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harts/colors2.xml" ContentType="application/vnd.ms-office.chartcolorstyle+xml"/>
  <Override PartName="/xl/drawings/drawing3.xml" ContentType="application/vnd.openxmlformats-officedocument.drawing+xml"/>
  <Override PartName="/xl/charts/style2.xml" ContentType="application/vnd.ms-office.chartstyle+xml"/>
  <Override PartName="/xl/worksheets/sheet1.xml" ContentType="application/vnd.openxmlformats-officedocument.spreadsheetml.worksheet+xml"/>
  <Override PartName="/xl/charts/colors1.xml" ContentType="application/vnd.ms-office.chartcolorstyle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worksheets/sheet12.xml" ContentType="application/vnd.openxmlformats-officedocument.spreadsheetml.worksheet+xml"/>
  <Override PartName="/xl/worksheets/sheet11.xml" ContentType="application/vnd.openxmlformats-officedocument.spreadsheetml.worksheet+xml"/>
  <Override PartName="/xl/worksheets/sheet10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ustomProperty7.bin" ContentType="application/vnd.openxmlformats-officedocument.spreadsheetml.customProperty"/>
  <Override PartName="/xl/comments2.xml" ContentType="application/vnd.openxmlformats-officedocument.spreadsheetml.comments+xml"/>
  <Override PartName="/xl/externalLinks/externalLink1.xml" ContentType="application/vnd.openxmlformats-officedocument.spreadsheetml.externalLink+xml"/>
  <Override PartName="/xl/externalLinks/externalLink3.xml" ContentType="application/vnd.openxmlformats-officedocument.spreadsheetml.externalLink+xml"/>
  <Override PartName="/xl/customProperty2.bin" ContentType="application/vnd.openxmlformats-officedocument.spreadsheetml.customProperty"/>
  <Override PartName="/xl/customProperty5.bin" ContentType="application/vnd.openxmlformats-officedocument.spreadsheetml.customProperty"/>
  <Override PartName="/xl/externalLinks/externalLink2.xml" ContentType="application/vnd.openxmlformats-officedocument.spreadsheetml.externalLink+xml"/>
  <Override PartName="/xl/customProperty4.bin" ContentType="application/vnd.openxmlformats-officedocument.spreadsheetml.customProperty"/>
  <Override PartName="/xl/customProperty3.bin" ContentType="application/vnd.openxmlformats-officedocument.spreadsheetml.customProperty"/>
  <Override PartName="/xl/comments1.xml" ContentType="application/vnd.openxmlformats-officedocument.spreadsheetml.comments+xml"/>
  <Override PartName="/xl/customProperty1.bin" ContentType="application/vnd.openxmlformats-officedocument.spreadsheetml.customProperty"/>
  <Override PartName="/xl/customProperty10.bin" ContentType="application/vnd.openxmlformats-officedocument.spreadsheetml.customProperty"/>
  <Override PartName="/xl/customProperty9.bin" ContentType="application/vnd.openxmlformats-officedocument.spreadsheetml.customProperty"/>
  <Override PartName="/xl/customProperty8.bin" ContentType="application/vnd.openxmlformats-officedocument.spreadsheetml.customProperty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6.bin" ContentType="application/vnd.openxmlformats-officedocument.spreadsheetml.customProperty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customProperty13.bin" ContentType="application/vnd.openxmlformats-officedocument.spreadsheetml.customProperty"/>
  <Override PartName="/customXml/itemProps3.xml" ContentType="application/vnd.openxmlformats-officedocument.customXml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4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J:\GrpRevnu\PUBLIC\# Commission Basis Report\Dec_31_20\To File 2020 CBR WP\"/>
    </mc:Choice>
  </mc:AlternateContent>
  <bookViews>
    <workbookView xWindow="10992" yWindow="840" windowWidth="14208" windowHeight="10932" tabRatio="957"/>
  </bookViews>
  <sheets>
    <sheet name="Lead" sheetId="163" r:id="rId1"/>
    <sheet name="Allocations" sheetId="97" r:id="rId2"/>
    <sheet name="E &amp; G RB" sheetId="103" r:id="rId3"/>
    <sheet name="Dec 2020 BS" sheetId="166" r:id="rId4"/>
    <sheet name="2020 Dec IS " sheetId="69" r:id="rId5"/>
    <sheet name="SAP DL Downld" sheetId="43" r:id="rId6"/>
    <sheet name="Meter count Updated" sheetId="153" r:id="rId7"/>
    <sheet name="Electric" sheetId="154" r:id="rId8"/>
    <sheet name="Gas" sheetId="155" r:id="rId9"/>
    <sheet name="Combined-2020" sheetId="152" r:id="rId10"/>
    <sheet name="DLReconBBS" sheetId="79" r:id="rId11"/>
    <sheet name="Elect. Customer Counts Pg 10a  " sheetId="150" r:id="rId12"/>
    <sheet name="Gas Customer Counts Pg 10b" sheetId="151" r:id="rId13"/>
  </sheets>
  <externalReferences>
    <externalReference r:id="rId14"/>
    <externalReference r:id="rId15"/>
    <externalReference r:id="rId16"/>
  </externalReferences>
  <definedNames>
    <definedName name="__123Graph_D" localSheetId="3" hidden="1">#REF!</definedName>
    <definedName name="__123Graph_D" hidden="1">#REF!</definedName>
    <definedName name="__123Graph_ECURRENT" localSheetId="3" hidden="1">[1]ConsolidatingPL!#REF!</definedName>
    <definedName name="__123Graph_ECURRENT" hidden="1">[1]ConsolidatingPL!#REF!</definedName>
    <definedName name="_Fill" localSheetId="3" hidden="1">#REF!</definedName>
    <definedName name="_Fill" hidden="1">#REF!</definedName>
    <definedName name="_xlnm._FilterDatabase" localSheetId="3" hidden="1">'Dec 2020 BS'!$A$8:$XEK$1673</definedName>
    <definedName name="_xlnm._FilterDatabase" localSheetId="2" hidden="1">'E &amp; G RB'!$A$44:$D$44</definedName>
    <definedName name="_Key1" localSheetId="3" hidden="1">#REF!</definedName>
    <definedName name="_Key1" hidden="1">#REF!</definedName>
    <definedName name="_Key2" localSheetId="3" hidden="1">#REF!</definedName>
    <definedName name="_Key2" hidden="1">#REF!</definedName>
    <definedName name="_Order1" hidden="1">255</definedName>
    <definedName name="_Order2" hidden="1">255</definedName>
    <definedName name="_six6" localSheetId="3" hidden="1">{#N/A,#N/A,FALSE,"CRPT";#N/A,#N/A,FALSE,"TREND";#N/A,#N/A,FALSE,"%Curve"}</definedName>
    <definedName name="_six6" localSheetId="0" hidden="1">{#N/A,#N/A,FALSE,"CRPT";#N/A,#N/A,FALSE,"TREND";#N/A,#N/A,FALSE,"%Curve"}</definedName>
    <definedName name="_six6" hidden="1">{#N/A,#N/A,FALSE,"CRPT";#N/A,#N/A,FALSE,"TREND";#N/A,#N/A,FALSE,"%Curve"}</definedName>
    <definedName name="_Sort" localSheetId="3" hidden="1">#REF!</definedName>
    <definedName name="_Sort" hidden="1">#REF!</definedName>
    <definedName name="_www1" localSheetId="3" hidden="1">{#N/A,#N/A,FALSE,"schA"}</definedName>
    <definedName name="_www1" localSheetId="0" hidden="1">{#N/A,#N/A,FALSE,"schA"}</definedName>
    <definedName name="_www1" hidden="1">{#N/A,#N/A,FALSE,"schA"}</definedName>
    <definedName name="a" localSheetId="3" hidden="1">{#N/A,#N/A,FALSE,"Coversheet";#N/A,#N/A,FALSE,"QA"}</definedName>
    <definedName name="a" localSheetId="0" hidden="1">{#N/A,#N/A,FALSE,"Coversheet";#N/A,#N/A,FALSE,"QA"}</definedName>
    <definedName name="a" hidden="1">{#N/A,#N/A,FALSE,"Coversheet";#N/A,#N/A,FALSE,"QA"}</definedName>
    <definedName name="AccessDatabase" hidden="1">"I:\COMTREL\FINICLE\TradeSummary.mdb"</definedName>
    <definedName name="AS2DocOpenMode" hidden="1">"AS2DocumentEdit"</definedName>
    <definedName name="b" localSheetId="3" hidden="1">{#N/A,#N/A,FALSE,"Coversheet";#N/A,#N/A,FALSE,"QA"}</definedName>
    <definedName name="b" localSheetId="0" hidden="1">{#N/A,#N/A,FALSE,"Coversheet";#N/A,#N/A,FALSE,"QA"}</definedName>
    <definedName name="b" hidden="1">{#N/A,#N/A,FALSE,"Coversheet";#N/A,#N/A,FALSE,"QA"}</definedName>
    <definedName name="CBWorkbookPriority" hidden="1">-2060790043</definedName>
    <definedName name="DELETE01" localSheetId="3" hidden="1">{#N/A,#N/A,FALSE,"Coversheet";#N/A,#N/A,FALSE,"QA"}</definedName>
    <definedName name="DELETE01" localSheetId="0" hidden="1">{#N/A,#N/A,FALSE,"Coversheet";#N/A,#N/A,FALSE,"QA"}</definedName>
    <definedName name="DELETE01" hidden="1">{#N/A,#N/A,FALSE,"Coversheet";#N/A,#N/A,FALSE,"QA"}</definedName>
    <definedName name="DELETE02" localSheetId="3" hidden="1">{#N/A,#N/A,FALSE,"Schedule F";#N/A,#N/A,FALSE,"Schedule G"}</definedName>
    <definedName name="DELETE02" localSheetId="0" hidden="1">{#N/A,#N/A,FALSE,"Schedule F";#N/A,#N/A,FALSE,"Schedule G"}</definedName>
    <definedName name="DELETE02" hidden="1">{#N/A,#N/A,FALSE,"Schedule F";#N/A,#N/A,FALSE,"Schedule G"}</definedName>
    <definedName name="Delete06" localSheetId="3" hidden="1">{#N/A,#N/A,FALSE,"Coversheet";#N/A,#N/A,FALSE,"QA"}</definedName>
    <definedName name="Delete06" localSheetId="0" hidden="1">{#N/A,#N/A,FALSE,"Coversheet";#N/A,#N/A,FALSE,"QA"}</definedName>
    <definedName name="Delete06" hidden="1">{#N/A,#N/A,FALSE,"Coversheet";#N/A,#N/A,FALSE,"QA"}</definedName>
    <definedName name="Delete09" localSheetId="3" hidden="1">{#N/A,#N/A,FALSE,"Coversheet";#N/A,#N/A,FALSE,"QA"}</definedName>
    <definedName name="Delete09" localSheetId="0" hidden="1">{#N/A,#N/A,FALSE,"Coversheet";#N/A,#N/A,FALSE,"QA"}</definedName>
    <definedName name="Delete09" hidden="1">{#N/A,#N/A,FALSE,"Coversheet";#N/A,#N/A,FALSE,"QA"}</definedName>
    <definedName name="Delete1" localSheetId="3" hidden="1">{#N/A,#N/A,FALSE,"Coversheet";#N/A,#N/A,FALSE,"QA"}</definedName>
    <definedName name="Delete1" localSheetId="0" hidden="1">{#N/A,#N/A,FALSE,"Coversheet";#N/A,#N/A,FALSE,"QA"}</definedName>
    <definedName name="Delete1" hidden="1">{#N/A,#N/A,FALSE,"Coversheet";#N/A,#N/A,FALSE,"QA"}</definedName>
    <definedName name="Delete10" localSheetId="3" hidden="1">{#N/A,#N/A,FALSE,"Schedule F";#N/A,#N/A,FALSE,"Schedule G"}</definedName>
    <definedName name="Delete10" localSheetId="0" hidden="1">{#N/A,#N/A,FALSE,"Schedule F";#N/A,#N/A,FALSE,"Schedule G"}</definedName>
    <definedName name="Delete10" hidden="1">{#N/A,#N/A,FALSE,"Schedule F";#N/A,#N/A,FALSE,"Schedule G"}</definedName>
    <definedName name="Delete21" localSheetId="3" hidden="1">{#N/A,#N/A,FALSE,"Coversheet";#N/A,#N/A,FALSE,"QA"}</definedName>
    <definedName name="Delete21" localSheetId="0" hidden="1">{#N/A,#N/A,FALSE,"Coversheet";#N/A,#N/A,FALSE,"QA"}</definedName>
    <definedName name="Delete21" hidden="1">{#N/A,#N/A,FALSE,"Coversheet";#N/A,#N/A,FALSE,"QA"}</definedName>
    <definedName name="DFIT" localSheetId="3" hidden="1">{#N/A,#N/A,FALSE,"Coversheet";#N/A,#N/A,FALSE,"QA"}</definedName>
    <definedName name="DFIT" localSheetId="0" hidden="1">{#N/A,#N/A,FALSE,"Coversheet";#N/A,#N/A,FALSE,"QA"}</definedName>
    <definedName name="DFIT" hidden="1">{#N/A,#N/A,FALSE,"Coversheet";#N/A,#N/A,FALSE,"QA"}</definedName>
    <definedName name="ee" localSheetId="3" hidden="1">{#N/A,#N/A,FALSE,"Month ";#N/A,#N/A,FALSE,"YTD";#N/A,#N/A,FALSE,"12 mo ended"}</definedName>
    <definedName name="ee" localSheetId="0" hidden="1">{#N/A,#N/A,FALSE,"Month ";#N/A,#N/A,FALSE,"YTD";#N/A,#N/A,FALSE,"12 mo ended"}</definedName>
    <definedName name="ee" hidden="1">{#N/A,#N/A,FALSE,"Month ";#N/A,#N/A,FALSE,"YTD";#N/A,#N/A,FALSE,"12 mo ended"}</definedName>
    <definedName name="Estimate" localSheetId="3" hidden="1">{#N/A,#N/A,FALSE,"Summ";#N/A,#N/A,FALSE,"General"}</definedName>
    <definedName name="Estimate" localSheetId="0" hidden="1">{#N/A,#N/A,FALSE,"Summ";#N/A,#N/A,FALSE,"General"}</definedName>
    <definedName name="Estimate" hidden="1">{#N/A,#N/A,FALSE,"Summ";#N/A,#N/A,FALSE,"General"}</definedName>
    <definedName name="ex" localSheetId="3" hidden="1">{#N/A,#N/A,FALSE,"Summ";#N/A,#N/A,FALSE,"General"}</definedName>
    <definedName name="ex" localSheetId="0" hidden="1">{#N/A,#N/A,FALSE,"Summ";#N/A,#N/A,FALSE,"General"}</definedName>
    <definedName name="ex" hidden="1">{#N/A,#N/A,FALSE,"Summ";#N/A,#N/A,FALSE,"General"}</definedName>
    <definedName name="fdasfdas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asfdas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fdsafdasfdsa" localSheetId="3" hidden="1">{#N/A,#N/A,FALSE,"Month ";#N/A,#N/A,FALSE,"YTD";#N/A,#N/A,FALSE,"12 mo ended"}</definedName>
    <definedName name="fdsafdasfdsa" localSheetId="0" hidden="1">{#N/A,#N/A,FALSE,"Month ";#N/A,#N/A,FALSE,"YTD";#N/A,#N/A,FALSE,"12 mo ended"}</definedName>
    <definedName name="fdsafdasfdsa" hidden="1">{#N/A,#N/A,FALSE,"Month ";#N/A,#N/A,FALSE,"YTD";#N/A,#N/A,FALSE,"12 mo ended"}</definedName>
    <definedName name="GasRBLine" localSheetId="3">'Dec 2020 BS'!$X$8:$X$1686</definedName>
    <definedName name="Jane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Jane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k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k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l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Miller" localSheetId="3" hidden="1">{#N/A,#N/A,FALSE,"Expenditures";#N/A,#N/A,FALSE,"Property Placed In-Service";#N/A,#N/A,FALSE,"CWIP Balances"}</definedName>
    <definedName name="Miller" localSheetId="0" hidden="1">{#N/A,#N/A,FALSE,"Expenditures";#N/A,#N/A,FALSE,"Property Placed In-Service";#N/A,#N/A,FALSE,"CWIP Balances"}</definedName>
    <definedName name="Miller" hidden="1">{#N/A,#N/A,FALSE,"Expenditures";#N/A,#N/A,FALSE,"Property Placed In-Service";#N/A,#N/A,FALSE,"CWIP Balances"}</definedName>
    <definedName name="new" localSheetId="3" hidden="1">{#N/A,#N/A,FALSE,"Summ";#N/A,#N/A,FALSE,"General"}</definedName>
    <definedName name="new" localSheetId="0" hidden="1">{#N/A,#N/A,FALSE,"Summ";#N/A,#N/A,FALSE,"General"}</definedName>
    <definedName name="new" hidden="1">{#N/A,#N/A,FALSE,"Summ";#N/A,#N/A,FALSE,"General"}</definedName>
    <definedName name="p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p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_xlnm.Print_Area" localSheetId="9">'Combined-2020'!$A$2:$AO$48</definedName>
    <definedName name="_xlnm.Print_Area" localSheetId="11">'Elect. Customer Counts Pg 10a  '!$A$1:$J$54</definedName>
    <definedName name="_xlnm.Print_Area" localSheetId="12">'Gas Customer Counts Pg 10b'!$A$1:$J$50</definedName>
    <definedName name="_xlnm.Print_Titles" localSheetId="9">'Combined-2020'!$A:$A</definedName>
    <definedName name="qqq" localSheetId="3" hidden="1">{#N/A,#N/A,FALSE,"schA"}</definedName>
    <definedName name="qqq" localSheetId="0" hidden="1">{#N/A,#N/A,FALSE,"schA"}</definedName>
    <definedName name="qqq" hidden="1">{#N/A,#N/A,FALSE,"schA"}</definedName>
    <definedName name="re" hidden="1">{#N/A,#N/A,FALSE,"Pg 6b CustCount_Gas";#N/A,#N/A,FALSE,"QA";#N/A,#N/A,FALSE,"Report";#N/A,#N/A,FALSE,"forecast"}</definedName>
    <definedName name="six" localSheetId="3" hidden="1">{#N/A,#N/A,FALSE,"Drill Sites";"WP 212",#N/A,FALSE,"MWAG EOR";"WP 213",#N/A,FALSE,"MWAG EOR";#N/A,#N/A,FALSE,"Misc. Facility";#N/A,#N/A,FALSE,"WWTP"}</definedName>
    <definedName name="six" localSheetId="0" hidden="1">{#N/A,#N/A,FALSE,"Drill Sites";"WP 212",#N/A,FALSE,"MWAG EOR";"WP 213",#N/A,FALSE,"MWAG EOR";#N/A,#N/A,FALSE,"Misc. Facility";#N/A,#N/A,FALSE,"WWTP"}</definedName>
    <definedName name="six" hidden="1">{#N/A,#N/A,FALSE,"Drill Sites";"WP 212",#N/A,FALSE,"MWAG EOR";"WP 213",#N/A,FALSE,"MWAG EOR";#N/A,#N/A,FALSE,"Misc. Facility";#N/A,#N/A,FALSE,"WWTP"}</definedName>
    <definedName name="t" localSheetId="3" hidden="1">{#N/A,#N/A,FALSE,"CESTSUM";#N/A,#N/A,FALSE,"est sum A";#N/A,#N/A,FALSE,"est detail A"}</definedName>
    <definedName name="t" localSheetId="0" hidden="1">{#N/A,#N/A,FALSE,"CESTSUM";#N/A,#N/A,FALSE,"est sum A";#N/A,#N/A,FALSE,"est detail A"}</definedName>
    <definedName name="t" hidden="1">{#N/A,#N/A,FALSE,"CESTSUM";#N/A,#N/A,FALSE,"est sum A";#N/A,#N/A,FALSE,"est detail A"}</definedName>
    <definedName name="TEMP" localSheetId="3" hidden="1">{#N/A,#N/A,FALSE,"Summ";#N/A,#N/A,FALSE,"General"}</definedName>
    <definedName name="TEMP" localSheetId="0" hidden="1">{#N/A,#N/A,FALSE,"Summ";#N/A,#N/A,FALSE,"General"}</definedName>
    <definedName name="TEMP" hidden="1">{#N/A,#N/A,FALSE,"Summ";#N/A,#N/A,FALSE,"General"}</definedName>
    <definedName name="Temp1" localSheetId="3" hidden="1">{#N/A,#N/A,FALSE,"CESTSUM";#N/A,#N/A,FALSE,"est sum A";#N/A,#N/A,FALSE,"est detail A"}</definedName>
    <definedName name="Temp1" localSheetId="0" hidden="1">{#N/A,#N/A,FALSE,"CESTSUM";#N/A,#N/A,FALSE,"est sum A";#N/A,#N/A,FALSE,"est detail A"}</definedName>
    <definedName name="Temp1" hidden="1">{#N/A,#N/A,FALSE,"CESTSUM";#N/A,#N/A,FALSE,"est sum A";#N/A,#N/A,FALSE,"est detail A"}</definedName>
    <definedName name="Transfer" localSheetId="3" hidden="1">#REF!</definedName>
    <definedName name="Transfer" hidden="1">#REF!</definedName>
    <definedName name="Transfers" localSheetId="3" hidden="1">#REF!</definedName>
    <definedName name="Transfers" hidden="1">#REF!</definedName>
    <definedName name="u" localSheetId="3" hidden="1">{#N/A,#N/A,FALSE,"Summ";#N/A,#N/A,FALSE,"General"}</definedName>
    <definedName name="u" localSheetId="0" hidden="1">{#N/A,#N/A,FALSE,"Summ";#N/A,#N/A,FALSE,"General"}</definedName>
    <definedName name="u" hidden="1">{#N/A,#N/A,FALSE,"Summ";#N/A,#N/A,FALSE,"General"}</definedName>
    <definedName name="UNI_FILT_OFFSPEC" hidden="1">2</definedName>
    <definedName name="UNI_FILT_ONSPEC" hidden="1">1</definedName>
    <definedName name="UNI_NOTHING" hidden="1">0</definedName>
    <definedName name="UNI_PRES_FILTER" hidden="1">1</definedName>
    <definedName name="UNI_PRES_HEADINGS" hidden="1">16</definedName>
    <definedName name="UNI_PRES_INVERT" hidden="1">2</definedName>
    <definedName name="UNI_PRES_MATRIX" hidden="1">4</definedName>
    <definedName name="UNI_PRES_MERGED" hidden="1">8</definedName>
    <definedName name="UNI_PRES_OUTLIERS" hidden="1">32</definedName>
    <definedName name="UNI_RET_ATTRIB" hidden="1">64</definedName>
    <definedName name="UNI_RET_CONF" hidden="1">32</definedName>
    <definedName name="UNI_RET_DESC" hidden="1">4</definedName>
    <definedName name="UNI_RET_EQUIP" hidden="1">1</definedName>
    <definedName name="UNI_RET_OFFSPEC" hidden="1">512</definedName>
    <definedName name="UNI_RET_ONSPEC" hidden="1">256</definedName>
    <definedName name="UNI_RET_PROP" hidden="1">32</definedName>
    <definedName name="UNI_RET_PROPDESC" hidden="1">64</definedName>
    <definedName name="UNI_RET_SMPLPNT" hidden="1">4</definedName>
    <definedName name="UNI_RET_SPECMAX" hidden="1">2048</definedName>
    <definedName name="UNI_RET_SPECMIN" hidden="1">1024</definedName>
    <definedName name="UNI_RET_TAG" hidden="1">1</definedName>
    <definedName name="UNI_RET_TESTTIME" hidden="1">128</definedName>
    <definedName name="UNI_RET_TIME" hidden="1">8</definedName>
    <definedName name="UNI_RET_UNIT" hidden="1">2</definedName>
    <definedName name="UNI_RET_VALUE" hidden="1">16</definedName>
    <definedName name="we" localSheetId="3" hidden="1">{#N/A,#N/A,FALSE,"Pg 6b CustCount_Gas";#N/A,#N/A,FALSE,"QA";#N/A,#N/A,FALSE,"Report";#N/A,#N/A,FALSE,"forecast"}</definedName>
    <definedName name="we" localSheetId="0" hidden="1">{#N/A,#N/A,FALSE,"Pg 6b CustCount_Gas";#N/A,#N/A,FALSE,"QA";#N/A,#N/A,FALSE,"Report";#N/A,#N/A,FALSE,"forecast"}</definedName>
    <definedName name="we" hidden="1">{#N/A,#N/A,FALSE,"Pg 6b CustCount_Gas";#N/A,#N/A,FALSE,"QA";#N/A,#N/A,FALSE,"Report";#N/A,#N/A,FALSE,"forecast"}</definedName>
    <definedName name="wrn.1._.Bi._.Monthly._.CR." localSheetId="3" hidden="1">{#N/A,#N/A,FALSE,"Drill Sites";"WP 212",#N/A,FALSE,"MWAG EOR";"WP 213",#N/A,FALSE,"MWAG EOR";#N/A,#N/A,FALSE,"Misc. Facility";#N/A,#N/A,FALSE,"WWTP"}</definedName>
    <definedName name="wrn.1._.Bi._.Monthly._.CR." localSheetId="0" hidden="1">{#N/A,#N/A,FALSE,"Drill Sites";"WP 212",#N/A,FALSE,"MWAG EOR";"WP 213",#N/A,FALSE,"MWAG EOR";#N/A,#N/A,FALSE,"Misc. Facility";#N/A,#N/A,FALSE,"WWTP"}</definedName>
    <definedName name="wrn.1._.Bi._.Monthly._.CR." hidden="1">{#N/A,#N/A,FALSE,"Drill Sites";"WP 212",#N/A,FALSE,"MWAG EOR";"WP 213",#N/A,FALSE,"MWAG EOR";#N/A,#N/A,FALSE,"Misc. Facility";#N/A,#N/A,FALSE,"WWTP"}</definedName>
    <definedName name="wrn.AAI." localSheetId="3" hidden="1">{#N/A,#N/A,FALSE,"CRPT";#N/A,#N/A,FALSE,"TREND";#N/A,#N/A,FALSE,"%Curve"}</definedName>
    <definedName name="wrn.AAI." localSheetId="0" hidden="1">{#N/A,#N/A,FALSE,"CRPT";#N/A,#N/A,FALSE,"TREND";#N/A,#N/A,FALSE,"%Curve"}</definedName>
    <definedName name="wrn.AAI." hidden="1">{#N/A,#N/A,FALSE,"CRPT";#N/A,#N/A,FALSE,"TREND";#N/A,#N/A,FALSE,"%Curve"}</definedName>
    <definedName name="wrn.AAI._.Report." localSheetId="3" hidden="1">{#N/A,#N/A,FALSE,"CRPT";#N/A,#N/A,FALSE,"TREND";#N/A,#N/A,FALSE,"% CURVE"}</definedName>
    <definedName name="wrn.AAI._.Report." localSheetId="0" hidden="1">{#N/A,#N/A,FALSE,"CRPT";#N/A,#N/A,FALSE,"TREND";#N/A,#N/A,FALSE,"% CURVE"}</definedName>
    <definedName name="wrn.AAI._.Report." hidden="1">{#N/A,#N/A,FALSE,"CRPT";#N/A,#N/A,FALSE,"TREND";#N/A,#N/A,FALSE,"% CURVE"}</definedName>
    <definedName name="wrn.Anvil." localSheetId="3" hidden="1">{#N/A,#N/A,FALSE,"CRPT";#N/A,#N/A,FALSE,"PCS ";#N/A,#N/A,FALSE,"TREND";#N/A,#N/A,FALSE,"% CURVE";#N/A,#N/A,FALSE,"FWICALC";#N/A,#N/A,FALSE,"CONTINGENCY";#N/A,#N/A,FALSE,"7616 Fab";#N/A,#N/A,FALSE,"7616 NSK"}</definedName>
    <definedName name="wrn.Anvil." localSheetId="0" hidden="1">{#N/A,#N/A,FALSE,"CRPT";#N/A,#N/A,FALSE,"PCS ";#N/A,#N/A,FALSE,"TREND";#N/A,#N/A,FALSE,"% CURVE";#N/A,#N/A,FALSE,"FWICALC";#N/A,#N/A,FALSE,"CONTINGENCY";#N/A,#N/A,FALSE,"7616 Fab";#N/A,#N/A,FALSE,"7616 NSK"}</definedName>
    <definedName name="wrn.Anvil." hidden="1">{#N/A,#N/A,FALSE,"CRPT";#N/A,#N/A,FALSE,"PCS ";#N/A,#N/A,FALSE,"TREND";#N/A,#N/A,FALSE,"% CURVE";#N/A,#N/A,FALSE,"FWICALC";#N/A,#N/A,FALSE,"CONTINGENCY";#N/A,#N/A,FALSE,"7616 Fab";#N/A,#N/A,FALSE,"7616 NSK"}</definedName>
    <definedName name="wrn.Customer._.Counts._.Electric." localSheetId="9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1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7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8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12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localSheetId="6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Electric.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wrn.Customer._.Counts._.Gas." localSheetId="9" hidden="1">{#N/A,#N/A,FALSE,"Pg 6b CustCount_Gas";#N/A,#N/A,FALSE,"QA";#N/A,#N/A,FALSE,"Report";#N/A,#N/A,FALSE,"forecast"}</definedName>
    <definedName name="wrn.Customer._.Counts._.Gas." localSheetId="3" hidden="1">{#N/A,#N/A,FALSE,"Pg 6b CustCount_Gas";#N/A,#N/A,FALSE,"QA";#N/A,#N/A,FALSE,"Report";#N/A,#N/A,FALSE,"forecast"}</definedName>
    <definedName name="wrn.Customer._.Counts._.Gas." localSheetId="11" hidden="1">{#N/A,#N/A,FALSE,"Pg 6b CustCount_Gas";#N/A,#N/A,FALSE,"QA";#N/A,#N/A,FALSE,"Report";#N/A,#N/A,FALSE,"forecast"}</definedName>
    <definedName name="wrn.Customer._.Counts._.Gas." localSheetId="7" hidden="1">{#N/A,#N/A,FALSE,"Pg 6b CustCount_Gas";#N/A,#N/A,FALSE,"QA";#N/A,#N/A,FALSE,"Report";#N/A,#N/A,FALSE,"forecast"}</definedName>
    <definedName name="wrn.Customer._.Counts._.Gas." localSheetId="8" hidden="1">{#N/A,#N/A,FALSE,"Pg 6b CustCount_Gas";#N/A,#N/A,FALSE,"QA";#N/A,#N/A,FALSE,"Report";#N/A,#N/A,FALSE,"forecast"}</definedName>
    <definedName name="wrn.Customer._.Counts._.Gas." localSheetId="12" hidden="1">{#N/A,#N/A,FALSE,"Pg 6b CustCount_Gas";#N/A,#N/A,FALSE,"QA";#N/A,#N/A,FALSE,"Report";#N/A,#N/A,FALSE,"forecast"}</definedName>
    <definedName name="wrn.Customer._.Counts._.Gas." localSheetId="0" hidden="1">{#N/A,#N/A,FALSE,"Pg 6b CustCount_Gas";#N/A,#N/A,FALSE,"QA";#N/A,#N/A,FALSE,"Report";#N/A,#N/A,FALSE,"forecast"}</definedName>
    <definedName name="wrn.Customer._.Counts._.Gas." localSheetId="6" hidden="1">{#N/A,#N/A,FALSE,"Pg 6b CustCount_Gas";#N/A,#N/A,FALSE,"QA";#N/A,#N/A,FALSE,"Report";#N/A,#N/A,FALSE,"forecast"}</definedName>
    <definedName name="wrn.Customer._.Counts._.Gas." hidden="1">{#N/A,#N/A,FALSE,"Pg 6b CustCount_Gas";#N/A,#N/A,FALSE,"QA";#N/A,#N/A,FALSE,"Report";#N/A,#N/A,FALSE,"forecast"}</definedName>
    <definedName name="wrn.ECR." localSheetId="3" hidden="1">{#N/A,#N/A,FALSE,"schA"}</definedName>
    <definedName name="wrn.ECR." localSheetId="0" hidden="1">{#N/A,#N/A,FALSE,"schA"}</definedName>
    <definedName name="wrn.ECR." hidden="1">{#N/A,#N/A,FALSE,"schA"}</definedName>
    <definedName name="wrn.ESTIMATE." localSheetId="3" hidden="1">{#N/A,#N/A,FALSE,"CESTSUM";#N/A,#N/A,FALSE,"est sum A";#N/A,#N/A,FALSE,"est detail A"}</definedName>
    <definedName name="wrn.ESTIMATE." localSheetId="0" hidden="1">{#N/A,#N/A,FALSE,"CESTSUM";#N/A,#N/A,FALSE,"est sum A";#N/A,#N/A,FALSE,"est detail A"}</definedName>
    <definedName name="wrn.ESTIMATE." hidden="1">{#N/A,#N/A,FALSE,"CESTSUM";#N/A,#N/A,FALSE,"est sum A";#N/A,#N/A,FALSE,"est detail A"}</definedName>
    <definedName name="wrn.Fundamental." localSheetId="3" hidden="1">{#N/A,#N/A,TRUE,"CoverPage";#N/A,#N/A,TRUE,"Gas";#N/A,#N/A,TRUE,"Power";#N/A,#N/A,TRUE,"Historical DJ Mthly Prices"}</definedName>
    <definedName name="wrn.Fundamental." localSheetId="0" hidden="1">{#N/A,#N/A,TRUE,"CoverPage";#N/A,#N/A,TRUE,"Gas";#N/A,#N/A,TRUE,"Power";#N/A,#N/A,TRUE,"Historical DJ Mthly Prices"}</definedName>
    <definedName name="wrn.Fundamental." hidden="1">{#N/A,#N/A,TRUE,"CoverPage";#N/A,#N/A,TRUE,"Gas";#N/A,#N/A,TRUE,"Power";#N/A,#N/A,TRUE,"Historical DJ Mthly Prices"}</definedName>
    <definedName name="wrn.IEO." localSheetId="3" hidden="1">{#N/A,#N/A,FALSE,"SUMMARY";#N/A,#N/A,FALSE,"AE7616";#N/A,#N/A,FALSE,"AE7617";#N/A,#N/A,FALSE,"AE7618";#N/A,#N/A,FALSE,"AE7619"}</definedName>
    <definedName name="wrn.IEO." localSheetId="0" hidden="1">{#N/A,#N/A,FALSE,"SUMMARY";#N/A,#N/A,FALSE,"AE7616";#N/A,#N/A,FALSE,"AE7617";#N/A,#N/A,FALSE,"AE7618";#N/A,#N/A,FALSE,"AE7619"}</definedName>
    <definedName name="wrn.IEO." hidden="1">{#N/A,#N/A,FALSE,"SUMMARY";#N/A,#N/A,FALSE,"AE7616";#N/A,#N/A,FALSE,"AE7617";#N/A,#N/A,FALSE,"AE7618";#N/A,#N/A,FALSE,"AE7619"}</definedName>
    <definedName name="wrn.Incentive._.Overhead." localSheetId="3" hidden="1">{#N/A,#N/A,FALSE,"Coversheet";#N/A,#N/A,FALSE,"QA"}</definedName>
    <definedName name="wrn.Incentive._.Overhead." localSheetId="0" hidden="1">{#N/A,#N/A,FALSE,"Coversheet";#N/A,#N/A,FALSE,"QA"}</definedName>
    <definedName name="wrn.Incentive._.Overhead." hidden="1">{#N/A,#N/A,FALSE,"Coversheet";#N/A,#N/A,FALSE,"QA"}</definedName>
    <definedName name="wrn.limit_reports." localSheetId="3" hidden="1">{#N/A,#N/A,FALSE,"Schedule F";#N/A,#N/A,FALSE,"Schedule G"}</definedName>
    <definedName name="wrn.limit_reports." localSheetId="0" hidden="1">{#N/A,#N/A,FALSE,"Schedule F";#N/A,#N/A,FALSE,"Schedule G"}</definedName>
    <definedName name="wrn.limit_reports." hidden="1">{#N/A,#N/A,FALSE,"Schedule F";#N/A,#N/A,FALSE,"Schedule G"}</definedName>
    <definedName name="wrn.MARGIN_WO_QTR." localSheetId="3" hidden="1">{#N/A,#N/A,FALSE,"Month ";#N/A,#N/A,FALSE,"YTD";#N/A,#N/A,FALSE,"12 mo ended"}</definedName>
    <definedName name="wrn.MARGIN_WO_QTR." localSheetId="0" hidden="1">{#N/A,#N/A,FALSE,"Month ";#N/A,#N/A,FALSE,"YTD";#N/A,#N/A,FALSE,"12 mo ended"}</definedName>
    <definedName name="wrn.MARGIN_WO_QTR." hidden="1">{#N/A,#N/A,FALSE,"Month ";#N/A,#N/A,FALSE,"YTD";#N/A,#N/A,FALSE,"12 mo ended"}</definedName>
    <definedName name="wrn.Municipal._.Reports." localSheetId="3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localSheetId="0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Municipal._.Reports." hidden="1">{#N/A,#N/A,FALSE,"Bonney Lake";#N/A,#N/A,FALSE,"Bothell";#N/A,#N/A,FALSE,"Bremerton";#N/A,#N/A,FALSE,"Carnation";#N/A,#N/A,FALSE,"Cle Elum";#N/A,#N/A,FALSE,"Clyde Hill";#N/A,#N/A,FALSE,"Coupeville";#N/A,#N/A,FALSE,"Des Moines";#N/A,#N/A,FALSE,"Enumclaw";#N/A,#N/A,FALSE,"Federal Way";#N/A,#N/A,FALSE,"Ferndale";#N/A,#N/A,FALSE,"Kent";#N/A,#N/A,FALSE,"Lacey";#N/A,#N/A,FALSE,"Mount Vernon";#N/A,#N/A,FALSE,"Oak Harbor";#N/A,#N/A,FALSE,"Redmond";#N/A,#N/A,FALSE,"Renton";#N/A,#N/A,FALSE,"Tenino"}</definedName>
    <definedName name="wrn.Project._.Services." localSheetId="3" hidden="1">{#N/A,#N/A,FALSE,"BASE";#N/A,#N/A,FALSE,"LOOPS";#N/A,#N/A,FALSE,"PLC"}</definedName>
    <definedName name="wrn.Project._.Services." localSheetId="0" hidden="1">{#N/A,#N/A,FALSE,"BASE";#N/A,#N/A,FALSE,"LOOPS";#N/A,#N/A,FALSE,"PLC"}</definedName>
    <definedName name="wrn.Project._.Services." hidden="1">{#N/A,#N/A,FALSE,"BASE";#N/A,#N/A,FALSE,"LOOPS";#N/A,#N/A,FALSE,"PLC"}</definedName>
    <definedName name="wrn.SCHEDULE." localSheetId="3" hidden="1">{#N/A,#N/A,FALSE,"7617 Fab";#N/A,#N/A,FALSE,"7617 NSK"}</definedName>
    <definedName name="wrn.SCHEDULE." localSheetId="0" hidden="1">{#N/A,#N/A,FALSE,"7617 Fab";#N/A,#N/A,FALSE,"7617 NSK"}</definedName>
    <definedName name="wrn.SCHEDULE." hidden="1">{#N/A,#N/A,FALSE,"7617 Fab";#N/A,#N/A,FALSE,"7617 NSK"}</definedName>
    <definedName name="wrn.SLB." localSheetId="3" hidden="1">{#N/A,#N/A,FALSE,"SUMMARY";#N/A,#N/A,FALSE,"AE7616";#N/A,#N/A,FALSE,"AE7617";#N/A,#N/A,FALSE,"AE7618";#N/A,#N/A,FALSE,"AE7619";#N/A,#N/A,FALSE,"Target Materials"}</definedName>
    <definedName name="wrn.SLB." localSheetId="0" hidden="1">{#N/A,#N/A,FALSE,"SUMMARY";#N/A,#N/A,FALSE,"AE7616";#N/A,#N/A,FALSE,"AE7617";#N/A,#N/A,FALSE,"AE7618";#N/A,#N/A,FALSE,"AE7619";#N/A,#N/A,FALSE,"Target Materials"}</definedName>
    <definedName name="wrn.SLB." hidden="1">{#N/A,#N/A,FALSE,"SUMMARY";#N/A,#N/A,FALSE,"AE7616";#N/A,#N/A,FALSE,"AE7617";#N/A,#N/A,FALSE,"AE7618";#N/A,#N/A,FALSE,"AE7619";#N/A,#N/A,FALSE,"Target Materials"}</definedName>
    <definedName name="wrn.Small._.Tools._.Overhead." localSheetId="3" hidden="1">{#N/A,#N/A,FALSE,"2002 Small Tool OH";#N/A,#N/A,FALSE,"QA"}</definedName>
    <definedName name="wrn.Small._.Tools._.Overhead." localSheetId="0" hidden="1">{#N/A,#N/A,FALSE,"2002 Small Tool OH";#N/A,#N/A,FALSE,"QA"}</definedName>
    <definedName name="wrn.Small._.Tools._.Overhead." hidden="1">{#N/A,#N/A,FALSE,"2002 Small Tool OH";#N/A,#N/A,FALSE,"QA"}</definedName>
    <definedName name="wrn.Summary." localSheetId="3" hidden="1">{#N/A,#N/A,FALSE,"Summ";#N/A,#N/A,FALSE,"General"}</definedName>
    <definedName name="wrn.Summary." localSheetId="0" hidden="1">{#N/A,#N/A,FALSE,"Summ";#N/A,#N/A,FALSE,"General"}</definedName>
    <definedName name="wrn.Summary." hidden="1">{#N/A,#N/A,FALSE,"Summ";#N/A,#N/A,FALSE,"General"}</definedName>
    <definedName name="wrn.USIM_Data." localSheetId="3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localSheetId="0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." hidden="1">{#N/A,#N/A,FALSE,"Expenditures";#N/A,#N/A,FALSE,"Property Placed In-Service";#N/A,#N/A,FALSE,"Removals";#N/A,#N/A,FALSE,"Retirements";#N/A,#N/A,FALSE,"CWIP Balances";#N/A,#N/A,FALSE,"CWIP_Expend_Ratios";#N/A,#N/A,FALSE,"CWIP_Yr_End";#N/A,#N/A,FALSE,"Nuc_Fuel";#N/A,#N/A,FALSE,"New_Gen";#N/A,#N/A,FALSE,"New_Trans";#N/A,#N/A,FALSE,"DSM";#N/A,#N/A,FALSE,"Factors"}</definedName>
    <definedName name="wrn.USIM_Data_Abbrev." localSheetId="3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localSheetId="0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." hidden="1">{#N/A,#N/A,FALSE,"Expenditures";#N/A,#N/A,FALSE,"Property Placed In-Service";#N/A,#N/A,FALSE,"Removals";#N/A,#N/A,FALSE,"Retirements";#N/A,#N/A,FALSE,"CWIP Balances";#N/A,#N/A,FALSE,"CWIP_Expend_Ratios";#N/A,#N/A,FALSE,"CWIP_Yr_End"}</definedName>
    <definedName name="wrn.USIM_Data_Abbrev3." localSheetId="3" hidden="1">{#N/A,#N/A,FALSE,"Expenditures";#N/A,#N/A,FALSE,"Property Placed In-Service";#N/A,#N/A,FALSE,"CWIP Balances"}</definedName>
    <definedName name="wrn.USIM_Data_Abbrev3." localSheetId="0" hidden="1">{#N/A,#N/A,FALSE,"Expenditures";#N/A,#N/A,FALSE,"Property Placed In-Service";#N/A,#N/A,FALSE,"CWIP Balances"}</definedName>
    <definedName name="wrn.USIM_Data_Abbrev3." hidden="1">{#N/A,#N/A,FALSE,"Expenditures";#N/A,#N/A,FALSE,"Property Placed In-Service";#N/A,#N/A,FALSE,"CWIP Balances"}</definedName>
    <definedName name="www" localSheetId="3" hidden="1">{#N/A,#N/A,FALSE,"schA"}</definedName>
    <definedName name="www" localSheetId="0" hidden="1">{#N/A,#N/A,FALSE,"schA"}</definedName>
    <definedName name="www" hidden="1">{#N/A,#N/A,FALSE,"schA"}</definedName>
    <definedName name="XXXX" hidden="1">{#N/A,#N/A,FALSE,"2002 Small Tool OH";#N/A,#N/A,FALSE,"QA"}</definedName>
    <definedName name="y" localSheetId="3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localSheetId="0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y" hidden="1">{#N/A,#N/A,FALSE,"Pg 6a CustCount_Electric";#N/A,#N/A,FALSE,"QA";"monthly",#N/A,FALSE,"Elect_Cust#Avg";"Year To Date",#N/A,FALSE,"Elect_Cust#Avg";"Rollling 12 months ended",#N/A,FALSE,"Elect_Cust#Avg";"Budget Month",#N/A,FALSE,"Electric";"Budget YTD",#N/A,FALSE,"Electric";"Budget 12 months",#N/A,FALSE,"Electric"}</definedName>
    <definedName name="Z_2334DAF2_F92A_4F64_8BCA_D8CF0F89B21C_.wvu.PrintArea" localSheetId="11" hidden="1">'Elect. Customer Counts Pg 10a  '!$B$1:$J$53</definedName>
    <definedName name="Z_35584FC9_E0EF_4D54_AEC5_A721F3358284_.wvu.PrintArea" localSheetId="11" hidden="1">'Elect. Customer Counts Pg 10a  '!$B$1:$J$53</definedName>
    <definedName name="Z_47D0F261_F43B_4751_8C61_1FB1BD5F2805_.wvu.PrintArea" localSheetId="11" hidden="1">'Elect. Customer Counts Pg 10a  '!$B$1:$J$53</definedName>
    <definedName name="Z_49153C58_1CF3_499A_A2AA_3AC07FAD1405_.wvu.PrintArea" localSheetId="11" hidden="1">'Elect. Customer Counts Pg 10a  '!$B$1:$J$53</definedName>
    <definedName name="Z_B9AD8F6D_DA71_409D_9D5B_33F3A1818990_.wvu.PrintArea" localSheetId="11" hidden="1">'Elect. Customer Counts Pg 10a  '!$B$1:$J$53</definedName>
    <definedName name="Z_EB6D400B_3175_492E_99DF_E9CF317CF31F_.wvu.PrintArea" localSheetId="11" hidden="1">'Elect. Customer Counts Pg 10a  '!$B$1:$J$53</definedName>
  </definedNames>
  <calcPr calcId="162913"/>
</workbook>
</file>

<file path=xl/calcChain.xml><?xml version="1.0" encoding="utf-8"?>
<calcChain xmlns="http://schemas.openxmlformats.org/spreadsheetml/2006/main">
  <c r="AP1675" i="166" l="1"/>
  <c r="AO1675" i="166"/>
  <c r="AN1675" i="166"/>
  <c r="AQ1675" i="166" s="1"/>
  <c r="AK1675" i="166"/>
  <c r="AJ1675" i="166"/>
  <c r="AI1675" i="166"/>
  <c r="AL1675" i="166" s="1"/>
  <c r="AM1675" i="166" s="1"/>
  <c r="AF1675" i="166"/>
  <c r="AE1675" i="166"/>
  <c r="AD1675" i="166"/>
  <c r="AA1675" i="166"/>
  <c r="Z1675" i="166"/>
  <c r="Y1675" i="166"/>
  <c r="AP1674" i="166"/>
  <c r="AO1674" i="166"/>
  <c r="AN1674" i="166"/>
  <c r="AL1674" i="166"/>
  <c r="AM1674" i="166" s="1"/>
  <c r="AK1674" i="166"/>
  <c r="AJ1674" i="166"/>
  <c r="AI1674" i="166"/>
  <c r="AF1674" i="166"/>
  <c r="AE1674" i="166"/>
  <c r="AD1674" i="166"/>
  <c r="AG1674" i="166" s="1"/>
  <c r="AH1674" i="166" s="1"/>
  <c r="AA1674" i="166"/>
  <c r="Z1674" i="166"/>
  <c r="AB1674" i="166" s="1"/>
  <c r="AC1674" i="166" s="1"/>
  <c r="Y1674" i="166"/>
  <c r="AP1673" i="166"/>
  <c r="AO1673" i="166"/>
  <c r="AN1673" i="166"/>
  <c r="AK1673" i="166"/>
  <c r="AJ1673" i="166"/>
  <c r="AI1673" i="166"/>
  <c r="AF1673" i="166"/>
  <c r="AE1673" i="166"/>
  <c r="AD1673" i="166"/>
  <c r="AG1673" i="166" s="1"/>
  <c r="AA1673" i="166"/>
  <c r="Z1673" i="166"/>
  <c r="Y1673" i="166"/>
  <c r="AB1673" i="166" s="1"/>
  <c r="AC1673" i="166" s="1"/>
  <c r="AP1672" i="166"/>
  <c r="AO1672" i="166"/>
  <c r="AN1672" i="166"/>
  <c r="AQ1672" i="166" s="1"/>
  <c r="AK1672" i="166"/>
  <c r="AJ1672" i="166"/>
  <c r="AL1672" i="166" s="1"/>
  <c r="AM1672" i="166" s="1"/>
  <c r="AI1672" i="166"/>
  <c r="AF1672" i="166"/>
  <c r="AE1672" i="166"/>
  <c r="AD1672" i="166"/>
  <c r="AG1672" i="166" s="1"/>
  <c r="AB1672" i="166"/>
  <c r="AC1672" i="166" s="1"/>
  <c r="AA1672" i="166"/>
  <c r="Z1672" i="166"/>
  <c r="Y1672" i="166"/>
  <c r="AP1671" i="166"/>
  <c r="AO1671" i="166"/>
  <c r="AN1671" i="166"/>
  <c r="AQ1671" i="166" s="1"/>
  <c r="AM1671" i="166"/>
  <c r="AK1671" i="166"/>
  <c r="AJ1671" i="166"/>
  <c r="AI1671" i="166"/>
  <c r="AL1671" i="166" s="1"/>
  <c r="AF1671" i="166"/>
  <c r="AE1671" i="166"/>
  <c r="AD1671" i="166"/>
  <c r="AA1671" i="166"/>
  <c r="Z1671" i="166"/>
  <c r="Y1671" i="166"/>
  <c r="AP1670" i="166"/>
  <c r="AO1670" i="166"/>
  <c r="AN1670" i="166"/>
  <c r="AL1670" i="166"/>
  <c r="AM1670" i="166" s="1"/>
  <c r="AK1670" i="166"/>
  <c r="AJ1670" i="166"/>
  <c r="AI1670" i="166"/>
  <c r="AF1670" i="166"/>
  <c r="AE1670" i="166"/>
  <c r="AD1670" i="166"/>
  <c r="AG1670" i="166" s="1"/>
  <c r="AH1670" i="166" s="1"/>
  <c r="AA1670" i="166"/>
  <c r="Z1670" i="166"/>
  <c r="AB1670" i="166" s="1"/>
  <c r="AC1670" i="166" s="1"/>
  <c r="Y1670" i="166"/>
  <c r="AP1669" i="166"/>
  <c r="AO1669" i="166"/>
  <c r="AN1669" i="166"/>
  <c r="AK1669" i="166"/>
  <c r="AJ1669" i="166"/>
  <c r="AI1669" i="166"/>
  <c r="AL1669" i="166" s="1"/>
  <c r="AM1669" i="166" s="1"/>
  <c r="AF1669" i="166"/>
  <c r="AE1669" i="166"/>
  <c r="AD1669" i="166"/>
  <c r="AG1669" i="166" s="1"/>
  <c r="AA1669" i="166"/>
  <c r="Z1669" i="166"/>
  <c r="Y1669" i="166"/>
  <c r="AB1669" i="166" s="1"/>
  <c r="AC1669" i="166" s="1"/>
  <c r="AP1668" i="166"/>
  <c r="AO1668" i="166"/>
  <c r="AN1668" i="166"/>
  <c r="AQ1668" i="166" s="1"/>
  <c r="AK1668" i="166"/>
  <c r="AJ1668" i="166"/>
  <c r="AL1668" i="166" s="1"/>
  <c r="AM1668" i="166" s="1"/>
  <c r="AI1668" i="166"/>
  <c r="AF1668" i="166"/>
  <c r="AE1668" i="166"/>
  <c r="AD1668" i="166"/>
  <c r="AB1668" i="166"/>
  <c r="AC1668" i="166" s="1"/>
  <c r="AA1668" i="166"/>
  <c r="Z1668" i="166"/>
  <c r="Y1668" i="166"/>
  <c r="AP1667" i="166"/>
  <c r="AK1667" i="166"/>
  <c r="AJ1667" i="166"/>
  <c r="AI1667" i="166"/>
  <c r="AL1667" i="166" s="1"/>
  <c r="AM1667" i="166" s="1"/>
  <c r="AF1667" i="166"/>
  <c r="AA1667" i="166"/>
  <c r="Z1667" i="166"/>
  <c r="Y1667" i="166"/>
  <c r="AB1667" i="166" s="1"/>
  <c r="AC1667" i="166" s="1"/>
  <c r="AP1666" i="166"/>
  <c r="AO1666" i="166"/>
  <c r="AN1666" i="166"/>
  <c r="AL1666" i="166"/>
  <c r="AM1666" i="166" s="1"/>
  <c r="AK1666" i="166"/>
  <c r="AJ1666" i="166"/>
  <c r="AI1666" i="166"/>
  <c r="AF1666" i="166"/>
  <c r="AE1666" i="166"/>
  <c r="AD1666" i="166"/>
  <c r="AA1666" i="166"/>
  <c r="Z1666" i="166"/>
  <c r="AB1666" i="166" s="1"/>
  <c r="AC1666" i="166" s="1"/>
  <c r="Y1666" i="166"/>
  <c r="AP1665" i="166"/>
  <c r="AO1665" i="166"/>
  <c r="AN1665" i="166"/>
  <c r="AK1665" i="166"/>
  <c r="AJ1665" i="166"/>
  <c r="AI1665" i="166"/>
  <c r="AL1665" i="166" s="1"/>
  <c r="AM1665" i="166" s="1"/>
  <c r="AF1665" i="166"/>
  <c r="AE1665" i="166"/>
  <c r="AD1665" i="166"/>
  <c r="AA1665" i="166"/>
  <c r="Z1665" i="166"/>
  <c r="Y1665" i="166"/>
  <c r="AB1665" i="166" s="1"/>
  <c r="AC1665" i="166" s="1"/>
  <c r="AP1664" i="166"/>
  <c r="AO1664" i="166"/>
  <c r="AN1664" i="166"/>
  <c r="AQ1664" i="166" s="1"/>
  <c r="AK1664" i="166"/>
  <c r="AJ1664" i="166"/>
  <c r="AL1664" i="166" s="1"/>
  <c r="AM1664" i="166" s="1"/>
  <c r="AI1664" i="166"/>
  <c r="AF1664" i="166"/>
  <c r="AE1664" i="166"/>
  <c r="AD1664" i="166"/>
  <c r="AB1664" i="166"/>
  <c r="AC1664" i="166" s="1"/>
  <c r="AA1664" i="166"/>
  <c r="Z1664" i="166"/>
  <c r="Y1664" i="166"/>
  <c r="AP1663" i="166"/>
  <c r="AO1663" i="166"/>
  <c r="AN1663" i="166"/>
  <c r="AM1663" i="166"/>
  <c r="AK1663" i="166"/>
  <c r="AJ1663" i="166"/>
  <c r="AI1663" i="166"/>
  <c r="AL1663" i="166" s="1"/>
  <c r="AF1663" i="166"/>
  <c r="AE1663" i="166"/>
  <c r="AD1663" i="166"/>
  <c r="AA1663" i="166"/>
  <c r="Z1663" i="166"/>
  <c r="Y1663" i="166"/>
  <c r="AP1662" i="166"/>
  <c r="AO1662" i="166"/>
  <c r="AN1662" i="166"/>
  <c r="AL1662" i="166"/>
  <c r="AM1662" i="166" s="1"/>
  <c r="AK1662" i="166"/>
  <c r="AJ1662" i="166"/>
  <c r="AI1662" i="166"/>
  <c r="AF1662" i="166"/>
  <c r="AE1662" i="166"/>
  <c r="AD1662" i="166"/>
  <c r="AA1662" i="166"/>
  <c r="Z1662" i="166"/>
  <c r="AB1662" i="166" s="1"/>
  <c r="AC1662" i="166" s="1"/>
  <c r="Y1662" i="166"/>
  <c r="AP1661" i="166"/>
  <c r="AO1661" i="166"/>
  <c r="AQ1661" i="166" s="1"/>
  <c r="AN1661" i="166"/>
  <c r="AK1661" i="166"/>
  <c r="AJ1661" i="166"/>
  <c r="AI1661" i="166"/>
  <c r="AL1661" i="166" s="1"/>
  <c r="AM1661" i="166" s="1"/>
  <c r="AF1661" i="166"/>
  <c r="AE1661" i="166"/>
  <c r="AD1661" i="166"/>
  <c r="AC1661" i="166"/>
  <c r="AA1661" i="166"/>
  <c r="Z1661" i="166"/>
  <c r="Y1661" i="166"/>
  <c r="AB1661" i="166" s="1"/>
  <c r="AP1660" i="166"/>
  <c r="AO1660" i="166"/>
  <c r="AN1660" i="166"/>
  <c r="AQ1660" i="166" s="1"/>
  <c r="AK1660" i="166"/>
  <c r="AJ1660" i="166"/>
  <c r="AL1660" i="166" s="1"/>
  <c r="AM1660" i="166" s="1"/>
  <c r="AI1660" i="166"/>
  <c r="AF1660" i="166"/>
  <c r="AE1660" i="166"/>
  <c r="AD1660" i="166"/>
  <c r="AB1660" i="166"/>
  <c r="AC1660" i="166" s="1"/>
  <c r="AA1660" i="166"/>
  <c r="Z1660" i="166"/>
  <c r="Y1660" i="166"/>
  <c r="AP1659" i="166"/>
  <c r="AO1659" i="166"/>
  <c r="AN1659" i="166"/>
  <c r="AQ1659" i="166" s="1"/>
  <c r="AK1659" i="166"/>
  <c r="AJ1659" i="166"/>
  <c r="AI1659" i="166"/>
  <c r="AL1659" i="166" s="1"/>
  <c r="AM1659" i="166" s="1"/>
  <c r="AF1659" i="166"/>
  <c r="AE1659" i="166"/>
  <c r="AD1659" i="166"/>
  <c r="AA1659" i="166"/>
  <c r="Z1659" i="166"/>
  <c r="Y1659" i="166"/>
  <c r="AP1658" i="166"/>
  <c r="AO1658" i="166"/>
  <c r="AN1658" i="166"/>
  <c r="AL1658" i="166"/>
  <c r="AM1658" i="166" s="1"/>
  <c r="AK1658" i="166"/>
  <c r="AJ1658" i="166"/>
  <c r="AI1658" i="166"/>
  <c r="AF1658" i="166"/>
  <c r="AE1658" i="166"/>
  <c r="AD1658" i="166"/>
  <c r="AA1658" i="166"/>
  <c r="Z1658" i="166"/>
  <c r="AB1658" i="166" s="1"/>
  <c r="AC1658" i="166" s="1"/>
  <c r="Y1658" i="166"/>
  <c r="AP1657" i="166"/>
  <c r="AO1657" i="166"/>
  <c r="AN1657" i="166"/>
  <c r="AK1657" i="166"/>
  <c r="AJ1657" i="166"/>
  <c r="AI1657" i="166"/>
  <c r="AG1657" i="166"/>
  <c r="AF1657" i="166"/>
  <c r="AE1657" i="166"/>
  <c r="AD1657" i="166"/>
  <c r="AA1657" i="166"/>
  <c r="Z1657" i="166"/>
  <c r="Y1657" i="166"/>
  <c r="AB1657" i="166" s="1"/>
  <c r="AC1657" i="166" s="1"/>
  <c r="AP1656" i="166"/>
  <c r="AO1656" i="166"/>
  <c r="AN1656" i="166"/>
  <c r="AK1656" i="166"/>
  <c r="AJ1656" i="166"/>
  <c r="AL1656" i="166" s="1"/>
  <c r="AM1656" i="166" s="1"/>
  <c r="AI1656" i="166"/>
  <c r="AF1656" i="166"/>
  <c r="AE1656" i="166"/>
  <c r="AD1656" i="166"/>
  <c r="AB1656" i="166"/>
  <c r="AC1656" i="166" s="1"/>
  <c r="AA1656" i="166"/>
  <c r="Z1656" i="166"/>
  <c r="Y1656" i="166"/>
  <c r="AQ1655" i="166"/>
  <c r="AP1655" i="166"/>
  <c r="AO1655" i="166"/>
  <c r="AN1655" i="166"/>
  <c r="AM1655" i="166"/>
  <c r="AK1655" i="166"/>
  <c r="AJ1655" i="166"/>
  <c r="AI1655" i="166"/>
  <c r="AL1655" i="166" s="1"/>
  <c r="AF1655" i="166"/>
  <c r="AE1655" i="166"/>
  <c r="AG1655" i="166" s="1"/>
  <c r="AD1655" i="166"/>
  <c r="AA1655" i="166"/>
  <c r="Z1655" i="166"/>
  <c r="Y1655" i="166"/>
  <c r="AP1654" i="166"/>
  <c r="AO1654" i="166"/>
  <c r="AN1654" i="166"/>
  <c r="AQ1654" i="166" s="1"/>
  <c r="AL1654" i="166"/>
  <c r="AM1654" i="166" s="1"/>
  <c r="AK1654" i="166"/>
  <c r="AJ1654" i="166"/>
  <c r="AI1654" i="166"/>
  <c r="AF1654" i="166"/>
  <c r="AE1654" i="166"/>
  <c r="AD1654" i="166"/>
  <c r="AA1654" i="166"/>
  <c r="Z1654" i="166"/>
  <c r="AB1654" i="166" s="1"/>
  <c r="AC1654" i="166" s="1"/>
  <c r="Y1654" i="166"/>
  <c r="AP1653" i="166"/>
  <c r="AO1653" i="166"/>
  <c r="AQ1653" i="166" s="1"/>
  <c r="AN1653" i="166"/>
  <c r="AK1653" i="166"/>
  <c r="AJ1653" i="166"/>
  <c r="AI1653" i="166"/>
  <c r="AF1653" i="166"/>
  <c r="AE1653" i="166"/>
  <c r="AD1653" i="166"/>
  <c r="AG1653" i="166" s="1"/>
  <c r="AH1653" i="166" s="1"/>
  <c r="AC1653" i="166"/>
  <c r="AA1653" i="166"/>
  <c r="Z1653" i="166"/>
  <c r="Y1653" i="166"/>
  <c r="AB1653" i="166" s="1"/>
  <c r="AP1652" i="166"/>
  <c r="AO1652" i="166"/>
  <c r="AN1652" i="166"/>
  <c r="AK1652" i="166"/>
  <c r="AJ1652" i="166"/>
  <c r="AL1652" i="166" s="1"/>
  <c r="AM1652" i="166" s="1"/>
  <c r="AI1652" i="166"/>
  <c r="AF1652" i="166"/>
  <c r="AE1652" i="166"/>
  <c r="AD1652" i="166"/>
  <c r="AB1652" i="166"/>
  <c r="AC1652" i="166" s="1"/>
  <c r="AA1652" i="166"/>
  <c r="Z1652" i="166"/>
  <c r="Y1652" i="166"/>
  <c r="AP1651" i="166"/>
  <c r="AO1651" i="166"/>
  <c r="AN1651" i="166"/>
  <c r="AQ1651" i="166" s="1"/>
  <c r="AM1651" i="166"/>
  <c r="AK1651" i="166"/>
  <c r="AJ1651" i="166"/>
  <c r="AI1651" i="166"/>
  <c r="AL1651" i="166" s="1"/>
  <c r="AF1651" i="166"/>
  <c r="AE1651" i="166"/>
  <c r="AD1651" i="166"/>
  <c r="AA1651" i="166"/>
  <c r="Z1651" i="166"/>
  <c r="Y1651" i="166"/>
  <c r="AB1651" i="166" s="1"/>
  <c r="AC1651" i="166" s="1"/>
  <c r="AP1650" i="166"/>
  <c r="AL1650" i="166"/>
  <c r="AM1650" i="166" s="1"/>
  <c r="AK1650" i="166"/>
  <c r="AJ1650" i="166"/>
  <c r="AI1650" i="166"/>
  <c r="AF1650" i="166"/>
  <c r="AA1650" i="166"/>
  <c r="Z1650" i="166"/>
  <c r="AB1650" i="166" s="1"/>
  <c r="AC1650" i="166" s="1"/>
  <c r="Y1650" i="166"/>
  <c r="AP1649" i="166"/>
  <c r="AO1649" i="166"/>
  <c r="AN1649" i="166"/>
  <c r="AK1649" i="166"/>
  <c r="AJ1649" i="166"/>
  <c r="AI1649" i="166"/>
  <c r="AL1649" i="166" s="1"/>
  <c r="AM1649" i="166" s="1"/>
  <c r="AF1649" i="166"/>
  <c r="AE1649" i="166"/>
  <c r="AG1649" i="166" s="1"/>
  <c r="AD1649" i="166"/>
  <c r="AA1649" i="166"/>
  <c r="Z1649" i="166"/>
  <c r="Y1649" i="166"/>
  <c r="AB1649" i="166" s="1"/>
  <c r="AC1649" i="166" s="1"/>
  <c r="AP1648" i="166"/>
  <c r="AO1648" i="166"/>
  <c r="AN1648" i="166"/>
  <c r="AQ1648" i="166" s="1"/>
  <c r="AK1648" i="166"/>
  <c r="AJ1648" i="166"/>
  <c r="AL1648" i="166" s="1"/>
  <c r="AM1648" i="166" s="1"/>
  <c r="AI1648" i="166"/>
  <c r="AF1648" i="166"/>
  <c r="AE1648" i="166"/>
  <c r="AD1648" i="166"/>
  <c r="AB1648" i="166"/>
  <c r="AC1648" i="166" s="1"/>
  <c r="AA1648" i="166"/>
  <c r="Z1648" i="166"/>
  <c r="Y1648" i="166"/>
  <c r="AP1647" i="166"/>
  <c r="AO1647" i="166"/>
  <c r="AN1647" i="166"/>
  <c r="AQ1647" i="166" s="1"/>
  <c r="AM1647" i="166"/>
  <c r="AK1647" i="166"/>
  <c r="AJ1647" i="166"/>
  <c r="AI1647" i="166"/>
  <c r="AL1647" i="166" s="1"/>
  <c r="AF1647" i="166"/>
  <c r="AE1647" i="166"/>
  <c r="AG1647" i="166" s="1"/>
  <c r="AD1647" i="166"/>
  <c r="AA1647" i="166"/>
  <c r="Z1647" i="166"/>
  <c r="Y1647" i="166"/>
  <c r="AB1647" i="166" s="1"/>
  <c r="AC1647" i="166" s="1"/>
  <c r="AP1646" i="166"/>
  <c r="AO1646" i="166"/>
  <c r="AN1646" i="166"/>
  <c r="AL1646" i="166"/>
  <c r="AM1646" i="166" s="1"/>
  <c r="AK1646" i="166"/>
  <c r="AJ1646" i="166"/>
  <c r="AI1646" i="166"/>
  <c r="AF1646" i="166"/>
  <c r="AE1646" i="166"/>
  <c r="AD1646" i="166"/>
  <c r="AA1646" i="166"/>
  <c r="Z1646" i="166"/>
  <c r="AB1646" i="166" s="1"/>
  <c r="Y1646" i="166"/>
  <c r="AP1645" i="166"/>
  <c r="AO1645" i="166"/>
  <c r="AN1645" i="166"/>
  <c r="AK1645" i="166"/>
  <c r="AJ1645" i="166"/>
  <c r="AI1645" i="166"/>
  <c r="AL1645" i="166" s="1"/>
  <c r="AM1645" i="166" s="1"/>
  <c r="AF1645" i="166"/>
  <c r="AE1645" i="166"/>
  <c r="AD1645" i="166"/>
  <c r="AC1645" i="166"/>
  <c r="AA1645" i="166"/>
  <c r="Z1645" i="166"/>
  <c r="Y1645" i="166"/>
  <c r="AB1645" i="166" s="1"/>
  <c r="AP1644" i="166"/>
  <c r="AO1644" i="166"/>
  <c r="AN1644" i="166"/>
  <c r="AK1644" i="166"/>
  <c r="AJ1644" i="166"/>
  <c r="AL1644" i="166" s="1"/>
  <c r="AM1644" i="166" s="1"/>
  <c r="AI1644" i="166"/>
  <c r="AF1644" i="166"/>
  <c r="AE1644" i="166"/>
  <c r="AD1644" i="166"/>
  <c r="AG1644" i="166" s="1"/>
  <c r="AH1644" i="166" s="1"/>
  <c r="AB1644" i="166"/>
  <c r="AC1644" i="166" s="1"/>
  <c r="AA1644" i="166"/>
  <c r="Z1644" i="166"/>
  <c r="Y1644" i="166"/>
  <c r="AP1643" i="166"/>
  <c r="AO1643" i="166"/>
  <c r="AN1643" i="166"/>
  <c r="AK1643" i="166"/>
  <c r="AJ1643" i="166"/>
  <c r="AI1643" i="166"/>
  <c r="AL1643" i="166" s="1"/>
  <c r="AM1643" i="166" s="1"/>
  <c r="AF1643" i="166"/>
  <c r="AE1643" i="166"/>
  <c r="AD1643" i="166"/>
  <c r="AA1643" i="166"/>
  <c r="Z1643" i="166"/>
  <c r="Y1643" i="166"/>
  <c r="AP1642" i="166"/>
  <c r="AO1642" i="166"/>
  <c r="AN1642" i="166"/>
  <c r="AK1642" i="166"/>
  <c r="AJ1642" i="166"/>
  <c r="AL1642" i="166" s="1"/>
  <c r="AM1642" i="166" s="1"/>
  <c r="AI1642" i="166"/>
  <c r="AF1642" i="166"/>
  <c r="AE1642" i="166"/>
  <c r="AD1642" i="166"/>
  <c r="AA1642" i="166"/>
  <c r="Z1642" i="166"/>
  <c r="AB1642" i="166" s="1"/>
  <c r="AC1642" i="166" s="1"/>
  <c r="Y1642" i="166"/>
  <c r="AP1641" i="166"/>
  <c r="AO1641" i="166"/>
  <c r="AQ1641" i="166" s="1"/>
  <c r="AN1641" i="166"/>
  <c r="AK1641" i="166"/>
  <c r="AJ1641" i="166"/>
  <c r="AI1641" i="166"/>
  <c r="AF1641" i="166"/>
  <c r="AE1641" i="166"/>
  <c r="AD1641" i="166"/>
  <c r="AA1641" i="166"/>
  <c r="Z1641" i="166"/>
  <c r="Y1641" i="166"/>
  <c r="AP1640" i="166"/>
  <c r="AO1640" i="166"/>
  <c r="AN1640" i="166"/>
  <c r="AK1640" i="166"/>
  <c r="AJ1640" i="166"/>
  <c r="AL1640" i="166" s="1"/>
  <c r="AM1640" i="166" s="1"/>
  <c r="AI1640" i="166"/>
  <c r="AF1640" i="166"/>
  <c r="AE1640" i="166"/>
  <c r="AD1640" i="166"/>
  <c r="AG1640" i="166" s="1"/>
  <c r="AH1640" i="166" s="1"/>
  <c r="AA1640" i="166"/>
  <c r="Z1640" i="166"/>
  <c r="AB1640" i="166" s="1"/>
  <c r="AC1640" i="166" s="1"/>
  <c r="Y1640" i="166"/>
  <c r="AP1639" i="166"/>
  <c r="AO1639" i="166"/>
  <c r="AQ1639" i="166" s="1"/>
  <c r="AN1639" i="166"/>
  <c r="AK1639" i="166"/>
  <c r="AJ1639" i="166"/>
  <c r="AI1639" i="166"/>
  <c r="AL1639" i="166" s="1"/>
  <c r="AM1639" i="166" s="1"/>
  <c r="AF1639" i="166"/>
  <c r="AE1639" i="166"/>
  <c r="AD1639" i="166"/>
  <c r="AA1639" i="166"/>
  <c r="Z1639" i="166"/>
  <c r="Y1639" i="166"/>
  <c r="AB1639" i="166" s="1"/>
  <c r="AC1639" i="166" s="1"/>
  <c r="AP1638" i="166"/>
  <c r="AO1638" i="166"/>
  <c r="AN1638" i="166"/>
  <c r="AL1638" i="166"/>
  <c r="AM1638" i="166" s="1"/>
  <c r="AK1638" i="166"/>
  <c r="AJ1638" i="166"/>
  <c r="AI1638" i="166"/>
  <c r="AF1638" i="166"/>
  <c r="AE1638" i="166"/>
  <c r="AD1638" i="166"/>
  <c r="AB1638" i="166"/>
  <c r="AC1638" i="166" s="1"/>
  <c r="AA1638" i="166"/>
  <c r="Z1638" i="166"/>
  <c r="Y1638" i="166"/>
  <c r="AP1637" i="166"/>
  <c r="AO1637" i="166"/>
  <c r="AN1637" i="166"/>
  <c r="AQ1637" i="166" s="1"/>
  <c r="AM1637" i="166"/>
  <c r="AK1637" i="166"/>
  <c r="AJ1637" i="166"/>
  <c r="AI1637" i="166"/>
  <c r="AL1637" i="166" s="1"/>
  <c r="AF1637" i="166"/>
  <c r="AE1637" i="166"/>
  <c r="AD1637" i="166"/>
  <c r="AC1637" i="166"/>
  <c r="AA1637" i="166"/>
  <c r="Z1637" i="166"/>
  <c r="Y1637" i="166"/>
  <c r="AB1637" i="166" s="1"/>
  <c r="AP1636" i="166"/>
  <c r="AO1636" i="166"/>
  <c r="AN1636" i="166"/>
  <c r="AL1636" i="166"/>
  <c r="AM1636" i="166" s="1"/>
  <c r="AK1636" i="166"/>
  <c r="AJ1636" i="166"/>
  <c r="AI1636" i="166"/>
  <c r="AF1636" i="166"/>
  <c r="AE1636" i="166"/>
  <c r="AD1636" i="166"/>
  <c r="AB1636" i="166"/>
  <c r="AC1636" i="166" s="1"/>
  <c r="AA1636" i="166"/>
  <c r="Z1636" i="166"/>
  <c r="Y1636" i="166"/>
  <c r="AP1635" i="166"/>
  <c r="AO1635" i="166"/>
  <c r="AN1635" i="166"/>
  <c r="AQ1635" i="166" s="1"/>
  <c r="AK1635" i="166"/>
  <c r="AJ1635" i="166"/>
  <c r="AI1635" i="166"/>
  <c r="AF1635" i="166"/>
  <c r="AE1635" i="166"/>
  <c r="AD1635" i="166"/>
  <c r="AA1635" i="166"/>
  <c r="Z1635" i="166"/>
  <c r="Y1635" i="166"/>
  <c r="AP1634" i="166"/>
  <c r="AO1634" i="166"/>
  <c r="AN1634" i="166"/>
  <c r="AK1634" i="166"/>
  <c r="AJ1634" i="166"/>
  <c r="AL1634" i="166" s="1"/>
  <c r="AM1634" i="166" s="1"/>
  <c r="AI1634" i="166"/>
  <c r="AF1634" i="166"/>
  <c r="AE1634" i="166"/>
  <c r="AD1634" i="166"/>
  <c r="AA1634" i="166"/>
  <c r="Z1634" i="166"/>
  <c r="AB1634" i="166" s="1"/>
  <c r="AC1634" i="166" s="1"/>
  <c r="Y1634" i="166"/>
  <c r="AP1633" i="166"/>
  <c r="AO1633" i="166"/>
  <c r="AN1633" i="166"/>
  <c r="AK1633" i="166"/>
  <c r="AJ1633" i="166"/>
  <c r="AI1633" i="166"/>
  <c r="AF1633" i="166"/>
  <c r="AE1633" i="166"/>
  <c r="AG1633" i="166" s="1"/>
  <c r="AD1633" i="166"/>
  <c r="AA1633" i="166"/>
  <c r="Z1633" i="166"/>
  <c r="Y1633" i="166"/>
  <c r="AP1632" i="166"/>
  <c r="AO1632" i="166"/>
  <c r="AN1632" i="166"/>
  <c r="AK1632" i="166"/>
  <c r="AJ1632" i="166"/>
  <c r="AI1632" i="166"/>
  <c r="AL1632" i="166" s="1"/>
  <c r="AM1632" i="166" s="1"/>
  <c r="AF1632" i="166"/>
  <c r="AG1632" i="166" s="1"/>
  <c r="AE1632" i="166"/>
  <c r="AD1632" i="166"/>
  <c r="AB1632" i="166"/>
  <c r="AC1632" i="166" s="1"/>
  <c r="AA1632" i="166"/>
  <c r="Z1632" i="166"/>
  <c r="Y1632" i="166"/>
  <c r="AP1631" i="166"/>
  <c r="AO1631" i="166"/>
  <c r="AN1631" i="166"/>
  <c r="AM1631" i="166"/>
  <c r="AK1631" i="166"/>
  <c r="AJ1631" i="166"/>
  <c r="AI1631" i="166"/>
  <c r="AL1631" i="166" s="1"/>
  <c r="AF1631" i="166"/>
  <c r="AE1631" i="166"/>
  <c r="AD1631" i="166"/>
  <c r="AA1631" i="166"/>
  <c r="AB1631" i="166" s="1"/>
  <c r="AC1631" i="166" s="1"/>
  <c r="Z1631" i="166"/>
  <c r="Y1631" i="166"/>
  <c r="AP1630" i="166"/>
  <c r="AQ1630" i="166" s="1"/>
  <c r="AO1630" i="166"/>
  <c r="AN1630" i="166"/>
  <c r="AL1630" i="166"/>
  <c r="AM1630" i="166" s="1"/>
  <c r="AK1630" i="166"/>
  <c r="AJ1630" i="166"/>
  <c r="AI1630" i="166"/>
  <c r="AF1630" i="166"/>
  <c r="AE1630" i="166"/>
  <c r="AD1630" i="166"/>
  <c r="AA1630" i="166"/>
  <c r="Z1630" i="166"/>
  <c r="Y1630" i="166"/>
  <c r="AB1630" i="166" s="1"/>
  <c r="AC1630" i="166" s="1"/>
  <c r="AP1629" i="166"/>
  <c r="AO1629" i="166"/>
  <c r="AN1629" i="166"/>
  <c r="AK1629" i="166"/>
  <c r="AL1629" i="166" s="1"/>
  <c r="AM1629" i="166" s="1"/>
  <c r="AJ1629" i="166"/>
  <c r="AI1629" i="166"/>
  <c r="AG1629" i="166"/>
  <c r="AF1629" i="166"/>
  <c r="AE1629" i="166"/>
  <c r="AD1629" i="166"/>
  <c r="AA1629" i="166"/>
  <c r="Z1629" i="166"/>
  <c r="Y1629" i="166"/>
  <c r="AB1629" i="166" s="1"/>
  <c r="AC1629" i="166" s="1"/>
  <c r="AP1628" i="166"/>
  <c r="AO1628" i="166"/>
  <c r="AN1628" i="166"/>
  <c r="AK1628" i="166"/>
  <c r="AJ1628" i="166"/>
  <c r="AL1628" i="166" s="1"/>
  <c r="AM1628" i="166" s="1"/>
  <c r="AI1628" i="166"/>
  <c r="AF1628" i="166"/>
  <c r="AG1628" i="166" s="1"/>
  <c r="AH1628" i="166" s="1"/>
  <c r="AE1628" i="166"/>
  <c r="AD1628" i="166"/>
  <c r="AB1628" i="166"/>
  <c r="AC1628" i="166" s="1"/>
  <c r="AA1628" i="166"/>
  <c r="Z1628" i="166"/>
  <c r="Y1628" i="166"/>
  <c r="AQ1627" i="166"/>
  <c r="AP1627" i="166"/>
  <c r="AO1627" i="166"/>
  <c r="AN1627" i="166"/>
  <c r="AM1627" i="166"/>
  <c r="AK1627" i="166"/>
  <c r="AJ1627" i="166"/>
  <c r="AI1627" i="166"/>
  <c r="AL1627" i="166" s="1"/>
  <c r="AF1627" i="166"/>
  <c r="AE1627" i="166"/>
  <c r="AG1627" i="166" s="1"/>
  <c r="AH1627" i="166" s="1"/>
  <c r="AD1627" i="166"/>
  <c r="AA1627" i="166"/>
  <c r="AB1627" i="166" s="1"/>
  <c r="AC1627" i="166" s="1"/>
  <c r="Z1627" i="166"/>
  <c r="Y1627" i="166"/>
  <c r="AP1626" i="166"/>
  <c r="AO1626" i="166"/>
  <c r="AN1626" i="166"/>
  <c r="AL1626" i="166"/>
  <c r="AM1626" i="166" s="1"/>
  <c r="AK1626" i="166"/>
  <c r="AJ1626" i="166"/>
  <c r="AI1626" i="166"/>
  <c r="AF1626" i="166"/>
  <c r="AE1626" i="166"/>
  <c r="AD1626" i="166"/>
  <c r="AG1626" i="166" s="1"/>
  <c r="AA1626" i="166"/>
  <c r="Z1626" i="166"/>
  <c r="Y1626" i="166"/>
  <c r="AP1625" i="166"/>
  <c r="AO1625" i="166"/>
  <c r="AN1625" i="166"/>
  <c r="AK1625" i="166"/>
  <c r="AL1625" i="166" s="1"/>
  <c r="AM1625" i="166" s="1"/>
  <c r="AJ1625" i="166"/>
  <c r="AI1625" i="166"/>
  <c r="AF1625" i="166"/>
  <c r="AE1625" i="166"/>
  <c r="AD1625" i="166"/>
  <c r="AG1625" i="166" s="1"/>
  <c r="AA1625" i="166"/>
  <c r="Z1625" i="166"/>
  <c r="Y1625" i="166"/>
  <c r="AB1625" i="166" s="1"/>
  <c r="AC1625" i="166" s="1"/>
  <c r="AP1624" i="166"/>
  <c r="AO1624" i="166"/>
  <c r="AN1624" i="166"/>
  <c r="AK1624" i="166"/>
  <c r="AJ1624" i="166"/>
  <c r="AI1624" i="166"/>
  <c r="AF1624" i="166"/>
  <c r="AE1624" i="166"/>
  <c r="AD1624" i="166"/>
  <c r="AB1624" i="166"/>
  <c r="AC1624" i="166" s="1"/>
  <c r="AA1624" i="166"/>
  <c r="Z1624" i="166"/>
  <c r="Y1624" i="166"/>
  <c r="AP1623" i="166"/>
  <c r="AM1623" i="166"/>
  <c r="AK1623" i="166"/>
  <c r="AJ1623" i="166"/>
  <c r="AI1623" i="166"/>
  <c r="AL1623" i="166" s="1"/>
  <c r="AF1623" i="166"/>
  <c r="AA1623" i="166"/>
  <c r="AB1623" i="166" s="1"/>
  <c r="AC1623" i="166" s="1"/>
  <c r="Z1623" i="166"/>
  <c r="Y1623" i="166"/>
  <c r="AP1622" i="166"/>
  <c r="AO1622" i="166"/>
  <c r="AN1622" i="166"/>
  <c r="AL1622" i="166"/>
  <c r="AM1622" i="166" s="1"/>
  <c r="AK1622" i="166"/>
  <c r="AJ1622" i="166"/>
  <c r="AI1622" i="166"/>
  <c r="AF1622" i="166"/>
  <c r="AE1622" i="166"/>
  <c r="AD1622" i="166"/>
  <c r="AA1622" i="166"/>
  <c r="Z1622" i="166"/>
  <c r="Y1622" i="166"/>
  <c r="AB1622" i="166" s="1"/>
  <c r="AC1622" i="166" s="1"/>
  <c r="AP1621" i="166"/>
  <c r="AO1621" i="166"/>
  <c r="AN1621" i="166"/>
  <c r="AQ1621" i="166" s="1"/>
  <c r="AL1621" i="166"/>
  <c r="AM1621" i="166" s="1"/>
  <c r="AK1621" i="166"/>
  <c r="AJ1621" i="166"/>
  <c r="AI1621" i="166"/>
  <c r="AF1621" i="166"/>
  <c r="AE1621" i="166"/>
  <c r="AD1621" i="166"/>
  <c r="AA1621" i="166"/>
  <c r="Z1621" i="166"/>
  <c r="Y1621" i="166"/>
  <c r="AB1621" i="166" s="1"/>
  <c r="AP1620" i="166"/>
  <c r="AO1620" i="166"/>
  <c r="AN1620" i="166"/>
  <c r="AQ1620" i="166" s="1"/>
  <c r="AK1620" i="166"/>
  <c r="AJ1620" i="166"/>
  <c r="AI1620" i="166"/>
  <c r="AF1620" i="166"/>
  <c r="AE1620" i="166"/>
  <c r="AD1620" i="166"/>
  <c r="AB1620" i="166"/>
  <c r="AC1620" i="166" s="1"/>
  <c r="AA1620" i="166"/>
  <c r="Z1620" i="166"/>
  <c r="Y1620" i="166"/>
  <c r="AP1619" i="166"/>
  <c r="AO1619" i="166"/>
  <c r="AN1619" i="166"/>
  <c r="AM1619" i="166"/>
  <c r="AK1619" i="166"/>
  <c r="AJ1619" i="166"/>
  <c r="AI1619" i="166"/>
  <c r="AL1619" i="166" s="1"/>
  <c r="AF1619" i="166"/>
  <c r="AE1619" i="166"/>
  <c r="AD1619" i="166"/>
  <c r="AA1619" i="166"/>
  <c r="AB1619" i="166" s="1"/>
  <c r="AC1619" i="166" s="1"/>
  <c r="Z1619" i="166"/>
  <c r="Y1619" i="166"/>
  <c r="AP1618" i="166"/>
  <c r="AQ1618" i="166" s="1"/>
  <c r="AO1618" i="166"/>
  <c r="AN1618" i="166"/>
  <c r="AL1618" i="166"/>
  <c r="AM1618" i="166" s="1"/>
  <c r="AK1618" i="166"/>
  <c r="AJ1618" i="166"/>
  <c r="AI1618" i="166"/>
  <c r="AF1618" i="166"/>
  <c r="AE1618" i="166"/>
  <c r="AD1618" i="166"/>
  <c r="AA1618" i="166"/>
  <c r="Z1618" i="166"/>
  <c r="Y1618" i="166"/>
  <c r="AP1617" i="166"/>
  <c r="AO1617" i="166"/>
  <c r="AN1617" i="166"/>
  <c r="AK1617" i="166"/>
  <c r="AL1617" i="166" s="1"/>
  <c r="AM1617" i="166" s="1"/>
  <c r="AJ1617" i="166"/>
  <c r="AI1617" i="166"/>
  <c r="AF1617" i="166"/>
  <c r="AE1617" i="166"/>
  <c r="AD1617" i="166"/>
  <c r="AC1617" i="166"/>
  <c r="AA1617" i="166"/>
  <c r="Z1617" i="166"/>
  <c r="Y1617" i="166"/>
  <c r="AB1617" i="166" s="1"/>
  <c r="AP1616" i="166"/>
  <c r="AO1616" i="166"/>
  <c r="AN1616" i="166"/>
  <c r="AK1616" i="166"/>
  <c r="AJ1616" i="166"/>
  <c r="AI1616" i="166"/>
  <c r="AL1616" i="166" s="1"/>
  <c r="AM1616" i="166" s="1"/>
  <c r="AF1616" i="166"/>
  <c r="AG1616" i="166" s="1"/>
  <c r="AH1616" i="166" s="1"/>
  <c r="AE1616" i="166"/>
  <c r="AD1616" i="166"/>
  <c r="AB1616" i="166"/>
  <c r="AC1616" i="166" s="1"/>
  <c r="AA1616" i="166"/>
  <c r="Z1616" i="166"/>
  <c r="Y1616" i="166"/>
  <c r="AP1615" i="166"/>
  <c r="AO1615" i="166"/>
  <c r="AN1615" i="166"/>
  <c r="AQ1615" i="166" s="1"/>
  <c r="AK1615" i="166"/>
  <c r="AJ1615" i="166"/>
  <c r="AI1615" i="166"/>
  <c r="AF1615" i="166"/>
  <c r="AE1615" i="166"/>
  <c r="AD1615" i="166"/>
  <c r="AG1615" i="166" s="1"/>
  <c r="AH1615" i="166" s="1"/>
  <c r="AA1615" i="166"/>
  <c r="AB1615" i="166" s="1"/>
  <c r="AC1615" i="166" s="1"/>
  <c r="Z1615" i="166"/>
  <c r="Y1615" i="166"/>
  <c r="AP1614" i="166"/>
  <c r="AQ1614" i="166" s="1"/>
  <c r="AO1614" i="166"/>
  <c r="AN1614" i="166"/>
  <c r="AL1614" i="166"/>
  <c r="AM1614" i="166" s="1"/>
  <c r="AK1614" i="166"/>
  <c r="AJ1614" i="166"/>
  <c r="AI1614" i="166"/>
  <c r="AF1614" i="166"/>
  <c r="AE1614" i="166"/>
  <c r="AD1614" i="166"/>
  <c r="AA1614" i="166"/>
  <c r="Z1614" i="166"/>
  <c r="Y1614" i="166"/>
  <c r="AB1614" i="166" s="1"/>
  <c r="AC1614" i="166" s="1"/>
  <c r="AP1613" i="166"/>
  <c r="AO1613" i="166"/>
  <c r="AN1613" i="166"/>
  <c r="AL1613" i="166"/>
  <c r="AM1613" i="166" s="1"/>
  <c r="AK1613" i="166"/>
  <c r="AJ1613" i="166"/>
  <c r="AI1613" i="166"/>
  <c r="AF1613" i="166"/>
  <c r="AE1613" i="166"/>
  <c r="AD1613" i="166"/>
  <c r="AA1613" i="166"/>
  <c r="Z1613" i="166"/>
  <c r="Y1613" i="166"/>
  <c r="AB1613" i="166" s="1"/>
  <c r="AP1612" i="166"/>
  <c r="AO1612" i="166"/>
  <c r="AN1612" i="166"/>
  <c r="AQ1612" i="166" s="1"/>
  <c r="AK1612" i="166"/>
  <c r="AJ1612" i="166"/>
  <c r="AI1612" i="166"/>
  <c r="AF1612" i="166"/>
  <c r="AG1612" i="166" s="1"/>
  <c r="AE1612" i="166"/>
  <c r="AD1612" i="166"/>
  <c r="AB1612" i="166"/>
  <c r="AC1612" i="166" s="1"/>
  <c r="AA1612" i="166"/>
  <c r="Z1612" i="166"/>
  <c r="Y1612" i="166"/>
  <c r="AP1611" i="166"/>
  <c r="AO1611" i="166"/>
  <c r="AN1611" i="166"/>
  <c r="AQ1611" i="166" s="1"/>
  <c r="AM1611" i="166"/>
  <c r="AK1611" i="166"/>
  <c r="AJ1611" i="166"/>
  <c r="AI1611" i="166"/>
  <c r="AL1611" i="166" s="1"/>
  <c r="AF1611" i="166"/>
  <c r="AE1611" i="166"/>
  <c r="AD1611" i="166"/>
  <c r="AA1611" i="166"/>
  <c r="AB1611" i="166" s="1"/>
  <c r="AC1611" i="166" s="1"/>
  <c r="Z1611" i="166"/>
  <c r="Y1611" i="166"/>
  <c r="AP1610" i="166"/>
  <c r="AO1610" i="166"/>
  <c r="AN1610" i="166"/>
  <c r="AL1610" i="166"/>
  <c r="AM1610" i="166" s="1"/>
  <c r="AK1610" i="166"/>
  <c r="AJ1610" i="166"/>
  <c r="AI1610" i="166"/>
  <c r="AF1610" i="166"/>
  <c r="AE1610" i="166"/>
  <c r="AD1610" i="166"/>
  <c r="AA1610" i="166"/>
  <c r="Z1610" i="166"/>
  <c r="Y1610" i="166"/>
  <c r="AP1609" i="166"/>
  <c r="AO1609" i="166"/>
  <c r="AN1609" i="166"/>
  <c r="AK1609" i="166"/>
  <c r="AL1609" i="166" s="1"/>
  <c r="AM1609" i="166" s="1"/>
  <c r="AJ1609" i="166"/>
  <c r="AI1609" i="166"/>
  <c r="AG1609" i="166"/>
  <c r="AH1609" i="166" s="1"/>
  <c r="AF1609" i="166"/>
  <c r="AE1609" i="166"/>
  <c r="AD1609" i="166"/>
  <c r="AC1609" i="166"/>
  <c r="AA1609" i="166"/>
  <c r="Z1609" i="166"/>
  <c r="Y1609" i="166"/>
  <c r="AB1609" i="166" s="1"/>
  <c r="AP1608" i="166"/>
  <c r="AO1608" i="166"/>
  <c r="AN1608" i="166"/>
  <c r="AK1608" i="166"/>
  <c r="AJ1608" i="166"/>
  <c r="AI1608" i="166"/>
  <c r="AL1608" i="166" s="1"/>
  <c r="AM1608" i="166" s="1"/>
  <c r="AF1608" i="166"/>
  <c r="AE1608" i="166"/>
  <c r="AD1608" i="166"/>
  <c r="AB1608" i="166"/>
  <c r="AC1608" i="166" s="1"/>
  <c r="AA1608" i="166"/>
  <c r="Z1608" i="166"/>
  <c r="Y1608" i="166"/>
  <c r="AP1607" i="166"/>
  <c r="AO1607" i="166"/>
  <c r="AN1607" i="166"/>
  <c r="AQ1607" i="166" s="1"/>
  <c r="AK1607" i="166"/>
  <c r="AJ1607" i="166"/>
  <c r="AI1607" i="166"/>
  <c r="AF1607" i="166"/>
  <c r="AE1607" i="166"/>
  <c r="AD1607" i="166"/>
  <c r="AA1607" i="166"/>
  <c r="AB1607" i="166" s="1"/>
  <c r="AC1607" i="166" s="1"/>
  <c r="Z1607" i="166"/>
  <c r="Y1607" i="166"/>
  <c r="AP1606" i="166"/>
  <c r="AO1606" i="166"/>
  <c r="AN1606" i="166"/>
  <c r="AL1606" i="166"/>
  <c r="AM1606" i="166" s="1"/>
  <c r="AK1606" i="166"/>
  <c r="AJ1606" i="166"/>
  <c r="AI1606" i="166"/>
  <c r="AF1606" i="166"/>
  <c r="AE1606" i="166"/>
  <c r="AD1606" i="166"/>
  <c r="AA1606" i="166"/>
  <c r="Z1606" i="166"/>
  <c r="Y1606" i="166"/>
  <c r="AB1606" i="166" s="1"/>
  <c r="AC1606" i="166" s="1"/>
  <c r="AP1605" i="166"/>
  <c r="AO1605" i="166"/>
  <c r="AN1605" i="166"/>
  <c r="AL1605" i="166"/>
  <c r="AM1605" i="166" s="1"/>
  <c r="AK1605" i="166"/>
  <c r="AJ1605" i="166"/>
  <c r="AI1605" i="166"/>
  <c r="AF1605" i="166"/>
  <c r="AE1605" i="166"/>
  <c r="AD1605" i="166"/>
  <c r="AG1605" i="166" s="1"/>
  <c r="AA1605" i="166"/>
  <c r="Z1605" i="166"/>
  <c r="Y1605" i="166"/>
  <c r="AB1605" i="166" s="1"/>
  <c r="AP1604" i="166"/>
  <c r="AO1604" i="166"/>
  <c r="AN1604" i="166"/>
  <c r="AK1604" i="166"/>
  <c r="AJ1604" i="166"/>
  <c r="AI1604" i="166"/>
  <c r="AF1604" i="166"/>
  <c r="AE1604" i="166"/>
  <c r="AD1604" i="166"/>
  <c r="AG1604" i="166" s="1"/>
  <c r="AH1604" i="166" s="1"/>
  <c r="AC1604" i="166"/>
  <c r="AA1604" i="166"/>
  <c r="Z1604" i="166"/>
  <c r="Y1604" i="166"/>
  <c r="AB1604" i="166" s="1"/>
  <c r="AP1603" i="166"/>
  <c r="AO1603" i="166"/>
  <c r="AN1603" i="166"/>
  <c r="AK1603" i="166"/>
  <c r="AJ1603" i="166"/>
  <c r="AL1603" i="166" s="1"/>
  <c r="AM1603" i="166" s="1"/>
  <c r="AI1603" i="166"/>
  <c r="AF1603" i="166"/>
  <c r="AE1603" i="166"/>
  <c r="AD1603" i="166"/>
  <c r="AA1603" i="166"/>
  <c r="Z1603" i="166"/>
  <c r="Y1603" i="166"/>
  <c r="AB1603" i="166" s="1"/>
  <c r="AC1603" i="166" s="1"/>
  <c r="AP1602" i="166"/>
  <c r="AO1602" i="166"/>
  <c r="AN1602" i="166"/>
  <c r="AL1602" i="166"/>
  <c r="AM1602" i="166" s="1"/>
  <c r="AK1602" i="166"/>
  <c r="AJ1602" i="166"/>
  <c r="AI1602" i="166"/>
  <c r="AF1602" i="166"/>
  <c r="AE1602" i="166"/>
  <c r="AD1602" i="166"/>
  <c r="AA1602" i="166"/>
  <c r="Z1602" i="166"/>
  <c r="AB1602" i="166" s="1"/>
  <c r="AC1602" i="166" s="1"/>
  <c r="Y1602" i="166"/>
  <c r="AP1601" i="166"/>
  <c r="AO1601" i="166"/>
  <c r="AQ1601" i="166" s="1"/>
  <c r="AN1601" i="166"/>
  <c r="AK1601" i="166"/>
  <c r="AJ1601" i="166"/>
  <c r="AI1601" i="166"/>
  <c r="AL1601" i="166" s="1"/>
  <c r="AM1601" i="166" s="1"/>
  <c r="AF1601" i="166"/>
  <c r="AE1601" i="166"/>
  <c r="AD1601" i="166"/>
  <c r="AC1601" i="166"/>
  <c r="AA1601" i="166"/>
  <c r="Z1601" i="166"/>
  <c r="Y1601" i="166"/>
  <c r="AB1601" i="166" s="1"/>
  <c r="AP1600" i="166"/>
  <c r="AO1600" i="166"/>
  <c r="AN1600" i="166"/>
  <c r="AQ1600" i="166" s="1"/>
  <c r="AK1600" i="166"/>
  <c r="AJ1600" i="166"/>
  <c r="AL1600" i="166" s="1"/>
  <c r="AM1600" i="166" s="1"/>
  <c r="AI1600" i="166"/>
  <c r="AF1600" i="166"/>
  <c r="AE1600" i="166"/>
  <c r="AD1600" i="166"/>
  <c r="AB1600" i="166"/>
  <c r="AC1600" i="166" s="1"/>
  <c r="AA1600" i="166"/>
  <c r="Z1600" i="166"/>
  <c r="Y1600" i="166"/>
  <c r="AP1599" i="166"/>
  <c r="AO1599" i="166"/>
  <c r="AN1599" i="166"/>
  <c r="AK1599" i="166"/>
  <c r="AJ1599" i="166"/>
  <c r="AI1599" i="166"/>
  <c r="AL1599" i="166" s="1"/>
  <c r="AM1599" i="166" s="1"/>
  <c r="AF1599" i="166"/>
  <c r="AE1599" i="166"/>
  <c r="AD1599" i="166"/>
  <c r="AA1599" i="166"/>
  <c r="Z1599" i="166"/>
  <c r="Y1599" i="166"/>
  <c r="AP1598" i="166"/>
  <c r="AO1598" i="166"/>
  <c r="AN1598" i="166"/>
  <c r="AL1598" i="166"/>
  <c r="AM1598" i="166" s="1"/>
  <c r="AK1598" i="166"/>
  <c r="AJ1598" i="166"/>
  <c r="AI1598" i="166"/>
  <c r="AF1598" i="166"/>
  <c r="AE1598" i="166"/>
  <c r="AD1598" i="166"/>
  <c r="AG1598" i="166" s="1"/>
  <c r="AH1598" i="166" s="1"/>
  <c r="AA1598" i="166"/>
  <c r="Z1598" i="166"/>
  <c r="AB1598" i="166" s="1"/>
  <c r="AC1598" i="166" s="1"/>
  <c r="Y1598" i="166"/>
  <c r="AP1597" i="166"/>
  <c r="AO1597" i="166"/>
  <c r="AN1597" i="166"/>
  <c r="AK1597" i="166"/>
  <c r="AJ1597" i="166"/>
  <c r="AI1597" i="166"/>
  <c r="AF1597" i="166"/>
  <c r="AE1597" i="166"/>
  <c r="AD1597" i="166"/>
  <c r="AG1597" i="166" s="1"/>
  <c r="AA1597" i="166"/>
  <c r="Z1597" i="166"/>
  <c r="Y1597" i="166"/>
  <c r="AB1597" i="166" s="1"/>
  <c r="AC1597" i="166" s="1"/>
  <c r="AP1596" i="166"/>
  <c r="AO1596" i="166"/>
  <c r="AN1596" i="166"/>
  <c r="AK1596" i="166"/>
  <c r="AJ1596" i="166"/>
  <c r="AL1596" i="166" s="1"/>
  <c r="AM1596" i="166" s="1"/>
  <c r="AI1596" i="166"/>
  <c r="AF1596" i="166"/>
  <c r="AE1596" i="166"/>
  <c r="AD1596" i="166"/>
  <c r="AB1596" i="166"/>
  <c r="AC1596" i="166" s="1"/>
  <c r="AA1596" i="166"/>
  <c r="Z1596" i="166"/>
  <c r="Y1596" i="166"/>
  <c r="AP1595" i="166"/>
  <c r="AO1595" i="166"/>
  <c r="AN1595" i="166"/>
  <c r="AQ1595" i="166" s="1"/>
  <c r="AM1595" i="166"/>
  <c r="AK1595" i="166"/>
  <c r="AJ1595" i="166"/>
  <c r="AI1595" i="166"/>
  <c r="AL1595" i="166" s="1"/>
  <c r="AF1595" i="166"/>
  <c r="AE1595" i="166"/>
  <c r="AD1595" i="166"/>
  <c r="AG1595" i="166" s="1"/>
  <c r="AA1595" i="166"/>
  <c r="Z1595" i="166"/>
  <c r="Y1595" i="166"/>
  <c r="AP1594" i="166"/>
  <c r="AO1594" i="166"/>
  <c r="AN1594" i="166"/>
  <c r="AL1594" i="166"/>
  <c r="AM1594" i="166" s="1"/>
  <c r="AK1594" i="166"/>
  <c r="AJ1594" i="166"/>
  <c r="AI1594" i="166"/>
  <c r="AF1594" i="166"/>
  <c r="AE1594" i="166"/>
  <c r="AD1594" i="166"/>
  <c r="AA1594" i="166"/>
  <c r="Z1594" i="166"/>
  <c r="Y1594" i="166"/>
  <c r="AP1593" i="166"/>
  <c r="AO1593" i="166"/>
  <c r="AN1593" i="166"/>
  <c r="AK1593" i="166"/>
  <c r="AJ1593" i="166"/>
  <c r="AI1593" i="166"/>
  <c r="AF1593" i="166"/>
  <c r="AE1593" i="166"/>
  <c r="AD1593" i="166"/>
  <c r="AC1593" i="166"/>
  <c r="AA1593" i="166"/>
  <c r="Z1593" i="166"/>
  <c r="Y1593" i="166"/>
  <c r="AB1593" i="166" s="1"/>
  <c r="AP1592" i="166"/>
  <c r="AO1592" i="166"/>
  <c r="AN1592" i="166"/>
  <c r="AQ1592" i="166" s="1"/>
  <c r="AK1592" i="166"/>
  <c r="AJ1592" i="166"/>
  <c r="AI1592" i="166"/>
  <c r="AF1592" i="166"/>
  <c r="AE1592" i="166"/>
  <c r="AD1592" i="166"/>
  <c r="AB1592" i="166"/>
  <c r="AC1592" i="166" s="1"/>
  <c r="AA1592" i="166"/>
  <c r="Z1592" i="166"/>
  <c r="Y1592" i="166"/>
  <c r="AP1591" i="166"/>
  <c r="AO1591" i="166"/>
  <c r="AN1591" i="166"/>
  <c r="AK1591" i="166"/>
  <c r="AJ1591" i="166"/>
  <c r="AI1591" i="166"/>
  <c r="AL1591" i="166" s="1"/>
  <c r="AM1591" i="166" s="1"/>
  <c r="AF1591" i="166"/>
  <c r="AE1591" i="166"/>
  <c r="AD1591" i="166"/>
  <c r="AA1591" i="166"/>
  <c r="Z1591" i="166"/>
  <c r="Y1591" i="166"/>
  <c r="AB1591" i="166" s="1"/>
  <c r="AC1591" i="166" s="1"/>
  <c r="AP1590" i="166"/>
  <c r="AO1590" i="166"/>
  <c r="AN1590" i="166"/>
  <c r="AL1590" i="166"/>
  <c r="AM1590" i="166" s="1"/>
  <c r="AK1590" i="166"/>
  <c r="AJ1590" i="166"/>
  <c r="AI1590" i="166"/>
  <c r="AF1590" i="166"/>
  <c r="AE1590" i="166"/>
  <c r="AD1590" i="166"/>
  <c r="AG1590" i="166" s="1"/>
  <c r="AH1590" i="166" s="1"/>
  <c r="AA1590" i="166"/>
  <c r="Z1590" i="166"/>
  <c r="AB1590" i="166" s="1"/>
  <c r="AC1590" i="166" s="1"/>
  <c r="Y1590" i="166"/>
  <c r="AP1589" i="166"/>
  <c r="AO1589" i="166"/>
  <c r="AN1589" i="166"/>
  <c r="AK1589" i="166"/>
  <c r="AJ1589" i="166"/>
  <c r="AI1589" i="166"/>
  <c r="AL1589" i="166" s="1"/>
  <c r="AM1589" i="166" s="1"/>
  <c r="AF1589" i="166"/>
  <c r="AE1589" i="166"/>
  <c r="AD1589" i="166"/>
  <c r="AG1589" i="166" s="1"/>
  <c r="AA1589" i="166"/>
  <c r="Z1589" i="166"/>
  <c r="Y1589" i="166"/>
  <c r="AB1589" i="166" s="1"/>
  <c r="AC1589" i="166" s="1"/>
  <c r="AP1588" i="166"/>
  <c r="AK1588" i="166"/>
  <c r="AJ1588" i="166"/>
  <c r="AL1588" i="166" s="1"/>
  <c r="AM1588" i="166" s="1"/>
  <c r="AI1588" i="166"/>
  <c r="AF1588" i="166"/>
  <c r="AB1588" i="166"/>
  <c r="AC1588" i="166" s="1"/>
  <c r="AA1588" i="166"/>
  <c r="Z1588" i="166"/>
  <c r="Y1588" i="166"/>
  <c r="AP1587" i="166"/>
  <c r="AO1587" i="166"/>
  <c r="AN1587" i="166"/>
  <c r="AM1587" i="166"/>
  <c r="AK1587" i="166"/>
  <c r="AJ1587" i="166"/>
  <c r="AI1587" i="166"/>
  <c r="AL1587" i="166" s="1"/>
  <c r="AF1587" i="166"/>
  <c r="AE1587" i="166"/>
  <c r="AD1587" i="166"/>
  <c r="AG1587" i="166" s="1"/>
  <c r="AH1587" i="166" s="1"/>
  <c r="AA1587" i="166"/>
  <c r="Z1587" i="166"/>
  <c r="Y1587" i="166"/>
  <c r="AB1587" i="166" s="1"/>
  <c r="AC1587" i="166" s="1"/>
  <c r="AP1586" i="166"/>
  <c r="AO1586" i="166"/>
  <c r="AN1586" i="166"/>
  <c r="AL1586" i="166"/>
  <c r="AM1586" i="166" s="1"/>
  <c r="AK1586" i="166"/>
  <c r="AJ1586" i="166"/>
  <c r="AI1586" i="166"/>
  <c r="AF1586" i="166"/>
  <c r="AE1586" i="166"/>
  <c r="AD1586" i="166"/>
  <c r="AA1586" i="166"/>
  <c r="Z1586" i="166"/>
  <c r="Y1586" i="166"/>
  <c r="AP1585" i="166"/>
  <c r="AO1585" i="166"/>
  <c r="AN1585" i="166"/>
  <c r="AQ1585" i="166" s="1"/>
  <c r="AK1585" i="166"/>
  <c r="AJ1585" i="166"/>
  <c r="AI1585" i="166"/>
  <c r="AL1585" i="166" s="1"/>
  <c r="AM1585" i="166" s="1"/>
  <c r="AF1585" i="166"/>
  <c r="AE1585" i="166"/>
  <c r="AD1585" i="166"/>
  <c r="AG1585" i="166" s="1"/>
  <c r="AH1585" i="166" s="1"/>
  <c r="AC1585" i="166"/>
  <c r="AA1585" i="166"/>
  <c r="Z1585" i="166"/>
  <c r="Y1585" i="166"/>
  <c r="AB1585" i="166" s="1"/>
  <c r="AP1584" i="166"/>
  <c r="AO1584" i="166"/>
  <c r="AN1584" i="166"/>
  <c r="AK1584" i="166"/>
  <c r="AJ1584" i="166"/>
  <c r="AI1584" i="166"/>
  <c r="AF1584" i="166"/>
  <c r="AE1584" i="166"/>
  <c r="AD1584" i="166"/>
  <c r="AG1584" i="166" s="1"/>
  <c r="AH1584" i="166" s="1"/>
  <c r="AB1584" i="166"/>
  <c r="AC1584" i="166" s="1"/>
  <c r="AA1584" i="166"/>
  <c r="Z1584" i="166"/>
  <c r="Y1584" i="166"/>
  <c r="AQ1583" i="166"/>
  <c r="AP1583" i="166"/>
  <c r="AO1583" i="166"/>
  <c r="AN1583" i="166"/>
  <c r="AK1583" i="166"/>
  <c r="AJ1583" i="166"/>
  <c r="AI1583" i="166"/>
  <c r="AL1583" i="166" s="1"/>
  <c r="AM1583" i="166" s="1"/>
  <c r="AF1583" i="166"/>
  <c r="AE1583" i="166"/>
  <c r="AD1583" i="166"/>
  <c r="AA1583" i="166"/>
  <c r="Z1583" i="166"/>
  <c r="Y1583" i="166"/>
  <c r="AP1582" i="166"/>
  <c r="AO1582" i="166"/>
  <c r="AN1582" i="166"/>
  <c r="AL1582" i="166"/>
  <c r="AM1582" i="166" s="1"/>
  <c r="AK1582" i="166"/>
  <c r="AJ1582" i="166"/>
  <c r="AI1582" i="166"/>
  <c r="AF1582" i="166"/>
  <c r="AE1582" i="166"/>
  <c r="AD1582" i="166"/>
  <c r="AA1582" i="166"/>
  <c r="Z1582" i="166"/>
  <c r="Y1582" i="166"/>
  <c r="AB1582" i="166" s="1"/>
  <c r="AP1581" i="166"/>
  <c r="AO1581" i="166"/>
  <c r="AN1581" i="166"/>
  <c r="AK1581" i="166"/>
  <c r="AJ1581" i="166"/>
  <c r="AI1581" i="166"/>
  <c r="AG1581" i="166"/>
  <c r="AF1581" i="166"/>
  <c r="AE1581" i="166"/>
  <c r="AD1581" i="166"/>
  <c r="AA1581" i="166"/>
  <c r="Z1581" i="166"/>
  <c r="Y1581" i="166"/>
  <c r="AB1581" i="166" s="1"/>
  <c r="AC1581" i="166" s="1"/>
  <c r="AP1580" i="166"/>
  <c r="AO1580" i="166"/>
  <c r="AN1580" i="166"/>
  <c r="AK1580" i="166"/>
  <c r="AJ1580" i="166"/>
  <c r="AI1580" i="166"/>
  <c r="AL1580" i="166" s="1"/>
  <c r="AM1580" i="166" s="1"/>
  <c r="AF1580" i="166"/>
  <c r="AE1580" i="166"/>
  <c r="AD1580" i="166"/>
  <c r="AG1580" i="166" s="1"/>
  <c r="AB1580" i="166"/>
  <c r="AC1580" i="166" s="1"/>
  <c r="AA1580" i="166"/>
  <c r="Z1580" i="166"/>
  <c r="Y1580" i="166"/>
  <c r="AQ1579" i="166"/>
  <c r="AP1579" i="166"/>
  <c r="AO1579" i="166"/>
  <c r="AN1579" i="166"/>
  <c r="AM1579" i="166"/>
  <c r="AK1579" i="166"/>
  <c r="AJ1579" i="166"/>
  <c r="AI1579" i="166"/>
  <c r="AL1579" i="166" s="1"/>
  <c r="AF1579" i="166"/>
  <c r="AE1579" i="166"/>
  <c r="AD1579" i="166"/>
  <c r="AA1579" i="166"/>
  <c r="Z1579" i="166"/>
  <c r="Y1579" i="166"/>
  <c r="AP1578" i="166"/>
  <c r="AO1578" i="166"/>
  <c r="AN1578" i="166"/>
  <c r="AQ1578" i="166" s="1"/>
  <c r="AL1578" i="166"/>
  <c r="AM1578" i="166" s="1"/>
  <c r="AK1578" i="166"/>
  <c r="AJ1578" i="166"/>
  <c r="AI1578" i="166"/>
  <c r="AF1578" i="166"/>
  <c r="AE1578" i="166"/>
  <c r="AD1578" i="166"/>
  <c r="AG1578" i="166" s="1"/>
  <c r="AA1578" i="166"/>
  <c r="Z1578" i="166"/>
  <c r="Y1578" i="166"/>
  <c r="AP1577" i="166"/>
  <c r="AO1577" i="166"/>
  <c r="AN1577" i="166"/>
  <c r="AK1577" i="166"/>
  <c r="AJ1577" i="166"/>
  <c r="AI1577" i="166"/>
  <c r="AF1577" i="166"/>
  <c r="AE1577" i="166"/>
  <c r="AD1577" i="166"/>
  <c r="AG1577" i="166" s="1"/>
  <c r="AH1577" i="166" s="1"/>
  <c r="AC1577" i="166"/>
  <c r="AA1577" i="166"/>
  <c r="Z1577" i="166"/>
  <c r="Y1577" i="166"/>
  <c r="AB1577" i="166" s="1"/>
  <c r="AP1576" i="166"/>
  <c r="AO1576" i="166"/>
  <c r="AN1576" i="166"/>
  <c r="AK1576" i="166"/>
  <c r="AJ1576" i="166"/>
  <c r="AI1576" i="166"/>
  <c r="AF1576" i="166"/>
  <c r="AE1576" i="166"/>
  <c r="AD1576" i="166"/>
  <c r="AB1576" i="166"/>
  <c r="AC1576" i="166" s="1"/>
  <c r="AA1576" i="166"/>
  <c r="Z1576" i="166"/>
  <c r="Y1576" i="166"/>
  <c r="AP1575" i="166"/>
  <c r="AO1575" i="166"/>
  <c r="AN1575" i="166"/>
  <c r="AQ1575" i="166" s="1"/>
  <c r="AK1575" i="166"/>
  <c r="AJ1575" i="166"/>
  <c r="AI1575" i="166"/>
  <c r="AL1575" i="166" s="1"/>
  <c r="AM1575" i="166" s="1"/>
  <c r="AF1575" i="166"/>
  <c r="AE1575" i="166"/>
  <c r="AD1575" i="166"/>
  <c r="AA1575" i="166"/>
  <c r="Z1575" i="166"/>
  <c r="Y1575" i="166"/>
  <c r="AB1575" i="166" s="1"/>
  <c r="AC1575" i="166" s="1"/>
  <c r="AP1574" i="166"/>
  <c r="AO1574" i="166"/>
  <c r="AN1574" i="166"/>
  <c r="AQ1574" i="166" s="1"/>
  <c r="AL1574" i="166"/>
  <c r="AM1574" i="166" s="1"/>
  <c r="AK1574" i="166"/>
  <c r="AJ1574" i="166"/>
  <c r="AI1574" i="166"/>
  <c r="AF1574" i="166"/>
  <c r="AE1574" i="166"/>
  <c r="AD1574" i="166"/>
  <c r="AA1574" i="166"/>
  <c r="Z1574" i="166"/>
  <c r="AB1574" i="166" s="1"/>
  <c r="AC1574" i="166" s="1"/>
  <c r="Y1574" i="166"/>
  <c r="AP1573" i="166"/>
  <c r="AO1573" i="166"/>
  <c r="AN1573" i="166"/>
  <c r="AK1573" i="166"/>
  <c r="AJ1573" i="166"/>
  <c r="AI1573" i="166"/>
  <c r="AL1573" i="166" s="1"/>
  <c r="AM1573" i="166" s="1"/>
  <c r="AG1573" i="166"/>
  <c r="AF1573" i="166"/>
  <c r="AE1573" i="166"/>
  <c r="AD1573" i="166"/>
  <c r="AA1573" i="166"/>
  <c r="Z1573" i="166"/>
  <c r="Y1573" i="166"/>
  <c r="AB1573" i="166" s="1"/>
  <c r="AC1573" i="166" s="1"/>
  <c r="AP1572" i="166"/>
  <c r="AO1572" i="166"/>
  <c r="AN1572" i="166"/>
  <c r="AK1572" i="166"/>
  <c r="AJ1572" i="166"/>
  <c r="AL1572" i="166" s="1"/>
  <c r="AM1572" i="166" s="1"/>
  <c r="AI1572" i="166"/>
  <c r="AF1572" i="166"/>
  <c r="AE1572" i="166"/>
  <c r="AD1572" i="166"/>
  <c r="AA1572" i="166"/>
  <c r="Z1572" i="166"/>
  <c r="AB1572" i="166" s="1"/>
  <c r="AC1572" i="166" s="1"/>
  <c r="Y1572" i="166"/>
  <c r="AP1571" i="166"/>
  <c r="AO1571" i="166"/>
  <c r="AQ1571" i="166" s="1"/>
  <c r="AN1571" i="166"/>
  <c r="AK1571" i="166"/>
  <c r="AJ1571" i="166"/>
  <c r="AI1571" i="166"/>
  <c r="AF1571" i="166"/>
  <c r="AE1571" i="166"/>
  <c r="AD1571" i="166"/>
  <c r="AG1571" i="166" s="1"/>
  <c r="AA1571" i="166"/>
  <c r="Z1571" i="166"/>
  <c r="Y1571" i="166"/>
  <c r="AP1570" i="166"/>
  <c r="AO1570" i="166"/>
  <c r="AN1570" i="166"/>
  <c r="AK1570" i="166"/>
  <c r="AL1570" i="166" s="1"/>
  <c r="AM1570" i="166" s="1"/>
  <c r="AJ1570" i="166"/>
  <c r="AI1570" i="166"/>
  <c r="AF1570" i="166"/>
  <c r="AE1570" i="166"/>
  <c r="AD1570" i="166"/>
  <c r="AG1570" i="166" s="1"/>
  <c r="AH1570" i="166" s="1"/>
  <c r="AC1570" i="166"/>
  <c r="AA1570" i="166"/>
  <c r="Z1570" i="166"/>
  <c r="Y1570" i="166"/>
  <c r="AB1570" i="166" s="1"/>
  <c r="AP1569" i="166"/>
  <c r="AO1569" i="166"/>
  <c r="AN1569" i="166"/>
  <c r="AK1569" i="166"/>
  <c r="AJ1569" i="166"/>
  <c r="AI1569" i="166"/>
  <c r="AL1569" i="166" s="1"/>
  <c r="AM1569" i="166" s="1"/>
  <c r="AF1569" i="166"/>
  <c r="AE1569" i="166"/>
  <c r="AD1569" i="166"/>
  <c r="AB1569" i="166"/>
  <c r="AC1569" i="166" s="1"/>
  <c r="AA1569" i="166"/>
  <c r="Z1569" i="166"/>
  <c r="Y1569" i="166"/>
  <c r="AP1568" i="166"/>
  <c r="AO1568" i="166"/>
  <c r="AN1568" i="166"/>
  <c r="AQ1568" i="166" s="1"/>
  <c r="AK1568" i="166"/>
  <c r="AJ1568" i="166"/>
  <c r="AI1568" i="166"/>
  <c r="AL1568" i="166" s="1"/>
  <c r="AM1568" i="166" s="1"/>
  <c r="AF1568" i="166"/>
  <c r="AE1568" i="166"/>
  <c r="AD1568" i="166"/>
  <c r="AA1568" i="166"/>
  <c r="AB1568" i="166" s="1"/>
  <c r="AC1568" i="166" s="1"/>
  <c r="Z1568" i="166"/>
  <c r="Y1568" i="166"/>
  <c r="AP1567" i="166"/>
  <c r="AQ1567" i="166" s="1"/>
  <c r="AO1567" i="166"/>
  <c r="AN1567" i="166"/>
  <c r="AL1567" i="166"/>
  <c r="AM1567" i="166" s="1"/>
  <c r="AK1567" i="166"/>
  <c r="AJ1567" i="166"/>
  <c r="AI1567" i="166"/>
  <c r="AF1567" i="166"/>
  <c r="AE1567" i="166"/>
  <c r="AD1567" i="166"/>
  <c r="AA1567" i="166"/>
  <c r="Z1567" i="166"/>
  <c r="Y1567" i="166"/>
  <c r="AB1567" i="166" s="1"/>
  <c r="AC1567" i="166" s="1"/>
  <c r="AP1566" i="166"/>
  <c r="AO1566" i="166"/>
  <c r="AN1566" i="166"/>
  <c r="AL1566" i="166"/>
  <c r="AM1566" i="166" s="1"/>
  <c r="AK1566" i="166"/>
  <c r="AJ1566" i="166"/>
  <c r="AI1566" i="166"/>
  <c r="AF1566" i="166"/>
  <c r="AE1566" i="166"/>
  <c r="AD1566" i="166"/>
  <c r="AG1566" i="166" s="1"/>
  <c r="AH1566" i="166" s="1"/>
  <c r="AA1566" i="166"/>
  <c r="Z1566" i="166"/>
  <c r="AB1566" i="166" s="1"/>
  <c r="AC1566" i="166" s="1"/>
  <c r="Y1566" i="166"/>
  <c r="AP1565" i="166"/>
  <c r="AO1565" i="166"/>
  <c r="AN1565" i="166"/>
  <c r="AK1565" i="166"/>
  <c r="AJ1565" i="166"/>
  <c r="AI1565" i="166"/>
  <c r="AF1565" i="166"/>
  <c r="AE1565" i="166"/>
  <c r="AD1565" i="166"/>
  <c r="AA1565" i="166"/>
  <c r="Z1565" i="166"/>
  <c r="Y1565" i="166"/>
  <c r="AP1564" i="166"/>
  <c r="AO1564" i="166"/>
  <c r="AN1564" i="166"/>
  <c r="AL1564" i="166"/>
  <c r="AM1564" i="166" s="1"/>
  <c r="AK1564" i="166"/>
  <c r="AJ1564" i="166"/>
  <c r="AI1564" i="166"/>
  <c r="AF1564" i="166"/>
  <c r="AE1564" i="166"/>
  <c r="AD1564" i="166"/>
  <c r="AA1564" i="166"/>
  <c r="Z1564" i="166"/>
  <c r="Y1564" i="166"/>
  <c r="AB1564" i="166" s="1"/>
  <c r="AC1564" i="166" s="1"/>
  <c r="AP1563" i="166"/>
  <c r="AO1563" i="166"/>
  <c r="AN1563" i="166"/>
  <c r="AK1563" i="166"/>
  <c r="AJ1563" i="166"/>
  <c r="AL1563" i="166" s="1"/>
  <c r="AM1563" i="166" s="1"/>
  <c r="AI1563" i="166"/>
  <c r="AF1563" i="166"/>
  <c r="AE1563" i="166"/>
  <c r="AD1563" i="166"/>
  <c r="AB1563" i="166"/>
  <c r="AC1563" i="166" s="1"/>
  <c r="AA1563" i="166"/>
  <c r="Z1563" i="166"/>
  <c r="Y1563" i="166"/>
  <c r="AP1562" i="166"/>
  <c r="AO1562" i="166"/>
  <c r="AN1562" i="166"/>
  <c r="AQ1562" i="166" s="1"/>
  <c r="AM1562" i="166"/>
  <c r="AK1562" i="166"/>
  <c r="AJ1562" i="166"/>
  <c r="AI1562" i="166"/>
  <c r="AL1562" i="166" s="1"/>
  <c r="AF1562" i="166"/>
  <c r="AE1562" i="166"/>
  <c r="AD1562" i="166"/>
  <c r="AA1562" i="166"/>
  <c r="Z1562" i="166"/>
  <c r="Y1562" i="166"/>
  <c r="AB1562" i="166" s="1"/>
  <c r="AC1562" i="166" s="1"/>
  <c r="AP1561" i="166"/>
  <c r="AO1561" i="166"/>
  <c r="AN1561" i="166"/>
  <c r="AL1561" i="166"/>
  <c r="AM1561" i="166" s="1"/>
  <c r="AK1561" i="166"/>
  <c r="AJ1561" i="166"/>
  <c r="AI1561" i="166"/>
  <c r="AF1561" i="166"/>
  <c r="AE1561" i="166"/>
  <c r="AD1561" i="166"/>
  <c r="AG1561" i="166" s="1"/>
  <c r="AH1561" i="166" s="1"/>
  <c r="AA1561" i="166"/>
  <c r="Z1561" i="166"/>
  <c r="AB1561" i="166" s="1"/>
  <c r="AC1561" i="166" s="1"/>
  <c r="Y1561" i="166"/>
  <c r="AP1560" i="166"/>
  <c r="AO1560" i="166"/>
  <c r="AN1560" i="166"/>
  <c r="AK1560" i="166"/>
  <c r="AJ1560" i="166"/>
  <c r="AI1560" i="166"/>
  <c r="AL1560" i="166" s="1"/>
  <c r="AM1560" i="166" s="1"/>
  <c r="AF1560" i="166"/>
  <c r="AE1560" i="166"/>
  <c r="AD1560" i="166"/>
  <c r="AG1560" i="166" s="1"/>
  <c r="AA1560" i="166"/>
  <c r="Z1560" i="166"/>
  <c r="Y1560" i="166"/>
  <c r="AB1560" i="166" s="1"/>
  <c r="AC1560" i="166" s="1"/>
  <c r="AP1559" i="166"/>
  <c r="AO1559" i="166"/>
  <c r="AN1559" i="166"/>
  <c r="AQ1559" i="166" s="1"/>
  <c r="AK1559" i="166"/>
  <c r="AJ1559" i="166"/>
  <c r="AL1559" i="166" s="1"/>
  <c r="AM1559" i="166" s="1"/>
  <c r="AI1559" i="166"/>
  <c r="AF1559" i="166"/>
  <c r="AE1559" i="166"/>
  <c r="AD1559" i="166"/>
  <c r="AB1559" i="166"/>
  <c r="AC1559" i="166" s="1"/>
  <c r="AA1559" i="166"/>
  <c r="Z1559" i="166"/>
  <c r="Y1559" i="166"/>
  <c r="AP1558" i="166"/>
  <c r="AO1558" i="166"/>
  <c r="AN1558" i="166"/>
  <c r="AQ1558" i="166" s="1"/>
  <c r="AK1558" i="166"/>
  <c r="AJ1558" i="166"/>
  <c r="AI1558" i="166"/>
  <c r="AL1558" i="166" s="1"/>
  <c r="AM1558" i="166" s="1"/>
  <c r="AF1558" i="166"/>
  <c r="AE1558" i="166"/>
  <c r="AG1558" i="166" s="1"/>
  <c r="AD1558" i="166"/>
  <c r="AA1558" i="166"/>
  <c r="Z1558" i="166"/>
  <c r="Y1558" i="166"/>
  <c r="AB1558" i="166" s="1"/>
  <c r="AC1558" i="166" s="1"/>
  <c r="AP1557" i="166"/>
  <c r="AO1557" i="166"/>
  <c r="AN1557" i="166"/>
  <c r="AL1557" i="166"/>
  <c r="AM1557" i="166" s="1"/>
  <c r="AK1557" i="166"/>
  <c r="AJ1557" i="166"/>
  <c r="AI1557" i="166"/>
  <c r="AF1557" i="166"/>
  <c r="AE1557" i="166"/>
  <c r="AD1557" i="166"/>
  <c r="AA1557" i="166"/>
  <c r="Z1557" i="166"/>
  <c r="AB1557" i="166" s="1"/>
  <c r="AC1557" i="166" s="1"/>
  <c r="Y1557" i="166"/>
  <c r="AP1556" i="166"/>
  <c r="AO1556" i="166"/>
  <c r="AQ1556" i="166" s="1"/>
  <c r="AN1556" i="166"/>
  <c r="AK1556" i="166"/>
  <c r="AJ1556" i="166"/>
  <c r="AI1556" i="166"/>
  <c r="AL1556" i="166" s="1"/>
  <c r="AM1556" i="166" s="1"/>
  <c r="AF1556" i="166"/>
  <c r="AE1556" i="166"/>
  <c r="AD1556" i="166"/>
  <c r="AA1556" i="166"/>
  <c r="Z1556" i="166"/>
  <c r="Y1556" i="166"/>
  <c r="AB1556" i="166" s="1"/>
  <c r="AC1556" i="166" s="1"/>
  <c r="AP1555" i="166"/>
  <c r="AO1555" i="166"/>
  <c r="AN1555" i="166"/>
  <c r="AK1555" i="166"/>
  <c r="AJ1555" i="166"/>
  <c r="AL1555" i="166" s="1"/>
  <c r="AM1555" i="166" s="1"/>
  <c r="AI1555" i="166"/>
  <c r="AF1555" i="166"/>
  <c r="AE1555" i="166"/>
  <c r="AD1555" i="166"/>
  <c r="AB1555" i="166"/>
  <c r="AC1555" i="166" s="1"/>
  <c r="AA1555" i="166"/>
  <c r="Z1555" i="166"/>
  <c r="Y1555" i="166"/>
  <c r="AP1554" i="166"/>
  <c r="AO1554" i="166"/>
  <c r="AN1554" i="166"/>
  <c r="AQ1554" i="166" s="1"/>
  <c r="AK1554" i="166"/>
  <c r="AJ1554" i="166"/>
  <c r="AI1554" i="166"/>
  <c r="AL1554" i="166" s="1"/>
  <c r="AM1554" i="166" s="1"/>
  <c r="AF1554" i="166"/>
  <c r="AE1554" i="166"/>
  <c r="AG1554" i="166" s="1"/>
  <c r="AD1554" i="166"/>
  <c r="AA1554" i="166"/>
  <c r="Z1554" i="166"/>
  <c r="Y1554" i="166"/>
  <c r="AP1553" i="166"/>
  <c r="AO1553" i="166"/>
  <c r="AN1553" i="166"/>
  <c r="AL1553" i="166"/>
  <c r="AM1553" i="166" s="1"/>
  <c r="AK1553" i="166"/>
  <c r="AJ1553" i="166"/>
  <c r="AI1553" i="166"/>
  <c r="AF1553" i="166"/>
  <c r="AE1553" i="166"/>
  <c r="AD1553" i="166"/>
  <c r="AA1553" i="166"/>
  <c r="Z1553" i="166"/>
  <c r="AB1553" i="166" s="1"/>
  <c r="AC1553" i="166" s="1"/>
  <c r="Y1553" i="166"/>
  <c r="AP1552" i="166"/>
  <c r="AO1552" i="166"/>
  <c r="AQ1552" i="166" s="1"/>
  <c r="AN1552" i="166"/>
  <c r="AK1552" i="166"/>
  <c r="AJ1552" i="166"/>
  <c r="AI1552" i="166"/>
  <c r="AF1552" i="166"/>
  <c r="AE1552" i="166"/>
  <c r="AD1552" i="166"/>
  <c r="AG1552" i="166" s="1"/>
  <c r="AH1552" i="166" s="1"/>
  <c r="AC1552" i="166"/>
  <c r="AA1552" i="166"/>
  <c r="Z1552" i="166"/>
  <c r="Y1552" i="166"/>
  <c r="AB1552" i="166" s="1"/>
  <c r="AP1551" i="166"/>
  <c r="AO1551" i="166"/>
  <c r="AN1551" i="166"/>
  <c r="AK1551" i="166"/>
  <c r="AJ1551" i="166"/>
  <c r="AL1551" i="166" s="1"/>
  <c r="AM1551" i="166" s="1"/>
  <c r="AI1551" i="166"/>
  <c r="AF1551" i="166"/>
  <c r="AE1551" i="166"/>
  <c r="AD1551" i="166"/>
  <c r="AG1551" i="166" s="1"/>
  <c r="AH1551" i="166" s="1"/>
  <c r="AB1551" i="166"/>
  <c r="AC1551" i="166" s="1"/>
  <c r="AA1551" i="166"/>
  <c r="Z1551" i="166"/>
  <c r="Y1551" i="166"/>
  <c r="AP1550" i="166"/>
  <c r="AO1550" i="166"/>
  <c r="AN1550" i="166"/>
  <c r="AQ1550" i="166" s="1"/>
  <c r="AK1550" i="166"/>
  <c r="AJ1550" i="166"/>
  <c r="AI1550" i="166"/>
  <c r="AL1550" i="166" s="1"/>
  <c r="AM1550" i="166" s="1"/>
  <c r="AF1550" i="166"/>
  <c r="AE1550" i="166"/>
  <c r="AD1550" i="166"/>
  <c r="AA1550" i="166"/>
  <c r="Z1550" i="166"/>
  <c r="Y1550" i="166"/>
  <c r="AP1549" i="166"/>
  <c r="AO1549" i="166"/>
  <c r="AN1549" i="166"/>
  <c r="AQ1549" i="166" s="1"/>
  <c r="AL1549" i="166"/>
  <c r="AM1549" i="166" s="1"/>
  <c r="AK1549" i="166"/>
  <c r="AJ1549" i="166"/>
  <c r="AI1549" i="166"/>
  <c r="AF1549" i="166"/>
  <c r="AE1549" i="166"/>
  <c r="AD1549" i="166"/>
  <c r="AA1549" i="166"/>
  <c r="Z1549" i="166"/>
  <c r="AB1549" i="166" s="1"/>
  <c r="AC1549" i="166" s="1"/>
  <c r="Y1549" i="166"/>
  <c r="AP1548" i="166"/>
  <c r="AO1548" i="166"/>
  <c r="AN1548" i="166"/>
  <c r="AK1548" i="166"/>
  <c r="AJ1548" i="166"/>
  <c r="AI1548" i="166"/>
  <c r="AF1548" i="166"/>
  <c r="AE1548" i="166"/>
  <c r="AD1548" i="166"/>
  <c r="AA1548" i="166"/>
  <c r="Z1548" i="166"/>
  <c r="Y1548" i="166"/>
  <c r="AB1548" i="166" s="1"/>
  <c r="AC1548" i="166" s="1"/>
  <c r="AP1547" i="166"/>
  <c r="AO1547" i="166"/>
  <c r="AN1547" i="166"/>
  <c r="AQ1547" i="166" s="1"/>
  <c r="AK1547" i="166"/>
  <c r="AJ1547" i="166"/>
  <c r="AL1547" i="166" s="1"/>
  <c r="AM1547" i="166" s="1"/>
  <c r="AI1547" i="166"/>
  <c r="AF1547" i="166"/>
  <c r="AE1547" i="166"/>
  <c r="AD1547" i="166"/>
  <c r="AB1547" i="166"/>
  <c r="AC1547" i="166" s="1"/>
  <c r="AA1547" i="166"/>
  <c r="Z1547" i="166"/>
  <c r="Y1547" i="166"/>
  <c r="AP1546" i="166"/>
  <c r="AO1546" i="166"/>
  <c r="AN1546" i="166"/>
  <c r="AM1546" i="166"/>
  <c r="AK1546" i="166"/>
  <c r="AJ1546" i="166"/>
  <c r="AI1546" i="166"/>
  <c r="AL1546" i="166" s="1"/>
  <c r="AF1546" i="166"/>
  <c r="AE1546" i="166"/>
  <c r="AD1546" i="166"/>
  <c r="AA1546" i="166"/>
  <c r="Z1546" i="166"/>
  <c r="Y1546" i="166"/>
  <c r="AB1546" i="166" s="1"/>
  <c r="AC1546" i="166" s="1"/>
  <c r="AP1545" i="166"/>
  <c r="AO1545" i="166"/>
  <c r="AN1545" i="166"/>
  <c r="AL1545" i="166"/>
  <c r="AM1545" i="166" s="1"/>
  <c r="AK1545" i="166"/>
  <c r="AJ1545" i="166"/>
  <c r="AI1545" i="166"/>
  <c r="AF1545" i="166"/>
  <c r="AE1545" i="166"/>
  <c r="AD1545" i="166"/>
  <c r="AA1545" i="166"/>
  <c r="Z1545" i="166"/>
  <c r="AB1545" i="166" s="1"/>
  <c r="AC1545" i="166" s="1"/>
  <c r="Y1545" i="166"/>
  <c r="AP1544" i="166"/>
  <c r="AO1544" i="166"/>
  <c r="AN1544" i="166"/>
  <c r="AK1544" i="166"/>
  <c r="AJ1544" i="166"/>
  <c r="AI1544" i="166"/>
  <c r="AL1544" i="166" s="1"/>
  <c r="AM1544" i="166" s="1"/>
  <c r="AF1544" i="166"/>
  <c r="AE1544" i="166"/>
  <c r="AD1544" i="166"/>
  <c r="AG1544" i="166" s="1"/>
  <c r="AA1544" i="166"/>
  <c r="Z1544" i="166"/>
  <c r="Y1544" i="166"/>
  <c r="AB1544" i="166" s="1"/>
  <c r="AC1544" i="166" s="1"/>
  <c r="AP1543" i="166"/>
  <c r="AO1543" i="166"/>
  <c r="AN1543" i="166"/>
  <c r="AQ1543" i="166" s="1"/>
  <c r="AK1543" i="166"/>
  <c r="AJ1543" i="166"/>
  <c r="AL1543" i="166" s="1"/>
  <c r="AM1543" i="166" s="1"/>
  <c r="AI1543" i="166"/>
  <c r="AF1543" i="166"/>
  <c r="AE1543" i="166"/>
  <c r="AD1543" i="166"/>
  <c r="AB1543" i="166"/>
  <c r="AC1543" i="166" s="1"/>
  <c r="AA1543" i="166"/>
  <c r="Z1543" i="166"/>
  <c r="Y1543" i="166"/>
  <c r="AP1542" i="166"/>
  <c r="AO1542" i="166"/>
  <c r="AN1542" i="166"/>
  <c r="AQ1542" i="166" s="1"/>
  <c r="AK1542" i="166"/>
  <c r="AJ1542" i="166"/>
  <c r="AI1542" i="166"/>
  <c r="AL1542" i="166" s="1"/>
  <c r="AM1542" i="166" s="1"/>
  <c r="AF1542" i="166"/>
  <c r="AE1542" i="166"/>
  <c r="AD1542" i="166"/>
  <c r="AA1542" i="166"/>
  <c r="Z1542" i="166"/>
  <c r="Y1542" i="166"/>
  <c r="AB1542" i="166" s="1"/>
  <c r="AC1542" i="166" s="1"/>
  <c r="AP1541" i="166"/>
  <c r="AO1541" i="166"/>
  <c r="AN1541" i="166"/>
  <c r="AL1541" i="166"/>
  <c r="AM1541" i="166" s="1"/>
  <c r="AK1541" i="166"/>
  <c r="AJ1541" i="166"/>
  <c r="AI1541" i="166"/>
  <c r="AF1541" i="166"/>
  <c r="AE1541" i="166"/>
  <c r="AD1541" i="166"/>
  <c r="AA1541" i="166"/>
  <c r="Z1541" i="166"/>
  <c r="AB1541" i="166" s="1"/>
  <c r="AC1541" i="166" s="1"/>
  <c r="Y1541" i="166"/>
  <c r="AP1540" i="166"/>
  <c r="AO1540" i="166"/>
  <c r="AN1540" i="166"/>
  <c r="AK1540" i="166"/>
  <c r="AJ1540" i="166"/>
  <c r="AI1540" i="166"/>
  <c r="AL1540" i="166" s="1"/>
  <c r="AM1540" i="166" s="1"/>
  <c r="AF1540" i="166"/>
  <c r="AE1540" i="166"/>
  <c r="AD1540" i="166"/>
  <c r="AA1540" i="166"/>
  <c r="Z1540" i="166"/>
  <c r="Y1540" i="166"/>
  <c r="AB1540" i="166" s="1"/>
  <c r="AC1540" i="166" s="1"/>
  <c r="AP1539" i="166"/>
  <c r="AO1539" i="166"/>
  <c r="AN1539" i="166"/>
  <c r="AQ1539" i="166" s="1"/>
  <c r="AK1539" i="166"/>
  <c r="AJ1539" i="166"/>
  <c r="AL1539" i="166" s="1"/>
  <c r="AM1539" i="166" s="1"/>
  <c r="AI1539" i="166"/>
  <c r="AF1539" i="166"/>
  <c r="AE1539" i="166"/>
  <c r="AD1539" i="166"/>
  <c r="AB1539" i="166"/>
  <c r="AC1539" i="166" s="1"/>
  <c r="AA1539" i="166"/>
  <c r="Z1539" i="166"/>
  <c r="Y1539" i="166"/>
  <c r="AP1538" i="166"/>
  <c r="AO1538" i="166"/>
  <c r="AN1538" i="166"/>
  <c r="AK1538" i="166"/>
  <c r="AJ1538" i="166"/>
  <c r="AI1538" i="166"/>
  <c r="AL1538" i="166" s="1"/>
  <c r="AM1538" i="166" s="1"/>
  <c r="AF1538" i="166"/>
  <c r="AE1538" i="166"/>
  <c r="AG1538" i="166" s="1"/>
  <c r="AD1538" i="166"/>
  <c r="AA1538" i="166"/>
  <c r="Z1538" i="166"/>
  <c r="Y1538" i="166"/>
  <c r="AP1537" i="166"/>
  <c r="AO1537" i="166"/>
  <c r="AN1537" i="166"/>
  <c r="AL1537" i="166"/>
  <c r="AM1537" i="166" s="1"/>
  <c r="AK1537" i="166"/>
  <c r="AJ1537" i="166"/>
  <c r="AI1537" i="166"/>
  <c r="AF1537" i="166"/>
  <c r="AE1537" i="166"/>
  <c r="AD1537" i="166"/>
  <c r="AG1537" i="166" s="1"/>
  <c r="AA1537" i="166"/>
  <c r="Z1537" i="166"/>
  <c r="AB1537" i="166" s="1"/>
  <c r="AC1537" i="166" s="1"/>
  <c r="Y1537" i="166"/>
  <c r="AP1536" i="166"/>
  <c r="AO1536" i="166"/>
  <c r="AQ1536" i="166" s="1"/>
  <c r="AN1536" i="166"/>
  <c r="AK1536" i="166"/>
  <c r="AJ1536" i="166"/>
  <c r="AI1536" i="166"/>
  <c r="AF1536" i="166"/>
  <c r="AE1536" i="166"/>
  <c r="AD1536" i="166"/>
  <c r="AG1536" i="166" s="1"/>
  <c r="AH1536" i="166" s="1"/>
  <c r="AC1536" i="166"/>
  <c r="AA1536" i="166"/>
  <c r="Z1536" i="166"/>
  <c r="Y1536" i="166"/>
  <c r="AB1536" i="166" s="1"/>
  <c r="AP1535" i="166"/>
  <c r="AO1535" i="166"/>
  <c r="AN1535" i="166"/>
  <c r="AK1535" i="166"/>
  <c r="AJ1535" i="166"/>
  <c r="AL1535" i="166" s="1"/>
  <c r="AM1535" i="166" s="1"/>
  <c r="AI1535" i="166"/>
  <c r="AF1535" i="166"/>
  <c r="AE1535" i="166"/>
  <c r="AD1535" i="166"/>
  <c r="AB1535" i="166"/>
  <c r="AC1535" i="166" s="1"/>
  <c r="AA1535" i="166"/>
  <c r="Z1535" i="166"/>
  <c r="Y1535" i="166"/>
  <c r="AP1534" i="166"/>
  <c r="AO1534" i="166"/>
  <c r="AN1534" i="166"/>
  <c r="AQ1534" i="166" s="1"/>
  <c r="AK1534" i="166"/>
  <c r="AJ1534" i="166"/>
  <c r="AI1534" i="166"/>
  <c r="AL1534" i="166" s="1"/>
  <c r="AM1534" i="166" s="1"/>
  <c r="AF1534" i="166"/>
  <c r="AE1534" i="166"/>
  <c r="AG1534" i="166" s="1"/>
  <c r="AD1534" i="166"/>
  <c r="AA1534" i="166"/>
  <c r="Z1534" i="166"/>
  <c r="Y1534" i="166"/>
  <c r="AP1533" i="166"/>
  <c r="AO1533" i="166"/>
  <c r="AN1533" i="166"/>
  <c r="AQ1533" i="166" s="1"/>
  <c r="AL1533" i="166"/>
  <c r="AM1533" i="166" s="1"/>
  <c r="AK1533" i="166"/>
  <c r="AJ1533" i="166"/>
  <c r="AI1533" i="166"/>
  <c r="AF1533" i="166"/>
  <c r="AE1533" i="166"/>
  <c r="AD1533" i="166"/>
  <c r="AG1533" i="166" s="1"/>
  <c r="AH1533" i="166" s="1"/>
  <c r="AA1533" i="166"/>
  <c r="Z1533" i="166"/>
  <c r="AB1533" i="166" s="1"/>
  <c r="AC1533" i="166" s="1"/>
  <c r="Y1533" i="166"/>
  <c r="AP1532" i="166"/>
  <c r="AO1532" i="166"/>
  <c r="AQ1532" i="166" s="1"/>
  <c r="AN1532" i="166"/>
  <c r="AK1532" i="166"/>
  <c r="AJ1532" i="166"/>
  <c r="AI1532" i="166"/>
  <c r="AF1532" i="166"/>
  <c r="AE1532" i="166"/>
  <c r="AD1532" i="166"/>
  <c r="AG1532" i="166" s="1"/>
  <c r="AA1532" i="166"/>
  <c r="Z1532" i="166"/>
  <c r="Y1532" i="166"/>
  <c r="AB1532" i="166" s="1"/>
  <c r="AC1532" i="166" s="1"/>
  <c r="AP1531" i="166"/>
  <c r="AO1531" i="166"/>
  <c r="AN1531" i="166"/>
  <c r="AK1531" i="166"/>
  <c r="AJ1531" i="166"/>
  <c r="AL1531" i="166" s="1"/>
  <c r="AM1531" i="166" s="1"/>
  <c r="AI1531" i="166"/>
  <c r="AF1531" i="166"/>
  <c r="AE1531" i="166"/>
  <c r="AD1531" i="166"/>
  <c r="AB1531" i="166"/>
  <c r="AC1531" i="166" s="1"/>
  <c r="AA1531" i="166"/>
  <c r="Z1531" i="166"/>
  <c r="Y1531" i="166"/>
  <c r="AP1530" i="166"/>
  <c r="AO1530" i="166"/>
  <c r="AN1530" i="166"/>
  <c r="AM1530" i="166"/>
  <c r="AK1530" i="166"/>
  <c r="AJ1530" i="166"/>
  <c r="AI1530" i="166"/>
  <c r="AL1530" i="166" s="1"/>
  <c r="AF1530" i="166"/>
  <c r="AE1530" i="166"/>
  <c r="AD1530" i="166"/>
  <c r="AA1530" i="166"/>
  <c r="AB1530" i="166" s="1"/>
  <c r="AC1530" i="166" s="1"/>
  <c r="Z1530" i="166"/>
  <c r="Y1530" i="166"/>
  <c r="AP1529" i="166"/>
  <c r="AQ1529" i="166" s="1"/>
  <c r="AO1529" i="166"/>
  <c r="AN1529" i="166"/>
  <c r="AL1529" i="166"/>
  <c r="AM1529" i="166" s="1"/>
  <c r="AK1529" i="166"/>
  <c r="AJ1529" i="166"/>
  <c r="AI1529" i="166"/>
  <c r="AF1529" i="166"/>
  <c r="AE1529" i="166"/>
  <c r="AD1529" i="166"/>
  <c r="AA1529" i="166"/>
  <c r="Z1529" i="166"/>
  <c r="AB1529" i="166" s="1"/>
  <c r="AC1529" i="166" s="1"/>
  <c r="Y1529" i="166"/>
  <c r="AP1528" i="166"/>
  <c r="AO1528" i="166"/>
  <c r="AN1528" i="166"/>
  <c r="AK1528" i="166"/>
  <c r="AL1528" i="166" s="1"/>
  <c r="AM1528" i="166" s="1"/>
  <c r="AJ1528" i="166"/>
  <c r="AI1528" i="166"/>
  <c r="AF1528" i="166"/>
  <c r="AE1528" i="166"/>
  <c r="AD1528" i="166"/>
  <c r="AA1528" i="166"/>
  <c r="Z1528" i="166"/>
  <c r="Y1528" i="166"/>
  <c r="AB1528" i="166" s="1"/>
  <c r="AC1528" i="166" s="1"/>
  <c r="AP1527" i="166"/>
  <c r="AO1527" i="166"/>
  <c r="AN1527" i="166"/>
  <c r="AQ1527" i="166" s="1"/>
  <c r="AK1527" i="166"/>
  <c r="AJ1527" i="166"/>
  <c r="AL1527" i="166" s="1"/>
  <c r="AM1527" i="166" s="1"/>
  <c r="AI1527" i="166"/>
  <c r="AF1527" i="166"/>
  <c r="AG1527" i="166" s="1"/>
  <c r="AH1527" i="166" s="1"/>
  <c r="AE1527" i="166"/>
  <c r="AD1527" i="166"/>
  <c r="AB1527" i="166"/>
  <c r="AC1527" i="166" s="1"/>
  <c r="AA1527" i="166"/>
  <c r="Z1527" i="166"/>
  <c r="Y1527" i="166"/>
  <c r="AP1526" i="166"/>
  <c r="AO1526" i="166"/>
  <c r="AN1526" i="166"/>
  <c r="AK1526" i="166"/>
  <c r="AJ1526" i="166"/>
  <c r="AI1526" i="166"/>
  <c r="AL1526" i="166" s="1"/>
  <c r="AM1526" i="166" s="1"/>
  <c r="AF1526" i="166"/>
  <c r="AE1526" i="166"/>
  <c r="AD1526" i="166"/>
  <c r="AA1526" i="166"/>
  <c r="AB1526" i="166" s="1"/>
  <c r="AC1526" i="166" s="1"/>
  <c r="Z1526" i="166"/>
  <c r="Y1526" i="166"/>
  <c r="AP1525" i="166"/>
  <c r="AO1525" i="166"/>
  <c r="AN1525" i="166"/>
  <c r="AL1525" i="166"/>
  <c r="AM1525" i="166" s="1"/>
  <c r="AK1525" i="166"/>
  <c r="AJ1525" i="166"/>
  <c r="AI1525" i="166"/>
  <c r="AF1525" i="166"/>
  <c r="AE1525" i="166"/>
  <c r="AD1525" i="166"/>
  <c r="AG1525" i="166" s="1"/>
  <c r="AH1525" i="166" s="1"/>
  <c r="AA1525" i="166"/>
  <c r="Z1525" i="166"/>
  <c r="AB1525" i="166" s="1"/>
  <c r="AC1525" i="166" s="1"/>
  <c r="Y1525" i="166"/>
  <c r="AP1524" i="166"/>
  <c r="AO1524" i="166"/>
  <c r="AN1524" i="166"/>
  <c r="AK1524" i="166"/>
  <c r="AL1524" i="166" s="1"/>
  <c r="AM1524" i="166" s="1"/>
  <c r="AJ1524" i="166"/>
  <c r="AI1524" i="166"/>
  <c r="AF1524" i="166"/>
  <c r="AE1524" i="166"/>
  <c r="AD1524" i="166"/>
  <c r="AA1524" i="166"/>
  <c r="Z1524" i="166"/>
  <c r="Y1524" i="166"/>
  <c r="AB1524" i="166" s="1"/>
  <c r="AC1524" i="166" s="1"/>
  <c r="AP1523" i="166"/>
  <c r="AO1523" i="166"/>
  <c r="AN1523" i="166"/>
  <c r="AK1523" i="166"/>
  <c r="AJ1523" i="166"/>
  <c r="AL1523" i="166" s="1"/>
  <c r="AM1523" i="166" s="1"/>
  <c r="AI1523" i="166"/>
  <c r="AF1523" i="166"/>
  <c r="AE1523" i="166"/>
  <c r="AD1523" i="166"/>
  <c r="AB1523" i="166"/>
  <c r="AC1523" i="166" s="1"/>
  <c r="AA1523" i="166"/>
  <c r="Z1523" i="166"/>
  <c r="Y1523" i="166"/>
  <c r="AP1522" i="166"/>
  <c r="AO1522" i="166"/>
  <c r="AN1522" i="166"/>
  <c r="AQ1522" i="166" s="1"/>
  <c r="AK1522" i="166"/>
  <c r="AJ1522" i="166"/>
  <c r="AI1522" i="166"/>
  <c r="AL1522" i="166" s="1"/>
  <c r="AM1522" i="166" s="1"/>
  <c r="AF1522" i="166"/>
  <c r="AE1522" i="166"/>
  <c r="AD1522" i="166"/>
  <c r="AA1522" i="166"/>
  <c r="AB1522" i="166" s="1"/>
  <c r="AC1522" i="166" s="1"/>
  <c r="Z1522" i="166"/>
  <c r="Y1522" i="166"/>
  <c r="AP1521" i="166"/>
  <c r="AO1521" i="166"/>
  <c r="AN1521" i="166"/>
  <c r="AL1521" i="166"/>
  <c r="AM1521" i="166" s="1"/>
  <c r="AK1521" i="166"/>
  <c r="AJ1521" i="166"/>
  <c r="AI1521" i="166"/>
  <c r="AF1521" i="166"/>
  <c r="AE1521" i="166"/>
  <c r="AD1521" i="166"/>
  <c r="AG1521" i="166" s="1"/>
  <c r="AA1521" i="166"/>
  <c r="Z1521" i="166"/>
  <c r="AB1521" i="166" s="1"/>
  <c r="AC1521" i="166" s="1"/>
  <c r="Y1521" i="166"/>
  <c r="AP1520" i="166"/>
  <c r="AO1520" i="166"/>
  <c r="AN1520" i="166"/>
  <c r="AK1520" i="166"/>
  <c r="AL1520" i="166" s="1"/>
  <c r="AM1520" i="166" s="1"/>
  <c r="AJ1520" i="166"/>
  <c r="AI1520" i="166"/>
  <c r="AF1520" i="166"/>
  <c r="AE1520" i="166"/>
  <c r="AD1520" i="166"/>
  <c r="AG1520" i="166" s="1"/>
  <c r="AH1520" i="166" s="1"/>
  <c r="AC1520" i="166"/>
  <c r="AA1520" i="166"/>
  <c r="Z1520" i="166"/>
  <c r="Y1520" i="166"/>
  <c r="AB1520" i="166" s="1"/>
  <c r="AP1519" i="166"/>
  <c r="AO1519" i="166"/>
  <c r="AN1519" i="166"/>
  <c r="AQ1519" i="166" s="1"/>
  <c r="AK1519" i="166"/>
  <c r="AJ1519" i="166"/>
  <c r="AL1519" i="166" s="1"/>
  <c r="AM1519" i="166" s="1"/>
  <c r="AI1519" i="166"/>
  <c r="AF1519" i="166"/>
  <c r="AE1519" i="166"/>
  <c r="AD1519" i="166"/>
  <c r="AB1519" i="166"/>
  <c r="AC1519" i="166" s="1"/>
  <c r="AA1519" i="166"/>
  <c r="Z1519" i="166"/>
  <c r="Y1519" i="166"/>
  <c r="AP1518" i="166"/>
  <c r="AO1518" i="166"/>
  <c r="AN1518" i="166"/>
  <c r="AQ1518" i="166" s="1"/>
  <c r="AK1518" i="166"/>
  <c r="AJ1518" i="166"/>
  <c r="AI1518" i="166"/>
  <c r="AL1518" i="166" s="1"/>
  <c r="AM1518" i="166" s="1"/>
  <c r="AF1518" i="166"/>
  <c r="AE1518" i="166"/>
  <c r="AD1518" i="166"/>
  <c r="AA1518" i="166"/>
  <c r="AB1518" i="166" s="1"/>
  <c r="AC1518" i="166" s="1"/>
  <c r="Z1518" i="166"/>
  <c r="Y1518" i="166"/>
  <c r="AP1517" i="166"/>
  <c r="AO1517" i="166"/>
  <c r="AN1517" i="166"/>
  <c r="AL1517" i="166"/>
  <c r="AM1517" i="166" s="1"/>
  <c r="AK1517" i="166"/>
  <c r="AJ1517" i="166"/>
  <c r="AI1517" i="166"/>
  <c r="AF1517" i="166"/>
  <c r="AE1517" i="166"/>
  <c r="AD1517" i="166"/>
  <c r="AA1517" i="166"/>
  <c r="Z1517" i="166"/>
  <c r="AB1517" i="166" s="1"/>
  <c r="AC1517" i="166" s="1"/>
  <c r="Y1517" i="166"/>
  <c r="AP1516" i="166"/>
  <c r="AO1516" i="166"/>
  <c r="AN1516" i="166"/>
  <c r="AK1516" i="166"/>
  <c r="AL1516" i="166" s="1"/>
  <c r="AM1516" i="166" s="1"/>
  <c r="AJ1516" i="166"/>
  <c r="AI1516" i="166"/>
  <c r="AF1516" i="166"/>
  <c r="AE1516" i="166"/>
  <c r="AD1516" i="166"/>
  <c r="AG1516" i="166" s="1"/>
  <c r="AA1516" i="166"/>
  <c r="Z1516" i="166"/>
  <c r="Y1516" i="166"/>
  <c r="AB1516" i="166" s="1"/>
  <c r="AC1516" i="166" s="1"/>
  <c r="AP1515" i="166"/>
  <c r="AO1515" i="166"/>
  <c r="AN1515" i="166"/>
  <c r="AQ1515" i="166" s="1"/>
  <c r="AK1515" i="166"/>
  <c r="AJ1515" i="166"/>
  <c r="AL1515" i="166" s="1"/>
  <c r="AM1515" i="166" s="1"/>
  <c r="AI1515" i="166"/>
  <c r="AF1515" i="166"/>
  <c r="AE1515" i="166"/>
  <c r="AD1515" i="166"/>
  <c r="AB1515" i="166"/>
  <c r="AC1515" i="166" s="1"/>
  <c r="AA1515" i="166"/>
  <c r="Z1515" i="166"/>
  <c r="Y1515" i="166"/>
  <c r="AP1514" i="166"/>
  <c r="AO1514" i="166"/>
  <c r="AN1514" i="166"/>
  <c r="AQ1514" i="166" s="1"/>
  <c r="AM1514" i="166"/>
  <c r="AK1514" i="166"/>
  <c r="AJ1514" i="166"/>
  <c r="AI1514" i="166"/>
  <c r="AL1514" i="166" s="1"/>
  <c r="AF1514" i="166"/>
  <c r="AE1514" i="166"/>
  <c r="AG1514" i="166" s="1"/>
  <c r="AH1514" i="166" s="1"/>
  <c r="AD1514" i="166"/>
  <c r="AA1514" i="166"/>
  <c r="AB1514" i="166" s="1"/>
  <c r="AC1514" i="166" s="1"/>
  <c r="Z1514" i="166"/>
  <c r="Y1514" i="166"/>
  <c r="AP1513" i="166"/>
  <c r="AO1513" i="166"/>
  <c r="AN1513" i="166"/>
  <c r="AL1513" i="166"/>
  <c r="AM1513" i="166" s="1"/>
  <c r="AK1513" i="166"/>
  <c r="AJ1513" i="166"/>
  <c r="AI1513" i="166"/>
  <c r="AF1513" i="166"/>
  <c r="AE1513" i="166"/>
  <c r="AD1513" i="166"/>
  <c r="AA1513" i="166"/>
  <c r="Z1513" i="166"/>
  <c r="AB1513" i="166" s="1"/>
  <c r="AC1513" i="166" s="1"/>
  <c r="Y1513" i="166"/>
  <c r="AP1512" i="166"/>
  <c r="AO1512" i="166"/>
  <c r="AN1512" i="166"/>
  <c r="AK1512" i="166"/>
  <c r="AL1512" i="166" s="1"/>
  <c r="AM1512" i="166" s="1"/>
  <c r="AJ1512" i="166"/>
  <c r="AI1512" i="166"/>
  <c r="AF1512" i="166"/>
  <c r="AE1512" i="166"/>
  <c r="AD1512" i="166"/>
  <c r="AA1512" i="166"/>
  <c r="Z1512" i="166"/>
  <c r="Y1512" i="166"/>
  <c r="AB1512" i="166" s="1"/>
  <c r="AC1512" i="166" s="1"/>
  <c r="AP1511" i="166"/>
  <c r="AO1511" i="166"/>
  <c r="AN1511" i="166"/>
  <c r="AQ1511" i="166" s="1"/>
  <c r="AK1511" i="166"/>
  <c r="AJ1511" i="166"/>
  <c r="AL1511" i="166" s="1"/>
  <c r="AM1511" i="166" s="1"/>
  <c r="AI1511" i="166"/>
  <c r="AF1511" i="166"/>
  <c r="AE1511" i="166"/>
  <c r="AD1511" i="166"/>
  <c r="AB1511" i="166"/>
  <c r="AC1511" i="166" s="1"/>
  <c r="AA1511" i="166"/>
  <c r="Z1511" i="166"/>
  <c r="Y1511" i="166"/>
  <c r="AP1510" i="166"/>
  <c r="AO1510" i="166"/>
  <c r="AN1510" i="166"/>
  <c r="AK1510" i="166"/>
  <c r="AJ1510" i="166"/>
  <c r="AI1510" i="166"/>
  <c r="AL1510" i="166" s="1"/>
  <c r="AM1510" i="166" s="1"/>
  <c r="AF1510" i="166"/>
  <c r="AE1510" i="166"/>
  <c r="AG1510" i="166" s="1"/>
  <c r="AH1510" i="166" s="1"/>
  <c r="AD1510" i="166"/>
  <c r="AA1510" i="166"/>
  <c r="AB1510" i="166" s="1"/>
  <c r="AC1510" i="166" s="1"/>
  <c r="Z1510" i="166"/>
  <c r="Y1510" i="166"/>
  <c r="AP1509" i="166"/>
  <c r="AO1509" i="166"/>
  <c r="AN1509" i="166"/>
  <c r="AL1509" i="166"/>
  <c r="AM1509" i="166" s="1"/>
  <c r="AK1509" i="166"/>
  <c r="AJ1509" i="166"/>
  <c r="AI1509" i="166"/>
  <c r="AF1509" i="166"/>
  <c r="AE1509" i="166"/>
  <c r="AD1509" i="166"/>
  <c r="AG1509" i="166" s="1"/>
  <c r="AH1509" i="166" s="1"/>
  <c r="AA1509" i="166"/>
  <c r="Z1509" i="166"/>
  <c r="AB1509" i="166" s="1"/>
  <c r="AC1509" i="166" s="1"/>
  <c r="Y1509" i="166"/>
  <c r="AP1508" i="166"/>
  <c r="AO1508" i="166"/>
  <c r="AQ1508" i="166" s="1"/>
  <c r="AN1508" i="166"/>
  <c r="AK1508" i="166"/>
  <c r="AJ1508" i="166"/>
  <c r="AI1508" i="166"/>
  <c r="AL1508" i="166" s="1"/>
  <c r="AM1508" i="166" s="1"/>
  <c r="AF1508" i="166"/>
  <c r="AE1508" i="166"/>
  <c r="AD1508" i="166"/>
  <c r="AG1508" i="166" s="1"/>
  <c r="AA1508" i="166"/>
  <c r="Z1508" i="166"/>
  <c r="Y1508" i="166"/>
  <c r="AB1508" i="166" s="1"/>
  <c r="AC1508" i="166" s="1"/>
  <c r="AP1507" i="166"/>
  <c r="AO1507" i="166"/>
  <c r="AN1507" i="166"/>
  <c r="AK1507" i="166"/>
  <c r="AJ1507" i="166"/>
  <c r="AL1507" i="166" s="1"/>
  <c r="AM1507" i="166" s="1"/>
  <c r="AI1507" i="166"/>
  <c r="AF1507" i="166"/>
  <c r="AE1507" i="166"/>
  <c r="AD1507" i="166"/>
  <c r="AG1507" i="166" s="1"/>
  <c r="AH1507" i="166" s="1"/>
  <c r="AB1507" i="166"/>
  <c r="AC1507" i="166" s="1"/>
  <c r="AA1507" i="166"/>
  <c r="Z1507" i="166"/>
  <c r="Y1507" i="166"/>
  <c r="AP1506" i="166"/>
  <c r="AO1506" i="166"/>
  <c r="AN1506" i="166"/>
  <c r="AK1506" i="166"/>
  <c r="AJ1506" i="166"/>
  <c r="AI1506" i="166"/>
  <c r="AL1506" i="166" s="1"/>
  <c r="AM1506" i="166" s="1"/>
  <c r="AF1506" i="166"/>
  <c r="AE1506" i="166"/>
  <c r="AD1506" i="166"/>
  <c r="AA1506" i="166"/>
  <c r="Z1506" i="166"/>
  <c r="Y1506" i="166"/>
  <c r="AP1505" i="166"/>
  <c r="AO1505" i="166"/>
  <c r="AN1505" i="166"/>
  <c r="AL1505" i="166"/>
  <c r="AM1505" i="166" s="1"/>
  <c r="AK1505" i="166"/>
  <c r="AJ1505" i="166"/>
  <c r="AI1505" i="166"/>
  <c r="AF1505" i="166"/>
  <c r="AE1505" i="166"/>
  <c r="AD1505" i="166"/>
  <c r="AA1505" i="166"/>
  <c r="Z1505" i="166"/>
  <c r="AB1505" i="166" s="1"/>
  <c r="AC1505" i="166" s="1"/>
  <c r="Y1505" i="166"/>
  <c r="AP1504" i="166"/>
  <c r="AO1504" i="166"/>
  <c r="AN1504" i="166"/>
  <c r="AK1504" i="166"/>
  <c r="AJ1504" i="166"/>
  <c r="AI1504" i="166"/>
  <c r="AF1504" i="166"/>
  <c r="AE1504" i="166"/>
  <c r="AD1504" i="166"/>
  <c r="AC1504" i="166"/>
  <c r="AA1504" i="166"/>
  <c r="Z1504" i="166"/>
  <c r="Y1504" i="166"/>
  <c r="AB1504" i="166" s="1"/>
  <c r="AP1503" i="166"/>
  <c r="AO1503" i="166"/>
  <c r="AN1503" i="166"/>
  <c r="AK1503" i="166"/>
  <c r="AJ1503" i="166"/>
  <c r="AL1503" i="166" s="1"/>
  <c r="AM1503" i="166" s="1"/>
  <c r="AI1503" i="166"/>
  <c r="AF1503" i="166"/>
  <c r="AE1503" i="166"/>
  <c r="AD1503" i="166"/>
  <c r="AB1503" i="166"/>
  <c r="AC1503" i="166" s="1"/>
  <c r="AA1503" i="166"/>
  <c r="Z1503" i="166"/>
  <c r="Y1503" i="166"/>
  <c r="AQ1502" i="166"/>
  <c r="AP1502" i="166"/>
  <c r="AO1502" i="166"/>
  <c r="AN1502" i="166"/>
  <c r="AK1502" i="166"/>
  <c r="AJ1502" i="166"/>
  <c r="AI1502" i="166"/>
  <c r="AL1502" i="166" s="1"/>
  <c r="AM1502" i="166" s="1"/>
  <c r="AF1502" i="166"/>
  <c r="AE1502" i="166"/>
  <c r="AG1502" i="166" s="1"/>
  <c r="AD1502" i="166"/>
  <c r="AA1502" i="166"/>
  <c r="AB1502" i="166" s="1"/>
  <c r="AC1502" i="166" s="1"/>
  <c r="Z1502" i="166"/>
  <c r="Y1502" i="166"/>
  <c r="AP1501" i="166"/>
  <c r="AO1501" i="166"/>
  <c r="AN1501" i="166"/>
  <c r="AQ1501" i="166" s="1"/>
  <c r="AL1501" i="166"/>
  <c r="AM1501" i="166" s="1"/>
  <c r="AK1501" i="166"/>
  <c r="AJ1501" i="166"/>
  <c r="AI1501" i="166"/>
  <c r="AF1501" i="166"/>
  <c r="AE1501" i="166"/>
  <c r="AD1501" i="166"/>
  <c r="AA1501" i="166"/>
  <c r="Z1501" i="166"/>
  <c r="AB1501" i="166" s="1"/>
  <c r="AC1501" i="166" s="1"/>
  <c r="Y1501" i="166"/>
  <c r="AP1500" i="166"/>
  <c r="AO1500" i="166"/>
  <c r="AN1500" i="166"/>
  <c r="AK1500" i="166"/>
  <c r="AJ1500" i="166"/>
  <c r="AI1500" i="166"/>
  <c r="AG1500" i="166"/>
  <c r="AF1500" i="166"/>
  <c r="AE1500" i="166"/>
  <c r="AD1500" i="166"/>
  <c r="AA1500" i="166"/>
  <c r="Z1500" i="166"/>
  <c r="Y1500" i="166"/>
  <c r="AB1500" i="166" s="1"/>
  <c r="AC1500" i="166" s="1"/>
  <c r="AP1499" i="166"/>
  <c r="AO1499" i="166"/>
  <c r="AN1499" i="166"/>
  <c r="AK1499" i="166"/>
  <c r="AJ1499" i="166"/>
  <c r="AL1499" i="166" s="1"/>
  <c r="AM1499" i="166" s="1"/>
  <c r="AI1499" i="166"/>
  <c r="AF1499" i="166"/>
  <c r="AE1499" i="166"/>
  <c r="AD1499" i="166"/>
  <c r="AB1499" i="166"/>
  <c r="AC1499" i="166" s="1"/>
  <c r="AA1499" i="166"/>
  <c r="Z1499" i="166"/>
  <c r="Y1499" i="166"/>
  <c r="AQ1498" i="166"/>
  <c r="AP1498" i="166"/>
  <c r="AO1498" i="166"/>
  <c r="AN1498" i="166"/>
  <c r="AM1498" i="166"/>
  <c r="AK1498" i="166"/>
  <c r="AJ1498" i="166"/>
  <c r="AI1498" i="166"/>
  <c r="AL1498" i="166" s="1"/>
  <c r="AF1498" i="166"/>
  <c r="AE1498" i="166"/>
  <c r="AD1498" i="166"/>
  <c r="AA1498" i="166"/>
  <c r="Z1498" i="166"/>
  <c r="Y1498" i="166"/>
  <c r="AB1498" i="166" s="1"/>
  <c r="AC1498" i="166" s="1"/>
  <c r="AP1497" i="166"/>
  <c r="AO1497" i="166"/>
  <c r="AN1497" i="166"/>
  <c r="AQ1497" i="166" s="1"/>
  <c r="AL1497" i="166"/>
  <c r="AM1497" i="166" s="1"/>
  <c r="AK1497" i="166"/>
  <c r="AJ1497" i="166"/>
  <c r="AI1497" i="166"/>
  <c r="AF1497" i="166"/>
  <c r="AE1497" i="166"/>
  <c r="AD1497" i="166"/>
  <c r="AG1497" i="166" s="1"/>
  <c r="AA1497" i="166"/>
  <c r="Z1497" i="166"/>
  <c r="Y1497" i="166"/>
  <c r="AP1496" i="166"/>
  <c r="AO1496" i="166"/>
  <c r="AN1496" i="166"/>
  <c r="AK1496" i="166"/>
  <c r="AJ1496" i="166"/>
  <c r="AI1496" i="166"/>
  <c r="AL1496" i="166" s="1"/>
  <c r="AM1496" i="166" s="1"/>
  <c r="AF1496" i="166"/>
  <c r="AE1496" i="166"/>
  <c r="AD1496" i="166"/>
  <c r="AG1496" i="166" s="1"/>
  <c r="AA1496" i="166"/>
  <c r="Z1496" i="166"/>
  <c r="Y1496" i="166"/>
  <c r="AB1496" i="166" s="1"/>
  <c r="AC1496" i="166" s="1"/>
  <c r="AP1495" i="166"/>
  <c r="AO1495" i="166"/>
  <c r="AN1495" i="166"/>
  <c r="AK1495" i="166"/>
  <c r="AJ1495" i="166"/>
  <c r="AI1495" i="166"/>
  <c r="AF1495" i="166"/>
  <c r="AE1495" i="166"/>
  <c r="AD1495" i="166"/>
  <c r="AB1495" i="166"/>
  <c r="AC1495" i="166" s="1"/>
  <c r="AA1495" i="166"/>
  <c r="Z1495" i="166"/>
  <c r="Y1495" i="166"/>
  <c r="AP1494" i="166"/>
  <c r="AO1494" i="166"/>
  <c r="AN1494" i="166"/>
  <c r="AK1494" i="166"/>
  <c r="AJ1494" i="166"/>
  <c r="AI1494" i="166"/>
  <c r="AL1494" i="166" s="1"/>
  <c r="AM1494" i="166" s="1"/>
  <c r="AF1494" i="166"/>
  <c r="AE1494" i="166"/>
  <c r="AD1494" i="166"/>
  <c r="AA1494" i="166"/>
  <c r="Z1494" i="166"/>
  <c r="Y1494" i="166"/>
  <c r="AP1493" i="166"/>
  <c r="AO1493" i="166"/>
  <c r="AN1493" i="166"/>
  <c r="AL1493" i="166"/>
  <c r="AM1493" i="166" s="1"/>
  <c r="AK1493" i="166"/>
  <c r="AJ1493" i="166"/>
  <c r="AI1493" i="166"/>
  <c r="AF1493" i="166"/>
  <c r="AE1493" i="166"/>
  <c r="AD1493" i="166"/>
  <c r="AA1493" i="166"/>
  <c r="Z1493" i="166"/>
  <c r="Y1493" i="166"/>
  <c r="AP1492" i="166"/>
  <c r="AO1492" i="166"/>
  <c r="AN1492" i="166"/>
  <c r="AK1492" i="166"/>
  <c r="AJ1492" i="166"/>
  <c r="AI1492" i="166"/>
  <c r="AF1492" i="166"/>
  <c r="AE1492" i="166"/>
  <c r="AD1492" i="166"/>
  <c r="AA1492" i="166"/>
  <c r="Z1492" i="166"/>
  <c r="Y1492" i="166"/>
  <c r="AB1492" i="166" s="1"/>
  <c r="AC1492" i="166" s="1"/>
  <c r="AP1491" i="166"/>
  <c r="AO1491" i="166"/>
  <c r="AN1491" i="166"/>
  <c r="AQ1491" i="166" s="1"/>
  <c r="AK1491" i="166"/>
  <c r="AJ1491" i="166"/>
  <c r="AI1491" i="166"/>
  <c r="AF1491" i="166"/>
  <c r="AE1491" i="166"/>
  <c r="AD1491" i="166"/>
  <c r="AB1491" i="166"/>
  <c r="AC1491" i="166" s="1"/>
  <c r="AA1491" i="166"/>
  <c r="Z1491" i="166"/>
  <c r="Y1491" i="166"/>
  <c r="AP1490" i="166"/>
  <c r="AO1490" i="166"/>
  <c r="AN1490" i="166"/>
  <c r="AQ1490" i="166" s="1"/>
  <c r="AK1490" i="166"/>
  <c r="AJ1490" i="166"/>
  <c r="AI1490" i="166"/>
  <c r="AL1490" i="166" s="1"/>
  <c r="AM1490" i="166" s="1"/>
  <c r="AF1490" i="166"/>
  <c r="AE1490" i="166"/>
  <c r="AD1490" i="166"/>
  <c r="AA1490" i="166"/>
  <c r="AB1490" i="166" s="1"/>
  <c r="AC1490" i="166" s="1"/>
  <c r="Z1490" i="166"/>
  <c r="Y1490" i="166"/>
  <c r="AP1489" i="166"/>
  <c r="AO1489" i="166"/>
  <c r="AN1489" i="166"/>
  <c r="AL1489" i="166"/>
  <c r="AM1489" i="166" s="1"/>
  <c r="AK1489" i="166"/>
  <c r="AJ1489" i="166"/>
  <c r="AI1489" i="166"/>
  <c r="AF1489" i="166"/>
  <c r="AE1489" i="166"/>
  <c r="AD1489" i="166"/>
  <c r="AG1489" i="166" s="1"/>
  <c r="AA1489" i="166"/>
  <c r="Z1489" i="166"/>
  <c r="Y1489" i="166"/>
  <c r="AP1488" i="166"/>
  <c r="AO1488" i="166"/>
  <c r="AN1488" i="166"/>
  <c r="AQ1488" i="166" s="1"/>
  <c r="AK1488" i="166"/>
  <c r="AJ1488" i="166"/>
  <c r="AI1488" i="166"/>
  <c r="AF1488" i="166"/>
  <c r="AE1488" i="166"/>
  <c r="AD1488" i="166"/>
  <c r="AG1488" i="166" s="1"/>
  <c r="AH1488" i="166" s="1"/>
  <c r="AC1488" i="166"/>
  <c r="AA1488" i="166"/>
  <c r="Z1488" i="166"/>
  <c r="Y1488" i="166"/>
  <c r="AB1488" i="166" s="1"/>
  <c r="AP1487" i="166"/>
  <c r="AO1487" i="166"/>
  <c r="AN1487" i="166"/>
  <c r="AK1487" i="166"/>
  <c r="AJ1487" i="166"/>
  <c r="AI1487" i="166"/>
  <c r="AF1487" i="166"/>
  <c r="AE1487" i="166"/>
  <c r="AD1487" i="166"/>
  <c r="AA1487" i="166"/>
  <c r="Z1487" i="166"/>
  <c r="Y1487" i="166"/>
  <c r="AB1487" i="166" s="1"/>
  <c r="AC1487" i="166" s="1"/>
  <c r="AP1486" i="166"/>
  <c r="AK1486" i="166"/>
  <c r="AJ1486" i="166"/>
  <c r="AI1486" i="166"/>
  <c r="AF1486" i="166"/>
  <c r="AC1486" i="166"/>
  <c r="AA1486" i="166"/>
  <c r="Z1486" i="166"/>
  <c r="Y1486" i="166"/>
  <c r="AB1486" i="166" s="1"/>
  <c r="AP1485" i="166"/>
  <c r="AK1485" i="166"/>
  <c r="AJ1485" i="166"/>
  <c r="AI1485" i="166"/>
  <c r="AL1485" i="166" s="1"/>
  <c r="AM1485" i="166" s="1"/>
  <c r="AF1485" i="166"/>
  <c r="AB1485" i="166"/>
  <c r="AC1485" i="166" s="1"/>
  <c r="AA1485" i="166"/>
  <c r="Z1485" i="166"/>
  <c r="Y1485" i="166"/>
  <c r="AP1484" i="166"/>
  <c r="AM1484" i="166"/>
  <c r="AK1484" i="166"/>
  <c r="AJ1484" i="166"/>
  <c r="AI1484" i="166"/>
  <c r="AL1484" i="166" s="1"/>
  <c r="AF1484" i="166"/>
  <c r="AA1484" i="166"/>
  <c r="Z1484" i="166"/>
  <c r="Y1484" i="166"/>
  <c r="AP1483" i="166"/>
  <c r="AO1483" i="166"/>
  <c r="AN1483" i="166"/>
  <c r="AQ1483" i="166" s="1"/>
  <c r="AL1483" i="166"/>
  <c r="AM1483" i="166" s="1"/>
  <c r="AK1483" i="166"/>
  <c r="AJ1483" i="166"/>
  <c r="AI1483" i="166"/>
  <c r="AF1483" i="166"/>
  <c r="AE1483" i="166"/>
  <c r="AD1483" i="166"/>
  <c r="AA1483" i="166"/>
  <c r="Z1483" i="166"/>
  <c r="Y1483" i="166"/>
  <c r="AB1483" i="166" s="1"/>
  <c r="AC1483" i="166" s="1"/>
  <c r="AP1482" i="166"/>
  <c r="AK1482" i="166"/>
  <c r="AJ1482" i="166"/>
  <c r="AI1482" i="166"/>
  <c r="AF1482" i="166"/>
  <c r="AA1482" i="166"/>
  <c r="Z1482" i="166"/>
  <c r="Y1482" i="166"/>
  <c r="AB1482" i="166" s="1"/>
  <c r="AC1482" i="166" s="1"/>
  <c r="AP1481" i="166"/>
  <c r="AO1481" i="166"/>
  <c r="AN1481" i="166"/>
  <c r="AK1481" i="166"/>
  <c r="AJ1481" i="166"/>
  <c r="AI1481" i="166"/>
  <c r="AL1481" i="166" s="1"/>
  <c r="AM1481" i="166" s="1"/>
  <c r="AF1481" i="166"/>
  <c r="AE1481" i="166"/>
  <c r="AD1481" i="166"/>
  <c r="AB1481" i="166"/>
  <c r="AC1481" i="166" s="1"/>
  <c r="AA1481" i="166"/>
  <c r="Z1481" i="166"/>
  <c r="Y1481" i="166"/>
  <c r="AP1480" i="166"/>
  <c r="AO1480" i="166"/>
  <c r="AN1480" i="166"/>
  <c r="AQ1480" i="166" s="1"/>
  <c r="AM1480" i="166"/>
  <c r="AK1480" i="166"/>
  <c r="AJ1480" i="166"/>
  <c r="AI1480" i="166"/>
  <c r="AL1480" i="166" s="1"/>
  <c r="AF1480" i="166"/>
  <c r="AE1480" i="166"/>
  <c r="AD1480" i="166"/>
  <c r="AA1480" i="166"/>
  <c r="Z1480" i="166"/>
  <c r="Y1480" i="166"/>
  <c r="AB1480" i="166" s="1"/>
  <c r="AC1480" i="166" s="1"/>
  <c r="AP1479" i="166"/>
  <c r="AO1479" i="166"/>
  <c r="AN1479" i="166"/>
  <c r="AQ1479" i="166" s="1"/>
  <c r="AL1479" i="166"/>
  <c r="AM1479" i="166" s="1"/>
  <c r="AK1479" i="166"/>
  <c r="AJ1479" i="166"/>
  <c r="AI1479" i="166"/>
  <c r="AF1479" i="166"/>
  <c r="AE1479" i="166"/>
  <c r="AD1479" i="166"/>
  <c r="AG1479" i="166" s="1"/>
  <c r="AA1479" i="166"/>
  <c r="Z1479" i="166"/>
  <c r="Y1479" i="166"/>
  <c r="AP1478" i="166"/>
  <c r="AO1478" i="166"/>
  <c r="AN1478" i="166"/>
  <c r="AK1478" i="166"/>
  <c r="AJ1478" i="166"/>
  <c r="AI1478" i="166"/>
  <c r="AL1478" i="166" s="1"/>
  <c r="AM1478" i="166" s="1"/>
  <c r="AF1478" i="166"/>
  <c r="AE1478" i="166"/>
  <c r="AD1478" i="166"/>
  <c r="AG1478" i="166" s="1"/>
  <c r="AA1478" i="166"/>
  <c r="Z1478" i="166"/>
  <c r="Y1478" i="166"/>
  <c r="AB1478" i="166" s="1"/>
  <c r="AC1478" i="166" s="1"/>
  <c r="AP1477" i="166"/>
  <c r="AO1477" i="166"/>
  <c r="AN1477" i="166"/>
  <c r="AK1477" i="166"/>
  <c r="AJ1477" i="166"/>
  <c r="AI1477" i="166"/>
  <c r="AF1477" i="166"/>
  <c r="AE1477" i="166"/>
  <c r="AD1477" i="166"/>
  <c r="AB1477" i="166"/>
  <c r="AC1477" i="166" s="1"/>
  <c r="AA1477" i="166"/>
  <c r="Z1477" i="166"/>
  <c r="Y1477" i="166"/>
  <c r="AP1476" i="166"/>
  <c r="AO1476" i="166"/>
  <c r="AN1476" i="166"/>
  <c r="AK1476" i="166"/>
  <c r="AJ1476" i="166"/>
  <c r="AI1476" i="166"/>
  <c r="AL1476" i="166" s="1"/>
  <c r="AM1476" i="166" s="1"/>
  <c r="AF1476" i="166"/>
  <c r="AE1476" i="166"/>
  <c r="AD1476" i="166"/>
  <c r="AG1476" i="166" s="1"/>
  <c r="AH1476" i="166" s="1"/>
  <c r="AA1476" i="166"/>
  <c r="Z1476" i="166"/>
  <c r="Y1476" i="166"/>
  <c r="AB1476" i="166" s="1"/>
  <c r="AC1476" i="166" s="1"/>
  <c r="AP1475" i="166"/>
  <c r="AO1475" i="166"/>
  <c r="AN1475" i="166"/>
  <c r="AL1475" i="166"/>
  <c r="AM1475" i="166" s="1"/>
  <c r="AK1475" i="166"/>
  <c r="AJ1475" i="166"/>
  <c r="AI1475" i="166"/>
  <c r="AF1475" i="166"/>
  <c r="AE1475" i="166"/>
  <c r="AD1475" i="166"/>
  <c r="AA1475" i="166"/>
  <c r="Z1475" i="166"/>
  <c r="Y1475" i="166"/>
  <c r="AP1474" i="166"/>
  <c r="AO1474" i="166"/>
  <c r="AN1474" i="166"/>
  <c r="AQ1474" i="166" s="1"/>
  <c r="AK1474" i="166"/>
  <c r="AJ1474" i="166"/>
  <c r="AI1474" i="166"/>
  <c r="AL1474" i="166" s="1"/>
  <c r="AM1474" i="166" s="1"/>
  <c r="AF1474" i="166"/>
  <c r="AE1474" i="166"/>
  <c r="AD1474" i="166"/>
  <c r="AC1474" i="166"/>
  <c r="AA1474" i="166"/>
  <c r="Z1474" i="166"/>
  <c r="Y1474" i="166"/>
  <c r="AB1474" i="166" s="1"/>
  <c r="AP1473" i="166"/>
  <c r="AK1473" i="166"/>
  <c r="AJ1473" i="166"/>
  <c r="AI1473" i="166"/>
  <c r="AF1473" i="166"/>
  <c r="AB1473" i="166"/>
  <c r="AC1473" i="166" s="1"/>
  <c r="AA1473" i="166"/>
  <c r="Z1473" i="166"/>
  <c r="Y1473" i="166"/>
  <c r="AP1472" i="166"/>
  <c r="AK1472" i="166"/>
  <c r="AJ1472" i="166"/>
  <c r="AI1472" i="166"/>
  <c r="AL1472" i="166" s="1"/>
  <c r="AM1472" i="166" s="1"/>
  <c r="AF1472" i="166"/>
  <c r="AA1472" i="166"/>
  <c r="Z1472" i="166"/>
  <c r="Y1472" i="166"/>
  <c r="AP1471" i="166"/>
  <c r="AO1471" i="166"/>
  <c r="AN1471" i="166"/>
  <c r="AL1471" i="166"/>
  <c r="AM1471" i="166" s="1"/>
  <c r="AK1471" i="166"/>
  <c r="AJ1471" i="166"/>
  <c r="AI1471" i="166"/>
  <c r="AF1471" i="166"/>
  <c r="AE1471" i="166"/>
  <c r="AD1471" i="166"/>
  <c r="AG1471" i="166" s="1"/>
  <c r="AA1471" i="166"/>
  <c r="Z1471" i="166"/>
  <c r="Y1471" i="166"/>
  <c r="AB1471" i="166" s="1"/>
  <c r="AC1471" i="166" s="1"/>
  <c r="AP1470" i="166"/>
  <c r="AO1470" i="166"/>
  <c r="AN1470" i="166"/>
  <c r="AK1470" i="166"/>
  <c r="AJ1470" i="166"/>
  <c r="AI1470" i="166"/>
  <c r="AF1470" i="166"/>
  <c r="AE1470" i="166"/>
  <c r="AD1470" i="166"/>
  <c r="AG1470" i="166" s="1"/>
  <c r="AH1470" i="166" s="1"/>
  <c r="AC1470" i="166"/>
  <c r="AA1470" i="166"/>
  <c r="Z1470" i="166"/>
  <c r="Y1470" i="166"/>
  <c r="AB1470" i="166" s="1"/>
  <c r="AP1469" i="166"/>
  <c r="AO1469" i="166"/>
  <c r="AN1469" i="166"/>
  <c r="AQ1469" i="166" s="1"/>
  <c r="AK1469" i="166"/>
  <c r="AJ1469" i="166"/>
  <c r="AI1469" i="166"/>
  <c r="AL1469" i="166" s="1"/>
  <c r="AM1469" i="166" s="1"/>
  <c r="AF1469" i="166"/>
  <c r="AE1469" i="166"/>
  <c r="AD1469" i="166"/>
  <c r="AB1469" i="166"/>
  <c r="AC1469" i="166" s="1"/>
  <c r="AA1469" i="166"/>
  <c r="Z1469" i="166"/>
  <c r="Y1469" i="166"/>
  <c r="AP1468" i="166"/>
  <c r="AO1468" i="166"/>
  <c r="AN1468" i="166"/>
  <c r="AM1468" i="166"/>
  <c r="AK1468" i="166"/>
  <c r="AJ1468" i="166"/>
  <c r="AI1468" i="166"/>
  <c r="AL1468" i="166" s="1"/>
  <c r="AF1468" i="166"/>
  <c r="AE1468" i="166"/>
  <c r="AD1468" i="166"/>
  <c r="AG1468" i="166" s="1"/>
  <c r="AA1468" i="166"/>
  <c r="Z1468" i="166"/>
  <c r="Y1468" i="166"/>
  <c r="AP1467" i="166"/>
  <c r="AO1467" i="166"/>
  <c r="AN1467" i="166"/>
  <c r="AL1467" i="166"/>
  <c r="AM1467" i="166" s="1"/>
  <c r="AK1467" i="166"/>
  <c r="AJ1467" i="166"/>
  <c r="AI1467" i="166"/>
  <c r="AF1467" i="166"/>
  <c r="AE1467" i="166"/>
  <c r="AD1467" i="166"/>
  <c r="AA1467" i="166"/>
  <c r="Z1467" i="166"/>
  <c r="Y1467" i="166"/>
  <c r="AB1467" i="166" s="1"/>
  <c r="AC1467" i="166" s="1"/>
  <c r="AP1466" i="166"/>
  <c r="AO1466" i="166"/>
  <c r="AN1466" i="166"/>
  <c r="AK1466" i="166"/>
  <c r="AJ1466" i="166"/>
  <c r="AI1466" i="166"/>
  <c r="AF1466" i="166"/>
  <c r="AE1466" i="166"/>
  <c r="AD1466" i="166"/>
  <c r="AA1466" i="166"/>
  <c r="Z1466" i="166"/>
  <c r="Y1466" i="166"/>
  <c r="AB1466" i="166" s="1"/>
  <c r="AC1466" i="166" s="1"/>
  <c r="AP1465" i="166"/>
  <c r="AO1465" i="166"/>
  <c r="AN1465" i="166"/>
  <c r="AQ1465" i="166" s="1"/>
  <c r="AK1465" i="166"/>
  <c r="AJ1465" i="166"/>
  <c r="AI1465" i="166"/>
  <c r="AL1465" i="166" s="1"/>
  <c r="AM1465" i="166" s="1"/>
  <c r="AF1465" i="166"/>
  <c r="AE1465" i="166"/>
  <c r="AD1465" i="166"/>
  <c r="AB1465" i="166"/>
  <c r="AC1465" i="166" s="1"/>
  <c r="AA1465" i="166"/>
  <c r="Z1465" i="166"/>
  <c r="Y1465" i="166"/>
  <c r="AP1464" i="166"/>
  <c r="AO1464" i="166"/>
  <c r="AN1464" i="166"/>
  <c r="AQ1464" i="166" s="1"/>
  <c r="AM1464" i="166"/>
  <c r="AK1464" i="166"/>
  <c r="AJ1464" i="166"/>
  <c r="AI1464" i="166"/>
  <c r="AL1464" i="166" s="1"/>
  <c r="AF1464" i="166"/>
  <c r="AE1464" i="166"/>
  <c r="AD1464" i="166"/>
  <c r="AA1464" i="166"/>
  <c r="Z1464" i="166"/>
  <c r="Y1464" i="166"/>
  <c r="AB1464" i="166" s="1"/>
  <c r="AC1464" i="166" s="1"/>
  <c r="AP1463" i="166"/>
  <c r="AO1463" i="166"/>
  <c r="AN1463" i="166"/>
  <c r="AL1463" i="166"/>
  <c r="AM1463" i="166" s="1"/>
  <c r="AK1463" i="166"/>
  <c r="AJ1463" i="166"/>
  <c r="AI1463" i="166"/>
  <c r="AF1463" i="166"/>
  <c r="AE1463" i="166"/>
  <c r="AD1463" i="166"/>
  <c r="AA1463" i="166"/>
  <c r="Z1463" i="166"/>
  <c r="Y1463" i="166"/>
  <c r="AB1463" i="166" s="1"/>
  <c r="AC1463" i="166" s="1"/>
  <c r="AP1462" i="166"/>
  <c r="AO1462" i="166"/>
  <c r="AN1462" i="166"/>
  <c r="AK1462" i="166"/>
  <c r="AJ1462" i="166"/>
  <c r="AI1462" i="166"/>
  <c r="AL1462" i="166" s="1"/>
  <c r="AM1462" i="166" s="1"/>
  <c r="AF1462" i="166"/>
  <c r="AE1462" i="166"/>
  <c r="AD1462" i="166"/>
  <c r="AA1462" i="166"/>
  <c r="Z1462" i="166"/>
  <c r="Y1462" i="166"/>
  <c r="AB1462" i="166" s="1"/>
  <c r="AC1462" i="166" s="1"/>
  <c r="AP1461" i="166"/>
  <c r="AO1461" i="166"/>
  <c r="AN1461" i="166"/>
  <c r="AQ1461" i="166" s="1"/>
  <c r="AK1461" i="166"/>
  <c r="AJ1461" i="166"/>
  <c r="AI1461" i="166"/>
  <c r="AL1461" i="166" s="1"/>
  <c r="AM1461" i="166" s="1"/>
  <c r="AF1461" i="166"/>
  <c r="AE1461" i="166"/>
  <c r="AD1461" i="166"/>
  <c r="AB1461" i="166"/>
  <c r="AC1461" i="166" s="1"/>
  <c r="AA1461" i="166"/>
  <c r="Z1461" i="166"/>
  <c r="Y1461" i="166"/>
  <c r="AP1460" i="166"/>
  <c r="AO1460" i="166"/>
  <c r="AN1460" i="166"/>
  <c r="AQ1460" i="166" s="1"/>
  <c r="AM1460" i="166"/>
  <c r="AK1460" i="166"/>
  <c r="AJ1460" i="166"/>
  <c r="AI1460" i="166"/>
  <c r="AL1460" i="166" s="1"/>
  <c r="AF1460" i="166"/>
  <c r="AE1460" i="166"/>
  <c r="AD1460" i="166"/>
  <c r="AG1460" i="166" s="1"/>
  <c r="AH1460" i="166" s="1"/>
  <c r="AA1460" i="166"/>
  <c r="Z1460" i="166"/>
  <c r="Y1460" i="166"/>
  <c r="AB1460" i="166" s="1"/>
  <c r="AC1460" i="166" s="1"/>
  <c r="AP1459" i="166"/>
  <c r="AO1459" i="166"/>
  <c r="AN1459" i="166"/>
  <c r="AL1459" i="166"/>
  <c r="AM1459" i="166" s="1"/>
  <c r="AK1459" i="166"/>
  <c r="AJ1459" i="166"/>
  <c r="AI1459" i="166"/>
  <c r="AF1459" i="166"/>
  <c r="AE1459" i="166"/>
  <c r="AD1459" i="166"/>
  <c r="AG1459" i="166" s="1"/>
  <c r="AA1459" i="166"/>
  <c r="Z1459" i="166"/>
  <c r="Y1459" i="166"/>
  <c r="AP1458" i="166"/>
  <c r="AO1458" i="166"/>
  <c r="AN1458" i="166"/>
  <c r="AK1458" i="166"/>
  <c r="AJ1458" i="166"/>
  <c r="AI1458" i="166"/>
  <c r="AL1458" i="166" s="1"/>
  <c r="AM1458" i="166" s="1"/>
  <c r="AF1458" i="166"/>
  <c r="AE1458" i="166"/>
  <c r="AD1458" i="166"/>
  <c r="AG1458" i="166" s="1"/>
  <c r="AH1458" i="166" s="1"/>
  <c r="AC1458" i="166"/>
  <c r="AA1458" i="166"/>
  <c r="Z1458" i="166"/>
  <c r="Y1458" i="166"/>
  <c r="AB1458" i="166" s="1"/>
  <c r="AP1457" i="166"/>
  <c r="AO1457" i="166"/>
  <c r="AN1457" i="166"/>
  <c r="AK1457" i="166"/>
  <c r="AJ1457" i="166"/>
  <c r="AI1457" i="166"/>
  <c r="AF1457" i="166"/>
  <c r="AE1457" i="166"/>
  <c r="AD1457" i="166"/>
  <c r="AB1457" i="166"/>
  <c r="AC1457" i="166" s="1"/>
  <c r="AA1457" i="166"/>
  <c r="Z1457" i="166"/>
  <c r="Y1457" i="166"/>
  <c r="AP1456" i="166"/>
  <c r="AO1456" i="166"/>
  <c r="AN1456" i="166"/>
  <c r="AK1456" i="166"/>
  <c r="AJ1456" i="166"/>
  <c r="AI1456" i="166"/>
  <c r="AL1456" i="166" s="1"/>
  <c r="AM1456" i="166" s="1"/>
  <c r="AF1456" i="166"/>
  <c r="AE1456" i="166"/>
  <c r="AD1456" i="166"/>
  <c r="AG1456" i="166" s="1"/>
  <c r="AA1456" i="166"/>
  <c r="Z1456" i="166"/>
  <c r="Y1456" i="166"/>
  <c r="AP1455" i="166"/>
  <c r="AO1455" i="166"/>
  <c r="AN1455" i="166"/>
  <c r="AL1455" i="166"/>
  <c r="AM1455" i="166" s="1"/>
  <c r="AK1455" i="166"/>
  <c r="AJ1455" i="166"/>
  <c r="AI1455" i="166"/>
  <c r="AF1455" i="166"/>
  <c r="AE1455" i="166"/>
  <c r="AD1455" i="166"/>
  <c r="AA1455" i="166"/>
  <c r="Z1455" i="166"/>
  <c r="Y1455" i="166"/>
  <c r="AB1455" i="166" s="1"/>
  <c r="AP1454" i="166"/>
  <c r="AO1454" i="166"/>
  <c r="AN1454" i="166"/>
  <c r="AK1454" i="166"/>
  <c r="AJ1454" i="166"/>
  <c r="AI1454" i="166"/>
  <c r="AF1454" i="166"/>
  <c r="AE1454" i="166"/>
  <c r="AD1454" i="166"/>
  <c r="AC1454" i="166"/>
  <c r="AA1454" i="166"/>
  <c r="Z1454" i="166"/>
  <c r="Y1454" i="166"/>
  <c r="AB1454" i="166" s="1"/>
  <c r="AP1453" i="166"/>
  <c r="AO1453" i="166"/>
  <c r="AN1453" i="166"/>
  <c r="AQ1453" i="166" s="1"/>
  <c r="AK1453" i="166"/>
  <c r="AJ1453" i="166"/>
  <c r="AI1453" i="166"/>
  <c r="AL1453" i="166" s="1"/>
  <c r="AM1453" i="166" s="1"/>
  <c r="AF1453" i="166"/>
  <c r="AE1453" i="166"/>
  <c r="AD1453" i="166"/>
  <c r="AB1453" i="166"/>
  <c r="AC1453" i="166" s="1"/>
  <c r="AA1453" i="166"/>
  <c r="Z1453" i="166"/>
  <c r="Y1453" i="166"/>
  <c r="AP1452" i="166"/>
  <c r="AO1452" i="166"/>
  <c r="AN1452" i="166"/>
  <c r="AM1452" i="166"/>
  <c r="AK1452" i="166"/>
  <c r="AJ1452" i="166"/>
  <c r="AI1452" i="166"/>
  <c r="AL1452" i="166" s="1"/>
  <c r="AF1452" i="166"/>
  <c r="AE1452" i="166"/>
  <c r="AD1452" i="166"/>
  <c r="AG1452" i="166" s="1"/>
  <c r="AA1452" i="166"/>
  <c r="Z1452" i="166"/>
  <c r="Y1452" i="166"/>
  <c r="AP1451" i="166"/>
  <c r="AO1451" i="166"/>
  <c r="AN1451" i="166"/>
  <c r="AL1451" i="166"/>
  <c r="AM1451" i="166" s="1"/>
  <c r="AK1451" i="166"/>
  <c r="AJ1451" i="166"/>
  <c r="AI1451" i="166"/>
  <c r="AF1451" i="166"/>
  <c r="AE1451" i="166"/>
  <c r="AD1451" i="166"/>
  <c r="AG1451" i="166" s="1"/>
  <c r="AH1451" i="166" s="1"/>
  <c r="AA1451" i="166"/>
  <c r="Z1451" i="166"/>
  <c r="Y1451" i="166"/>
  <c r="AB1451" i="166" s="1"/>
  <c r="AC1451" i="166" s="1"/>
  <c r="AP1450" i="166"/>
  <c r="AO1450" i="166"/>
  <c r="AN1450" i="166"/>
  <c r="AK1450" i="166"/>
  <c r="AJ1450" i="166"/>
  <c r="AI1450" i="166"/>
  <c r="AF1450" i="166"/>
  <c r="AE1450" i="166"/>
  <c r="AD1450" i="166"/>
  <c r="AG1450" i="166" s="1"/>
  <c r="AH1450" i="166" s="1"/>
  <c r="AC1450" i="166"/>
  <c r="AA1450" i="166"/>
  <c r="Z1450" i="166"/>
  <c r="Y1450" i="166"/>
  <c r="AB1450" i="166" s="1"/>
  <c r="AP1449" i="166"/>
  <c r="AK1449" i="166"/>
  <c r="AJ1449" i="166"/>
  <c r="AI1449" i="166"/>
  <c r="AL1449" i="166" s="1"/>
  <c r="AM1449" i="166" s="1"/>
  <c r="AF1449" i="166"/>
  <c r="AB1449" i="166"/>
  <c r="AC1449" i="166" s="1"/>
  <c r="AA1449" i="166"/>
  <c r="Z1449" i="166"/>
  <c r="Y1449" i="166"/>
  <c r="AP1448" i="166"/>
  <c r="AO1448" i="166"/>
  <c r="AN1448" i="166"/>
  <c r="AQ1448" i="166" s="1"/>
  <c r="AM1448" i="166"/>
  <c r="AK1448" i="166"/>
  <c r="AJ1448" i="166"/>
  <c r="AI1448" i="166"/>
  <c r="AL1448" i="166" s="1"/>
  <c r="AF1448" i="166"/>
  <c r="AE1448" i="166"/>
  <c r="AD1448" i="166"/>
  <c r="AA1448" i="166"/>
  <c r="Z1448" i="166"/>
  <c r="Y1448" i="166"/>
  <c r="AB1448" i="166" s="1"/>
  <c r="AC1448" i="166" s="1"/>
  <c r="AP1447" i="166"/>
  <c r="AO1447" i="166"/>
  <c r="AN1447" i="166"/>
  <c r="AL1447" i="166"/>
  <c r="AM1447" i="166" s="1"/>
  <c r="AK1447" i="166"/>
  <c r="AJ1447" i="166"/>
  <c r="AI1447" i="166"/>
  <c r="AF1447" i="166"/>
  <c r="AE1447" i="166"/>
  <c r="AD1447" i="166"/>
  <c r="AG1447" i="166" s="1"/>
  <c r="AH1447" i="166" s="1"/>
  <c r="AA1447" i="166"/>
  <c r="Z1447" i="166"/>
  <c r="Y1447" i="166"/>
  <c r="AB1447" i="166" s="1"/>
  <c r="AC1447" i="166" s="1"/>
  <c r="AP1446" i="166"/>
  <c r="AO1446" i="166"/>
  <c r="AN1446" i="166"/>
  <c r="AK1446" i="166"/>
  <c r="AJ1446" i="166"/>
  <c r="AI1446" i="166"/>
  <c r="AL1446" i="166" s="1"/>
  <c r="AM1446" i="166" s="1"/>
  <c r="AF1446" i="166"/>
  <c r="AE1446" i="166"/>
  <c r="AD1446" i="166"/>
  <c r="AG1446" i="166" s="1"/>
  <c r="AA1446" i="166"/>
  <c r="Z1446" i="166"/>
  <c r="Y1446" i="166"/>
  <c r="AB1446" i="166" s="1"/>
  <c r="AC1446" i="166" s="1"/>
  <c r="AP1445" i="166"/>
  <c r="AO1445" i="166"/>
  <c r="AN1445" i="166"/>
  <c r="AQ1445" i="166" s="1"/>
  <c r="AK1445" i="166"/>
  <c r="AJ1445" i="166"/>
  <c r="AI1445" i="166"/>
  <c r="AL1445" i="166" s="1"/>
  <c r="AM1445" i="166" s="1"/>
  <c r="AF1445" i="166"/>
  <c r="AE1445" i="166"/>
  <c r="AD1445" i="166"/>
  <c r="AB1445" i="166"/>
  <c r="AC1445" i="166" s="1"/>
  <c r="AA1445" i="166"/>
  <c r="Z1445" i="166"/>
  <c r="Y1445" i="166"/>
  <c r="AP1444" i="166"/>
  <c r="AO1444" i="166"/>
  <c r="AN1444" i="166"/>
  <c r="AQ1444" i="166" s="1"/>
  <c r="AM1444" i="166"/>
  <c r="AK1444" i="166"/>
  <c r="AJ1444" i="166"/>
  <c r="AI1444" i="166"/>
  <c r="AL1444" i="166" s="1"/>
  <c r="AF1444" i="166"/>
  <c r="AE1444" i="166"/>
  <c r="AD1444" i="166"/>
  <c r="AG1444" i="166" s="1"/>
  <c r="AH1444" i="166" s="1"/>
  <c r="AA1444" i="166"/>
  <c r="Z1444" i="166"/>
  <c r="Y1444" i="166"/>
  <c r="AB1444" i="166" s="1"/>
  <c r="AC1444" i="166" s="1"/>
  <c r="AP1443" i="166"/>
  <c r="AO1443" i="166"/>
  <c r="AN1443" i="166"/>
  <c r="AL1443" i="166"/>
  <c r="AM1443" i="166" s="1"/>
  <c r="AK1443" i="166"/>
  <c r="AJ1443" i="166"/>
  <c r="AI1443" i="166"/>
  <c r="AF1443" i="166"/>
  <c r="AE1443" i="166"/>
  <c r="AD1443" i="166"/>
  <c r="AA1443" i="166"/>
  <c r="Z1443" i="166"/>
  <c r="Y1443" i="166"/>
  <c r="AP1442" i="166"/>
  <c r="AO1442" i="166"/>
  <c r="AN1442" i="166"/>
  <c r="AQ1442" i="166" s="1"/>
  <c r="AK1442" i="166"/>
  <c r="AJ1442" i="166"/>
  <c r="AI1442" i="166"/>
  <c r="AL1442" i="166" s="1"/>
  <c r="AM1442" i="166" s="1"/>
  <c r="AF1442" i="166"/>
  <c r="AE1442" i="166"/>
  <c r="AD1442" i="166"/>
  <c r="AC1442" i="166"/>
  <c r="AA1442" i="166"/>
  <c r="Z1442" i="166"/>
  <c r="Y1442" i="166"/>
  <c r="AB1442" i="166" s="1"/>
  <c r="AP1441" i="166"/>
  <c r="AO1441" i="166"/>
  <c r="AN1441" i="166"/>
  <c r="AQ1441" i="166" s="1"/>
  <c r="AK1441" i="166"/>
  <c r="AJ1441" i="166"/>
  <c r="AI1441" i="166"/>
  <c r="AF1441" i="166"/>
  <c r="AE1441" i="166"/>
  <c r="AD1441" i="166"/>
  <c r="AB1441" i="166"/>
  <c r="AC1441" i="166" s="1"/>
  <c r="AA1441" i="166"/>
  <c r="Z1441" i="166"/>
  <c r="Y1441" i="166"/>
  <c r="AQ1440" i="166"/>
  <c r="AP1440" i="166"/>
  <c r="AO1440" i="166"/>
  <c r="AN1440" i="166"/>
  <c r="AK1440" i="166"/>
  <c r="AJ1440" i="166"/>
  <c r="AI1440" i="166"/>
  <c r="AL1440" i="166" s="1"/>
  <c r="AM1440" i="166" s="1"/>
  <c r="AF1440" i="166"/>
  <c r="AE1440" i="166"/>
  <c r="AD1440" i="166"/>
  <c r="AG1440" i="166" s="1"/>
  <c r="AA1440" i="166"/>
  <c r="Z1440" i="166"/>
  <c r="Y1440" i="166"/>
  <c r="AP1439" i="166"/>
  <c r="AO1439" i="166"/>
  <c r="AN1439" i="166"/>
  <c r="AL1439" i="166"/>
  <c r="AM1439" i="166" s="1"/>
  <c r="AK1439" i="166"/>
  <c r="AJ1439" i="166"/>
  <c r="AI1439" i="166"/>
  <c r="AF1439" i="166"/>
  <c r="AE1439" i="166"/>
  <c r="AD1439" i="166"/>
  <c r="AA1439" i="166"/>
  <c r="Z1439" i="166"/>
  <c r="Y1439" i="166"/>
  <c r="AB1439" i="166" s="1"/>
  <c r="AP1438" i="166"/>
  <c r="AO1438" i="166"/>
  <c r="AN1438" i="166"/>
  <c r="AQ1438" i="166" s="1"/>
  <c r="AK1438" i="166"/>
  <c r="AJ1438" i="166"/>
  <c r="AI1438" i="166"/>
  <c r="AG1438" i="166"/>
  <c r="AH1438" i="166" s="1"/>
  <c r="AF1438" i="166"/>
  <c r="AE1438" i="166"/>
  <c r="AD1438" i="166"/>
  <c r="AC1438" i="166"/>
  <c r="AA1438" i="166"/>
  <c r="Z1438" i="166"/>
  <c r="Y1438" i="166"/>
  <c r="AB1438" i="166" s="1"/>
  <c r="AP1437" i="166"/>
  <c r="AO1437" i="166"/>
  <c r="AN1437" i="166"/>
  <c r="AK1437" i="166"/>
  <c r="AJ1437" i="166"/>
  <c r="AI1437" i="166"/>
  <c r="AL1437" i="166" s="1"/>
  <c r="AM1437" i="166" s="1"/>
  <c r="AF1437" i="166"/>
  <c r="AE1437" i="166"/>
  <c r="AD1437" i="166"/>
  <c r="AG1437" i="166" s="1"/>
  <c r="AB1437" i="166"/>
  <c r="AC1437" i="166" s="1"/>
  <c r="AA1437" i="166"/>
  <c r="Z1437" i="166"/>
  <c r="Y1437" i="166"/>
  <c r="AP1436" i="166"/>
  <c r="AO1436" i="166"/>
  <c r="AN1436" i="166"/>
  <c r="AM1436" i="166"/>
  <c r="AK1436" i="166"/>
  <c r="AJ1436" i="166"/>
  <c r="AI1436" i="166"/>
  <c r="AL1436" i="166" s="1"/>
  <c r="AF1436" i="166"/>
  <c r="AE1436" i="166"/>
  <c r="AD1436" i="166"/>
  <c r="AA1436" i="166"/>
  <c r="Z1436" i="166"/>
  <c r="Y1436" i="166"/>
  <c r="AP1435" i="166"/>
  <c r="AO1435" i="166"/>
  <c r="AN1435" i="166"/>
  <c r="AQ1435" i="166" s="1"/>
  <c r="AL1435" i="166"/>
  <c r="AM1435" i="166" s="1"/>
  <c r="AK1435" i="166"/>
  <c r="AJ1435" i="166"/>
  <c r="AI1435" i="166"/>
  <c r="AF1435" i="166"/>
  <c r="AE1435" i="166"/>
  <c r="AD1435" i="166"/>
  <c r="AA1435" i="166"/>
  <c r="Z1435" i="166"/>
  <c r="Y1435" i="166"/>
  <c r="AB1435" i="166" s="1"/>
  <c r="AC1435" i="166" s="1"/>
  <c r="AP1434" i="166"/>
  <c r="AO1434" i="166"/>
  <c r="AN1434" i="166"/>
  <c r="AK1434" i="166"/>
  <c r="AJ1434" i="166"/>
  <c r="AI1434" i="166"/>
  <c r="AF1434" i="166"/>
  <c r="AE1434" i="166"/>
  <c r="AD1434" i="166"/>
  <c r="AG1434" i="166" s="1"/>
  <c r="AH1434" i="166" s="1"/>
  <c r="AC1434" i="166"/>
  <c r="AA1434" i="166"/>
  <c r="Z1434" i="166"/>
  <c r="Y1434" i="166"/>
  <c r="AB1434" i="166" s="1"/>
  <c r="AP1433" i="166"/>
  <c r="AO1433" i="166"/>
  <c r="AN1433" i="166"/>
  <c r="AQ1433" i="166" s="1"/>
  <c r="AK1433" i="166"/>
  <c r="AJ1433" i="166"/>
  <c r="AI1433" i="166"/>
  <c r="AL1433" i="166" s="1"/>
  <c r="AM1433" i="166" s="1"/>
  <c r="AF1433" i="166"/>
  <c r="AE1433" i="166"/>
  <c r="AD1433" i="166"/>
  <c r="AB1433" i="166"/>
  <c r="AC1433" i="166" s="1"/>
  <c r="AA1433" i="166"/>
  <c r="Z1433" i="166"/>
  <c r="Y1433" i="166"/>
  <c r="AP1432" i="166"/>
  <c r="AO1432" i="166"/>
  <c r="AN1432" i="166"/>
  <c r="AQ1432" i="166" s="1"/>
  <c r="AM1432" i="166"/>
  <c r="AK1432" i="166"/>
  <c r="AJ1432" i="166"/>
  <c r="AI1432" i="166"/>
  <c r="AL1432" i="166" s="1"/>
  <c r="AF1432" i="166"/>
  <c r="AE1432" i="166"/>
  <c r="AD1432" i="166"/>
  <c r="AA1432" i="166"/>
  <c r="Z1432" i="166"/>
  <c r="Y1432" i="166"/>
  <c r="AB1432" i="166" s="1"/>
  <c r="AC1432" i="166" s="1"/>
  <c r="AP1431" i="166"/>
  <c r="AL1431" i="166"/>
  <c r="AM1431" i="166" s="1"/>
  <c r="AK1431" i="166"/>
  <c r="AJ1431" i="166"/>
  <c r="AI1431" i="166"/>
  <c r="AF1431" i="166"/>
  <c r="AA1431" i="166"/>
  <c r="Z1431" i="166"/>
  <c r="AB1431" i="166" s="1"/>
  <c r="AC1431" i="166" s="1"/>
  <c r="Y1431" i="166"/>
  <c r="AP1430" i="166"/>
  <c r="AK1430" i="166"/>
  <c r="AJ1430" i="166"/>
  <c r="AI1430" i="166"/>
  <c r="AL1430" i="166" s="1"/>
  <c r="AM1430" i="166" s="1"/>
  <c r="AF1430" i="166"/>
  <c r="AA1430" i="166"/>
  <c r="Z1430" i="166"/>
  <c r="Y1430" i="166"/>
  <c r="AB1430" i="166" s="1"/>
  <c r="AC1430" i="166" s="1"/>
  <c r="AP1429" i="166"/>
  <c r="AK1429" i="166"/>
  <c r="AJ1429" i="166"/>
  <c r="AL1429" i="166" s="1"/>
  <c r="AM1429" i="166" s="1"/>
  <c r="AI1429" i="166"/>
  <c r="AF1429" i="166"/>
  <c r="AB1429" i="166"/>
  <c r="AC1429" i="166" s="1"/>
  <c r="AA1429" i="166"/>
  <c r="Z1429" i="166"/>
  <c r="Y1429" i="166"/>
  <c r="AP1428" i="166"/>
  <c r="AO1428" i="166"/>
  <c r="AN1428" i="166"/>
  <c r="AQ1428" i="166" s="1"/>
  <c r="AM1428" i="166"/>
  <c r="AK1428" i="166"/>
  <c r="AJ1428" i="166"/>
  <c r="AI1428" i="166"/>
  <c r="AL1428" i="166" s="1"/>
  <c r="AF1428" i="166"/>
  <c r="AE1428" i="166"/>
  <c r="AD1428" i="166"/>
  <c r="AA1428" i="166"/>
  <c r="Z1428" i="166"/>
  <c r="Y1428" i="166"/>
  <c r="AB1428" i="166" s="1"/>
  <c r="AC1428" i="166" s="1"/>
  <c r="AP1427" i="166"/>
  <c r="AL1427" i="166"/>
  <c r="AM1427" i="166" s="1"/>
  <c r="AK1427" i="166"/>
  <c r="AJ1427" i="166"/>
  <c r="AI1427" i="166"/>
  <c r="AF1427" i="166"/>
  <c r="AA1427" i="166"/>
  <c r="Z1427" i="166"/>
  <c r="AB1427" i="166" s="1"/>
  <c r="Y1427" i="166"/>
  <c r="AP1426" i="166"/>
  <c r="AK1426" i="166"/>
  <c r="AJ1426" i="166"/>
  <c r="AI1426" i="166"/>
  <c r="AL1426" i="166" s="1"/>
  <c r="AM1426" i="166" s="1"/>
  <c r="AF1426" i="166"/>
  <c r="AC1426" i="166"/>
  <c r="AA1426" i="166"/>
  <c r="Z1426" i="166"/>
  <c r="Y1426" i="166"/>
  <c r="AB1426" i="166" s="1"/>
  <c r="AP1425" i="166"/>
  <c r="AO1425" i="166"/>
  <c r="AN1425" i="166"/>
  <c r="AQ1425" i="166" s="1"/>
  <c r="AK1425" i="166"/>
  <c r="AJ1425" i="166"/>
  <c r="AL1425" i="166" s="1"/>
  <c r="AM1425" i="166" s="1"/>
  <c r="AI1425" i="166"/>
  <c r="AF1425" i="166"/>
  <c r="AE1425" i="166"/>
  <c r="AD1425" i="166"/>
  <c r="AB1425" i="166"/>
  <c r="AC1425" i="166" s="1"/>
  <c r="AA1425" i="166"/>
  <c r="Z1425" i="166"/>
  <c r="Y1425" i="166"/>
  <c r="AP1424" i="166"/>
  <c r="AO1424" i="166"/>
  <c r="AN1424" i="166"/>
  <c r="AK1424" i="166"/>
  <c r="AJ1424" i="166"/>
  <c r="AI1424" i="166"/>
  <c r="AL1424" i="166" s="1"/>
  <c r="AM1424" i="166" s="1"/>
  <c r="AF1424" i="166"/>
  <c r="AE1424" i="166"/>
  <c r="AD1424" i="166"/>
  <c r="AG1424" i="166" s="1"/>
  <c r="AA1424" i="166"/>
  <c r="Z1424" i="166"/>
  <c r="Y1424" i="166"/>
  <c r="AP1423" i="166"/>
  <c r="AO1423" i="166"/>
  <c r="AN1423" i="166"/>
  <c r="AL1423" i="166"/>
  <c r="AM1423" i="166" s="1"/>
  <c r="AK1423" i="166"/>
  <c r="AJ1423" i="166"/>
  <c r="AI1423" i="166"/>
  <c r="AF1423" i="166"/>
  <c r="AE1423" i="166"/>
  <c r="AD1423" i="166"/>
  <c r="AG1423" i="166" s="1"/>
  <c r="AA1423" i="166"/>
  <c r="Z1423" i="166"/>
  <c r="AB1423" i="166" s="1"/>
  <c r="AC1423" i="166" s="1"/>
  <c r="Y1423" i="166"/>
  <c r="AP1422" i="166"/>
  <c r="AO1422" i="166"/>
  <c r="AQ1422" i="166" s="1"/>
  <c r="AN1422" i="166"/>
  <c r="AK1422" i="166"/>
  <c r="AJ1422" i="166"/>
  <c r="AI1422" i="166"/>
  <c r="AF1422" i="166"/>
  <c r="AE1422" i="166"/>
  <c r="AD1422" i="166"/>
  <c r="AG1422" i="166" s="1"/>
  <c r="AH1422" i="166" s="1"/>
  <c r="AC1422" i="166"/>
  <c r="AA1422" i="166"/>
  <c r="Z1422" i="166"/>
  <c r="Y1422" i="166"/>
  <c r="AB1422" i="166" s="1"/>
  <c r="AP1421" i="166"/>
  <c r="AO1421" i="166"/>
  <c r="AN1421" i="166"/>
  <c r="AQ1421" i="166" s="1"/>
  <c r="AK1421" i="166"/>
  <c r="AJ1421" i="166"/>
  <c r="AL1421" i="166" s="1"/>
  <c r="AM1421" i="166" s="1"/>
  <c r="AI1421" i="166"/>
  <c r="AF1421" i="166"/>
  <c r="AE1421" i="166"/>
  <c r="AD1421" i="166"/>
  <c r="AB1421" i="166"/>
  <c r="AC1421" i="166" s="1"/>
  <c r="AA1421" i="166"/>
  <c r="Z1421" i="166"/>
  <c r="Y1421" i="166"/>
  <c r="AP1420" i="166"/>
  <c r="AO1420" i="166"/>
  <c r="AN1420" i="166"/>
  <c r="AQ1420" i="166" s="1"/>
  <c r="AM1420" i="166"/>
  <c r="AK1420" i="166"/>
  <c r="AJ1420" i="166"/>
  <c r="AI1420" i="166"/>
  <c r="AL1420" i="166" s="1"/>
  <c r="AF1420" i="166"/>
  <c r="AE1420" i="166"/>
  <c r="AD1420" i="166"/>
  <c r="AA1420" i="166"/>
  <c r="Z1420" i="166"/>
  <c r="Y1420" i="166"/>
  <c r="AP1419" i="166"/>
  <c r="AO1419" i="166"/>
  <c r="AN1419" i="166"/>
  <c r="AL1419" i="166"/>
  <c r="AM1419" i="166" s="1"/>
  <c r="AK1419" i="166"/>
  <c r="AJ1419" i="166"/>
  <c r="AI1419" i="166"/>
  <c r="AF1419" i="166"/>
  <c r="AE1419" i="166"/>
  <c r="AD1419" i="166"/>
  <c r="AA1419" i="166"/>
  <c r="Z1419" i="166"/>
  <c r="AB1419" i="166" s="1"/>
  <c r="AC1419" i="166" s="1"/>
  <c r="Y1419" i="166"/>
  <c r="AP1418" i="166"/>
  <c r="AO1418" i="166"/>
  <c r="AN1418" i="166"/>
  <c r="AK1418" i="166"/>
  <c r="AJ1418" i="166"/>
  <c r="AI1418" i="166"/>
  <c r="AF1418" i="166"/>
  <c r="AE1418" i="166"/>
  <c r="AD1418" i="166"/>
  <c r="AC1418" i="166"/>
  <c r="AA1418" i="166"/>
  <c r="Z1418" i="166"/>
  <c r="Y1418" i="166"/>
  <c r="AB1418" i="166" s="1"/>
  <c r="AP1417" i="166"/>
  <c r="AO1417" i="166"/>
  <c r="AN1417" i="166"/>
  <c r="AQ1417" i="166" s="1"/>
  <c r="AK1417" i="166"/>
  <c r="AJ1417" i="166"/>
  <c r="AL1417" i="166" s="1"/>
  <c r="AM1417" i="166" s="1"/>
  <c r="AI1417" i="166"/>
  <c r="AF1417" i="166"/>
  <c r="AE1417" i="166"/>
  <c r="AD1417" i="166"/>
  <c r="AB1417" i="166"/>
  <c r="AC1417" i="166" s="1"/>
  <c r="AA1417" i="166"/>
  <c r="Z1417" i="166"/>
  <c r="Y1417" i="166"/>
  <c r="AP1416" i="166"/>
  <c r="AO1416" i="166"/>
  <c r="AN1416" i="166"/>
  <c r="AM1416" i="166"/>
  <c r="AK1416" i="166"/>
  <c r="AJ1416" i="166"/>
  <c r="AI1416" i="166"/>
  <c r="AL1416" i="166" s="1"/>
  <c r="AF1416" i="166"/>
  <c r="AE1416" i="166"/>
  <c r="AD1416" i="166"/>
  <c r="AA1416" i="166"/>
  <c r="Z1416" i="166"/>
  <c r="Y1416" i="166"/>
  <c r="AP1415" i="166"/>
  <c r="AO1415" i="166"/>
  <c r="AN1415" i="166"/>
  <c r="AK1415" i="166"/>
  <c r="AJ1415" i="166"/>
  <c r="AL1415" i="166" s="1"/>
  <c r="AM1415" i="166" s="1"/>
  <c r="AI1415" i="166"/>
  <c r="AF1415" i="166"/>
  <c r="AE1415" i="166"/>
  <c r="AD1415" i="166"/>
  <c r="AG1415" i="166" s="1"/>
  <c r="AH1415" i="166" s="1"/>
  <c r="AA1415" i="166"/>
  <c r="Z1415" i="166"/>
  <c r="AB1415" i="166" s="1"/>
  <c r="AC1415" i="166" s="1"/>
  <c r="Y1415" i="166"/>
  <c r="AP1414" i="166"/>
  <c r="AO1414" i="166"/>
  <c r="AQ1414" i="166" s="1"/>
  <c r="AN1414" i="166"/>
  <c r="AK1414" i="166"/>
  <c r="AJ1414" i="166"/>
  <c r="AI1414" i="166"/>
  <c r="AL1414" i="166" s="1"/>
  <c r="AM1414" i="166" s="1"/>
  <c r="AF1414" i="166"/>
  <c r="AE1414" i="166"/>
  <c r="AD1414" i="166"/>
  <c r="AA1414" i="166"/>
  <c r="AB1414" i="166" s="1"/>
  <c r="AC1414" i="166" s="1"/>
  <c r="Z1414" i="166"/>
  <c r="Y1414" i="166"/>
  <c r="AP1413" i="166"/>
  <c r="AQ1413" i="166" s="1"/>
  <c r="AO1413" i="166"/>
  <c r="AN1413" i="166"/>
  <c r="AL1413" i="166"/>
  <c r="AM1413" i="166" s="1"/>
  <c r="AK1413" i="166"/>
  <c r="AJ1413" i="166"/>
  <c r="AI1413" i="166"/>
  <c r="AF1413" i="166"/>
  <c r="AE1413" i="166"/>
  <c r="AD1413" i="166"/>
  <c r="AA1413" i="166"/>
  <c r="AB1413" i="166" s="1"/>
  <c r="AC1413" i="166" s="1"/>
  <c r="Z1413" i="166"/>
  <c r="Y1413" i="166"/>
  <c r="AP1412" i="166"/>
  <c r="AO1412" i="166"/>
  <c r="AN1412" i="166"/>
  <c r="AL1412" i="166"/>
  <c r="AM1412" i="166" s="1"/>
  <c r="AK1412" i="166"/>
  <c r="AJ1412" i="166"/>
  <c r="AI1412" i="166"/>
  <c r="AH1412" i="166"/>
  <c r="AF1412" i="166"/>
  <c r="AE1412" i="166"/>
  <c r="AD1412" i="166"/>
  <c r="AG1412" i="166" s="1"/>
  <c r="AA1412" i="166"/>
  <c r="Z1412" i="166"/>
  <c r="Y1412" i="166"/>
  <c r="AB1412" i="166" s="1"/>
  <c r="AC1412" i="166" s="1"/>
  <c r="AP1411" i="166"/>
  <c r="AO1411" i="166"/>
  <c r="AN1411" i="166"/>
  <c r="AL1411" i="166"/>
  <c r="AM1411" i="166" s="1"/>
  <c r="AK1411" i="166"/>
  <c r="AJ1411" i="166"/>
  <c r="AI1411" i="166"/>
  <c r="AF1411" i="166"/>
  <c r="AE1411" i="166"/>
  <c r="AD1411" i="166"/>
  <c r="AG1411" i="166" s="1"/>
  <c r="AH1411" i="166" s="1"/>
  <c r="AA1411" i="166"/>
  <c r="Z1411" i="166"/>
  <c r="AB1411" i="166" s="1"/>
  <c r="AC1411" i="166" s="1"/>
  <c r="Y1411" i="166"/>
  <c r="AP1410" i="166"/>
  <c r="AO1410" i="166"/>
  <c r="AQ1410" i="166" s="1"/>
  <c r="AN1410" i="166"/>
  <c r="AK1410" i="166"/>
  <c r="AJ1410" i="166"/>
  <c r="AI1410" i="166"/>
  <c r="AF1410" i="166"/>
  <c r="AE1410" i="166"/>
  <c r="AD1410" i="166"/>
  <c r="AA1410" i="166"/>
  <c r="AB1410" i="166" s="1"/>
  <c r="AC1410" i="166" s="1"/>
  <c r="Z1410" i="166"/>
  <c r="Y1410" i="166"/>
  <c r="AP1409" i="166"/>
  <c r="AQ1409" i="166" s="1"/>
  <c r="AO1409" i="166"/>
  <c r="AN1409" i="166"/>
  <c r="AL1409" i="166"/>
  <c r="AM1409" i="166" s="1"/>
  <c r="AK1409" i="166"/>
  <c r="AJ1409" i="166"/>
  <c r="AI1409" i="166"/>
  <c r="AF1409" i="166"/>
  <c r="AE1409" i="166"/>
  <c r="AD1409" i="166"/>
  <c r="AB1409" i="166"/>
  <c r="AC1409" i="166" s="1"/>
  <c r="AA1409" i="166"/>
  <c r="Z1409" i="166"/>
  <c r="Y1409" i="166"/>
  <c r="AP1408" i="166"/>
  <c r="AO1408" i="166"/>
  <c r="AN1408" i="166"/>
  <c r="AQ1408" i="166" s="1"/>
  <c r="AM1408" i="166"/>
  <c r="AK1408" i="166"/>
  <c r="AJ1408" i="166"/>
  <c r="AI1408" i="166"/>
  <c r="AL1408" i="166" s="1"/>
  <c r="AF1408" i="166"/>
  <c r="AE1408" i="166"/>
  <c r="AD1408" i="166"/>
  <c r="AA1408" i="166"/>
  <c r="Z1408" i="166"/>
  <c r="Y1408" i="166"/>
  <c r="AP1407" i="166"/>
  <c r="AO1407" i="166"/>
  <c r="AN1407" i="166"/>
  <c r="AK1407" i="166"/>
  <c r="AJ1407" i="166"/>
  <c r="AL1407" i="166" s="1"/>
  <c r="AM1407" i="166" s="1"/>
  <c r="AI1407" i="166"/>
  <c r="AF1407" i="166"/>
  <c r="AE1407" i="166"/>
  <c r="AD1407" i="166"/>
  <c r="AB1407" i="166"/>
  <c r="AC1407" i="166" s="1"/>
  <c r="AA1407" i="166"/>
  <c r="Z1407" i="166"/>
  <c r="Y1407" i="166"/>
  <c r="AQ1406" i="166"/>
  <c r="AP1406" i="166"/>
  <c r="AO1406" i="166"/>
  <c r="AN1406" i="166"/>
  <c r="AK1406" i="166"/>
  <c r="AJ1406" i="166"/>
  <c r="AI1406" i="166"/>
  <c r="AF1406" i="166"/>
  <c r="AE1406" i="166"/>
  <c r="AD1406" i="166"/>
  <c r="AB1406" i="166"/>
  <c r="AC1406" i="166" s="1"/>
  <c r="AA1406" i="166"/>
  <c r="Z1406" i="166"/>
  <c r="Y1406" i="166"/>
  <c r="AP1405" i="166"/>
  <c r="AO1405" i="166"/>
  <c r="AN1405" i="166"/>
  <c r="AQ1405" i="166" s="1"/>
  <c r="AK1405" i="166"/>
  <c r="AJ1405" i="166"/>
  <c r="AI1405" i="166"/>
  <c r="AL1405" i="166" s="1"/>
  <c r="AM1405" i="166" s="1"/>
  <c r="AF1405" i="166"/>
  <c r="AE1405" i="166"/>
  <c r="AD1405" i="166"/>
  <c r="AA1405" i="166"/>
  <c r="Z1405" i="166"/>
  <c r="AB1405" i="166" s="1"/>
  <c r="AC1405" i="166" s="1"/>
  <c r="Y1405" i="166"/>
  <c r="AP1404" i="166"/>
  <c r="AO1404" i="166"/>
  <c r="AN1404" i="166"/>
  <c r="AK1404" i="166"/>
  <c r="AL1404" i="166" s="1"/>
  <c r="AM1404" i="166" s="1"/>
  <c r="AJ1404" i="166"/>
  <c r="AI1404" i="166"/>
  <c r="AG1404" i="166"/>
  <c r="AF1404" i="166"/>
  <c r="AE1404" i="166"/>
  <c r="AD1404" i="166"/>
  <c r="AA1404" i="166"/>
  <c r="Z1404" i="166"/>
  <c r="Y1404" i="166"/>
  <c r="AP1403" i="166"/>
  <c r="AO1403" i="166"/>
  <c r="AN1403" i="166"/>
  <c r="AK1403" i="166"/>
  <c r="AJ1403" i="166"/>
  <c r="AL1403" i="166" s="1"/>
  <c r="AM1403" i="166" s="1"/>
  <c r="AI1403" i="166"/>
  <c r="AF1403" i="166"/>
  <c r="AE1403" i="166"/>
  <c r="AD1403" i="166"/>
  <c r="AB1403" i="166"/>
  <c r="AC1403" i="166" s="1"/>
  <c r="AA1403" i="166"/>
  <c r="Z1403" i="166"/>
  <c r="Y1403" i="166"/>
  <c r="AQ1402" i="166"/>
  <c r="AP1402" i="166"/>
  <c r="AO1402" i="166"/>
  <c r="AN1402" i="166"/>
  <c r="AM1402" i="166"/>
  <c r="AK1402" i="166"/>
  <c r="AJ1402" i="166"/>
  <c r="AI1402" i="166"/>
  <c r="AL1402" i="166" s="1"/>
  <c r="AG1402" i="166"/>
  <c r="AF1402" i="166"/>
  <c r="AE1402" i="166"/>
  <c r="AD1402" i="166"/>
  <c r="AA1402" i="166"/>
  <c r="Z1402" i="166"/>
  <c r="Y1402" i="166"/>
  <c r="AB1402" i="166" s="1"/>
  <c r="AC1402" i="166" s="1"/>
  <c r="AP1401" i="166"/>
  <c r="AO1401" i="166"/>
  <c r="AN1401" i="166"/>
  <c r="AK1401" i="166"/>
  <c r="AJ1401" i="166"/>
  <c r="AL1401" i="166" s="1"/>
  <c r="AM1401" i="166" s="1"/>
  <c r="AI1401" i="166"/>
  <c r="AF1401" i="166"/>
  <c r="AE1401" i="166"/>
  <c r="AD1401" i="166"/>
  <c r="AA1401" i="166"/>
  <c r="Z1401" i="166"/>
  <c r="AB1401" i="166" s="1"/>
  <c r="AC1401" i="166" s="1"/>
  <c r="Y1401" i="166"/>
  <c r="AP1400" i="166"/>
  <c r="AO1400" i="166"/>
  <c r="AQ1400" i="166" s="1"/>
  <c r="AN1400" i="166"/>
  <c r="AK1400" i="166"/>
  <c r="AL1400" i="166" s="1"/>
  <c r="AM1400" i="166" s="1"/>
  <c r="AJ1400" i="166"/>
  <c r="AI1400" i="166"/>
  <c r="AF1400" i="166"/>
  <c r="AE1400" i="166"/>
  <c r="AD1400" i="166"/>
  <c r="AG1400" i="166" s="1"/>
  <c r="AH1400" i="166" s="1"/>
  <c r="AC1400" i="166"/>
  <c r="AA1400" i="166"/>
  <c r="Z1400" i="166"/>
  <c r="Y1400" i="166"/>
  <c r="AB1400" i="166" s="1"/>
  <c r="AP1399" i="166"/>
  <c r="AO1399" i="166"/>
  <c r="AN1399" i="166"/>
  <c r="AK1399" i="166"/>
  <c r="AL1399" i="166" s="1"/>
  <c r="AM1399" i="166" s="1"/>
  <c r="AJ1399" i="166"/>
  <c r="AI1399" i="166"/>
  <c r="AF1399" i="166"/>
  <c r="AE1399" i="166"/>
  <c r="AD1399" i="166"/>
  <c r="AA1399" i="166"/>
  <c r="Z1399" i="166"/>
  <c r="Y1399" i="166"/>
  <c r="AB1399" i="166" s="1"/>
  <c r="AC1399" i="166" s="1"/>
  <c r="AP1398" i="166"/>
  <c r="AO1398" i="166"/>
  <c r="AN1398" i="166"/>
  <c r="AQ1398" i="166" s="1"/>
  <c r="AK1398" i="166"/>
  <c r="AJ1398" i="166"/>
  <c r="AI1398" i="166"/>
  <c r="AL1398" i="166" s="1"/>
  <c r="AM1398" i="166" s="1"/>
  <c r="AF1398" i="166"/>
  <c r="AE1398" i="166"/>
  <c r="AD1398" i="166"/>
  <c r="AA1398" i="166"/>
  <c r="AB1398" i="166" s="1"/>
  <c r="AC1398" i="166" s="1"/>
  <c r="Z1398" i="166"/>
  <c r="Y1398" i="166"/>
  <c r="AP1397" i="166"/>
  <c r="AO1397" i="166"/>
  <c r="AN1397" i="166"/>
  <c r="AL1397" i="166"/>
  <c r="AM1397" i="166" s="1"/>
  <c r="AK1397" i="166"/>
  <c r="AJ1397" i="166"/>
  <c r="AI1397" i="166"/>
  <c r="AF1397" i="166"/>
  <c r="AE1397" i="166"/>
  <c r="AD1397" i="166"/>
  <c r="AA1397" i="166"/>
  <c r="AB1397" i="166" s="1"/>
  <c r="AC1397" i="166" s="1"/>
  <c r="Z1397" i="166"/>
  <c r="Y1397" i="166"/>
  <c r="AP1396" i="166"/>
  <c r="AO1396" i="166"/>
  <c r="AN1396" i="166"/>
  <c r="AL1396" i="166"/>
  <c r="AM1396" i="166" s="1"/>
  <c r="AK1396" i="166"/>
  <c r="AJ1396" i="166"/>
  <c r="AI1396" i="166"/>
  <c r="AF1396" i="166"/>
  <c r="AE1396" i="166"/>
  <c r="AD1396" i="166"/>
  <c r="AG1396" i="166" s="1"/>
  <c r="AH1396" i="166" s="1"/>
  <c r="AA1396" i="166"/>
  <c r="Z1396" i="166"/>
  <c r="Y1396" i="166"/>
  <c r="AB1396" i="166" s="1"/>
  <c r="AC1396" i="166" s="1"/>
  <c r="AP1395" i="166"/>
  <c r="AO1395" i="166"/>
  <c r="AN1395" i="166"/>
  <c r="AL1395" i="166"/>
  <c r="AM1395" i="166" s="1"/>
  <c r="AK1395" i="166"/>
  <c r="AJ1395" i="166"/>
  <c r="AI1395" i="166"/>
  <c r="AF1395" i="166"/>
  <c r="AE1395" i="166"/>
  <c r="AD1395" i="166"/>
  <c r="AG1395" i="166" s="1"/>
  <c r="AA1395" i="166"/>
  <c r="Z1395" i="166"/>
  <c r="AB1395" i="166" s="1"/>
  <c r="Y1395" i="166"/>
  <c r="AP1394" i="166"/>
  <c r="AO1394" i="166"/>
  <c r="AN1394" i="166"/>
  <c r="AK1394" i="166"/>
  <c r="AJ1394" i="166"/>
  <c r="AI1394" i="166"/>
  <c r="AF1394" i="166"/>
  <c r="AE1394" i="166"/>
  <c r="AD1394" i="166"/>
  <c r="AA1394" i="166"/>
  <c r="AB1394" i="166" s="1"/>
  <c r="AC1394" i="166" s="1"/>
  <c r="Z1394" i="166"/>
  <c r="Y1394" i="166"/>
  <c r="AP1393" i="166"/>
  <c r="AO1393" i="166"/>
  <c r="AN1393" i="166"/>
  <c r="AL1393" i="166"/>
  <c r="AM1393" i="166" s="1"/>
  <c r="AK1393" i="166"/>
  <c r="AJ1393" i="166"/>
  <c r="AI1393" i="166"/>
  <c r="AF1393" i="166"/>
  <c r="AE1393" i="166"/>
  <c r="AD1393" i="166"/>
  <c r="AB1393" i="166"/>
  <c r="AC1393" i="166" s="1"/>
  <c r="AA1393" i="166"/>
  <c r="Z1393" i="166"/>
  <c r="Y1393" i="166"/>
  <c r="AP1392" i="166"/>
  <c r="AO1392" i="166"/>
  <c r="AN1392" i="166"/>
  <c r="AK1392" i="166"/>
  <c r="AJ1392" i="166"/>
  <c r="AI1392" i="166"/>
  <c r="AL1392" i="166" s="1"/>
  <c r="AM1392" i="166" s="1"/>
  <c r="AF1392" i="166"/>
  <c r="AE1392" i="166"/>
  <c r="AD1392" i="166"/>
  <c r="AA1392" i="166"/>
  <c r="Z1392" i="166"/>
  <c r="Y1392" i="166"/>
  <c r="AP1391" i="166"/>
  <c r="AO1391" i="166"/>
  <c r="AN1391" i="166"/>
  <c r="AK1391" i="166"/>
  <c r="AJ1391" i="166"/>
  <c r="AL1391" i="166" s="1"/>
  <c r="AM1391" i="166" s="1"/>
  <c r="AI1391" i="166"/>
  <c r="AF1391" i="166"/>
  <c r="AE1391" i="166"/>
  <c r="AD1391" i="166"/>
  <c r="AB1391" i="166"/>
  <c r="AC1391" i="166" s="1"/>
  <c r="AA1391" i="166"/>
  <c r="Z1391" i="166"/>
  <c r="Y1391" i="166"/>
  <c r="AP1390" i="166"/>
  <c r="AO1390" i="166"/>
  <c r="AN1390" i="166"/>
  <c r="AQ1390" i="166" s="1"/>
  <c r="AK1390" i="166"/>
  <c r="AJ1390" i="166"/>
  <c r="AI1390" i="166"/>
  <c r="AF1390" i="166"/>
  <c r="AE1390" i="166"/>
  <c r="AD1390" i="166"/>
  <c r="AB1390" i="166"/>
  <c r="AC1390" i="166" s="1"/>
  <c r="AA1390" i="166"/>
  <c r="Z1390" i="166"/>
  <c r="Y1390" i="166"/>
  <c r="AP1389" i="166"/>
  <c r="AO1389" i="166"/>
  <c r="AN1389" i="166"/>
  <c r="AQ1389" i="166" s="1"/>
  <c r="AK1389" i="166"/>
  <c r="AJ1389" i="166"/>
  <c r="AI1389" i="166"/>
  <c r="AL1389" i="166" s="1"/>
  <c r="AM1389" i="166" s="1"/>
  <c r="AF1389" i="166"/>
  <c r="AE1389" i="166"/>
  <c r="AD1389" i="166"/>
  <c r="AA1389" i="166"/>
  <c r="Z1389" i="166"/>
  <c r="AB1389" i="166" s="1"/>
  <c r="AC1389" i="166" s="1"/>
  <c r="Y1389" i="166"/>
  <c r="AP1388" i="166"/>
  <c r="AO1388" i="166"/>
  <c r="AN1388" i="166"/>
  <c r="AK1388" i="166"/>
  <c r="AL1388" i="166" s="1"/>
  <c r="AM1388" i="166" s="1"/>
  <c r="AJ1388" i="166"/>
  <c r="AI1388" i="166"/>
  <c r="AG1388" i="166"/>
  <c r="AF1388" i="166"/>
  <c r="AE1388" i="166"/>
  <c r="AD1388" i="166"/>
  <c r="AA1388" i="166"/>
  <c r="Z1388" i="166"/>
  <c r="Y1388" i="166"/>
  <c r="AP1387" i="166"/>
  <c r="AO1387" i="166"/>
  <c r="AN1387" i="166"/>
  <c r="AK1387" i="166"/>
  <c r="AJ1387" i="166"/>
  <c r="AL1387" i="166" s="1"/>
  <c r="AM1387" i="166" s="1"/>
  <c r="AI1387" i="166"/>
  <c r="AF1387" i="166"/>
  <c r="AG1387" i="166" s="1"/>
  <c r="AH1387" i="166" s="1"/>
  <c r="AE1387" i="166"/>
  <c r="AD1387" i="166"/>
  <c r="AB1387" i="166"/>
  <c r="AC1387" i="166" s="1"/>
  <c r="AA1387" i="166"/>
  <c r="Z1387" i="166"/>
  <c r="Y1387" i="166"/>
  <c r="AQ1386" i="166"/>
  <c r="AP1386" i="166"/>
  <c r="AO1386" i="166"/>
  <c r="AN1386" i="166"/>
  <c r="AM1386" i="166"/>
  <c r="AK1386" i="166"/>
  <c r="AJ1386" i="166"/>
  <c r="AI1386" i="166"/>
  <c r="AL1386" i="166" s="1"/>
  <c r="AG1386" i="166"/>
  <c r="AF1386" i="166"/>
  <c r="AE1386" i="166"/>
  <c r="AD1386" i="166"/>
  <c r="AA1386" i="166"/>
  <c r="Z1386" i="166"/>
  <c r="Y1386" i="166"/>
  <c r="AB1386" i="166" s="1"/>
  <c r="AC1386" i="166" s="1"/>
  <c r="AP1385" i="166"/>
  <c r="AO1385" i="166"/>
  <c r="AN1385" i="166"/>
  <c r="AQ1385" i="166" s="1"/>
  <c r="AK1385" i="166"/>
  <c r="AJ1385" i="166"/>
  <c r="AL1385" i="166" s="1"/>
  <c r="AM1385" i="166" s="1"/>
  <c r="AI1385" i="166"/>
  <c r="AF1385" i="166"/>
  <c r="AE1385" i="166"/>
  <c r="AD1385" i="166"/>
  <c r="AA1385" i="166"/>
  <c r="Z1385" i="166"/>
  <c r="AB1385" i="166" s="1"/>
  <c r="AC1385" i="166" s="1"/>
  <c r="Y1385" i="166"/>
  <c r="AP1384" i="166"/>
  <c r="AO1384" i="166"/>
  <c r="AN1384" i="166"/>
  <c r="AK1384" i="166"/>
  <c r="AL1384" i="166" s="1"/>
  <c r="AM1384" i="166" s="1"/>
  <c r="AJ1384" i="166"/>
  <c r="AI1384" i="166"/>
  <c r="AF1384" i="166"/>
  <c r="AE1384" i="166"/>
  <c r="AD1384" i="166"/>
  <c r="AG1384" i="166" s="1"/>
  <c r="AH1384" i="166" s="1"/>
  <c r="AC1384" i="166"/>
  <c r="AA1384" i="166"/>
  <c r="Z1384" i="166"/>
  <c r="Y1384" i="166"/>
  <c r="AB1384" i="166" s="1"/>
  <c r="AP1383" i="166"/>
  <c r="AO1383" i="166"/>
  <c r="AN1383" i="166"/>
  <c r="AK1383" i="166"/>
  <c r="AL1383" i="166" s="1"/>
  <c r="AM1383" i="166" s="1"/>
  <c r="AJ1383" i="166"/>
  <c r="AI1383" i="166"/>
  <c r="AF1383" i="166"/>
  <c r="AE1383" i="166"/>
  <c r="AD1383" i="166"/>
  <c r="AG1383" i="166" s="1"/>
  <c r="AA1383" i="166"/>
  <c r="Z1383" i="166"/>
  <c r="Y1383" i="166"/>
  <c r="AB1383" i="166" s="1"/>
  <c r="AC1383" i="166" s="1"/>
  <c r="AP1382" i="166"/>
  <c r="AO1382" i="166"/>
  <c r="AN1382" i="166"/>
  <c r="AK1382" i="166"/>
  <c r="AJ1382" i="166"/>
  <c r="AI1382" i="166"/>
  <c r="AL1382" i="166" s="1"/>
  <c r="AM1382" i="166" s="1"/>
  <c r="AF1382" i="166"/>
  <c r="AE1382" i="166"/>
  <c r="AD1382" i="166"/>
  <c r="AA1382" i="166"/>
  <c r="AB1382" i="166" s="1"/>
  <c r="AC1382" i="166" s="1"/>
  <c r="Z1382" i="166"/>
  <c r="Y1382" i="166"/>
  <c r="AP1381" i="166"/>
  <c r="AO1381" i="166"/>
  <c r="AN1381" i="166"/>
  <c r="AL1381" i="166"/>
  <c r="AM1381" i="166" s="1"/>
  <c r="AK1381" i="166"/>
  <c r="AJ1381" i="166"/>
  <c r="AI1381" i="166"/>
  <c r="AF1381" i="166"/>
  <c r="AE1381" i="166"/>
  <c r="AD1381" i="166"/>
  <c r="AA1381" i="166"/>
  <c r="AB1381" i="166" s="1"/>
  <c r="AC1381" i="166" s="1"/>
  <c r="Z1381" i="166"/>
  <c r="Y1381" i="166"/>
  <c r="AP1380" i="166"/>
  <c r="AO1380" i="166"/>
  <c r="AN1380" i="166"/>
  <c r="AL1380" i="166"/>
  <c r="AM1380" i="166" s="1"/>
  <c r="AK1380" i="166"/>
  <c r="AJ1380" i="166"/>
  <c r="AI1380" i="166"/>
  <c r="AF1380" i="166"/>
  <c r="AE1380" i="166"/>
  <c r="AD1380" i="166"/>
  <c r="AA1380" i="166"/>
  <c r="Z1380" i="166"/>
  <c r="Y1380" i="166"/>
  <c r="AB1380" i="166" s="1"/>
  <c r="AC1380" i="166" s="1"/>
  <c r="AP1379" i="166"/>
  <c r="AO1379" i="166"/>
  <c r="AN1379" i="166"/>
  <c r="AQ1379" i="166" s="1"/>
  <c r="AL1379" i="166"/>
  <c r="AM1379" i="166" s="1"/>
  <c r="AK1379" i="166"/>
  <c r="AJ1379" i="166"/>
  <c r="AI1379" i="166"/>
  <c r="AF1379" i="166"/>
  <c r="AE1379" i="166"/>
  <c r="AD1379" i="166"/>
  <c r="AG1379" i="166" s="1"/>
  <c r="AH1379" i="166" s="1"/>
  <c r="AA1379" i="166"/>
  <c r="Z1379" i="166"/>
  <c r="AB1379" i="166" s="1"/>
  <c r="AC1379" i="166" s="1"/>
  <c r="Y1379" i="166"/>
  <c r="AP1378" i="166"/>
  <c r="AO1378" i="166"/>
  <c r="AN1378" i="166"/>
  <c r="AK1378" i="166"/>
  <c r="AJ1378" i="166"/>
  <c r="AI1378" i="166"/>
  <c r="AF1378" i="166"/>
  <c r="AE1378" i="166"/>
  <c r="AD1378" i="166"/>
  <c r="AA1378" i="166"/>
  <c r="AB1378" i="166" s="1"/>
  <c r="AC1378" i="166" s="1"/>
  <c r="Z1378" i="166"/>
  <c r="Y1378" i="166"/>
  <c r="AP1377" i="166"/>
  <c r="AO1377" i="166"/>
  <c r="AN1377" i="166"/>
  <c r="AL1377" i="166"/>
  <c r="AM1377" i="166" s="1"/>
  <c r="AK1377" i="166"/>
  <c r="AJ1377" i="166"/>
  <c r="AI1377" i="166"/>
  <c r="AF1377" i="166"/>
  <c r="AE1377" i="166"/>
  <c r="AD1377" i="166"/>
  <c r="AG1377" i="166" s="1"/>
  <c r="AB1377" i="166"/>
  <c r="AC1377" i="166" s="1"/>
  <c r="AA1377" i="166"/>
  <c r="Z1377" i="166"/>
  <c r="Y1377" i="166"/>
  <c r="AQ1376" i="166"/>
  <c r="AP1376" i="166"/>
  <c r="AO1376" i="166"/>
  <c r="AN1376" i="166"/>
  <c r="AK1376" i="166"/>
  <c r="AJ1376" i="166"/>
  <c r="AI1376" i="166"/>
  <c r="AL1376" i="166" s="1"/>
  <c r="AM1376" i="166" s="1"/>
  <c r="AF1376" i="166"/>
  <c r="AE1376" i="166"/>
  <c r="AD1376" i="166"/>
  <c r="AA1376" i="166"/>
  <c r="Z1376" i="166"/>
  <c r="Y1376" i="166"/>
  <c r="AP1375" i="166"/>
  <c r="AO1375" i="166"/>
  <c r="AN1375" i="166"/>
  <c r="AQ1375" i="166" s="1"/>
  <c r="AK1375" i="166"/>
  <c r="AJ1375" i="166"/>
  <c r="AL1375" i="166" s="1"/>
  <c r="AM1375" i="166" s="1"/>
  <c r="AI1375" i="166"/>
  <c r="AF1375" i="166"/>
  <c r="AE1375" i="166"/>
  <c r="AD1375" i="166"/>
  <c r="AB1375" i="166"/>
  <c r="AC1375" i="166" s="1"/>
  <c r="AA1375" i="166"/>
  <c r="Z1375" i="166"/>
  <c r="Y1375" i="166"/>
  <c r="AP1374" i="166"/>
  <c r="AO1374" i="166"/>
  <c r="AN1374" i="166"/>
  <c r="AQ1374" i="166" s="1"/>
  <c r="AK1374" i="166"/>
  <c r="AJ1374" i="166"/>
  <c r="AI1374" i="166"/>
  <c r="AF1374" i="166"/>
  <c r="AG1374" i="166" s="1"/>
  <c r="AH1374" i="166" s="1"/>
  <c r="AE1374" i="166"/>
  <c r="AD1374" i="166"/>
  <c r="AB1374" i="166"/>
  <c r="AC1374" i="166" s="1"/>
  <c r="AA1374" i="166"/>
  <c r="Z1374" i="166"/>
  <c r="Y1374" i="166"/>
  <c r="AQ1373" i="166"/>
  <c r="AP1373" i="166"/>
  <c r="AO1373" i="166"/>
  <c r="AN1373" i="166"/>
  <c r="AM1373" i="166"/>
  <c r="AK1373" i="166"/>
  <c r="AJ1373" i="166"/>
  <c r="AI1373" i="166"/>
  <c r="AL1373" i="166" s="1"/>
  <c r="AF1373" i="166"/>
  <c r="AE1373" i="166"/>
  <c r="AD1373" i="166"/>
  <c r="AA1373" i="166"/>
  <c r="Z1373" i="166"/>
  <c r="AB1373" i="166" s="1"/>
  <c r="AC1373" i="166" s="1"/>
  <c r="Y1373" i="166"/>
  <c r="AP1372" i="166"/>
  <c r="AO1372" i="166"/>
  <c r="AN1372" i="166"/>
  <c r="AK1372" i="166"/>
  <c r="AJ1372" i="166"/>
  <c r="AL1372" i="166" s="1"/>
  <c r="AM1372" i="166" s="1"/>
  <c r="AI1372" i="166"/>
  <c r="AF1372" i="166"/>
  <c r="AE1372" i="166"/>
  <c r="AD1372" i="166"/>
  <c r="AB1372" i="166"/>
  <c r="AC1372" i="166" s="1"/>
  <c r="AA1372" i="166"/>
  <c r="Z1372" i="166"/>
  <c r="Y1372" i="166"/>
  <c r="AP1371" i="166"/>
  <c r="AO1371" i="166"/>
  <c r="AN1371" i="166"/>
  <c r="AQ1371" i="166" s="1"/>
  <c r="AK1371" i="166"/>
  <c r="AJ1371" i="166"/>
  <c r="AI1371" i="166"/>
  <c r="AL1371" i="166" s="1"/>
  <c r="AM1371" i="166" s="1"/>
  <c r="AF1371" i="166"/>
  <c r="AE1371" i="166"/>
  <c r="AD1371" i="166"/>
  <c r="AA1371" i="166"/>
  <c r="AB1371" i="166" s="1"/>
  <c r="AC1371" i="166" s="1"/>
  <c r="Z1371" i="166"/>
  <c r="Y1371" i="166"/>
  <c r="AP1370" i="166"/>
  <c r="AO1370" i="166"/>
  <c r="AN1370" i="166"/>
  <c r="AL1370" i="166"/>
  <c r="AM1370" i="166" s="1"/>
  <c r="AK1370" i="166"/>
  <c r="AJ1370" i="166"/>
  <c r="AI1370" i="166"/>
  <c r="AF1370" i="166"/>
  <c r="AE1370" i="166"/>
  <c r="AD1370" i="166"/>
  <c r="AG1370" i="166" s="1"/>
  <c r="AA1370" i="166"/>
  <c r="Z1370" i="166"/>
  <c r="AB1370" i="166" s="1"/>
  <c r="Y1370" i="166"/>
  <c r="AP1369" i="166"/>
  <c r="AO1369" i="166"/>
  <c r="AQ1369" i="166" s="1"/>
  <c r="AN1369" i="166"/>
  <c r="AK1369" i="166"/>
  <c r="AL1369" i="166" s="1"/>
  <c r="AM1369" i="166" s="1"/>
  <c r="AJ1369" i="166"/>
  <c r="AI1369" i="166"/>
  <c r="AF1369" i="166"/>
  <c r="AE1369" i="166"/>
  <c r="AD1369" i="166"/>
  <c r="AG1369" i="166" s="1"/>
  <c r="AH1369" i="166" s="1"/>
  <c r="AC1369" i="166"/>
  <c r="AA1369" i="166"/>
  <c r="Z1369" i="166"/>
  <c r="Y1369" i="166"/>
  <c r="AB1369" i="166" s="1"/>
  <c r="AP1368" i="166"/>
  <c r="AO1368" i="166"/>
  <c r="AN1368" i="166"/>
  <c r="AQ1368" i="166" s="1"/>
  <c r="AK1368" i="166"/>
  <c r="AJ1368" i="166"/>
  <c r="AL1368" i="166" s="1"/>
  <c r="AM1368" i="166" s="1"/>
  <c r="AI1368" i="166"/>
  <c r="AF1368" i="166"/>
  <c r="AE1368" i="166"/>
  <c r="AD1368" i="166"/>
  <c r="AB1368" i="166"/>
  <c r="AC1368" i="166" s="1"/>
  <c r="AA1368" i="166"/>
  <c r="Z1368" i="166"/>
  <c r="Y1368" i="166"/>
  <c r="AP1367" i="166"/>
  <c r="AO1367" i="166"/>
  <c r="AN1367" i="166"/>
  <c r="AQ1367" i="166" s="1"/>
  <c r="AK1367" i="166"/>
  <c r="AJ1367" i="166"/>
  <c r="AI1367" i="166"/>
  <c r="AL1367" i="166" s="1"/>
  <c r="AM1367" i="166" s="1"/>
  <c r="AF1367" i="166"/>
  <c r="AE1367" i="166"/>
  <c r="AD1367" i="166"/>
  <c r="AA1367" i="166"/>
  <c r="AB1367" i="166" s="1"/>
  <c r="AC1367" i="166" s="1"/>
  <c r="Z1367" i="166"/>
  <c r="Y1367" i="166"/>
  <c r="AP1366" i="166"/>
  <c r="AO1366" i="166"/>
  <c r="AN1366" i="166"/>
  <c r="AL1366" i="166"/>
  <c r="AM1366" i="166" s="1"/>
  <c r="AK1366" i="166"/>
  <c r="AJ1366" i="166"/>
  <c r="AI1366" i="166"/>
  <c r="AF1366" i="166"/>
  <c r="AE1366" i="166"/>
  <c r="AD1366" i="166"/>
  <c r="AG1366" i="166" s="1"/>
  <c r="AH1366" i="166" s="1"/>
  <c r="AA1366" i="166"/>
  <c r="Z1366" i="166"/>
  <c r="AB1366" i="166" s="1"/>
  <c r="AC1366" i="166" s="1"/>
  <c r="Y1366" i="166"/>
  <c r="AP1365" i="166"/>
  <c r="AO1365" i="166"/>
  <c r="AN1365" i="166"/>
  <c r="AK1365" i="166"/>
  <c r="AL1365" i="166" s="1"/>
  <c r="AM1365" i="166" s="1"/>
  <c r="AJ1365" i="166"/>
  <c r="AI1365" i="166"/>
  <c r="AF1365" i="166"/>
  <c r="AE1365" i="166"/>
  <c r="AD1365" i="166"/>
  <c r="AG1365" i="166" s="1"/>
  <c r="AH1365" i="166" s="1"/>
  <c r="AC1365" i="166"/>
  <c r="AA1365" i="166"/>
  <c r="Z1365" i="166"/>
  <c r="Y1365" i="166"/>
  <c r="AB1365" i="166" s="1"/>
  <c r="AP1364" i="166"/>
  <c r="AO1364" i="166"/>
  <c r="AN1364" i="166"/>
  <c r="AQ1364" i="166" s="1"/>
  <c r="AK1364" i="166"/>
  <c r="AJ1364" i="166"/>
  <c r="AL1364" i="166" s="1"/>
  <c r="AM1364" i="166" s="1"/>
  <c r="AI1364" i="166"/>
  <c r="AF1364" i="166"/>
  <c r="AE1364" i="166"/>
  <c r="AD1364" i="166"/>
  <c r="AB1364" i="166"/>
  <c r="AC1364" i="166" s="1"/>
  <c r="AA1364" i="166"/>
  <c r="Z1364" i="166"/>
  <c r="Y1364" i="166"/>
  <c r="AP1363" i="166"/>
  <c r="AO1363" i="166"/>
  <c r="AN1363" i="166"/>
  <c r="AQ1363" i="166" s="1"/>
  <c r="AM1363" i="166"/>
  <c r="AK1363" i="166"/>
  <c r="AJ1363" i="166"/>
  <c r="AI1363" i="166"/>
  <c r="AL1363" i="166" s="1"/>
  <c r="AF1363" i="166"/>
  <c r="AE1363" i="166"/>
  <c r="AD1363" i="166"/>
  <c r="AA1363" i="166"/>
  <c r="AB1363" i="166" s="1"/>
  <c r="AC1363" i="166" s="1"/>
  <c r="Z1363" i="166"/>
  <c r="Y1363" i="166"/>
  <c r="AP1362" i="166"/>
  <c r="AO1362" i="166"/>
  <c r="AN1362" i="166"/>
  <c r="AL1362" i="166"/>
  <c r="AM1362" i="166" s="1"/>
  <c r="AK1362" i="166"/>
  <c r="AJ1362" i="166"/>
  <c r="AI1362" i="166"/>
  <c r="AF1362" i="166"/>
  <c r="AE1362" i="166"/>
  <c r="AD1362" i="166"/>
  <c r="AG1362" i="166" s="1"/>
  <c r="AH1362" i="166" s="1"/>
  <c r="AA1362" i="166"/>
  <c r="Z1362" i="166"/>
  <c r="AB1362" i="166" s="1"/>
  <c r="AC1362" i="166" s="1"/>
  <c r="Y1362" i="166"/>
  <c r="AP1361" i="166"/>
  <c r="AO1361" i="166"/>
  <c r="AN1361" i="166"/>
  <c r="AK1361" i="166"/>
  <c r="AL1361" i="166" s="1"/>
  <c r="AM1361" i="166" s="1"/>
  <c r="AJ1361" i="166"/>
  <c r="AI1361" i="166"/>
  <c r="AF1361" i="166"/>
  <c r="AE1361" i="166"/>
  <c r="AD1361" i="166"/>
  <c r="AA1361" i="166"/>
  <c r="Z1361" i="166"/>
  <c r="Y1361" i="166"/>
  <c r="AP1360" i="166"/>
  <c r="AO1360" i="166"/>
  <c r="AN1360" i="166"/>
  <c r="AQ1360" i="166" s="1"/>
  <c r="AK1360" i="166"/>
  <c r="AJ1360" i="166"/>
  <c r="AI1360" i="166"/>
  <c r="AF1360" i="166"/>
  <c r="AE1360" i="166"/>
  <c r="AD1360" i="166"/>
  <c r="AC1360" i="166"/>
  <c r="AA1360" i="166"/>
  <c r="Z1360" i="166"/>
  <c r="Y1360" i="166"/>
  <c r="AB1360" i="166" s="1"/>
  <c r="AP1359" i="166"/>
  <c r="AO1359" i="166"/>
  <c r="AN1359" i="166"/>
  <c r="AQ1359" i="166" s="1"/>
  <c r="AK1359" i="166"/>
  <c r="AJ1359" i="166"/>
  <c r="AI1359" i="166"/>
  <c r="AL1359" i="166" s="1"/>
  <c r="AM1359" i="166" s="1"/>
  <c r="AF1359" i="166"/>
  <c r="AE1359" i="166"/>
  <c r="AD1359" i="166"/>
  <c r="AB1359" i="166"/>
  <c r="AC1359" i="166" s="1"/>
  <c r="AA1359" i="166"/>
  <c r="Z1359" i="166"/>
  <c r="Y1359" i="166"/>
  <c r="AQ1358" i="166"/>
  <c r="AP1358" i="166"/>
  <c r="AO1358" i="166"/>
  <c r="AN1358" i="166"/>
  <c r="AK1358" i="166"/>
  <c r="AJ1358" i="166"/>
  <c r="AI1358" i="166"/>
  <c r="AL1358" i="166" s="1"/>
  <c r="AM1358" i="166" s="1"/>
  <c r="AF1358" i="166"/>
  <c r="AE1358" i="166"/>
  <c r="AD1358" i="166"/>
  <c r="AG1358" i="166" s="1"/>
  <c r="AA1358" i="166"/>
  <c r="Z1358" i="166"/>
  <c r="Y1358" i="166"/>
  <c r="AP1357" i="166"/>
  <c r="AO1357" i="166"/>
  <c r="AN1357" i="166"/>
  <c r="AK1357" i="166"/>
  <c r="AL1357" i="166" s="1"/>
  <c r="AM1357" i="166" s="1"/>
  <c r="AJ1357" i="166"/>
  <c r="AI1357" i="166"/>
  <c r="AF1357" i="166"/>
  <c r="AE1357" i="166"/>
  <c r="AD1357" i="166"/>
  <c r="AG1357" i="166" s="1"/>
  <c r="AH1357" i="166" s="1"/>
  <c r="AC1357" i="166"/>
  <c r="AA1357" i="166"/>
  <c r="Z1357" i="166"/>
  <c r="Y1357" i="166"/>
  <c r="AB1357" i="166" s="1"/>
  <c r="AP1356" i="166"/>
  <c r="AO1356" i="166"/>
  <c r="AN1356" i="166"/>
  <c r="AK1356" i="166"/>
  <c r="AJ1356" i="166"/>
  <c r="AL1356" i="166" s="1"/>
  <c r="AM1356" i="166" s="1"/>
  <c r="AI1356" i="166"/>
  <c r="AF1356" i="166"/>
  <c r="AE1356" i="166"/>
  <c r="AD1356" i="166"/>
  <c r="AB1356" i="166"/>
  <c r="AC1356" i="166" s="1"/>
  <c r="AA1356" i="166"/>
  <c r="Z1356" i="166"/>
  <c r="Y1356" i="166"/>
  <c r="AP1355" i="166"/>
  <c r="AO1355" i="166"/>
  <c r="AN1355" i="166"/>
  <c r="AK1355" i="166"/>
  <c r="AJ1355" i="166"/>
  <c r="AI1355" i="166"/>
  <c r="AF1355" i="166"/>
  <c r="AE1355" i="166"/>
  <c r="AD1355" i="166"/>
  <c r="AA1355" i="166"/>
  <c r="AB1355" i="166" s="1"/>
  <c r="AC1355" i="166" s="1"/>
  <c r="Z1355" i="166"/>
  <c r="Y1355" i="166"/>
  <c r="AP1354" i="166"/>
  <c r="AO1354" i="166"/>
  <c r="AN1354" i="166"/>
  <c r="AL1354" i="166"/>
  <c r="AM1354" i="166" s="1"/>
  <c r="AK1354" i="166"/>
  <c r="AJ1354" i="166"/>
  <c r="AI1354" i="166"/>
  <c r="AF1354" i="166"/>
  <c r="AE1354" i="166"/>
  <c r="AD1354" i="166"/>
  <c r="AA1354" i="166"/>
  <c r="Z1354" i="166"/>
  <c r="AB1354" i="166" s="1"/>
  <c r="AC1354" i="166" s="1"/>
  <c r="Y1354" i="166"/>
  <c r="AP1353" i="166"/>
  <c r="AO1353" i="166"/>
  <c r="AN1353" i="166"/>
  <c r="AL1353" i="166"/>
  <c r="AM1353" i="166" s="1"/>
  <c r="AK1353" i="166"/>
  <c r="AJ1353" i="166"/>
  <c r="AI1353" i="166"/>
  <c r="AF1353" i="166"/>
  <c r="AE1353" i="166"/>
  <c r="AD1353" i="166"/>
  <c r="AA1353" i="166"/>
  <c r="Z1353" i="166"/>
  <c r="Y1353" i="166"/>
  <c r="AP1352" i="166"/>
  <c r="AO1352" i="166"/>
  <c r="AN1352" i="166"/>
  <c r="AQ1352" i="166" s="1"/>
  <c r="AK1352" i="166"/>
  <c r="AJ1352" i="166"/>
  <c r="AL1352" i="166" s="1"/>
  <c r="AM1352" i="166" s="1"/>
  <c r="AI1352" i="166"/>
  <c r="AF1352" i="166"/>
  <c r="AE1352" i="166"/>
  <c r="AD1352" i="166"/>
  <c r="AB1352" i="166"/>
  <c r="AC1352" i="166" s="1"/>
  <c r="AA1352" i="166"/>
  <c r="Z1352" i="166"/>
  <c r="Y1352" i="166"/>
  <c r="AP1351" i="166"/>
  <c r="AO1351" i="166"/>
  <c r="AN1351" i="166"/>
  <c r="AQ1351" i="166" s="1"/>
  <c r="AK1351" i="166"/>
  <c r="AJ1351" i="166"/>
  <c r="AI1351" i="166"/>
  <c r="AF1351" i="166"/>
  <c r="AE1351" i="166"/>
  <c r="AD1351" i="166"/>
  <c r="AB1351" i="166"/>
  <c r="AC1351" i="166" s="1"/>
  <c r="AA1351" i="166"/>
  <c r="Z1351" i="166"/>
  <c r="Y1351" i="166"/>
  <c r="AQ1350" i="166"/>
  <c r="AP1350" i="166"/>
  <c r="AO1350" i="166"/>
  <c r="AN1350" i="166"/>
  <c r="AM1350" i="166"/>
  <c r="AK1350" i="166"/>
  <c r="AJ1350" i="166"/>
  <c r="AI1350" i="166"/>
  <c r="AL1350" i="166" s="1"/>
  <c r="AF1350" i="166"/>
  <c r="AE1350" i="166"/>
  <c r="AD1350" i="166"/>
  <c r="AA1350" i="166"/>
  <c r="Z1350" i="166"/>
  <c r="AB1350" i="166" s="1"/>
  <c r="AC1350" i="166" s="1"/>
  <c r="Y1350" i="166"/>
  <c r="AP1349" i="166"/>
  <c r="AO1349" i="166"/>
  <c r="AN1349" i="166"/>
  <c r="AK1349" i="166"/>
  <c r="AJ1349" i="166"/>
  <c r="AI1349" i="166"/>
  <c r="AL1349" i="166" s="1"/>
  <c r="AM1349" i="166" s="1"/>
  <c r="AG1349" i="166"/>
  <c r="AF1349" i="166"/>
  <c r="AE1349" i="166"/>
  <c r="AD1349" i="166"/>
  <c r="AA1349" i="166"/>
  <c r="Z1349" i="166"/>
  <c r="Y1349" i="166"/>
  <c r="AP1348" i="166"/>
  <c r="AO1348" i="166"/>
  <c r="AN1348" i="166"/>
  <c r="AK1348" i="166"/>
  <c r="AJ1348" i="166"/>
  <c r="AL1348" i="166" s="1"/>
  <c r="AM1348" i="166" s="1"/>
  <c r="AI1348" i="166"/>
  <c r="AF1348" i="166"/>
  <c r="AE1348" i="166"/>
  <c r="AD1348" i="166"/>
  <c r="AB1348" i="166"/>
  <c r="AC1348" i="166" s="1"/>
  <c r="AA1348" i="166"/>
  <c r="Z1348" i="166"/>
  <c r="Y1348" i="166"/>
  <c r="AQ1347" i="166"/>
  <c r="AP1347" i="166"/>
  <c r="AO1347" i="166"/>
  <c r="AN1347" i="166"/>
  <c r="AM1347" i="166"/>
  <c r="AK1347" i="166"/>
  <c r="AJ1347" i="166"/>
  <c r="AI1347" i="166"/>
  <c r="AL1347" i="166" s="1"/>
  <c r="AG1347" i="166"/>
  <c r="AH1347" i="166" s="1"/>
  <c r="AF1347" i="166"/>
  <c r="AE1347" i="166"/>
  <c r="AD1347" i="166"/>
  <c r="AC1347" i="166"/>
  <c r="AA1347" i="166"/>
  <c r="Z1347" i="166"/>
  <c r="Y1347" i="166"/>
  <c r="AB1347" i="166" s="1"/>
  <c r="AP1346" i="166"/>
  <c r="AO1346" i="166"/>
  <c r="AN1346" i="166"/>
  <c r="AQ1346" i="166" s="1"/>
  <c r="AK1346" i="166"/>
  <c r="AJ1346" i="166"/>
  <c r="AI1346" i="166"/>
  <c r="AF1346" i="166"/>
  <c r="AE1346" i="166"/>
  <c r="AD1346" i="166"/>
  <c r="AA1346" i="166"/>
  <c r="Z1346" i="166"/>
  <c r="Y1346" i="166"/>
  <c r="AP1345" i="166"/>
  <c r="AO1345" i="166"/>
  <c r="AN1345" i="166"/>
  <c r="AQ1345" i="166" s="1"/>
  <c r="AK1345" i="166"/>
  <c r="AL1345" i="166" s="1"/>
  <c r="AM1345" i="166" s="1"/>
  <c r="AJ1345" i="166"/>
  <c r="AI1345" i="166"/>
  <c r="AF1345" i="166"/>
  <c r="AE1345" i="166"/>
  <c r="AG1345" i="166" s="1"/>
  <c r="AH1345" i="166" s="1"/>
  <c r="AD1345" i="166"/>
  <c r="AC1345" i="166"/>
  <c r="AA1345" i="166"/>
  <c r="Z1345" i="166"/>
  <c r="Y1345" i="166"/>
  <c r="AB1345" i="166" s="1"/>
  <c r="AP1344" i="166"/>
  <c r="AO1344" i="166"/>
  <c r="AN1344" i="166"/>
  <c r="AQ1344" i="166" s="1"/>
  <c r="AK1344" i="166"/>
  <c r="AJ1344" i="166"/>
  <c r="AI1344" i="166"/>
  <c r="AF1344" i="166"/>
  <c r="AG1344" i="166" s="1"/>
  <c r="AH1344" i="166" s="1"/>
  <c r="AE1344" i="166"/>
  <c r="AD1344" i="166"/>
  <c r="AB1344" i="166"/>
  <c r="AC1344" i="166" s="1"/>
  <c r="AA1344" i="166"/>
  <c r="Z1344" i="166"/>
  <c r="Y1344" i="166"/>
  <c r="AQ1343" i="166"/>
  <c r="AP1343" i="166"/>
  <c r="AO1343" i="166"/>
  <c r="AN1343" i="166"/>
  <c r="AK1343" i="166"/>
  <c r="AJ1343" i="166"/>
  <c r="AI1343" i="166"/>
  <c r="AL1343" i="166" s="1"/>
  <c r="AM1343" i="166" s="1"/>
  <c r="AF1343" i="166"/>
  <c r="AE1343" i="166"/>
  <c r="AD1343" i="166"/>
  <c r="AA1343" i="166"/>
  <c r="AB1343" i="166" s="1"/>
  <c r="AC1343" i="166" s="1"/>
  <c r="Z1343" i="166"/>
  <c r="Y1343" i="166"/>
  <c r="AP1342" i="166"/>
  <c r="AQ1342" i="166" s="1"/>
  <c r="AO1342" i="166"/>
  <c r="AN1342" i="166"/>
  <c r="AL1342" i="166"/>
  <c r="AM1342" i="166" s="1"/>
  <c r="AK1342" i="166"/>
  <c r="AJ1342" i="166"/>
  <c r="AI1342" i="166"/>
  <c r="AF1342" i="166"/>
  <c r="AE1342" i="166"/>
  <c r="AD1342" i="166"/>
  <c r="AA1342" i="166"/>
  <c r="Z1342" i="166"/>
  <c r="Y1342" i="166"/>
  <c r="AB1342" i="166" s="1"/>
  <c r="AP1341" i="166"/>
  <c r="AO1341" i="166"/>
  <c r="AN1341" i="166"/>
  <c r="AK1341" i="166"/>
  <c r="AL1341" i="166" s="1"/>
  <c r="AM1341" i="166" s="1"/>
  <c r="AJ1341" i="166"/>
  <c r="AI1341" i="166"/>
  <c r="AG1341" i="166"/>
  <c r="AF1341" i="166"/>
  <c r="AE1341" i="166"/>
  <c r="AD1341" i="166"/>
  <c r="AA1341" i="166"/>
  <c r="Z1341" i="166"/>
  <c r="Y1341" i="166"/>
  <c r="AB1341" i="166" s="1"/>
  <c r="AC1341" i="166" s="1"/>
  <c r="AP1340" i="166"/>
  <c r="AO1340" i="166"/>
  <c r="AN1340" i="166"/>
  <c r="AQ1340" i="166" s="1"/>
  <c r="AK1340" i="166"/>
  <c r="AJ1340" i="166"/>
  <c r="AI1340" i="166"/>
  <c r="AL1340" i="166" s="1"/>
  <c r="AM1340" i="166" s="1"/>
  <c r="AF1340" i="166"/>
  <c r="AG1340" i="166" s="1"/>
  <c r="AE1340" i="166"/>
  <c r="AD1340" i="166"/>
  <c r="AB1340" i="166"/>
  <c r="AC1340" i="166" s="1"/>
  <c r="AA1340" i="166"/>
  <c r="Z1340" i="166"/>
  <c r="Y1340" i="166"/>
  <c r="AQ1339" i="166"/>
  <c r="AP1339" i="166"/>
  <c r="AO1339" i="166"/>
  <c r="AN1339" i="166"/>
  <c r="AM1339" i="166"/>
  <c r="AK1339" i="166"/>
  <c r="AJ1339" i="166"/>
  <c r="AI1339" i="166"/>
  <c r="AL1339" i="166" s="1"/>
  <c r="AF1339" i="166"/>
  <c r="AE1339" i="166"/>
  <c r="AD1339" i="166"/>
  <c r="AA1339" i="166"/>
  <c r="AB1339" i="166" s="1"/>
  <c r="AC1339" i="166" s="1"/>
  <c r="Z1339" i="166"/>
  <c r="Y1339" i="166"/>
  <c r="AP1338" i="166"/>
  <c r="AO1338" i="166"/>
  <c r="AN1338" i="166"/>
  <c r="AL1338" i="166"/>
  <c r="AM1338" i="166" s="1"/>
  <c r="AK1338" i="166"/>
  <c r="AJ1338" i="166"/>
  <c r="AI1338" i="166"/>
  <c r="AF1338" i="166"/>
  <c r="AE1338" i="166"/>
  <c r="AD1338" i="166"/>
  <c r="AG1338" i="166" s="1"/>
  <c r="AA1338" i="166"/>
  <c r="Z1338" i="166"/>
  <c r="Y1338" i="166"/>
  <c r="AP1337" i="166"/>
  <c r="AO1337" i="166"/>
  <c r="AN1337" i="166"/>
  <c r="AQ1337" i="166" s="1"/>
  <c r="AK1337" i="166"/>
  <c r="AL1337" i="166" s="1"/>
  <c r="AM1337" i="166" s="1"/>
  <c r="AJ1337" i="166"/>
  <c r="AI1337" i="166"/>
  <c r="AG1337" i="166"/>
  <c r="AH1337" i="166" s="1"/>
  <c r="AF1337" i="166"/>
  <c r="AE1337" i="166"/>
  <c r="AD1337" i="166"/>
  <c r="AC1337" i="166"/>
  <c r="AA1337" i="166"/>
  <c r="Z1337" i="166"/>
  <c r="Y1337" i="166"/>
  <c r="AB1337" i="166" s="1"/>
  <c r="AP1336" i="166"/>
  <c r="AO1336" i="166"/>
  <c r="AN1336" i="166"/>
  <c r="AQ1336" i="166" s="1"/>
  <c r="AK1336" i="166"/>
  <c r="AJ1336" i="166"/>
  <c r="AI1336" i="166"/>
  <c r="AF1336" i="166"/>
  <c r="AE1336" i="166"/>
  <c r="AD1336" i="166"/>
  <c r="AB1336" i="166"/>
  <c r="AC1336" i="166" s="1"/>
  <c r="AA1336" i="166"/>
  <c r="Z1336" i="166"/>
  <c r="Y1336" i="166"/>
  <c r="AP1335" i="166"/>
  <c r="AO1335" i="166"/>
  <c r="AN1335" i="166"/>
  <c r="AQ1335" i="166" s="1"/>
  <c r="AK1335" i="166"/>
  <c r="AJ1335" i="166"/>
  <c r="AI1335" i="166"/>
  <c r="AL1335" i="166" s="1"/>
  <c r="AM1335" i="166" s="1"/>
  <c r="AF1335" i="166"/>
  <c r="AE1335" i="166"/>
  <c r="AD1335" i="166"/>
  <c r="AA1335" i="166"/>
  <c r="AB1335" i="166" s="1"/>
  <c r="AC1335" i="166" s="1"/>
  <c r="Z1335" i="166"/>
  <c r="Y1335" i="166"/>
  <c r="AP1334" i="166"/>
  <c r="AO1334" i="166"/>
  <c r="AN1334" i="166"/>
  <c r="AL1334" i="166"/>
  <c r="AM1334" i="166" s="1"/>
  <c r="AK1334" i="166"/>
  <c r="AJ1334" i="166"/>
  <c r="AI1334" i="166"/>
  <c r="AF1334" i="166"/>
  <c r="AE1334" i="166"/>
  <c r="AD1334" i="166"/>
  <c r="AG1334" i="166" s="1"/>
  <c r="AH1334" i="166" s="1"/>
  <c r="AA1334" i="166"/>
  <c r="Z1334" i="166"/>
  <c r="Y1334" i="166"/>
  <c r="AB1334" i="166" s="1"/>
  <c r="AC1334" i="166" s="1"/>
  <c r="AP1333" i="166"/>
  <c r="AO1333" i="166"/>
  <c r="AN1333" i="166"/>
  <c r="AK1333" i="166"/>
  <c r="AL1333" i="166" s="1"/>
  <c r="AM1333" i="166" s="1"/>
  <c r="AJ1333" i="166"/>
  <c r="AI1333" i="166"/>
  <c r="AG1333" i="166"/>
  <c r="AF1333" i="166"/>
  <c r="AE1333" i="166"/>
  <c r="AD1333" i="166"/>
  <c r="AA1333" i="166"/>
  <c r="Z1333" i="166"/>
  <c r="Y1333" i="166"/>
  <c r="AB1333" i="166" s="1"/>
  <c r="AC1333" i="166" s="1"/>
  <c r="AP1332" i="166"/>
  <c r="AO1332" i="166"/>
  <c r="AN1332" i="166"/>
  <c r="AK1332" i="166"/>
  <c r="AJ1332" i="166"/>
  <c r="AI1332" i="166"/>
  <c r="AL1332" i="166" s="1"/>
  <c r="AM1332" i="166" s="1"/>
  <c r="AF1332" i="166"/>
  <c r="AE1332" i="166"/>
  <c r="AD1332" i="166"/>
  <c r="AB1332" i="166"/>
  <c r="AC1332" i="166" s="1"/>
  <c r="AA1332" i="166"/>
  <c r="Z1332" i="166"/>
  <c r="Y1332" i="166"/>
  <c r="AQ1331" i="166"/>
  <c r="AP1331" i="166"/>
  <c r="AO1331" i="166"/>
  <c r="AN1331" i="166"/>
  <c r="AM1331" i="166"/>
  <c r="AK1331" i="166"/>
  <c r="AJ1331" i="166"/>
  <c r="AI1331" i="166"/>
  <c r="AL1331" i="166" s="1"/>
  <c r="AF1331" i="166"/>
  <c r="AE1331" i="166"/>
  <c r="AD1331" i="166"/>
  <c r="AG1331" i="166" s="1"/>
  <c r="AH1331" i="166" s="1"/>
  <c r="AA1331" i="166"/>
  <c r="AB1331" i="166" s="1"/>
  <c r="AC1331" i="166" s="1"/>
  <c r="Z1331" i="166"/>
  <c r="Y1331" i="166"/>
  <c r="AP1330" i="166"/>
  <c r="AO1330" i="166"/>
  <c r="AN1330" i="166"/>
  <c r="AL1330" i="166"/>
  <c r="AM1330" i="166" s="1"/>
  <c r="AK1330" i="166"/>
  <c r="AJ1330" i="166"/>
  <c r="AI1330" i="166"/>
  <c r="AF1330" i="166"/>
  <c r="AE1330" i="166"/>
  <c r="AD1330" i="166"/>
  <c r="AG1330" i="166" s="1"/>
  <c r="AA1330" i="166"/>
  <c r="Z1330" i="166"/>
  <c r="Y1330" i="166"/>
  <c r="AP1329" i="166"/>
  <c r="AO1329" i="166"/>
  <c r="AN1329" i="166"/>
  <c r="AK1329" i="166"/>
  <c r="AL1329" i="166" s="1"/>
  <c r="AM1329" i="166" s="1"/>
  <c r="AJ1329" i="166"/>
  <c r="AI1329" i="166"/>
  <c r="AF1329" i="166"/>
  <c r="AE1329" i="166"/>
  <c r="AD1329" i="166"/>
  <c r="AG1329" i="166" s="1"/>
  <c r="AH1329" i="166" s="1"/>
  <c r="AC1329" i="166"/>
  <c r="AA1329" i="166"/>
  <c r="Z1329" i="166"/>
  <c r="Y1329" i="166"/>
  <c r="AB1329" i="166" s="1"/>
  <c r="AP1328" i="166"/>
  <c r="AO1328" i="166"/>
  <c r="AN1328" i="166"/>
  <c r="AQ1328" i="166" s="1"/>
  <c r="AK1328" i="166"/>
  <c r="AJ1328" i="166"/>
  <c r="AI1328" i="166"/>
  <c r="AF1328" i="166"/>
  <c r="AE1328" i="166"/>
  <c r="AD1328" i="166"/>
  <c r="AB1328" i="166"/>
  <c r="AC1328" i="166" s="1"/>
  <c r="AA1328" i="166"/>
  <c r="Z1328" i="166"/>
  <c r="Y1328" i="166"/>
  <c r="AP1327" i="166"/>
  <c r="AO1327" i="166"/>
  <c r="AN1327" i="166"/>
  <c r="AK1327" i="166"/>
  <c r="AJ1327" i="166"/>
  <c r="AI1327" i="166"/>
  <c r="AL1327" i="166" s="1"/>
  <c r="AM1327" i="166" s="1"/>
  <c r="AF1327" i="166"/>
  <c r="AE1327" i="166"/>
  <c r="AD1327" i="166"/>
  <c r="AA1327" i="166"/>
  <c r="AB1327" i="166" s="1"/>
  <c r="AC1327" i="166" s="1"/>
  <c r="Z1327" i="166"/>
  <c r="Y1327" i="166"/>
  <c r="AP1326" i="166"/>
  <c r="AO1326" i="166"/>
  <c r="AN1326" i="166"/>
  <c r="AL1326" i="166"/>
  <c r="AM1326" i="166" s="1"/>
  <c r="AK1326" i="166"/>
  <c r="AJ1326" i="166"/>
  <c r="AI1326" i="166"/>
  <c r="AF1326" i="166"/>
  <c r="AE1326" i="166"/>
  <c r="AD1326" i="166"/>
  <c r="AG1326" i="166" s="1"/>
  <c r="AA1326" i="166"/>
  <c r="Z1326" i="166"/>
  <c r="Y1326" i="166"/>
  <c r="AB1326" i="166" s="1"/>
  <c r="AP1325" i="166"/>
  <c r="AO1325" i="166"/>
  <c r="AN1325" i="166"/>
  <c r="AK1325" i="166"/>
  <c r="AL1325" i="166" s="1"/>
  <c r="AM1325" i="166" s="1"/>
  <c r="AJ1325" i="166"/>
  <c r="AI1325" i="166"/>
  <c r="AF1325" i="166"/>
  <c r="AE1325" i="166"/>
  <c r="AD1325" i="166"/>
  <c r="AG1325" i="166" s="1"/>
  <c r="AA1325" i="166"/>
  <c r="Z1325" i="166"/>
  <c r="Y1325" i="166"/>
  <c r="AB1325" i="166" s="1"/>
  <c r="AC1325" i="166" s="1"/>
  <c r="AP1324" i="166"/>
  <c r="AO1324" i="166"/>
  <c r="AN1324" i="166"/>
  <c r="AQ1324" i="166" s="1"/>
  <c r="AK1324" i="166"/>
  <c r="AJ1324" i="166"/>
  <c r="AI1324" i="166"/>
  <c r="AL1324" i="166" s="1"/>
  <c r="AM1324" i="166" s="1"/>
  <c r="AF1324" i="166"/>
  <c r="AE1324" i="166"/>
  <c r="AD1324" i="166"/>
  <c r="AB1324" i="166"/>
  <c r="AC1324" i="166" s="1"/>
  <c r="AA1324" i="166"/>
  <c r="Z1324" i="166"/>
  <c r="Y1324" i="166"/>
  <c r="AP1323" i="166"/>
  <c r="AO1323" i="166"/>
  <c r="AN1323" i="166"/>
  <c r="AQ1323" i="166" s="1"/>
  <c r="AM1323" i="166"/>
  <c r="AK1323" i="166"/>
  <c r="AJ1323" i="166"/>
  <c r="AI1323" i="166"/>
  <c r="AL1323" i="166" s="1"/>
  <c r="AF1323" i="166"/>
  <c r="AE1323" i="166"/>
  <c r="AD1323" i="166"/>
  <c r="AG1323" i="166" s="1"/>
  <c r="AH1323" i="166" s="1"/>
  <c r="AA1323" i="166"/>
  <c r="AB1323" i="166" s="1"/>
  <c r="AC1323" i="166" s="1"/>
  <c r="Z1323" i="166"/>
  <c r="Y1323" i="166"/>
  <c r="AP1322" i="166"/>
  <c r="AO1322" i="166"/>
  <c r="AN1322" i="166"/>
  <c r="AL1322" i="166"/>
  <c r="AM1322" i="166" s="1"/>
  <c r="AK1322" i="166"/>
  <c r="AJ1322" i="166"/>
  <c r="AI1322" i="166"/>
  <c r="AF1322" i="166"/>
  <c r="AE1322" i="166"/>
  <c r="AD1322" i="166"/>
  <c r="AG1322" i="166" s="1"/>
  <c r="AA1322" i="166"/>
  <c r="Z1322" i="166"/>
  <c r="Y1322" i="166"/>
  <c r="AP1321" i="166"/>
  <c r="AO1321" i="166"/>
  <c r="AN1321" i="166"/>
  <c r="AQ1321" i="166" s="1"/>
  <c r="AK1321" i="166"/>
  <c r="AL1321" i="166" s="1"/>
  <c r="AM1321" i="166" s="1"/>
  <c r="AJ1321" i="166"/>
  <c r="AI1321" i="166"/>
  <c r="AF1321" i="166"/>
  <c r="AE1321" i="166"/>
  <c r="AD1321" i="166"/>
  <c r="AG1321" i="166" s="1"/>
  <c r="AH1321" i="166" s="1"/>
  <c r="AC1321" i="166"/>
  <c r="AA1321" i="166"/>
  <c r="Z1321" i="166"/>
  <c r="Y1321" i="166"/>
  <c r="AB1321" i="166" s="1"/>
  <c r="AP1320" i="166"/>
  <c r="AO1320" i="166"/>
  <c r="AN1320" i="166"/>
  <c r="AQ1320" i="166" s="1"/>
  <c r="AK1320" i="166"/>
  <c r="AJ1320" i="166"/>
  <c r="AI1320" i="166"/>
  <c r="AF1320" i="166"/>
  <c r="AE1320" i="166"/>
  <c r="AD1320" i="166"/>
  <c r="AB1320" i="166"/>
  <c r="AC1320" i="166" s="1"/>
  <c r="AA1320" i="166"/>
  <c r="Z1320" i="166"/>
  <c r="Y1320" i="166"/>
  <c r="AP1319" i="166"/>
  <c r="AO1319" i="166"/>
  <c r="AQ1319" i="166" s="1"/>
  <c r="AN1319" i="166"/>
  <c r="AK1319" i="166"/>
  <c r="AJ1319" i="166"/>
  <c r="AI1319" i="166"/>
  <c r="AL1319" i="166" s="1"/>
  <c r="AM1319" i="166" s="1"/>
  <c r="AF1319" i="166"/>
  <c r="AE1319" i="166"/>
  <c r="AD1319" i="166"/>
  <c r="AA1319" i="166"/>
  <c r="AB1319" i="166" s="1"/>
  <c r="AC1319" i="166" s="1"/>
  <c r="Z1319" i="166"/>
  <c r="Y1319" i="166"/>
  <c r="AP1318" i="166"/>
  <c r="AQ1318" i="166" s="1"/>
  <c r="AO1318" i="166"/>
  <c r="AN1318" i="166"/>
  <c r="AL1318" i="166"/>
  <c r="AM1318" i="166" s="1"/>
  <c r="AK1318" i="166"/>
  <c r="AJ1318" i="166"/>
  <c r="AI1318" i="166"/>
  <c r="AF1318" i="166"/>
  <c r="AE1318" i="166"/>
  <c r="AD1318" i="166"/>
  <c r="AA1318" i="166"/>
  <c r="Z1318" i="166"/>
  <c r="Y1318" i="166"/>
  <c r="AB1318" i="166" s="1"/>
  <c r="AC1318" i="166" s="1"/>
  <c r="AP1317" i="166"/>
  <c r="AO1317" i="166"/>
  <c r="AN1317" i="166"/>
  <c r="AK1317" i="166"/>
  <c r="AL1317" i="166" s="1"/>
  <c r="AM1317" i="166" s="1"/>
  <c r="AJ1317" i="166"/>
  <c r="AI1317" i="166"/>
  <c r="AG1317" i="166"/>
  <c r="AF1317" i="166"/>
  <c r="AE1317" i="166"/>
  <c r="AD1317" i="166"/>
  <c r="AA1317" i="166"/>
  <c r="Z1317" i="166"/>
  <c r="Y1317" i="166"/>
  <c r="AB1317" i="166" s="1"/>
  <c r="AC1317" i="166" s="1"/>
  <c r="AP1316" i="166"/>
  <c r="AO1316" i="166"/>
  <c r="AN1316" i="166"/>
  <c r="AK1316" i="166"/>
  <c r="AJ1316" i="166"/>
  <c r="AI1316" i="166"/>
  <c r="AL1316" i="166" s="1"/>
  <c r="AM1316" i="166" s="1"/>
  <c r="AF1316" i="166"/>
  <c r="AE1316" i="166"/>
  <c r="AD1316" i="166"/>
  <c r="AB1316" i="166"/>
  <c r="AC1316" i="166" s="1"/>
  <c r="AA1316" i="166"/>
  <c r="Z1316" i="166"/>
  <c r="Y1316" i="166"/>
  <c r="AQ1315" i="166"/>
  <c r="AP1315" i="166"/>
  <c r="AO1315" i="166"/>
  <c r="AN1315" i="166"/>
  <c r="AM1315" i="166"/>
  <c r="AK1315" i="166"/>
  <c r="AJ1315" i="166"/>
  <c r="AI1315" i="166"/>
  <c r="AL1315" i="166" s="1"/>
  <c r="AF1315" i="166"/>
  <c r="AE1315" i="166"/>
  <c r="AD1315" i="166"/>
  <c r="AA1315" i="166"/>
  <c r="AB1315" i="166" s="1"/>
  <c r="AC1315" i="166" s="1"/>
  <c r="Z1315" i="166"/>
  <c r="Y1315" i="166"/>
  <c r="AP1314" i="166"/>
  <c r="AO1314" i="166"/>
  <c r="AN1314" i="166"/>
  <c r="AL1314" i="166"/>
  <c r="AM1314" i="166" s="1"/>
  <c r="AK1314" i="166"/>
  <c r="AJ1314" i="166"/>
  <c r="AI1314" i="166"/>
  <c r="AF1314" i="166"/>
  <c r="AE1314" i="166"/>
  <c r="AD1314" i="166"/>
  <c r="AG1314" i="166" s="1"/>
  <c r="AA1314" i="166"/>
  <c r="Z1314" i="166"/>
  <c r="Y1314" i="166"/>
  <c r="AP1313" i="166"/>
  <c r="AO1313" i="166"/>
  <c r="AN1313" i="166"/>
  <c r="AK1313" i="166"/>
  <c r="AL1313" i="166" s="1"/>
  <c r="AM1313" i="166" s="1"/>
  <c r="AJ1313" i="166"/>
  <c r="AI1313" i="166"/>
  <c r="AF1313" i="166"/>
  <c r="AE1313" i="166"/>
  <c r="AD1313" i="166"/>
  <c r="AG1313" i="166" s="1"/>
  <c r="AH1313" i="166" s="1"/>
  <c r="AC1313" i="166"/>
  <c r="AA1313" i="166"/>
  <c r="Z1313" i="166"/>
  <c r="Y1313" i="166"/>
  <c r="AB1313" i="166" s="1"/>
  <c r="AP1312" i="166"/>
  <c r="AO1312" i="166"/>
  <c r="AN1312" i="166"/>
  <c r="AK1312" i="166"/>
  <c r="AJ1312" i="166"/>
  <c r="AI1312" i="166"/>
  <c r="AF1312" i="166"/>
  <c r="AE1312" i="166"/>
  <c r="AD1312" i="166"/>
  <c r="AB1312" i="166"/>
  <c r="AC1312" i="166" s="1"/>
  <c r="AA1312" i="166"/>
  <c r="Z1312" i="166"/>
  <c r="Y1312" i="166"/>
  <c r="AP1311" i="166"/>
  <c r="AO1311" i="166"/>
  <c r="AN1311" i="166"/>
  <c r="AQ1311" i="166" s="1"/>
  <c r="AK1311" i="166"/>
  <c r="AJ1311" i="166"/>
  <c r="AI1311" i="166"/>
  <c r="AL1311" i="166" s="1"/>
  <c r="AM1311" i="166" s="1"/>
  <c r="AF1311" i="166"/>
  <c r="AE1311" i="166"/>
  <c r="AD1311" i="166"/>
  <c r="AA1311" i="166"/>
  <c r="AB1311" i="166" s="1"/>
  <c r="AC1311" i="166" s="1"/>
  <c r="Z1311" i="166"/>
  <c r="Y1311" i="166"/>
  <c r="AP1310" i="166"/>
  <c r="AO1310" i="166"/>
  <c r="AN1310" i="166"/>
  <c r="AL1310" i="166"/>
  <c r="AM1310" i="166" s="1"/>
  <c r="AK1310" i="166"/>
  <c r="AJ1310" i="166"/>
  <c r="AI1310" i="166"/>
  <c r="AF1310" i="166"/>
  <c r="AE1310" i="166"/>
  <c r="AD1310" i="166"/>
  <c r="AA1310" i="166"/>
  <c r="Z1310" i="166"/>
  <c r="Y1310" i="166"/>
  <c r="AB1310" i="166" s="1"/>
  <c r="AP1309" i="166"/>
  <c r="AO1309" i="166"/>
  <c r="AN1309" i="166"/>
  <c r="AK1309" i="166"/>
  <c r="AL1309" i="166" s="1"/>
  <c r="AM1309" i="166" s="1"/>
  <c r="AJ1309" i="166"/>
  <c r="AI1309" i="166"/>
  <c r="AF1309" i="166"/>
  <c r="AE1309" i="166"/>
  <c r="AD1309" i="166"/>
  <c r="AA1309" i="166"/>
  <c r="Z1309" i="166"/>
  <c r="Y1309" i="166"/>
  <c r="AB1309" i="166" s="1"/>
  <c r="AC1309" i="166" s="1"/>
  <c r="AP1308" i="166"/>
  <c r="AO1308" i="166"/>
  <c r="AN1308" i="166"/>
  <c r="AQ1308" i="166" s="1"/>
  <c r="AK1308" i="166"/>
  <c r="AJ1308" i="166"/>
  <c r="AI1308" i="166"/>
  <c r="AL1308" i="166" s="1"/>
  <c r="AM1308" i="166" s="1"/>
  <c r="AF1308" i="166"/>
  <c r="AE1308" i="166"/>
  <c r="AD1308" i="166"/>
  <c r="AB1308" i="166"/>
  <c r="AC1308" i="166" s="1"/>
  <c r="AA1308" i="166"/>
  <c r="Z1308" i="166"/>
  <c r="Y1308" i="166"/>
  <c r="AP1307" i="166"/>
  <c r="AO1307" i="166"/>
  <c r="AN1307" i="166"/>
  <c r="AM1307" i="166"/>
  <c r="AK1307" i="166"/>
  <c r="AJ1307" i="166"/>
  <c r="AI1307" i="166"/>
  <c r="AL1307" i="166" s="1"/>
  <c r="AF1307" i="166"/>
  <c r="AE1307" i="166"/>
  <c r="AD1307" i="166"/>
  <c r="AG1307" i="166" s="1"/>
  <c r="AH1307" i="166" s="1"/>
  <c r="AA1307" i="166"/>
  <c r="AB1307" i="166" s="1"/>
  <c r="AC1307" i="166" s="1"/>
  <c r="Z1307" i="166"/>
  <c r="Y1307" i="166"/>
  <c r="AP1306" i="166"/>
  <c r="AQ1306" i="166" s="1"/>
  <c r="AO1306" i="166"/>
  <c r="AN1306" i="166"/>
  <c r="AL1306" i="166"/>
  <c r="AM1306" i="166" s="1"/>
  <c r="AK1306" i="166"/>
  <c r="AJ1306" i="166"/>
  <c r="AI1306" i="166"/>
  <c r="AF1306" i="166"/>
  <c r="AE1306" i="166"/>
  <c r="AD1306" i="166"/>
  <c r="AA1306" i="166"/>
  <c r="Z1306" i="166"/>
  <c r="Y1306" i="166"/>
  <c r="AP1305" i="166"/>
  <c r="AO1305" i="166"/>
  <c r="AN1305" i="166"/>
  <c r="AK1305" i="166"/>
  <c r="AL1305" i="166" s="1"/>
  <c r="AM1305" i="166" s="1"/>
  <c r="AJ1305" i="166"/>
  <c r="AI1305" i="166"/>
  <c r="AF1305" i="166"/>
  <c r="AE1305" i="166"/>
  <c r="AD1305" i="166"/>
  <c r="AC1305" i="166"/>
  <c r="AA1305" i="166"/>
  <c r="Z1305" i="166"/>
  <c r="Y1305" i="166"/>
  <c r="AB1305" i="166" s="1"/>
  <c r="AP1304" i="166"/>
  <c r="AO1304" i="166"/>
  <c r="AN1304" i="166"/>
  <c r="AQ1304" i="166" s="1"/>
  <c r="AK1304" i="166"/>
  <c r="AJ1304" i="166"/>
  <c r="AI1304" i="166"/>
  <c r="AF1304" i="166"/>
  <c r="AE1304" i="166"/>
  <c r="AD1304" i="166"/>
  <c r="AB1304" i="166"/>
  <c r="AC1304" i="166" s="1"/>
  <c r="AA1304" i="166"/>
  <c r="Z1304" i="166"/>
  <c r="Y1304" i="166"/>
  <c r="AP1303" i="166"/>
  <c r="AO1303" i="166"/>
  <c r="AN1303" i="166"/>
  <c r="AK1303" i="166"/>
  <c r="AJ1303" i="166"/>
  <c r="AI1303" i="166"/>
  <c r="AL1303" i="166" s="1"/>
  <c r="AM1303" i="166" s="1"/>
  <c r="AF1303" i="166"/>
  <c r="AE1303" i="166"/>
  <c r="AD1303" i="166"/>
  <c r="AA1303" i="166"/>
  <c r="AB1303" i="166" s="1"/>
  <c r="AC1303" i="166" s="1"/>
  <c r="Z1303" i="166"/>
  <c r="Y1303" i="166"/>
  <c r="AP1302" i="166"/>
  <c r="AO1302" i="166"/>
  <c r="AN1302" i="166"/>
  <c r="AL1302" i="166"/>
  <c r="AM1302" i="166" s="1"/>
  <c r="AK1302" i="166"/>
  <c r="AJ1302" i="166"/>
  <c r="AI1302" i="166"/>
  <c r="AF1302" i="166"/>
  <c r="AE1302" i="166"/>
  <c r="AD1302" i="166"/>
  <c r="AG1302" i="166" s="1"/>
  <c r="AH1302" i="166" s="1"/>
  <c r="AA1302" i="166"/>
  <c r="Z1302" i="166"/>
  <c r="Y1302" i="166"/>
  <c r="AB1302" i="166" s="1"/>
  <c r="AC1302" i="166" s="1"/>
  <c r="AP1301" i="166"/>
  <c r="AO1301" i="166"/>
  <c r="AN1301" i="166"/>
  <c r="AK1301" i="166"/>
  <c r="AL1301" i="166" s="1"/>
  <c r="AM1301" i="166" s="1"/>
  <c r="AJ1301" i="166"/>
  <c r="AI1301" i="166"/>
  <c r="AF1301" i="166"/>
  <c r="AE1301" i="166"/>
  <c r="AD1301" i="166"/>
  <c r="AG1301" i="166" s="1"/>
  <c r="AA1301" i="166"/>
  <c r="Z1301" i="166"/>
  <c r="Y1301" i="166"/>
  <c r="AB1301" i="166" s="1"/>
  <c r="AC1301" i="166" s="1"/>
  <c r="AP1300" i="166"/>
  <c r="AO1300" i="166"/>
  <c r="AN1300" i="166"/>
  <c r="AQ1300" i="166" s="1"/>
  <c r="AK1300" i="166"/>
  <c r="AJ1300" i="166"/>
  <c r="AI1300" i="166"/>
  <c r="AL1300" i="166" s="1"/>
  <c r="AM1300" i="166" s="1"/>
  <c r="AF1300" i="166"/>
  <c r="AE1300" i="166"/>
  <c r="AD1300" i="166"/>
  <c r="AB1300" i="166"/>
  <c r="AC1300" i="166" s="1"/>
  <c r="AA1300" i="166"/>
  <c r="Z1300" i="166"/>
  <c r="Y1300" i="166"/>
  <c r="AP1299" i="166"/>
  <c r="AO1299" i="166"/>
  <c r="AN1299" i="166"/>
  <c r="AQ1299" i="166" s="1"/>
  <c r="AM1299" i="166"/>
  <c r="AK1299" i="166"/>
  <c r="AJ1299" i="166"/>
  <c r="AI1299" i="166"/>
  <c r="AL1299" i="166" s="1"/>
  <c r="AF1299" i="166"/>
  <c r="AE1299" i="166"/>
  <c r="AD1299" i="166"/>
  <c r="AA1299" i="166"/>
  <c r="AB1299" i="166" s="1"/>
  <c r="AC1299" i="166" s="1"/>
  <c r="Z1299" i="166"/>
  <c r="Y1299" i="166"/>
  <c r="AP1298" i="166"/>
  <c r="AQ1298" i="166" s="1"/>
  <c r="AO1298" i="166"/>
  <c r="AN1298" i="166"/>
  <c r="AL1298" i="166"/>
  <c r="AM1298" i="166" s="1"/>
  <c r="AK1298" i="166"/>
  <c r="AJ1298" i="166"/>
  <c r="AI1298" i="166"/>
  <c r="AF1298" i="166"/>
  <c r="AE1298" i="166"/>
  <c r="AD1298" i="166"/>
  <c r="AA1298" i="166"/>
  <c r="Z1298" i="166"/>
  <c r="Y1298" i="166"/>
  <c r="AP1297" i="166"/>
  <c r="AO1297" i="166"/>
  <c r="AN1297" i="166"/>
  <c r="AQ1297" i="166" s="1"/>
  <c r="AK1297" i="166"/>
  <c r="AL1297" i="166" s="1"/>
  <c r="AM1297" i="166" s="1"/>
  <c r="AJ1297" i="166"/>
  <c r="AI1297" i="166"/>
  <c r="AF1297" i="166"/>
  <c r="AE1297" i="166"/>
  <c r="AD1297" i="166"/>
  <c r="AC1297" i="166"/>
  <c r="AA1297" i="166"/>
  <c r="Z1297" i="166"/>
  <c r="Y1297" i="166"/>
  <c r="AB1297" i="166" s="1"/>
  <c r="AP1296" i="166"/>
  <c r="AO1296" i="166"/>
  <c r="AN1296" i="166"/>
  <c r="AK1296" i="166"/>
  <c r="AJ1296" i="166"/>
  <c r="AI1296" i="166"/>
  <c r="AF1296" i="166"/>
  <c r="AG1296" i="166" s="1"/>
  <c r="AH1296" i="166" s="1"/>
  <c r="AE1296" i="166"/>
  <c r="AD1296" i="166"/>
  <c r="AB1296" i="166"/>
  <c r="AC1296" i="166" s="1"/>
  <c r="AA1296" i="166"/>
  <c r="Z1296" i="166"/>
  <c r="Y1296" i="166"/>
  <c r="AQ1295" i="166"/>
  <c r="AP1295" i="166"/>
  <c r="AO1295" i="166"/>
  <c r="AN1295" i="166"/>
  <c r="AK1295" i="166"/>
  <c r="AJ1295" i="166"/>
  <c r="AI1295" i="166"/>
  <c r="AL1295" i="166" s="1"/>
  <c r="AM1295" i="166" s="1"/>
  <c r="AF1295" i="166"/>
  <c r="AE1295" i="166"/>
  <c r="AD1295" i="166"/>
  <c r="AA1295" i="166"/>
  <c r="AB1295" i="166" s="1"/>
  <c r="AC1295" i="166" s="1"/>
  <c r="Z1295" i="166"/>
  <c r="Y1295" i="166"/>
  <c r="AP1294" i="166"/>
  <c r="AQ1294" i="166" s="1"/>
  <c r="AO1294" i="166"/>
  <c r="AN1294" i="166"/>
  <c r="AL1294" i="166"/>
  <c r="AM1294" i="166" s="1"/>
  <c r="AK1294" i="166"/>
  <c r="AJ1294" i="166"/>
  <c r="AI1294" i="166"/>
  <c r="AF1294" i="166"/>
  <c r="AE1294" i="166"/>
  <c r="AD1294" i="166"/>
  <c r="AA1294" i="166"/>
  <c r="Z1294" i="166"/>
  <c r="Y1294" i="166"/>
  <c r="AB1294" i="166" s="1"/>
  <c r="AP1293" i="166"/>
  <c r="AO1293" i="166"/>
  <c r="AN1293" i="166"/>
  <c r="AK1293" i="166"/>
  <c r="AL1293" i="166" s="1"/>
  <c r="AM1293" i="166" s="1"/>
  <c r="AJ1293" i="166"/>
  <c r="AI1293" i="166"/>
  <c r="AG1293" i="166"/>
  <c r="AF1293" i="166"/>
  <c r="AE1293" i="166"/>
  <c r="AD1293" i="166"/>
  <c r="AA1293" i="166"/>
  <c r="Z1293" i="166"/>
  <c r="Y1293" i="166"/>
  <c r="AB1293" i="166" s="1"/>
  <c r="AC1293" i="166" s="1"/>
  <c r="AP1292" i="166"/>
  <c r="AO1292" i="166"/>
  <c r="AN1292" i="166"/>
  <c r="AK1292" i="166"/>
  <c r="AJ1292" i="166"/>
  <c r="AI1292" i="166"/>
  <c r="AL1292" i="166" s="1"/>
  <c r="AM1292" i="166" s="1"/>
  <c r="AF1292" i="166"/>
  <c r="AG1292" i="166" s="1"/>
  <c r="AE1292" i="166"/>
  <c r="AD1292" i="166"/>
  <c r="AB1292" i="166"/>
  <c r="AC1292" i="166" s="1"/>
  <c r="AA1292" i="166"/>
  <c r="Z1292" i="166"/>
  <c r="Y1292" i="166"/>
  <c r="AQ1291" i="166"/>
  <c r="AP1291" i="166"/>
  <c r="AO1291" i="166"/>
  <c r="AN1291" i="166"/>
  <c r="AM1291" i="166"/>
  <c r="AK1291" i="166"/>
  <c r="AJ1291" i="166"/>
  <c r="AI1291" i="166"/>
  <c r="AL1291" i="166" s="1"/>
  <c r="AF1291" i="166"/>
  <c r="AE1291" i="166"/>
  <c r="AD1291" i="166"/>
  <c r="AA1291" i="166"/>
  <c r="AB1291" i="166" s="1"/>
  <c r="AC1291" i="166" s="1"/>
  <c r="Z1291" i="166"/>
  <c r="Y1291" i="166"/>
  <c r="AP1290" i="166"/>
  <c r="AO1290" i="166"/>
  <c r="AN1290" i="166"/>
  <c r="AL1290" i="166"/>
  <c r="AM1290" i="166" s="1"/>
  <c r="AK1290" i="166"/>
  <c r="AJ1290" i="166"/>
  <c r="AI1290" i="166"/>
  <c r="AF1290" i="166"/>
  <c r="AE1290" i="166"/>
  <c r="AD1290" i="166"/>
  <c r="AA1290" i="166"/>
  <c r="Z1290" i="166"/>
  <c r="Y1290" i="166"/>
  <c r="AP1289" i="166"/>
  <c r="AO1289" i="166"/>
  <c r="AN1289" i="166"/>
  <c r="AK1289" i="166"/>
  <c r="AL1289" i="166" s="1"/>
  <c r="AM1289" i="166" s="1"/>
  <c r="AJ1289" i="166"/>
  <c r="AI1289" i="166"/>
  <c r="AF1289" i="166"/>
  <c r="AE1289" i="166"/>
  <c r="AD1289" i="166"/>
  <c r="AG1289" i="166" s="1"/>
  <c r="AH1289" i="166" s="1"/>
  <c r="AC1289" i="166"/>
  <c r="AA1289" i="166"/>
  <c r="Z1289" i="166"/>
  <c r="Y1289" i="166"/>
  <c r="AB1289" i="166" s="1"/>
  <c r="AP1288" i="166"/>
  <c r="AO1288" i="166"/>
  <c r="AN1288" i="166"/>
  <c r="AQ1288" i="166" s="1"/>
  <c r="AK1288" i="166"/>
  <c r="AJ1288" i="166"/>
  <c r="AI1288" i="166"/>
  <c r="AF1288" i="166"/>
  <c r="AE1288" i="166"/>
  <c r="AD1288" i="166"/>
  <c r="AB1288" i="166"/>
  <c r="AC1288" i="166" s="1"/>
  <c r="AA1288" i="166"/>
  <c r="Z1288" i="166"/>
  <c r="Y1288" i="166"/>
  <c r="AP1287" i="166"/>
  <c r="AO1287" i="166"/>
  <c r="AN1287" i="166"/>
  <c r="AQ1287" i="166" s="1"/>
  <c r="AK1287" i="166"/>
  <c r="AJ1287" i="166"/>
  <c r="AI1287" i="166"/>
  <c r="AL1287" i="166" s="1"/>
  <c r="AM1287" i="166" s="1"/>
  <c r="AF1287" i="166"/>
  <c r="AE1287" i="166"/>
  <c r="AD1287" i="166"/>
  <c r="AA1287" i="166"/>
  <c r="AB1287" i="166" s="1"/>
  <c r="AC1287" i="166" s="1"/>
  <c r="Z1287" i="166"/>
  <c r="Y1287" i="166"/>
  <c r="AP1286" i="166"/>
  <c r="AO1286" i="166"/>
  <c r="AN1286" i="166"/>
  <c r="AL1286" i="166"/>
  <c r="AM1286" i="166" s="1"/>
  <c r="AK1286" i="166"/>
  <c r="AJ1286" i="166"/>
  <c r="AI1286" i="166"/>
  <c r="AF1286" i="166"/>
  <c r="AE1286" i="166"/>
  <c r="AD1286" i="166"/>
  <c r="AG1286" i="166" s="1"/>
  <c r="AH1286" i="166" s="1"/>
  <c r="AA1286" i="166"/>
  <c r="Z1286" i="166"/>
  <c r="Y1286" i="166"/>
  <c r="AB1286" i="166" s="1"/>
  <c r="AC1286" i="166" s="1"/>
  <c r="AP1285" i="166"/>
  <c r="AO1285" i="166"/>
  <c r="AN1285" i="166"/>
  <c r="AK1285" i="166"/>
  <c r="AL1285" i="166" s="1"/>
  <c r="AM1285" i="166" s="1"/>
  <c r="AJ1285" i="166"/>
  <c r="AI1285" i="166"/>
  <c r="AF1285" i="166"/>
  <c r="AE1285" i="166"/>
  <c r="AD1285" i="166"/>
  <c r="AG1285" i="166" s="1"/>
  <c r="AA1285" i="166"/>
  <c r="Z1285" i="166"/>
  <c r="Y1285" i="166"/>
  <c r="AB1285" i="166" s="1"/>
  <c r="AC1285" i="166" s="1"/>
  <c r="AP1284" i="166"/>
  <c r="AO1284" i="166"/>
  <c r="AN1284" i="166"/>
  <c r="AK1284" i="166"/>
  <c r="AJ1284" i="166"/>
  <c r="AL1284" i="166" s="1"/>
  <c r="AM1284" i="166" s="1"/>
  <c r="AI1284" i="166"/>
  <c r="AF1284" i="166"/>
  <c r="AE1284" i="166"/>
  <c r="AD1284" i="166"/>
  <c r="AB1284" i="166"/>
  <c r="AC1284" i="166" s="1"/>
  <c r="AA1284" i="166"/>
  <c r="Z1284" i="166"/>
  <c r="Y1284" i="166"/>
  <c r="AP1283" i="166"/>
  <c r="AO1283" i="166"/>
  <c r="AN1283" i="166"/>
  <c r="AM1283" i="166"/>
  <c r="AK1283" i="166"/>
  <c r="AJ1283" i="166"/>
  <c r="AI1283" i="166"/>
  <c r="AL1283" i="166" s="1"/>
  <c r="AF1283" i="166"/>
  <c r="AE1283" i="166"/>
  <c r="AD1283" i="166"/>
  <c r="AA1283" i="166"/>
  <c r="AB1283" i="166" s="1"/>
  <c r="AC1283" i="166" s="1"/>
  <c r="Z1283" i="166"/>
  <c r="Y1283" i="166"/>
  <c r="AP1282" i="166"/>
  <c r="AQ1282" i="166" s="1"/>
  <c r="AO1282" i="166"/>
  <c r="AN1282" i="166"/>
  <c r="AL1282" i="166"/>
  <c r="AM1282" i="166" s="1"/>
  <c r="AK1282" i="166"/>
  <c r="AJ1282" i="166"/>
  <c r="AI1282" i="166"/>
  <c r="AF1282" i="166"/>
  <c r="AE1282" i="166"/>
  <c r="AD1282" i="166"/>
  <c r="AA1282" i="166"/>
  <c r="Z1282" i="166"/>
  <c r="AB1282" i="166" s="1"/>
  <c r="AC1282" i="166" s="1"/>
  <c r="Y1282" i="166"/>
  <c r="AP1281" i="166"/>
  <c r="AO1281" i="166"/>
  <c r="AN1281" i="166"/>
  <c r="AK1281" i="166"/>
  <c r="AL1281" i="166" s="1"/>
  <c r="AM1281" i="166" s="1"/>
  <c r="AJ1281" i="166"/>
  <c r="AI1281" i="166"/>
  <c r="AG1281" i="166"/>
  <c r="AH1281" i="166" s="1"/>
  <c r="AF1281" i="166"/>
  <c r="AE1281" i="166"/>
  <c r="AD1281" i="166"/>
  <c r="AC1281" i="166"/>
  <c r="AA1281" i="166"/>
  <c r="Z1281" i="166"/>
  <c r="Y1281" i="166"/>
  <c r="AB1281" i="166" s="1"/>
  <c r="AP1280" i="166"/>
  <c r="AO1280" i="166"/>
  <c r="AN1280" i="166"/>
  <c r="AK1280" i="166"/>
  <c r="AJ1280" i="166"/>
  <c r="AL1280" i="166" s="1"/>
  <c r="AM1280" i="166" s="1"/>
  <c r="AI1280" i="166"/>
  <c r="AF1280" i="166"/>
  <c r="AE1280" i="166"/>
  <c r="AD1280" i="166"/>
  <c r="AB1280" i="166"/>
  <c r="AC1280" i="166" s="1"/>
  <c r="AA1280" i="166"/>
  <c r="Z1280" i="166"/>
  <c r="Y1280" i="166"/>
  <c r="AP1279" i="166"/>
  <c r="AO1279" i="166"/>
  <c r="AN1279" i="166"/>
  <c r="AQ1279" i="166" s="1"/>
  <c r="AK1279" i="166"/>
  <c r="AJ1279" i="166"/>
  <c r="AI1279" i="166"/>
  <c r="AL1279" i="166" s="1"/>
  <c r="AM1279" i="166" s="1"/>
  <c r="AF1279" i="166"/>
  <c r="AE1279" i="166"/>
  <c r="AD1279" i="166"/>
  <c r="AA1279" i="166"/>
  <c r="AB1279" i="166" s="1"/>
  <c r="AC1279" i="166" s="1"/>
  <c r="Z1279" i="166"/>
  <c r="Y1279" i="166"/>
  <c r="AP1278" i="166"/>
  <c r="AO1278" i="166"/>
  <c r="AN1278" i="166"/>
  <c r="AL1278" i="166"/>
  <c r="AM1278" i="166" s="1"/>
  <c r="AK1278" i="166"/>
  <c r="AJ1278" i="166"/>
  <c r="AI1278" i="166"/>
  <c r="AF1278" i="166"/>
  <c r="AE1278" i="166"/>
  <c r="AD1278" i="166"/>
  <c r="AG1278" i="166" s="1"/>
  <c r="AH1278" i="166" s="1"/>
  <c r="AA1278" i="166"/>
  <c r="Z1278" i="166"/>
  <c r="AB1278" i="166" s="1"/>
  <c r="AC1278" i="166" s="1"/>
  <c r="Y1278" i="166"/>
  <c r="AP1277" i="166"/>
  <c r="AO1277" i="166"/>
  <c r="AN1277" i="166"/>
  <c r="AK1277" i="166"/>
  <c r="AL1277" i="166" s="1"/>
  <c r="AM1277" i="166" s="1"/>
  <c r="AJ1277" i="166"/>
  <c r="AI1277" i="166"/>
  <c r="AF1277" i="166"/>
  <c r="AE1277" i="166"/>
  <c r="AD1277" i="166"/>
  <c r="AA1277" i="166"/>
  <c r="Z1277" i="166"/>
  <c r="Y1277" i="166"/>
  <c r="AB1277" i="166" s="1"/>
  <c r="AC1277" i="166" s="1"/>
  <c r="AP1276" i="166"/>
  <c r="AO1276" i="166"/>
  <c r="AN1276" i="166"/>
  <c r="AK1276" i="166"/>
  <c r="AJ1276" i="166"/>
  <c r="AL1276" i="166" s="1"/>
  <c r="AM1276" i="166" s="1"/>
  <c r="AI1276" i="166"/>
  <c r="AF1276" i="166"/>
  <c r="AE1276" i="166"/>
  <c r="AD1276" i="166"/>
  <c r="AB1276" i="166"/>
  <c r="AC1276" i="166" s="1"/>
  <c r="AA1276" i="166"/>
  <c r="Z1276" i="166"/>
  <c r="Y1276" i="166"/>
  <c r="AP1275" i="166"/>
  <c r="AO1275" i="166"/>
  <c r="AN1275" i="166"/>
  <c r="AQ1275" i="166" s="1"/>
  <c r="AM1275" i="166"/>
  <c r="AK1275" i="166"/>
  <c r="AJ1275" i="166"/>
  <c r="AI1275" i="166"/>
  <c r="AL1275" i="166" s="1"/>
  <c r="AF1275" i="166"/>
  <c r="AE1275" i="166"/>
  <c r="AD1275" i="166"/>
  <c r="AA1275" i="166"/>
  <c r="AB1275" i="166" s="1"/>
  <c r="AC1275" i="166" s="1"/>
  <c r="Z1275" i="166"/>
  <c r="Y1275" i="166"/>
  <c r="AP1274" i="166"/>
  <c r="AL1274" i="166"/>
  <c r="AM1274" i="166" s="1"/>
  <c r="AK1274" i="166"/>
  <c r="AJ1274" i="166"/>
  <c r="AI1274" i="166"/>
  <c r="AF1274" i="166"/>
  <c r="AA1274" i="166"/>
  <c r="Z1274" i="166"/>
  <c r="AB1274" i="166" s="1"/>
  <c r="AC1274" i="166" s="1"/>
  <c r="Y1274" i="166"/>
  <c r="AP1273" i="166"/>
  <c r="AO1273" i="166"/>
  <c r="AN1273" i="166"/>
  <c r="AK1273" i="166"/>
  <c r="AJ1273" i="166"/>
  <c r="AI1273" i="166"/>
  <c r="AL1273" i="166" s="1"/>
  <c r="AM1273" i="166" s="1"/>
  <c r="AF1273" i="166"/>
  <c r="AE1273" i="166"/>
  <c r="AD1273" i="166"/>
  <c r="AG1273" i="166" s="1"/>
  <c r="AH1273" i="166" s="1"/>
  <c r="AC1273" i="166"/>
  <c r="AA1273" i="166"/>
  <c r="Z1273" i="166"/>
  <c r="Y1273" i="166"/>
  <c r="AB1273" i="166" s="1"/>
  <c r="AP1272" i="166"/>
  <c r="AO1272" i="166"/>
  <c r="AN1272" i="166"/>
  <c r="AK1272" i="166"/>
  <c r="AJ1272" i="166"/>
  <c r="AL1272" i="166" s="1"/>
  <c r="AM1272" i="166" s="1"/>
  <c r="AI1272" i="166"/>
  <c r="AF1272" i="166"/>
  <c r="AE1272" i="166"/>
  <c r="AD1272" i="166"/>
  <c r="AB1272" i="166"/>
  <c r="AC1272" i="166" s="1"/>
  <c r="AA1272" i="166"/>
  <c r="Z1272" i="166"/>
  <c r="Y1272" i="166"/>
  <c r="AQ1271" i="166"/>
  <c r="AP1271" i="166"/>
  <c r="AO1271" i="166"/>
  <c r="AN1271" i="166"/>
  <c r="AK1271" i="166"/>
  <c r="AJ1271" i="166"/>
  <c r="AI1271" i="166"/>
  <c r="AL1271" i="166" s="1"/>
  <c r="AM1271" i="166" s="1"/>
  <c r="AF1271" i="166"/>
  <c r="AE1271" i="166"/>
  <c r="AD1271" i="166"/>
  <c r="AA1271" i="166"/>
  <c r="Z1271" i="166"/>
  <c r="Y1271" i="166"/>
  <c r="AB1271" i="166" s="1"/>
  <c r="AC1271" i="166" s="1"/>
  <c r="AP1270" i="166"/>
  <c r="AO1270" i="166"/>
  <c r="AN1270" i="166"/>
  <c r="AL1270" i="166"/>
  <c r="AM1270" i="166" s="1"/>
  <c r="AK1270" i="166"/>
  <c r="AJ1270" i="166"/>
  <c r="AI1270" i="166"/>
  <c r="AH1270" i="166"/>
  <c r="AF1270" i="166"/>
  <c r="AE1270" i="166"/>
  <c r="AD1270" i="166"/>
  <c r="AG1270" i="166" s="1"/>
  <c r="AA1270" i="166"/>
  <c r="Z1270" i="166"/>
  <c r="AB1270" i="166" s="1"/>
  <c r="AC1270" i="166" s="1"/>
  <c r="Y1270" i="166"/>
  <c r="AP1269" i="166"/>
  <c r="AO1269" i="166"/>
  <c r="AN1269" i="166"/>
  <c r="AK1269" i="166"/>
  <c r="AJ1269" i="166"/>
  <c r="AI1269" i="166"/>
  <c r="AL1269" i="166" s="1"/>
  <c r="AM1269" i="166" s="1"/>
  <c r="AF1269" i="166"/>
  <c r="AE1269" i="166"/>
  <c r="AD1269" i="166"/>
  <c r="AG1269" i="166" s="1"/>
  <c r="AA1269" i="166"/>
  <c r="Z1269" i="166"/>
  <c r="Y1269" i="166"/>
  <c r="AB1269" i="166" s="1"/>
  <c r="AC1269" i="166" s="1"/>
  <c r="AP1268" i="166"/>
  <c r="AO1268" i="166"/>
  <c r="AN1268" i="166"/>
  <c r="AK1268" i="166"/>
  <c r="AJ1268" i="166"/>
  <c r="AL1268" i="166" s="1"/>
  <c r="AM1268" i="166" s="1"/>
  <c r="AI1268" i="166"/>
  <c r="AF1268" i="166"/>
  <c r="AE1268" i="166"/>
  <c r="AD1268" i="166"/>
  <c r="AG1268" i="166" s="1"/>
  <c r="AB1268" i="166"/>
  <c r="AC1268" i="166" s="1"/>
  <c r="AA1268" i="166"/>
  <c r="Z1268" i="166"/>
  <c r="Y1268" i="166"/>
  <c r="AP1267" i="166"/>
  <c r="AO1267" i="166"/>
  <c r="AN1267" i="166"/>
  <c r="AQ1267" i="166" s="1"/>
  <c r="AM1267" i="166"/>
  <c r="AK1267" i="166"/>
  <c r="AJ1267" i="166"/>
  <c r="AI1267" i="166"/>
  <c r="AL1267" i="166" s="1"/>
  <c r="AF1267" i="166"/>
  <c r="AE1267" i="166"/>
  <c r="AD1267" i="166"/>
  <c r="AA1267" i="166"/>
  <c r="Z1267" i="166"/>
  <c r="Y1267" i="166"/>
  <c r="AP1266" i="166"/>
  <c r="AO1266" i="166"/>
  <c r="AN1266" i="166"/>
  <c r="AL1266" i="166"/>
  <c r="AM1266" i="166" s="1"/>
  <c r="AK1266" i="166"/>
  <c r="AJ1266" i="166"/>
  <c r="AI1266" i="166"/>
  <c r="AF1266" i="166"/>
  <c r="AE1266" i="166"/>
  <c r="AD1266" i="166"/>
  <c r="AG1266" i="166" s="1"/>
  <c r="AA1266" i="166"/>
  <c r="Z1266" i="166"/>
  <c r="Y1266" i="166"/>
  <c r="AP1265" i="166"/>
  <c r="AO1265" i="166"/>
  <c r="AN1265" i="166"/>
  <c r="AQ1265" i="166" s="1"/>
  <c r="AK1265" i="166"/>
  <c r="AJ1265" i="166"/>
  <c r="AI1265" i="166"/>
  <c r="AG1265" i="166"/>
  <c r="AH1265" i="166" s="1"/>
  <c r="AF1265" i="166"/>
  <c r="AE1265" i="166"/>
  <c r="AD1265" i="166"/>
  <c r="AC1265" i="166"/>
  <c r="AA1265" i="166"/>
  <c r="Z1265" i="166"/>
  <c r="Y1265" i="166"/>
  <c r="AB1265" i="166" s="1"/>
  <c r="AP1264" i="166"/>
  <c r="AO1264" i="166"/>
  <c r="AN1264" i="166"/>
  <c r="AQ1264" i="166" s="1"/>
  <c r="AK1264" i="166"/>
  <c r="AJ1264" i="166"/>
  <c r="AI1264" i="166"/>
  <c r="AF1264" i="166"/>
  <c r="AE1264" i="166"/>
  <c r="AD1264" i="166"/>
  <c r="AG1264" i="166" s="1"/>
  <c r="AH1264" i="166" s="1"/>
  <c r="AB1264" i="166"/>
  <c r="AC1264" i="166" s="1"/>
  <c r="AA1264" i="166"/>
  <c r="Z1264" i="166"/>
  <c r="Y1264" i="166"/>
  <c r="AP1263" i="166"/>
  <c r="AO1263" i="166"/>
  <c r="AN1263" i="166"/>
  <c r="AQ1263" i="166" s="1"/>
  <c r="AK1263" i="166"/>
  <c r="AJ1263" i="166"/>
  <c r="AI1263" i="166"/>
  <c r="AL1263" i="166" s="1"/>
  <c r="AM1263" i="166" s="1"/>
  <c r="AF1263" i="166"/>
  <c r="AE1263" i="166"/>
  <c r="AD1263" i="166"/>
  <c r="AA1263" i="166"/>
  <c r="Z1263" i="166"/>
  <c r="Y1263" i="166"/>
  <c r="AP1262" i="166"/>
  <c r="AO1262" i="166"/>
  <c r="AN1262" i="166"/>
  <c r="AQ1262" i="166" s="1"/>
  <c r="AL1262" i="166"/>
  <c r="AM1262" i="166" s="1"/>
  <c r="AK1262" i="166"/>
  <c r="AJ1262" i="166"/>
  <c r="AI1262" i="166"/>
  <c r="AF1262" i="166"/>
  <c r="AE1262" i="166"/>
  <c r="AD1262" i="166"/>
  <c r="AG1262" i="166" s="1"/>
  <c r="AA1262" i="166"/>
  <c r="Z1262" i="166"/>
  <c r="Y1262" i="166"/>
  <c r="AB1262" i="166" s="1"/>
  <c r="AP1261" i="166"/>
  <c r="AO1261" i="166"/>
  <c r="AN1261" i="166"/>
  <c r="AK1261" i="166"/>
  <c r="AJ1261" i="166"/>
  <c r="AI1261" i="166"/>
  <c r="AF1261" i="166"/>
  <c r="AE1261" i="166"/>
  <c r="AD1261" i="166"/>
  <c r="AG1261" i="166" s="1"/>
  <c r="AA1261" i="166"/>
  <c r="Z1261" i="166"/>
  <c r="Y1261" i="166"/>
  <c r="AB1261" i="166" s="1"/>
  <c r="AC1261" i="166" s="1"/>
  <c r="AP1260" i="166"/>
  <c r="AO1260" i="166"/>
  <c r="AN1260" i="166"/>
  <c r="AQ1260" i="166" s="1"/>
  <c r="AK1260" i="166"/>
  <c r="AJ1260" i="166"/>
  <c r="AI1260" i="166"/>
  <c r="AL1260" i="166" s="1"/>
  <c r="AM1260" i="166" s="1"/>
  <c r="AF1260" i="166"/>
  <c r="AE1260" i="166"/>
  <c r="AD1260" i="166"/>
  <c r="AB1260" i="166"/>
  <c r="AC1260" i="166" s="1"/>
  <c r="AA1260" i="166"/>
  <c r="Z1260" i="166"/>
  <c r="Y1260" i="166"/>
  <c r="AP1259" i="166"/>
  <c r="AO1259" i="166"/>
  <c r="AN1259" i="166"/>
  <c r="AM1259" i="166"/>
  <c r="AK1259" i="166"/>
  <c r="AJ1259" i="166"/>
  <c r="AI1259" i="166"/>
  <c r="AL1259" i="166" s="1"/>
  <c r="AF1259" i="166"/>
  <c r="AE1259" i="166"/>
  <c r="AD1259" i="166"/>
  <c r="AA1259" i="166"/>
  <c r="Z1259" i="166"/>
  <c r="Y1259" i="166"/>
  <c r="AB1259" i="166" s="1"/>
  <c r="AC1259" i="166" s="1"/>
  <c r="AP1258" i="166"/>
  <c r="AO1258" i="166"/>
  <c r="AN1258" i="166"/>
  <c r="AQ1258" i="166" s="1"/>
  <c r="AL1258" i="166"/>
  <c r="AM1258" i="166" s="1"/>
  <c r="AK1258" i="166"/>
  <c r="AJ1258" i="166"/>
  <c r="AI1258" i="166"/>
  <c r="AF1258" i="166"/>
  <c r="AE1258" i="166"/>
  <c r="AD1258" i="166"/>
  <c r="AA1258" i="166"/>
  <c r="Z1258" i="166"/>
  <c r="AB1258" i="166" s="1"/>
  <c r="AC1258" i="166" s="1"/>
  <c r="Y1258" i="166"/>
  <c r="AP1257" i="166"/>
  <c r="AO1257" i="166"/>
  <c r="AN1257" i="166"/>
  <c r="AK1257" i="166"/>
  <c r="AJ1257" i="166"/>
  <c r="AI1257" i="166"/>
  <c r="AL1257" i="166" s="1"/>
  <c r="AM1257" i="166" s="1"/>
  <c r="AG1257" i="166"/>
  <c r="AH1257" i="166" s="1"/>
  <c r="AF1257" i="166"/>
  <c r="AE1257" i="166"/>
  <c r="AD1257" i="166"/>
  <c r="AC1257" i="166"/>
  <c r="AA1257" i="166"/>
  <c r="Z1257" i="166"/>
  <c r="Y1257" i="166"/>
  <c r="AB1257" i="166" s="1"/>
  <c r="AP1256" i="166"/>
  <c r="AO1256" i="166"/>
  <c r="AN1256" i="166"/>
  <c r="AK1256" i="166"/>
  <c r="AJ1256" i="166"/>
  <c r="AL1256" i="166" s="1"/>
  <c r="AM1256" i="166" s="1"/>
  <c r="AI1256" i="166"/>
  <c r="AF1256" i="166"/>
  <c r="AE1256" i="166"/>
  <c r="AD1256" i="166"/>
  <c r="AB1256" i="166"/>
  <c r="AC1256" i="166" s="1"/>
  <c r="AA1256" i="166"/>
  <c r="Z1256" i="166"/>
  <c r="Y1256" i="166"/>
  <c r="AQ1255" i="166"/>
  <c r="AP1255" i="166"/>
  <c r="AO1255" i="166"/>
  <c r="AN1255" i="166"/>
  <c r="AK1255" i="166"/>
  <c r="AJ1255" i="166"/>
  <c r="AI1255" i="166"/>
  <c r="AL1255" i="166" s="1"/>
  <c r="AM1255" i="166" s="1"/>
  <c r="AF1255" i="166"/>
  <c r="AE1255" i="166"/>
  <c r="AD1255" i="166"/>
  <c r="AA1255" i="166"/>
  <c r="AB1255" i="166" s="1"/>
  <c r="AC1255" i="166" s="1"/>
  <c r="Z1255" i="166"/>
  <c r="Y1255" i="166"/>
  <c r="AP1254" i="166"/>
  <c r="AO1254" i="166"/>
  <c r="AN1254" i="166"/>
  <c r="AL1254" i="166"/>
  <c r="AM1254" i="166" s="1"/>
  <c r="AK1254" i="166"/>
  <c r="AJ1254" i="166"/>
  <c r="AI1254" i="166"/>
  <c r="AH1254" i="166"/>
  <c r="AF1254" i="166"/>
  <c r="AE1254" i="166"/>
  <c r="AD1254" i="166"/>
  <c r="AG1254" i="166" s="1"/>
  <c r="AA1254" i="166"/>
  <c r="Z1254" i="166"/>
  <c r="AB1254" i="166" s="1"/>
  <c r="AC1254" i="166" s="1"/>
  <c r="Y1254" i="166"/>
  <c r="AP1253" i="166"/>
  <c r="AO1253" i="166"/>
  <c r="AN1253" i="166"/>
  <c r="AK1253" i="166"/>
  <c r="AL1253" i="166" s="1"/>
  <c r="AM1253" i="166" s="1"/>
  <c r="AJ1253" i="166"/>
  <c r="AI1253" i="166"/>
  <c r="AF1253" i="166"/>
  <c r="AE1253" i="166"/>
  <c r="AD1253" i="166"/>
  <c r="AA1253" i="166"/>
  <c r="Z1253" i="166"/>
  <c r="Y1253" i="166"/>
  <c r="AB1253" i="166" s="1"/>
  <c r="AC1253" i="166" s="1"/>
  <c r="AP1252" i="166"/>
  <c r="AO1252" i="166"/>
  <c r="AN1252" i="166"/>
  <c r="AQ1252" i="166" s="1"/>
  <c r="AK1252" i="166"/>
  <c r="AJ1252" i="166"/>
  <c r="AL1252" i="166" s="1"/>
  <c r="AM1252" i="166" s="1"/>
  <c r="AI1252" i="166"/>
  <c r="AF1252" i="166"/>
  <c r="AE1252" i="166"/>
  <c r="AD1252" i="166"/>
  <c r="AB1252" i="166"/>
  <c r="AC1252" i="166" s="1"/>
  <c r="AA1252" i="166"/>
  <c r="Z1252" i="166"/>
  <c r="Y1252" i="166"/>
  <c r="AP1251" i="166"/>
  <c r="AO1251" i="166"/>
  <c r="AN1251" i="166"/>
  <c r="AM1251" i="166"/>
  <c r="AK1251" i="166"/>
  <c r="AJ1251" i="166"/>
  <c r="AI1251" i="166"/>
  <c r="AL1251" i="166" s="1"/>
  <c r="AF1251" i="166"/>
  <c r="AE1251" i="166"/>
  <c r="AD1251" i="166"/>
  <c r="AA1251" i="166"/>
  <c r="Z1251" i="166"/>
  <c r="Y1251" i="166"/>
  <c r="AP1250" i="166"/>
  <c r="AO1250" i="166"/>
  <c r="AN1250" i="166"/>
  <c r="AL1250" i="166"/>
  <c r="AM1250" i="166" s="1"/>
  <c r="AK1250" i="166"/>
  <c r="AJ1250" i="166"/>
  <c r="AI1250" i="166"/>
  <c r="AF1250" i="166"/>
  <c r="AE1250" i="166"/>
  <c r="AD1250" i="166"/>
  <c r="AA1250" i="166"/>
  <c r="Z1250" i="166"/>
  <c r="AB1250" i="166" s="1"/>
  <c r="AC1250" i="166" s="1"/>
  <c r="Y1250" i="166"/>
  <c r="AP1249" i="166"/>
  <c r="AO1249" i="166"/>
  <c r="AQ1249" i="166" s="1"/>
  <c r="AN1249" i="166"/>
  <c r="AK1249" i="166"/>
  <c r="AJ1249" i="166"/>
  <c r="AI1249" i="166"/>
  <c r="AF1249" i="166"/>
  <c r="AE1249" i="166"/>
  <c r="AD1249" i="166"/>
  <c r="AC1249" i="166"/>
  <c r="AA1249" i="166"/>
  <c r="Z1249" i="166"/>
  <c r="Y1249" i="166"/>
  <c r="AB1249" i="166" s="1"/>
  <c r="AP1248" i="166"/>
  <c r="AO1248" i="166"/>
  <c r="AN1248" i="166"/>
  <c r="AQ1248" i="166" s="1"/>
  <c r="AK1248" i="166"/>
  <c r="AJ1248" i="166"/>
  <c r="AL1248" i="166" s="1"/>
  <c r="AM1248" i="166" s="1"/>
  <c r="AI1248" i="166"/>
  <c r="AF1248" i="166"/>
  <c r="AE1248" i="166"/>
  <c r="AD1248" i="166"/>
  <c r="AB1248" i="166"/>
  <c r="AC1248" i="166" s="1"/>
  <c r="AA1248" i="166"/>
  <c r="Z1248" i="166"/>
  <c r="Y1248" i="166"/>
  <c r="AP1247" i="166"/>
  <c r="AO1247" i="166"/>
  <c r="AN1247" i="166"/>
  <c r="AK1247" i="166"/>
  <c r="AJ1247" i="166"/>
  <c r="AI1247" i="166"/>
  <c r="AL1247" i="166" s="1"/>
  <c r="AM1247" i="166" s="1"/>
  <c r="AF1247" i="166"/>
  <c r="AE1247" i="166"/>
  <c r="AD1247" i="166"/>
  <c r="AA1247" i="166"/>
  <c r="Z1247" i="166"/>
  <c r="Y1247" i="166"/>
  <c r="AP1246" i="166"/>
  <c r="AO1246" i="166"/>
  <c r="AN1246" i="166"/>
  <c r="AL1246" i="166"/>
  <c r="AM1246" i="166" s="1"/>
  <c r="AK1246" i="166"/>
  <c r="AJ1246" i="166"/>
  <c r="AI1246" i="166"/>
  <c r="AF1246" i="166"/>
  <c r="AE1246" i="166"/>
  <c r="AD1246" i="166"/>
  <c r="AA1246" i="166"/>
  <c r="Z1246" i="166"/>
  <c r="AB1246" i="166" s="1"/>
  <c r="AC1246" i="166" s="1"/>
  <c r="Y1246" i="166"/>
  <c r="AP1245" i="166"/>
  <c r="AO1245" i="166"/>
  <c r="AN1245" i="166"/>
  <c r="AK1245" i="166"/>
  <c r="AJ1245" i="166"/>
  <c r="AI1245" i="166"/>
  <c r="AF1245" i="166"/>
  <c r="AE1245" i="166"/>
  <c r="AD1245" i="166"/>
  <c r="AA1245" i="166"/>
  <c r="Z1245" i="166"/>
  <c r="Y1245" i="166"/>
  <c r="AB1245" i="166" s="1"/>
  <c r="AC1245" i="166" s="1"/>
  <c r="AP1244" i="166"/>
  <c r="AO1244" i="166"/>
  <c r="AN1244" i="166"/>
  <c r="AQ1244" i="166" s="1"/>
  <c r="AK1244" i="166"/>
  <c r="AJ1244" i="166"/>
  <c r="AL1244" i="166" s="1"/>
  <c r="AM1244" i="166" s="1"/>
  <c r="AI1244" i="166"/>
  <c r="AF1244" i="166"/>
  <c r="AE1244" i="166"/>
  <c r="AD1244" i="166"/>
  <c r="AB1244" i="166"/>
  <c r="AC1244" i="166" s="1"/>
  <c r="AA1244" i="166"/>
  <c r="Z1244" i="166"/>
  <c r="Y1244" i="166"/>
  <c r="AP1243" i="166"/>
  <c r="AO1243" i="166"/>
  <c r="AN1243" i="166"/>
  <c r="AQ1243" i="166" s="1"/>
  <c r="AM1243" i="166"/>
  <c r="AK1243" i="166"/>
  <c r="AJ1243" i="166"/>
  <c r="AI1243" i="166"/>
  <c r="AL1243" i="166" s="1"/>
  <c r="AF1243" i="166"/>
  <c r="AE1243" i="166"/>
  <c r="AD1243" i="166"/>
  <c r="AA1243" i="166"/>
  <c r="Z1243" i="166"/>
  <c r="Y1243" i="166"/>
  <c r="AB1243" i="166" s="1"/>
  <c r="AC1243" i="166" s="1"/>
  <c r="AP1242" i="166"/>
  <c r="AO1242" i="166"/>
  <c r="AN1242" i="166"/>
  <c r="AL1242" i="166"/>
  <c r="AM1242" i="166" s="1"/>
  <c r="AK1242" i="166"/>
  <c r="AJ1242" i="166"/>
  <c r="AI1242" i="166"/>
  <c r="AF1242" i="166"/>
  <c r="AE1242" i="166"/>
  <c r="AD1242" i="166"/>
  <c r="AG1242" i="166" s="1"/>
  <c r="AH1242" i="166" s="1"/>
  <c r="AA1242" i="166"/>
  <c r="Z1242" i="166"/>
  <c r="AB1242" i="166" s="1"/>
  <c r="AC1242" i="166" s="1"/>
  <c r="Y1242" i="166"/>
  <c r="AP1241" i="166"/>
  <c r="AO1241" i="166"/>
  <c r="AN1241" i="166"/>
  <c r="AK1241" i="166"/>
  <c r="AJ1241" i="166"/>
  <c r="AI1241" i="166"/>
  <c r="AL1241" i="166" s="1"/>
  <c r="AM1241" i="166" s="1"/>
  <c r="AF1241" i="166"/>
  <c r="AE1241" i="166"/>
  <c r="AD1241" i="166"/>
  <c r="AG1241" i="166" s="1"/>
  <c r="AH1241" i="166" s="1"/>
  <c r="AC1241" i="166"/>
  <c r="AA1241" i="166"/>
  <c r="Z1241" i="166"/>
  <c r="Y1241" i="166"/>
  <c r="AB1241" i="166" s="1"/>
  <c r="AP1240" i="166"/>
  <c r="AO1240" i="166"/>
  <c r="AN1240" i="166"/>
  <c r="AK1240" i="166"/>
  <c r="AJ1240" i="166"/>
  <c r="AL1240" i="166" s="1"/>
  <c r="AM1240" i="166" s="1"/>
  <c r="AI1240" i="166"/>
  <c r="AF1240" i="166"/>
  <c r="AE1240" i="166"/>
  <c r="AD1240" i="166"/>
  <c r="AB1240" i="166"/>
  <c r="AC1240" i="166" s="1"/>
  <c r="AA1240" i="166"/>
  <c r="Z1240" i="166"/>
  <c r="Y1240" i="166"/>
  <c r="AP1239" i="166"/>
  <c r="AO1239" i="166"/>
  <c r="AN1239" i="166"/>
  <c r="AK1239" i="166"/>
  <c r="AJ1239" i="166"/>
  <c r="AI1239" i="166"/>
  <c r="AL1239" i="166" s="1"/>
  <c r="AM1239" i="166" s="1"/>
  <c r="AF1239" i="166"/>
  <c r="AE1239" i="166"/>
  <c r="AD1239" i="166"/>
  <c r="AA1239" i="166"/>
  <c r="Z1239" i="166"/>
  <c r="Y1239" i="166"/>
  <c r="AB1239" i="166" s="1"/>
  <c r="AC1239" i="166" s="1"/>
  <c r="AP1238" i="166"/>
  <c r="AO1238" i="166"/>
  <c r="AN1238" i="166"/>
  <c r="AL1238" i="166"/>
  <c r="AM1238" i="166" s="1"/>
  <c r="AK1238" i="166"/>
  <c r="AJ1238" i="166"/>
  <c r="AI1238" i="166"/>
  <c r="AF1238" i="166"/>
  <c r="AE1238" i="166"/>
  <c r="AD1238" i="166"/>
  <c r="AG1238" i="166" s="1"/>
  <c r="AH1238" i="166" s="1"/>
  <c r="AA1238" i="166"/>
  <c r="Z1238" i="166"/>
  <c r="AB1238" i="166" s="1"/>
  <c r="AC1238" i="166" s="1"/>
  <c r="Y1238" i="166"/>
  <c r="AP1237" i="166"/>
  <c r="AO1237" i="166"/>
  <c r="AN1237" i="166"/>
  <c r="AK1237" i="166"/>
  <c r="AJ1237" i="166"/>
  <c r="AI1237" i="166"/>
  <c r="AL1237" i="166" s="1"/>
  <c r="AM1237" i="166" s="1"/>
  <c r="AF1237" i="166"/>
  <c r="AE1237" i="166"/>
  <c r="AD1237" i="166"/>
  <c r="AG1237" i="166" s="1"/>
  <c r="AA1237" i="166"/>
  <c r="Z1237" i="166"/>
  <c r="Y1237" i="166"/>
  <c r="AB1237" i="166" s="1"/>
  <c r="AC1237" i="166" s="1"/>
  <c r="AP1236" i="166"/>
  <c r="AO1236" i="166"/>
  <c r="AN1236" i="166"/>
  <c r="AQ1236" i="166" s="1"/>
  <c r="AK1236" i="166"/>
  <c r="AJ1236" i="166"/>
  <c r="AL1236" i="166" s="1"/>
  <c r="AM1236" i="166" s="1"/>
  <c r="AI1236" i="166"/>
  <c r="AF1236" i="166"/>
  <c r="AE1236" i="166"/>
  <c r="AD1236" i="166"/>
  <c r="AB1236" i="166"/>
  <c r="AC1236" i="166" s="1"/>
  <c r="AA1236" i="166"/>
  <c r="Z1236" i="166"/>
  <c r="Y1236" i="166"/>
  <c r="AP1235" i="166"/>
  <c r="AO1235" i="166"/>
  <c r="AN1235" i="166"/>
  <c r="AM1235" i="166"/>
  <c r="AK1235" i="166"/>
  <c r="AJ1235" i="166"/>
  <c r="AI1235" i="166"/>
  <c r="AL1235" i="166" s="1"/>
  <c r="AF1235" i="166"/>
  <c r="AE1235" i="166"/>
  <c r="AG1235" i="166" s="1"/>
  <c r="AD1235" i="166"/>
  <c r="AA1235" i="166"/>
  <c r="Z1235" i="166"/>
  <c r="Y1235" i="166"/>
  <c r="AP1234" i="166"/>
  <c r="AO1234" i="166"/>
  <c r="AN1234" i="166"/>
  <c r="AL1234" i="166"/>
  <c r="AM1234" i="166" s="1"/>
  <c r="AK1234" i="166"/>
  <c r="AJ1234" i="166"/>
  <c r="AI1234" i="166"/>
  <c r="AF1234" i="166"/>
  <c r="AE1234" i="166"/>
  <c r="AD1234" i="166"/>
  <c r="AA1234" i="166"/>
  <c r="Z1234" i="166"/>
  <c r="AB1234" i="166" s="1"/>
  <c r="AC1234" i="166" s="1"/>
  <c r="Y1234" i="166"/>
  <c r="AP1233" i="166"/>
  <c r="AO1233" i="166"/>
  <c r="AN1233" i="166"/>
  <c r="AK1233" i="166"/>
  <c r="AJ1233" i="166"/>
  <c r="AI1233" i="166"/>
  <c r="AG1233" i="166"/>
  <c r="AH1233" i="166" s="1"/>
  <c r="AF1233" i="166"/>
  <c r="AE1233" i="166"/>
  <c r="AD1233" i="166"/>
  <c r="AC1233" i="166"/>
  <c r="AA1233" i="166"/>
  <c r="Z1233" i="166"/>
  <c r="Y1233" i="166"/>
  <c r="AB1233" i="166" s="1"/>
  <c r="AP1232" i="166"/>
  <c r="AO1232" i="166"/>
  <c r="AN1232" i="166"/>
  <c r="AK1232" i="166"/>
  <c r="AJ1232" i="166"/>
  <c r="AL1232" i="166" s="1"/>
  <c r="AM1232" i="166" s="1"/>
  <c r="AI1232" i="166"/>
  <c r="AF1232" i="166"/>
  <c r="AE1232" i="166"/>
  <c r="AD1232" i="166"/>
  <c r="AG1232" i="166" s="1"/>
  <c r="AH1232" i="166" s="1"/>
  <c r="AB1232" i="166"/>
  <c r="AC1232" i="166" s="1"/>
  <c r="AA1232" i="166"/>
  <c r="Z1232" i="166"/>
  <c r="Y1232" i="166"/>
  <c r="AP1231" i="166"/>
  <c r="AO1231" i="166"/>
  <c r="AN1231" i="166"/>
  <c r="AQ1231" i="166" s="1"/>
  <c r="AK1231" i="166"/>
  <c r="AJ1231" i="166"/>
  <c r="AI1231" i="166"/>
  <c r="AL1231" i="166" s="1"/>
  <c r="AM1231" i="166" s="1"/>
  <c r="AF1231" i="166"/>
  <c r="AE1231" i="166"/>
  <c r="AD1231" i="166"/>
  <c r="AA1231" i="166"/>
  <c r="Z1231" i="166"/>
  <c r="Y1231" i="166"/>
  <c r="AP1230" i="166"/>
  <c r="AO1230" i="166"/>
  <c r="AN1230" i="166"/>
  <c r="AQ1230" i="166" s="1"/>
  <c r="AL1230" i="166"/>
  <c r="AM1230" i="166" s="1"/>
  <c r="AK1230" i="166"/>
  <c r="AJ1230" i="166"/>
  <c r="AI1230" i="166"/>
  <c r="AF1230" i="166"/>
  <c r="AE1230" i="166"/>
  <c r="AD1230" i="166"/>
  <c r="AA1230" i="166"/>
  <c r="Z1230" i="166"/>
  <c r="AB1230" i="166" s="1"/>
  <c r="AC1230" i="166" s="1"/>
  <c r="Y1230" i="166"/>
  <c r="AP1229" i="166"/>
  <c r="AO1229" i="166"/>
  <c r="AN1229" i="166"/>
  <c r="AK1229" i="166"/>
  <c r="AJ1229" i="166"/>
  <c r="AI1229" i="166"/>
  <c r="AF1229" i="166"/>
  <c r="AE1229" i="166"/>
  <c r="AD1229" i="166"/>
  <c r="AA1229" i="166"/>
  <c r="Z1229" i="166"/>
  <c r="Y1229" i="166"/>
  <c r="AB1229" i="166" s="1"/>
  <c r="AC1229" i="166" s="1"/>
  <c r="AP1228" i="166"/>
  <c r="AO1228" i="166"/>
  <c r="AN1228" i="166"/>
  <c r="AQ1228" i="166" s="1"/>
  <c r="AK1228" i="166"/>
  <c r="AJ1228" i="166"/>
  <c r="AL1228" i="166" s="1"/>
  <c r="AM1228" i="166" s="1"/>
  <c r="AI1228" i="166"/>
  <c r="AF1228" i="166"/>
  <c r="AE1228" i="166"/>
  <c r="AD1228" i="166"/>
  <c r="AB1228" i="166"/>
  <c r="AC1228" i="166" s="1"/>
  <c r="AA1228" i="166"/>
  <c r="Z1228" i="166"/>
  <c r="Y1228" i="166"/>
  <c r="AP1227" i="166"/>
  <c r="AO1227" i="166"/>
  <c r="AN1227" i="166"/>
  <c r="AM1227" i="166"/>
  <c r="AK1227" i="166"/>
  <c r="AJ1227" i="166"/>
  <c r="AI1227" i="166"/>
  <c r="AL1227" i="166" s="1"/>
  <c r="AF1227" i="166"/>
  <c r="AE1227" i="166"/>
  <c r="AD1227" i="166"/>
  <c r="AG1227" i="166" s="1"/>
  <c r="AH1227" i="166" s="1"/>
  <c r="AA1227" i="166"/>
  <c r="Z1227" i="166"/>
  <c r="Y1227" i="166"/>
  <c r="AB1227" i="166" s="1"/>
  <c r="AC1227" i="166" s="1"/>
  <c r="AP1226" i="166"/>
  <c r="AO1226" i="166"/>
  <c r="AN1226" i="166"/>
  <c r="AL1226" i="166"/>
  <c r="AM1226" i="166" s="1"/>
  <c r="AK1226" i="166"/>
  <c r="AJ1226" i="166"/>
  <c r="AI1226" i="166"/>
  <c r="AF1226" i="166"/>
  <c r="AE1226" i="166"/>
  <c r="AD1226" i="166"/>
  <c r="AA1226" i="166"/>
  <c r="Z1226" i="166"/>
  <c r="AB1226" i="166" s="1"/>
  <c r="AC1226" i="166" s="1"/>
  <c r="Y1226" i="166"/>
  <c r="AP1225" i="166"/>
  <c r="AO1225" i="166"/>
  <c r="AN1225" i="166"/>
  <c r="AQ1225" i="166" s="1"/>
  <c r="AK1225" i="166"/>
  <c r="AJ1225" i="166"/>
  <c r="AI1225" i="166"/>
  <c r="AL1225" i="166" s="1"/>
  <c r="AM1225" i="166" s="1"/>
  <c r="AF1225" i="166"/>
  <c r="AE1225" i="166"/>
  <c r="AD1225" i="166"/>
  <c r="AC1225" i="166"/>
  <c r="AA1225" i="166"/>
  <c r="Z1225" i="166"/>
  <c r="Y1225" i="166"/>
  <c r="AB1225" i="166" s="1"/>
  <c r="AP1224" i="166"/>
  <c r="AO1224" i="166"/>
  <c r="AN1224" i="166"/>
  <c r="AQ1224" i="166" s="1"/>
  <c r="AK1224" i="166"/>
  <c r="AJ1224" i="166"/>
  <c r="AL1224" i="166" s="1"/>
  <c r="AM1224" i="166" s="1"/>
  <c r="AI1224" i="166"/>
  <c r="AF1224" i="166"/>
  <c r="AE1224" i="166"/>
  <c r="AD1224" i="166"/>
  <c r="AB1224" i="166"/>
  <c r="AC1224" i="166" s="1"/>
  <c r="AA1224" i="166"/>
  <c r="Z1224" i="166"/>
  <c r="Y1224" i="166"/>
  <c r="AP1223" i="166"/>
  <c r="AO1223" i="166"/>
  <c r="AN1223" i="166"/>
  <c r="AK1223" i="166"/>
  <c r="AJ1223" i="166"/>
  <c r="AI1223" i="166"/>
  <c r="AL1223" i="166" s="1"/>
  <c r="AM1223" i="166" s="1"/>
  <c r="AF1223" i="166"/>
  <c r="AE1223" i="166"/>
  <c r="AD1223" i="166"/>
  <c r="AA1223" i="166"/>
  <c r="Z1223" i="166"/>
  <c r="Y1223" i="166"/>
  <c r="AB1223" i="166" s="1"/>
  <c r="AC1223" i="166" s="1"/>
  <c r="AP1222" i="166"/>
  <c r="AO1222" i="166"/>
  <c r="AN1222" i="166"/>
  <c r="AL1222" i="166"/>
  <c r="AM1222" i="166" s="1"/>
  <c r="AK1222" i="166"/>
  <c r="AJ1222" i="166"/>
  <c r="AI1222" i="166"/>
  <c r="AF1222" i="166"/>
  <c r="AE1222" i="166"/>
  <c r="AD1222" i="166"/>
  <c r="AG1222" i="166" s="1"/>
  <c r="AH1222" i="166" s="1"/>
  <c r="AA1222" i="166"/>
  <c r="Z1222" i="166"/>
  <c r="AB1222" i="166" s="1"/>
  <c r="AC1222" i="166" s="1"/>
  <c r="Y1222" i="166"/>
  <c r="AP1221" i="166"/>
  <c r="AO1221" i="166"/>
  <c r="AN1221" i="166"/>
  <c r="AK1221" i="166"/>
  <c r="AJ1221" i="166"/>
  <c r="AI1221" i="166"/>
  <c r="AL1221" i="166" s="1"/>
  <c r="AM1221" i="166" s="1"/>
  <c r="AF1221" i="166"/>
  <c r="AE1221" i="166"/>
  <c r="AD1221" i="166"/>
  <c r="AG1221" i="166" s="1"/>
  <c r="AA1221" i="166"/>
  <c r="Z1221" i="166"/>
  <c r="Y1221" i="166"/>
  <c r="AB1221" i="166" s="1"/>
  <c r="AC1221" i="166" s="1"/>
  <c r="AP1220" i="166"/>
  <c r="AO1220" i="166"/>
  <c r="AN1220" i="166"/>
  <c r="AQ1220" i="166" s="1"/>
  <c r="AK1220" i="166"/>
  <c r="AJ1220" i="166"/>
  <c r="AI1220" i="166"/>
  <c r="AL1220" i="166" s="1"/>
  <c r="AM1220" i="166" s="1"/>
  <c r="AF1220" i="166"/>
  <c r="AE1220" i="166"/>
  <c r="AD1220" i="166"/>
  <c r="AB1220" i="166"/>
  <c r="AC1220" i="166" s="1"/>
  <c r="AA1220" i="166"/>
  <c r="Z1220" i="166"/>
  <c r="Y1220" i="166"/>
  <c r="AP1219" i="166"/>
  <c r="AO1219" i="166"/>
  <c r="AN1219" i="166"/>
  <c r="AQ1219" i="166" s="1"/>
  <c r="AM1219" i="166"/>
  <c r="AK1219" i="166"/>
  <c r="AJ1219" i="166"/>
  <c r="AI1219" i="166"/>
  <c r="AL1219" i="166" s="1"/>
  <c r="AF1219" i="166"/>
  <c r="AE1219" i="166"/>
  <c r="AD1219" i="166"/>
  <c r="AA1219" i="166"/>
  <c r="Z1219" i="166"/>
  <c r="Y1219" i="166"/>
  <c r="AP1218" i="166"/>
  <c r="AO1218" i="166"/>
  <c r="AN1218" i="166"/>
  <c r="AL1218" i="166"/>
  <c r="AM1218" i="166" s="1"/>
  <c r="AK1218" i="166"/>
  <c r="AJ1218" i="166"/>
  <c r="AI1218" i="166"/>
  <c r="AF1218" i="166"/>
  <c r="AE1218" i="166"/>
  <c r="AD1218" i="166"/>
  <c r="AA1218" i="166"/>
  <c r="Z1218" i="166"/>
  <c r="AB1218" i="166" s="1"/>
  <c r="AC1218" i="166" s="1"/>
  <c r="Y1218" i="166"/>
  <c r="AP1217" i="166"/>
  <c r="AO1217" i="166"/>
  <c r="AN1217" i="166"/>
  <c r="AQ1217" i="166" s="1"/>
  <c r="AK1217" i="166"/>
  <c r="AJ1217" i="166"/>
  <c r="AI1217" i="166"/>
  <c r="AF1217" i="166"/>
  <c r="AE1217" i="166"/>
  <c r="AD1217" i="166"/>
  <c r="AC1217" i="166"/>
  <c r="AA1217" i="166"/>
  <c r="Z1217" i="166"/>
  <c r="Y1217" i="166"/>
  <c r="AB1217" i="166" s="1"/>
  <c r="AP1216" i="166"/>
  <c r="AO1216" i="166"/>
  <c r="AN1216" i="166"/>
  <c r="AK1216" i="166"/>
  <c r="AJ1216" i="166"/>
  <c r="AL1216" i="166" s="1"/>
  <c r="AM1216" i="166" s="1"/>
  <c r="AI1216" i="166"/>
  <c r="AF1216" i="166"/>
  <c r="AE1216" i="166"/>
  <c r="AD1216" i="166"/>
  <c r="AB1216" i="166"/>
  <c r="AC1216" i="166" s="1"/>
  <c r="AA1216" i="166"/>
  <c r="Z1216" i="166"/>
  <c r="Y1216" i="166"/>
  <c r="AP1215" i="166"/>
  <c r="AO1215" i="166"/>
  <c r="AN1215" i="166"/>
  <c r="AQ1215" i="166" s="1"/>
  <c r="AK1215" i="166"/>
  <c r="AJ1215" i="166"/>
  <c r="AI1215" i="166"/>
  <c r="AL1215" i="166" s="1"/>
  <c r="AM1215" i="166" s="1"/>
  <c r="AF1215" i="166"/>
  <c r="AE1215" i="166"/>
  <c r="AD1215" i="166"/>
  <c r="AA1215" i="166"/>
  <c r="Z1215" i="166"/>
  <c r="Y1215" i="166"/>
  <c r="AP1214" i="166"/>
  <c r="AO1214" i="166"/>
  <c r="AN1214" i="166"/>
  <c r="AQ1214" i="166" s="1"/>
  <c r="AL1214" i="166"/>
  <c r="AM1214" i="166" s="1"/>
  <c r="AK1214" i="166"/>
  <c r="AJ1214" i="166"/>
  <c r="AI1214" i="166"/>
  <c r="AF1214" i="166"/>
  <c r="AE1214" i="166"/>
  <c r="AD1214" i="166"/>
  <c r="AG1214" i="166" s="1"/>
  <c r="AH1214" i="166" s="1"/>
  <c r="AA1214" i="166"/>
  <c r="Z1214" i="166"/>
  <c r="AB1214" i="166" s="1"/>
  <c r="AC1214" i="166" s="1"/>
  <c r="Y1214" i="166"/>
  <c r="AP1213" i="166"/>
  <c r="AO1213" i="166"/>
  <c r="AN1213" i="166"/>
  <c r="AK1213" i="166"/>
  <c r="AJ1213" i="166"/>
  <c r="AI1213" i="166"/>
  <c r="AF1213" i="166"/>
  <c r="AE1213" i="166"/>
  <c r="AD1213" i="166"/>
  <c r="AG1213" i="166" s="1"/>
  <c r="AA1213" i="166"/>
  <c r="Z1213" i="166"/>
  <c r="Y1213" i="166"/>
  <c r="AB1213" i="166" s="1"/>
  <c r="AC1213" i="166" s="1"/>
  <c r="AP1212" i="166"/>
  <c r="AO1212" i="166"/>
  <c r="AN1212" i="166"/>
  <c r="AK1212" i="166"/>
  <c r="AJ1212" i="166"/>
  <c r="AL1212" i="166" s="1"/>
  <c r="AM1212" i="166" s="1"/>
  <c r="AI1212" i="166"/>
  <c r="AF1212" i="166"/>
  <c r="AE1212" i="166"/>
  <c r="AD1212" i="166"/>
  <c r="AB1212" i="166"/>
  <c r="AC1212" i="166" s="1"/>
  <c r="AA1212" i="166"/>
  <c r="Z1212" i="166"/>
  <c r="Y1212" i="166"/>
  <c r="AP1211" i="166"/>
  <c r="AO1211" i="166"/>
  <c r="AN1211" i="166"/>
  <c r="AQ1211" i="166" s="1"/>
  <c r="AM1211" i="166"/>
  <c r="AK1211" i="166"/>
  <c r="AJ1211" i="166"/>
  <c r="AI1211" i="166"/>
  <c r="AL1211" i="166" s="1"/>
  <c r="AF1211" i="166"/>
  <c r="AE1211" i="166"/>
  <c r="AD1211" i="166"/>
  <c r="AA1211" i="166"/>
  <c r="Z1211" i="166"/>
  <c r="Y1211" i="166"/>
  <c r="AB1211" i="166" s="1"/>
  <c r="AC1211" i="166" s="1"/>
  <c r="AP1210" i="166"/>
  <c r="AO1210" i="166"/>
  <c r="AN1210" i="166"/>
  <c r="AL1210" i="166"/>
  <c r="AM1210" i="166" s="1"/>
  <c r="AK1210" i="166"/>
  <c r="AJ1210" i="166"/>
  <c r="AI1210" i="166"/>
  <c r="AF1210" i="166"/>
  <c r="AE1210" i="166"/>
  <c r="AD1210" i="166"/>
  <c r="AG1210" i="166" s="1"/>
  <c r="AH1210" i="166" s="1"/>
  <c r="AA1210" i="166"/>
  <c r="Z1210" i="166"/>
  <c r="AB1210" i="166" s="1"/>
  <c r="AC1210" i="166" s="1"/>
  <c r="Y1210" i="166"/>
  <c r="AP1209" i="166"/>
  <c r="AO1209" i="166"/>
  <c r="AQ1209" i="166" s="1"/>
  <c r="AN1209" i="166"/>
  <c r="AK1209" i="166"/>
  <c r="AJ1209" i="166"/>
  <c r="AI1209" i="166"/>
  <c r="AL1209" i="166" s="1"/>
  <c r="AM1209" i="166" s="1"/>
  <c r="AF1209" i="166"/>
  <c r="AE1209" i="166"/>
  <c r="AD1209" i="166"/>
  <c r="AG1209" i="166" s="1"/>
  <c r="AH1209" i="166" s="1"/>
  <c r="AC1209" i="166"/>
  <c r="AA1209" i="166"/>
  <c r="Z1209" i="166"/>
  <c r="Y1209" i="166"/>
  <c r="AB1209" i="166" s="1"/>
  <c r="AP1208" i="166"/>
  <c r="AO1208" i="166"/>
  <c r="AN1208" i="166"/>
  <c r="AQ1208" i="166" s="1"/>
  <c r="AK1208" i="166"/>
  <c r="AJ1208" i="166"/>
  <c r="AL1208" i="166" s="1"/>
  <c r="AM1208" i="166" s="1"/>
  <c r="AI1208" i="166"/>
  <c r="AF1208" i="166"/>
  <c r="AE1208" i="166"/>
  <c r="AD1208" i="166"/>
  <c r="AB1208" i="166"/>
  <c r="AC1208" i="166" s="1"/>
  <c r="AA1208" i="166"/>
  <c r="Z1208" i="166"/>
  <c r="Y1208" i="166"/>
  <c r="AP1207" i="166"/>
  <c r="AO1207" i="166"/>
  <c r="AN1207" i="166"/>
  <c r="AQ1207" i="166" s="1"/>
  <c r="AK1207" i="166"/>
  <c r="AJ1207" i="166"/>
  <c r="AI1207" i="166"/>
  <c r="AL1207" i="166" s="1"/>
  <c r="AM1207" i="166" s="1"/>
  <c r="AF1207" i="166"/>
  <c r="AE1207" i="166"/>
  <c r="AD1207" i="166"/>
  <c r="AA1207" i="166"/>
  <c r="Z1207" i="166"/>
  <c r="Y1207" i="166"/>
  <c r="AB1207" i="166" s="1"/>
  <c r="AC1207" i="166" s="1"/>
  <c r="AP1206" i="166"/>
  <c r="AO1206" i="166"/>
  <c r="AN1206" i="166"/>
  <c r="AL1206" i="166"/>
  <c r="AM1206" i="166" s="1"/>
  <c r="AK1206" i="166"/>
  <c r="AJ1206" i="166"/>
  <c r="AI1206" i="166"/>
  <c r="AF1206" i="166"/>
  <c r="AE1206" i="166"/>
  <c r="AD1206" i="166"/>
  <c r="AG1206" i="166" s="1"/>
  <c r="AH1206" i="166" s="1"/>
  <c r="AA1206" i="166"/>
  <c r="Z1206" i="166"/>
  <c r="AB1206" i="166" s="1"/>
  <c r="AC1206" i="166" s="1"/>
  <c r="Y1206" i="166"/>
  <c r="AP1205" i="166"/>
  <c r="AO1205" i="166"/>
  <c r="AN1205" i="166"/>
  <c r="AK1205" i="166"/>
  <c r="AJ1205" i="166"/>
  <c r="AI1205" i="166"/>
  <c r="AL1205" i="166" s="1"/>
  <c r="AM1205" i="166" s="1"/>
  <c r="AF1205" i="166"/>
  <c r="AE1205" i="166"/>
  <c r="AD1205" i="166"/>
  <c r="AG1205" i="166" s="1"/>
  <c r="AA1205" i="166"/>
  <c r="Z1205" i="166"/>
  <c r="Y1205" i="166"/>
  <c r="AB1205" i="166" s="1"/>
  <c r="AC1205" i="166" s="1"/>
  <c r="AP1204" i="166"/>
  <c r="AO1204" i="166"/>
  <c r="AN1204" i="166"/>
  <c r="AK1204" i="166"/>
  <c r="AJ1204" i="166"/>
  <c r="AL1204" i="166" s="1"/>
  <c r="AM1204" i="166" s="1"/>
  <c r="AI1204" i="166"/>
  <c r="AF1204" i="166"/>
  <c r="AE1204" i="166"/>
  <c r="AD1204" i="166"/>
  <c r="AG1204" i="166" s="1"/>
  <c r="AB1204" i="166"/>
  <c r="AC1204" i="166" s="1"/>
  <c r="AA1204" i="166"/>
  <c r="Z1204" i="166"/>
  <c r="Y1204" i="166"/>
  <c r="AP1203" i="166"/>
  <c r="AO1203" i="166"/>
  <c r="AN1203" i="166"/>
  <c r="AM1203" i="166"/>
  <c r="AK1203" i="166"/>
  <c r="AJ1203" i="166"/>
  <c r="AI1203" i="166"/>
  <c r="AL1203" i="166" s="1"/>
  <c r="AF1203" i="166"/>
  <c r="AE1203" i="166"/>
  <c r="AD1203" i="166"/>
  <c r="AA1203" i="166"/>
  <c r="Z1203" i="166"/>
  <c r="Y1203" i="166"/>
  <c r="AP1202" i="166"/>
  <c r="AO1202" i="166"/>
  <c r="AN1202" i="166"/>
  <c r="AL1202" i="166"/>
  <c r="AM1202" i="166" s="1"/>
  <c r="AK1202" i="166"/>
  <c r="AJ1202" i="166"/>
  <c r="AI1202" i="166"/>
  <c r="AF1202" i="166"/>
  <c r="AE1202" i="166"/>
  <c r="AD1202" i="166"/>
  <c r="AA1202" i="166"/>
  <c r="Z1202" i="166"/>
  <c r="AB1202" i="166" s="1"/>
  <c r="AC1202" i="166" s="1"/>
  <c r="Y1202" i="166"/>
  <c r="AP1201" i="166"/>
  <c r="AO1201" i="166"/>
  <c r="AN1201" i="166"/>
  <c r="AK1201" i="166"/>
  <c r="AJ1201" i="166"/>
  <c r="AI1201" i="166"/>
  <c r="AF1201" i="166"/>
  <c r="AE1201" i="166"/>
  <c r="AD1201" i="166"/>
  <c r="AC1201" i="166"/>
  <c r="AA1201" i="166"/>
  <c r="Z1201" i="166"/>
  <c r="Y1201" i="166"/>
  <c r="AB1201" i="166" s="1"/>
  <c r="AP1200" i="166"/>
  <c r="AO1200" i="166"/>
  <c r="AN1200" i="166"/>
  <c r="AQ1200" i="166" s="1"/>
  <c r="AK1200" i="166"/>
  <c r="AJ1200" i="166"/>
  <c r="AL1200" i="166" s="1"/>
  <c r="AM1200" i="166" s="1"/>
  <c r="AI1200" i="166"/>
  <c r="AF1200" i="166"/>
  <c r="AE1200" i="166"/>
  <c r="AD1200" i="166"/>
  <c r="AB1200" i="166"/>
  <c r="AC1200" i="166" s="1"/>
  <c r="AA1200" i="166"/>
  <c r="Z1200" i="166"/>
  <c r="Y1200" i="166"/>
  <c r="AQ1199" i="166"/>
  <c r="AP1199" i="166"/>
  <c r="AO1199" i="166"/>
  <c r="AN1199" i="166"/>
  <c r="AK1199" i="166"/>
  <c r="AJ1199" i="166"/>
  <c r="AI1199" i="166"/>
  <c r="AL1199" i="166" s="1"/>
  <c r="AM1199" i="166" s="1"/>
  <c r="AF1199" i="166"/>
  <c r="AE1199" i="166"/>
  <c r="AD1199" i="166"/>
  <c r="AA1199" i="166"/>
  <c r="Z1199" i="166"/>
  <c r="Y1199" i="166"/>
  <c r="AP1198" i="166"/>
  <c r="AO1198" i="166"/>
  <c r="AN1198" i="166"/>
  <c r="AQ1198" i="166" s="1"/>
  <c r="AL1198" i="166"/>
  <c r="AM1198" i="166" s="1"/>
  <c r="AK1198" i="166"/>
  <c r="AJ1198" i="166"/>
  <c r="AI1198" i="166"/>
  <c r="AH1198" i="166"/>
  <c r="AF1198" i="166"/>
  <c r="AE1198" i="166"/>
  <c r="AD1198" i="166"/>
  <c r="AG1198" i="166" s="1"/>
  <c r="AA1198" i="166"/>
  <c r="Z1198" i="166"/>
  <c r="AB1198" i="166" s="1"/>
  <c r="AC1198" i="166" s="1"/>
  <c r="Y1198" i="166"/>
  <c r="AP1197" i="166"/>
  <c r="AK1197" i="166"/>
  <c r="AJ1197" i="166"/>
  <c r="AI1197" i="166"/>
  <c r="AF1197" i="166"/>
  <c r="AA1197" i="166"/>
  <c r="Z1197" i="166"/>
  <c r="Y1197" i="166"/>
  <c r="AB1197" i="166" s="1"/>
  <c r="AC1197" i="166" s="1"/>
  <c r="AP1196" i="166"/>
  <c r="AO1196" i="166"/>
  <c r="AN1196" i="166"/>
  <c r="AQ1196" i="166" s="1"/>
  <c r="AK1196" i="166"/>
  <c r="AJ1196" i="166"/>
  <c r="AL1196" i="166" s="1"/>
  <c r="AM1196" i="166" s="1"/>
  <c r="AI1196" i="166"/>
  <c r="AF1196" i="166"/>
  <c r="AE1196" i="166"/>
  <c r="AD1196" i="166"/>
  <c r="AB1196" i="166"/>
  <c r="AC1196" i="166" s="1"/>
  <c r="AA1196" i="166"/>
  <c r="Z1196" i="166"/>
  <c r="Y1196" i="166"/>
  <c r="AP1195" i="166"/>
  <c r="AO1195" i="166"/>
  <c r="AN1195" i="166"/>
  <c r="AQ1195" i="166" s="1"/>
  <c r="AM1195" i="166"/>
  <c r="AK1195" i="166"/>
  <c r="AJ1195" i="166"/>
  <c r="AI1195" i="166"/>
  <c r="AL1195" i="166" s="1"/>
  <c r="AF1195" i="166"/>
  <c r="AE1195" i="166"/>
  <c r="AD1195" i="166"/>
  <c r="AA1195" i="166"/>
  <c r="Z1195" i="166"/>
  <c r="Y1195" i="166"/>
  <c r="AB1195" i="166" s="1"/>
  <c r="AC1195" i="166" s="1"/>
  <c r="AP1194" i="166"/>
  <c r="AO1194" i="166"/>
  <c r="AN1194" i="166"/>
  <c r="AQ1194" i="166" s="1"/>
  <c r="AL1194" i="166"/>
  <c r="AM1194" i="166" s="1"/>
  <c r="AK1194" i="166"/>
  <c r="AJ1194" i="166"/>
  <c r="AI1194" i="166"/>
  <c r="AF1194" i="166"/>
  <c r="AE1194" i="166"/>
  <c r="AD1194" i="166"/>
  <c r="AG1194" i="166" s="1"/>
  <c r="AH1194" i="166" s="1"/>
  <c r="AA1194" i="166"/>
  <c r="Z1194" i="166"/>
  <c r="AB1194" i="166" s="1"/>
  <c r="AC1194" i="166" s="1"/>
  <c r="Y1194" i="166"/>
  <c r="AP1193" i="166"/>
  <c r="AO1193" i="166"/>
  <c r="AN1193" i="166"/>
  <c r="AK1193" i="166"/>
  <c r="AJ1193" i="166"/>
  <c r="AI1193" i="166"/>
  <c r="AL1193" i="166" s="1"/>
  <c r="AM1193" i="166" s="1"/>
  <c r="AF1193" i="166"/>
  <c r="AE1193" i="166"/>
  <c r="AD1193" i="166"/>
  <c r="AG1193" i="166" s="1"/>
  <c r="AH1193" i="166" s="1"/>
  <c r="AC1193" i="166"/>
  <c r="AA1193" i="166"/>
  <c r="Z1193" i="166"/>
  <c r="Y1193" i="166"/>
  <c r="AB1193" i="166" s="1"/>
  <c r="AP1192" i="166"/>
  <c r="AO1192" i="166"/>
  <c r="AN1192" i="166"/>
  <c r="AQ1192" i="166" s="1"/>
  <c r="AK1192" i="166"/>
  <c r="AJ1192" i="166"/>
  <c r="AL1192" i="166" s="1"/>
  <c r="AM1192" i="166" s="1"/>
  <c r="AI1192" i="166"/>
  <c r="AF1192" i="166"/>
  <c r="AE1192" i="166"/>
  <c r="AD1192" i="166"/>
  <c r="AB1192" i="166"/>
  <c r="AC1192" i="166" s="1"/>
  <c r="AA1192" i="166"/>
  <c r="Z1192" i="166"/>
  <c r="Y1192" i="166"/>
  <c r="AP1191" i="166"/>
  <c r="AO1191" i="166"/>
  <c r="AN1191" i="166"/>
  <c r="AQ1191" i="166" s="1"/>
  <c r="AK1191" i="166"/>
  <c r="AJ1191" i="166"/>
  <c r="AI1191" i="166"/>
  <c r="AL1191" i="166" s="1"/>
  <c r="AM1191" i="166" s="1"/>
  <c r="AF1191" i="166"/>
  <c r="AE1191" i="166"/>
  <c r="AD1191" i="166"/>
  <c r="AA1191" i="166"/>
  <c r="Z1191" i="166"/>
  <c r="Y1191" i="166"/>
  <c r="AB1191" i="166" s="1"/>
  <c r="AC1191" i="166" s="1"/>
  <c r="AP1190" i="166"/>
  <c r="AO1190" i="166"/>
  <c r="AN1190" i="166"/>
  <c r="AL1190" i="166"/>
  <c r="AM1190" i="166" s="1"/>
  <c r="AK1190" i="166"/>
  <c r="AJ1190" i="166"/>
  <c r="AI1190" i="166"/>
  <c r="AF1190" i="166"/>
  <c r="AE1190" i="166"/>
  <c r="AD1190" i="166"/>
  <c r="AA1190" i="166"/>
  <c r="Z1190" i="166"/>
  <c r="AB1190" i="166" s="1"/>
  <c r="AC1190" i="166" s="1"/>
  <c r="Y1190" i="166"/>
  <c r="AP1189" i="166"/>
  <c r="AO1189" i="166"/>
  <c r="AN1189" i="166"/>
  <c r="AK1189" i="166"/>
  <c r="AJ1189" i="166"/>
  <c r="AI1189" i="166"/>
  <c r="AL1189" i="166" s="1"/>
  <c r="AM1189" i="166" s="1"/>
  <c r="AF1189" i="166"/>
  <c r="AE1189" i="166"/>
  <c r="AD1189" i="166"/>
  <c r="AA1189" i="166"/>
  <c r="Z1189" i="166"/>
  <c r="Y1189" i="166"/>
  <c r="AB1189" i="166" s="1"/>
  <c r="AC1189" i="166" s="1"/>
  <c r="AP1188" i="166"/>
  <c r="AO1188" i="166"/>
  <c r="AN1188" i="166"/>
  <c r="AQ1188" i="166" s="1"/>
  <c r="AK1188" i="166"/>
  <c r="AJ1188" i="166"/>
  <c r="AL1188" i="166" s="1"/>
  <c r="AM1188" i="166" s="1"/>
  <c r="AI1188" i="166"/>
  <c r="AF1188" i="166"/>
  <c r="AE1188" i="166"/>
  <c r="AD1188" i="166"/>
  <c r="AB1188" i="166"/>
  <c r="AC1188" i="166" s="1"/>
  <c r="AA1188" i="166"/>
  <c r="Z1188" i="166"/>
  <c r="Y1188" i="166"/>
  <c r="AP1187" i="166"/>
  <c r="AO1187" i="166"/>
  <c r="AN1187" i="166"/>
  <c r="AM1187" i="166"/>
  <c r="AK1187" i="166"/>
  <c r="AJ1187" i="166"/>
  <c r="AI1187" i="166"/>
  <c r="AL1187" i="166" s="1"/>
  <c r="AF1187" i="166"/>
  <c r="AE1187" i="166"/>
  <c r="AD1187" i="166"/>
  <c r="AA1187" i="166"/>
  <c r="Z1187" i="166"/>
  <c r="Y1187" i="166"/>
  <c r="AP1186" i="166"/>
  <c r="AO1186" i="166"/>
  <c r="AN1186" i="166"/>
  <c r="AL1186" i="166"/>
  <c r="AM1186" i="166" s="1"/>
  <c r="AK1186" i="166"/>
  <c r="AJ1186" i="166"/>
  <c r="AI1186" i="166"/>
  <c r="AF1186" i="166"/>
  <c r="AE1186" i="166"/>
  <c r="AD1186" i="166"/>
  <c r="AA1186" i="166"/>
  <c r="Z1186" i="166"/>
  <c r="AB1186" i="166" s="1"/>
  <c r="AC1186" i="166" s="1"/>
  <c r="Y1186" i="166"/>
  <c r="AP1185" i="166"/>
  <c r="AO1185" i="166"/>
  <c r="AQ1185" i="166" s="1"/>
  <c r="AN1185" i="166"/>
  <c r="AK1185" i="166"/>
  <c r="AJ1185" i="166"/>
  <c r="AI1185" i="166"/>
  <c r="AF1185" i="166"/>
  <c r="AE1185" i="166"/>
  <c r="AD1185" i="166"/>
  <c r="AC1185" i="166"/>
  <c r="AA1185" i="166"/>
  <c r="Z1185" i="166"/>
  <c r="Y1185" i="166"/>
  <c r="AB1185" i="166" s="1"/>
  <c r="AP1184" i="166"/>
  <c r="AO1184" i="166"/>
  <c r="AN1184" i="166"/>
  <c r="AQ1184" i="166" s="1"/>
  <c r="AK1184" i="166"/>
  <c r="AJ1184" i="166"/>
  <c r="AL1184" i="166" s="1"/>
  <c r="AM1184" i="166" s="1"/>
  <c r="AI1184" i="166"/>
  <c r="AF1184" i="166"/>
  <c r="AE1184" i="166"/>
  <c r="AD1184" i="166"/>
  <c r="AB1184" i="166"/>
  <c r="AC1184" i="166" s="1"/>
  <c r="AA1184" i="166"/>
  <c r="Z1184" i="166"/>
  <c r="Y1184" i="166"/>
  <c r="AP1183" i="166"/>
  <c r="AO1183" i="166"/>
  <c r="AN1183" i="166"/>
  <c r="AK1183" i="166"/>
  <c r="AJ1183" i="166"/>
  <c r="AI1183" i="166"/>
  <c r="AL1183" i="166" s="1"/>
  <c r="AM1183" i="166" s="1"/>
  <c r="AF1183" i="166"/>
  <c r="AE1183" i="166"/>
  <c r="AD1183" i="166"/>
  <c r="AA1183" i="166"/>
  <c r="Z1183" i="166"/>
  <c r="Y1183" i="166"/>
  <c r="AP1182" i="166"/>
  <c r="AO1182" i="166"/>
  <c r="AN1182" i="166"/>
  <c r="AL1182" i="166"/>
  <c r="AM1182" i="166" s="1"/>
  <c r="AK1182" i="166"/>
  <c r="AJ1182" i="166"/>
  <c r="AI1182" i="166"/>
  <c r="AF1182" i="166"/>
  <c r="AE1182" i="166"/>
  <c r="AD1182" i="166"/>
  <c r="AA1182" i="166"/>
  <c r="Z1182" i="166"/>
  <c r="AB1182" i="166" s="1"/>
  <c r="AC1182" i="166" s="1"/>
  <c r="Y1182" i="166"/>
  <c r="AP1181" i="166"/>
  <c r="AK1181" i="166"/>
  <c r="AJ1181" i="166"/>
  <c r="AI1181" i="166"/>
  <c r="AF1181" i="166"/>
  <c r="AA1181" i="166"/>
  <c r="Z1181" i="166"/>
  <c r="Y1181" i="166"/>
  <c r="AB1181" i="166" s="1"/>
  <c r="AC1181" i="166" s="1"/>
  <c r="AP1180" i="166"/>
  <c r="AO1180" i="166"/>
  <c r="AN1180" i="166"/>
  <c r="AK1180" i="166"/>
  <c r="AJ1180" i="166"/>
  <c r="AL1180" i="166" s="1"/>
  <c r="AM1180" i="166" s="1"/>
  <c r="AI1180" i="166"/>
  <c r="AF1180" i="166"/>
  <c r="AE1180" i="166"/>
  <c r="AD1180" i="166"/>
  <c r="AB1180" i="166"/>
  <c r="AC1180" i="166" s="1"/>
  <c r="AA1180" i="166"/>
  <c r="Z1180" i="166"/>
  <c r="Y1180" i="166"/>
  <c r="AQ1179" i="166"/>
  <c r="AP1179" i="166"/>
  <c r="AO1179" i="166"/>
  <c r="AN1179" i="166"/>
  <c r="AM1179" i="166"/>
  <c r="AK1179" i="166"/>
  <c r="AJ1179" i="166"/>
  <c r="AI1179" i="166"/>
  <c r="AL1179" i="166" s="1"/>
  <c r="AF1179" i="166"/>
  <c r="AE1179" i="166"/>
  <c r="AG1179" i="166" s="1"/>
  <c r="AD1179" i="166"/>
  <c r="AA1179" i="166"/>
  <c r="Z1179" i="166"/>
  <c r="Y1179" i="166"/>
  <c r="AB1179" i="166" s="1"/>
  <c r="AC1179" i="166" s="1"/>
  <c r="AP1178" i="166"/>
  <c r="AO1178" i="166"/>
  <c r="AN1178" i="166"/>
  <c r="AQ1178" i="166" s="1"/>
  <c r="AL1178" i="166"/>
  <c r="AM1178" i="166" s="1"/>
  <c r="AK1178" i="166"/>
  <c r="AJ1178" i="166"/>
  <c r="AI1178" i="166"/>
  <c r="AF1178" i="166"/>
  <c r="AE1178" i="166"/>
  <c r="AD1178" i="166"/>
  <c r="AG1178" i="166" s="1"/>
  <c r="AH1178" i="166" s="1"/>
  <c r="AA1178" i="166"/>
  <c r="Z1178" i="166"/>
  <c r="AB1178" i="166" s="1"/>
  <c r="AC1178" i="166" s="1"/>
  <c r="Y1178" i="166"/>
  <c r="AP1177" i="166"/>
  <c r="AO1177" i="166"/>
  <c r="AN1177" i="166"/>
  <c r="AK1177" i="166"/>
  <c r="AJ1177" i="166"/>
  <c r="AI1177" i="166"/>
  <c r="AL1177" i="166" s="1"/>
  <c r="AM1177" i="166" s="1"/>
  <c r="AF1177" i="166"/>
  <c r="AE1177" i="166"/>
  <c r="AD1177" i="166"/>
  <c r="AA1177" i="166"/>
  <c r="Z1177" i="166"/>
  <c r="Y1177" i="166"/>
  <c r="AP1176" i="166"/>
  <c r="AO1176" i="166"/>
  <c r="AN1176" i="166"/>
  <c r="AL1176" i="166"/>
  <c r="AM1176" i="166" s="1"/>
  <c r="AK1176" i="166"/>
  <c r="AJ1176" i="166"/>
  <c r="AI1176" i="166"/>
  <c r="AF1176" i="166"/>
  <c r="AE1176" i="166"/>
  <c r="AD1176" i="166"/>
  <c r="AB1176" i="166"/>
  <c r="AC1176" i="166" s="1"/>
  <c r="AA1176" i="166"/>
  <c r="Z1176" i="166"/>
  <c r="Y1176" i="166"/>
  <c r="AP1175" i="166"/>
  <c r="AO1175" i="166"/>
  <c r="AN1175" i="166"/>
  <c r="AK1175" i="166"/>
  <c r="AJ1175" i="166"/>
  <c r="AI1175" i="166"/>
  <c r="AL1175" i="166" s="1"/>
  <c r="AM1175" i="166" s="1"/>
  <c r="AF1175" i="166"/>
  <c r="AE1175" i="166"/>
  <c r="AG1175" i="166" s="1"/>
  <c r="AD1175" i="166"/>
  <c r="AA1175" i="166"/>
  <c r="Z1175" i="166"/>
  <c r="Y1175" i="166"/>
  <c r="AP1174" i="166"/>
  <c r="AO1174" i="166"/>
  <c r="AN1174" i="166"/>
  <c r="AK1174" i="166"/>
  <c r="AJ1174" i="166"/>
  <c r="AI1174" i="166"/>
  <c r="AL1174" i="166" s="1"/>
  <c r="AM1174" i="166" s="1"/>
  <c r="AF1174" i="166"/>
  <c r="AE1174" i="166"/>
  <c r="AD1174" i="166"/>
  <c r="AG1174" i="166" s="1"/>
  <c r="AA1174" i="166"/>
  <c r="Z1174" i="166"/>
  <c r="Y1174" i="166"/>
  <c r="AB1174" i="166" s="1"/>
  <c r="AC1174" i="166" s="1"/>
  <c r="AP1173" i="166"/>
  <c r="AO1173" i="166"/>
  <c r="AN1173" i="166"/>
  <c r="AK1173" i="166"/>
  <c r="AJ1173" i="166"/>
  <c r="AL1173" i="166" s="1"/>
  <c r="AM1173" i="166" s="1"/>
  <c r="AI1173" i="166"/>
  <c r="AF1173" i="166"/>
  <c r="AE1173" i="166"/>
  <c r="AD1173" i="166"/>
  <c r="AG1173" i="166" s="1"/>
  <c r="AH1173" i="166" s="1"/>
  <c r="AB1173" i="166"/>
  <c r="AC1173" i="166" s="1"/>
  <c r="AA1173" i="166"/>
  <c r="Z1173" i="166"/>
  <c r="Y1173" i="166"/>
  <c r="AP1172" i="166"/>
  <c r="AO1172" i="166"/>
  <c r="AN1172" i="166"/>
  <c r="AQ1172" i="166" s="1"/>
  <c r="AK1172" i="166"/>
  <c r="AJ1172" i="166"/>
  <c r="AI1172" i="166"/>
  <c r="AL1172" i="166" s="1"/>
  <c r="AM1172" i="166" s="1"/>
  <c r="AF1172" i="166"/>
  <c r="AE1172" i="166"/>
  <c r="AD1172" i="166"/>
  <c r="AA1172" i="166"/>
  <c r="Z1172" i="166"/>
  <c r="Y1172" i="166"/>
  <c r="AP1171" i="166"/>
  <c r="AO1171" i="166"/>
  <c r="AN1171" i="166"/>
  <c r="AL1171" i="166"/>
  <c r="AM1171" i="166" s="1"/>
  <c r="AK1171" i="166"/>
  <c r="AJ1171" i="166"/>
  <c r="AI1171" i="166"/>
  <c r="AF1171" i="166"/>
  <c r="AE1171" i="166"/>
  <c r="AD1171" i="166"/>
  <c r="AG1171" i="166" s="1"/>
  <c r="AA1171" i="166"/>
  <c r="Z1171" i="166"/>
  <c r="AB1171" i="166" s="1"/>
  <c r="Y1171" i="166"/>
  <c r="AP1170" i="166"/>
  <c r="AO1170" i="166"/>
  <c r="AN1170" i="166"/>
  <c r="AK1170" i="166"/>
  <c r="AJ1170" i="166"/>
  <c r="AI1170" i="166"/>
  <c r="AF1170" i="166"/>
  <c r="AE1170" i="166"/>
  <c r="AD1170" i="166"/>
  <c r="AG1170" i="166" s="1"/>
  <c r="AH1170" i="166" s="1"/>
  <c r="AC1170" i="166"/>
  <c r="AA1170" i="166"/>
  <c r="Z1170" i="166"/>
  <c r="Y1170" i="166"/>
  <c r="AB1170" i="166" s="1"/>
  <c r="AP1169" i="166"/>
  <c r="AO1169" i="166"/>
  <c r="AN1169" i="166"/>
  <c r="AQ1169" i="166" s="1"/>
  <c r="AK1169" i="166"/>
  <c r="AJ1169" i="166"/>
  <c r="AL1169" i="166" s="1"/>
  <c r="AM1169" i="166" s="1"/>
  <c r="AI1169" i="166"/>
  <c r="AF1169" i="166"/>
  <c r="AE1169" i="166"/>
  <c r="AD1169" i="166"/>
  <c r="AB1169" i="166"/>
  <c r="AC1169" i="166" s="1"/>
  <c r="AA1169" i="166"/>
  <c r="Z1169" i="166"/>
  <c r="Y1169" i="166"/>
  <c r="AP1168" i="166"/>
  <c r="AO1168" i="166"/>
  <c r="AN1168" i="166"/>
  <c r="AQ1168" i="166" s="1"/>
  <c r="AK1168" i="166"/>
  <c r="AJ1168" i="166"/>
  <c r="AI1168" i="166"/>
  <c r="AL1168" i="166" s="1"/>
  <c r="AM1168" i="166" s="1"/>
  <c r="AF1168" i="166"/>
  <c r="AE1168" i="166"/>
  <c r="AD1168" i="166"/>
  <c r="AA1168" i="166"/>
  <c r="Z1168" i="166"/>
  <c r="Y1168" i="166"/>
  <c r="AP1167" i="166"/>
  <c r="AO1167" i="166"/>
  <c r="AN1167" i="166"/>
  <c r="AQ1167" i="166" s="1"/>
  <c r="AL1167" i="166"/>
  <c r="AM1167" i="166" s="1"/>
  <c r="AK1167" i="166"/>
  <c r="AJ1167" i="166"/>
  <c r="AI1167" i="166"/>
  <c r="AF1167" i="166"/>
  <c r="AE1167" i="166"/>
  <c r="AD1167" i="166"/>
  <c r="AG1167" i="166" s="1"/>
  <c r="AH1167" i="166" s="1"/>
  <c r="AA1167" i="166"/>
  <c r="Z1167" i="166"/>
  <c r="AB1167" i="166" s="1"/>
  <c r="AC1167" i="166" s="1"/>
  <c r="Y1167" i="166"/>
  <c r="AP1166" i="166"/>
  <c r="AO1166" i="166"/>
  <c r="AN1166" i="166"/>
  <c r="AK1166" i="166"/>
  <c r="AJ1166" i="166"/>
  <c r="AI1166" i="166"/>
  <c r="AF1166" i="166"/>
  <c r="AE1166" i="166"/>
  <c r="AD1166" i="166"/>
  <c r="AG1166" i="166" s="1"/>
  <c r="AH1166" i="166" s="1"/>
  <c r="AC1166" i="166"/>
  <c r="AA1166" i="166"/>
  <c r="Z1166" i="166"/>
  <c r="Y1166" i="166"/>
  <c r="AB1166" i="166" s="1"/>
  <c r="AP1165" i="166"/>
  <c r="AO1165" i="166"/>
  <c r="AN1165" i="166"/>
  <c r="AQ1165" i="166" s="1"/>
  <c r="AK1165" i="166"/>
  <c r="AJ1165" i="166"/>
  <c r="AL1165" i="166" s="1"/>
  <c r="AM1165" i="166" s="1"/>
  <c r="AI1165" i="166"/>
  <c r="AF1165" i="166"/>
  <c r="AE1165" i="166"/>
  <c r="AD1165" i="166"/>
  <c r="AB1165" i="166"/>
  <c r="AC1165" i="166" s="1"/>
  <c r="AA1165" i="166"/>
  <c r="Z1165" i="166"/>
  <c r="Y1165" i="166"/>
  <c r="AP1164" i="166"/>
  <c r="AO1164" i="166"/>
  <c r="AN1164" i="166"/>
  <c r="AQ1164" i="166" s="1"/>
  <c r="AM1164" i="166"/>
  <c r="AK1164" i="166"/>
  <c r="AJ1164" i="166"/>
  <c r="AI1164" i="166"/>
  <c r="AL1164" i="166" s="1"/>
  <c r="AF1164" i="166"/>
  <c r="AE1164" i="166"/>
  <c r="AD1164" i="166"/>
  <c r="AA1164" i="166"/>
  <c r="Z1164" i="166"/>
  <c r="Y1164" i="166"/>
  <c r="AB1164" i="166" s="1"/>
  <c r="AC1164" i="166" s="1"/>
  <c r="AP1163" i="166"/>
  <c r="AO1163" i="166"/>
  <c r="AN1163" i="166"/>
  <c r="AL1163" i="166"/>
  <c r="AM1163" i="166" s="1"/>
  <c r="AK1163" i="166"/>
  <c r="AJ1163" i="166"/>
  <c r="AI1163" i="166"/>
  <c r="AF1163" i="166"/>
  <c r="AE1163" i="166"/>
  <c r="AD1163" i="166"/>
  <c r="AG1163" i="166" s="1"/>
  <c r="AH1163" i="166" s="1"/>
  <c r="AA1163" i="166"/>
  <c r="Z1163" i="166"/>
  <c r="AB1163" i="166" s="1"/>
  <c r="AC1163" i="166" s="1"/>
  <c r="Y1163" i="166"/>
  <c r="AP1162" i="166"/>
  <c r="AO1162" i="166"/>
  <c r="AN1162" i="166"/>
  <c r="AK1162" i="166"/>
  <c r="AJ1162" i="166"/>
  <c r="AI1162" i="166"/>
  <c r="AL1162" i="166" s="1"/>
  <c r="AM1162" i="166" s="1"/>
  <c r="AF1162" i="166"/>
  <c r="AE1162" i="166"/>
  <c r="AD1162" i="166"/>
  <c r="AG1162" i="166" s="1"/>
  <c r="AA1162" i="166"/>
  <c r="Z1162" i="166"/>
  <c r="Y1162" i="166"/>
  <c r="AB1162" i="166" s="1"/>
  <c r="AC1162" i="166" s="1"/>
  <c r="AP1161" i="166"/>
  <c r="AO1161" i="166"/>
  <c r="AN1161" i="166"/>
  <c r="AQ1161" i="166" s="1"/>
  <c r="AK1161" i="166"/>
  <c r="AJ1161" i="166"/>
  <c r="AL1161" i="166" s="1"/>
  <c r="AM1161" i="166" s="1"/>
  <c r="AI1161" i="166"/>
  <c r="AF1161" i="166"/>
  <c r="AE1161" i="166"/>
  <c r="AD1161" i="166"/>
  <c r="AB1161" i="166"/>
  <c r="AC1161" i="166" s="1"/>
  <c r="AA1161" i="166"/>
  <c r="Z1161" i="166"/>
  <c r="Y1161" i="166"/>
  <c r="AP1160" i="166"/>
  <c r="AO1160" i="166"/>
  <c r="AN1160" i="166"/>
  <c r="AQ1160" i="166" s="1"/>
  <c r="AM1160" i="166"/>
  <c r="AK1160" i="166"/>
  <c r="AJ1160" i="166"/>
  <c r="AI1160" i="166"/>
  <c r="AL1160" i="166" s="1"/>
  <c r="AF1160" i="166"/>
  <c r="AE1160" i="166"/>
  <c r="AD1160" i="166"/>
  <c r="AA1160" i="166"/>
  <c r="Z1160" i="166"/>
  <c r="Y1160" i="166"/>
  <c r="AB1160" i="166" s="1"/>
  <c r="AC1160" i="166" s="1"/>
  <c r="AP1159" i="166"/>
  <c r="AO1159" i="166"/>
  <c r="AN1159" i="166"/>
  <c r="AL1159" i="166"/>
  <c r="AM1159" i="166" s="1"/>
  <c r="AK1159" i="166"/>
  <c r="AJ1159" i="166"/>
  <c r="AI1159" i="166"/>
  <c r="AF1159" i="166"/>
  <c r="AE1159" i="166"/>
  <c r="AD1159" i="166"/>
  <c r="AG1159" i="166" s="1"/>
  <c r="AH1159" i="166" s="1"/>
  <c r="AA1159" i="166"/>
  <c r="Z1159" i="166"/>
  <c r="AB1159" i="166" s="1"/>
  <c r="AC1159" i="166" s="1"/>
  <c r="Y1159" i="166"/>
  <c r="AP1158" i="166"/>
  <c r="AO1158" i="166"/>
  <c r="AN1158" i="166"/>
  <c r="AK1158" i="166"/>
  <c r="AJ1158" i="166"/>
  <c r="AI1158" i="166"/>
  <c r="AL1158" i="166" s="1"/>
  <c r="AM1158" i="166" s="1"/>
  <c r="AF1158" i="166"/>
  <c r="AE1158" i="166"/>
  <c r="AD1158" i="166"/>
  <c r="AG1158" i="166" s="1"/>
  <c r="AA1158" i="166"/>
  <c r="Z1158" i="166"/>
  <c r="Y1158" i="166"/>
  <c r="AB1158" i="166" s="1"/>
  <c r="AC1158" i="166" s="1"/>
  <c r="AP1157" i="166"/>
  <c r="AO1157" i="166"/>
  <c r="AN1157" i="166"/>
  <c r="AQ1157" i="166" s="1"/>
  <c r="AK1157" i="166"/>
  <c r="AJ1157" i="166"/>
  <c r="AL1157" i="166" s="1"/>
  <c r="AM1157" i="166" s="1"/>
  <c r="AI1157" i="166"/>
  <c r="AF1157" i="166"/>
  <c r="AE1157" i="166"/>
  <c r="AD1157" i="166"/>
  <c r="AG1157" i="166" s="1"/>
  <c r="AH1157" i="166" s="1"/>
  <c r="AB1157" i="166"/>
  <c r="AC1157" i="166" s="1"/>
  <c r="AA1157" i="166"/>
  <c r="Z1157" i="166"/>
  <c r="Y1157" i="166"/>
  <c r="AP1156" i="166"/>
  <c r="AO1156" i="166"/>
  <c r="AN1156" i="166"/>
  <c r="AK1156" i="166"/>
  <c r="AJ1156" i="166"/>
  <c r="AI1156" i="166"/>
  <c r="AL1156" i="166" s="1"/>
  <c r="AM1156" i="166" s="1"/>
  <c r="AF1156" i="166"/>
  <c r="AE1156" i="166"/>
  <c r="AD1156" i="166"/>
  <c r="AA1156" i="166"/>
  <c r="Z1156" i="166"/>
  <c r="Y1156" i="166"/>
  <c r="AP1155" i="166"/>
  <c r="AO1155" i="166"/>
  <c r="AN1155" i="166"/>
  <c r="AL1155" i="166"/>
  <c r="AM1155" i="166" s="1"/>
  <c r="AK1155" i="166"/>
  <c r="AJ1155" i="166"/>
  <c r="AI1155" i="166"/>
  <c r="AF1155" i="166"/>
  <c r="AE1155" i="166"/>
  <c r="AD1155" i="166"/>
  <c r="AG1155" i="166" s="1"/>
  <c r="AA1155" i="166"/>
  <c r="Z1155" i="166"/>
  <c r="AB1155" i="166" s="1"/>
  <c r="Y1155" i="166"/>
  <c r="AP1154" i="166"/>
  <c r="AO1154" i="166"/>
  <c r="AN1154" i="166"/>
  <c r="AK1154" i="166"/>
  <c r="AJ1154" i="166"/>
  <c r="AI1154" i="166"/>
  <c r="AF1154" i="166"/>
  <c r="AE1154" i="166"/>
  <c r="AD1154" i="166"/>
  <c r="AG1154" i="166" s="1"/>
  <c r="AH1154" i="166" s="1"/>
  <c r="AC1154" i="166"/>
  <c r="AA1154" i="166"/>
  <c r="Z1154" i="166"/>
  <c r="Y1154" i="166"/>
  <c r="AB1154" i="166" s="1"/>
  <c r="AP1153" i="166"/>
  <c r="AO1153" i="166"/>
  <c r="AN1153" i="166"/>
  <c r="AQ1153" i="166" s="1"/>
  <c r="AK1153" i="166"/>
  <c r="AJ1153" i="166"/>
  <c r="AL1153" i="166" s="1"/>
  <c r="AM1153" i="166" s="1"/>
  <c r="AI1153" i="166"/>
  <c r="AF1153" i="166"/>
  <c r="AE1153" i="166"/>
  <c r="AD1153" i="166"/>
  <c r="AB1153" i="166"/>
  <c r="AC1153" i="166" s="1"/>
  <c r="AA1153" i="166"/>
  <c r="Z1153" i="166"/>
  <c r="Y1153" i="166"/>
  <c r="AP1152" i="166"/>
  <c r="AO1152" i="166"/>
  <c r="AN1152" i="166"/>
  <c r="AQ1152" i="166" s="1"/>
  <c r="AK1152" i="166"/>
  <c r="AJ1152" i="166"/>
  <c r="AI1152" i="166"/>
  <c r="AL1152" i="166" s="1"/>
  <c r="AM1152" i="166" s="1"/>
  <c r="AF1152" i="166"/>
  <c r="AE1152" i="166"/>
  <c r="AD1152" i="166"/>
  <c r="AA1152" i="166"/>
  <c r="Z1152" i="166"/>
  <c r="Y1152" i="166"/>
  <c r="AP1151" i="166"/>
  <c r="AO1151" i="166"/>
  <c r="AN1151" i="166"/>
  <c r="AL1151" i="166"/>
  <c r="AM1151" i="166" s="1"/>
  <c r="AK1151" i="166"/>
  <c r="AJ1151" i="166"/>
  <c r="AI1151" i="166"/>
  <c r="AF1151" i="166"/>
  <c r="AE1151" i="166"/>
  <c r="AD1151" i="166"/>
  <c r="AG1151" i="166" s="1"/>
  <c r="AH1151" i="166" s="1"/>
  <c r="AA1151" i="166"/>
  <c r="Z1151" i="166"/>
  <c r="AB1151" i="166" s="1"/>
  <c r="AC1151" i="166" s="1"/>
  <c r="Y1151" i="166"/>
  <c r="AP1150" i="166"/>
  <c r="AO1150" i="166"/>
  <c r="AN1150" i="166"/>
  <c r="AK1150" i="166"/>
  <c r="AJ1150" i="166"/>
  <c r="AI1150" i="166"/>
  <c r="AF1150" i="166"/>
  <c r="AE1150" i="166"/>
  <c r="AD1150" i="166"/>
  <c r="AG1150" i="166" s="1"/>
  <c r="AH1150" i="166" s="1"/>
  <c r="AC1150" i="166"/>
  <c r="AA1150" i="166"/>
  <c r="Z1150" i="166"/>
  <c r="Y1150" i="166"/>
  <c r="AB1150" i="166" s="1"/>
  <c r="AP1149" i="166"/>
  <c r="AO1149" i="166"/>
  <c r="AN1149" i="166"/>
  <c r="AQ1149" i="166" s="1"/>
  <c r="AK1149" i="166"/>
  <c r="AJ1149" i="166"/>
  <c r="AL1149" i="166" s="1"/>
  <c r="AM1149" i="166" s="1"/>
  <c r="AI1149" i="166"/>
  <c r="AF1149" i="166"/>
  <c r="AE1149" i="166"/>
  <c r="AD1149" i="166"/>
  <c r="AB1149" i="166"/>
  <c r="AC1149" i="166" s="1"/>
  <c r="AA1149" i="166"/>
  <c r="Z1149" i="166"/>
  <c r="Y1149" i="166"/>
  <c r="AP1148" i="166"/>
  <c r="AO1148" i="166"/>
  <c r="AN1148" i="166"/>
  <c r="AM1148" i="166"/>
  <c r="AK1148" i="166"/>
  <c r="AJ1148" i="166"/>
  <c r="AI1148" i="166"/>
  <c r="AL1148" i="166" s="1"/>
  <c r="AF1148" i="166"/>
  <c r="AE1148" i="166"/>
  <c r="AD1148" i="166"/>
  <c r="AA1148" i="166"/>
  <c r="Z1148" i="166"/>
  <c r="Y1148" i="166"/>
  <c r="AB1148" i="166" s="1"/>
  <c r="AC1148" i="166" s="1"/>
  <c r="AP1147" i="166"/>
  <c r="AO1147" i="166"/>
  <c r="AN1147" i="166"/>
  <c r="AL1147" i="166"/>
  <c r="AM1147" i="166" s="1"/>
  <c r="AK1147" i="166"/>
  <c r="AJ1147" i="166"/>
  <c r="AI1147" i="166"/>
  <c r="AF1147" i="166"/>
  <c r="AE1147" i="166"/>
  <c r="AD1147" i="166"/>
  <c r="AA1147" i="166"/>
  <c r="Z1147" i="166"/>
  <c r="AB1147" i="166" s="1"/>
  <c r="AC1147" i="166" s="1"/>
  <c r="Y1147" i="166"/>
  <c r="AP1146" i="166"/>
  <c r="AO1146" i="166"/>
  <c r="AN1146" i="166"/>
  <c r="AK1146" i="166"/>
  <c r="AJ1146" i="166"/>
  <c r="AI1146" i="166"/>
  <c r="AL1146" i="166" s="1"/>
  <c r="AM1146" i="166" s="1"/>
  <c r="AF1146" i="166"/>
  <c r="AE1146" i="166"/>
  <c r="AD1146" i="166"/>
  <c r="AA1146" i="166"/>
  <c r="Z1146" i="166"/>
  <c r="Y1146" i="166"/>
  <c r="AB1146" i="166" s="1"/>
  <c r="AC1146" i="166" s="1"/>
  <c r="AP1145" i="166"/>
  <c r="AO1145" i="166"/>
  <c r="AN1145" i="166"/>
  <c r="AQ1145" i="166" s="1"/>
  <c r="AK1145" i="166"/>
  <c r="AJ1145" i="166"/>
  <c r="AL1145" i="166" s="1"/>
  <c r="AM1145" i="166" s="1"/>
  <c r="AI1145" i="166"/>
  <c r="AF1145" i="166"/>
  <c r="AE1145" i="166"/>
  <c r="AD1145" i="166"/>
  <c r="AB1145" i="166"/>
  <c r="AC1145" i="166" s="1"/>
  <c r="AA1145" i="166"/>
  <c r="Z1145" i="166"/>
  <c r="Y1145" i="166"/>
  <c r="AP1144" i="166"/>
  <c r="AO1144" i="166"/>
  <c r="AN1144" i="166"/>
  <c r="AQ1144" i="166" s="1"/>
  <c r="AM1144" i="166"/>
  <c r="AK1144" i="166"/>
  <c r="AJ1144" i="166"/>
  <c r="AI1144" i="166"/>
  <c r="AL1144" i="166" s="1"/>
  <c r="AF1144" i="166"/>
  <c r="AE1144" i="166"/>
  <c r="AD1144" i="166"/>
  <c r="AA1144" i="166"/>
  <c r="Z1144" i="166"/>
  <c r="Y1144" i="166"/>
  <c r="AB1144" i="166" s="1"/>
  <c r="AC1144" i="166" s="1"/>
  <c r="AP1143" i="166"/>
  <c r="AO1143" i="166"/>
  <c r="AN1143" i="166"/>
  <c r="AL1143" i="166"/>
  <c r="AM1143" i="166" s="1"/>
  <c r="AK1143" i="166"/>
  <c r="AJ1143" i="166"/>
  <c r="AI1143" i="166"/>
  <c r="AF1143" i="166"/>
  <c r="AE1143" i="166"/>
  <c r="AD1143" i="166"/>
  <c r="AA1143" i="166"/>
  <c r="Z1143" i="166"/>
  <c r="AB1143" i="166" s="1"/>
  <c r="AC1143" i="166" s="1"/>
  <c r="Y1143" i="166"/>
  <c r="AP1142" i="166"/>
  <c r="AO1142" i="166"/>
  <c r="AN1142" i="166"/>
  <c r="AK1142" i="166"/>
  <c r="AJ1142" i="166"/>
  <c r="AI1142" i="166"/>
  <c r="AL1142" i="166" s="1"/>
  <c r="AM1142" i="166" s="1"/>
  <c r="AG1142" i="166"/>
  <c r="AF1142" i="166"/>
  <c r="AE1142" i="166"/>
  <c r="AD1142" i="166"/>
  <c r="AA1142" i="166"/>
  <c r="Z1142" i="166"/>
  <c r="Y1142" i="166"/>
  <c r="AB1142" i="166" s="1"/>
  <c r="AC1142" i="166" s="1"/>
  <c r="AP1141" i="166"/>
  <c r="AO1141" i="166"/>
  <c r="AN1141" i="166"/>
  <c r="AK1141" i="166"/>
  <c r="AJ1141" i="166"/>
  <c r="AL1141" i="166" s="1"/>
  <c r="AM1141" i="166" s="1"/>
  <c r="AI1141" i="166"/>
  <c r="AF1141" i="166"/>
  <c r="AE1141" i="166"/>
  <c r="AD1141" i="166"/>
  <c r="AB1141" i="166"/>
  <c r="AC1141" i="166" s="1"/>
  <c r="AA1141" i="166"/>
  <c r="Z1141" i="166"/>
  <c r="Y1141" i="166"/>
  <c r="AQ1140" i="166"/>
  <c r="AP1140" i="166"/>
  <c r="AO1140" i="166"/>
  <c r="AN1140" i="166"/>
  <c r="AK1140" i="166"/>
  <c r="AJ1140" i="166"/>
  <c r="AI1140" i="166"/>
  <c r="AL1140" i="166" s="1"/>
  <c r="AM1140" i="166" s="1"/>
  <c r="AF1140" i="166"/>
  <c r="AE1140" i="166"/>
  <c r="AD1140" i="166"/>
  <c r="AA1140" i="166"/>
  <c r="Z1140" i="166"/>
  <c r="Y1140" i="166"/>
  <c r="AP1139" i="166"/>
  <c r="AO1139" i="166"/>
  <c r="AN1139" i="166"/>
  <c r="AL1139" i="166"/>
  <c r="AM1139" i="166" s="1"/>
  <c r="AK1139" i="166"/>
  <c r="AJ1139" i="166"/>
  <c r="AI1139" i="166"/>
  <c r="AF1139" i="166"/>
  <c r="AE1139" i="166"/>
  <c r="AD1139" i="166"/>
  <c r="AA1139" i="166"/>
  <c r="Z1139" i="166"/>
  <c r="AB1139" i="166" s="1"/>
  <c r="Y1139" i="166"/>
  <c r="AP1138" i="166"/>
  <c r="AO1138" i="166"/>
  <c r="AN1138" i="166"/>
  <c r="AK1138" i="166"/>
  <c r="AJ1138" i="166"/>
  <c r="AI1138" i="166"/>
  <c r="AG1138" i="166"/>
  <c r="AH1138" i="166" s="1"/>
  <c r="AF1138" i="166"/>
  <c r="AE1138" i="166"/>
  <c r="AD1138" i="166"/>
  <c r="AC1138" i="166"/>
  <c r="AA1138" i="166"/>
  <c r="Z1138" i="166"/>
  <c r="Y1138" i="166"/>
  <c r="AB1138" i="166" s="1"/>
  <c r="AP1137" i="166"/>
  <c r="AO1137" i="166"/>
  <c r="AN1137" i="166"/>
  <c r="AK1137" i="166"/>
  <c r="AJ1137" i="166"/>
  <c r="AL1137" i="166" s="1"/>
  <c r="AM1137" i="166" s="1"/>
  <c r="AI1137" i="166"/>
  <c r="AF1137" i="166"/>
  <c r="AE1137" i="166"/>
  <c r="AD1137" i="166"/>
  <c r="AG1137" i="166" s="1"/>
  <c r="AH1137" i="166" s="1"/>
  <c r="AB1137" i="166"/>
  <c r="AC1137" i="166" s="1"/>
  <c r="AA1137" i="166"/>
  <c r="Z1137" i="166"/>
  <c r="Y1137" i="166"/>
  <c r="AP1136" i="166"/>
  <c r="AO1136" i="166"/>
  <c r="AN1136" i="166"/>
  <c r="AQ1136" i="166" s="1"/>
  <c r="AK1136" i="166"/>
  <c r="AJ1136" i="166"/>
  <c r="AI1136" i="166"/>
  <c r="AL1136" i="166" s="1"/>
  <c r="AM1136" i="166" s="1"/>
  <c r="AF1136" i="166"/>
  <c r="AE1136" i="166"/>
  <c r="AG1136" i="166" s="1"/>
  <c r="AD1136" i="166"/>
  <c r="AA1136" i="166"/>
  <c r="Z1136" i="166"/>
  <c r="Y1136" i="166"/>
  <c r="AP1135" i="166"/>
  <c r="AO1135" i="166"/>
  <c r="AN1135" i="166"/>
  <c r="AQ1135" i="166" s="1"/>
  <c r="AL1135" i="166"/>
  <c r="AM1135" i="166" s="1"/>
  <c r="AK1135" i="166"/>
  <c r="AJ1135" i="166"/>
  <c r="AI1135" i="166"/>
  <c r="AF1135" i="166"/>
  <c r="AE1135" i="166"/>
  <c r="AD1135" i="166"/>
  <c r="AG1135" i="166" s="1"/>
  <c r="AH1135" i="166" s="1"/>
  <c r="AA1135" i="166"/>
  <c r="Z1135" i="166"/>
  <c r="AB1135" i="166" s="1"/>
  <c r="AC1135" i="166" s="1"/>
  <c r="Y1135" i="166"/>
  <c r="AP1134" i="166"/>
  <c r="AO1134" i="166"/>
  <c r="AN1134" i="166"/>
  <c r="AK1134" i="166"/>
  <c r="AJ1134" i="166"/>
  <c r="AI1134" i="166"/>
  <c r="AF1134" i="166"/>
  <c r="AE1134" i="166"/>
  <c r="AD1134" i="166"/>
  <c r="AG1134" i="166" s="1"/>
  <c r="AH1134" i="166" s="1"/>
  <c r="AC1134" i="166"/>
  <c r="AA1134" i="166"/>
  <c r="Z1134" i="166"/>
  <c r="Y1134" i="166"/>
  <c r="AB1134" i="166" s="1"/>
  <c r="AP1133" i="166"/>
  <c r="AO1133" i="166"/>
  <c r="AN1133" i="166"/>
  <c r="AQ1133" i="166" s="1"/>
  <c r="AK1133" i="166"/>
  <c r="AJ1133" i="166"/>
  <c r="AL1133" i="166" s="1"/>
  <c r="AM1133" i="166" s="1"/>
  <c r="AI1133" i="166"/>
  <c r="AF1133" i="166"/>
  <c r="AE1133" i="166"/>
  <c r="AD1133" i="166"/>
  <c r="AB1133" i="166"/>
  <c r="AC1133" i="166" s="1"/>
  <c r="AA1133" i="166"/>
  <c r="Z1133" i="166"/>
  <c r="Y1133" i="166"/>
  <c r="AP1132" i="166"/>
  <c r="AO1132" i="166"/>
  <c r="AN1132" i="166"/>
  <c r="AQ1132" i="166" s="1"/>
  <c r="AM1132" i="166"/>
  <c r="AK1132" i="166"/>
  <c r="AJ1132" i="166"/>
  <c r="AI1132" i="166"/>
  <c r="AL1132" i="166" s="1"/>
  <c r="AF1132" i="166"/>
  <c r="AE1132" i="166"/>
  <c r="AD1132" i="166"/>
  <c r="AA1132" i="166"/>
  <c r="Z1132" i="166"/>
  <c r="Y1132" i="166"/>
  <c r="AB1132" i="166" s="1"/>
  <c r="AC1132" i="166" s="1"/>
  <c r="AP1131" i="166"/>
  <c r="AO1131" i="166"/>
  <c r="AN1131" i="166"/>
  <c r="AL1131" i="166"/>
  <c r="AM1131" i="166" s="1"/>
  <c r="AK1131" i="166"/>
  <c r="AJ1131" i="166"/>
  <c r="AI1131" i="166"/>
  <c r="AF1131" i="166"/>
  <c r="AE1131" i="166"/>
  <c r="AD1131" i="166"/>
  <c r="AG1131" i="166" s="1"/>
  <c r="AH1131" i="166" s="1"/>
  <c r="AA1131" i="166"/>
  <c r="Z1131" i="166"/>
  <c r="AB1131" i="166" s="1"/>
  <c r="AC1131" i="166" s="1"/>
  <c r="Y1131" i="166"/>
  <c r="AP1130" i="166"/>
  <c r="AO1130" i="166"/>
  <c r="AN1130" i="166"/>
  <c r="AK1130" i="166"/>
  <c r="AJ1130" i="166"/>
  <c r="AI1130" i="166"/>
  <c r="AL1130" i="166" s="1"/>
  <c r="AM1130" i="166" s="1"/>
  <c r="AF1130" i="166"/>
  <c r="AE1130" i="166"/>
  <c r="AD1130" i="166"/>
  <c r="AA1130" i="166"/>
  <c r="Z1130" i="166"/>
  <c r="Y1130" i="166"/>
  <c r="AB1130" i="166" s="1"/>
  <c r="AC1130" i="166" s="1"/>
  <c r="AP1129" i="166"/>
  <c r="AO1129" i="166"/>
  <c r="AN1129" i="166"/>
  <c r="AQ1129" i="166" s="1"/>
  <c r="AK1129" i="166"/>
  <c r="AJ1129" i="166"/>
  <c r="AL1129" i="166" s="1"/>
  <c r="AM1129" i="166" s="1"/>
  <c r="AI1129" i="166"/>
  <c r="AF1129" i="166"/>
  <c r="AE1129" i="166"/>
  <c r="AD1129" i="166"/>
  <c r="AB1129" i="166"/>
  <c r="AC1129" i="166" s="1"/>
  <c r="AA1129" i="166"/>
  <c r="Z1129" i="166"/>
  <c r="Y1129" i="166"/>
  <c r="AP1128" i="166"/>
  <c r="AO1128" i="166"/>
  <c r="AN1128" i="166"/>
  <c r="AQ1128" i="166" s="1"/>
  <c r="AM1128" i="166"/>
  <c r="AK1128" i="166"/>
  <c r="AJ1128" i="166"/>
  <c r="AI1128" i="166"/>
  <c r="AL1128" i="166" s="1"/>
  <c r="AF1128" i="166"/>
  <c r="AE1128" i="166"/>
  <c r="AD1128" i="166"/>
  <c r="AA1128" i="166"/>
  <c r="Z1128" i="166"/>
  <c r="Y1128" i="166"/>
  <c r="AB1128" i="166" s="1"/>
  <c r="AC1128" i="166" s="1"/>
  <c r="AP1127" i="166"/>
  <c r="AO1127" i="166"/>
  <c r="AN1127" i="166"/>
  <c r="AL1127" i="166"/>
  <c r="AM1127" i="166" s="1"/>
  <c r="AK1127" i="166"/>
  <c r="AJ1127" i="166"/>
  <c r="AI1127" i="166"/>
  <c r="AF1127" i="166"/>
  <c r="AE1127" i="166"/>
  <c r="AD1127" i="166"/>
  <c r="AG1127" i="166" s="1"/>
  <c r="AH1127" i="166" s="1"/>
  <c r="AA1127" i="166"/>
  <c r="Z1127" i="166"/>
  <c r="AB1127" i="166" s="1"/>
  <c r="AC1127" i="166" s="1"/>
  <c r="Y1127" i="166"/>
  <c r="AP1126" i="166"/>
  <c r="AO1126" i="166"/>
  <c r="AN1126" i="166"/>
  <c r="AK1126" i="166"/>
  <c r="AJ1126" i="166"/>
  <c r="AI1126" i="166"/>
  <c r="AL1126" i="166" s="1"/>
  <c r="AM1126" i="166" s="1"/>
  <c r="AF1126" i="166"/>
  <c r="AE1126" i="166"/>
  <c r="AD1126" i="166"/>
  <c r="AG1126" i="166" s="1"/>
  <c r="AA1126" i="166"/>
  <c r="Z1126" i="166"/>
  <c r="Y1126" i="166"/>
  <c r="AB1126" i="166" s="1"/>
  <c r="AC1126" i="166" s="1"/>
  <c r="AP1125" i="166"/>
  <c r="AO1125" i="166"/>
  <c r="AN1125" i="166"/>
  <c r="AQ1125" i="166" s="1"/>
  <c r="AK1125" i="166"/>
  <c r="AJ1125" i="166"/>
  <c r="AL1125" i="166" s="1"/>
  <c r="AM1125" i="166" s="1"/>
  <c r="AI1125" i="166"/>
  <c r="AF1125" i="166"/>
  <c r="AE1125" i="166"/>
  <c r="AD1125" i="166"/>
  <c r="AG1125" i="166" s="1"/>
  <c r="AH1125" i="166" s="1"/>
  <c r="AB1125" i="166"/>
  <c r="AC1125" i="166" s="1"/>
  <c r="AA1125" i="166"/>
  <c r="Z1125" i="166"/>
  <c r="Y1125" i="166"/>
  <c r="AP1124" i="166"/>
  <c r="AO1124" i="166"/>
  <c r="AN1124" i="166"/>
  <c r="AQ1124" i="166" s="1"/>
  <c r="AK1124" i="166"/>
  <c r="AJ1124" i="166"/>
  <c r="AI1124" i="166"/>
  <c r="AL1124" i="166" s="1"/>
  <c r="AM1124" i="166" s="1"/>
  <c r="AF1124" i="166"/>
  <c r="AE1124" i="166"/>
  <c r="AG1124" i="166" s="1"/>
  <c r="AD1124" i="166"/>
  <c r="AA1124" i="166"/>
  <c r="Z1124" i="166"/>
  <c r="Y1124" i="166"/>
  <c r="AP1123" i="166"/>
  <c r="AO1123" i="166"/>
  <c r="AN1123" i="166"/>
  <c r="AL1123" i="166"/>
  <c r="AM1123" i="166" s="1"/>
  <c r="AK1123" i="166"/>
  <c r="AJ1123" i="166"/>
  <c r="AI1123" i="166"/>
  <c r="AF1123" i="166"/>
  <c r="AE1123" i="166"/>
  <c r="AD1123" i="166"/>
  <c r="AG1123" i="166" s="1"/>
  <c r="AA1123" i="166"/>
  <c r="Z1123" i="166"/>
  <c r="AB1123" i="166" s="1"/>
  <c r="Y1123" i="166"/>
  <c r="AP1122" i="166"/>
  <c r="AO1122" i="166"/>
  <c r="AN1122" i="166"/>
  <c r="AK1122" i="166"/>
  <c r="AJ1122" i="166"/>
  <c r="AI1122" i="166"/>
  <c r="AF1122" i="166"/>
  <c r="AE1122" i="166"/>
  <c r="AD1122" i="166"/>
  <c r="AG1122" i="166" s="1"/>
  <c r="AH1122" i="166" s="1"/>
  <c r="AC1122" i="166"/>
  <c r="AA1122" i="166"/>
  <c r="Z1122" i="166"/>
  <c r="Y1122" i="166"/>
  <c r="AB1122" i="166" s="1"/>
  <c r="AP1121" i="166"/>
  <c r="AO1121" i="166"/>
  <c r="AN1121" i="166"/>
  <c r="AK1121" i="166"/>
  <c r="AJ1121" i="166"/>
  <c r="AL1121" i="166" s="1"/>
  <c r="AM1121" i="166" s="1"/>
  <c r="AI1121" i="166"/>
  <c r="AF1121" i="166"/>
  <c r="AE1121" i="166"/>
  <c r="AD1121" i="166"/>
  <c r="AG1121" i="166" s="1"/>
  <c r="AH1121" i="166" s="1"/>
  <c r="AB1121" i="166"/>
  <c r="AC1121" i="166" s="1"/>
  <c r="AA1121" i="166"/>
  <c r="Z1121" i="166"/>
  <c r="Y1121" i="166"/>
  <c r="AP1120" i="166"/>
  <c r="AO1120" i="166"/>
  <c r="AN1120" i="166"/>
  <c r="AQ1120" i="166" s="1"/>
  <c r="AK1120" i="166"/>
  <c r="AJ1120" i="166"/>
  <c r="AI1120" i="166"/>
  <c r="AL1120" i="166" s="1"/>
  <c r="AM1120" i="166" s="1"/>
  <c r="AF1120" i="166"/>
  <c r="AE1120" i="166"/>
  <c r="AD1120" i="166"/>
  <c r="AA1120" i="166"/>
  <c r="Z1120" i="166"/>
  <c r="Y1120" i="166"/>
  <c r="AP1119" i="166"/>
  <c r="AO1119" i="166"/>
  <c r="AN1119" i="166"/>
  <c r="AQ1119" i="166" s="1"/>
  <c r="AL1119" i="166"/>
  <c r="AM1119" i="166" s="1"/>
  <c r="AK1119" i="166"/>
  <c r="AJ1119" i="166"/>
  <c r="AI1119" i="166"/>
  <c r="AF1119" i="166"/>
  <c r="AE1119" i="166"/>
  <c r="AD1119" i="166"/>
  <c r="AA1119" i="166"/>
  <c r="Z1119" i="166"/>
  <c r="AB1119" i="166" s="1"/>
  <c r="AC1119" i="166" s="1"/>
  <c r="Y1119" i="166"/>
  <c r="AP1118" i="166"/>
  <c r="AO1118" i="166"/>
  <c r="AN1118" i="166"/>
  <c r="AK1118" i="166"/>
  <c r="AJ1118" i="166"/>
  <c r="AI1118" i="166"/>
  <c r="AF1118" i="166"/>
  <c r="AE1118" i="166"/>
  <c r="AD1118" i="166"/>
  <c r="AA1118" i="166"/>
  <c r="Z1118" i="166"/>
  <c r="Y1118" i="166"/>
  <c r="AB1118" i="166" s="1"/>
  <c r="AC1118" i="166" s="1"/>
  <c r="AP1117" i="166"/>
  <c r="AO1117" i="166"/>
  <c r="AN1117" i="166"/>
  <c r="AQ1117" i="166" s="1"/>
  <c r="AK1117" i="166"/>
  <c r="AJ1117" i="166"/>
  <c r="AL1117" i="166" s="1"/>
  <c r="AM1117" i="166" s="1"/>
  <c r="AI1117" i="166"/>
  <c r="AF1117" i="166"/>
  <c r="AE1117" i="166"/>
  <c r="AD1117" i="166"/>
  <c r="AB1117" i="166"/>
  <c r="AC1117" i="166" s="1"/>
  <c r="AA1117" i="166"/>
  <c r="Z1117" i="166"/>
  <c r="Y1117" i="166"/>
  <c r="AP1116" i="166"/>
  <c r="AO1116" i="166"/>
  <c r="AN1116" i="166"/>
  <c r="AQ1116" i="166" s="1"/>
  <c r="AM1116" i="166"/>
  <c r="AK1116" i="166"/>
  <c r="AJ1116" i="166"/>
  <c r="AI1116" i="166"/>
  <c r="AL1116" i="166" s="1"/>
  <c r="AF1116" i="166"/>
  <c r="AE1116" i="166"/>
  <c r="AD1116" i="166"/>
  <c r="AA1116" i="166"/>
  <c r="Z1116" i="166"/>
  <c r="Y1116" i="166"/>
  <c r="AB1116" i="166" s="1"/>
  <c r="AC1116" i="166" s="1"/>
  <c r="AP1115" i="166"/>
  <c r="AO1115" i="166"/>
  <c r="AN1115" i="166"/>
  <c r="AL1115" i="166"/>
  <c r="AM1115" i="166" s="1"/>
  <c r="AK1115" i="166"/>
  <c r="AJ1115" i="166"/>
  <c r="AI1115" i="166"/>
  <c r="AF1115" i="166"/>
  <c r="AE1115" i="166"/>
  <c r="AD1115" i="166"/>
  <c r="AG1115" i="166" s="1"/>
  <c r="AH1115" i="166" s="1"/>
  <c r="AA1115" i="166"/>
  <c r="Z1115" i="166"/>
  <c r="AB1115" i="166" s="1"/>
  <c r="AC1115" i="166" s="1"/>
  <c r="Y1115" i="166"/>
  <c r="AP1114" i="166"/>
  <c r="AO1114" i="166"/>
  <c r="AN1114" i="166"/>
  <c r="AK1114" i="166"/>
  <c r="AJ1114" i="166"/>
  <c r="AI1114" i="166"/>
  <c r="AL1114" i="166" s="1"/>
  <c r="AM1114" i="166" s="1"/>
  <c r="AF1114" i="166"/>
  <c r="AE1114" i="166"/>
  <c r="AG1114" i="166" s="1"/>
  <c r="AD1114" i="166"/>
  <c r="AA1114" i="166"/>
  <c r="Z1114" i="166"/>
  <c r="Y1114" i="166"/>
  <c r="AB1114" i="166" s="1"/>
  <c r="AC1114" i="166" s="1"/>
  <c r="AP1113" i="166"/>
  <c r="AO1113" i="166"/>
  <c r="AN1113" i="166"/>
  <c r="AQ1113" i="166" s="1"/>
  <c r="AK1113" i="166"/>
  <c r="AJ1113" i="166"/>
  <c r="AL1113" i="166" s="1"/>
  <c r="AM1113" i="166" s="1"/>
  <c r="AI1113" i="166"/>
  <c r="AF1113" i="166"/>
  <c r="AE1113" i="166"/>
  <c r="AD1113" i="166"/>
  <c r="AB1113" i="166"/>
  <c r="AC1113" i="166" s="1"/>
  <c r="AA1113" i="166"/>
  <c r="Z1113" i="166"/>
  <c r="Y1113" i="166"/>
  <c r="AP1112" i="166"/>
  <c r="AO1112" i="166"/>
  <c r="AQ1112" i="166" s="1"/>
  <c r="AN1112" i="166"/>
  <c r="AK1112" i="166"/>
  <c r="AJ1112" i="166"/>
  <c r="AI1112" i="166"/>
  <c r="AL1112" i="166" s="1"/>
  <c r="AM1112" i="166" s="1"/>
  <c r="AF1112" i="166"/>
  <c r="AE1112" i="166"/>
  <c r="AD1112" i="166"/>
  <c r="AA1112" i="166"/>
  <c r="Z1112" i="166"/>
  <c r="Y1112" i="166"/>
  <c r="AB1112" i="166" s="1"/>
  <c r="AC1112" i="166" s="1"/>
  <c r="AP1111" i="166"/>
  <c r="AO1111" i="166"/>
  <c r="AN1111" i="166"/>
  <c r="AL1111" i="166"/>
  <c r="AM1111" i="166" s="1"/>
  <c r="AK1111" i="166"/>
  <c r="AJ1111" i="166"/>
  <c r="AI1111" i="166"/>
  <c r="AF1111" i="166"/>
  <c r="AE1111" i="166"/>
  <c r="AD1111" i="166"/>
  <c r="AA1111" i="166"/>
  <c r="Z1111" i="166"/>
  <c r="AB1111" i="166" s="1"/>
  <c r="AC1111" i="166" s="1"/>
  <c r="Y1111" i="166"/>
  <c r="AP1110" i="166"/>
  <c r="AO1110" i="166"/>
  <c r="AN1110" i="166"/>
  <c r="AK1110" i="166"/>
  <c r="AJ1110" i="166"/>
  <c r="AI1110" i="166"/>
  <c r="AL1110" i="166" s="1"/>
  <c r="AM1110" i="166" s="1"/>
  <c r="AF1110" i="166"/>
  <c r="AE1110" i="166"/>
  <c r="AD1110" i="166"/>
  <c r="AA1110" i="166"/>
  <c r="Z1110" i="166"/>
  <c r="Y1110" i="166"/>
  <c r="AB1110" i="166" s="1"/>
  <c r="AC1110" i="166" s="1"/>
  <c r="AP1109" i="166"/>
  <c r="AO1109" i="166"/>
  <c r="AN1109" i="166"/>
  <c r="AQ1109" i="166" s="1"/>
  <c r="AK1109" i="166"/>
  <c r="AJ1109" i="166"/>
  <c r="AL1109" i="166" s="1"/>
  <c r="AM1109" i="166" s="1"/>
  <c r="AI1109" i="166"/>
  <c r="AF1109" i="166"/>
  <c r="AE1109" i="166"/>
  <c r="AD1109" i="166"/>
  <c r="AB1109" i="166"/>
  <c r="AC1109" i="166" s="1"/>
  <c r="AA1109" i="166"/>
  <c r="Z1109" i="166"/>
  <c r="Y1109" i="166"/>
  <c r="AP1108" i="166"/>
  <c r="AO1108" i="166"/>
  <c r="AN1108" i="166"/>
  <c r="AK1108" i="166"/>
  <c r="AJ1108" i="166"/>
  <c r="AI1108" i="166"/>
  <c r="AL1108" i="166" s="1"/>
  <c r="AM1108" i="166" s="1"/>
  <c r="AF1108" i="166"/>
  <c r="AE1108" i="166"/>
  <c r="AD1108" i="166"/>
  <c r="AA1108" i="166"/>
  <c r="Z1108" i="166"/>
  <c r="Y1108" i="166"/>
  <c r="AP1107" i="166"/>
  <c r="AO1107" i="166"/>
  <c r="AN1107" i="166"/>
  <c r="AL1107" i="166"/>
  <c r="AM1107" i="166" s="1"/>
  <c r="AK1107" i="166"/>
  <c r="AJ1107" i="166"/>
  <c r="AI1107" i="166"/>
  <c r="AF1107" i="166"/>
  <c r="AE1107" i="166"/>
  <c r="AD1107" i="166"/>
  <c r="AG1107" i="166" s="1"/>
  <c r="AA1107" i="166"/>
  <c r="Z1107" i="166"/>
  <c r="AB1107" i="166" s="1"/>
  <c r="AC1107" i="166" s="1"/>
  <c r="Y1107" i="166"/>
  <c r="AP1106" i="166"/>
  <c r="AO1106" i="166"/>
  <c r="AQ1106" i="166" s="1"/>
  <c r="AN1106" i="166"/>
  <c r="AK1106" i="166"/>
  <c r="AJ1106" i="166"/>
  <c r="AI1106" i="166"/>
  <c r="AF1106" i="166"/>
  <c r="AE1106" i="166"/>
  <c r="AD1106" i="166"/>
  <c r="AG1106" i="166" s="1"/>
  <c r="AH1106" i="166" s="1"/>
  <c r="AC1106" i="166"/>
  <c r="AA1106" i="166"/>
  <c r="Z1106" i="166"/>
  <c r="Y1106" i="166"/>
  <c r="AB1106" i="166" s="1"/>
  <c r="AP1105" i="166"/>
  <c r="AO1105" i="166"/>
  <c r="AN1105" i="166"/>
  <c r="AQ1105" i="166" s="1"/>
  <c r="AK1105" i="166"/>
  <c r="AJ1105" i="166"/>
  <c r="AL1105" i="166" s="1"/>
  <c r="AM1105" i="166" s="1"/>
  <c r="AI1105" i="166"/>
  <c r="AF1105" i="166"/>
  <c r="AE1105" i="166"/>
  <c r="AD1105" i="166"/>
  <c r="AB1105" i="166"/>
  <c r="AC1105" i="166" s="1"/>
  <c r="AA1105" i="166"/>
  <c r="Z1105" i="166"/>
  <c r="Y1105" i="166"/>
  <c r="AP1104" i="166"/>
  <c r="AO1104" i="166"/>
  <c r="AN1104" i="166"/>
  <c r="AQ1104" i="166" s="1"/>
  <c r="AK1104" i="166"/>
  <c r="AJ1104" i="166"/>
  <c r="AI1104" i="166"/>
  <c r="AL1104" i="166" s="1"/>
  <c r="AM1104" i="166" s="1"/>
  <c r="AF1104" i="166"/>
  <c r="AE1104" i="166"/>
  <c r="AD1104" i="166"/>
  <c r="AA1104" i="166"/>
  <c r="Z1104" i="166"/>
  <c r="Y1104" i="166"/>
  <c r="AP1103" i="166"/>
  <c r="AO1103" i="166"/>
  <c r="AN1103" i="166"/>
  <c r="AQ1103" i="166" s="1"/>
  <c r="AL1103" i="166"/>
  <c r="AM1103" i="166" s="1"/>
  <c r="AK1103" i="166"/>
  <c r="AJ1103" i="166"/>
  <c r="AI1103" i="166"/>
  <c r="AF1103" i="166"/>
  <c r="AE1103" i="166"/>
  <c r="AD1103" i="166"/>
  <c r="AG1103" i="166" s="1"/>
  <c r="AH1103" i="166" s="1"/>
  <c r="AA1103" i="166"/>
  <c r="Z1103" i="166"/>
  <c r="AB1103" i="166" s="1"/>
  <c r="AC1103" i="166" s="1"/>
  <c r="Y1103" i="166"/>
  <c r="AP1102" i="166"/>
  <c r="AO1102" i="166"/>
  <c r="AN1102" i="166"/>
  <c r="AK1102" i="166"/>
  <c r="AJ1102" i="166"/>
  <c r="AI1102" i="166"/>
  <c r="AF1102" i="166"/>
  <c r="AE1102" i="166"/>
  <c r="AD1102" i="166"/>
  <c r="AG1102" i="166" s="1"/>
  <c r="AA1102" i="166"/>
  <c r="Z1102" i="166"/>
  <c r="Y1102" i="166"/>
  <c r="AB1102" i="166" s="1"/>
  <c r="AC1102" i="166" s="1"/>
  <c r="AP1101" i="166"/>
  <c r="AO1101" i="166"/>
  <c r="AN1101" i="166"/>
  <c r="AK1101" i="166"/>
  <c r="AJ1101" i="166"/>
  <c r="AL1101" i="166" s="1"/>
  <c r="AM1101" i="166" s="1"/>
  <c r="AI1101" i="166"/>
  <c r="AF1101" i="166"/>
  <c r="AE1101" i="166"/>
  <c r="AD1101" i="166"/>
  <c r="AB1101" i="166"/>
  <c r="AC1101" i="166" s="1"/>
  <c r="AA1101" i="166"/>
  <c r="Z1101" i="166"/>
  <c r="Y1101" i="166"/>
  <c r="AP1100" i="166"/>
  <c r="AO1100" i="166"/>
  <c r="AN1100" i="166"/>
  <c r="AM1100" i="166"/>
  <c r="AK1100" i="166"/>
  <c r="AJ1100" i="166"/>
  <c r="AI1100" i="166"/>
  <c r="AL1100" i="166" s="1"/>
  <c r="AF1100" i="166"/>
  <c r="AE1100" i="166"/>
  <c r="AD1100" i="166"/>
  <c r="AA1100" i="166"/>
  <c r="Z1100" i="166"/>
  <c r="Y1100" i="166"/>
  <c r="AB1100" i="166" s="1"/>
  <c r="AC1100" i="166" s="1"/>
  <c r="AP1099" i="166"/>
  <c r="AO1099" i="166"/>
  <c r="AN1099" i="166"/>
  <c r="AL1099" i="166"/>
  <c r="AM1099" i="166" s="1"/>
  <c r="AK1099" i="166"/>
  <c r="AJ1099" i="166"/>
  <c r="AI1099" i="166"/>
  <c r="AF1099" i="166"/>
  <c r="AE1099" i="166"/>
  <c r="AD1099" i="166"/>
  <c r="AA1099" i="166"/>
  <c r="Z1099" i="166"/>
  <c r="AB1099" i="166" s="1"/>
  <c r="AC1099" i="166" s="1"/>
  <c r="Y1099" i="166"/>
  <c r="AP1098" i="166"/>
  <c r="AO1098" i="166"/>
  <c r="AQ1098" i="166" s="1"/>
  <c r="AN1098" i="166"/>
  <c r="AK1098" i="166"/>
  <c r="AJ1098" i="166"/>
  <c r="AI1098" i="166"/>
  <c r="AL1098" i="166" s="1"/>
  <c r="AM1098" i="166" s="1"/>
  <c r="AF1098" i="166"/>
  <c r="AE1098" i="166"/>
  <c r="AD1098" i="166"/>
  <c r="AA1098" i="166"/>
  <c r="Z1098" i="166"/>
  <c r="Y1098" i="166"/>
  <c r="AB1098" i="166" s="1"/>
  <c r="AC1098" i="166" s="1"/>
  <c r="AP1097" i="166"/>
  <c r="AO1097" i="166"/>
  <c r="AN1097" i="166"/>
  <c r="AK1097" i="166"/>
  <c r="AJ1097" i="166"/>
  <c r="AL1097" i="166" s="1"/>
  <c r="AM1097" i="166" s="1"/>
  <c r="AI1097" i="166"/>
  <c r="AF1097" i="166"/>
  <c r="AE1097" i="166"/>
  <c r="AD1097" i="166"/>
  <c r="AB1097" i="166"/>
  <c r="AC1097" i="166" s="1"/>
  <c r="AA1097" i="166"/>
  <c r="Z1097" i="166"/>
  <c r="Y1097" i="166"/>
  <c r="AP1096" i="166"/>
  <c r="AO1096" i="166"/>
  <c r="AN1096" i="166"/>
  <c r="AQ1096" i="166" s="1"/>
  <c r="AK1096" i="166"/>
  <c r="AJ1096" i="166"/>
  <c r="AI1096" i="166"/>
  <c r="AL1096" i="166" s="1"/>
  <c r="AM1096" i="166" s="1"/>
  <c r="AF1096" i="166"/>
  <c r="AE1096" i="166"/>
  <c r="AD1096" i="166"/>
  <c r="AA1096" i="166"/>
  <c r="Z1096" i="166"/>
  <c r="Y1096" i="166"/>
  <c r="AB1096" i="166" s="1"/>
  <c r="AC1096" i="166" s="1"/>
  <c r="AP1095" i="166"/>
  <c r="AO1095" i="166"/>
  <c r="AN1095" i="166"/>
  <c r="AL1095" i="166"/>
  <c r="AM1095" i="166" s="1"/>
  <c r="AK1095" i="166"/>
  <c r="AJ1095" i="166"/>
  <c r="AI1095" i="166"/>
  <c r="AF1095" i="166"/>
  <c r="AE1095" i="166"/>
  <c r="AD1095" i="166"/>
  <c r="AG1095" i="166" s="1"/>
  <c r="AH1095" i="166" s="1"/>
  <c r="AA1095" i="166"/>
  <c r="Z1095" i="166"/>
  <c r="AB1095" i="166" s="1"/>
  <c r="AC1095" i="166" s="1"/>
  <c r="Y1095" i="166"/>
  <c r="AP1094" i="166"/>
  <c r="AO1094" i="166"/>
  <c r="AN1094" i="166"/>
  <c r="AK1094" i="166"/>
  <c r="AJ1094" i="166"/>
  <c r="AI1094" i="166"/>
  <c r="AL1094" i="166" s="1"/>
  <c r="AM1094" i="166" s="1"/>
  <c r="AF1094" i="166"/>
  <c r="AE1094" i="166"/>
  <c r="AD1094" i="166"/>
  <c r="AG1094" i="166" s="1"/>
  <c r="AA1094" i="166"/>
  <c r="Z1094" i="166"/>
  <c r="Y1094" i="166"/>
  <c r="AB1094" i="166" s="1"/>
  <c r="AC1094" i="166" s="1"/>
  <c r="AP1093" i="166"/>
  <c r="AO1093" i="166"/>
  <c r="AN1093" i="166"/>
  <c r="AK1093" i="166"/>
  <c r="AJ1093" i="166"/>
  <c r="AL1093" i="166" s="1"/>
  <c r="AM1093" i="166" s="1"/>
  <c r="AI1093" i="166"/>
  <c r="AF1093" i="166"/>
  <c r="AE1093" i="166"/>
  <c r="AD1093" i="166"/>
  <c r="AG1093" i="166" s="1"/>
  <c r="AH1093" i="166" s="1"/>
  <c r="AB1093" i="166"/>
  <c r="AC1093" i="166" s="1"/>
  <c r="AA1093" i="166"/>
  <c r="Z1093" i="166"/>
  <c r="Y1093" i="166"/>
  <c r="AP1092" i="166"/>
  <c r="AO1092" i="166"/>
  <c r="AN1092" i="166"/>
  <c r="AQ1092" i="166" s="1"/>
  <c r="AK1092" i="166"/>
  <c r="AJ1092" i="166"/>
  <c r="AI1092" i="166"/>
  <c r="AL1092" i="166" s="1"/>
  <c r="AM1092" i="166" s="1"/>
  <c r="AF1092" i="166"/>
  <c r="AE1092" i="166"/>
  <c r="AD1092" i="166"/>
  <c r="AA1092" i="166"/>
  <c r="Z1092" i="166"/>
  <c r="Y1092" i="166"/>
  <c r="AP1091" i="166"/>
  <c r="AO1091" i="166"/>
  <c r="AN1091" i="166"/>
  <c r="AL1091" i="166"/>
  <c r="AM1091" i="166" s="1"/>
  <c r="AK1091" i="166"/>
  <c r="AJ1091" i="166"/>
  <c r="AI1091" i="166"/>
  <c r="AF1091" i="166"/>
  <c r="AE1091" i="166"/>
  <c r="AD1091" i="166"/>
  <c r="AG1091" i="166" s="1"/>
  <c r="AA1091" i="166"/>
  <c r="Z1091" i="166"/>
  <c r="AB1091" i="166" s="1"/>
  <c r="AC1091" i="166" s="1"/>
  <c r="Y1091" i="166"/>
  <c r="AP1090" i="166"/>
  <c r="AO1090" i="166"/>
  <c r="AN1090" i="166"/>
  <c r="AK1090" i="166"/>
  <c r="AJ1090" i="166"/>
  <c r="AI1090" i="166"/>
  <c r="AF1090" i="166"/>
  <c r="AE1090" i="166"/>
  <c r="AD1090" i="166"/>
  <c r="AG1090" i="166" s="1"/>
  <c r="AH1090" i="166" s="1"/>
  <c r="AC1090" i="166"/>
  <c r="AA1090" i="166"/>
  <c r="Z1090" i="166"/>
  <c r="Y1090" i="166"/>
  <c r="AB1090" i="166" s="1"/>
  <c r="AP1089" i="166"/>
  <c r="AO1089" i="166"/>
  <c r="AN1089" i="166"/>
  <c r="AQ1089" i="166" s="1"/>
  <c r="AK1089" i="166"/>
  <c r="AJ1089" i="166"/>
  <c r="AL1089" i="166" s="1"/>
  <c r="AM1089" i="166" s="1"/>
  <c r="AI1089" i="166"/>
  <c r="AF1089" i="166"/>
  <c r="AE1089" i="166"/>
  <c r="AD1089" i="166"/>
  <c r="AB1089" i="166"/>
  <c r="AC1089" i="166" s="1"/>
  <c r="AA1089" i="166"/>
  <c r="Z1089" i="166"/>
  <c r="Y1089" i="166"/>
  <c r="AP1088" i="166"/>
  <c r="AO1088" i="166"/>
  <c r="AN1088" i="166"/>
  <c r="AQ1088" i="166" s="1"/>
  <c r="AK1088" i="166"/>
  <c r="AJ1088" i="166"/>
  <c r="AI1088" i="166"/>
  <c r="AL1088" i="166" s="1"/>
  <c r="AM1088" i="166" s="1"/>
  <c r="AF1088" i="166"/>
  <c r="AE1088" i="166"/>
  <c r="AD1088" i="166"/>
  <c r="AA1088" i="166"/>
  <c r="Z1088" i="166"/>
  <c r="Y1088" i="166"/>
  <c r="AP1087" i="166"/>
  <c r="AO1087" i="166"/>
  <c r="AN1087" i="166"/>
  <c r="AQ1087" i="166" s="1"/>
  <c r="AL1087" i="166"/>
  <c r="AM1087" i="166" s="1"/>
  <c r="AK1087" i="166"/>
  <c r="AJ1087" i="166"/>
  <c r="AI1087" i="166"/>
  <c r="AF1087" i="166"/>
  <c r="AE1087" i="166"/>
  <c r="AD1087" i="166"/>
  <c r="AG1087" i="166" s="1"/>
  <c r="AH1087" i="166" s="1"/>
  <c r="AA1087" i="166"/>
  <c r="Z1087" i="166"/>
  <c r="AB1087" i="166" s="1"/>
  <c r="AC1087" i="166" s="1"/>
  <c r="Y1087" i="166"/>
  <c r="AP1086" i="166"/>
  <c r="AO1086" i="166"/>
  <c r="AN1086" i="166"/>
  <c r="AK1086" i="166"/>
  <c r="AJ1086" i="166"/>
  <c r="AI1086" i="166"/>
  <c r="AF1086" i="166"/>
  <c r="AE1086" i="166"/>
  <c r="AD1086" i="166"/>
  <c r="AG1086" i="166" s="1"/>
  <c r="AA1086" i="166"/>
  <c r="Z1086" i="166"/>
  <c r="Y1086" i="166"/>
  <c r="AB1086" i="166" s="1"/>
  <c r="AC1086" i="166" s="1"/>
  <c r="AP1085" i="166"/>
  <c r="AO1085" i="166"/>
  <c r="AN1085" i="166"/>
  <c r="AQ1085" i="166" s="1"/>
  <c r="AK1085" i="166"/>
  <c r="AJ1085" i="166"/>
  <c r="AL1085" i="166" s="1"/>
  <c r="AM1085" i="166" s="1"/>
  <c r="AI1085" i="166"/>
  <c r="AF1085" i="166"/>
  <c r="AE1085" i="166"/>
  <c r="AD1085" i="166"/>
  <c r="AB1085" i="166"/>
  <c r="AC1085" i="166" s="1"/>
  <c r="AA1085" i="166"/>
  <c r="Z1085" i="166"/>
  <c r="Y1085" i="166"/>
  <c r="AP1084" i="166"/>
  <c r="AO1084" i="166"/>
  <c r="AN1084" i="166"/>
  <c r="AQ1084" i="166" s="1"/>
  <c r="AM1084" i="166"/>
  <c r="AK1084" i="166"/>
  <c r="AJ1084" i="166"/>
  <c r="AI1084" i="166"/>
  <c r="AL1084" i="166" s="1"/>
  <c r="AF1084" i="166"/>
  <c r="AE1084" i="166"/>
  <c r="AD1084" i="166"/>
  <c r="AA1084" i="166"/>
  <c r="Z1084" i="166"/>
  <c r="Y1084" i="166"/>
  <c r="AB1084" i="166" s="1"/>
  <c r="AC1084" i="166" s="1"/>
  <c r="AP1083" i="166"/>
  <c r="AO1083" i="166"/>
  <c r="AN1083" i="166"/>
  <c r="AL1083" i="166"/>
  <c r="AM1083" i="166" s="1"/>
  <c r="AK1083" i="166"/>
  <c r="AJ1083" i="166"/>
  <c r="AI1083" i="166"/>
  <c r="AF1083" i="166"/>
  <c r="AE1083" i="166"/>
  <c r="AD1083" i="166"/>
  <c r="AG1083" i="166" s="1"/>
  <c r="AH1083" i="166" s="1"/>
  <c r="AA1083" i="166"/>
  <c r="Z1083" i="166"/>
  <c r="AB1083" i="166" s="1"/>
  <c r="AC1083" i="166" s="1"/>
  <c r="Y1083" i="166"/>
  <c r="AP1082" i="166"/>
  <c r="AO1082" i="166"/>
  <c r="AQ1082" i="166" s="1"/>
  <c r="AN1082" i="166"/>
  <c r="AK1082" i="166"/>
  <c r="AJ1082" i="166"/>
  <c r="AI1082" i="166"/>
  <c r="AL1082" i="166" s="1"/>
  <c r="AM1082" i="166" s="1"/>
  <c r="AF1082" i="166"/>
  <c r="AE1082" i="166"/>
  <c r="AD1082" i="166"/>
  <c r="AG1082" i="166" s="1"/>
  <c r="AA1082" i="166"/>
  <c r="Z1082" i="166"/>
  <c r="Y1082" i="166"/>
  <c r="AB1082" i="166" s="1"/>
  <c r="AC1082" i="166" s="1"/>
  <c r="AP1081" i="166"/>
  <c r="AO1081" i="166"/>
  <c r="AN1081" i="166"/>
  <c r="AQ1081" i="166" s="1"/>
  <c r="AK1081" i="166"/>
  <c r="AJ1081" i="166"/>
  <c r="AL1081" i="166" s="1"/>
  <c r="AM1081" i="166" s="1"/>
  <c r="AI1081" i="166"/>
  <c r="AF1081" i="166"/>
  <c r="AE1081" i="166"/>
  <c r="AD1081" i="166"/>
  <c r="AB1081" i="166"/>
  <c r="AC1081" i="166" s="1"/>
  <c r="AA1081" i="166"/>
  <c r="Z1081" i="166"/>
  <c r="Y1081" i="166"/>
  <c r="AP1080" i="166"/>
  <c r="AO1080" i="166"/>
  <c r="AN1080" i="166"/>
  <c r="AQ1080" i="166" s="1"/>
  <c r="AK1080" i="166"/>
  <c r="AJ1080" i="166"/>
  <c r="AI1080" i="166"/>
  <c r="AL1080" i="166" s="1"/>
  <c r="AM1080" i="166" s="1"/>
  <c r="AF1080" i="166"/>
  <c r="AE1080" i="166"/>
  <c r="AG1080" i="166" s="1"/>
  <c r="AD1080" i="166"/>
  <c r="AA1080" i="166"/>
  <c r="Z1080" i="166"/>
  <c r="Y1080" i="166"/>
  <c r="AB1080" i="166" s="1"/>
  <c r="AC1080" i="166" s="1"/>
  <c r="AP1079" i="166"/>
  <c r="AO1079" i="166"/>
  <c r="AN1079" i="166"/>
  <c r="AL1079" i="166"/>
  <c r="AM1079" i="166" s="1"/>
  <c r="AK1079" i="166"/>
  <c r="AJ1079" i="166"/>
  <c r="AI1079" i="166"/>
  <c r="AF1079" i="166"/>
  <c r="AE1079" i="166"/>
  <c r="AD1079" i="166"/>
  <c r="AG1079" i="166" s="1"/>
  <c r="AH1079" i="166" s="1"/>
  <c r="AA1079" i="166"/>
  <c r="Z1079" i="166"/>
  <c r="AB1079" i="166" s="1"/>
  <c r="AC1079" i="166" s="1"/>
  <c r="Y1079" i="166"/>
  <c r="AP1078" i="166"/>
  <c r="AO1078" i="166"/>
  <c r="AN1078" i="166"/>
  <c r="AK1078" i="166"/>
  <c r="AJ1078" i="166"/>
  <c r="AI1078" i="166"/>
  <c r="AL1078" i="166" s="1"/>
  <c r="AM1078" i="166" s="1"/>
  <c r="AF1078" i="166"/>
  <c r="AE1078" i="166"/>
  <c r="AD1078" i="166"/>
  <c r="AG1078" i="166" s="1"/>
  <c r="AA1078" i="166"/>
  <c r="Z1078" i="166"/>
  <c r="Y1078" i="166"/>
  <c r="AB1078" i="166" s="1"/>
  <c r="AC1078" i="166" s="1"/>
  <c r="AP1077" i="166"/>
  <c r="AO1077" i="166"/>
  <c r="AN1077" i="166"/>
  <c r="AQ1077" i="166" s="1"/>
  <c r="AK1077" i="166"/>
  <c r="AJ1077" i="166"/>
  <c r="AL1077" i="166" s="1"/>
  <c r="AM1077" i="166" s="1"/>
  <c r="AI1077" i="166"/>
  <c r="AF1077" i="166"/>
  <c r="AE1077" i="166"/>
  <c r="AD1077" i="166"/>
  <c r="AG1077" i="166" s="1"/>
  <c r="AH1077" i="166" s="1"/>
  <c r="AB1077" i="166"/>
  <c r="AC1077" i="166" s="1"/>
  <c r="AA1077" i="166"/>
  <c r="Z1077" i="166"/>
  <c r="Y1077" i="166"/>
  <c r="AP1076" i="166"/>
  <c r="AO1076" i="166"/>
  <c r="AN1076" i="166"/>
  <c r="AK1076" i="166"/>
  <c r="AJ1076" i="166"/>
  <c r="AI1076" i="166"/>
  <c r="AL1076" i="166" s="1"/>
  <c r="AM1076" i="166" s="1"/>
  <c r="AF1076" i="166"/>
  <c r="AE1076" i="166"/>
  <c r="AD1076" i="166"/>
  <c r="AA1076" i="166"/>
  <c r="Z1076" i="166"/>
  <c r="Y1076" i="166"/>
  <c r="AP1075" i="166"/>
  <c r="AO1075" i="166"/>
  <c r="AN1075" i="166"/>
  <c r="AL1075" i="166"/>
  <c r="AM1075" i="166" s="1"/>
  <c r="AK1075" i="166"/>
  <c r="AJ1075" i="166"/>
  <c r="AI1075" i="166"/>
  <c r="AF1075" i="166"/>
  <c r="AE1075" i="166"/>
  <c r="AD1075" i="166"/>
  <c r="AG1075" i="166" s="1"/>
  <c r="AH1075" i="166" s="1"/>
  <c r="AA1075" i="166"/>
  <c r="Z1075" i="166"/>
  <c r="AB1075" i="166" s="1"/>
  <c r="AC1075" i="166" s="1"/>
  <c r="Y1075" i="166"/>
  <c r="AP1074" i="166"/>
  <c r="AO1074" i="166"/>
  <c r="AN1074" i="166"/>
  <c r="AK1074" i="166"/>
  <c r="AJ1074" i="166"/>
  <c r="AI1074" i="166"/>
  <c r="AF1074" i="166"/>
  <c r="AE1074" i="166"/>
  <c r="AD1074" i="166"/>
  <c r="AG1074" i="166" s="1"/>
  <c r="AH1074" i="166" s="1"/>
  <c r="AC1074" i="166"/>
  <c r="AA1074" i="166"/>
  <c r="Z1074" i="166"/>
  <c r="Y1074" i="166"/>
  <c r="AB1074" i="166" s="1"/>
  <c r="AP1073" i="166"/>
  <c r="AO1073" i="166"/>
  <c r="AN1073" i="166"/>
  <c r="AQ1073" i="166" s="1"/>
  <c r="AK1073" i="166"/>
  <c r="AJ1073" i="166"/>
  <c r="AL1073" i="166" s="1"/>
  <c r="AM1073" i="166" s="1"/>
  <c r="AI1073" i="166"/>
  <c r="AF1073" i="166"/>
  <c r="AE1073" i="166"/>
  <c r="AD1073" i="166"/>
  <c r="AB1073" i="166"/>
  <c r="AC1073" i="166" s="1"/>
  <c r="AA1073" i="166"/>
  <c r="Z1073" i="166"/>
  <c r="Y1073" i="166"/>
  <c r="AP1072" i="166"/>
  <c r="AO1072" i="166"/>
  <c r="AN1072" i="166"/>
  <c r="AQ1072" i="166" s="1"/>
  <c r="AK1072" i="166"/>
  <c r="AJ1072" i="166"/>
  <c r="AI1072" i="166"/>
  <c r="AL1072" i="166" s="1"/>
  <c r="AM1072" i="166" s="1"/>
  <c r="AF1072" i="166"/>
  <c r="AE1072" i="166"/>
  <c r="AD1072" i="166"/>
  <c r="AA1072" i="166"/>
  <c r="Z1072" i="166"/>
  <c r="Y1072" i="166"/>
  <c r="AP1071" i="166"/>
  <c r="AO1071" i="166"/>
  <c r="AN1071" i="166"/>
  <c r="AL1071" i="166"/>
  <c r="AM1071" i="166" s="1"/>
  <c r="AK1071" i="166"/>
  <c r="AJ1071" i="166"/>
  <c r="AI1071" i="166"/>
  <c r="AF1071" i="166"/>
  <c r="AE1071" i="166"/>
  <c r="AD1071" i="166"/>
  <c r="AA1071" i="166"/>
  <c r="Z1071" i="166"/>
  <c r="AB1071" i="166" s="1"/>
  <c r="AC1071" i="166" s="1"/>
  <c r="Y1071" i="166"/>
  <c r="AP1070" i="166"/>
  <c r="AO1070" i="166"/>
  <c r="AN1070" i="166"/>
  <c r="AK1070" i="166"/>
  <c r="AJ1070" i="166"/>
  <c r="AI1070" i="166"/>
  <c r="AF1070" i="166"/>
  <c r="AE1070" i="166"/>
  <c r="AD1070" i="166"/>
  <c r="AA1070" i="166"/>
  <c r="Z1070" i="166"/>
  <c r="Y1070" i="166"/>
  <c r="AB1070" i="166" s="1"/>
  <c r="AC1070" i="166" s="1"/>
  <c r="AP1069" i="166"/>
  <c r="AO1069" i="166"/>
  <c r="AN1069" i="166"/>
  <c r="AQ1069" i="166" s="1"/>
  <c r="AK1069" i="166"/>
  <c r="AJ1069" i="166"/>
  <c r="AL1069" i="166" s="1"/>
  <c r="AM1069" i="166" s="1"/>
  <c r="AI1069" i="166"/>
  <c r="AF1069" i="166"/>
  <c r="AE1069" i="166"/>
  <c r="AD1069" i="166"/>
  <c r="AB1069" i="166"/>
  <c r="AC1069" i="166" s="1"/>
  <c r="AA1069" i="166"/>
  <c r="Z1069" i="166"/>
  <c r="Y1069" i="166"/>
  <c r="AP1068" i="166"/>
  <c r="AO1068" i="166"/>
  <c r="AN1068" i="166"/>
  <c r="AQ1068" i="166" s="1"/>
  <c r="AM1068" i="166"/>
  <c r="AK1068" i="166"/>
  <c r="AJ1068" i="166"/>
  <c r="AI1068" i="166"/>
  <c r="AL1068" i="166" s="1"/>
  <c r="AF1068" i="166"/>
  <c r="AE1068" i="166"/>
  <c r="AD1068" i="166"/>
  <c r="AA1068" i="166"/>
  <c r="Z1068" i="166"/>
  <c r="Y1068" i="166"/>
  <c r="AB1068" i="166" s="1"/>
  <c r="AC1068" i="166" s="1"/>
  <c r="AP1067" i="166"/>
  <c r="AO1067" i="166"/>
  <c r="AN1067" i="166"/>
  <c r="AQ1067" i="166" s="1"/>
  <c r="AL1067" i="166"/>
  <c r="AM1067" i="166" s="1"/>
  <c r="AK1067" i="166"/>
  <c r="AJ1067" i="166"/>
  <c r="AI1067" i="166"/>
  <c r="AF1067" i="166"/>
  <c r="AE1067" i="166"/>
  <c r="AD1067" i="166"/>
  <c r="AA1067" i="166"/>
  <c r="Z1067" i="166"/>
  <c r="AB1067" i="166" s="1"/>
  <c r="AC1067" i="166" s="1"/>
  <c r="Y1067" i="166"/>
  <c r="AP1066" i="166"/>
  <c r="AO1066" i="166"/>
  <c r="AN1066" i="166"/>
  <c r="AK1066" i="166"/>
  <c r="AJ1066" i="166"/>
  <c r="AI1066" i="166"/>
  <c r="AL1066" i="166" s="1"/>
  <c r="AM1066" i="166" s="1"/>
  <c r="AF1066" i="166"/>
  <c r="AE1066" i="166"/>
  <c r="AD1066" i="166"/>
  <c r="AA1066" i="166"/>
  <c r="Z1066" i="166"/>
  <c r="Y1066" i="166"/>
  <c r="AB1066" i="166" s="1"/>
  <c r="AC1066" i="166" s="1"/>
  <c r="AP1065" i="166"/>
  <c r="AO1065" i="166"/>
  <c r="AN1065" i="166"/>
  <c r="AQ1065" i="166" s="1"/>
  <c r="AK1065" i="166"/>
  <c r="AJ1065" i="166"/>
  <c r="AL1065" i="166" s="1"/>
  <c r="AM1065" i="166" s="1"/>
  <c r="AI1065" i="166"/>
  <c r="AF1065" i="166"/>
  <c r="AE1065" i="166"/>
  <c r="AD1065" i="166"/>
  <c r="AB1065" i="166"/>
  <c r="AC1065" i="166" s="1"/>
  <c r="AA1065" i="166"/>
  <c r="Z1065" i="166"/>
  <c r="Y1065" i="166"/>
  <c r="AP1064" i="166"/>
  <c r="AO1064" i="166"/>
  <c r="AN1064" i="166"/>
  <c r="AQ1064" i="166" s="1"/>
  <c r="AK1064" i="166"/>
  <c r="AJ1064" i="166"/>
  <c r="AI1064" i="166"/>
  <c r="AL1064" i="166" s="1"/>
  <c r="AM1064" i="166" s="1"/>
  <c r="AF1064" i="166"/>
  <c r="AE1064" i="166"/>
  <c r="AG1064" i="166" s="1"/>
  <c r="AD1064" i="166"/>
  <c r="AA1064" i="166"/>
  <c r="Z1064" i="166"/>
  <c r="Y1064" i="166"/>
  <c r="AB1064" i="166" s="1"/>
  <c r="AC1064" i="166" s="1"/>
  <c r="AP1063" i="166"/>
  <c r="AO1063" i="166"/>
  <c r="AN1063" i="166"/>
  <c r="AL1063" i="166"/>
  <c r="AM1063" i="166" s="1"/>
  <c r="AK1063" i="166"/>
  <c r="AJ1063" i="166"/>
  <c r="AI1063" i="166"/>
  <c r="AF1063" i="166"/>
  <c r="AE1063" i="166"/>
  <c r="AD1063" i="166"/>
  <c r="AG1063" i="166" s="1"/>
  <c r="AH1063" i="166" s="1"/>
  <c r="AA1063" i="166"/>
  <c r="Z1063" i="166"/>
  <c r="AB1063" i="166" s="1"/>
  <c r="AC1063" i="166" s="1"/>
  <c r="Y1063" i="166"/>
  <c r="AP1062" i="166"/>
  <c r="AO1062" i="166"/>
  <c r="AN1062" i="166"/>
  <c r="AK1062" i="166"/>
  <c r="AJ1062" i="166"/>
  <c r="AI1062" i="166"/>
  <c r="AL1062" i="166" s="1"/>
  <c r="AF1062" i="166"/>
  <c r="AE1062" i="166"/>
  <c r="AD1062" i="166"/>
  <c r="AG1062" i="166" s="1"/>
  <c r="AA1062" i="166"/>
  <c r="Z1062" i="166"/>
  <c r="Y1062" i="166"/>
  <c r="AP1060" i="166"/>
  <c r="AO1060" i="166"/>
  <c r="AN1060" i="166"/>
  <c r="AK1060" i="166"/>
  <c r="AJ1060" i="166"/>
  <c r="AI1060" i="166"/>
  <c r="AL1060" i="166" s="1"/>
  <c r="AM1060" i="166" s="1"/>
  <c r="AF1060" i="166"/>
  <c r="AE1060" i="166"/>
  <c r="AD1060" i="166"/>
  <c r="AA1060" i="166"/>
  <c r="Z1060" i="166"/>
  <c r="Y1060" i="166"/>
  <c r="AP1059" i="166"/>
  <c r="AO1059" i="166"/>
  <c r="AN1059" i="166"/>
  <c r="AL1059" i="166"/>
  <c r="AM1059" i="166" s="1"/>
  <c r="AK1059" i="166"/>
  <c r="AJ1059" i="166"/>
  <c r="AI1059" i="166"/>
  <c r="AF1059" i="166"/>
  <c r="AE1059" i="166"/>
  <c r="AD1059" i="166"/>
  <c r="AG1059" i="166" s="1"/>
  <c r="AH1059" i="166" s="1"/>
  <c r="AA1059" i="166"/>
  <c r="Z1059" i="166"/>
  <c r="AB1059" i="166" s="1"/>
  <c r="AC1059" i="166" s="1"/>
  <c r="Y1059" i="166"/>
  <c r="AP1058" i="166"/>
  <c r="AO1058" i="166"/>
  <c r="AQ1058" i="166" s="1"/>
  <c r="AN1058" i="166"/>
  <c r="AK1058" i="166"/>
  <c r="AJ1058" i="166"/>
  <c r="AI1058" i="166"/>
  <c r="AF1058" i="166"/>
  <c r="AE1058" i="166"/>
  <c r="AD1058" i="166"/>
  <c r="AG1058" i="166" s="1"/>
  <c r="AA1058" i="166"/>
  <c r="Z1058" i="166"/>
  <c r="Y1058" i="166"/>
  <c r="AB1058" i="166" s="1"/>
  <c r="AC1058" i="166" s="1"/>
  <c r="AP1057" i="166"/>
  <c r="AO1057" i="166"/>
  <c r="AN1057" i="166"/>
  <c r="AQ1057" i="166" s="1"/>
  <c r="AK1057" i="166"/>
  <c r="AJ1057" i="166"/>
  <c r="AL1057" i="166" s="1"/>
  <c r="AM1057" i="166" s="1"/>
  <c r="AI1057" i="166"/>
  <c r="AF1057" i="166"/>
  <c r="AE1057" i="166"/>
  <c r="AD1057" i="166"/>
  <c r="AB1057" i="166"/>
  <c r="AC1057" i="166" s="1"/>
  <c r="AA1057" i="166"/>
  <c r="Z1057" i="166"/>
  <c r="Y1057" i="166"/>
  <c r="AP1056" i="166"/>
  <c r="AO1056" i="166"/>
  <c r="AN1056" i="166"/>
  <c r="AQ1056" i="166" s="1"/>
  <c r="AK1056" i="166"/>
  <c r="AJ1056" i="166"/>
  <c r="AI1056" i="166"/>
  <c r="AG1056" i="166"/>
  <c r="AF1056" i="166"/>
  <c r="AE1056" i="166"/>
  <c r="AD1056" i="166"/>
  <c r="AA1056" i="166"/>
  <c r="Z1056" i="166"/>
  <c r="Y1056" i="166"/>
  <c r="AP1055" i="166"/>
  <c r="AO1055" i="166"/>
  <c r="AN1055" i="166"/>
  <c r="AK1055" i="166"/>
  <c r="AJ1055" i="166"/>
  <c r="AL1055" i="166" s="1"/>
  <c r="AM1055" i="166" s="1"/>
  <c r="AI1055" i="166"/>
  <c r="AF1055" i="166"/>
  <c r="AE1055" i="166"/>
  <c r="AD1055" i="166"/>
  <c r="AA1055" i="166"/>
  <c r="Z1055" i="166"/>
  <c r="AB1055" i="166" s="1"/>
  <c r="AC1055" i="166" s="1"/>
  <c r="Y1055" i="166"/>
  <c r="AP1054" i="166"/>
  <c r="AO1054" i="166"/>
  <c r="AN1054" i="166"/>
  <c r="AK1054" i="166"/>
  <c r="AJ1054" i="166"/>
  <c r="AI1054" i="166"/>
  <c r="AF1054" i="166"/>
  <c r="AE1054" i="166"/>
  <c r="AG1054" i="166" s="1"/>
  <c r="AD1054" i="166"/>
  <c r="AA1054" i="166"/>
  <c r="Z1054" i="166"/>
  <c r="Y1054" i="166"/>
  <c r="AP1053" i="166"/>
  <c r="AO1053" i="166"/>
  <c r="AN1053" i="166"/>
  <c r="AQ1053" i="166" s="1"/>
  <c r="AK1053" i="166"/>
  <c r="AJ1053" i="166"/>
  <c r="AL1053" i="166" s="1"/>
  <c r="AM1053" i="166" s="1"/>
  <c r="AI1053" i="166"/>
  <c r="AF1053" i="166"/>
  <c r="AE1053" i="166"/>
  <c r="AD1053" i="166"/>
  <c r="AG1053" i="166" s="1"/>
  <c r="AA1053" i="166"/>
  <c r="Z1053" i="166"/>
  <c r="AB1053" i="166" s="1"/>
  <c r="AC1053" i="166" s="1"/>
  <c r="Y1053" i="166"/>
  <c r="AP1052" i="166"/>
  <c r="AO1052" i="166"/>
  <c r="AN1052" i="166"/>
  <c r="AK1052" i="166"/>
  <c r="AJ1052" i="166"/>
  <c r="AI1052" i="166"/>
  <c r="AL1052" i="166" s="1"/>
  <c r="AM1052" i="166" s="1"/>
  <c r="AF1052" i="166"/>
  <c r="AE1052" i="166"/>
  <c r="AG1052" i="166" s="1"/>
  <c r="AH1052" i="166" s="1"/>
  <c r="AD1052" i="166"/>
  <c r="AA1052" i="166"/>
  <c r="Z1052" i="166"/>
  <c r="Y1052" i="166"/>
  <c r="AB1052" i="166" s="1"/>
  <c r="AC1052" i="166" s="1"/>
  <c r="AP1051" i="166"/>
  <c r="AO1051" i="166"/>
  <c r="AN1051" i="166"/>
  <c r="AQ1051" i="166" s="1"/>
  <c r="AL1051" i="166"/>
  <c r="AM1051" i="166" s="1"/>
  <c r="AK1051" i="166"/>
  <c r="AJ1051" i="166"/>
  <c r="AI1051" i="166"/>
  <c r="AF1051" i="166"/>
  <c r="AE1051" i="166"/>
  <c r="AD1051" i="166"/>
  <c r="AG1051" i="166" s="1"/>
  <c r="AH1051" i="166" s="1"/>
  <c r="AB1051" i="166"/>
  <c r="AC1051" i="166" s="1"/>
  <c r="AA1051" i="166"/>
  <c r="Z1051" i="166"/>
  <c r="Y1051" i="166"/>
  <c r="AP1050" i="166"/>
  <c r="AO1050" i="166"/>
  <c r="AN1050" i="166"/>
  <c r="AQ1050" i="166" s="1"/>
  <c r="AK1050" i="166"/>
  <c r="AJ1050" i="166"/>
  <c r="AI1050" i="166"/>
  <c r="AL1050" i="166" s="1"/>
  <c r="AM1050" i="166" s="1"/>
  <c r="AF1050" i="166"/>
  <c r="AE1050" i="166"/>
  <c r="AD1050" i="166"/>
  <c r="AG1050" i="166" s="1"/>
  <c r="AA1050" i="166"/>
  <c r="Z1050" i="166"/>
  <c r="Y1050" i="166"/>
  <c r="AB1050" i="166" s="1"/>
  <c r="AC1050" i="166" s="1"/>
  <c r="AP1049" i="166"/>
  <c r="AO1049" i="166"/>
  <c r="AN1049" i="166"/>
  <c r="AL1049" i="166"/>
  <c r="AM1049" i="166" s="1"/>
  <c r="AK1049" i="166"/>
  <c r="AJ1049" i="166"/>
  <c r="AI1049" i="166"/>
  <c r="AF1049" i="166"/>
  <c r="AE1049" i="166"/>
  <c r="AD1049" i="166"/>
  <c r="AB1049" i="166"/>
  <c r="AC1049" i="166" s="1"/>
  <c r="AA1049" i="166"/>
  <c r="Z1049" i="166"/>
  <c r="Y1049" i="166"/>
  <c r="AP1048" i="166"/>
  <c r="AO1048" i="166"/>
  <c r="AN1048" i="166"/>
  <c r="AK1048" i="166"/>
  <c r="AJ1048" i="166"/>
  <c r="AI1048" i="166"/>
  <c r="AF1048" i="166"/>
  <c r="AE1048" i="166"/>
  <c r="AD1048" i="166"/>
  <c r="AA1048" i="166"/>
  <c r="Z1048" i="166"/>
  <c r="Y1048" i="166"/>
  <c r="AP1047" i="166"/>
  <c r="AO1047" i="166"/>
  <c r="AN1047" i="166"/>
  <c r="AK1047" i="166"/>
  <c r="AJ1047" i="166"/>
  <c r="AL1047" i="166" s="1"/>
  <c r="AM1047" i="166" s="1"/>
  <c r="AI1047" i="166"/>
  <c r="AF1047" i="166"/>
  <c r="AE1047" i="166"/>
  <c r="AD1047" i="166"/>
  <c r="AA1047" i="166"/>
  <c r="Z1047" i="166"/>
  <c r="AB1047" i="166" s="1"/>
  <c r="AC1047" i="166" s="1"/>
  <c r="Y1047" i="166"/>
  <c r="AP1046" i="166"/>
  <c r="AO1046" i="166"/>
  <c r="AQ1046" i="166" s="1"/>
  <c r="AN1046" i="166"/>
  <c r="AK1046" i="166"/>
  <c r="AJ1046" i="166"/>
  <c r="AI1046" i="166"/>
  <c r="AF1046" i="166"/>
  <c r="AE1046" i="166"/>
  <c r="AG1046" i="166" s="1"/>
  <c r="AD1046" i="166"/>
  <c r="AA1046" i="166"/>
  <c r="Z1046" i="166"/>
  <c r="Y1046" i="166"/>
  <c r="AP1045" i="166"/>
  <c r="AO1045" i="166"/>
  <c r="AN1045" i="166"/>
  <c r="AQ1045" i="166" s="1"/>
  <c r="AK1045" i="166"/>
  <c r="AJ1045" i="166"/>
  <c r="AL1045" i="166" s="1"/>
  <c r="AM1045" i="166" s="1"/>
  <c r="AI1045" i="166"/>
  <c r="AF1045" i="166"/>
  <c r="AE1045" i="166"/>
  <c r="AD1045" i="166"/>
  <c r="AA1045" i="166"/>
  <c r="Z1045" i="166"/>
  <c r="AB1045" i="166" s="1"/>
  <c r="AC1045" i="166" s="1"/>
  <c r="Y1045" i="166"/>
  <c r="AP1044" i="166"/>
  <c r="AO1044" i="166"/>
  <c r="AQ1044" i="166" s="1"/>
  <c r="AN1044" i="166"/>
  <c r="AK1044" i="166"/>
  <c r="AJ1044" i="166"/>
  <c r="AI1044" i="166"/>
  <c r="AL1044" i="166" s="1"/>
  <c r="AM1044" i="166" s="1"/>
  <c r="AF1044" i="166"/>
  <c r="AE1044" i="166"/>
  <c r="AG1044" i="166" s="1"/>
  <c r="AH1044" i="166" s="1"/>
  <c r="AD1044" i="166"/>
  <c r="AA1044" i="166"/>
  <c r="Z1044" i="166"/>
  <c r="Y1044" i="166"/>
  <c r="AB1044" i="166" s="1"/>
  <c r="AC1044" i="166" s="1"/>
  <c r="AP1043" i="166"/>
  <c r="AO1043" i="166"/>
  <c r="AN1043" i="166"/>
  <c r="AQ1043" i="166" s="1"/>
  <c r="AK1043" i="166"/>
  <c r="AJ1043" i="166"/>
  <c r="AI1043" i="166"/>
  <c r="AL1043" i="166" s="1"/>
  <c r="AM1043" i="166" s="1"/>
  <c r="AF1043" i="166"/>
  <c r="AE1043" i="166"/>
  <c r="AD1043" i="166"/>
  <c r="AA1043" i="166"/>
  <c r="Z1043" i="166"/>
  <c r="Y1043" i="166"/>
  <c r="AB1043" i="166" s="1"/>
  <c r="AC1043" i="166" s="1"/>
  <c r="AP1042" i="166"/>
  <c r="AO1042" i="166"/>
  <c r="AN1042" i="166"/>
  <c r="AL1042" i="166"/>
  <c r="AM1042" i="166" s="1"/>
  <c r="AK1042" i="166"/>
  <c r="AJ1042" i="166"/>
  <c r="AI1042" i="166"/>
  <c r="AF1042" i="166"/>
  <c r="AE1042" i="166"/>
  <c r="AD1042" i="166"/>
  <c r="AA1042" i="166"/>
  <c r="Z1042" i="166"/>
  <c r="Y1042" i="166"/>
  <c r="AP1041" i="166"/>
  <c r="AO1041" i="166"/>
  <c r="AN1041" i="166"/>
  <c r="AK1041" i="166"/>
  <c r="AJ1041" i="166"/>
  <c r="AI1041" i="166"/>
  <c r="AL1041" i="166" s="1"/>
  <c r="AM1041" i="166" s="1"/>
  <c r="AF1041" i="166"/>
  <c r="AE1041" i="166"/>
  <c r="AD1041" i="166"/>
  <c r="AA1041" i="166"/>
  <c r="Z1041" i="166"/>
  <c r="Y1041" i="166"/>
  <c r="AB1041" i="166" s="1"/>
  <c r="AC1041" i="166" s="1"/>
  <c r="AP1040" i="166"/>
  <c r="AO1040" i="166"/>
  <c r="AN1040" i="166"/>
  <c r="AQ1040" i="166" s="1"/>
  <c r="AK1040" i="166"/>
  <c r="AJ1040" i="166"/>
  <c r="AI1040" i="166"/>
  <c r="AF1040" i="166"/>
  <c r="AE1040" i="166"/>
  <c r="AD1040" i="166"/>
  <c r="AB1040" i="166"/>
  <c r="AC1040" i="166" s="1"/>
  <c r="AA1040" i="166"/>
  <c r="Z1040" i="166"/>
  <c r="Y1040" i="166"/>
  <c r="AP1039" i="166"/>
  <c r="AO1039" i="166"/>
  <c r="AN1039" i="166"/>
  <c r="AK1039" i="166"/>
  <c r="AJ1039" i="166"/>
  <c r="AI1039" i="166"/>
  <c r="AL1039" i="166" s="1"/>
  <c r="AM1039" i="166" s="1"/>
  <c r="AF1039" i="166"/>
  <c r="AE1039" i="166"/>
  <c r="AD1039" i="166"/>
  <c r="AA1039" i="166"/>
  <c r="Z1039" i="166"/>
  <c r="Y1039" i="166"/>
  <c r="AP1038" i="166"/>
  <c r="AO1038" i="166"/>
  <c r="AN1038" i="166"/>
  <c r="AL1038" i="166"/>
  <c r="AM1038" i="166" s="1"/>
  <c r="AK1038" i="166"/>
  <c r="AJ1038" i="166"/>
  <c r="AI1038" i="166"/>
  <c r="AF1038" i="166"/>
  <c r="AE1038" i="166"/>
  <c r="AD1038" i="166"/>
  <c r="AG1038" i="166" s="1"/>
  <c r="AA1038" i="166"/>
  <c r="Z1038" i="166"/>
  <c r="Y1038" i="166"/>
  <c r="AP1037" i="166"/>
  <c r="AK1037" i="166"/>
  <c r="AJ1037" i="166"/>
  <c r="AI1037" i="166"/>
  <c r="AF1037" i="166"/>
  <c r="AC1037" i="166"/>
  <c r="AA1037" i="166"/>
  <c r="Z1037" i="166"/>
  <c r="Y1037" i="166"/>
  <c r="AB1037" i="166" s="1"/>
  <c r="AP1036" i="166"/>
  <c r="AO1036" i="166"/>
  <c r="AN1036" i="166"/>
  <c r="AK1036" i="166"/>
  <c r="AJ1036" i="166"/>
  <c r="AI1036" i="166"/>
  <c r="AF1036" i="166"/>
  <c r="AE1036" i="166"/>
  <c r="AD1036" i="166"/>
  <c r="AB1036" i="166"/>
  <c r="AC1036" i="166" s="1"/>
  <c r="AA1036" i="166"/>
  <c r="Z1036" i="166"/>
  <c r="Y1036" i="166"/>
  <c r="AP1035" i="166"/>
  <c r="AO1035" i="166"/>
  <c r="AN1035" i="166"/>
  <c r="AK1035" i="166"/>
  <c r="AJ1035" i="166"/>
  <c r="AI1035" i="166"/>
  <c r="AL1035" i="166" s="1"/>
  <c r="AM1035" i="166" s="1"/>
  <c r="AF1035" i="166"/>
  <c r="AE1035" i="166"/>
  <c r="AD1035" i="166"/>
  <c r="AG1035" i="166" s="1"/>
  <c r="AA1035" i="166"/>
  <c r="Z1035" i="166"/>
  <c r="Y1035" i="166"/>
  <c r="AP1034" i="166"/>
  <c r="AO1034" i="166"/>
  <c r="AN1034" i="166"/>
  <c r="AL1034" i="166"/>
  <c r="AM1034" i="166" s="1"/>
  <c r="AK1034" i="166"/>
  <c r="AJ1034" i="166"/>
  <c r="AI1034" i="166"/>
  <c r="AF1034" i="166"/>
  <c r="AE1034" i="166"/>
  <c r="AD1034" i="166"/>
  <c r="AA1034" i="166"/>
  <c r="Z1034" i="166"/>
  <c r="Y1034" i="166"/>
  <c r="AB1034" i="166" s="1"/>
  <c r="AC1034" i="166" s="1"/>
  <c r="AP1033" i="166"/>
  <c r="AO1033" i="166"/>
  <c r="AN1033" i="166"/>
  <c r="AK1033" i="166"/>
  <c r="AJ1033" i="166"/>
  <c r="AI1033" i="166"/>
  <c r="AF1033" i="166"/>
  <c r="AE1033" i="166"/>
  <c r="AD1033" i="166"/>
  <c r="AA1033" i="166"/>
  <c r="Z1033" i="166"/>
  <c r="Y1033" i="166"/>
  <c r="AB1033" i="166" s="1"/>
  <c r="AC1033" i="166" s="1"/>
  <c r="AP1032" i="166"/>
  <c r="AO1032" i="166"/>
  <c r="AN1032" i="166"/>
  <c r="AK1032" i="166"/>
  <c r="AJ1032" i="166"/>
  <c r="AI1032" i="166"/>
  <c r="AL1032" i="166" s="1"/>
  <c r="AM1032" i="166" s="1"/>
  <c r="AF1032" i="166"/>
  <c r="AE1032" i="166"/>
  <c r="AD1032" i="166"/>
  <c r="AB1032" i="166"/>
  <c r="AC1032" i="166" s="1"/>
  <c r="AA1032" i="166"/>
  <c r="Z1032" i="166"/>
  <c r="Y1032" i="166"/>
  <c r="AP1031" i="166"/>
  <c r="AO1031" i="166"/>
  <c r="AN1031" i="166"/>
  <c r="AQ1031" i="166" s="1"/>
  <c r="AM1031" i="166"/>
  <c r="AK1031" i="166"/>
  <c r="AJ1031" i="166"/>
  <c r="AI1031" i="166"/>
  <c r="AL1031" i="166" s="1"/>
  <c r="AF1031" i="166"/>
  <c r="AE1031" i="166"/>
  <c r="AD1031" i="166"/>
  <c r="AA1031" i="166"/>
  <c r="Z1031" i="166"/>
  <c r="Y1031" i="166"/>
  <c r="AB1031" i="166" s="1"/>
  <c r="AC1031" i="166" s="1"/>
  <c r="AP1030" i="166"/>
  <c r="AO1030" i="166"/>
  <c r="AN1030" i="166"/>
  <c r="AL1030" i="166"/>
  <c r="AM1030" i="166" s="1"/>
  <c r="AK1030" i="166"/>
  <c r="AJ1030" i="166"/>
  <c r="AI1030" i="166"/>
  <c r="AF1030" i="166"/>
  <c r="AE1030" i="166"/>
  <c r="AD1030" i="166"/>
  <c r="AG1030" i="166" s="1"/>
  <c r="AH1030" i="166" s="1"/>
  <c r="AA1030" i="166"/>
  <c r="Z1030" i="166"/>
  <c r="Y1030" i="166"/>
  <c r="AB1030" i="166" s="1"/>
  <c r="AC1030" i="166" s="1"/>
  <c r="AP1029" i="166"/>
  <c r="AO1029" i="166"/>
  <c r="AN1029" i="166"/>
  <c r="AK1029" i="166"/>
  <c r="AJ1029" i="166"/>
  <c r="AI1029" i="166"/>
  <c r="AL1029" i="166" s="1"/>
  <c r="AM1029" i="166" s="1"/>
  <c r="AF1029" i="166"/>
  <c r="AE1029" i="166"/>
  <c r="AD1029" i="166"/>
  <c r="AG1029" i="166" s="1"/>
  <c r="AA1029" i="166"/>
  <c r="Z1029" i="166"/>
  <c r="Y1029" i="166"/>
  <c r="AB1029" i="166" s="1"/>
  <c r="AC1029" i="166" s="1"/>
  <c r="AP1028" i="166"/>
  <c r="AO1028" i="166"/>
  <c r="AN1028" i="166"/>
  <c r="AQ1028" i="166" s="1"/>
  <c r="AK1028" i="166"/>
  <c r="AJ1028" i="166"/>
  <c r="AI1028" i="166"/>
  <c r="AL1028" i="166" s="1"/>
  <c r="AM1028" i="166" s="1"/>
  <c r="AF1028" i="166"/>
  <c r="AE1028" i="166"/>
  <c r="AD1028" i="166"/>
  <c r="AB1028" i="166"/>
  <c r="AC1028" i="166" s="1"/>
  <c r="AA1028" i="166"/>
  <c r="Z1028" i="166"/>
  <c r="Y1028" i="166"/>
  <c r="AP1027" i="166"/>
  <c r="AO1027" i="166"/>
  <c r="AN1027" i="166"/>
  <c r="AQ1027" i="166" s="1"/>
  <c r="AM1027" i="166"/>
  <c r="AK1027" i="166"/>
  <c r="AJ1027" i="166"/>
  <c r="AI1027" i="166"/>
  <c r="AL1027" i="166" s="1"/>
  <c r="AF1027" i="166"/>
  <c r="AE1027" i="166"/>
  <c r="AD1027" i="166"/>
  <c r="AA1027" i="166"/>
  <c r="Z1027" i="166"/>
  <c r="Y1027" i="166"/>
  <c r="AB1027" i="166" s="1"/>
  <c r="AC1027" i="166" s="1"/>
  <c r="AP1026" i="166"/>
  <c r="AO1026" i="166"/>
  <c r="AN1026" i="166"/>
  <c r="AL1026" i="166"/>
  <c r="AM1026" i="166" s="1"/>
  <c r="AK1026" i="166"/>
  <c r="AJ1026" i="166"/>
  <c r="AI1026" i="166"/>
  <c r="AF1026" i="166"/>
  <c r="AE1026" i="166"/>
  <c r="AD1026" i="166"/>
  <c r="AG1026" i="166" s="1"/>
  <c r="AA1026" i="166"/>
  <c r="Z1026" i="166"/>
  <c r="Y1026" i="166"/>
  <c r="AP1025" i="166"/>
  <c r="AO1025" i="166"/>
  <c r="AN1025" i="166"/>
  <c r="AK1025" i="166"/>
  <c r="AJ1025" i="166"/>
  <c r="AI1025" i="166"/>
  <c r="AL1025" i="166" s="1"/>
  <c r="AM1025" i="166" s="1"/>
  <c r="AF1025" i="166"/>
  <c r="AE1025" i="166"/>
  <c r="AD1025" i="166"/>
  <c r="AG1025" i="166" s="1"/>
  <c r="AA1025" i="166"/>
  <c r="Z1025" i="166"/>
  <c r="Y1025" i="166"/>
  <c r="AB1025" i="166" s="1"/>
  <c r="AC1025" i="166" s="1"/>
  <c r="AP1024" i="166"/>
  <c r="AO1024" i="166"/>
  <c r="AN1024" i="166"/>
  <c r="AQ1024" i="166" s="1"/>
  <c r="AK1024" i="166"/>
  <c r="AJ1024" i="166"/>
  <c r="AI1024" i="166"/>
  <c r="AF1024" i="166"/>
  <c r="AE1024" i="166"/>
  <c r="AD1024" i="166"/>
  <c r="AG1024" i="166" s="1"/>
  <c r="AH1024" i="166" s="1"/>
  <c r="AB1024" i="166"/>
  <c r="AC1024" i="166" s="1"/>
  <c r="AA1024" i="166"/>
  <c r="Z1024" i="166"/>
  <c r="Y1024" i="166"/>
  <c r="AP1023" i="166"/>
  <c r="AO1023" i="166"/>
  <c r="AN1023" i="166"/>
  <c r="AQ1023" i="166" s="1"/>
  <c r="AK1023" i="166"/>
  <c r="AJ1023" i="166"/>
  <c r="AI1023" i="166"/>
  <c r="AL1023" i="166" s="1"/>
  <c r="AM1023" i="166" s="1"/>
  <c r="AF1023" i="166"/>
  <c r="AE1023" i="166"/>
  <c r="AD1023" i="166"/>
  <c r="AA1023" i="166"/>
  <c r="Z1023" i="166"/>
  <c r="Y1023" i="166"/>
  <c r="AP1022" i="166"/>
  <c r="AO1022" i="166"/>
  <c r="AN1022" i="166"/>
  <c r="AL1022" i="166"/>
  <c r="AM1022" i="166" s="1"/>
  <c r="AK1022" i="166"/>
  <c r="AJ1022" i="166"/>
  <c r="AI1022" i="166"/>
  <c r="AF1022" i="166"/>
  <c r="AE1022" i="166"/>
  <c r="AD1022" i="166"/>
  <c r="AG1022" i="166" s="1"/>
  <c r="AA1022" i="166"/>
  <c r="Z1022" i="166"/>
  <c r="Y1022" i="166"/>
  <c r="AP1021" i="166"/>
  <c r="AO1021" i="166"/>
  <c r="AN1021" i="166"/>
  <c r="AQ1021" i="166" s="1"/>
  <c r="AK1021" i="166"/>
  <c r="AJ1021" i="166"/>
  <c r="AI1021" i="166"/>
  <c r="AF1021" i="166"/>
  <c r="AE1021" i="166"/>
  <c r="AD1021" i="166"/>
  <c r="AG1021" i="166" s="1"/>
  <c r="AH1021" i="166" s="1"/>
  <c r="AC1021" i="166"/>
  <c r="AA1021" i="166"/>
  <c r="Z1021" i="166"/>
  <c r="Y1021" i="166"/>
  <c r="AB1021" i="166" s="1"/>
  <c r="AP1020" i="166"/>
  <c r="AO1020" i="166"/>
  <c r="AN1020" i="166"/>
  <c r="AK1020" i="166"/>
  <c r="AJ1020" i="166"/>
  <c r="AI1020" i="166"/>
  <c r="AF1020" i="166"/>
  <c r="AE1020" i="166"/>
  <c r="AD1020" i="166"/>
  <c r="AG1020" i="166" s="1"/>
  <c r="AH1020" i="166" s="1"/>
  <c r="AB1020" i="166"/>
  <c r="AC1020" i="166" s="1"/>
  <c r="AA1020" i="166"/>
  <c r="Z1020" i="166"/>
  <c r="Y1020" i="166"/>
  <c r="AP1019" i="166"/>
  <c r="AO1019" i="166"/>
  <c r="AN1019" i="166"/>
  <c r="AQ1019" i="166" s="1"/>
  <c r="AK1019" i="166"/>
  <c r="AJ1019" i="166"/>
  <c r="AI1019" i="166"/>
  <c r="AL1019" i="166" s="1"/>
  <c r="AM1019" i="166" s="1"/>
  <c r="AF1019" i="166"/>
  <c r="AE1019" i="166"/>
  <c r="AD1019" i="166"/>
  <c r="AG1019" i="166" s="1"/>
  <c r="AA1019" i="166"/>
  <c r="Z1019" i="166"/>
  <c r="Y1019" i="166"/>
  <c r="AP1018" i="166"/>
  <c r="AO1018" i="166"/>
  <c r="AN1018" i="166"/>
  <c r="AQ1018" i="166" s="1"/>
  <c r="AL1018" i="166"/>
  <c r="AM1018" i="166" s="1"/>
  <c r="AK1018" i="166"/>
  <c r="AJ1018" i="166"/>
  <c r="AI1018" i="166"/>
  <c r="AF1018" i="166"/>
  <c r="AE1018" i="166"/>
  <c r="AD1018" i="166"/>
  <c r="AA1018" i="166"/>
  <c r="Z1018" i="166"/>
  <c r="Y1018" i="166"/>
  <c r="AB1018" i="166" s="1"/>
  <c r="AC1018" i="166" s="1"/>
  <c r="AP1017" i="166"/>
  <c r="AO1017" i="166"/>
  <c r="AN1017" i="166"/>
  <c r="AQ1017" i="166" s="1"/>
  <c r="AK1017" i="166"/>
  <c r="AJ1017" i="166"/>
  <c r="AI1017" i="166"/>
  <c r="AF1017" i="166"/>
  <c r="AE1017" i="166"/>
  <c r="AD1017" i="166"/>
  <c r="AC1017" i="166"/>
  <c r="AA1017" i="166"/>
  <c r="Z1017" i="166"/>
  <c r="Y1017" i="166"/>
  <c r="AB1017" i="166" s="1"/>
  <c r="AP1016" i="166"/>
  <c r="AO1016" i="166"/>
  <c r="AN1016" i="166"/>
  <c r="AQ1016" i="166" s="1"/>
  <c r="AK1016" i="166"/>
  <c r="AJ1016" i="166"/>
  <c r="AI1016" i="166"/>
  <c r="AL1016" i="166" s="1"/>
  <c r="AM1016" i="166" s="1"/>
  <c r="AF1016" i="166"/>
  <c r="AE1016" i="166"/>
  <c r="AD1016" i="166"/>
  <c r="AB1016" i="166"/>
  <c r="AC1016" i="166" s="1"/>
  <c r="AA1016" i="166"/>
  <c r="Z1016" i="166"/>
  <c r="Y1016" i="166"/>
  <c r="AP1015" i="166"/>
  <c r="AO1015" i="166"/>
  <c r="AN1015" i="166"/>
  <c r="AM1015" i="166"/>
  <c r="AK1015" i="166"/>
  <c r="AJ1015" i="166"/>
  <c r="AI1015" i="166"/>
  <c r="AL1015" i="166" s="1"/>
  <c r="AF1015" i="166"/>
  <c r="AE1015" i="166"/>
  <c r="AD1015" i="166"/>
  <c r="AA1015" i="166"/>
  <c r="Z1015" i="166"/>
  <c r="Y1015" i="166"/>
  <c r="AB1015" i="166" s="1"/>
  <c r="AC1015" i="166" s="1"/>
  <c r="AP1014" i="166"/>
  <c r="AO1014" i="166"/>
  <c r="AN1014" i="166"/>
  <c r="AL1014" i="166"/>
  <c r="AM1014" i="166" s="1"/>
  <c r="AK1014" i="166"/>
  <c r="AJ1014" i="166"/>
  <c r="AI1014" i="166"/>
  <c r="AF1014" i="166"/>
  <c r="AE1014" i="166"/>
  <c r="AD1014" i="166"/>
  <c r="AA1014" i="166"/>
  <c r="Z1014" i="166"/>
  <c r="Y1014" i="166"/>
  <c r="AB1014" i="166" s="1"/>
  <c r="AC1014" i="166" s="1"/>
  <c r="AP1013" i="166"/>
  <c r="AO1013" i="166"/>
  <c r="AN1013" i="166"/>
  <c r="AK1013" i="166"/>
  <c r="AJ1013" i="166"/>
  <c r="AI1013" i="166"/>
  <c r="AL1013" i="166" s="1"/>
  <c r="AM1013" i="166" s="1"/>
  <c r="AG1013" i="166"/>
  <c r="AF1013" i="166"/>
  <c r="AE1013" i="166"/>
  <c r="AD1013" i="166"/>
  <c r="AA1013" i="166"/>
  <c r="Z1013" i="166"/>
  <c r="Y1013" i="166"/>
  <c r="AB1013" i="166" s="1"/>
  <c r="AC1013" i="166" s="1"/>
  <c r="AP1012" i="166"/>
  <c r="AO1012" i="166"/>
  <c r="AN1012" i="166"/>
  <c r="AQ1012" i="166" s="1"/>
  <c r="AK1012" i="166"/>
  <c r="AJ1012" i="166"/>
  <c r="AI1012" i="166"/>
  <c r="AL1012" i="166" s="1"/>
  <c r="AM1012" i="166" s="1"/>
  <c r="AF1012" i="166"/>
  <c r="AE1012" i="166"/>
  <c r="AD1012" i="166"/>
  <c r="AB1012" i="166"/>
  <c r="AC1012" i="166" s="1"/>
  <c r="AA1012" i="166"/>
  <c r="Z1012" i="166"/>
  <c r="Y1012" i="166"/>
  <c r="AQ1011" i="166"/>
  <c r="AP1011" i="166"/>
  <c r="AO1011" i="166"/>
  <c r="AN1011" i="166"/>
  <c r="AM1011" i="166"/>
  <c r="AK1011" i="166"/>
  <c r="AJ1011" i="166"/>
  <c r="AI1011" i="166"/>
  <c r="AL1011" i="166" s="1"/>
  <c r="AF1011" i="166"/>
  <c r="AE1011" i="166"/>
  <c r="AD1011" i="166"/>
  <c r="AA1011" i="166"/>
  <c r="Z1011" i="166"/>
  <c r="Y1011" i="166"/>
  <c r="AB1011" i="166" s="1"/>
  <c r="AC1011" i="166" s="1"/>
  <c r="AP1010" i="166"/>
  <c r="AO1010" i="166"/>
  <c r="AN1010" i="166"/>
  <c r="AL1010" i="166"/>
  <c r="AM1010" i="166" s="1"/>
  <c r="AK1010" i="166"/>
  <c r="AJ1010" i="166"/>
  <c r="AI1010" i="166"/>
  <c r="AF1010" i="166"/>
  <c r="AE1010" i="166"/>
  <c r="AD1010" i="166"/>
  <c r="AG1010" i="166" s="1"/>
  <c r="AA1010" i="166"/>
  <c r="Z1010" i="166"/>
  <c r="Y1010" i="166"/>
  <c r="AP1009" i="166"/>
  <c r="AO1009" i="166"/>
  <c r="AN1009" i="166"/>
  <c r="AK1009" i="166"/>
  <c r="AJ1009" i="166"/>
  <c r="AI1009" i="166"/>
  <c r="AL1009" i="166" s="1"/>
  <c r="AM1009" i="166" s="1"/>
  <c r="AG1009" i="166"/>
  <c r="AF1009" i="166"/>
  <c r="AE1009" i="166"/>
  <c r="AD1009" i="166"/>
  <c r="AA1009" i="166"/>
  <c r="Z1009" i="166"/>
  <c r="Y1009" i="166"/>
  <c r="AB1009" i="166" s="1"/>
  <c r="AC1009" i="166" s="1"/>
  <c r="AP1008" i="166"/>
  <c r="AO1008" i="166"/>
  <c r="AN1008" i="166"/>
  <c r="AK1008" i="166"/>
  <c r="AJ1008" i="166"/>
  <c r="AI1008" i="166"/>
  <c r="AF1008" i="166"/>
  <c r="AE1008" i="166"/>
  <c r="AD1008" i="166"/>
  <c r="AG1008" i="166" s="1"/>
  <c r="AH1008" i="166" s="1"/>
  <c r="AB1008" i="166"/>
  <c r="AC1008" i="166" s="1"/>
  <c r="AA1008" i="166"/>
  <c r="Z1008" i="166"/>
  <c r="Y1008" i="166"/>
  <c r="AQ1007" i="166"/>
  <c r="AP1007" i="166"/>
  <c r="AO1007" i="166"/>
  <c r="AN1007" i="166"/>
  <c r="AK1007" i="166"/>
  <c r="AJ1007" i="166"/>
  <c r="AI1007" i="166"/>
  <c r="AL1007" i="166" s="1"/>
  <c r="AM1007" i="166" s="1"/>
  <c r="AF1007" i="166"/>
  <c r="AE1007" i="166"/>
  <c r="AD1007" i="166"/>
  <c r="AA1007" i="166"/>
  <c r="Z1007" i="166"/>
  <c r="Y1007" i="166"/>
  <c r="AP1006" i="166"/>
  <c r="AO1006" i="166"/>
  <c r="AN1006" i="166"/>
  <c r="AL1006" i="166"/>
  <c r="AM1006" i="166" s="1"/>
  <c r="AK1006" i="166"/>
  <c r="AJ1006" i="166"/>
  <c r="AI1006" i="166"/>
  <c r="AF1006" i="166"/>
  <c r="AE1006" i="166"/>
  <c r="AD1006" i="166"/>
  <c r="AG1006" i="166" s="1"/>
  <c r="AA1006" i="166"/>
  <c r="Z1006" i="166"/>
  <c r="Y1006" i="166"/>
  <c r="AP1005" i="166"/>
  <c r="AO1005" i="166"/>
  <c r="AN1005" i="166"/>
  <c r="AQ1005" i="166" s="1"/>
  <c r="AK1005" i="166"/>
  <c r="AJ1005" i="166"/>
  <c r="AI1005" i="166"/>
  <c r="AG1005" i="166"/>
  <c r="AH1005" i="166" s="1"/>
  <c r="AF1005" i="166"/>
  <c r="AE1005" i="166"/>
  <c r="AD1005" i="166"/>
  <c r="AC1005" i="166"/>
  <c r="AA1005" i="166"/>
  <c r="Z1005" i="166"/>
  <c r="Y1005" i="166"/>
  <c r="AB1005" i="166" s="1"/>
  <c r="AP1004" i="166"/>
  <c r="AO1004" i="166"/>
  <c r="AN1004" i="166"/>
  <c r="AQ1004" i="166" s="1"/>
  <c r="AK1004" i="166"/>
  <c r="AJ1004" i="166"/>
  <c r="AI1004" i="166"/>
  <c r="AF1004" i="166"/>
  <c r="AE1004" i="166"/>
  <c r="AD1004" i="166"/>
  <c r="AG1004" i="166" s="1"/>
  <c r="AH1004" i="166" s="1"/>
  <c r="AB1004" i="166"/>
  <c r="AC1004" i="166" s="1"/>
  <c r="AA1004" i="166"/>
  <c r="Z1004" i="166"/>
  <c r="Y1004" i="166"/>
  <c r="AP1003" i="166"/>
  <c r="AO1003" i="166"/>
  <c r="AN1003" i="166"/>
  <c r="AQ1003" i="166" s="1"/>
  <c r="AK1003" i="166"/>
  <c r="AJ1003" i="166"/>
  <c r="AI1003" i="166"/>
  <c r="AL1003" i="166" s="1"/>
  <c r="AM1003" i="166" s="1"/>
  <c r="AF1003" i="166"/>
  <c r="AE1003" i="166"/>
  <c r="AD1003" i="166"/>
  <c r="AA1003" i="166"/>
  <c r="Z1003" i="166"/>
  <c r="Y1003" i="166"/>
  <c r="AP1002" i="166"/>
  <c r="AO1002" i="166"/>
  <c r="AN1002" i="166"/>
  <c r="AQ1002" i="166" s="1"/>
  <c r="AL1002" i="166"/>
  <c r="AM1002" i="166" s="1"/>
  <c r="AK1002" i="166"/>
  <c r="AJ1002" i="166"/>
  <c r="AI1002" i="166"/>
  <c r="AF1002" i="166"/>
  <c r="AE1002" i="166"/>
  <c r="AD1002" i="166"/>
  <c r="AA1002" i="166"/>
  <c r="Z1002" i="166"/>
  <c r="Y1002" i="166"/>
  <c r="AB1002" i="166" s="1"/>
  <c r="AC1002" i="166" s="1"/>
  <c r="AP1001" i="166"/>
  <c r="AO1001" i="166"/>
  <c r="AN1001" i="166"/>
  <c r="AQ1001" i="166" s="1"/>
  <c r="AK1001" i="166"/>
  <c r="AJ1001" i="166"/>
  <c r="AI1001" i="166"/>
  <c r="AF1001" i="166"/>
  <c r="AE1001" i="166"/>
  <c r="AD1001" i="166"/>
  <c r="AC1001" i="166"/>
  <c r="AA1001" i="166"/>
  <c r="Z1001" i="166"/>
  <c r="Y1001" i="166"/>
  <c r="AB1001" i="166" s="1"/>
  <c r="AP1000" i="166"/>
  <c r="AO1000" i="166"/>
  <c r="AN1000" i="166"/>
  <c r="AK1000" i="166"/>
  <c r="AJ1000" i="166"/>
  <c r="AI1000" i="166"/>
  <c r="AL1000" i="166" s="1"/>
  <c r="AM1000" i="166" s="1"/>
  <c r="AF1000" i="166"/>
  <c r="AE1000" i="166"/>
  <c r="AD1000" i="166"/>
  <c r="AB1000" i="166"/>
  <c r="AC1000" i="166" s="1"/>
  <c r="AA1000" i="166"/>
  <c r="Z1000" i="166"/>
  <c r="Y1000" i="166"/>
  <c r="AP999" i="166"/>
  <c r="AM999" i="166"/>
  <c r="AK999" i="166"/>
  <c r="AJ999" i="166"/>
  <c r="AI999" i="166"/>
  <c r="AL999" i="166" s="1"/>
  <c r="AF999" i="166"/>
  <c r="AA999" i="166"/>
  <c r="Z999" i="166"/>
  <c r="Y999" i="166"/>
  <c r="AB999" i="166" s="1"/>
  <c r="AC999" i="166" s="1"/>
  <c r="AP998" i="166"/>
  <c r="AO998" i="166"/>
  <c r="AN998" i="166"/>
  <c r="AL998" i="166"/>
  <c r="AM998" i="166" s="1"/>
  <c r="AK998" i="166"/>
  <c r="AJ998" i="166"/>
  <c r="AI998" i="166"/>
  <c r="AF998" i="166"/>
  <c r="AE998" i="166"/>
  <c r="AD998" i="166"/>
  <c r="AA998" i="166"/>
  <c r="Z998" i="166"/>
  <c r="Y998" i="166"/>
  <c r="AB998" i="166" s="1"/>
  <c r="AC998" i="166" s="1"/>
  <c r="AP997" i="166"/>
  <c r="AO997" i="166"/>
  <c r="AN997" i="166"/>
  <c r="AK997" i="166"/>
  <c r="AJ997" i="166"/>
  <c r="AI997" i="166"/>
  <c r="AL997" i="166" s="1"/>
  <c r="AM997" i="166" s="1"/>
  <c r="AF997" i="166"/>
  <c r="AE997" i="166"/>
  <c r="AD997" i="166"/>
  <c r="AA997" i="166"/>
  <c r="Z997" i="166"/>
  <c r="Y997" i="166"/>
  <c r="AB997" i="166" s="1"/>
  <c r="AC997" i="166" s="1"/>
  <c r="AP996" i="166"/>
  <c r="AO996" i="166"/>
  <c r="AN996" i="166"/>
  <c r="AQ996" i="166" s="1"/>
  <c r="AK996" i="166"/>
  <c r="AJ996" i="166"/>
  <c r="AI996" i="166"/>
  <c r="AL996" i="166" s="1"/>
  <c r="AM996" i="166" s="1"/>
  <c r="AF996" i="166"/>
  <c r="AE996" i="166"/>
  <c r="AD996" i="166"/>
  <c r="AB996" i="166"/>
  <c r="AC996" i="166" s="1"/>
  <c r="AA996" i="166"/>
  <c r="Z996" i="166"/>
  <c r="Y996" i="166"/>
  <c r="AP995" i="166"/>
  <c r="AM995" i="166"/>
  <c r="AK995" i="166"/>
  <c r="AJ995" i="166"/>
  <c r="AI995" i="166"/>
  <c r="AL995" i="166" s="1"/>
  <c r="AF995" i="166"/>
  <c r="AA995" i="166"/>
  <c r="Z995" i="166"/>
  <c r="Y995" i="166"/>
  <c r="AB995" i="166" s="1"/>
  <c r="AC995" i="166" s="1"/>
  <c r="AP994" i="166"/>
  <c r="AO994" i="166"/>
  <c r="AN994" i="166"/>
  <c r="AL994" i="166"/>
  <c r="AM994" i="166" s="1"/>
  <c r="AK994" i="166"/>
  <c r="AJ994" i="166"/>
  <c r="AI994" i="166"/>
  <c r="AF994" i="166"/>
  <c r="AE994" i="166"/>
  <c r="AD994" i="166"/>
  <c r="AA994" i="166"/>
  <c r="Z994" i="166"/>
  <c r="Y994" i="166"/>
  <c r="AP993" i="166"/>
  <c r="AO993" i="166"/>
  <c r="AN993" i="166"/>
  <c r="AK993" i="166"/>
  <c r="AJ993" i="166"/>
  <c r="AI993" i="166"/>
  <c r="AL993" i="166" s="1"/>
  <c r="AM993" i="166" s="1"/>
  <c r="AF993" i="166"/>
  <c r="AE993" i="166"/>
  <c r="AD993" i="166"/>
  <c r="AA993" i="166"/>
  <c r="Z993" i="166"/>
  <c r="Y993" i="166"/>
  <c r="AB993" i="166" s="1"/>
  <c r="AC993" i="166" s="1"/>
  <c r="AP992" i="166"/>
  <c r="AO992" i="166"/>
  <c r="AN992" i="166"/>
  <c r="AQ992" i="166" s="1"/>
  <c r="AK992" i="166"/>
  <c r="AJ992" i="166"/>
  <c r="AI992" i="166"/>
  <c r="AF992" i="166"/>
  <c r="AE992" i="166"/>
  <c r="AD992" i="166"/>
  <c r="AB992" i="166"/>
  <c r="AC992" i="166" s="1"/>
  <c r="AA992" i="166"/>
  <c r="Z992" i="166"/>
  <c r="Y992" i="166"/>
  <c r="AP991" i="166"/>
  <c r="AO991" i="166"/>
  <c r="AN991" i="166"/>
  <c r="AK991" i="166"/>
  <c r="AJ991" i="166"/>
  <c r="AI991" i="166"/>
  <c r="AL991" i="166" s="1"/>
  <c r="AM991" i="166" s="1"/>
  <c r="AF991" i="166"/>
  <c r="AE991" i="166"/>
  <c r="AD991" i="166"/>
  <c r="AG991" i="166" s="1"/>
  <c r="AA991" i="166"/>
  <c r="Z991" i="166"/>
  <c r="Y991" i="166"/>
  <c r="AP990" i="166"/>
  <c r="AO990" i="166"/>
  <c r="AN990" i="166"/>
  <c r="AL990" i="166"/>
  <c r="AM990" i="166" s="1"/>
  <c r="AK990" i="166"/>
  <c r="AJ990" i="166"/>
  <c r="AI990" i="166"/>
  <c r="AF990" i="166"/>
  <c r="AE990" i="166"/>
  <c r="AD990" i="166"/>
  <c r="AG990" i="166" s="1"/>
  <c r="AA990" i="166"/>
  <c r="Z990" i="166"/>
  <c r="Y990" i="166"/>
  <c r="AP989" i="166"/>
  <c r="AO989" i="166"/>
  <c r="AN989" i="166"/>
  <c r="AK989" i="166"/>
  <c r="AJ989" i="166"/>
  <c r="AI989" i="166"/>
  <c r="AF989" i="166"/>
  <c r="AE989" i="166"/>
  <c r="AD989" i="166"/>
  <c r="AG989" i="166" s="1"/>
  <c r="AH989" i="166" s="1"/>
  <c r="AC989" i="166"/>
  <c r="AA989" i="166"/>
  <c r="Z989" i="166"/>
  <c r="Y989" i="166"/>
  <c r="AB989" i="166" s="1"/>
  <c r="AP988" i="166"/>
  <c r="AO988" i="166"/>
  <c r="AN988" i="166"/>
  <c r="AQ988" i="166" s="1"/>
  <c r="AK988" i="166"/>
  <c r="AJ988" i="166"/>
  <c r="AI988" i="166"/>
  <c r="AF988" i="166"/>
  <c r="AE988" i="166"/>
  <c r="AD988" i="166"/>
  <c r="AB988" i="166"/>
  <c r="AC988" i="166" s="1"/>
  <c r="AA988" i="166"/>
  <c r="Z988" i="166"/>
  <c r="Y988" i="166"/>
  <c r="AP987" i="166"/>
  <c r="AO987" i="166"/>
  <c r="AN987" i="166"/>
  <c r="AQ987" i="166" s="1"/>
  <c r="AK987" i="166"/>
  <c r="AJ987" i="166"/>
  <c r="AI987" i="166"/>
  <c r="AL987" i="166" s="1"/>
  <c r="AM987" i="166" s="1"/>
  <c r="AF987" i="166"/>
  <c r="AE987" i="166"/>
  <c r="AD987" i="166"/>
  <c r="AG987" i="166" s="1"/>
  <c r="AA987" i="166"/>
  <c r="Z987" i="166"/>
  <c r="Y987" i="166"/>
  <c r="AP986" i="166"/>
  <c r="AO986" i="166"/>
  <c r="AN986" i="166"/>
  <c r="AL986" i="166"/>
  <c r="AM986" i="166" s="1"/>
  <c r="AK986" i="166"/>
  <c r="AJ986" i="166"/>
  <c r="AI986" i="166"/>
  <c r="AF986" i="166"/>
  <c r="AE986" i="166"/>
  <c r="AD986" i="166"/>
  <c r="AG986" i="166" s="1"/>
  <c r="AH986" i="166" s="1"/>
  <c r="AA986" i="166"/>
  <c r="Z986" i="166"/>
  <c r="Y986" i="166"/>
  <c r="AB986" i="166" s="1"/>
  <c r="AC986" i="166" s="1"/>
  <c r="AP985" i="166"/>
  <c r="AO985" i="166"/>
  <c r="AN985" i="166"/>
  <c r="AK985" i="166"/>
  <c r="AJ985" i="166"/>
  <c r="AI985" i="166"/>
  <c r="AF985" i="166"/>
  <c r="AE985" i="166"/>
  <c r="AD985" i="166"/>
  <c r="AG985" i="166" s="1"/>
  <c r="AH985" i="166" s="1"/>
  <c r="AC985" i="166"/>
  <c r="AA985" i="166"/>
  <c r="Z985" i="166"/>
  <c r="Y985" i="166"/>
  <c r="AB985" i="166" s="1"/>
  <c r="AP984" i="166"/>
  <c r="AO984" i="166"/>
  <c r="AN984" i="166"/>
  <c r="AK984" i="166"/>
  <c r="AJ984" i="166"/>
  <c r="AI984" i="166"/>
  <c r="AL984" i="166" s="1"/>
  <c r="AM984" i="166" s="1"/>
  <c r="AF984" i="166"/>
  <c r="AE984" i="166"/>
  <c r="AD984" i="166"/>
  <c r="AB984" i="166"/>
  <c r="AC984" i="166" s="1"/>
  <c r="AA984" i="166"/>
  <c r="Z984" i="166"/>
  <c r="Y984" i="166"/>
  <c r="AP983" i="166"/>
  <c r="AO983" i="166"/>
  <c r="AN983" i="166"/>
  <c r="AM983" i="166"/>
  <c r="AK983" i="166"/>
  <c r="AJ983" i="166"/>
  <c r="AI983" i="166"/>
  <c r="AL983" i="166" s="1"/>
  <c r="AF983" i="166"/>
  <c r="AE983" i="166"/>
  <c r="AD983" i="166"/>
  <c r="AA983" i="166"/>
  <c r="Z983" i="166"/>
  <c r="Y983" i="166"/>
  <c r="AB983" i="166" s="1"/>
  <c r="AC983" i="166" s="1"/>
  <c r="AP982" i="166"/>
  <c r="AO982" i="166"/>
  <c r="AN982" i="166"/>
  <c r="AL982" i="166"/>
  <c r="AM982" i="166" s="1"/>
  <c r="AK982" i="166"/>
  <c r="AJ982" i="166"/>
  <c r="AI982" i="166"/>
  <c r="AF982" i="166"/>
  <c r="AE982" i="166"/>
  <c r="AD982" i="166"/>
  <c r="AA982" i="166"/>
  <c r="Z982" i="166"/>
  <c r="Y982" i="166"/>
  <c r="AB982" i="166" s="1"/>
  <c r="AC982" i="166" s="1"/>
  <c r="AP981" i="166"/>
  <c r="AO981" i="166"/>
  <c r="AN981" i="166"/>
  <c r="AK981" i="166"/>
  <c r="AJ981" i="166"/>
  <c r="AI981" i="166"/>
  <c r="AL981" i="166" s="1"/>
  <c r="AM981" i="166" s="1"/>
  <c r="AG981" i="166"/>
  <c r="AF981" i="166"/>
  <c r="AE981" i="166"/>
  <c r="AD981" i="166"/>
  <c r="AA981" i="166"/>
  <c r="Z981" i="166"/>
  <c r="Y981" i="166"/>
  <c r="AB981" i="166" s="1"/>
  <c r="AC981" i="166" s="1"/>
  <c r="AP980" i="166"/>
  <c r="AO980" i="166"/>
  <c r="AN980" i="166"/>
  <c r="AK980" i="166"/>
  <c r="AJ980" i="166"/>
  <c r="AI980" i="166"/>
  <c r="AL980" i="166" s="1"/>
  <c r="AM980" i="166" s="1"/>
  <c r="AF980" i="166"/>
  <c r="AE980" i="166"/>
  <c r="AD980" i="166"/>
  <c r="AB980" i="166"/>
  <c r="AC980" i="166" s="1"/>
  <c r="AA980" i="166"/>
  <c r="Z980" i="166"/>
  <c r="Y980" i="166"/>
  <c r="AQ979" i="166"/>
  <c r="AP979" i="166"/>
  <c r="AO979" i="166"/>
  <c r="AN979" i="166"/>
  <c r="AM979" i="166"/>
  <c r="AK979" i="166"/>
  <c r="AJ979" i="166"/>
  <c r="AI979" i="166"/>
  <c r="AL979" i="166" s="1"/>
  <c r="AF979" i="166"/>
  <c r="AE979" i="166"/>
  <c r="AD979" i="166"/>
  <c r="AA979" i="166"/>
  <c r="Z979" i="166"/>
  <c r="Y979" i="166"/>
  <c r="AB979" i="166" s="1"/>
  <c r="AC979" i="166" s="1"/>
  <c r="AP978" i="166"/>
  <c r="AO978" i="166"/>
  <c r="AN978" i="166"/>
  <c r="AL978" i="166"/>
  <c r="AM978" i="166" s="1"/>
  <c r="AK978" i="166"/>
  <c r="AJ978" i="166"/>
  <c r="AI978" i="166"/>
  <c r="AF978" i="166"/>
  <c r="AE978" i="166"/>
  <c r="AD978" i="166"/>
  <c r="AA978" i="166"/>
  <c r="Z978" i="166"/>
  <c r="Y978" i="166"/>
  <c r="AP977" i="166"/>
  <c r="AO977" i="166"/>
  <c r="AN977" i="166"/>
  <c r="AK977" i="166"/>
  <c r="AJ977" i="166"/>
  <c r="AI977" i="166"/>
  <c r="AL977" i="166" s="1"/>
  <c r="AM977" i="166" s="1"/>
  <c r="AF977" i="166"/>
  <c r="AE977" i="166"/>
  <c r="AD977" i="166"/>
  <c r="AA977" i="166"/>
  <c r="Z977" i="166"/>
  <c r="Y977" i="166"/>
  <c r="AB977" i="166" s="1"/>
  <c r="AC977" i="166" s="1"/>
  <c r="AP976" i="166"/>
  <c r="AO976" i="166"/>
  <c r="AN976" i="166"/>
  <c r="AK976" i="166"/>
  <c r="AJ976" i="166"/>
  <c r="AI976" i="166"/>
  <c r="AF976" i="166"/>
  <c r="AE976" i="166"/>
  <c r="AD976" i="166"/>
  <c r="AB976" i="166"/>
  <c r="AC976" i="166" s="1"/>
  <c r="AA976" i="166"/>
  <c r="Z976" i="166"/>
  <c r="Y976" i="166"/>
  <c r="AP975" i="166"/>
  <c r="AO975" i="166"/>
  <c r="AN975" i="166"/>
  <c r="AK975" i="166"/>
  <c r="AJ975" i="166"/>
  <c r="AI975" i="166"/>
  <c r="AL975" i="166" s="1"/>
  <c r="AM975" i="166" s="1"/>
  <c r="AF975" i="166"/>
  <c r="AE975" i="166"/>
  <c r="AD975" i="166"/>
  <c r="AG975" i="166" s="1"/>
  <c r="AA975" i="166"/>
  <c r="Z975" i="166"/>
  <c r="Y975" i="166"/>
  <c r="AP974" i="166"/>
  <c r="AO974" i="166"/>
  <c r="AN974" i="166"/>
  <c r="AL974" i="166"/>
  <c r="AM974" i="166" s="1"/>
  <c r="AK974" i="166"/>
  <c r="AJ974" i="166"/>
  <c r="AI974" i="166"/>
  <c r="AF974" i="166"/>
  <c r="AE974" i="166"/>
  <c r="AD974" i="166"/>
  <c r="AA974" i="166"/>
  <c r="Z974" i="166"/>
  <c r="Y974" i="166"/>
  <c r="AP973" i="166"/>
  <c r="AO973" i="166"/>
  <c r="AN973" i="166"/>
  <c r="AK973" i="166"/>
  <c r="AJ973" i="166"/>
  <c r="AI973" i="166"/>
  <c r="AF973" i="166"/>
  <c r="AE973" i="166"/>
  <c r="AD973" i="166"/>
  <c r="AC973" i="166"/>
  <c r="AA973" i="166"/>
  <c r="Z973" i="166"/>
  <c r="Y973" i="166"/>
  <c r="AB973" i="166" s="1"/>
  <c r="AP972" i="166"/>
  <c r="AO972" i="166"/>
  <c r="AN972" i="166"/>
  <c r="AM972" i="166"/>
  <c r="AK972" i="166"/>
  <c r="AJ972" i="166"/>
  <c r="AI972" i="166"/>
  <c r="AL972" i="166" s="1"/>
  <c r="AF972" i="166"/>
  <c r="AE972" i="166"/>
  <c r="AD972" i="166"/>
  <c r="AA972" i="166"/>
  <c r="Z972" i="166"/>
  <c r="Y972" i="166"/>
  <c r="AB972" i="166" s="1"/>
  <c r="AC972" i="166" s="1"/>
  <c r="AP971" i="166"/>
  <c r="AO971" i="166"/>
  <c r="AN971" i="166"/>
  <c r="AL971" i="166"/>
  <c r="AM971" i="166" s="1"/>
  <c r="AK971" i="166"/>
  <c r="AJ971" i="166"/>
  <c r="AI971" i="166"/>
  <c r="AF971" i="166"/>
  <c r="AE971" i="166"/>
  <c r="AD971" i="166"/>
  <c r="AG971" i="166" s="1"/>
  <c r="AA971" i="166"/>
  <c r="Z971" i="166"/>
  <c r="Y971" i="166"/>
  <c r="AP970" i="166"/>
  <c r="AO970" i="166"/>
  <c r="AN970" i="166"/>
  <c r="AK970" i="166"/>
  <c r="AJ970" i="166"/>
  <c r="AI970" i="166"/>
  <c r="AL970" i="166" s="1"/>
  <c r="AM970" i="166" s="1"/>
  <c r="AF970" i="166"/>
  <c r="AE970" i="166"/>
  <c r="AD970" i="166"/>
  <c r="AG970" i="166" s="1"/>
  <c r="AA970" i="166"/>
  <c r="Z970" i="166"/>
  <c r="Y970" i="166"/>
  <c r="AB970" i="166" s="1"/>
  <c r="AC970" i="166" s="1"/>
  <c r="AP969" i="166"/>
  <c r="AO969" i="166"/>
  <c r="AN969" i="166"/>
  <c r="AK969" i="166"/>
  <c r="AJ969" i="166"/>
  <c r="AI969" i="166"/>
  <c r="AF969" i="166"/>
  <c r="AE969" i="166"/>
  <c r="AD969" i="166"/>
  <c r="AG969" i="166" s="1"/>
  <c r="AH969" i="166" s="1"/>
  <c r="AB969" i="166"/>
  <c r="AC969" i="166" s="1"/>
  <c r="AA969" i="166"/>
  <c r="Z969" i="166"/>
  <c r="Y969" i="166"/>
  <c r="AP968" i="166"/>
  <c r="AK968" i="166"/>
  <c r="AJ968" i="166"/>
  <c r="AI968" i="166"/>
  <c r="AL968" i="166" s="1"/>
  <c r="AM968" i="166" s="1"/>
  <c r="AF968" i="166"/>
  <c r="AA968" i="166"/>
  <c r="Z968" i="166"/>
  <c r="Y968" i="166"/>
  <c r="AP967" i="166"/>
  <c r="AO967" i="166"/>
  <c r="AN967" i="166"/>
  <c r="AL967" i="166"/>
  <c r="AM967" i="166" s="1"/>
  <c r="AK967" i="166"/>
  <c r="AJ967" i="166"/>
  <c r="AI967" i="166"/>
  <c r="AF967" i="166"/>
  <c r="AE967" i="166"/>
  <c r="AD967" i="166"/>
  <c r="AG967" i="166" s="1"/>
  <c r="AA967" i="166"/>
  <c r="Z967" i="166"/>
  <c r="Y967" i="166"/>
  <c r="AP966" i="166"/>
  <c r="AO966" i="166"/>
  <c r="AN966" i="166"/>
  <c r="AK966" i="166"/>
  <c r="AJ966" i="166"/>
  <c r="AI966" i="166"/>
  <c r="AF966" i="166"/>
  <c r="AE966" i="166"/>
  <c r="AD966" i="166"/>
  <c r="AG966" i="166" s="1"/>
  <c r="AH966" i="166" s="1"/>
  <c r="AC966" i="166"/>
  <c r="AA966" i="166"/>
  <c r="Z966" i="166"/>
  <c r="Y966" i="166"/>
  <c r="AB966" i="166" s="1"/>
  <c r="AP965" i="166"/>
  <c r="AO965" i="166"/>
  <c r="AN965" i="166"/>
  <c r="AK965" i="166"/>
  <c r="AJ965" i="166"/>
  <c r="AI965" i="166"/>
  <c r="AF965" i="166"/>
  <c r="AE965" i="166"/>
  <c r="AD965" i="166"/>
  <c r="AG965" i="166" s="1"/>
  <c r="AH965" i="166" s="1"/>
  <c r="AB965" i="166"/>
  <c r="AC965" i="166" s="1"/>
  <c r="AA965" i="166"/>
  <c r="Z965" i="166"/>
  <c r="Y965" i="166"/>
  <c r="AP964" i="166"/>
  <c r="AO964" i="166"/>
  <c r="AN964" i="166"/>
  <c r="AQ964" i="166" s="1"/>
  <c r="AK964" i="166"/>
  <c r="AJ964" i="166"/>
  <c r="AI964" i="166"/>
  <c r="AL964" i="166" s="1"/>
  <c r="AM964" i="166" s="1"/>
  <c r="AF964" i="166"/>
  <c r="AE964" i="166"/>
  <c r="AD964" i="166"/>
  <c r="AA964" i="166"/>
  <c r="Z964" i="166"/>
  <c r="Y964" i="166"/>
  <c r="AP963" i="166"/>
  <c r="AO963" i="166"/>
  <c r="AN963" i="166"/>
  <c r="AQ963" i="166" s="1"/>
  <c r="AL963" i="166"/>
  <c r="AM963" i="166" s="1"/>
  <c r="AK963" i="166"/>
  <c r="AJ963" i="166"/>
  <c r="AI963" i="166"/>
  <c r="AF963" i="166"/>
  <c r="AE963" i="166"/>
  <c r="AD963" i="166"/>
  <c r="AA963" i="166"/>
  <c r="Z963" i="166"/>
  <c r="AB963" i="166" s="1"/>
  <c r="AC963" i="166" s="1"/>
  <c r="Y963" i="166"/>
  <c r="AP962" i="166"/>
  <c r="AO962" i="166"/>
  <c r="AN962" i="166"/>
  <c r="AK962" i="166"/>
  <c r="AJ962" i="166"/>
  <c r="AI962" i="166"/>
  <c r="AF962" i="166"/>
  <c r="AE962" i="166"/>
  <c r="AD962" i="166"/>
  <c r="AC962" i="166"/>
  <c r="AA962" i="166"/>
  <c r="Z962" i="166"/>
  <c r="Y962" i="166"/>
  <c r="AB962" i="166" s="1"/>
  <c r="AP961" i="166"/>
  <c r="AO961" i="166"/>
  <c r="AN961" i="166"/>
  <c r="AK961" i="166"/>
  <c r="AJ961" i="166"/>
  <c r="AL961" i="166" s="1"/>
  <c r="AM961" i="166" s="1"/>
  <c r="AI961" i="166"/>
  <c r="AF961" i="166"/>
  <c r="AE961" i="166"/>
  <c r="AD961" i="166"/>
  <c r="AB961" i="166"/>
  <c r="AC961" i="166" s="1"/>
  <c r="AA961" i="166"/>
  <c r="Z961" i="166"/>
  <c r="Y961" i="166"/>
  <c r="AP960" i="166"/>
  <c r="AO960" i="166"/>
  <c r="AN960" i="166"/>
  <c r="AM960" i="166"/>
  <c r="AK960" i="166"/>
  <c r="AJ960" i="166"/>
  <c r="AI960" i="166"/>
  <c r="AL960" i="166" s="1"/>
  <c r="AF960" i="166"/>
  <c r="AE960" i="166"/>
  <c r="AG960" i="166" s="1"/>
  <c r="AD960" i="166"/>
  <c r="AA960" i="166"/>
  <c r="Z960" i="166"/>
  <c r="Y960" i="166"/>
  <c r="AB960" i="166" s="1"/>
  <c r="AC960" i="166" s="1"/>
  <c r="AP959" i="166"/>
  <c r="AO959" i="166"/>
  <c r="AN959" i="166"/>
  <c r="AQ959" i="166" s="1"/>
  <c r="AL959" i="166"/>
  <c r="AM959" i="166" s="1"/>
  <c r="AK959" i="166"/>
  <c r="AJ959" i="166"/>
  <c r="AI959" i="166"/>
  <c r="AF959" i="166"/>
  <c r="AE959" i="166"/>
  <c r="AD959" i="166"/>
  <c r="AA959" i="166"/>
  <c r="Z959" i="166"/>
  <c r="AB959" i="166" s="1"/>
  <c r="AC959" i="166" s="1"/>
  <c r="Y959" i="166"/>
  <c r="AP958" i="166"/>
  <c r="AO958" i="166"/>
  <c r="AN958" i="166"/>
  <c r="AK958" i="166"/>
  <c r="AJ958" i="166"/>
  <c r="AI958" i="166"/>
  <c r="AL958" i="166" s="1"/>
  <c r="AM958" i="166" s="1"/>
  <c r="AG958" i="166"/>
  <c r="AF958" i="166"/>
  <c r="AE958" i="166"/>
  <c r="AD958" i="166"/>
  <c r="AA958" i="166"/>
  <c r="Z958" i="166"/>
  <c r="Y958" i="166"/>
  <c r="AB958" i="166" s="1"/>
  <c r="AC958" i="166" s="1"/>
  <c r="AP957" i="166"/>
  <c r="AO957" i="166"/>
  <c r="AN957" i="166"/>
  <c r="AK957" i="166"/>
  <c r="AJ957" i="166"/>
  <c r="AL957" i="166" s="1"/>
  <c r="AM957" i="166" s="1"/>
  <c r="AI957" i="166"/>
  <c r="AF957" i="166"/>
  <c r="AE957" i="166"/>
  <c r="AD957" i="166"/>
  <c r="AB957" i="166"/>
  <c r="AC957" i="166" s="1"/>
  <c r="AA957" i="166"/>
  <c r="Z957" i="166"/>
  <c r="Y957" i="166"/>
  <c r="AQ956" i="166"/>
  <c r="AP956" i="166"/>
  <c r="AO956" i="166"/>
  <c r="AN956" i="166"/>
  <c r="AM956" i="166"/>
  <c r="AK956" i="166"/>
  <c r="AJ956" i="166"/>
  <c r="AI956" i="166"/>
  <c r="AL956" i="166" s="1"/>
  <c r="AF956" i="166"/>
  <c r="AE956" i="166"/>
  <c r="AG956" i="166" s="1"/>
  <c r="AD956" i="166"/>
  <c r="AA956" i="166"/>
  <c r="Z956" i="166"/>
  <c r="Y956" i="166"/>
  <c r="AB956" i="166" s="1"/>
  <c r="AC956" i="166" s="1"/>
  <c r="AP955" i="166"/>
  <c r="AO955" i="166"/>
  <c r="AN955" i="166"/>
  <c r="AL955" i="166"/>
  <c r="AM955" i="166" s="1"/>
  <c r="AK955" i="166"/>
  <c r="AJ955" i="166"/>
  <c r="AI955" i="166"/>
  <c r="AF955" i="166"/>
  <c r="AE955" i="166"/>
  <c r="AD955" i="166"/>
  <c r="AG955" i="166" s="1"/>
  <c r="AH955" i="166" s="1"/>
  <c r="AA955" i="166"/>
  <c r="Z955" i="166"/>
  <c r="AB955" i="166" s="1"/>
  <c r="AC955" i="166" s="1"/>
  <c r="Y955" i="166"/>
  <c r="AP954" i="166"/>
  <c r="AO954" i="166"/>
  <c r="AQ954" i="166" s="1"/>
  <c r="AN954" i="166"/>
  <c r="AK954" i="166"/>
  <c r="AJ954" i="166"/>
  <c r="AI954" i="166"/>
  <c r="AL954" i="166" s="1"/>
  <c r="AM954" i="166" s="1"/>
  <c r="AF954" i="166"/>
  <c r="AE954" i="166"/>
  <c r="AD954" i="166"/>
  <c r="AG954" i="166" s="1"/>
  <c r="AA954" i="166"/>
  <c r="Z954" i="166"/>
  <c r="Y954" i="166"/>
  <c r="AB954" i="166" s="1"/>
  <c r="AC954" i="166" s="1"/>
  <c r="AP953" i="166"/>
  <c r="AO953" i="166"/>
  <c r="AN953" i="166"/>
  <c r="AK953" i="166"/>
  <c r="AJ953" i="166"/>
  <c r="AL953" i="166" s="1"/>
  <c r="AM953" i="166" s="1"/>
  <c r="AI953" i="166"/>
  <c r="AF953" i="166"/>
  <c r="AE953" i="166"/>
  <c r="AD953" i="166"/>
  <c r="AG953" i="166" s="1"/>
  <c r="AH953" i="166" s="1"/>
  <c r="AB953" i="166"/>
  <c r="AC953" i="166" s="1"/>
  <c r="AA953" i="166"/>
  <c r="Z953" i="166"/>
  <c r="Y953" i="166"/>
  <c r="AP952" i="166"/>
  <c r="AO952" i="166"/>
  <c r="AN952" i="166"/>
  <c r="AK952" i="166"/>
  <c r="AJ952" i="166"/>
  <c r="AI952" i="166"/>
  <c r="AL952" i="166" s="1"/>
  <c r="AM952" i="166" s="1"/>
  <c r="AF952" i="166"/>
  <c r="AE952" i="166"/>
  <c r="AD952" i="166"/>
  <c r="AA952" i="166"/>
  <c r="Z952" i="166"/>
  <c r="Y952" i="166"/>
  <c r="AP951" i="166"/>
  <c r="AO951" i="166"/>
  <c r="AN951" i="166"/>
  <c r="AL951" i="166"/>
  <c r="AM951" i="166" s="1"/>
  <c r="AK951" i="166"/>
  <c r="AJ951" i="166"/>
  <c r="AI951" i="166"/>
  <c r="AF951" i="166"/>
  <c r="AE951" i="166"/>
  <c r="AD951" i="166"/>
  <c r="AA951" i="166"/>
  <c r="Z951" i="166"/>
  <c r="AB951" i="166" s="1"/>
  <c r="Y951" i="166"/>
  <c r="AP950" i="166"/>
  <c r="AO950" i="166"/>
  <c r="AN950" i="166"/>
  <c r="AK950" i="166"/>
  <c r="AJ950" i="166"/>
  <c r="AI950" i="166"/>
  <c r="AF950" i="166"/>
  <c r="AE950" i="166"/>
  <c r="AD950" i="166"/>
  <c r="AC950" i="166"/>
  <c r="AA950" i="166"/>
  <c r="Z950" i="166"/>
  <c r="Y950" i="166"/>
  <c r="AB950" i="166" s="1"/>
  <c r="AP949" i="166"/>
  <c r="AO949" i="166"/>
  <c r="AN949" i="166"/>
  <c r="AQ949" i="166" s="1"/>
  <c r="AK949" i="166"/>
  <c r="AJ949" i="166"/>
  <c r="AL949" i="166" s="1"/>
  <c r="AM949" i="166" s="1"/>
  <c r="AI949" i="166"/>
  <c r="AF949" i="166"/>
  <c r="AE949" i="166"/>
  <c r="AD949" i="166"/>
  <c r="AB949" i="166"/>
  <c r="AC949" i="166" s="1"/>
  <c r="AA949" i="166"/>
  <c r="Z949" i="166"/>
  <c r="Y949" i="166"/>
  <c r="AP948" i="166"/>
  <c r="AO948" i="166"/>
  <c r="AN948" i="166"/>
  <c r="AK948" i="166"/>
  <c r="AJ948" i="166"/>
  <c r="AI948" i="166"/>
  <c r="AL948" i="166" s="1"/>
  <c r="AM948" i="166" s="1"/>
  <c r="AF948" i="166"/>
  <c r="AE948" i="166"/>
  <c r="AD948" i="166"/>
  <c r="AA948" i="166"/>
  <c r="Z948" i="166"/>
  <c r="Y948" i="166"/>
  <c r="AP947" i="166"/>
  <c r="AO947" i="166"/>
  <c r="AN947" i="166"/>
  <c r="AL947" i="166"/>
  <c r="AM947" i="166" s="1"/>
  <c r="AK947" i="166"/>
  <c r="AJ947" i="166"/>
  <c r="AI947" i="166"/>
  <c r="AF947" i="166"/>
  <c r="AE947" i="166"/>
  <c r="AD947" i="166"/>
  <c r="AG947" i="166" s="1"/>
  <c r="AH947" i="166" s="1"/>
  <c r="AA947" i="166"/>
  <c r="Z947" i="166"/>
  <c r="AB947" i="166" s="1"/>
  <c r="AC947" i="166" s="1"/>
  <c r="Y947" i="166"/>
  <c r="AP946" i="166"/>
  <c r="AO946" i="166"/>
  <c r="AQ946" i="166" s="1"/>
  <c r="AN946" i="166"/>
  <c r="AK946" i="166"/>
  <c r="AJ946" i="166"/>
  <c r="AI946" i="166"/>
  <c r="AF946" i="166"/>
  <c r="AE946" i="166"/>
  <c r="AD946" i="166"/>
  <c r="AG946" i="166" s="1"/>
  <c r="AH946" i="166" s="1"/>
  <c r="AC946" i="166"/>
  <c r="AA946" i="166"/>
  <c r="Z946" i="166"/>
  <c r="Y946" i="166"/>
  <c r="AB946" i="166" s="1"/>
  <c r="AP945" i="166"/>
  <c r="AO945" i="166"/>
  <c r="AN945" i="166"/>
  <c r="AQ945" i="166" s="1"/>
  <c r="AK945" i="166"/>
  <c r="AJ945" i="166"/>
  <c r="AL945" i="166" s="1"/>
  <c r="AM945" i="166" s="1"/>
  <c r="AI945" i="166"/>
  <c r="AF945" i="166"/>
  <c r="AE945" i="166"/>
  <c r="AD945" i="166"/>
  <c r="AB945" i="166"/>
  <c r="AC945" i="166" s="1"/>
  <c r="AA945" i="166"/>
  <c r="Z945" i="166"/>
  <c r="Y945" i="166"/>
  <c r="AP944" i="166"/>
  <c r="AO944" i="166"/>
  <c r="AN944" i="166"/>
  <c r="AQ944" i="166" s="1"/>
  <c r="AM944" i="166"/>
  <c r="AK944" i="166"/>
  <c r="AJ944" i="166"/>
  <c r="AI944" i="166"/>
  <c r="AL944" i="166" s="1"/>
  <c r="AF944" i="166"/>
  <c r="AE944" i="166"/>
  <c r="AD944" i="166"/>
  <c r="AA944" i="166"/>
  <c r="Z944" i="166"/>
  <c r="Y944" i="166"/>
  <c r="AB944" i="166" s="1"/>
  <c r="AC944" i="166" s="1"/>
  <c r="AP943" i="166"/>
  <c r="AO943" i="166"/>
  <c r="AN943" i="166"/>
  <c r="AL943" i="166"/>
  <c r="AM943" i="166" s="1"/>
  <c r="AK943" i="166"/>
  <c r="AJ943" i="166"/>
  <c r="AI943" i="166"/>
  <c r="AF943" i="166"/>
  <c r="AE943" i="166"/>
  <c r="AD943" i="166"/>
  <c r="AA943" i="166"/>
  <c r="Z943" i="166"/>
  <c r="AB943" i="166" s="1"/>
  <c r="AC943" i="166" s="1"/>
  <c r="Y943" i="166"/>
  <c r="AP942" i="166"/>
  <c r="AO942" i="166"/>
  <c r="AN942" i="166"/>
  <c r="AK942" i="166"/>
  <c r="AJ942" i="166"/>
  <c r="AI942" i="166"/>
  <c r="AL942" i="166" s="1"/>
  <c r="AM942" i="166" s="1"/>
  <c r="AF942" i="166"/>
  <c r="AE942" i="166"/>
  <c r="AD942" i="166"/>
  <c r="AA942" i="166"/>
  <c r="Z942" i="166"/>
  <c r="Y942" i="166"/>
  <c r="AB942" i="166" s="1"/>
  <c r="AC942" i="166" s="1"/>
  <c r="AP941" i="166"/>
  <c r="AO941" i="166"/>
  <c r="AN941" i="166"/>
  <c r="AQ941" i="166" s="1"/>
  <c r="AK941" i="166"/>
  <c r="AJ941" i="166"/>
  <c r="AL941" i="166" s="1"/>
  <c r="AM941" i="166" s="1"/>
  <c r="AI941" i="166"/>
  <c r="AF941" i="166"/>
  <c r="AE941" i="166"/>
  <c r="AD941" i="166"/>
  <c r="AB941" i="166"/>
  <c r="AC941" i="166" s="1"/>
  <c r="AA941" i="166"/>
  <c r="Z941" i="166"/>
  <c r="Y941" i="166"/>
  <c r="AP940" i="166"/>
  <c r="AO940" i="166"/>
  <c r="AN940" i="166"/>
  <c r="AQ940" i="166" s="1"/>
  <c r="AM940" i="166"/>
  <c r="AK940" i="166"/>
  <c r="AJ940" i="166"/>
  <c r="AI940" i="166"/>
  <c r="AL940" i="166" s="1"/>
  <c r="AF940" i="166"/>
  <c r="AE940" i="166"/>
  <c r="AD940" i="166"/>
  <c r="AA940" i="166"/>
  <c r="Z940" i="166"/>
  <c r="Y940" i="166"/>
  <c r="AB940" i="166" s="1"/>
  <c r="AC940" i="166" s="1"/>
  <c r="AP939" i="166"/>
  <c r="AO939" i="166"/>
  <c r="AN939" i="166"/>
  <c r="AL939" i="166"/>
  <c r="AM939" i="166" s="1"/>
  <c r="AK939" i="166"/>
  <c r="AJ939" i="166"/>
  <c r="AI939" i="166"/>
  <c r="AF939" i="166"/>
  <c r="AE939" i="166"/>
  <c r="AD939" i="166"/>
  <c r="AA939" i="166"/>
  <c r="Z939" i="166"/>
  <c r="AB939" i="166" s="1"/>
  <c r="AC939" i="166" s="1"/>
  <c r="Y939" i="166"/>
  <c r="AP938" i="166"/>
  <c r="AO938" i="166"/>
  <c r="AN938" i="166"/>
  <c r="AK938" i="166"/>
  <c r="AJ938" i="166"/>
  <c r="AI938" i="166"/>
  <c r="AL938" i="166" s="1"/>
  <c r="AM938" i="166" s="1"/>
  <c r="AF938" i="166"/>
  <c r="AE938" i="166"/>
  <c r="AD938" i="166"/>
  <c r="AA938" i="166"/>
  <c r="Z938" i="166"/>
  <c r="Y938" i="166"/>
  <c r="AB938" i="166" s="1"/>
  <c r="AC938" i="166" s="1"/>
  <c r="AP937" i="166"/>
  <c r="AO937" i="166"/>
  <c r="AN937" i="166"/>
  <c r="AQ937" i="166" s="1"/>
  <c r="AK937" i="166"/>
  <c r="AJ937" i="166"/>
  <c r="AL937" i="166" s="1"/>
  <c r="AM937" i="166" s="1"/>
  <c r="AI937" i="166"/>
  <c r="AF937" i="166"/>
  <c r="AE937" i="166"/>
  <c r="AD937" i="166"/>
  <c r="AB937" i="166"/>
  <c r="AC937" i="166" s="1"/>
  <c r="AA937" i="166"/>
  <c r="Z937" i="166"/>
  <c r="Y937" i="166"/>
  <c r="AP936" i="166"/>
  <c r="AO936" i="166"/>
  <c r="AN936" i="166"/>
  <c r="AK936" i="166"/>
  <c r="AJ936" i="166"/>
  <c r="AI936" i="166"/>
  <c r="AL936" i="166" s="1"/>
  <c r="AM936" i="166" s="1"/>
  <c r="AF936" i="166"/>
  <c r="AE936" i="166"/>
  <c r="AD936" i="166"/>
  <c r="AA936" i="166"/>
  <c r="Z936" i="166"/>
  <c r="Y936" i="166"/>
  <c r="AP935" i="166"/>
  <c r="AO935" i="166"/>
  <c r="AN935" i="166"/>
  <c r="AL935" i="166"/>
  <c r="AM935" i="166" s="1"/>
  <c r="AK935" i="166"/>
  <c r="AJ935" i="166"/>
  <c r="AI935" i="166"/>
  <c r="AF935" i="166"/>
  <c r="AE935" i="166"/>
  <c r="AD935" i="166"/>
  <c r="AG935" i="166" s="1"/>
  <c r="AA935" i="166"/>
  <c r="Z935" i="166"/>
  <c r="AB935" i="166" s="1"/>
  <c r="Y935" i="166"/>
  <c r="AP934" i="166"/>
  <c r="AO934" i="166"/>
  <c r="AQ934" i="166" s="1"/>
  <c r="AN934" i="166"/>
  <c r="AK934" i="166"/>
  <c r="AJ934" i="166"/>
  <c r="AI934" i="166"/>
  <c r="AF934" i="166"/>
  <c r="AE934" i="166"/>
  <c r="AD934" i="166"/>
  <c r="AG934" i="166" s="1"/>
  <c r="AH934" i="166" s="1"/>
  <c r="AC934" i="166"/>
  <c r="AA934" i="166"/>
  <c r="Z934" i="166"/>
  <c r="Y934" i="166"/>
  <c r="AB934" i="166" s="1"/>
  <c r="AP933" i="166"/>
  <c r="AO933" i="166"/>
  <c r="AN933" i="166"/>
  <c r="AK933" i="166"/>
  <c r="AJ933" i="166"/>
  <c r="AL933" i="166" s="1"/>
  <c r="AM933" i="166" s="1"/>
  <c r="AI933" i="166"/>
  <c r="AF933" i="166"/>
  <c r="AE933" i="166"/>
  <c r="AD933" i="166"/>
  <c r="AB933" i="166"/>
  <c r="AC933" i="166" s="1"/>
  <c r="AA933" i="166"/>
  <c r="Z933" i="166"/>
  <c r="Y933" i="166"/>
  <c r="AP932" i="166"/>
  <c r="AO932" i="166"/>
  <c r="AN932" i="166"/>
  <c r="AL932" i="166"/>
  <c r="AM932" i="166" s="1"/>
  <c r="AK932" i="166"/>
  <c r="AJ932" i="166"/>
  <c r="AI932" i="166"/>
  <c r="AF932" i="166"/>
  <c r="AE932" i="166"/>
  <c r="AD932" i="166"/>
  <c r="AA932" i="166"/>
  <c r="Z932" i="166"/>
  <c r="AB932" i="166" s="1"/>
  <c r="AC932" i="166" s="1"/>
  <c r="Y932" i="166"/>
  <c r="AP931" i="166"/>
  <c r="AO931" i="166"/>
  <c r="AN931" i="166"/>
  <c r="AK931" i="166"/>
  <c r="AJ931" i="166"/>
  <c r="AI931" i="166"/>
  <c r="AL931" i="166" s="1"/>
  <c r="AM931" i="166" s="1"/>
  <c r="AF931" i="166"/>
  <c r="AE931" i="166"/>
  <c r="AD931" i="166"/>
  <c r="AG931" i="166" s="1"/>
  <c r="AA931" i="166"/>
  <c r="Z931" i="166"/>
  <c r="Y931" i="166"/>
  <c r="AB931" i="166" s="1"/>
  <c r="AC931" i="166" s="1"/>
  <c r="AP930" i="166"/>
  <c r="AO930" i="166"/>
  <c r="AN930" i="166"/>
  <c r="AK930" i="166"/>
  <c r="AJ930" i="166"/>
  <c r="AL930" i="166" s="1"/>
  <c r="AM930" i="166" s="1"/>
  <c r="AI930" i="166"/>
  <c r="AF930" i="166"/>
  <c r="AE930" i="166"/>
  <c r="AD930" i="166"/>
  <c r="AG930" i="166" s="1"/>
  <c r="AH930" i="166" s="1"/>
  <c r="AB930" i="166"/>
  <c r="AC930" i="166" s="1"/>
  <c r="AA930" i="166"/>
  <c r="Z930" i="166"/>
  <c r="Y930" i="166"/>
  <c r="AP929" i="166"/>
  <c r="AO929" i="166"/>
  <c r="AN929" i="166"/>
  <c r="AQ929" i="166" s="1"/>
  <c r="AK929" i="166"/>
  <c r="AJ929" i="166"/>
  <c r="AI929" i="166"/>
  <c r="AL929" i="166" s="1"/>
  <c r="AM929" i="166" s="1"/>
  <c r="AF929" i="166"/>
  <c r="AE929" i="166"/>
  <c r="AG929" i="166" s="1"/>
  <c r="AD929" i="166"/>
  <c r="AA929" i="166"/>
  <c r="Z929" i="166"/>
  <c r="Y929" i="166"/>
  <c r="AP928" i="166"/>
  <c r="AO928" i="166"/>
  <c r="AN928" i="166"/>
  <c r="AL928" i="166"/>
  <c r="AM928" i="166" s="1"/>
  <c r="AK928" i="166"/>
  <c r="AJ928" i="166"/>
  <c r="AI928" i="166"/>
  <c r="AF928" i="166"/>
  <c r="AE928" i="166"/>
  <c r="AD928" i="166"/>
  <c r="AA928" i="166"/>
  <c r="Z928" i="166"/>
  <c r="AB928" i="166" s="1"/>
  <c r="Y928" i="166"/>
  <c r="AP927" i="166"/>
  <c r="AO927" i="166"/>
  <c r="AN927" i="166"/>
  <c r="AK927" i="166"/>
  <c r="AJ927" i="166"/>
  <c r="AI927" i="166"/>
  <c r="AF927" i="166"/>
  <c r="AE927" i="166"/>
  <c r="AD927" i="166"/>
  <c r="AG927" i="166" s="1"/>
  <c r="AH927" i="166" s="1"/>
  <c r="AC927" i="166"/>
  <c r="AA927" i="166"/>
  <c r="Z927" i="166"/>
  <c r="Y927" i="166"/>
  <c r="AB927" i="166" s="1"/>
  <c r="AP926" i="166"/>
  <c r="AO926" i="166"/>
  <c r="AN926" i="166"/>
  <c r="AK926" i="166"/>
  <c r="AJ926" i="166"/>
  <c r="AL926" i="166" s="1"/>
  <c r="AM926" i="166" s="1"/>
  <c r="AI926" i="166"/>
  <c r="AF926" i="166"/>
  <c r="AE926" i="166"/>
  <c r="AD926" i="166"/>
  <c r="AB926" i="166"/>
  <c r="AC926" i="166" s="1"/>
  <c r="AA926" i="166"/>
  <c r="Z926" i="166"/>
  <c r="Y926" i="166"/>
  <c r="AP925" i="166"/>
  <c r="AO925" i="166"/>
  <c r="AN925" i="166"/>
  <c r="AQ925" i="166" s="1"/>
  <c r="AK925" i="166"/>
  <c r="AJ925" i="166"/>
  <c r="AI925" i="166"/>
  <c r="AL925" i="166" s="1"/>
  <c r="AM925" i="166" s="1"/>
  <c r="AF925" i="166"/>
  <c r="AE925" i="166"/>
  <c r="AD925" i="166"/>
  <c r="AA925" i="166"/>
  <c r="Z925" i="166"/>
  <c r="Y925" i="166"/>
  <c r="AP924" i="166"/>
  <c r="AO924" i="166"/>
  <c r="AN924" i="166"/>
  <c r="AQ924" i="166" s="1"/>
  <c r="AL924" i="166"/>
  <c r="AM924" i="166" s="1"/>
  <c r="AK924" i="166"/>
  <c r="AJ924" i="166"/>
  <c r="AI924" i="166"/>
  <c r="AF924" i="166"/>
  <c r="AE924" i="166"/>
  <c r="AD924" i="166"/>
  <c r="AA924" i="166"/>
  <c r="Z924" i="166"/>
  <c r="AB924" i="166" s="1"/>
  <c r="AC924" i="166" s="1"/>
  <c r="Y924" i="166"/>
  <c r="AP923" i="166"/>
  <c r="AO923" i="166"/>
  <c r="AQ923" i="166" s="1"/>
  <c r="AN923" i="166"/>
  <c r="AK923" i="166"/>
  <c r="AJ923" i="166"/>
  <c r="AI923" i="166"/>
  <c r="AF923" i="166"/>
  <c r="AE923" i="166"/>
  <c r="AD923" i="166"/>
  <c r="AC923" i="166"/>
  <c r="AA923" i="166"/>
  <c r="Z923" i="166"/>
  <c r="Y923" i="166"/>
  <c r="AB923" i="166" s="1"/>
  <c r="AP922" i="166"/>
  <c r="AO922" i="166"/>
  <c r="AN922" i="166"/>
  <c r="AK922" i="166"/>
  <c r="AJ922" i="166"/>
  <c r="AL922" i="166" s="1"/>
  <c r="AM922" i="166" s="1"/>
  <c r="AI922" i="166"/>
  <c r="AF922" i="166"/>
  <c r="AE922" i="166"/>
  <c r="AD922" i="166"/>
  <c r="AB922" i="166"/>
  <c r="AC922" i="166" s="1"/>
  <c r="AA922" i="166"/>
  <c r="Z922" i="166"/>
  <c r="Y922" i="166"/>
  <c r="AP921" i="166"/>
  <c r="AO921" i="166"/>
  <c r="AN921" i="166"/>
  <c r="AQ921" i="166" s="1"/>
  <c r="AM921" i="166"/>
  <c r="AK921" i="166"/>
  <c r="AJ921" i="166"/>
  <c r="AI921" i="166"/>
  <c r="AL921" i="166" s="1"/>
  <c r="AF921" i="166"/>
  <c r="AE921" i="166"/>
  <c r="AD921" i="166"/>
  <c r="AA921" i="166"/>
  <c r="Z921" i="166"/>
  <c r="Y921" i="166"/>
  <c r="AB921" i="166" s="1"/>
  <c r="AC921" i="166" s="1"/>
  <c r="AP920" i="166"/>
  <c r="AO920" i="166"/>
  <c r="AN920" i="166"/>
  <c r="AL920" i="166"/>
  <c r="AM920" i="166" s="1"/>
  <c r="AK920" i="166"/>
  <c r="AJ920" i="166"/>
  <c r="AI920" i="166"/>
  <c r="AF920" i="166"/>
  <c r="AE920" i="166"/>
  <c r="AD920" i="166"/>
  <c r="AG920" i="166" s="1"/>
  <c r="AH920" i="166" s="1"/>
  <c r="AA920" i="166"/>
  <c r="Z920" i="166"/>
  <c r="AB920" i="166" s="1"/>
  <c r="AC920" i="166" s="1"/>
  <c r="Y920" i="166"/>
  <c r="AP919" i="166"/>
  <c r="AO919" i="166"/>
  <c r="AQ919" i="166" s="1"/>
  <c r="AN919" i="166"/>
  <c r="AK919" i="166"/>
  <c r="AJ919" i="166"/>
  <c r="AI919" i="166"/>
  <c r="AL919" i="166" s="1"/>
  <c r="AM919" i="166" s="1"/>
  <c r="AF919" i="166"/>
  <c r="AE919" i="166"/>
  <c r="AD919" i="166"/>
  <c r="AG919" i="166" s="1"/>
  <c r="AA919" i="166"/>
  <c r="Z919" i="166"/>
  <c r="Y919" i="166"/>
  <c r="AB919" i="166" s="1"/>
  <c r="AC919" i="166" s="1"/>
  <c r="AP918" i="166"/>
  <c r="AO918" i="166"/>
  <c r="AN918" i="166"/>
  <c r="AK918" i="166"/>
  <c r="AJ918" i="166"/>
  <c r="AL918" i="166" s="1"/>
  <c r="AM918" i="166" s="1"/>
  <c r="AI918" i="166"/>
  <c r="AF918" i="166"/>
  <c r="AE918" i="166"/>
  <c r="AD918" i="166"/>
  <c r="AB918" i="166"/>
  <c r="AC918" i="166" s="1"/>
  <c r="AA918" i="166"/>
  <c r="Z918" i="166"/>
  <c r="Y918" i="166"/>
  <c r="AP917" i="166"/>
  <c r="AO917" i="166"/>
  <c r="AN917" i="166"/>
  <c r="AM917" i="166"/>
  <c r="AK917" i="166"/>
  <c r="AJ917" i="166"/>
  <c r="AI917" i="166"/>
  <c r="AL917" i="166" s="1"/>
  <c r="AF917" i="166"/>
  <c r="AE917" i="166"/>
  <c r="AG917" i="166" s="1"/>
  <c r="AD917" i="166"/>
  <c r="AA917" i="166"/>
  <c r="Z917" i="166"/>
  <c r="Y917" i="166"/>
  <c r="AB917" i="166" s="1"/>
  <c r="AC917" i="166" s="1"/>
  <c r="AP916" i="166"/>
  <c r="AO916" i="166"/>
  <c r="AN916" i="166"/>
  <c r="AL916" i="166"/>
  <c r="AM916" i="166" s="1"/>
  <c r="AK916" i="166"/>
  <c r="AJ916" i="166"/>
  <c r="AI916" i="166"/>
  <c r="AF916" i="166"/>
  <c r="AE916" i="166"/>
  <c r="AD916" i="166"/>
  <c r="AG916" i="166" s="1"/>
  <c r="AH916" i="166" s="1"/>
  <c r="AA916" i="166"/>
  <c r="Z916" i="166"/>
  <c r="AB916" i="166" s="1"/>
  <c r="AC916" i="166" s="1"/>
  <c r="Y916" i="166"/>
  <c r="AP915" i="166"/>
  <c r="AO915" i="166"/>
  <c r="AQ915" i="166" s="1"/>
  <c r="AN915" i="166"/>
  <c r="AK915" i="166"/>
  <c r="AJ915" i="166"/>
  <c r="AI915" i="166"/>
  <c r="AL915" i="166" s="1"/>
  <c r="AM915" i="166" s="1"/>
  <c r="AF915" i="166"/>
  <c r="AE915" i="166"/>
  <c r="AD915" i="166"/>
  <c r="AG915" i="166" s="1"/>
  <c r="AA915" i="166"/>
  <c r="Z915" i="166"/>
  <c r="Y915" i="166"/>
  <c r="AB915" i="166" s="1"/>
  <c r="AC915" i="166" s="1"/>
  <c r="AP914" i="166"/>
  <c r="AO914" i="166"/>
  <c r="AN914" i="166"/>
  <c r="AK914" i="166"/>
  <c r="AJ914" i="166"/>
  <c r="AL914" i="166" s="1"/>
  <c r="AM914" i="166" s="1"/>
  <c r="AI914" i="166"/>
  <c r="AF914" i="166"/>
  <c r="AE914" i="166"/>
  <c r="AD914" i="166"/>
  <c r="AG914" i="166" s="1"/>
  <c r="AH914" i="166" s="1"/>
  <c r="AB914" i="166"/>
  <c r="AC914" i="166" s="1"/>
  <c r="AA914" i="166"/>
  <c r="Z914" i="166"/>
  <c r="Y914" i="166"/>
  <c r="AP913" i="166"/>
  <c r="AO913" i="166"/>
  <c r="AN913" i="166"/>
  <c r="AK913" i="166"/>
  <c r="AJ913" i="166"/>
  <c r="AI913" i="166"/>
  <c r="AL913" i="166" s="1"/>
  <c r="AM913" i="166" s="1"/>
  <c r="AF913" i="166"/>
  <c r="AE913" i="166"/>
  <c r="AG913" i="166" s="1"/>
  <c r="AD913" i="166"/>
  <c r="AA913" i="166"/>
  <c r="Z913" i="166"/>
  <c r="Y913" i="166"/>
  <c r="AP912" i="166"/>
  <c r="AO912" i="166"/>
  <c r="AN912" i="166"/>
  <c r="AL912" i="166"/>
  <c r="AM912" i="166" s="1"/>
  <c r="AK912" i="166"/>
  <c r="AJ912" i="166"/>
  <c r="AI912" i="166"/>
  <c r="AF912" i="166"/>
  <c r="AE912" i="166"/>
  <c r="AD912" i="166"/>
  <c r="AA912" i="166"/>
  <c r="Z912" i="166"/>
  <c r="AB912" i="166" s="1"/>
  <c r="Y912" i="166"/>
  <c r="AP911" i="166"/>
  <c r="AO911" i="166"/>
  <c r="AN911" i="166"/>
  <c r="AK911" i="166"/>
  <c r="AJ911" i="166"/>
  <c r="AI911" i="166"/>
  <c r="AF911" i="166"/>
  <c r="AE911" i="166"/>
  <c r="AD911" i="166"/>
  <c r="AC911" i="166"/>
  <c r="AA911" i="166"/>
  <c r="Z911" i="166"/>
  <c r="Y911" i="166"/>
  <c r="AB911" i="166" s="1"/>
  <c r="AP910" i="166"/>
  <c r="AO910" i="166"/>
  <c r="AN910" i="166"/>
  <c r="AK910" i="166"/>
  <c r="AJ910" i="166"/>
  <c r="AL910" i="166" s="1"/>
  <c r="AM910" i="166" s="1"/>
  <c r="AI910" i="166"/>
  <c r="AF910" i="166"/>
  <c r="AE910" i="166"/>
  <c r="AD910" i="166"/>
  <c r="AB910" i="166"/>
  <c r="AC910" i="166" s="1"/>
  <c r="AA910" i="166"/>
  <c r="Z910" i="166"/>
  <c r="Y910" i="166"/>
  <c r="AP909" i="166"/>
  <c r="AO909" i="166"/>
  <c r="AN909" i="166"/>
  <c r="AK909" i="166"/>
  <c r="AJ909" i="166"/>
  <c r="AI909" i="166"/>
  <c r="AL909" i="166" s="1"/>
  <c r="AM909" i="166" s="1"/>
  <c r="AF909" i="166"/>
  <c r="AE909" i="166"/>
  <c r="AD909" i="166"/>
  <c r="AA909" i="166"/>
  <c r="Z909" i="166"/>
  <c r="Y909" i="166"/>
  <c r="AP908" i="166"/>
  <c r="AO908" i="166"/>
  <c r="AN908" i="166"/>
  <c r="AL908" i="166"/>
  <c r="AM908" i="166" s="1"/>
  <c r="AK908" i="166"/>
  <c r="AJ908" i="166"/>
  <c r="AI908" i="166"/>
  <c r="AF908" i="166"/>
  <c r="AE908" i="166"/>
  <c r="AD908" i="166"/>
  <c r="AA908" i="166"/>
  <c r="Z908" i="166"/>
  <c r="AB908" i="166" s="1"/>
  <c r="AC908" i="166" s="1"/>
  <c r="Y908" i="166"/>
  <c r="AP907" i="166"/>
  <c r="AO907" i="166"/>
  <c r="AQ907" i="166" s="1"/>
  <c r="AN907" i="166"/>
  <c r="AK907" i="166"/>
  <c r="AJ907" i="166"/>
  <c r="AI907" i="166"/>
  <c r="AF907" i="166"/>
  <c r="AE907" i="166"/>
  <c r="AD907" i="166"/>
  <c r="AC907" i="166"/>
  <c r="AA907" i="166"/>
  <c r="Z907" i="166"/>
  <c r="Y907" i="166"/>
  <c r="AB907" i="166" s="1"/>
  <c r="AP906" i="166"/>
  <c r="AO906" i="166"/>
  <c r="AN906" i="166"/>
  <c r="AQ906" i="166" s="1"/>
  <c r="AK906" i="166"/>
  <c r="AJ906" i="166"/>
  <c r="AL906" i="166" s="1"/>
  <c r="AM906" i="166" s="1"/>
  <c r="AI906" i="166"/>
  <c r="AF906" i="166"/>
  <c r="AE906" i="166"/>
  <c r="AD906" i="166"/>
  <c r="AB906" i="166"/>
  <c r="AC906" i="166" s="1"/>
  <c r="AA906" i="166"/>
  <c r="Z906" i="166"/>
  <c r="Y906" i="166"/>
  <c r="AP905" i="166"/>
  <c r="AO905" i="166"/>
  <c r="AN905" i="166"/>
  <c r="AM905" i="166"/>
  <c r="AK905" i="166"/>
  <c r="AJ905" i="166"/>
  <c r="AI905" i="166"/>
  <c r="AL905" i="166" s="1"/>
  <c r="AF905" i="166"/>
  <c r="AE905" i="166"/>
  <c r="AD905" i="166"/>
  <c r="AA905" i="166"/>
  <c r="Z905" i="166"/>
  <c r="Y905" i="166"/>
  <c r="AB905" i="166" s="1"/>
  <c r="AC905" i="166" s="1"/>
  <c r="AP904" i="166"/>
  <c r="AO904" i="166"/>
  <c r="AN904" i="166"/>
  <c r="AL904" i="166"/>
  <c r="AM904" i="166" s="1"/>
  <c r="AK904" i="166"/>
  <c r="AJ904" i="166"/>
  <c r="AI904" i="166"/>
  <c r="AF904" i="166"/>
  <c r="AE904" i="166"/>
  <c r="AD904" i="166"/>
  <c r="AA904" i="166"/>
  <c r="Z904" i="166"/>
  <c r="AB904" i="166" s="1"/>
  <c r="AC904" i="166" s="1"/>
  <c r="Y904" i="166"/>
  <c r="AP903" i="166"/>
  <c r="AO903" i="166"/>
  <c r="AN903" i="166"/>
  <c r="AK903" i="166"/>
  <c r="AJ903" i="166"/>
  <c r="AI903" i="166"/>
  <c r="AL903" i="166" s="1"/>
  <c r="AM903" i="166" s="1"/>
  <c r="AF903" i="166"/>
  <c r="AE903" i="166"/>
  <c r="AD903" i="166"/>
  <c r="AA903" i="166"/>
  <c r="Z903" i="166"/>
  <c r="Y903" i="166"/>
  <c r="AB903" i="166" s="1"/>
  <c r="AC903" i="166" s="1"/>
  <c r="AP902" i="166"/>
  <c r="AO902" i="166"/>
  <c r="AN902" i="166"/>
  <c r="AQ902" i="166" s="1"/>
  <c r="AK902" i="166"/>
  <c r="AJ902" i="166"/>
  <c r="AL902" i="166" s="1"/>
  <c r="AM902" i="166" s="1"/>
  <c r="AI902" i="166"/>
  <c r="AF902" i="166"/>
  <c r="AE902" i="166"/>
  <c r="AD902" i="166"/>
  <c r="AB902" i="166"/>
  <c r="AC902" i="166" s="1"/>
  <c r="AA902" i="166"/>
  <c r="Z902" i="166"/>
  <c r="Y902" i="166"/>
  <c r="AP901" i="166"/>
  <c r="AO901" i="166"/>
  <c r="AN901" i="166"/>
  <c r="AQ901" i="166" s="1"/>
  <c r="AM901" i="166"/>
  <c r="AK901" i="166"/>
  <c r="AJ901" i="166"/>
  <c r="AI901" i="166"/>
  <c r="AL901" i="166" s="1"/>
  <c r="AF901" i="166"/>
  <c r="AE901" i="166"/>
  <c r="AD901" i="166"/>
  <c r="AA901" i="166"/>
  <c r="Z901" i="166"/>
  <c r="Y901" i="166"/>
  <c r="AB901" i="166" s="1"/>
  <c r="AC901" i="166" s="1"/>
  <c r="AP900" i="166"/>
  <c r="AO900" i="166"/>
  <c r="AN900" i="166"/>
  <c r="AL900" i="166"/>
  <c r="AM900" i="166" s="1"/>
  <c r="AK900" i="166"/>
  <c r="AJ900" i="166"/>
  <c r="AI900" i="166"/>
  <c r="AF900" i="166"/>
  <c r="AE900" i="166"/>
  <c r="AD900" i="166"/>
  <c r="AA900" i="166"/>
  <c r="Z900" i="166"/>
  <c r="AB900" i="166" s="1"/>
  <c r="AC900" i="166" s="1"/>
  <c r="Y900" i="166"/>
  <c r="AP899" i="166"/>
  <c r="AO899" i="166"/>
  <c r="AN899" i="166"/>
  <c r="AK899" i="166"/>
  <c r="AJ899" i="166"/>
  <c r="AI899" i="166"/>
  <c r="AL899" i="166" s="1"/>
  <c r="AM899" i="166" s="1"/>
  <c r="AG899" i="166"/>
  <c r="AF899" i="166"/>
  <c r="AE899" i="166"/>
  <c r="AD899" i="166"/>
  <c r="AA899" i="166"/>
  <c r="Z899" i="166"/>
  <c r="Y899" i="166"/>
  <c r="AB899" i="166" s="1"/>
  <c r="AC899" i="166" s="1"/>
  <c r="AP898" i="166"/>
  <c r="AO898" i="166"/>
  <c r="AN898" i="166"/>
  <c r="AK898" i="166"/>
  <c r="AJ898" i="166"/>
  <c r="AL898" i="166" s="1"/>
  <c r="AM898" i="166" s="1"/>
  <c r="AI898" i="166"/>
  <c r="AF898" i="166"/>
  <c r="AE898" i="166"/>
  <c r="AD898" i="166"/>
  <c r="AG898" i="166" s="1"/>
  <c r="AH898" i="166" s="1"/>
  <c r="AB898" i="166"/>
  <c r="AC898" i="166" s="1"/>
  <c r="AA898" i="166"/>
  <c r="Z898" i="166"/>
  <c r="Y898" i="166"/>
  <c r="AQ897" i="166"/>
  <c r="AP897" i="166"/>
  <c r="AO897" i="166"/>
  <c r="AN897" i="166"/>
  <c r="AK897" i="166"/>
  <c r="AJ897" i="166"/>
  <c r="AI897" i="166"/>
  <c r="AL897" i="166" s="1"/>
  <c r="AM897" i="166" s="1"/>
  <c r="AF897" i="166"/>
  <c r="AE897" i="166"/>
  <c r="AG897" i="166" s="1"/>
  <c r="AD897" i="166"/>
  <c r="AA897" i="166"/>
  <c r="Z897" i="166"/>
  <c r="Y897" i="166"/>
  <c r="AP896" i="166"/>
  <c r="AO896" i="166"/>
  <c r="AN896" i="166"/>
  <c r="AL896" i="166"/>
  <c r="AM896" i="166" s="1"/>
  <c r="AK896" i="166"/>
  <c r="AJ896" i="166"/>
  <c r="AI896" i="166"/>
  <c r="AF896" i="166"/>
  <c r="AE896" i="166"/>
  <c r="AD896" i="166"/>
  <c r="AG896" i="166" s="1"/>
  <c r="AA896" i="166"/>
  <c r="Z896" i="166"/>
  <c r="AB896" i="166" s="1"/>
  <c r="Y896" i="166"/>
  <c r="AP895" i="166"/>
  <c r="AO895" i="166"/>
  <c r="AN895" i="166"/>
  <c r="AK895" i="166"/>
  <c r="AJ895" i="166"/>
  <c r="AI895" i="166"/>
  <c r="AG895" i="166"/>
  <c r="AH895" i="166" s="1"/>
  <c r="AF895" i="166"/>
  <c r="AE895" i="166"/>
  <c r="AD895" i="166"/>
  <c r="AC895" i="166"/>
  <c r="AA895" i="166"/>
  <c r="Z895" i="166"/>
  <c r="Y895" i="166"/>
  <c r="AB895" i="166" s="1"/>
  <c r="AP894" i="166"/>
  <c r="AO894" i="166"/>
  <c r="AN894" i="166"/>
  <c r="AQ894" i="166" s="1"/>
  <c r="AK894" i="166"/>
  <c r="AJ894" i="166"/>
  <c r="AL894" i="166" s="1"/>
  <c r="AM894" i="166" s="1"/>
  <c r="AI894" i="166"/>
  <c r="AF894" i="166"/>
  <c r="AE894" i="166"/>
  <c r="AD894" i="166"/>
  <c r="AG894" i="166" s="1"/>
  <c r="AH894" i="166" s="1"/>
  <c r="AB894" i="166"/>
  <c r="AC894" i="166" s="1"/>
  <c r="AA894" i="166"/>
  <c r="Z894" i="166"/>
  <c r="Y894" i="166"/>
  <c r="AP893" i="166"/>
  <c r="AO893" i="166"/>
  <c r="AN893" i="166"/>
  <c r="AQ893" i="166" s="1"/>
  <c r="AK893" i="166"/>
  <c r="AJ893" i="166"/>
  <c r="AI893" i="166"/>
  <c r="AL893" i="166" s="1"/>
  <c r="AM893" i="166" s="1"/>
  <c r="AF893" i="166"/>
  <c r="AE893" i="166"/>
  <c r="AD893" i="166"/>
  <c r="AA893" i="166"/>
  <c r="Z893" i="166"/>
  <c r="Y893" i="166"/>
  <c r="AP892" i="166"/>
  <c r="AO892" i="166"/>
  <c r="AN892" i="166"/>
  <c r="AQ892" i="166" s="1"/>
  <c r="AL892" i="166"/>
  <c r="AM892" i="166" s="1"/>
  <c r="AK892" i="166"/>
  <c r="AJ892" i="166"/>
  <c r="AI892" i="166"/>
  <c r="AF892" i="166"/>
  <c r="AE892" i="166"/>
  <c r="AD892" i="166"/>
  <c r="AG892" i="166" s="1"/>
  <c r="AH892" i="166" s="1"/>
  <c r="AA892" i="166"/>
  <c r="Z892" i="166"/>
  <c r="AB892" i="166" s="1"/>
  <c r="AC892" i="166" s="1"/>
  <c r="Y892" i="166"/>
  <c r="AP891" i="166"/>
  <c r="AO891" i="166"/>
  <c r="AN891" i="166"/>
  <c r="AK891" i="166"/>
  <c r="AJ891" i="166"/>
  <c r="AI891" i="166"/>
  <c r="AF891" i="166"/>
  <c r="AE891" i="166"/>
  <c r="AD891" i="166"/>
  <c r="AG891" i="166" s="1"/>
  <c r="AH891" i="166" s="1"/>
  <c r="AC891" i="166"/>
  <c r="AA891" i="166"/>
  <c r="Z891" i="166"/>
  <c r="Y891" i="166"/>
  <c r="AB891" i="166" s="1"/>
  <c r="AP890" i="166"/>
  <c r="AO890" i="166"/>
  <c r="AN890" i="166"/>
  <c r="AK890" i="166"/>
  <c r="AJ890" i="166"/>
  <c r="AL890" i="166" s="1"/>
  <c r="AM890" i="166" s="1"/>
  <c r="AI890" i="166"/>
  <c r="AF890" i="166"/>
  <c r="AE890" i="166"/>
  <c r="AD890" i="166"/>
  <c r="AB890" i="166"/>
  <c r="AC890" i="166" s="1"/>
  <c r="AA890" i="166"/>
  <c r="Z890" i="166"/>
  <c r="Y890" i="166"/>
  <c r="AQ889" i="166"/>
  <c r="AP889" i="166"/>
  <c r="AO889" i="166"/>
  <c r="AN889" i="166"/>
  <c r="AM889" i="166"/>
  <c r="AK889" i="166"/>
  <c r="AJ889" i="166"/>
  <c r="AI889" i="166"/>
  <c r="AL889" i="166" s="1"/>
  <c r="AF889" i="166"/>
  <c r="AE889" i="166"/>
  <c r="AD889" i="166"/>
  <c r="AA889" i="166"/>
  <c r="Z889" i="166"/>
  <c r="Y889" i="166"/>
  <c r="AB889" i="166" s="1"/>
  <c r="AC889" i="166" s="1"/>
  <c r="AP888" i="166"/>
  <c r="AO888" i="166"/>
  <c r="AN888" i="166"/>
  <c r="AQ888" i="166" s="1"/>
  <c r="AL888" i="166"/>
  <c r="AM888" i="166" s="1"/>
  <c r="AK888" i="166"/>
  <c r="AJ888" i="166"/>
  <c r="AI888" i="166"/>
  <c r="AF888" i="166"/>
  <c r="AE888" i="166"/>
  <c r="AD888" i="166"/>
  <c r="AG888" i="166" s="1"/>
  <c r="AH888" i="166" s="1"/>
  <c r="AA888" i="166"/>
  <c r="Z888" i="166"/>
  <c r="AB888" i="166" s="1"/>
  <c r="AC888" i="166" s="1"/>
  <c r="Y888" i="166"/>
  <c r="AP887" i="166"/>
  <c r="AO887" i="166"/>
  <c r="AQ887" i="166" s="1"/>
  <c r="AN887" i="166"/>
  <c r="AK887" i="166"/>
  <c r="AJ887" i="166"/>
  <c r="AI887" i="166"/>
  <c r="AL887" i="166" s="1"/>
  <c r="AM887" i="166" s="1"/>
  <c r="AF887" i="166"/>
  <c r="AE887" i="166"/>
  <c r="AD887" i="166"/>
  <c r="AG887" i="166" s="1"/>
  <c r="AA887" i="166"/>
  <c r="Z887" i="166"/>
  <c r="Y887" i="166"/>
  <c r="AB887" i="166" s="1"/>
  <c r="AC887" i="166" s="1"/>
  <c r="AP886" i="166"/>
  <c r="AO886" i="166"/>
  <c r="AN886" i="166"/>
  <c r="AK886" i="166"/>
  <c r="AJ886" i="166"/>
  <c r="AL886" i="166" s="1"/>
  <c r="AM886" i="166" s="1"/>
  <c r="AI886" i="166"/>
  <c r="AF886" i="166"/>
  <c r="AE886" i="166"/>
  <c r="AD886" i="166"/>
  <c r="AB886" i="166"/>
  <c r="AC886" i="166" s="1"/>
  <c r="AA886" i="166"/>
  <c r="Z886" i="166"/>
  <c r="Y886" i="166"/>
  <c r="AP885" i="166"/>
  <c r="AO885" i="166"/>
  <c r="AN885" i="166"/>
  <c r="AQ885" i="166" s="1"/>
  <c r="AK885" i="166"/>
  <c r="AJ885" i="166"/>
  <c r="AI885" i="166"/>
  <c r="AF885" i="166"/>
  <c r="AE885" i="166"/>
  <c r="AG885" i="166" s="1"/>
  <c r="AD885" i="166"/>
  <c r="AA885" i="166"/>
  <c r="Z885" i="166"/>
  <c r="Y885" i="166"/>
  <c r="AP884" i="166"/>
  <c r="AO884" i="166"/>
  <c r="AN884" i="166"/>
  <c r="AK884" i="166"/>
  <c r="AJ884" i="166"/>
  <c r="AL884" i="166" s="1"/>
  <c r="AM884" i="166" s="1"/>
  <c r="AI884" i="166"/>
  <c r="AF884" i="166"/>
  <c r="AE884" i="166"/>
  <c r="AD884" i="166"/>
  <c r="AA884" i="166"/>
  <c r="Z884" i="166"/>
  <c r="AB884" i="166" s="1"/>
  <c r="AC884" i="166" s="1"/>
  <c r="Y884" i="166"/>
  <c r="AP883" i="166"/>
  <c r="AO883" i="166"/>
  <c r="AN883" i="166"/>
  <c r="AK883" i="166"/>
  <c r="AJ883" i="166"/>
  <c r="AI883" i="166"/>
  <c r="AF883" i="166"/>
  <c r="AE883" i="166"/>
  <c r="AG883" i="166" s="1"/>
  <c r="AD883" i="166"/>
  <c r="AA883" i="166"/>
  <c r="Z883" i="166"/>
  <c r="Y883" i="166"/>
  <c r="AP882" i="166"/>
  <c r="AO882" i="166"/>
  <c r="AN882" i="166"/>
  <c r="AQ882" i="166" s="1"/>
  <c r="AK882" i="166"/>
  <c r="AJ882" i="166"/>
  <c r="AL882" i="166" s="1"/>
  <c r="AM882" i="166" s="1"/>
  <c r="AI882" i="166"/>
  <c r="AF882" i="166"/>
  <c r="AE882" i="166"/>
  <c r="AD882" i="166"/>
  <c r="AA882" i="166"/>
  <c r="Z882" i="166"/>
  <c r="AB882" i="166" s="1"/>
  <c r="AC882" i="166" s="1"/>
  <c r="Y882" i="166"/>
  <c r="AP881" i="166"/>
  <c r="AO881" i="166"/>
  <c r="AN881" i="166"/>
  <c r="AK881" i="166"/>
  <c r="AJ881" i="166"/>
  <c r="AI881" i="166"/>
  <c r="AL881" i="166" s="1"/>
  <c r="AM881" i="166" s="1"/>
  <c r="AF881" i="166"/>
  <c r="AE881" i="166"/>
  <c r="AG881" i="166" s="1"/>
  <c r="AH881" i="166" s="1"/>
  <c r="AD881" i="166"/>
  <c r="AA881" i="166"/>
  <c r="Z881" i="166"/>
  <c r="Y881" i="166"/>
  <c r="AB881" i="166" s="1"/>
  <c r="AC881" i="166" s="1"/>
  <c r="AP880" i="166"/>
  <c r="AO880" i="166"/>
  <c r="AN880" i="166"/>
  <c r="AQ880" i="166" s="1"/>
  <c r="AL880" i="166"/>
  <c r="AM880" i="166" s="1"/>
  <c r="AK880" i="166"/>
  <c r="AJ880" i="166"/>
  <c r="AI880" i="166"/>
  <c r="AF880" i="166"/>
  <c r="AE880" i="166"/>
  <c r="AD880" i="166"/>
  <c r="AG880" i="166" s="1"/>
  <c r="AA880" i="166"/>
  <c r="Z880" i="166"/>
  <c r="Y880" i="166"/>
  <c r="AB880" i="166" s="1"/>
  <c r="AC880" i="166" s="1"/>
  <c r="AP879" i="166"/>
  <c r="AO879" i="166"/>
  <c r="AN879" i="166"/>
  <c r="AQ879" i="166" s="1"/>
  <c r="AK879" i="166"/>
  <c r="AJ879" i="166"/>
  <c r="AI879" i="166"/>
  <c r="AL879" i="166" s="1"/>
  <c r="AM879" i="166" s="1"/>
  <c r="AF879" i="166"/>
  <c r="AE879" i="166"/>
  <c r="AD879" i="166"/>
  <c r="AG879" i="166" s="1"/>
  <c r="AA879" i="166"/>
  <c r="Z879" i="166"/>
  <c r="Y879" i="166"/>
  <c r="AB879" i="166" s="1"/>
  <c r="AC879" i="166" s="1"/>
  <c r="AP878" i="166"/>
  <c r="AO878" i="166"/>
  <c r="AN878" i="166"/>
  <c r="AQ878" i="166" s="1"/>
  <c r="AK878" i="166"/>
  <c r="AJ878" i="166"/>
  <c r="AL878" i="166" s="1"/>
  <c r="AM878" i="166" s="1"/>
  <c r="AI878" i="166"/>
  <c r="AF878" i="166"/>
  <c r="AE878" i="166"/>
  <c r="AD878" i="166"/>
  <c r="AA878" i="166"/>
  <c r="Z878" i="166"/>
  <c r="AB878" i="166" s="1"/>
  <c r="AC878" i="166" s="1"/>
  <c r="Y878" i="166"/>
  <c r="AP877" i="166"/>
  <c r="AO877" i="166"/>
  <c r="AN877" i="166"/>
  <c r="AL877" i="166"/>
  <c r="AM877" i="166" s="1"/>
  <c r="AK877" i="166"/>
  <c r="AJ877" i="166"/>
  <c r="AI877" i="166"/>
  <c r="AF877" i="166"/>
  <c r="AE877" i="166"/>
  <c r="AD877" i="166"/>
  <c r="AA877" i="166"/>
  <c r="Z877" i="166"/>
  <c r="Y877" i="166"/>
  <c r="AB877" i="166" s="1"/>
  <c r="AC877" i="166" s="1"/>
  <c r="AP876" i="166"/>
  <c r="AO876" i="166"/>
  <c r="AN876" i="166"/>
  <c r="AK876" i="166"/>
  <c r="AJ876" i="166"/>
  <c r="AI876" i="166"/>
  <c r="AF876" i="166"/>
  <c r="AE876" i="166"/>
  <c r="AD876" i="166"/>
  <c r="AB876" i="166"/>
  <c r="AC876" i="166" s="1"/>
  <c r="AA876" i="166"/>
  <c r="Z876" i="166"/>
  <c r="Y876" i="166"/>
  <c r="AP875" i="166"/>
  <c r="AO875" i="166"/>
  <c r="AN875" i="166"/>
  <c r="AQ875" i="166" s="1"/>
  <c r="AK875" i="166"/>
  <c r="AJ875" i="166"/>
  <c r="AI875" i="166"/>
  <c r="AL875" i="166" s="1"/>
  <c r="AM875" i="166" s="1"/>
  <c r="AF875" i="166"/>
  <c r="AE875" i="166"/>
  <c r="AD875" i="166"/>
  <c r="AA875" i="166"/>
  <c r="Z875" i="166"/>
  <c r="Y875" i="166"/>
  <c r="AP874" i="166"/>
  <c r="AO874" i="166"/>
  <c r="AN874" i="166"/>
  <c r="AL874" i="166"/>
  <c r="AM874" i="166" s="1"/>
  <c r="AK874" i="166"/>
  <c r="AJ874" i="166"/>
  <c r="AI874" i="166"/>
  <c r="AF874" i="166"/>
  <c r="AE874" i="166"/>
  <c r="AD874" i="166"/>
  <c r="AA874" i="166"/>
  <c r="Z874" i="166"/>
  <c r="Y874" i="166"/>
  <c r="AB874" i="166" s="1"/>
  <c r="AP873" i="166"/>
  <c r="AO873" i="166"/>
  <c r="AN873" i="166"/>
  <c r="AK873" i="166"/>
  <c r="AJ873" i="166"/>
  <c r="AI873" i="166"/>
  <c r="AF873" i="166"/>
  <c r="AE873" i="166"/>
  <c r="AD873" i="166"/>
  <c r="AA873" i="166"/>
  <c r="Z873" i="166"/>
  <c r="Y873" i="166"/>
  <c r="AB873" i="166" s="1"/>
  <c r="AC873" i="166" s="1"/>
  <c r="AP872" i="166"/>
  <c r="AO872" i="166"/>
  <c r="AN872" i="166"/>
  <c r="AK872" i="166"/>
  <c r="AJ872" i="166"/>
  <c r="AI872" i="166"/>
  <c r="AL872" i="166" s="1"/>
  <c r="AM872" i="166" s="1"/>
  <c r="AF872" i="166"/>
  <c r="AE872" i="166"/>
  <c r="AG872" i="166" s="1"/>
  <c r="AD872" i="166"/>
  <c r="AB872" i="166"/>
  <c r="AC872" i="166" s="1"/>
  <c r="AA872" i="166"/>
  <c r="Z872" i="166"/>
  <c r="Y872" i="166"/>
  <c r="AP871" i="166"/>
  <c r="AO871" i="166"/>
  <c r="AN871" i="166"/>
  <c r="AQ871" i="166" s="1"/>
  <c r="AM871" i="166"/>
  <c r="AK871" i="166"/>
  <c r="AJ871" i="166"/>
  <c r="AI871" i="166"/>
  <c r="AL871" i="166" s="1"/>
  <c r="AF871" i="166"/>
  <c r="AE871" i="166"/>
  <c r="AD871" i="166"/>
  <c r="AA871" i="166"/>
  <c r="Z871" i="166"/>
  <c r="AB871" i="166" s="1"/>
  <c r="AC871" i="166" s="1"/>
  <c r="Y871" i="166"/>
  <c r="AP870" i="166"/>
  <c r="AO870" i="166"/>
  <c r="AN870" i="166"/>
  <c r="AL870" i="166"/>
  <c r="AM870" i="166" s="1"/>
  <c r="AK870" i="166"/>
  <c r="AJ870" i="166"/>
  <c r="AI870" i="166"/>
  <c r="AF870" i="166"/>
  <c r="AE870" i="166"/>
  <c r="AD870" i="166"/>
  <c r="AG870" i="166" s="1"/>
  <c r="AA870" i="166"/>
  <c r="Z870" i="166"/>
  <c r="Y870" i="166"/>
  <c r="AP869" i="166"/>
  <c r="AO869" i="166"/>
  <c r="AN869" i="166"/>
  <c r="AQ869" i="166" s="1"/>
  <c r="AK869" i="166"/>
  <c r="AJ869" i="166"/>
  <c r="AL869" i="166" s="1"/>
  <c r="AM869" i="166" s="1"/>
  <c r="AI869" i="166"/>
  <c r="AG869" i="166"/>
  <c r="AH869" i="166" s="1"/>
  <c r="AF869" i="166"/>
  <c r="AE869" i="166"/>
  <c r="AD869" i="166"/>
  <c r="AC869" i="166"/>
  <c r="AA869" i="166"/>
  <c r="Z869" i="166"/>
  <c r="Y869" i="166"/>
  <c r="AB869" i="166" s="1"/>
  <c r="AP868" i="166"/>
  <c r="AO868" i="166"/>
  <c r="AN868" i="166"/>
  <c r="AQ868" i="166" s="1"/>
  <c r="AK868" i="166"/>
  <c r="AJ868" i="166"/>
  <c r="AI868" i="166"/>
  <c r="AF868" i="166"/>
  <c r="AE868" i="166"/>
  <c r="AD868" i="166"/>
  <c r="AB868" i="166"/>
  <c r="AC868" i="166" s="1"/>
  <c r="AA868" i="166"/>
  <c r="Z868" i="166"/>
  <c r="Y868" i="166"/>
  <c r="AP867" i="166"/>
  <c r="AO867" i="166"/>
  <c r="AN867" i="166"/>
  <c r="AK867" i="166"/>
  <c r="AJ867" i="166"/>
  <c r="AI867" i="166"/>
  <c r="AL867" i="166" s="1"/>
  <c r="AM867" i="166" s="1"/>
  <c r="AF867" i="166"/>
  <c r="AE867" i="166"/>
  <c r="AD867" i="166"/>
  <c r="AA867" i="166"/>
  <c r="Z867" i="166"/>
  <c r="Y867" i="166"/>
  <c r="AP866" i="166"/>
  <c r="AO866" i="166"/>
  <c r="AN866" i="166"/>
  <c r="AL866" i="166"/>
  <c r="AM866" i="166" s="1"/>
  <c r="AK866" i="166"/>
  <c r="AJ866" i="166"/>
  <c r="AI866" i="166"/>
  <c r="AF866" i="166"/>
  <c r="AE866" i="166"/>
  <c r="AD866" i="166"/>
  <c r="AG866" i="166" s="1"/>
  <c r="AH866" i="166" s="1"/>
  <c r="AA866" i="166"/>
  <c r="Z866" i="166"/>
  <c r="Y866" i="166"/>
  <c r="AB866" i="166" s="1"/>
  <c r="AC866" i="166" s="1"/>
  <c r="AP865" i="166"/>
  <c r="AO865" i="166"/>
  <c r="AN865" i="166"/>
  <c r="AK865" i="166"/>
  <c r="AJ865" i="166"/>
  <c r="AI865" i="166"/>
  <c r="AG865" i="166"/>
  <c r="AF865" i="166"/>
  <c r="AE865" i="166"/>
  <c r="AD865" i="166"/>
  <c r="AA865" i="166"/>
  <c r="Z865" i="166"/>
  <c r="Y865" i="166"/>
  <c r="AB865" i="166" s="1"/>
  <c r="AC865" i="166" s="1"/>
  <c r="AP864" i="166"/>
  <c r="AO864" i="166"/>
  <c r="AN864" i="166"/>
  <c r="AK864" i="166"/>
  <c r="AJ864" i="166"/>
  <c r="AI864" i="166"/>
  <c r="AL864" i="166" s="1"/>
  <c r="AM864" i="166" s="1"/>
  <c r="AF864" i="166"/>
  <c r="AE864" i="166"/>
  <c r="AG864" i="166" s="1"/>
  <c r="AH864" i="166" s="1"/>
  <c r="AD864" i="166"/>
  <c r="AB864" i="166"/>
  <c r="AC864" i="166" s="1"/>
  <c r="AA864" i="166"/>
  <c r="Z864" i="166"/>
  <c r="Y864" i="166"/>
  <c r="AQ863" i="166"/>
  <c r="AP863" i="166"/>
  <c r="AO863" i="166"/>
  <c r="AN863" i="166"/>
  <c r="AM863" i="166"/>
  <c r="AK863" i="166"/>
  <c r="AJ863" i="166"/>
  <c r="AI863" i="166"/>
  <c r="AL863" i="166" s="1"/>
  <c r="AF863" i="166"/>
  <c r="AE863" i="166"/>
  <c r="AD863" i="166"/>
  <c r="AG863" i="166" s="1"/>
  <c r="AH863" i="166" s="1"/>
  <c r="AA863" i="166"/>
  <c r="Z863" i="166"/>
  <c r="AB863" i="166" s="1"/>
  <c r="AC863" i="166" s="1"/>
  <c r="Y863" i="166"/>
  <c r="AP862" i="166"/>
  <c r="AO862" i="166"/>
  <c r="AN862" i="166"/>
  <c r="AL862" i="166"/>
  <c r="AM862" i="166" s="1"/>
  <c r="AK862" i="166"/>
  <c r="AJ862" i="166"/>
  <c r="AI862" i="166"/>
  <c r="AF862" i="166"/>
  <c r="AE862" i="166"/>
  <c r="AD862" i="166"/>
  <c r="AA862" i="166"/>
  <c r="Z862" i="166"/>
  <c r="Y862" i="166"/>
  <c r="AP861" i="166"/>
  <c r="AO861" i="166"/>
  <c r="AN861" i="166"/>
  <c r="AK861" i="166"/>
  <c r="AJ861" i="166"/>
  <c r="AL861" i="166" s="1"/>
  <c r="AM861" i="166" s="1"/>
  <c r="AI861" i="166"/>
  <c r="AF861" i="166"/>
  <c r="AE861" i="166"/>
  <c r="AD861" i="166"/>
  <c r="AC861" i="166"/>
  <c r="AA861" i="166"/>
  <c r="Z861" i="166"/>
  <c r="Y861" i="166"/>
  <c r="AB861" i="166" s="1"/>
  <c r="AP860" i="166"/>
  <c r="AO860" i="166"/>
  <c r="AN860" i="166"/>
  <c r="AQ860" i="166" s="1"/>
  <c r="AK860" i="166"/>
  <c r="AJ860" i="166"/>
  <c r="AI860" i="166"/>
  <c r="AF860" i="166"/>
  <c r="AE860" i="166"/>
  <c r="AD860" i="166"/>
  <c r="AB860" i="166"/>
  <c r="AC860" i="166" s="1"/>
  <c r="AA860" i="166"/>
  <c r="Z860" i="166"/>
  <c r="Y860" i="166"/>
  <c r="AP859" i="166"/>
  <c r="AO859" i="166"/>
  <c r="AN859" i="166"/>
  <c r="AQ859" i="166" s="1"/>
  <c r="AK859" i="166"/>
  <c r="AJ859" i="166"/>
  <c r="AI859" i="166"/>
  <c r="AL859" i="166" s="1"/>
  <c r="AM859" i="166" s="1"/>
  <c r="AF859" i="166"/>
  <c r="AE859" i="166"/>
  <c r="AD859" i="166"/>
  <c r="AA859" i="166"/>
  <c r="Z859" i="166"/>
  <c r="Y859" i="166"/>
  <c r="AP858" i="166"/>
  <c r="AO858" i="166"/>
  <c r="AN858" i="166"/>
  <c r="AL858" i="166"/>
  <c r="AM858" i="166" s="1"/>
  <c r="AK858" i="166"/>
  <c r="AJ858" i="166"/>
  <c r="AI858" i="166"/>
  <c r="AF858" i="166"/>
  <c r="AE858" i="166"/>
  <c r="AD858" i="166"/>
  <c r="AA858" i="166"/>
  <c r="Z858" i="166"/>
  <c r="Y858" i="166"/>
  <c r="AB858" i="166" s="1"/>
  <c r="AP857" i="166"/>
  <c r="AO857" i="166"/>
  <c r="AN857" i="166"/>
  <c r="AK857" i="166"/>
  <c r="AJ857" i="166"/>
  <c r="AI857" i="166"/>
  <c r="AF857" i="166"/>
  <c r="AE857" i="166"/>
  <c r="AD857" i="166"/>
  <c r="AG857" i="166" s="1"/>
  <c r="AA857" i="166"/>
  <c r="Z857" i="166"/>
  <c r="Y857" i="166"/>
  <c r="AB857" i="166" s="1"/>
  <c r="AC857" i="166" s="1"/>
  <c r="AP856" i="166"/>
  <c r="AO856" i="166"/>
  <c r="AN856" i="166"/>
  <c r="AQ856" i="166" s="1"/>
  <c r="AK856" i="166"/>
  <c r="AJ856" i="166"/>
  <c r="AI856" i="166"/>
  <c r="AL856" i="166" s="1"/>
  <c r="AM856" i="166" s="1"/>
  <c r="AF856" i="166"/>
  <c r="AE856" i="166"/>
  <c r="AD856" i="166"/>
  <c r="AB856" i="166"/>
  <c r="AC856" i="166" s="1"/>
  <c r="AA856" i="166"/>
  <c r="Z856" i="166"/>
  <c r="Y856" i="166"/>
  <c r="AP855" i="166"/>
  <c r="AO855" i="166"/>
  <c r="AN855" i="166"/>
  <c r="AQ855" i="166" s="1"/>
  <c r="AM855" i="166"/>
  <c r="AK855" i="166"/>
  <c r="AJ855" i="166"/>
  <c r="AI855" i="166"/>
  <c r="AL855" i="166" s="1"/>
  <c r="AF855" i="166"/>
  <c r="AE855" i="166"/>
  <c r="AD855" i="166"/>
  <c r="AA855" i="166"/>
  <c r="Z855" i="166"/>
  <c r="AB855" i="166" s="1"/>
  <c r="AC855" i="166" s="1"/>
  <c r="Y855" i="166"/>
  <c r="AP854" i="166"/>
  <c r="AO854" i="166"/>
  <c r="AN854" i="166"/>
  <c r="AL854" i="166"/>
  <c r="AM854" i="166" s="1"/>
  <c r="AK854" i="166"/>
  <c r="AJ854" i="166"/>
  <c r="AI854" i="166"/>
  <c r="AF854" i="166"/>
  <c r="AE854" i="166"/>
  <c r="AD854" i="166"/>
  <c r="AG854" i="166" s="1"/>
  <c r="AA854" i="166"/>
  <c r="Z854" i="166"/>
  <c r="Y854" i="166"/>
  <c r="AP853" i="166"/>
  <c r="AO853" i="166"/>
  <c r="AN853" i="166"/>
  <c r="AQ853" i="166" s="1"/>
  <c r="AK853" i="166"/>
  <c r="AJ853" i="166"/>
  <c r="AL853" i="166" s="1"/>
  <c r="AM853" i="166" s="1"/>
  <c r="AI853" i="166"/>
  <c r="AF853" i="166"/>
  <c r="AE853" i="166"/>
  <c r="AD853" i="166"/>
  <c r="AG853" i="166" s="1"/>
  <c r="AH853" i="166" s="1"/>
  <c r="AC853" i="166"/>
  <c r="AA853" i="166"/>
  <c r="Z853" i="166"/>
  <c r="Y853" i="166"/>
  <c r="AB853" i="166" s="1"/>
  <c r="AP852" i="166"/>
  <c r="AO852" i="166"/>
  <c r="AN852" i="166"/>
  <c r="AK852" i="166"/>
  <c r="AJ852" i="166"/>
  <c r="AI852" i="166"/>
  <c r="AF852" i="166"/>
  <c r="AE852" i="166"/>
  <c r="AD852" i="166"/>
  <c r="AB852" i="166"/>
  <c r="AC852" i="166" s="1"/>
  <c r="AA852" i="166"/>
  <c r="Z852" i="166"/>
  <c r="Y852" i="166"/>
  <c r="AP851" i="166"/>
  <c r="AO851" i="166"/>
  <c r="AN851" i="166"/>
  <c r="AQ851" i="166" s="1"/>
  <c r="AK851" i="166"/>
  <c r="AJ851" i="166"/>
  <c r="AI851" i="166"/>
  <c r="AL851" i="166" s="1"/>
  <c r="AM851" i="166" s="1"/>
  <c r="AF851" i="166"/>
  <c r="AE851" i="166"/>
  <c r="AD851" i="166"/>
  <c r="AA851" i="166"/>
  <c r="Z851" i="166"/>
  <c r="Y851" i="166"/>
  <c r="AP850" i="166"/>
  <c r="AO850" i="166"/>
  <c r="AN850" i="166"/>
  <c r="AL850" i="166"/>
  <c r="AM850" i="166" s="1"/>
  <c r="AK850" i="166"/>
  <c r="AJ850" i="166"/>
  <c r="AI850" i="166"/>
  <c r="AF850" i="166"/>
  <c r="AE850" i="166"/>
  <c r="AD850" i="166"/>
  <c r="AA850" i="166"/>
  <c r="Z850" i="166"/>
  <c r="Y850" i="166"/>
  <c r="AB850" i="166" s="1"/>
  <c r="AC850" i="166" s="1"/>
  <c r="AP849" i="166"/>
  <c r="AO849" i="166"/>
  <c r="AN849" i="166"/>
  <c r="AK849" i="166"/>
  <c r="AJ849" i="166"/>
  <c r="AI849" i="166"/>
  <c r="AF849" i="166"/>
  <c r="AE849" i="166"/>
  <c r="AD849" i="166"/>
  <c r="AA849" i="166"/>
  <c r="Z849" i="166"/>
  <c r="Y849" i="166"/>
  <c r="AB849" i="166" s="1"/>
  <c r="AC849" i="166" s="1"/>
  <c r="AP848" i="166"/>
  <c r="AO848" i="166"/>
  <c r="AN848" i="166"/>
  <c r="AK848" i="166"/>
  <c r="AJ848" i="166"/>
  <c r="AI848" i="166"/>
  <c r="AL848" i="166" s="1"/>
  <c r="AM848" i="166" s="1"/>
  <c r="AF848" i="166"/>
  <c r="AE848" i="166"/>
  <c r="AG848" i="166" s="1"/>
  <c r="AH848" i="166" s="1"/>
  <c r="AD848" i="166"/>
  <c r="AB848" i="166"/>
  <c r="AC848" i="166" s="1"/>
  <c r="AA848" i="166"/>
  <c r="Z848" i="166"/>
  <c r="Y848" i="166"/>
  <c r="AP847" i="166"/>
  <c r="AO847" i="166"/>
  <c r="AN847" i="166"/>
  <c r="AQ847" i="166" s="1"/>
  <c r="AM847" i="166"/>
  <c r="AK847" i="166"/>
  <c r="AJ847" i="166"/>
  <c r="AI847" i="166"/>
  <c r="AL847" i="166" s="1"/>
  <c r="AF847" i="166"/>
  <c r="AE847" i="166"/>
  <c r="AD847" i="166"/>
  <c r="AA847" i="166"/>
  <c r="Z847" i="166"/>
  <c r="AB847" i="166" s="1"/>
  <c r="AC847" i="166" s="1"/>
  <c r="Y847" i="166"/>
  <c r="AP846" i="166"/>
  <c r="AO846" i="166"/>
  <c r="AN846" i="166"/>
  <c r="AL846" i="166"/>
  <c r="AM846" i="166" s="1"/>
  <c r="AK846" i="166"/>
  <c r="AJ846" i="166"/>
  <c r="AI846" i="166"/>
  <c r="AF846" i="166"/>
  <c r="AE846" i="166"/>
  <c r="AD846" i="166"/>
  <c r="AG846" i="166" s="1"/>
  <c r="AA846" i="166"/>
  <c r="Z846" i="166"/>
  <c r="Y846" i="166"/>
  <c r="AP845" i="166"/>
  <c r="AO845" i="166"/>
  <c r="AN845" i="166"/>
  <c r="AQ845" i="166" s="1"/>
  <c r="AK845" i="166"/>
  <c r="AJ845" i="166"/>
  <c r="AL845" i="166" s="1"/>
  <c r="AM845" i="166" s="1"/>
  <c r="AI845" i="166"/>
  <c r="AF845" i="166"/>
  <c r="AE845" i="166"/>
  <c r="AG845" i="166" s="1"/>
  <c r="AH845" i="166" s="1"/>
  <c r="AD845" i="166"/>
  <c r="AC845" i="166"/>
  <c r="AA845" i="166"/>
  <c r="Z845" i="166"/>
  <c r="Y845" i="166"/>
  <c r="AB845" i="166" s="1"/>
  <c r="AP844" i="166"/>
  <c r="AO844" i="166"/>
  <c r="AN844" i="166"/>
  <c r="AQ844" i="166" s="1"/>
  <c r="AK844" i="166"/>
  <c r="AJ844" i="166"/>
  <c r="AI844" i="166"/>
  <c r="AF844" i="166"/>
  <c r="AE844" i="166"/>
  <c r="AD844" i="166"/>
  <c r="AB844" i="166"/>
  <c r="AC844" i="166" s="1"/>
  <c r="AA844" i="166"/>
  <c r="Z844" i="166"/>
  <c r="Y844" i="166"/>
  <c r="AP843" i="166"/>
  <c r="AO843" i="166"/>
  <c r="AN843" i="166"/>
  <c r="AQ843" i="166" s="1"/>
  <c r="AK843" i="166"/>
  <c r="AJ843" i="166"/>
  <c r="AI843" i="166"/>
  <c r="AL843" i="166" s="1"/>
  <c r="AM843" i="166" s="1"/>
  <c r="AF843" i="166"/>
  <c r="AE843" i="166"/>
  <c r="AD843" i="166"/>
  <c r="AA843" i="166"/>
  <c r="Z843" i="166"/>
  <c r="Y843" i="166"/>
  <c r="AP842" i="166"/>
  <c r="AO842" i="166"/>
  <c r="AN842" i="166"/>
  <c r="AL842" i="166"/>
  <c r="AM842" i="166" s="1"/>
  <c r="AK842" i="166"/>
  <c r="AJ842" i="166"/>
  <c r="AI842" i="166"/>
  <c r="AF842" i="166"/>
  <c r="AE842" i="166"/>
  <c r="AD842" i="166"/>
  <c r="AA842" i="166"/>
  <c r="Z842" i="166"/>
  <c r="Y842" i="166"/>
  <c r="AB842" i="166" s="1"/>
  <c r="AP841" i="166"/>
  <c r="AO841" i="166"/>
  <c r="AN841" i="166"/>
  <c r="AK841" i="166"/>
  <c r="AJ841" i="166"/>
  <c r="AI841" i="166"/>
  <c r="AF841" i="166"/>
  <c r="AE841" i="166"/>
  <c r="AD841" i="166"/>
  <c r="AG841" i="166" s="1"/>
  <c r="AA841" i="166"/>
  <c r="Z841" i="166"/>
  <c r="Y841" i="166"/>
  <c r="AB841" i="166" s="1"/>
  <c r="AC841" i="166" s="1"/>
  <c r="AP840" i="166"/>
  <c r="AO840" i="166"/>
  <c r="AN840" i="166"/>
  <c r="AQ840" i="166" s="1"/>
  <c r="AK840" i="166"/>
  <c r="AJ840" i="166"/>
  <c r="AI840" i="166"/>
  <c r="AL840" i="166" s="1"/>
  <c r="AM840" i="166" s="1"/>
  <c r="AF840" i="166"/>
  <c r="AE840" i="166"/>
  <c r="AD840" i="166"/>
  <c r="AB840" i="166"/>
  <c r="AC840" i="166" s="1"/>
  <c r="AA840" i="166"/>
  <c r="Z840" i="166"/>
  <c r="Y840" i="166"/>
  <c r="AP839" i="166"/>
  <c r="AO839" i="166"/>
  <c r="AN839" i="166"/>
  <c r="AQ839" i="166" s="1"/>
  <c r="AM839" i="166"/>
  <c r="AK839" i="166"/>
  <c r="AJ839" i="166"/>
  <c r="AI839" i="166"/>
  <c r="AL839" i="166" s="1"/>
  <c r="AF839" i="166"/>
  <c r="AE839" i="166"/>
  <c r="AD839" i="166"/>
  <c r="AA839" i="166"/>
  <c r="Z839" i="166"/>
  <c r="AB839" i="166" s="1"/>
  <c r="AC839" i="166" s="1"/>
  <c r="Y839" i="166"/>
  <c r="AP838" i="166"/>
  <c r="AO838" i="166"/>
  <c r="AN838" i="166"/>
  <c r="AL838" i="166"/>
  <c r="AM838" i="166" s="1"/>
  <c r="AK838" i="166"/>
  <c r="AJ838" i="166"/>
  <c r="AI838" i="166"/>
  <c r="AF838" i="166"/>
  <c r="AE838" i="166"/>
  <c r="AD838" i="166"/>
  <c r="AG838" i="166" s="1"/>
  <c r="AA838" i="166"/>
  <c r="Z838" i="166"/>
  <c r="Y838" i="166"/>
  <c r="AP837" i="166"/>
  <c r="AO837" i="166"/>
  <c r="AN837" i="166"/>
  <c r="AQ837" i="166" s="1"/>
  <c r="AK837" i="166"/>
  <c r="AJ837" i="166"/>
  <c r="AL837" i="166" s="1"/>
  <c r="AM837" i="166" s="1"/>
  <c r="AI837" i="166"/>
  <c r="AG837" i="166"/>
  <c r="AH837" i="166" s="1"/>
  <c r="AF837" i="166"/>
  <c r="AE837" i="166"/>
  <c r="AD837" i="166"/>
  <c r="AC837" i="166"/>
  <c r="AA837" i="166"/>
  <c r="Z837" i="166"/>
  <c r="Y837" i="166"/>
  <c r="AB837" i="166" s="1"/>
  <c r="AP836" i="166"/>
  <c r="AO836" i="166"/>
  <c r="AN836" i="166"/>
  <c r="AQ836" i="166" s="1"/>
  <c r="AK836" i="166"/>
  <c r="AJ836" i="166"/>
  <c r="AI836" i="166"/>
  <c r="AF836" i="166"/>
  <c r="AE836" i="166"/>
  <c r="AD836" i="166"/>
  <c r="AB836" i="166"/>
  <c r="AC836" i="166" s="1"/>
  <c r="AA836" i="166"/>
  <c r="Z836" i="166"/>
  <c r="Y836" i="166"/>
  <c r="AP835" i="166"/>
  <c r="AO835" i="166"/>
  <c r="AN835" i="166"/>
  <c r="AK835" i="166"/>
  <c r="AJ835" i="166"/>
  <c r="AI835" i="166"/>
  <c r="AL835" i="166" s="1"/>
  <c r="AM835" i="166" s="1"/>
  <c r="AF835" i="166"/>
  <c r="AE835" i="166"/>
  <c r="AD835" i="166"/>
  <c r="AA835" i="166"/>
  <c r="Z835" i="166"/>
  <c r="Y835" i="166"/>
  <c r="AP834" i="166"/>
  <c r="AO834" i="166"/>
  <c r="AN834" i="166"/>
  <c r="AL834" i="166"/>
  <c r="AM834" i="166" s="1"/>
  <c r="AK834" i="166"/>
  <c r="AJ834" i="166"/>
  <c r="AI834" i="166"/>
  <c r="AF834" i="166"/>
  <c r="AE834" i="166"/>
  <c r="AD834" i="166"/>
  <c r="AG834" i="166" s="1"/>
  <c r="AH834" i="166" s="1"/>
  <c r="AA834" i="166"/>
  <c r="Z834" i="166"/>
  <c r="Y834" i="166"/>
  <c r="AB834" i="166" s="1"/>
  <c r="AC834" i="166" s="1"/>
  <c r="AP833" i="166"/>
  <c r="AO833" i="166"/>
  <c r="AN833" i="166"/>
  <c r="AK833" i="166"/>
  <c r="AJ833" i="166"/>
  <c r="AI833" i="166"/>
  <c r="AG833" i="166"/>
  <c r="AF833" i="166"/>
  <c r="AE833" i="166"/>
  <c r="AD833" i="166"/>
  <c r="AA833" i="166"/>
  <c r="Z833" i="166"/>
  <c r="Y833" i="166"/>
  <c r="AB833" i="166" s="1"/>
  <c r="AC833" i="166" s="1"/>
  <c r="AP832" i="166"/>
  <c r="AO832" i="166"/>
  <c r="AN832" i="166"/>
  <c r="AK832" i="166"/>
  <c r="AJ832" i="166"/>
  <c r="AI832" i="166"/>
  <c r="AL832" i="166" s="1"/>
  <c r="AM832" i="166" s="1"/>
  <c r="AF832" i="166"/>
  <c r="AE832" i="166"/>
  <c r="AG832" i="166" s="1"/>
  <c r="AH832" i="166" s="1"/>
  <c r="AD832" i="166"/>
  <c r="AB832" i="166"/>
  <c r="AC832" i="166" s="1"/>
  <c r="AA832" i="166"/>
  <c r="Z832" i="166"/>
  <c r="Y832" i="166"/>
  <c r="AQ831" i="166"/>
  <c r="AP831" i="166"/>
  <c r="AO831" i="166"/>
  <c r="AN831" i="166"/>
  <c r="AM831" i="166"/>
  <c r="AK831" i="166"/>
  <c r="AJ831" i="166"/>
  <c r="AI831" i="166"/>
  <c r="AL831" i="166" s="1"/>
  <c r="AF831" i="166"/>
  <c r="AE831" i="166"/>
  <c r="AD831" i="166"/>
  <c r="AG831" i="166" s="1"/>
  <c r="AH831" i="166" s="1"/>
  <c r="AA831" i="166"/>
  <c r="Z831" i="166"/>
  <c r="AB831" i="166" s="1"/>
  <c r="AC831" i="166" s="1"/>
  <c r="Y831" i="166"/>
  <c r="AP830" i="166"/>
  <c r="AO830" i="166"/>
  <c r="AN830" i="166"/>
  <c r="AL830" i="166"/>
  <c r="AM830" i="166" s="1"/>
  <c r="AK830" i="166"/>
  <c r="AJ830" i="166"/>
  <c r="AI830" i="166"/>
  <c r="AF830" i="166"/>
  <c r="AE830" i="166"/>
  <c r="AD830" i="166"/>
  <c r="AA830" i="166"/>
  <c r="Z830" i="166"/>
  <c r="Y830" i="166"/>
  <c r="AP829" i="166"/>
  <c r="AO829" i="166"/>
  <c r="AN829" i="166"/>
  <c r="AK829" i="166"/>
  <c r="AJ829" i="166"/>
  <c r="AL829" i="166" s="1"/>
  <c r="AM829" i="166" s="1"/>
  <c r="AI829" i="166"/>
  <c r="AF829" i="166"/>
  <c r="AE829" i="166"/>
  <c r="AD829" i="166"/>
  <c r="AC829" i="166"/>
  <c r="AA829" i="166"/>
  <c r="Z829" i="166"/>
  <c r="Y829" i="166"/>
  <c r="AB829" i="166" s="1"/>
  <c r="AP828" i="166"/>
  <c r="AO828" i="166"/>
  <c r="AN828" i="166"/>
  <c r="AQ828" i="166" s="1"/>
  <c r="AK828" i="166"/>
  <c r="AJ828" i="166"/>
  <c r="AI828" i="166"/>
  <c r="AF828" i="166"/>
  <c r="AE828" i="166"/>
  <c r="AD828" i="166"/>
  <c r="AB828" i="166"/>
  <c r="AC828" i="166" s="1"/>
  <c r="AA828" i="166"/>
  <c r="Z828" i="166"/>
  <c r="Y828" i="166"/>
  <c r="AP827" i="166"/>
  <c r="AO827" i="166"/>
  <c r="AN827" i="166"/>
  <c r="AK827" i="166"/>
  <c r="AJ827" i="166"/>
  <c r="AI827" i="166"/>
  <c r="AL827" i="166" s="1"/>
  <c r="AM827" i="166" s="1"/>
  <c r="AF827" i="166"/>
  <c r="AE827" i="166"/>
  <c r="AD827" i="166"/>
  <c r="AA827" i="166"/>
  <c r="Z827" i="166"/>
  <c r="Y827" i="166"/>
  <c r="AP826" i="166"/>
  <c r="AO826" i="166"/>
  <c r="AQ826" i="166" s="1"/>
  <c r="AN826" i="166"/>
  <c r="AL826" i="166"/>
  <c r="AM826" i="166" s="1"/>
  <c r="AK826" i="166"/>
  <c r="AJ826" i="166"/>
  <c r="AI826" i="166"/>
  <c r="AF826" i="166"/>
  <c r="AE826" i="166"/>
  <c r="AD826" i="166"/>
  <c r="AG826" i="166" s="1"/>
  <c r="AA826" i="166"/>
  <c r="Z826" i="166"/>
  <c r="Y826" i="166"/>
  <c r="AB826" i="166" s="1"/>
  <c r="AP825" i="166"/>
  <c r="AO825" i="166"/>
  <c r="AN825" i="166"/>
  <c r="AK825" i="166"/>
  <c r="AJ825" i="166"/>
  <c r="AI825" i="166"/>
  <c r="AF825" i="166"/>
  <c r="AE825" i="166"/>
  <c r="AD825" i="166"/>
  <c r="AG825" i="166" s="1"/>
  <c r="AA825" i="166"/>
  <c r="Z825" i="166"/>
  <c r="Y825" i="166"/>
  <c r="AB825" i="166" s="1"/>
  <c r="AC825" i="166" s="1"/>
  <c r="AP824" i="166"/>
  <c r="AO824" i="166"/>
  <c r="AN824" i="166"/>
  <c r="AQ824" i="166" s="1"/>
  <c r="AK824" i="166"/>
  <c r="AJ824" i="166"/>
  <c r="AI824" i="166"/>
  <c r="AL824" i="166" s="1"/>
  <c r="AM824" i="166" s="1"/>
  <c r="AF824" i="166"/>
  <c r="AE824" i="166"/>
  <c r="AD824" i="166"/>
  <c r="AB824" i="166"/>
  <c r="AC824" i="166" s="1"/>
  <c r="AA824" i="166"/>
  <c r="Z824" i="166"/>
  <c r="Y824" i="166"/>
  <c r="AP823" i="166"/>
  <c r="AO823" i="166"/>
  <c r="AN823" i="166"/>
  <c r="AM823" i="166"/>
  <c r="AK823" i="166"/>
  <c r="AJ823" i="166"/>
  <c r="AI823" i="166"/>
  <c r="AL823" i="166" s="1"/>
  <c r="AF823" i="166"/>
  <c r="AE823" i="166"/>
  <c r="AD823" i="166"/>
  <c r="AG823" i="166" s="1"/>
  <c r="AA823" i="166"/>
  <c r="Z823" i="166"/>
  <c r="AB823" i="166" s="1"/>
  <c r="AC823" i="166" s="1"/>
  <c r="Y823" i="166"/>
  <c r="AP822" i="166"/>
  <c r="AO822" i="166"/>
  <c r="AN822" i="166"/>
  <c r="AL822" i="166"/>
  <c r="AM822" i="166" s="1"/>
  <c r="AK822" i="166"/>
  <c r="AJ822" i="166"/>
  <c r="AI822" i="166"/>
  <c r="AF822" i="166"/>
  <c r="AE822" i="166"/>
  <c r="AD822" i="166"/>
  <c r="AA822" i="166"/>
  <c r="Z822" i="166"/>
  <c r="Y822" i="166"/>
  <c r="AP821" i="166"/>
  <c r="AO821" i="166"/>
  <c r="AN821" i="166"/>
  <c r="AK821" i="166"/>
  <c r="AJ821" i="166"/>
  <c r="AL821" i="166" s="1"/>
  <c r="AM821" i="166" s="1"/>
  <c r="AI821" i="166"/>
  <c r="AF821" i="166"/>
  <c r="AE821" i="166"/>
  <c r="AD821" i="166"/>
  <c r="AC821" i="166"/>
  <c r="AA821" i="166"/>
  <c r="Z821" i="166"/>
  <c r="Y821" i="166"/>
  <c r="AB821" i="166" s="1"/>
  <c r="AP820" i="166"/>
  <c r="AO820" i="166"/>
  <c r="AN820" i="166"/>
  <c r="AQ820" i="166" s="1"/>
  <c r="AK820" i="166"/>
  <c r="AJ820" i="166"/>
  <c r="AI820" i="166"/>
  <c r="AF820" i="166"/>
  <c r="AE820" i="166"/>
  <c r="AD820" i="166"/>
  <c r="AB820" i="166"/>
  <c r="AC820" i="166" s="1"/>
  <c r="AA820" i="166"/>
  <c r="Z820" i="166"/>
  <c r="Y820" i="166"/>
  <c r="AP819" i="166"/>
  <c r="AO819" i="166"/>
  <c r="AN819" i="166"/>
  <c r="AQ819" i="166" s="1"/>
  <c r="AK819" i="166"/>
  <c r="AJ819" i="166"/>
  <c r="AI819" i="166"/>
  <c r="AL819" i="166" s="1"/>
  <c r="AM819" i="166" s="1"/>
  <c r="AF819" i="166"/>
  <c r="AE819" i="166"/>
  <c r="AD819" i="166"/>
  <c r="AA819" i="166"/>
  <c r="Z819" i="166"/>
  <c r="Y819" i="166"/>
  <c r="AP818" i="166"/>
  <c r="AO818" i="166"/>
  <c r="AN818" i="166"/>
  <c r="AL818" i="166"/>
  <c r="AM818" i="166" s="1"/>
  <c r="AK818" i="166"/>
  <c r="AJ818" i="166"/>
  <c r="AI818" i="166"/>
  <c r="AF818" i="166"/>
  <c r="AE818" i="166"/>
  <c r="AD818" i="166"/>
  <c r="AG818" i="166" s="1"/>
  <c r="AH818" i="166" s="1"/>
  <c r="AA818" i="166"/>
  <c r="Z818" i="166"/>
  <c r="Y818" i="166"/>
  <c r="AB818" i="166" s="1"/>
  <c r="AC818" i="166" s="1"/>
  <c r="AP817" i="166"/>
  <c r="AO817" i="166"/>
  <c r="AN817" i="166"/>
  <c r="AK817" i="166"/>
  <c r="AJ817" i="166"/>
  <c r="AI817" i="166"/>
  <c r="AF817" i="166"/>
  <c r="AE817" i="166"/>
  <c r="AG817" i="166" s="1"/>
  <c r="AD817" i="166"/>
  <c r="AA817" i="166"/>
  <c r="Z817" i="166"/>
  <c r="Y817" i="166"/>
  <c r="AB817" i="166" s="1"/>
  <c r="AC817" i="166" s="1"/>
  <c r="AP816" i="166"/>
  <c r="AO816" i="166"/>
  <c r="AN816" i="166"/>
  <c r="AK816" i="166"/>
  <c r="AJ816" i="166"/>
  <c r="AI816" i="166"/>
  <c r="AL816" i="166" s="1"/>
  <c r="AM816" i="166" s="1"/>
  <c r="AF816" i="166"/>
  <c r="AE816" i="166"/>
  <c r="AD816" i="166"/>
  <c r="AB816" i="166"/>
  <c r="AC816" i="166" s="1"/>
  <c r="AA816" i="166"/>
  <c r="Z816" i="166"/>
  <c r="Y816" i="166"/>
  <c r="AP815" i="166"/>
  <c r="AO815" i="166"/>
  <c r="AQ815" i="166" s="1"/>
  <c r="AN815" i="166"/>
  <c r="AM815" i="166"/>
  <c r="AK815" i="166"/>
  <c r="AJ815" i="166"/>
  <c r="AI815" i="166"/>
  <c r="AL815" i="166" s="1"/>
  <c r="AF815" i="166"/>
  <c r="AE815" i="166"/>
  <c r="AD815" i="166"/>
  <c r="AG815" i="166" s="1"/>
  <c r="AH815" i="166" s="1"/>
  <c r="AA815" i="166"/>
  <c r="Z815" i="166"/>
  <c r="AB815" i="166" s="1"/>
  <c r="AC815" i="166" s="1"/>
  <c r="Y815" i="166"/>
  <c r="AP814" i="166"/>
  <c r="AO814" i="166"/>
  <c r="AN814" i="166"/>
  <c r="AL814" i="166"/>
  <c r="AM814" i="166" s="1"/>
  <c r="AK814" i="166"/>
  <c r="AJ814" i="166"/>
  <c r="AI814" i="166"/>
  <c r="AF814" i="166"/>
  <c r="AE814" i="166"/>
  <c r="AD814" i="166"/>
  <c r="AA814" i="166"/>
  <c r="Z814" i="166"/>
  <c r="Y814" i="166"/>
  <c r="AP813" i="166"/>
  <c r="AO813" i="166"/>
  <c r="AN813" i="166"/>
  <c r="AK813" i="166"/>
  <c r="AJ813" i="166"/>
  <c r="AL813" i="166" s="1"/>
  <c r="AM813" i="166" s="1"/>
  <c r="AI813" i="166"/>
  <c r="AF813" i="166"/>
  <c r="AE813" i="166"/>
  <c r="AD813" i="166"/>
  <c r="AC813" i="166"/>
  <c r="AA813" i="166"/>
  <c r="Z813" i="166"/>
  <c r="Y813" i="166"/>
  <c r="AB813" i="166" s="1"/>
  <c r="AP812" i="166"/>
  <c r="AO812" i="166"/>
  <c r="AN812" i="166"/>
  <c r="AQ812" i="166" s="1"/>
  <c r="AK812" i="166"/>
  <c r="AJ812" i="166"/>
  <c r="AI812" i="166"/>
  <c r="AF812" i="166"/>
  <c r="AE812" i="166"/>
  <c r="AD812" i="166"/>
  <c r="AB812" i="166"/>
  <c r="AC812" i="166" s="1"/>
  <c r="AA812" i="166"/>
  <c r="Z812" i="166"/>
  <c r="Y812" i="166"/>
  <c r="AP811" i="166"/>
  <c r="AO811" i="166"/>
  <c r="AN811" i="166"/>
  <c r="AK811" i="166"/>
  <c r="AJ811" i="166"/>
  <c r="AI811" i="166"/>
  <c r="AL811" i="166" s="1"/>
  <c r="AM811" i="166" s="1"/>
  <c r="AF811" i="166"/>
  <c r="AE811" i="166"/>
  <c r="AD811" i="166"/>
  <c r="AA811" i="166"/>
  <c r="Z811" i="166"/>
  <c r="Y811" i="166"/>
  <c r="AP810" i="166"/>
  <c r="AO810" i="166"/>
  <c r="AN810" i="166"/>
  <c r="AL810" i="166"/>
  <c r="AM810" i="166" s="1"/>
  <c r="AK810" i="166"/>
  <c r="AJ810" i="166"/>
  <c r="AI810" i="166"/>
  <c r="AF810" i="166"/>
  <c r="AE810" i="166"/>
  <c r="AD810" i="166"/>
  <c r="AG810" i="166" s="1"/>
  <c r="AA810" i="166"/>
  <c r="Z810" i="166"/>
  <c r="Y810" i="166"/>
  <c r="AB810" i="166" s="1"/>
  <c r="AP809" i="166"/>
  <c r="AO809" i="166"/>
  <c r="AN809" i="166"/>
  <c r="AK809" i="166"/>
  <c r="AJ809" i="166"/>
  <c r="AI809" i="166"/>
  <c r="AF809" i="166"/>
  <c r="AE809" i="166"/>
  <c r="AD809" i="166"/>
  <c r="AG809" i="166" s="1"/>
  <c r="AA809" i="166"/>
  <c r="Z809" i="166"/>
  <c r="Y809" i="166"/>
  <c r="AB809" i="166" s="1"/>
  <c r="AC809" i="166" s="1"/>
  <c r="AP808" i="166"/>
  <c r="AK808" i="166"/>
  <c r="AJ808" i="166"/>
  <c r="AI808" i="166"/>
  <c r="AL808" i="166" s="1"/>
  <c r="AM808" i="166" s="1"/>
  <c r="AF808" i="166"/>
  <c r="AB808" i="166"/>
  <c r="AC808" i="166" s="1"/>
  <c r="AA808" i="166"/>
  <c r="Z808" i="166"/>
  <c r="Y808" i="166"/>
  <c r="AP807" i="166"/>
  <c r="AO807" i="166"/>
  <c r="AN807" i="166"/>
  <c r="AM807" i="166"/>
  <c r="AK807" i="166"/>
  <c r="AJ807" i="166"/>
  <c r="AI807" i="166"/>
  <c r="AL807" i="166" s="1"/>
  <c r="AF807" i="166"/>
  <c r="AE807" i="166"/>
  <c r="AD807" i="166"/>
  <c r="AG807" i="166" s="1"/>
  <c r="AA807" i="166"/>
  <c r="Z807" i="166"/>
  <c r="AB807" i="166" s="1"/>
  <c r="AC807" i="166" s="1"/>
  <c r="Y807" i="166"/>
  <c r="AP806" i="166"/>
  <c r="AO806" i="166"/>
  <c r="AN806" i="166"/>
  <c r="AL806" i="166"/>
  <c r="AM806" i="166" s="1"/>
  <c r="AK806" i="166"/>
  <c r="AJ806" i="166"/>
  <c r="AI806" i="166"/>
  <c r="AF806" i="166"/>
  <c r="AE806" i="166"/>
  <c r="AD806" i="166"/>
  <c r="AA806" i="166"/>
  <c r="Z806" i="166"/>
  <c r="Y806" i="166"/>
  <c r="AP805" i="166"/>
  <c r="AO805" i="166"/>
  <c r="AN805" i="166"/>
  <c r="AK805" i="166"/>
  <c r="AJ805" i="166"/>
  <c r="AL805" i="166" s="1"/>
  <c r="AM805" i="166" s="1"/>
  <c r="AI805" i="166"/>
  <c r="AF805" i="166"/>
  <c r="AE805" i="166"/>
  <c r="AD805" i="166"/>
  <c r="AC805" i="166"/>
  <c r="AA805" i="166"/>
  <c r="Z805" i="166"/>
  <c r="Y805" i="166"/>
  <c r="AB805" i="166" s="1"/>
  <c r="AP804" i="166"/>
  <c r="AO804" i="166"/>
  <c r="AN804" i="166"/>
  <c r="AQ804" i="166" s="1"/>
  <c r="AK804" i="166"/>
  <c r="AJ804" i="166"/>
  <c r="AI804" i="166"/>
  <c r="AF804" i="166"/>
  <c r="AE804" i="166"/>
  <c r="AD804" i="166"/>
  <c r="AB804" i="166"/>
  <c r="AC804" i="166" s="1"/>
  <c r="AA804" i="166"/>
  <c r="Z804" i="166"/>
  <c r="Y804" i="166"/>
  <c r="AP803" i="166"/>
  <c r="AO803" i="166"/>
  <c r="AN803" i="166"/>
  <c r="AK803" i="166"/>
  <c r="AJ803" i="166"/>
  <c r="AI803" i="166"/>
  <c r="AL803" i="166" s="1"/>
  <c r="AM803" i="166" s="1"/>
  <c r="AF803" i="166"/>
  <c r="AE803" i="166"/>
  <c r="AD803" i="166"/>
  <c r="AA803" i="166"/>
  <c r="Z803" i="166"/>
  <c r="Y803" i="166"/>
  <c r="AB803" i="166" s="1"/>
  <c r="AC803" i="166" s="1"/>
  <c r="AP802" i="166"/>
  <c r="AO802" i="166"/>
  <c r="AN802" i="166"/>
  <c r="AL802" i="166"/>
  <c r="AM802" i="166" s="1"/>
  <c r="AK802" i="166"/>
  <c r="AJ802" i="166"/>
  <c r="AI802" i="166"/>
  <c r="AF802" i="166"/>
  <c r="AE802" i="166"/>
  <c r="AD802" i="166"/>
  <c r="AG802" i="166" s="1"/>
  <c r="AH802" i="166" s="1"/>
  <c r="AA802" i="166"/>
  <c r="Z802" i="166"/>
  <c r="Y802" i="166"/>
  <c r="AB802" i="166" s="1"/>
  <c r="AC802" i="166" s="1"/>
  <c r="AP801" i="166"/>
  <c r="AO801" i="166"/>
  <c r="AN801" i="166"/>
  <c r="AK801" i="166"/>
  <c r="AJ801" i="166"/>
  <c r="AI801" i="166"/>
  <c r="AL801" i="166" s="1"/>
  <c r="AM801" i="166" s="1"/>
  <c r="AF801" i="166"/>
  <c r="AE801" i="166"/>
  <c r="AD801" i="166"/>
  <c r="AG801" i="166" s="1"/>
  <c r="AA801" i="166"/>
  <c r="Z801" i="166"/>
  <c r="Y801" i="166"/>
  <c r="AB801" i="166" s="1"/>
  <c r="AC801" i="166" s="1"/>
  <c r="AP800" i="166"/>
  <c r="AO800" i="166"/>
  <c r="AN800" i="166"/>
  <c r="AK800" i="166"/>
  <c r="AJ800" i="166"/>
  <c r="AI800" i="166"/>
  <c r="AL800" i="166" s="1"/>
  <c r="AM800" i="166" s="1"/>
  <c r="AF800" i="166"/>
  <c r="AE800" i="166"/>
  <c r="AD800" i="166"/>
  <c r="AB800" i="166"/>
  <c r="AC800" i="166" s="1"/>
  <c r="AA800" i="166"/>
  <c r="Z800" i="166"/>
  <c r="Y800" i="166"/>
  <c r="AP799" i="166"/>
  <c r="AO799" i="166"/>
  <c r="AN799" i="166"/>
  <c r="AQ799" i="166" s="1"/>
  <c r="AM799" i="166"/>
  <c r="AK799" i="166"/>
  <c r="AJ799" i="166"/>
  <c r="AI799" i="166"/>
  <c r="AL799" i="166" s="1"/>
  <c r="AF799" i="166"/>
  <c r="AE799" i="166"/>
  <c r="AD799" i="166"/>
  <c r="AA799" i="166"/>
  <c r="Z799" i="166"/>
  <c r="Y799" i="166"/>
  <c r="AB799" i="166" s="1"/>
  <c r="AC799" i="166" s="1"/>
  <c r="AP798" i="166"/>
  <c r="AO798" i="166"/>
  <c r="AN798" i="166"/>
  <c r="AL798" i="166"/>
  <c r="AM798" i="166" s="1"/>
  <c r="AK798" i="166"/>
  <c r="AJ798" i="166"/>
  <c r="AI798" i="166"/>
  <c r="AF798" i="166"/>
  <c r="AE798" i="166"/>
  <c r="AD798" i="166"/>
  <c r="AG798" i="166" s="1"/>
  <c r="AA798" i="166"/>
  <c r="Z798" i="166"/>
  <c r="Y798" i="166"/>
  <c r="AP797" i="166"/>
  <c r="AO797" i="166"/>
  <c r="AN797" i="166"/>
  <c r="AK797" i="166"/>
  <c r="AJ797" i="166"/>
  <c r="AI797" i="166"/>
  <c r="AL797" i="166" s="1"/>
  <c r="AM797" i="166" s="1"/>
  <c r="AF797" i="166"/>
  <c r="AE797" i="166"/>
  <c r="AD797" i="166"/>
  <c r="AG797" i="166" s="1"/>
  <c r="AH797" i="166" s="1"/>
  <c r="AC797" i="166"/>
  <c r="AA797" i="166"/>
  <c r="Z797" i="166"/>
  <c r="Y797" i="166"/>
  <c r="AB797" i="166" s="1"/>
  <c r="AP796" i="166"/>
  <c r="AO796" i="166"/>
  <c r="AN796" i="166"/>
  <c r="AK796" i="166"/>
  <c r="AJ796" i="166"/>
  <c r="AI796" i="166"/>
  <c r="AF796" i="166"/>
  <c r="AE796" i="166"/>
  <c r="AD796" i="166"/>
  <c r="AG796" i="166" s="1"/>
  <c r="AH796" i="166" s="1"/>
  <c r="AB796" i="166"/>
  <c r="AC796" i="166" s="1"/>
  <c r="AA796" i="166"/>
  <c r="Z796" i="166"/>
  <c r="Y796" i="166"/>
  <c r="AP795" i="166"/>
  <c r="AO795" i="166"/>
  <c r="AN795" i="166"/>
  <c r="AQ795" i="166" s="1"/>
  <c r="AK795" i="166"/>
  <c r="AJ795" i="166"/>
  <c r="AI795" i="166"/>
  <c r="AL795" i="166" s="1"/>
  <c r="AM795" i="166" s="1"/>
  <c r="AF795" i="166"/>
  <c r="AE795" i="166"/>
  <c r="AD795" i="166"/>
  <c r="AA795" i="166"/>
  <c r="Z795" i="166"/>
  <c r="Y795" i="166"/>
  <c r="AP794" i="166"/>
  <c r="AO794" i="166"/>
  <c r="AN794" i="166"/>
  <c r="AL794" i="166"/>
  <c r="AM794" i="166" s="1"/>
  <c r="AK794" i="166"/>
  <c r="AJ794" i="166"/>
  <c r="AI794" i="166"/>
  <c r="AF794" i="166"/>
  <c r="AE794" i="166"/>
  <c r="AD794" i="166"/>
  <c r="AG794" i="166" s="1"/>
  <c r="AH794" i="166" s="1"/>
  <c r="AA794" i="166"/>
  <c r="Z794" i="166"/>
  <c r="AB794" i="166" s="1"/>
  <c r="AC794" i="166" s="1"/>
  <c r="Y794" i="166"/>
  <c r="AP793" i="166"/>
  <c r="AO793" i="166"/>
  <c r="AQ793" i="166" s="1"/>
  <c r="AN793" i="166"/>
  <c r="AK793" i="166"/>
  <c r="AJ793" i="166"/>
  <c r="AI793" i="166"/>
  <c r="AF793" i="166"/>
  <c r="AE793" i="166"/>
  <c r="AD793" i="166"/>
  <c r="AG793" i="166" s="1"/>
  <c r="AA793" i="166"/>
  <c r="Z793" i="166"/>
  <c r="Y793" i="166"/>
  <c r="AB793" i="166" s="1"/>
  <c r="AC793" i="166" s="1"/>
  <c r="AP792" i="166"/>
  <c r="AO792" i="166"/>
  <c r="AN792" i="166"/>
  <c r="AK792" i="166"/>
  <c r="AJ792" i="166"/>
  <c r="AL792" i="166" s="1"/>
  <c r="AM792" i="166" s="1"/>
  <c r="AI792" i="166"/>
  <c r="AF792" i="166"/>
  <c r="AE792" i="166"/>
  <c r="AD792" i="166"/>
  <c r="AG792" i="166" s="1"/>
  <c r="AB792" i="166"/>
  <c r="AC792" i="166" s="1"/>
  <c r="AA792" i="166"/>
  <c r="Z792" i="166"/>
  <c r="Y792" i="166"/>
  <c r="AP791" i="166"/>
  <c r="AO791" i="166"/>
  <c r="AN791" i="166"/>
  <c r="AQ791" i="166" s="1"/>
  <c r="AM791" i="166"/>
  <c r="AK791" i="166"/>
  <c r="AJ791" i="166"/>
  <c r="AI791" i="166"/>
  <c r="AL791" i="166" s="1"/>
  <c r="AF791" i="166"/>
  <c r="AE791" i="166"/>
  <c r="AG791" i="166" s="1"/>
  <c r="AD791" i="166"/>
  <c r="AA791" i="166"/>
  <c r="Z791" i="166"/>
  <c r="Y791" i="166"/>
  <c r="AP790" i="166"/>
  <c r="AO790" i="166"/>
  <c r="AN790" i="166"/>
  <c r="AQ790" i="166" s="1"/>
  <c r="AL790" i="166"/>
  <c r="AM790" i="166" s="1"/>
  <c r="AK790" i="166"/>
  <c r="AJ790" i="166"/>
  <c r="AI790" i="166"/>
  <c r="AF790" i="166"/>
  <c r="AE790" i="166"/>
  <c r="AD790" i="166"/>
  <c r="AG790" i="166" s="1"/>
  <c r="AH790" i="166" s="1"/>
  <c r="AA790" i="166"/>
  <c r="Z790" i="166"/>
  <c r="AB790" i="166" s="1"/>
  <c r="AC790" i="166" s="1"/>
  <c r="Y790" i="166"/>
  <c r="AP789" i="166"/>
  <c r="AO789" i="166"/>
  <c r="AQ789" i="166" s="1"/>
  <c r="AN789" i="166"/>
  <c r="AK789" i="166"/>
  <c r="AJ789" i="166"/>
  <c r="AI789" i="166"/>
  <c r="AF789" i="166"/>
  <c r="AE789" i="166"/>
  <c r="AD789" i="166"/>
  <c r="AG789" i="166" s="1"/>
  <c r="AH789" i="166" s="1"/>
  <c r="AC789" i="166"/>
  <c r="AA789" i="166"/>
  <c r="Z789" i="166"/>
  <c r="Y789" i="166"/>
  <c r="AB789" i="166" s="1"/>
  <c r="AP788" i="166"/>
  <c r="AO788" i="166"/>
  <c r="AN788" i="166"/>
  <c r="AK788" i="166"/>
  <c r="AJ788" i="166"/>
  <c r="AL788" i="166" s="1"/>
  <c r="AM788" i="166" s="1"/>
  <c r="AI788" i="166"/>
  <c r="AF788" i="166"/>
  <c r="AE788" i="166"/>
  <c r="AD788" i="166"/>
  <c r="AB788" i="166"/>
  <c r="AC788" i="166" s="1"/>
  <c r="AA788" i="166"/>
  <c r="Z788" i="166"/>
  <c r="Y788" i="166"/>
  <c r="AP787" i="166"/>
  <c r="AO787" i="166"/>
  <c r="AN787" i="166"/>
  <c r="AQ787" i="166" s="1"/>
  <c r="AK787" i="166"/>
  <c r="AJ787" i="166"/>
  <c r="AI787" i="166"/>
  <c r="AL787" i="166" s="1"/>
  <c r="AM787" i="166" s="1"/>
  <c r="AF787" i="166"/>
  <c r="AE787" i="166"/>
  <c r="AD787" i="166"/>
  <c r="AA787" i="166"/>
  <c r="Z787" i="166"/>
  <c r="Y787" i="166"/>
  <c r="AB787" i="166" s="1"/>
  <c r="AC787" i="166" s="1"/>
  <c r="AP786" i="166"/>
  <c r="AO786" i="166"/>
  <c r="AN786" i="166"/>
  <c r="AQ786" i="166" s="1"/>
  <c r="AL786" i="166"/>
  <c r="AM786" i="166" s="1"/>
  <c r="AK786" i="166"/>
  <c r="AJ786" i="166"/>
  <c r="AI786" i="166"/>
  <c r="AF786" i="166"/>
  <c r="AE786" i="166"/>
  <c r="AD786" i="166"/>
  <c r="AA786" i="166"/>
  <c r="Z786" i="166"/>
  <c r="AB786" i="166" s="1"/>
  <c r="AC786" i="166" s="1"/>
  <c r="Y786" i="166"/>
  <c r="AP785" i="166"/>
  <c r="AO785" i="166"/>
  <c r="AN785" i="166"/>
  <c r="AK785" i="166"/>
  <c r="AJ785" i="166"/>
  <c r="AI785" i="166"/>
  <c r="AL785" i="166" s="1"/>
  <c r="AM785" i="166" s="1"/>
  <c r="AG785" i="166"/>
  <c r="AF785" i="166"/>
  <c r="AE785" i="166"/>
  <c r="AD785" i="166"/>
  <c r="AA785" i="166"/>
  <c r="Z785" i="166"/>
  <c r="Y785" i="166"/>
  <c r="AB785" i="166" s="1"/>
  <c r="AC785" i="166" s="1"/>
  <c r="AP784" i="166"/>
  <c r="AO784" i="166"/>
  <c r="AN784" i="166"/>
  <c r="AK784" i="166"/>
  <c r="AJ784" i="166"/>
  <c r="AL784" i="166" s="1"/>
  <c r="AM784" i="166" s="1"/>
  <c r="AI784" i="166"/>
  <c r="AF784" i="166"/>
  <c r="AE784" i="166"/>
  <c r="AD784" i="166"/>
  <c r="AB784" i="166"/>
  <c r="AC784" i="166" s="1"/>
  <c r="AA784" i="166"/>
  <c r="Z784" i="166"/>
  <c r="Y784" i="166"/>
  <c r="AQ783" i="166"/>
  <c r="AP783" i="166"/>
  <c r="AO783" i="166"/>
  <c r="AN783" i="166"/>
  <c r="AM783" i="166"/>
  <c r="AK783" i="166"/>
  <c r="AJ783" i="166"/>
  <c r="AI783" i="166"/>
  <c r="AL783" i="166" s="1"/>
  <c r="AF783" i="166"/>
  <c r="AE783" i="166"/>
  <c r="AD783" i="166"/>
  <c r="AA783" i="166"/>
  <c r="Z783" i="166"/>
  <c r="Y783" i="166"/>
  <c r="AB783" i="166" s="1"/>
  <c r="AC783" i="166" s="1"/>
  <c r="AP782" i="166"/>
  <c r="AO782" i="166"/>
  <c r="AN782" i="166"/>
  <c r="AL782" i="166"/>
  <c r="AM782" i="166" s="1"/>
  <c r="AK782" i="166"/>
  <c r="AJ782" i="166"/>
  <c r="AI782" i="166"/>
  <c r="AF782" i="166"/>
  <c r="AE782" i="166"/>
  <c r="AD782" i="166"/>
  <c r="AG782" i="166" s="1"/>
  <c r="AH782" i="166" s="1"/>
  <c r="AA782" i="166"/>
  <c r="Z782" i="166"/>
  <c r="AB782" i="166" s="1"/>
  <c r="AC782" i="166" s="1"/>
  <c r="Y782" i="166"/>
  <c r="AP781" i="166"/>
  <c r="AO781" i="166"/>
  <c r="AQ781" i="166" s="1"/>
  <c r="AN781" i="166"/>
  <c r="AK781" i="166"/>
  <c r="AJ781" i="166"/>
  <c r="AI781" i="166"/>
  <c r="AL781" i="166" s="1"/>
  <c r="AM781" i="166" s="1"/>
  <c r="AF781" i="166"/>
  <c r="AE781" i="166"/>
  <c r="AD781" i="166"/>
  <c r="AG781" i="166" s="1"/>
  <c r="AH781" i="166" s="1"/>
  <c r="AC781" i="166"/>
  <c r="AA781" i="166"/>
  <c r="Z781" i="166"/>
  <c r="Y781" i="166"/>
  <c r="AB781" i="166" s="1"/>
  <c r="AP780" i="166"/>
  <c r="AO780" i="166"/>
  <c r="AN780" i="166"/>
  <c r="AK780" i="166"/>
  <c r="AJ780" i="166"/>
  <c r="AL780" i="166" s="1"/>
  <c r="AM780" i="166" s="1"/>
  <c r="AI780" i="166"/>
  <c r="AF780" i="166"/>
  <c r="AE780" i="166"/>
  <c r="AD780" i="166"/>
  <c r="AG780" i="166" s="1"/>
  <c r="AH780" i="166" s="1"/>
  <c r="AB780" i="166"/>
  <c r="AC780" i="166" s="1"/>
  <c r="AA780" i="166"/>
  <c r="Z780" i="166"/>
  <c r="Y780" i="166"/>
  <c r="AP779" i="166"/>
  <c r="AO779" i="166"/>
  <c r="AN779" i="166"/>
  <c r="AQ779" i="166" s="1"/>
  <c r="AK779" i="166"/>
  <c r="AJ779" i="166"/>
  <c r="AI779" i="166"/>
  <c r="AL779" i="166" s="1"/>
  <c r="AM779" i="166" s="1"/>
  <c r="AF779" i="166"/>
  <c r="AE779" i="166"/>
  <c r="AD779" i="166"/>
  <c r="AA779" i="166"/>
  <c r="Z779" i="166"/>
  <c r="Y779" i="166"/>
  <c r="AP778" i="166"/>
  <c r="AO778" i="166"/>
  <c r="AN778" i="166"/>
  <c r="AL778" i="166"/>
  <c r="AM778" i="166" s="1"/>
  <c r="AK778" i="166"/>
  <c r="AJ778" i="166"/>
  <c r="AI778" i="166"/>
  <c r="AF778" i="166"/>
  <c r="AE778" i="166"/>
  <c r="AD778" i="166"/>
  <c r="AG778" i="166" s="1"/>
  <c r="AA778" i="166"/>
  <c r="Z778" i="166"/>
  <c r="Y778" i="166"/>
  <c r="AB778" i="166" s="1"/>
  <c r="AP777" i="166"/>
  <c r="AO777" i="166"/>
  <c r="AN777" i="166"/>
  <c r="AK777" i="166"/>
  <c r="AJ777" i="166"/>
  <c r="AI777" i="166"/>
  <c r="AF777" i="166"/>
  <c r="AE777" i="166"/>
  <c r="AD777" i="166"/>
  <c r="AG777" i="166" s="1"/>
  <c r="AA777" i="166"/>
  <c r="Z777" i="166"/>
  <c r="Y777" i="166"/>
  <c r="AB777" i="166" s="1"/>
  <c r="AC777" i="166" s="1"/>
  <c r="AP776" i="166"/>
  <c r="AO776" i="166"/>
  <c r="AN776" i="166"/>
  <c r="AK776" i="166"/>
  <c r="AJ776" i="166"/>
  <c r="AI776" i="166"/>
  <c r="AL776" i="166" s="1"/>
  <c r="AM776" i="166" s="1"/>
  <c r="AF776" i="166"/>
  <c r="AE776" i="166"/>
  <c r="AD776" i="166"/>
  <c r="AG776" i="166" s="1"/>
  <c r="AB776" i="166"/>
  <c r="AC776" i="166" s="1"/>
  <c r="AA776" i="166"/>
  <c r="Z776" i="166"/>
  <c r="Y776" i="166"/>
  <c r="AP775" i="166"/>
  <c r="AO775" i="166"/>
  <c r="AN775" i="166"/>
  <c r="AQ775" i="166" s="1"/>
  <c r="AM775" i="166"/>
  <c r="AK775" i="166"/>
  <c r="AJ775" i="166"/>
  <c r="AI775" i="166"/>
  <c r="AL775" i="166" s="1"/>
  <c r="AF775" i="166"/>
  <c r="AE775" i="166"/>
  <c r="AD775" i="166"/>
  <c r="AG775" i="166" s="1"/>
  <c r="AA775" i="166"/>
  <c r="Z775" i="166"/>
  <c r="Y775" i="166"/>
  <c r="AP774" i="166"/>
  <c r="AO774" i="166"/>
  <c r="AN774" i="166"/>
  <c r="AL774" i="166"/>
  <c r="AM774" i="166" s="1"/>
  <c r="AK774" i="166"/>
  <c r="AJ774" i="166"/>
  <c r="AI774" i="166"/>
  <c r="AF774" i="166"/>
  <c r="AE774" i="166"/>
  <c r="AD774" i="166"/>
  <c r="AG774" i="166" s="1"/>
  <c r="AA774" i="166"/>
  <c r="Z774" i="166"/>
  <c r="Y774" i="166"/>
  <c r="AP773" i="166"/>
  <c r="AO773" i="166"/>
  <c r="AN773" i="166"/>
  <c r="AK773" i="166"/>
  <c r="AJ773" i="166"/>
  <c r="AI773" i="166"/>
  <c r="AF773" i="166"/>
  <c r="AE773" i="166"/>
  <c r="AD773" i="166"/>
  <c r="AG773" i="166" s="1"/>
  <c r="AH773" i="166" s="1"/>
  <c r="AC773" i="166"/>
  <c r="AA773" i="166"/>
  <c r="Z773" i="166"/>
  <c r="Y773" i="166"/>
  <c r="AB773" i="166" s="1"/>
  <c r="AP772" i="166"/>
  <c r="AO772" i="166"/>
  <c r="AN772" i="166"/>
  <c r="AQ772" i="166" s="1"/>
  <c r="AK772" i="166"/>
  <c r="AJ772" i="166"/>
  <c r="AI772" i="166"/>
  <c r="AF772" i="166"/>
  <c r="AE772" i="166"/>
  <c r="AD772" i="166"/>
  <c r="AB772" i="166"/>
  <c r="AC772" i="166" s="1"/>
  <c r="AA772" i="166"/>
  <c r="Z772" i="166"/>
  <c r="Y772" i="166"/>
  <c r="AP771" i="166"/>
  <c r="AO771" i="166"/>
  <c r="AN771" i="166"/>
  <c r="AQ771" i="166" s="1"/>
  <c r="AK771" i="166"/>
  <c r="AJ771" i="166"/>
  <c r="AI771" i="166"/>
  <c r="AL771" i="166" s="1"/>
  <c r="AM771" i="166" s="1"/>
  <c r="AF771" i="166"/>
  <c r="AE771" i="166"/>
  <c r="AD771" i="166"/>
  <c r="AA771" i="166"/>
  <c r="Z771" i="166"/>
  <c r="Y771" i="166"/>
  <c r="AB771" i="166" s="1"/>
  <c r="AC771" i="166" s="1"/>
  <c r="AP770" i="166"/>
  <c r="AO770" i="166"/>
  <c r="AN770" i="166"/>
  <c r="AQ770" i="166" s="1"/>
  <c r="AL770" i="166"/>
  <c r="AM770" i="166" s="1"/>
  <c r="AK770" i="166"/>
  <c r="AJ770" i="166"/>
  <c r="AI770" i="166"/>
  <c r="AF770" i="166"/>
  <c r="AE770" i="166"/>
  <c r="AD770" i="166"/>
  <c r="AG770" i="166" s="1"/>
  <c r="AH770" i="166" s="1"/>
  <c r="AA770" i="166"/>
  <c r="Z770" i="166"/>
  <c r="Y770" i="166"/>
  <c r="AB770" i="166" s="1"/>
  <c r="AC770" i="166" s="1"/>
  <c r="AP769" i="166"/>
  <c r="AO769" i="166"/>
  <c r="AN769" i="166"/>
  <c r="AK769" i="166"/>
  <c r="AJ769" i="166"/>
  <c r="AI769" i="166"/>
  <c r="AL769" i="166" s="1"/>
  <c r="AM769" i="166" s="1"/>
  <c r="AF769" i="166"/>
  <c r="AE769" i="166"/>
  <c r="AD769" i="166"/>
  <c r="AG769" i="166" s="1"/>
  <c r="AA769" i="166"/>
  <c r="Z769" i="166"/>
  <c r="Y769" i="166"/>
  <c r="AB769" i="166" s="1"/>
  <c r="AC769" i="166" s="1"/>
  <c r="AP768" i="166"/>
  <c r="AO768" i="166"/>
  <c r="AN768" i="166"/>
  <c r="AQ768" i="166" s="1"/>
  <c r="AK768" i="166"/>
  <c r="AJ768" i="166"/>
  <c r="AI768" i="166"/>
  <c r="AL768" i="166" s="1"/>
  <c r="AM768" i="166" s="1"/>
  <c r="AF768" i="166"/>
  <c r="AE768" i="166"/>
  <c r="AD768" i="166"/>
  <c r="AB768" i="166"/>
  <c r="AC768" i="166" s="1"/>
  <c r="AA768" i="166"/>
  <c r="Z768" i="166"/>
  <c r="Y768" i="166"/>
  <c r="AP767" i="166"/>
  <c r="AO767" i="166"/>
  <c r="AN767" i="166"/>
  <c r="AQ767" i="166" s="1"/>
  <c r="AM767" i="166"/>
  <c r="AK767" i="166"/>
  <c r="AJ767" i="166"/>
  <c r="AI767" i="166"/>
  <c r="AL767" i="166" s="1"/>
  <c r="AF767" i="166"/>
  <c r="AE767" i="166"/>
  <c r="AD767" i="166"/>
  <c r="AG767" i="166" s="1"/>
  <c r="AH767" i="166" s="1"/>
  <c r="AA767" i="166"/>
  <c r="Z767" i="166"/>
  <c r="Y767" i="166"/>
  <c r="AB767" i="166" s="1"/>
  <c r="AC767" i="166" s="1"/>
  <c r="AP766" i="166"/>
  <c r="AO766" i="166"/>
  <c r="AN766" i="166"/>
  <c r="AL766" i="166"/>
  <c r="AM766" i="166" s="1"/>
  <c r="AK766" i="166"/>
  <c r="AJ766" i="166"/>
  <c r="AI766" i="166"/>
  <c r="AF766" i="166"/>
  <c r="AE766" i="166"/>
  <c r="AD766" i="166"/>
  <c r="AG766" i="166" s="1"/>
  <c r="AH766" i="166" s="1"/>
  <c r="AA766" i="166"/>
  <c r="Z766" i="166"/>
  <c r="AB766" i="166" s="1"/>
  <c r="AC766" i="166" s="1"/>
  <c r="Y766" i="166"/>
  <c r="AP765" i="166"/>
  <c r="AO765" i="166"/>
  <c r="AQ765" i="166" s="1"/>
  <c r="AN765" i="166"/>
  <c r="AK765" i="166"/>
  <c r="AJ765" i="166"/>
  <c r="AI765" i="166"/>
  <c r="AL765" i="166" s="1"/>
  <c r="AM765" i="166" s="1"/>
  <c r="AF765" i="166"/>
  <c r="AE765" i="166"/>
  <c r="AD765" i="166"/>
  <c r="AG765" i="166" s="1"/>
  <c r="AH765" i="166" s="1"/>
  <c r="AC765" i="166"/>
  <c r="AA765" i="166"/>
  <c r="Z765" i="166"/>
  <c r="Y765" i="166"/>
  <c r="AB765" i="166" s="1"/>
  <c r="AP764" i="166"/>
  <c r="AO764" i="166"/>
  <c r="AN764" i="166"/>
  <c r="AQ764" i="166" s="1"/>
  <c r="AK764" i="166"/>
  <c r="AJ764" i="166"/>
  <c r="AL764" i="166" s="1"/>
  <c r="AM764" i="166" s="1"/>
  <c r="AI764" i="166"/>
  <c r="AF764" i="166"/>
  <c r="AE764" i="166"/>
  <c r="AD764" i="166"/>
  <c r="AG764" i="166" s="1"/>
  <c r="AH764" i="166" s="1"/>
  <c r="AB764" i="166"/>
  <c r="AC764" i="166" s="1"/>
  <c r="AA764" i="166"/>
  <c r="Z764" i="166"/>
  <c r="Y764" i="166"/>
  <c r="AP763" i="166"/>
  <c r="AO763" i="166"/>
  <c r="AN763" i="166"/>
  <c r="AQ763" i="166" s="1"/>
  <c r="AK763" i="166"/>
  <c r="AJ763" i="166"/>
  <c r="AI763" i="166"/>
  <c r="AL763" i="166" s="1"/>
  <c r="AM763" i="166" s="1"/>
  <c r="AF763" i="166"/>
  <c r="AE763" i="166"/>
  <c r="AD763" i="166"/>
  <c r="AA763" i="166"/>
  <c r="Z763" i="166"/>
  <c r="Y763" i="166"/>
  <c r="AP762" i="166"/>
  <c r="AO762" i="166"/>
  <c r="AN762" i="166"/>
  <c r="AL762" i="166"/>
  <c r="AM762" i="166" s="1"/>
  <c r="AK762" i="166"/>
  <c r="AJ762" i="166"/>
  <c r="AI762" i="166"/>
  <c r="AF762" i="166"/>
  <c r="AE762" i="166"/>
  <c r="AD762" i="166"/>
  <c r="AG762" i="166" s="1"/>
  <c r="AH762" i="166" s="1"/>
  <c r="AA762" i="166"/>
  <c r="Z762" i="166"/>
  <c r="AB762" i="166" s="1"/>
  <c r="AC762" i="166" s="1"/>
  <c r="Y762" i="166"/>
  <c r="AP761" i="166"/>
  <c r="AO761" i="166"/>
  <c r="AN761" i="166"/>
  <c r="AK761" i="166"/>
  <c r="AJ761" i="166"/>
  <c r="AI761" i="166"/>
  <c r="AG761" i="166"/>
  <c r="AF761" i="166"/>
  <c r="AE761" i="166"/>
  <c r="AD761" i="166"/>
  <c r="AA761" i="166"/>
  <c r="Z761" i="166"/>
  <c r="Y761" i="166"/>
  <c r="AB761" i="166" s="1"/>
  <c r="AC761" i="166" s="1"/>
  <c r="AP760" i="166"/>
  <c r="AO760" i="166"/>
  <c r="AN760" i="166"/>
  <c r="AK760" i="166"/>
  <c r="AJ760" i="166"/>
  <c r="AL760" i="166" s="1"/>
  <c r="AM760" i="166" s="1"/>
  <c r="AI760" i="166"/>
  <c r="AF760" i="166"/>
  <c r="AE760" i="166"/>
  <c r="AD760" i="166"/>
  <c r="AG760" i="166" s="1"/>
  <c r="AB760" i="166"/>
  <c r="AC760" i="166" s="1"/>
  <c r="AA760" i="166"/>
  <c r="Z760" i="166"/>
  <c r="Y760" i="166"/>
  <c r="AQ759" i="166"/>
  <c r="AP759" i="166"/>
  <c r="AO759" i="166"/>
  <c r="AN759" i="166"/>
  <c r="AM759" i="166"/>
  <c r="AK759" i="166"/>
  <c r="AJ759" i="166"/>
  <c r="AI759" i="166"/>
  <c r="AL759" i="166" s="1"/>
  <c r="AF759" i="166"/>
  <c r="AE759" i="166"/>
  <c r="AD759" i="166"/>
  <c r="AA759" i="166"/>
  <c r="Z759" i="166"/>
  <c r="Y759" i="166"/>
  <c r="AP758" i="166"/>
  <c r="AO758" i="166"/>
  <c r="AN758" i="166"/>
  <c r="AQ758" i="166" s="1"/>
  <c r="AL758" i="166"/>
  <c r="AM758" i="166" s="1"/>
  <c r="AK758" i="166"/>
  <c r="AJ758" i="166"/>
  <c r="AI758" i="166"/>
  <c r="AF758" i="166"/>
  <c r="AE758" i="166"/>
  <c r="AD758" i="166"/>
  <c r="AG758" i="166" s="1"/>
  <c r="AH758" i="166" s="1"/>
  <c r="AA758" i="166"/>
  <c r="Z758" i="166"/>
  <c r="AB758" i="166" s="1"/>
  <c r="AC758" i="166" s="1"/>
  <c r="Y758" i="166"/>
  <c r="AP757" i="166"/>
  <c r="AO757" i="166"/>
  <c r="AN757" i="166"/>
  <c r="AK757" i="166"/>
  <c r="AJ757" i="166"/>
  <c r="AI757" i="166"/>
  <c r="AF757" i="166"/>
  <c r="AE757" i="166"/>
  <c r="AD757" i="166"/>
  <c r="AC757" i="166"/>
  <c r="AA757" i="166"/>
  <c r="Z757" i="166"/>
  <c r="Y757" i="166"/>
  <c r="AB757" i="166" s="1"/>
  <c r="AP756" i="166"/>
  <c r="AO756" i="166"/>
  <c r="AN756" i="166"/>
  <c r="AQ756" i="166" s="1"/>
  <c r="AK756" i="166"/>
  <c r="AJ756" i="166"/>
  <c r="AL756" i="166" s="1"/>
  <c r="AM756" i="166" s="1"/>
  <c r="AI756" i="166"/>
  <c r="AF756" i="166"/>
  <c r="AE756" i="166"/>
  <c r="AD756" i="166"/>
  <c r="AB756" i="166"/>
  <c r="AC756" i="166" s="1"/>
  <c r="AA756" i="166"/>
  <c r="Z756" i="166"/>
  <c r="Y756" i="166"/>
  <c r="AP755" i="166"/>
  <c r="AO755" i="166"/>
  <c r="AN755" i="166"/>
  <c r="AK755" i="166"/>
  <c r="AJ755" i="166"/>
  <c r="AI755" i="166"/>
  <c r="AL755" i="166" s="1"/>
  <c r="AM755" i="166" s="1"/>
  <c r="AF755" i="166"/>
  <c r="AE755" i="166"/>
  <c r="AD755" i="166"/>
  <c r="AA755" i="166"/>
  <c r="Z755" i="166"/>
  <c r="Y755" i="166"/>
  <c r="AB755" i="166" s="1"/>
  <c r="AC755" i="166" s="1"/>
  <c r="AP754" i="166"/>
  <c r="AO754" i="166"/>
  <c r="AN754" i="166"/>
  <c r="AL754" i="166"/>
  <c r="AM754" i="166" s="1"/>
  <c r="AF754" i="166"/>
  <c r="AE754" i="166"/>
  <c r="AD754" i="166"/>
  <c r="AA754" i="166"/>
  <c r="Z754" i="166"/>
  <c r="Y754" i="166"/>
  <c r="AP753" i="166"/>
  <c r="AO753" i="166"/>
  <c r="AN753" i="166"/>
  <c r="AL753" i="166"/>
  <c r="AM753" i="166" s="1"/>
  <c r="AK753" i="166"/>
  <c r="AJ753" i="166"/>
  <c r="AI753" i="166"/>
  <c r="AH753" i="166"/>
  <c r="AF753" i="166"/>
  <c r="AE753" i="166"/>
  <c r="AD753" i="166"/>
  <c r="AG753" i="166" s="1"/>
  <c r="AA753" i="166"/>
  <c r="Z753" i="166"/>
  <c r="AB753" i="166" s="1"/>
  <c r="AC753" i="166" s="1"/>
  <c r="Y753" i="166"/>
  <c r="AP752" i="166"/>
  <c r="AO752" i="166"/>
  <c r="AN752" i="166"/>
  <c r="AK752" i="166"/>
  <c r="AJ752" i="166"/>
  <c r="AI752" i="166"/>
  <c r="AF752" i="166"/>
  <c r="AE752" i="166"/>
  <c r="AD752" i="166"/>
  <c r="AG752" i="166" s="1"/>
  <c r="AA752" i="166"/>
  <c r="Z752" i="166"/>
  <c r="Y752" i="166"/>
  <c r="AB752" i="166" s="1"/>
  <c r="AC752" i="166" s="1"/>
  <c r="AP751" i="166"/>
  <c r="AO751" i="166"/>
  <c r="AN751" i="166"/>
  <c r="AK751" i="166"/>
  <c r="AJ751" i="166"/>
  <c r="AL751" i="166" s="1"/>
  <c r="AM751" i="166" s="1"/>
  <c r="AI751" i="166"/>
  <c r="AF751" i="166"/>
  <c r="AE751" i="166"/>
  <c r="AD751" i="166"/>
  <c r="AG751" i="166" s="1"/>
  <c r="AB751" i="166"/>
  <c r="AC751" i="166" s="1"/>
  <c r="AA751" i="166"/>
  <c r="Z751" i="166"/>
  <c r="Y751" i="166"/>
  <c r="AP750" i="166"/>
  <c r="AO750" i="166"/>
  <c r="AN750" i="166"/>
  <c r="AQ750" i="166" s="1"/>
  <c r="AM750" i="166"/>
  <c r="AK750" i="166"/>
  <c r="AJ750" i="166"/>
  <c r="AI750" i="166"/>
  <c r="AL750" i="166" s="1"/>
  <c r="AF750" i="166"/>
  <c r="AE750" i="166"/>
  <c r="AD750" i="166"/>
  <c r="AA750" i="166"/>
  <c r="Z750" i="166"/>
  <c r="Y750" i="166"/>
  <c r="AP749" i="166"/>
  <c r="AO749" i="166"/>
  <c r="AN749" i="166"/>
  <c r="AL749" i="166"/>
  <c r="AM749" i="166" s="1"/>
  <c r="AK749" i="166"/>
  <c r="AJ749" i="166"/>
  <c r="AI749" i="166"/>
  <c r="AF749" i="166"/>
  <c r="AE749" i="166"/>
  <c r="AD749" i="166"/>
  <c r="AG749" i="166" s="1"/>
  <c r="AH749" i="166" s="1"/>
  <c r="AA749" i="166"/>
  <c r="Z749" i="166"/>
  <c r="AB749" i="166" s="1"/>
  <c r="AC749" i="166" s="1"/>
  <c r="Y749" i="166"/>
  <c r="AP748" i="166"/>
  <c r="AO748" i="166"/>
  <c r="AQ748" i="166" s="1"/>
  <c r="AN748" i="166"/>
  <c r="AK748" i="166"/>
  <c r="AJ748" i="166"/>
  <c r="AI748" i="166"/>
  <c r="AF748" i="166"/>
  <c r="AE748" i="166"/>
  <c r="AD748" i="166"/>
  <c r="AG748" i="166" s="1"/>
  <c r="AH748" i="166" s="1"/>
  <c r="AC748" i="166"/>
  <c r="AA748" i="166"/>
  <c r="Z748" i="166"/>
  <c r="Y748" i="166"/>
  <c r="AB748" i="166" s="1"/>
  <c r="AP747" i="166"/>
  <c r="AO747" i="166"/>
  <c r="AN747" i="166"/>
  <c r="AQ747" i="166" s="1"/>
  <c r="AK747" i="166"/>
  <c r="AJ747" i="166"/>
  <c r="AL747" i="166" s="1"/>
  <c r="AM747" i="166" s="1"/>
  <c r="AI747" i="166"/>
  <c r="AF747" i="166"/>
  <c r="AE747" i="166"/>
  <c r="AD747" i="166"/>
  <c r="AB747" i="166"/>
  <c r="AC747" i="166" s="1"/>
  <c r="AA747" i="166"/>
  <c r="Z747" i="166"/>
  <c r="Y747" i="166"/>
  <c r="AP746" i="166"/>
  <c r="AO746" i="166"/>
  <c r="AN746" i="166"/>
  <c r="AQ746" i="166" s="1"/>
  <c r="AK746" i="166"/>
  <c r="AJ746" i="166"/>
  <c r="AI746" i="166"/>
  <c r="AL746" i="166" s="1"/>
  <c r="AM746" i="166" s="1"/>
  <c r="AF746" i="166"/>
  <c r="AE746" i="166"/>
  <c r="AD746" i="166"/>
  <c r="AA746" i="166"/>
  <c r="Z746" i="166"/>
  <c r="Y746" i="166"/>
  <c r="AB746" i="166" s="1"/>
  <c r="AC746" i="166" s="1"/>
  <c r="AP745" i="166"/>
  <c r="AO745" i="166"/>
  <c r="AN745" i="166"/>
  <c r="AQ745" i="166" s="1"/>
  <c r="AL745" i="166"/>
  <c r="AM745" i="166" s="1"/>
  <c r="AK745" i="166"/>
  <c r="AJ745" i="166"/>
  <c r="AI745" i="166"/>
  <c r="AF745" i="166"/>
  <c r="AE745" i="166"/>
  <c r="AD745" i="166"/>
  <c r="AG745" i="166" s="1"/>
  <c r="AH745" i="166" s="1"/>
  <c r="AA745" i="166"/>
  <c r="Z745" i="166"/>
  <c r="AB745" i="166" s="1"/>
  <c r="AC745" i="166" s="1"/>
  <c r="Y745" i="166"/>
  <c r="AP744" i="166"/>
  <c r="AO744" i="166"/>
  <c r="AN744" i="166"/>
  <c r="AK744" i="166"/>
  <c r="AJ744" i="166"/>
  <c r="AI744" i="166"/>
  <c r="AL744" i="166" s="1"/>
  <c r="AM744" i="166" s="1"/>
  <c r="AF744" i="166"/>
  <c r="AE744" i="166"/>
  <c r="AD744" i="166"/>
  <c r="AG744" i="166" s="1"/>
  <c r="AA744" i="166"/>
  <c r="Z744" i="166"/>
  <c r="Y744" i="166"/>
  <c r="AB744" i="166" s="1"/>
  <c r="AC744" i="166" s="1"/>
  <c r="AP743" i="166"/>
  <c r="AO743" i="166"/>
  <c r="AN743" i="166"/>
  <c r="AK743" i="166"/>
  <c r="AJ743" i="166"/>
  <c r="AL743" i="166" s="1"/>
  <c r="AM743" i="166" s="1"/>
  <c r="AI743" i="166"/>
  <c r="AF743" i="166"/>
  <c r="AE743" i="166"/>
  <c r="AD743" i="166"/>
  <c r="AB743" i="166"/>
  <c r="AC743" i="166" s="1"/>
  <c r="AA743" i="166"/>
  <c r="Z743" i="166"/>
  <c r="Y743" i="166"/>
  <c r="AP742" i="166"/>
  <c r="AO742" i="166"/>
  <c r="AN742" i="166"/>
  <c r="AQ742" i="166" s="1"/>
  <c r="AM742" i="166"/>
  <c r="AK742" i="166"/>
  <c r="AJ742" i="166"/>
  <c r="AI742" i="166"/>
  <c r="AL742" i="166" s="1"/>
  <c r="AF742" i="166"/>
  <c r="AE742" i="166"/>
  <c r="AD742" i="166"/>
  <c r="AA742" i="166"/>
  <c r="Z742" i="166"/>
  <c r="Y742" i="166"/>
  <c r="AB742" i="166" s="1"/>
  <c r="AC742" i="166" s="1"/>
  <c r="AP741" i="166"/>
  <c r="AO741" i="166"/>
  <c r="AN741" i="166"/>
  <c r="AL741" i="166"/>
  <c r="AM741" i="166" s="1"/>
  <c r="AK741" i="166"/>
  <c r="AJ741" i="166"/>
  <c r="AI741" i="166"/>
  <c r="AF741" i="166"/>
  <c r="AE741" i="166"/>
  <c r="AD741" i="166"/>
  <c r="AG741" i="166" s="1"/>
  <c r="AH741" i="166" s="1"/>
  <c r="AA741" i="166"/>
  <c r="Z741" i="166"/>
  <c r="AB741" i="166" s="1"/>
  <c r="AC741" i="166" s="1"/>
  <c r="Y741" i="166"/>
  <c r="AP740" i="166"/>
  <c r="AO740" i="166"/>
  <c r="AQ740" i="166" s="1"/>
  <c r="AN740" i="166"/>
  <c r="AK740" i="166"/>
  <c r="AJ740" i="166"/>
  <c r="AI740" i="166"/>
  <c r="AL740" i="166" s="1"/>
  <c r="AM740" i="166" s="1"/>
  <c r="AF740" i="166"/>
  <c r="AE740" i="166"/>
  <c r="AD740" i="166"/>
  <c r="AG740" i="166" s="1"/>
  <c r="AH740" i="166" s="1"/>
  <c r="AC740" i="166"/>
  <c r="AA740" i="166"/>
  <c r="Z740" i="166"/>
  <c r="Y740" i="166"/>
  <c r="AB740" i="166" s="1"/>
  <c r="AP739" i="166"/>
  <c r="AO739" i="166"/>
  <c r="AN739" i="166"/>
  <c r="AQ739" i="166" s="1"/>
  <c r="AK739" i="166"/>
  <c r="AJ739" i="166"/>
  <c r="AL739" i="166" s="1"/>
  <c r="AM739" i="166" s="1"/>
  <c r="AI739" i="166"/>
  <c r="AF739" i="166"/>
  <c r="AE739" i="166"/>
  <c r="AD739" i="166"/>
  <c r="AB739" i="166"/>
  <c r="AC739" i="166" s="1"/>
  <c r="AA739" i="166"/>
  <c r="Z739" i="166"/>
  <c r="Y739" i="166"/>
  <c r="AP738" i="166"/>
  <c r="AO738" i="166"/>
  <c r="AN738" i="166"/>
  <c r="AQ738" i="166" s="1"/>
  <c r="AK738" i="166"/>
  <c r="AJ738" i="166"/>
  <c r="AI738" i="166"/>
  <c r="AL738" i="166" s="1"/>
  <c r="AM738" i="166" s="1"/>
  <c r="AF738" i="166"/>
  <c r="AE738" i="166"/>
  <c r="AG738" i="166" s="1"/>
  <c r="AD738" i="166"/>
  <c r="AA738" i="166"/>
  <c r="Z738" i="166"/>
  <c r="Y738" i="166"/>
  <c r="AP737" i="166"/>
  <c r="AO737" i="166"/>
  <c r="AN737" i="166"/>
  <c r="AL737" i="166"/>
  <c r="AM737" i="166" s="1"/>
  <c r="AK737" i="166"/>
  <c r="AJ737" i="166"/>
  <c r="AI737" i="166"/>
  <c r="AF737" i="166"/>
  <c r="AE737" i="166"/>
  <c r="AD737" i="166"/>
  <c r="AG737" i="166" s="1"/>
  <c r="AH737" i="166" s="1"/>
  <c r="AA737" i="166"/>
  <c r="Z737" i="166"/>
  <c r="AB737" i="166" s="1"/>
  <c r="AC737" i="166" s="1"/>
  <c r="Y737" i="166"/>
  <c r="AP736" i="166"/>
  <c r="AO736" i="166"/>
  <c r="AQ736" i="166" s="1"/>
  <c r="AN736" i="166"/>
  <c r="AK736" i="166"/>
  <c r="AJ736" i="166"/>
  <c r="AI736" i="166"/>
  <c r="AF736" i="166"/>
  <c r="AE736" i="166"/>
  <c r="AD736" i="166"/>
  <c r="AG736" i="166" s="1"/>
  <c r="AA736" i="166"/>
  <c r="Z736" i="166"/>
  <c r="Y736" i="166"/>
  <c r="AB736" i="166" s="1"/>
  <c r="AC736" i="166" s="1"/>
  <c r="AP735" i="166"/>
  <c r="AO735" i="166"/>
  <c r="AN735" i="166"/>
  <c r="AK735" i="166"/>
  <c r="AJ735" i="166"/>
  <c r="AL735" i="166" s="1"/>
  <c r="AM735" i="166" s="1"/>
  <c r="AI735" i="166"/>
  <c r="AF735" i="166"/>
  <c r="AE735" i="166"/>
  <c r="AD735" i="166"/>
  <c r="AG735" i="166" s="1"/>
  <c r="AB735" i="166"/>
  <c r="AC735" i="166" s="1"/>
  <c r="AA735" i="166"/>
  <c r="Z735" i="166"/>
  <c r="Y735" i="166"/>
  <c r="AP734" i="166"/>
  <c r="AO734" i="166"/>
  <c r="AN734" i="166"/>
  <c r="AM734" i="166"/>
  <c r="AK734" i="166"/>
  <c r="AJ734" i="166"/>
  <c r="AI734" i="166"/>
  <c r="AL734" i="166" s="1"/>
  <c r="AF734" i="166"/>
  <c r="AE734" i="166"/>
  <c r="AD734" i="166"/>
  <c r="AA734" i="166"/>
  <c r="Z734" i="166"/>
  <c r="Y734" i="166"/>
  <c r="AP733" i="166"/>
  <c r="AO733" i="166"/>
  <c r="AN733" i="166"/>
  <c r="AQ733" i="166" s="1"/>
  <c r="AL733" i="166"/>
  <c r="AM733" i="166" s="1"/>
  <c r="AK733" i="166"/>
  <c r="AJ733" i="166"/>
  <c r="AI733" i="166"/>
  <c r="AF733" i="166"/>
  <c r="AE733" i="166"/>
  <c r="AD733" i="166"/>
  <c r="AA733" i="166"/>
  <c r="Z733" i="166"/>
  <c r="AB733" i="166" s="1"/>
  <c r="AC733" i="166" s="1"/>
  <c r="Y733" i="166"/>
  <c r="AP732" i="166"/>
  <c r="AO732" i="166"/>
  <c r="AN732" i="166"/>
  <c r="AK732" i="166"/>
  <c r="AJ732" i="166"/>
  <c r="AI732" i="166"/>
  <c r="AG732" i="166"/>
  <c r="AH732" i="166" s="1"/>
  <c r="AF732" i="166"/>
  <c r="AE732" i="166"/>
  <c r="AD732" i="166"/>
  <c r="AC732" i="166"/>
  <c r="AA732" i="166"/>
  <c r="Z732" i="166"/>
  <c r="Y732" i="166"/>
  <c r="AB732" i="166" s="1"/>
  <c r="AP731" i="166"/>
  <c r="AO731" i="166"/>
  <c r="AN731" i="166"/>
  <c r="AK731" i="166"/>
  <c r="AJ731" i="166"/>
  <c r="AL731" i="166" s="1"/>
  <c r="AM731" i="166" s="1"/>
  <c r="AI731" i="166"/>
  <c r="AF731" i="166"/>
  <c r="AE731" i="166"/>
  <c r="AD731" i="166"/>
  <c r="AB731" i="166"/>
  <c r="AC731" i="166" s="1"/>
  <c r="AA731" i="166"/>
  <c r="Z731" i="166"/>
  <c r="Y731" i="166"/>
  <c r="AP730" i="166"/>
  <c r="AO730" i="166"/>
  <c r="AN730" i="166"/>
  <c r="AQ730" i="166" s="1"/>
  <c r="AK730" i="166"/>
  <c r="AJ730" i="166"/>
  <c r="AI730" i="166"/>
  <c r="AL730" i="166" s="1"/>
  <c r="AM730" i="166" s="1"/>
  <c r="AF730" i="166"/>
  <c r="AE730" i="166"/>
  <c r="AG730" i="166" s="1"/>
  <c r="AD730" i="166"/>
  <c r="AA730" i="166"/>
  <c r="Z730" i="166"/>
  <c r="Y730" i="166"/>
  <c r="AB730" i="166" s="1"/>
  <c r="AC730" i="166" s="1"/>
  <c r="AP729" i="166"/>
  <c r="AO729" i="166"/>
  <c r="AN729" i="166"/>
  <c r="AQ729" i="166" s="1"/>
  <c r="AL729" i="166"/>
  <c r="AM729" i="166" s="1"/>
  <c r="AK729" i="166"/>
  <c r="AJ729" i="166"/>
  <c r="AI729" i="166"/>
  <c r="AF729" i="166"/>
  <c r="AE729" i="166"/>
  <c r="AD729" i="166"/>
  <c r="AG729" i="166" s="1"/>
  <c r="AH729" i="166" s="1"/>
  <c r="AA729" i="166"/>
  <c r="Z729" i="166"/>
  <c r="AB729" i="166" s="1"/>
  <c r="AC729" i="166" s="1"/>
  <c r="Y729" i="166"/>
  <c r="AP728" i="166"/>
  <c r="AO728" i="166"/>
  <c r="AQ728" i="166" s="1"/>
  <c r="AN728" i="166"/>
  <c r="AK728" i="166"/>
  <c r="AJ728" i="166"/>
  <c r="AI728" i="166"/>
  <c r="AL728" i="166" s="1"/>
  <c r="AM728" i="166" s="1"/>
  <c r="AF728" i="166"/>
  <c r="AE728" i="166"/>
  <c r="AD728" i="166"/>
  <c r="AG728" i="166" s="1"/>
  <c r="AA728" i="166"/>
  <c r="Z728" i="166"/>
  <c r="Y728" i="166"/>
  <c r="AB728" i="166" s="1"/>
  <c r="AC728" i="166" s="1"/>
  <c r="AP727" i="166"/>
  <c r="AO727" i="166"/>
  <c r="AN727" i="166"/>
  <c r="AK727" i="166"/>
  <c r="AJ727" i="166"/>
  <c r="AL727" i="166" s="1"/>
  <c r="AM727" i="166" s="1"/>
  <c r="AI727" i="166"/>
  <c r="AF727" i="166"/>
  <c r="AE727" i="166"/>
  <c r="AD727" i="166"/>
  <c r="AB727" i="166"/>
  <c r="AC727" i="166" s="1"/>
  <c r="AA727" i="166"/>
  <c r="Z727" i="166"/>
  <c r="Y727" i="166"/>
  <c r="AP726" i="166"/>
  <c r="AO726" i="166"/>
  <c r="AN726" i="166"/>
  <c r="AQ726" i="166" s="1"/>
  <c r="AM726" i="166"/>
  <c r="AK726" i="166"/>
  <c r="AJ726" i="166"/>
  <c r="AI726" i="166"/>
  <c r="AL726" i="166" s="1"/>
  <c r="AF726" i="166"/>
  <c r="AE726" i="166"/>
  <c r="AD726" i="166"/>
  <c r="AA726" i="166"/>
  <c r="Z726" i="166"/>
  <c r="Y726" i="166"/>
  <c r="AB726" i="166" s="1"/>
  <c r="AC726" i="166" s="1"/>
  <c r="AP725" i="166"/>
  <c r="AO725" i="166"/>
  <c r="AN725" i="166"/>
  <c r="AL725" i="166"/>
  <c r="AM725" i="166" s="1"/>
  <c r="AK725" i="166"/>
  <c r="AJ725" i="166"/>
  <c r="AI725" i="166"/>
  <c r="AF725" i="166"/>
  <c r="AE725" i="166"/>
  <c r="AD725" i="166"/>
  <c r="AG725" i="166" s="1"/>
  <c r="AA725" i="166"/>
  <c r="Z725" i="166"/>
  <c r="AB725" i="166" s="1"/>
  <c r="AC725" i="166" s="1"/>
  <c r="Y725" i="166"/>
  <c r="AP724" i="166"/>
  <c r="AO724" i="166"/>
  <c r="AQ724" i="166" s="1"/>
  <c r="AN724" i="166"/>
  <c r="AK724" i="166"/>
  <c r="AJ724" i="166"/>
  <c r="AI724" i="166"/>
  <c r="AL724" i="166" s="1"/>
  <c r="AM724" i="166" s="1"/>
  <c r="AF724" i="166"/>
  <c r="AE724" i="166"/>
  <c r="AD724" i="166"/>
  <c r="AG724" i="166" s="1"/>
  <c r="AH724" i="166" s="1"/>
  <c r="AC724" i="166"/>
  <c r="AA724" i="166"/>
  <c r="Z724" i="166"/>
  <c r="Y724" i="166"/>
  <c r="AB724" i="166" s="1"/>
  <c r="AP723" i="166"/>
  <c r="AO723" i="166"/>
  <c r="AN723" i="166"/>
  <c r="AK723" i="166"/>
  <c r="AJ723" i="166"/>
  <c r="AL723" i="166" s="1"/>
  <c r="AM723" i="166" s="1"/>
  <c r="AI723" i="166"/>
  <c r="AF723" i="166"/>
  <c r="AE723" i="166"/>
  <c r="AD723" i="166"/>
  <c r="AG723" i="166" s="1"/>
  <c r="AH723" i="166" s="1"/>
  <c r="AB723" i="166"/>
  <c r="AC723" i="166" s="1"/>
  <c r="AA723" i="166"/>
  <c r="Z723" i="166"/>
  <c r="Y723" i="166"/>
  <c r="AP722" i="166"/>
  <c r="AO722" i="166"/>
  <c r="AN722" i="166"/>
  <c r="AQ722" i="166" s="1"/>
  <c r="AK722" i="166"/>
  <c r="AJ722" i="166"/>
  <c r="AI722" i="166"/>
  <c r="AL722" i="166" s="1"/>
  <c r="AM722" i="166" s="1"/>
  <c r="AF722" i="166"/>
  <c r="AE722" i="166"/>
  <c r="AG722" i="166" s="1"/>
  <c r="AD722" i="166"/>
  <c r="AA722" i="166"/>
  <c r="Z722" i="166"/>
  <c r="Y722" i="166"/>
  <c r="AP721" i="166"/>
  <c r="AO721" i="166"/>
  <c r="AN721" i="166"/>
  <c r="AL721" i="166"/>
  <c r="AM721" i="166" s="1"/>
  <c r="AK721" i="166"/>
  <c r="AJ721" i="166"/>
  <c r="AI721" i="166"/>
  <c r="AF721" i="166"/>
  <c r="AE721" i="166"/>
  <c r="AD721" i="166"/>
  <c r="AG721" i="166" s="1"/>
  <c r="AH721" i="166" s="1"/>
  <c r="AA721" i="166"/>
  <c r="Z721" i="166"/>
  <c r="AB721" i="166" s="1"/>
  <c r="AC721" i="166" s="1"/>
  <c r="Y721" i="166"/>
  <c r="AP720" i="166"/>
  <c r="AO720" i="166"/>
  <c r="AQ720" i="166" s="1"/>
  <c r="AN720" i="166"/>
  <c r="AK720" i="166"/>
  <c r="AJ720" i="166"/>
  <c r="AI720" i="166"/>
  <c r="AF720" i="166"/>
  <c r="AE720" i="166"/>
  <c r="AD720" i="166"/>
  <c r="AG720" i="166" s="1"/>
  <c r="AA720" i="166"/>
  <c r="Z720" i="166"/>
  <c r="Y720" i="166"/>
  <c r="AB720" i="166" s="1"/>
  <c r="AC720" i="166" s="1"/>
  <c r="AP719" i="166"/>
  <c r="AO719" i="166"/>
  <c r="AN719" i="166"/>
  <c r="AK719" i="166"/>
  <c r="AJ719" i="166"/>
  <c r="AL719" i="166" s="1"/>
  <c r="AM719" i="166" s="1"/>
  <c r="AI719" i="166"/>
  <c r="AF719" i="166"/>
  <c r="AE719" i="166"/>
  <c r="AD719" i="166"/>
  <c r="AG719" i="166" s="1"/>
  <c r="AB719" i="166"/>
  <c r="AC719" i="166" s="1"/>
  <c r="AA719" i="166"/>
  <c r="Z719" i="166"/>
  <c r="Y719" i="166"/>
  <c r="AP718" i="166"/>
  <c r="AO718" i="166"/>
  <c r="AN718" i="166"/>
  <c r="AQ718" i="166" s="1"/>
  <c r="AM718" i="166"/>
  <c r="AK718" i="166"/>
  <c r="AJ718" i="166"/>
  <c r="AI718" i="166"/>
  <c r="AL718" i="166" s="1"/>
  <c r="AF718" i="166"/>
  <c r="AE718" i="166"/>
  <c r="AG718" i="166" s="1"/>
  <c r="AD718" i="166"/>
  <c r="AA718" i="166"/>
  <c r="Z718" i="166"/>
  <c r="Y718" i="166"/>
  <c r="AP717" i="166"/>
  <c r="AO717" i="166"/>
  <c r="AN717" i="166"/>
  <c r="AQ717" i="166" s="1"/>
  <c r="AL717" i="166"/>
  <c r="AM717" i="166" s="1"/>
  <c r="AK717" i="166"/>
  <c r="AJ717" i="166"/>
  <c r="AI717" i="166"/>
  <c r="AF717" i="166"/>
  <c r="AE717" i="166"/>
  <c r="AD717" i="166"/>
  <c r="AG717" i="166" s="1"/>
  <c r="AH717" i="166" s="1"/>
  <c r="AA717" i="166"/>
  <c r="Z717" i="166"/>
  <c r="AB717" i="166" s="1"/>
  <c r="AC717" i="166" s="1"/>
  <c r="Y717" i="166"/>
  <c r="AP716" i="166"/>
  <c r="AO716" i="166"/>
  <c r="AN716" i="166"/>
  <c r="AK716" i="166"/>
  <c r="AJ716" i="166"/>
  <c r="AI716" i="166"/>
  <c r="AF716" i="166"/>
  <c r="AE716" i="166"/>
  <c r="AD716" i="166"/>
  <c r="AG716" i="166" s="1"/>
  <c r="AH716" i="166" s="1"/>
  <c r="AC716" i="166"/>
  <c r="AA716" i="166"/>
  <c r="Z716" i="166"/>
  <c r="Y716" i="166"/>
  <c r="AB716" i="166" s="1"/>
  <c r="AP715" i="166"/>
  <c r="AO715" i="166"/>
  <c r="AN715" i="166"/>
  <c r="AQ715" i="166" s="1"/>
  <c r="AK715" i="166"/>
  <c r="AJ715" i="166"/>
  <c r="AL715" i="166" s="1"/>
  <c r="AM715" i="166" s="1"/>
  <c r="AI715" i="166"/>
  <c r="AF715" i="166"/>
  <c r="AE715" i="166"/>
  <c r="AD715" i="166"/>
  <c r="AB715" i="166"/>
  <c r="AC715" i="166" s="1"/>
  <c r="AA715" i="166"/>
  <c r="Z715" i="166"/>
  <c r="Y715" i="166"/>
  <c r="AP714" i="166"/>
  <c r="AO714" i="166"/>
  <c r="AN714" i="166"/>
  <c r="AQ714" i="166" s="1"/>
  <c r="AK714" i="166"/>
  <c r="AJ714" i="166"/>
  <c r="AI714" i="166"/>
  <c r="AL714" i="166" s="1"/>
  <c r="AM714" i="166" s="1"/>
  <c r="AF714" i="166"/>
  <c r="AE714" i="166"/>
  <c r="AD714" i="166"/>
  <c r="AA714" i="166"/>
  <c r="Z714" i="166"/>
  <c r="Y714" i="166"/>
  <c r="AB714" i="166" s="1"/>
  <c r="AC714" i="166" s="1"/>
  <c r="AP713" i="166"/>
  <c r="AO713" i="166"/>
  <c r="AN713" i="166"/>
  <c r="AQ713" i="166" s="1"/>
  <c r="AL713" i="166"/>
  <c r="AM713" i="166" s="1"/>
  <c r="AK713" i="166"/>
  <c r="AJ713" i="166"/>
  <c r="AI713" i="166"/>
  <c r="AF713" i="166"/>
  <c r="AE713" i="166"/>
  <c r="AD713" i="166"/>
  <c r="AG713" i="166" s="1"/>
  <c r="AH713" i="166" s="1"/>
  <c r="AA713" i="166"/>
  <c r="Z713" i="166"/>
  <c r="AB713" i="166" s="1"/>
  <c r="AC713" i="166" s="1"/>
  <c r="Y713" i="166"/>
  <c r="AP712" i="166"/>
  <c r="AO712" i="166"/>
  <c r="AN712" i="166"/>
  <c r="AK712" i="166"/>
  <c r="AJ712" i="166"/>
  <c r="AI712" i="166"/>
  <c r="AL712" i="166" s="1"/>
  <c r="AM712" i="166" s="1"/>
  <c r="AF712" i="166"/>
  <c r="AE712" i="166"/>
  <c r="AD712" i="166"/>
  <c r="AG712" i="166" s="1"/>
  <c r="AA712" i="166"/>
  <c r="Z712" i="166"/>
  <c r="Y712" i="166"/>
  <c r="AB712" i="166" s="1"/>
  <c r="AC712" i="166" s="1"/>
  <c r="AP711" i="166"/>
  <c r="AO711" i="166"/>
  <c r="AN711" i="166"/>
  <c r="AK711" i="166"/>
  <c r="AJ711" i="166"/>
  <c r="AL711" i="166" s="1"/>
  <c r="AM711" i="166" s="1"/>
  <c r="AI711" i="166"/>
  <c r="AF711" i="166"/>
  <c r="AE711" i="166"/>
  <c r="AD711" i="166"/>
  <c r="AB711" i="166"/>
  <c r="AC711" i="166" s="1"/>
  <c r="AA711" i="166"/>
  <c r="Z711" i="166"/>
  <c r="Y711" i="166"/>
  <c r="AP710" i="166"/>
  <c r="AO710" i="166"/>
  <c r="AN710" i="166"/>
  <c r="AQ710" i="166" s="1"/>
  <c r="AM710" i="166"/>
  <c r="AK710" i="166"/>
  <c r="AJ710" i="166"/>
  <c r="AI710" i="166"/>
  <c r="AL710" i="166" s="1"/>
  <c r="AF710" i="166"/>
  <c r="AE710" i="166"/>
  <c r="AD710" i="166"/>
  <c r="AA710" i="166"/>
  <c r="Z710" i="166"/>
  <c r="Y710" i="166"/>
  <c r="AB710" i="166" s="1"/>
  <c r="AC710" i="166" s="1"/>
  <c r="AP709" i="166"/>
  <c r="AO709" i="166"/>
  <c r="AN709" i="166"/>
  <c r="AL709" i="166"/>
  <c r="AM709" i="166" s="1"/>
  <c r="AK709" i="166"/>
  <c r="AJ709" i="166"/>
  <c r="AI709" i="166"/>
  <c r="AF709" i="166"/>
  <c r="AE709" i="166"/>
  <c r="AD709" i="166"/>
  <c r="AG709" i="166" s="1"/>
  <c r="AH709" i="166" s="1"/>
  <c r="AA709" i="166"/>
  <c r="Z709" i="166"/>
  <c r="AB709" i="166" s="1"/>
  <c r="AC709" i="166" s="1"/>
  <c r="Y709" i="166"/>
  <c r="AP708" i="166"/>
  <c r="AO708" i="166"/>
  <c r="AN708" i="166"/>
  <c r="AK708" i="166"/>
  <c r="AJ708" i="166"/>
  <c r="AI708" i="166"/>
  <c r="AL708" i="166" s="1"/>
  <c r="AM708" i="166" s="1"/>
  <c r="AF708" i="166"/>
  <c r="AE708" i="166"/>
  <c r="AD708" i="166"/>
  <c r="AC708" i="166"/>
  <c r="AA708" i="166"/>
  <c r="Z708" i="166"/>
  <c r="Y708" i="166"/>
  <c r="AB708" i="166" s="1"/>
  <c r="AP707" i="166"/>
  <c r="AO707" i="166"/>
  <c r="AN707" i="166"/>
  <c r="AQ707" i="166" s="1"/>
  <c r="AK707" i="166"/>
  <c r="AJ707" i="166"/>
  <c r="AL707" i="166" s="1"/>
  <c r="AM707" i="166" s="1"/>
  <c r="AI707" i="166"/>
  <c r="AF707" i="166"/>
  <c r="AE707" i="166"/>
  <c r="AD707" i="166"/>
  <c r="AB707" i="166"/>
  <c r="AC707" i="166" s="1"/>
  <c r="AA707" i="166"/>
  <c r="Z707" i="166"/>
  <c r="Y707" i="166"/>
  <c r="AP706" i="166"/>
  <c r="AO706" i="166"/>
  <c r="AN706" i="166"/>
  <c r="AK706" i="166"/>
  <c r="AJ706" i="166"/>
  <c r="AI706" i="166"/>
  <c r="AL706" i="166" s="1"/>
  <c r="AM706" i="166" s="1"/>
  <c r="AF706" i="166"/>
  <c r="AE706" i="166"/>
  <c r="AD706" i="166"/>
  <c r="AA706" i="166"/>
  <c r="Z706" i="166"/>
  <c r="Y706" i="166"/>
  <c r="AP705" i="166"/>
  <c r="AO705" i="166"/>
  <c r="AN705" i="166"/>
  <c r="AL705" i="166"/>
  <c r="AM705" i="166" s="1"/>
  <c r="AK705" i="166"/>
  <c r="AJ705" i="166"/>
  <c r="AI705" i="166"/>
  <c r="AF705" i="166"/>
  <c r="AE705" i="166"/>
  <c r="AD705" i="166"/>
  <c r="AG705" i="166" s="1"/>
  <c r="AH705" i="166" s="1"/>
  <c r="AA705" i="166"/>
  <c r="Z705" i="166"/>
  <c r="AB705" i="166" s="1"/>
  <c r="AC705" i="166" s="1"/>
  <c r="Y705" i="166"/>
  <c r="AP704" i="166"/>
  <c r="AO704" i="166"/>
  <c r="AQ704" i="166" s="1"/>
  <c r="AN704" i="166"/>
  <c r="AK704" i="166"/>
  <c r="AJ704" i="166"/>
  <c r="AI704" i="166"/>
  <c r="AF704" i="166"/>
  <c r="AE704" i="166"/>
  <c r="AD704" i="166"/>
  <c r="AG704" i="166" s="1"/>
  <c r="AA704" i="166"/>
  <c r="Z704" i="166"/>
  <c r="Y704" i="166"/>
  <c r="AB704" i="166" s="1"/>
  <c r="AC704" i="166" s="1"/>
  <c r="AP703" i="166"/>
  <c r="AO703" i="166"/>
  <c r="AN703" i="166"/>
  <c r="AK703" i="166"/>
  <c r="AJ703" i="166"/>
  <c r="AL703" i="166" s="1"/>
  <c r="AM703" i="166" s="1"/>
  <c r="AI703" i="166"/>
  <c r="AF703" i="166"/>
  <c r="AE703" i="166"/>
  <c r="AD703" i="166"/>
  <c r="AG703" i="166" s="1"/>
  <c r="AB703" i="166"/>
  <c r="AC703" i="166" s="1"/>
  <c r="AA703" i="166"/>
  <c r="Z703" i="166"/>
  <c r="Y703" i="166"/>
  <c r="AP702" i="166"/>
  <c r="AO702" i="166"/>
  <c r="AN702" i="166"/>
  <c r="AQ702" i="166" s="1"/>
  <c r="AM702" i="166"/>
  <c r="AK702" i="166"/>
  <c r="AJ702" i="166"/>
  <c r="AI702" i="166"/>
  <c r="AL702" i="166" s="1"/>
  <c r="AF702" i="166"/>
  <c r="AE702" i="166"/>
  <c r="AG702" i="166" s="1"/>
  <c r="AD702" i="166"/>
  <c r="AA702" i="166"/>
  <c r="Z702" i="166"/>
  <c r="Y702" i="166"/>
  <c r="AP701" i="166"/>
  <c r="AO701" i="166"/>
  <c r="AN701" i="166"/>
  <c r="AQ701" i="166" s="1"/>
  <c r="AL701" i="166"/>
  <c r="AM701" i="166" s="1"/>
  <c r="AK701" i="166"/>
  <c r="AJ701" i="166"/>
  <c r="AI701" i="166"/>
  <c r="AF701" i="166"/>
  <c r="AE701" i="166"/>
  <c r="AD701" i="166"/>
  <c r="AG701" i="166" s="1"/>
  <c r="AH701" i="166" s="1"/>
  <c r="AA701" i="166"/>
  <c r="Z701" i="166"/>
  <c r="AB701" i="166" s="1"/>
  <c r="AC701" i="166" s="1"/>
  <c r="Y701" i="166"/>
  <c r="AP700" i="166"/>
  <c r="AO700" i="166"/>
  <c r="AN700" i="166"/>
  <c r="AK700" i="166"/>
  <c r="AJ700" i="166"/>
  <c r="AI700" i="166"/>
  <c r="AF700" i="166"/>
  <c r="AE700" i="166"/>
  <c r="AD700" i="166"/>
  <c r="AG700" i="166" s="1"/>
  <c r="AH700" i="166" s="1"/>
  <c r="AC700" i="166"/>
  <c r="AA700" i="166"/>
  <c r="Z700" i="166"/>
  <c r="Y700" i="166"/>
  <c r="AB700" i="166" s="1"/>
  <c r="AP699" i="166"/>
  <c r="AO699" i="166"/>
  <c r="AN699" i="166"/>
  <c r="AQ699" i="166" s="1"/>
  <c r="AK699" i="166"/>
  <c r="AJ699" i="166"/>
  <c r="AL699" i="166" s="1"/>
  <c r="AM699" i="166" s="1"/>
  <c r="AI699" i="166"/>
  <c r="AF699" i="166"/>
  <c r="AE699" i="166"/>
  <c r="AD699" i="166"/>
  <c r="AB699" i="166"/>
  <c r="AC699" i="166" s="1"/>
  <c r="AA699" i="166"/>
  <c r="Z699" i="166"/>
  <c r="Y699" i="166"/>
  <c r="AP698" i="166"/>
  <c r="AO698" i="166"/>
  <c r="AN698" i="166"/>
  <c r="AQ698" i="166" s="1"/>
  <c r="AK698" i="166"/>
  <c r="AJ698" i="166"/>
  <c r="AI698" i="166"/>
  <c r="AL698" i="166" s="1"/>
  <c r="AM698" i="166" s="1"/>
  <c r="AF698" i="166"/>
  <c r="AE698" i="166"/>
  <c r="AD698" i="166"/>
  <c r="AA698" i="166"/>
  <c r="Z698" i="166"/>
  <c r="Y698" i="166"/>
  <c r="AB698" i="166" s="1"/>
  <c r="AC698" i="166" s="1"/>
  <c r="AP697" i="166"/>
  <c r="AO697" i="166"/>
  <c r="AN697" i="166"/>
  <c r="AQ697" i="166" s="1"/>
  <c r="AL697" i="166"/>
  <c r="AM697" i="166" s="1"/>
  <c r="AK697" i="166"/>
  <c r="AJ697" i="166"/>
  <c r="AI697" i="166"/>
  <c r="AF697" i="166"/>
  <c r="AE697" i="166"/>
  <c r="AD697" i="166"/>
  <c r="AG697" i="166" s="1"/>
  <c r="AH697" i="166" s="1"/>
  <c r="AA697" i="166"/>
  <c r="Z697" i="166"/>
  <c r="AB697" i="166" s="1"/>
  <c r="AC697" i="166" s="1"/>
  <c r="Y697" i="166"/>
  <c r="AP696" i="166"/>
  <c r="AO696" i="166"/>
  <c r="AN696" i="166"/>
  <c r="AK696" i="166"/>
  <c r="AJ696" i="166"/>
  <c r="AI696" i="166"/>
  <c r="AL696" i="166" s="1"/>
  <c r="AM696" i="166" s="1"/>
  <c r="AF696" i="166"/>
  <c r="AE696" i="166"/>
  <c r="AD696" i="166"/>
  <c r="AG696" i="166" s="1"/>
  <c r="AA696" i="166"/>
  <c r="Z696" i="166"/>
  <c r="Y696" i="166"/>
  <c r="AB696" i="166" s="1"/>
  <c r="AC696" i="166" s="1"/>
  <c r="AP695" i="166"/>
  <c r="AO695" i="166"/>
  <c r="AN695" i="166"/>
  <c r="AK695" i="166"/>
  <c r="AJ695" i="166"/>
  <c r="AL695" i="166" s="1"/>
  <c r="AM695" i="166" s="1"/>
  <c r="AI695" i="166"/>
  <c r="AF695" i="166"/>
  <c r="AE695" i="166"/>
  <c r="AD695" i="166"/>
  <c r="AB695" i="166"/>
  <c r="AC695" i="166" s="1"/>
  <c r="AA695" i="166"/>
  <c r="Z695" i="166"/>
  <c r="Y695" i="166"/>
  <c r="AP694" i="166"/>
  <c r="AO694" i="166"/>
  <c r="AN694" i="166"/>
  <c r="AQ694" i="166" s="1"/>
  <c r="AM694" i="166"/>
  <c r="AK694" i="166"/>
  <c r="AJ694" i="166"/>
  <c r="AI694" i="166"/>
  <c r="AL694" i="166" s="1"/>
  <c r="AF694" i="166"/>
  <c r="AE694" i="166"/>
  <c r="AD694" i="166"/>
  <c r="AA694" i="166"/>
  <c r="Z694" i="166"/>
  <c r="Y694" i="166"/>
  <c r="AB694" i="166" s="1"/>
  <c r="AC694" i="166" s="1"/>
  <c r="AP693" i="166"/>
  <c r="AO693" i="166"/>
  <c r="AN693" i="166"/>
  <c r="AL693" i="166"/>
  <c r="AM693" i="166" s="1"/>
  <c r="AK693" i="166"/>
  <c r="AJ693" i="166"/>
  <c r="AI693" i="166"/>
  <c r="AF693" i="166"/>
  <c r="AE693" i="166"/>
  <c r="AD693" i="166"/>
  <c r="AG693" i="166" s="1"/>
  <c r="AA693" i="166"/>
  <c r="Z693" i="166"/>
  <c r="AB693" i="166" s="1"/>
  <c r="AC693" i="166" s="1"/>
  <c r="Y693" i="166"/>
  <c r="AP692" i="166"/>
  <c r="AO692" i="166"/>
  <c r="AQ692" i="166" s="1"/>
  <c r="AN692" i="166"/>
  <c r="AK692" i="166"/>
  <c r="AJ692" i="166"/>
  <c r="AI692" i="166"/>
  <c r="AL692" i="166" s="1"/>
  <c r="AM692" i="166" s="1"/>
  <c r="AF692" i="166"/>
  <c r="AE692" i="166"/>
  <c r="AD692" i="166"/>
  <c r="AG692" i="166" s="1"/>
  <c r="AH692" i="166" s="1"/>
  <c r="AC692" i="166"/>
  <c r="AA692" i="166"/>
  <c r="Z692" i="166"/>
  <c r="Y692" i="166"/>
  <c r="AB692" i="166" s="1"/>
  <c r="AP691" i="166"/>
  <c r="AO691" i="166"/>
  <c r="AN691" i="166"/>
  <c r="AQ691" i="166" s="1"/>
  <c r="AK691" i="166"/>
  <c r="AJ691" i="166"/>
  <c r="AL691" i="166" s="1"/>
  <c r="AM691" i="166" s="1"/>
  <c r="AI691" i="166"/>
  <c r="AF691" i="166"/>
  <c r="AE691" i="166"/>
  <c r="AD691" i="166"/>
  <c r="AB691" i="166"/>
  <c r="AC691" i="166" s="1"/>
  <c r="AA691" i="166"/>
  <c r="Z691" i="166"/>
  <c r="Y691" i="166"/>
  <c r="AP690" i="166"/>
  <c r="AO690" i="166"/>
  <c r="AN690" i="166"/>
  <c r="AQ690" i="166" s="1"/>
  <c r="AK690" i="166"/>
  <c r="AJ690" i="166"/>
  <c r="AI690" i="166"/>
  <c r="AL690" i="166" s="1"/>
  <c r="AM690" i="166" s="1"/>
  <c r="AF690" i="166"/>
  <c r="AE690" i="166"/>
  <c r="AD690" i="166"/>
  <c r="AA690" i="166"/>
  <c r="Z690" i="166"/>
  <c r="Y690" i="166"/>
  <c r="AP689" i="166"/>
  <c r="AO689" i="166"/>
  <c r="AN689" i="166"/>
  <c r="AL689" i="166"/>
  <c r="AM689" i="166" s="1"/>
  <c r="AK689" i="166"/>
  <c r="AJ689" i="166"/>
  <c r="AI689" i="166"/>
  <c r="AF689" i="166"/>
  <c r="AE689" i="166"/>
  <c r="AD689" i="166"/>
  <c r="AG689" i="166" s="1"/>
  <c r="AH689" i="166" s="1"/>
  <c r="AA689" i="166"/>
  <c r="Z689" i="166"/>
  <c r="AB689" i="166" s="1"/>
  <c r="AC689" i="166" s="1"/>
  <c r="Y689" i="166"/>
  <c r="AP688" i="166"/>
  <c r="AO688" i="166"/>
  <c r="AN688" i="166"/>
  <c r="AK688" i="166"/>
  <c r="AJ688" i="166"/>
  <c r="AI688" i="166"/>
  <c r="AF688" i="166"/>
  <c r="AE688" i="166"/>
  <c r="AD688" i="166"/>
  <c r="AG688" i="166" s="1"/>
  <c r="AA688" i="166"/>
  <c r="Z688" i="166"/>
  <c r="Y688" i="166"/>
  <c r="AB688" i="166" s="1"/>
  <c r="AC688" i="166" s="1"/>
  <c r="AP687" i="166"/>
  <c r="AO687" i="166"/>
  <c r="AN687" i="166"/>
  <c r="AQ687" i="166" s="1"/>
  <c r="AK687" i="166"/>
  <c r="AJ687" i="166"/>
  <c r="AL687" i="166" s="1"/>
  <c r="AM687" i="166" s="1"/>
  <c r="AI687" i="166"/>
  <c r="AF687" i="166"/>
  <c r="AE687" i="166"/>
  <c r="AD687" i="166"/>
  <c r="AG687" i="166" s="1"/>
  <c r="AB687" i="166"/>
  <c r="AC687" i="166" s="1"/>
  <c r="AA687" i="166"/>
  <c r="Z687" i="166"/>
  <c r="Y687" i="166"/>
  <c r="AP686" i="166"/>
  <c r="AO686" i="166"/>
  <c r="AN686" i="166"/>
  <c r="AQ686" i="166" s="1"/>
  <c r="AM686" i="166"/>
  <c r="AK686" i="166"/>
  <c r="AJ686" i="166"/>
  <c r="AI686" i="166"/>
  <c r="AL686" i="166" s="1"/>
  <c r="AF686" i="166"/>
  <c r="AE686" i="166"/>
  <c r="AD686" i="166"/>
  <c r="AA686" i="166"/>
  <c r="Z686" i="166"/>
  <c r="Y686" i="166"/>
  <c r="AP685" i="166"/>
  <c r="AO685" i="166"/>
  <c r="AN685" i="166"/>
  <c r="AQ685" i="166" s="1"/>
  <c r="AL685" i="166"/>
  <c r="AM685" i="166" s="1"/>
  <c r="AK685" i="166"/>
  <c r="AJ685" i="166"/>
  <c r="AI685" i="166"/>
  <c r="AF685" i="166"/>
  <c r="AE685" i="166"/>
  <c r="AD685" i="166"/>
  <c r="AG685" i="166" s="1"/>
  <c r="AH685" i="166" s="1"/>
  <c r="AA685" i="166"/>
  <c r="Z685" i="166"/>
  <c r="AB685" i="166" s="1"/>
  <c r="AC685" i="166" s="1"/>
  <c r="Y685" i="166"/>
  <c r="AP684" i="166"/>
  <c r="AO684" i="166"/>
  <c r="AQ684" i="166" s="1"/>
  <c r="AN684" i="166"/>
  <c r="AK684" i="166"/>
  <c r="AJ684" i="166"/>
  <c r="AI684" i="166"/>
  <c r="AF684" i="166"/>
  <c r="AE684" i="166"/>
  <c r="AD684" i="166"/>
  <c r="AG684" i="166" s="1"/>
  <c r="AH684" i="166" s="1"/>
  <c r="AC684" i="166"/>
  <c r="AA684" i="166"/>
  <c r="Z684" i="166"/>
  <c r="Y684" i="166"/>
  <c r="AB684" i="166" s="1"/>
  <c r="AP683" i="166"/>
  <c r="AO683" i="166"/>
  <c r="AN683" i="166"/>
  <c r="AQ683" i="166" s="1"/>
  <c r="AK683" i="166"/>
  <c r="AJ683" i="166"/>
  <c r="AL683" i="166" s="1"/>
  <c r="AM683" i="166" s="1"/>
  <c r="AI683" i="166"/>
  <c r="AF683" i="166"/>
  <c r="AE683" i="166"/>
  <c r="AD683" i="166"/>
  <c r="AB683" i="166"/>
  <c r="AC683" i="166" s="1"/>
  <c r="AA683" i="166"/>
  <c r="Z683" i="166"/>
  <c r="Y683" i="166"/>
  <c r="AP682" i="166"/>
  <c r="AO682" i="166"/>
  <c r="AN682" i="166"/>
  <c r="AQ682" i="166" s="1"/>
  <c r="AK682" i="166"/>
  <c r="AJ682" i="166"/>
  <c r="AI682" i="166"/>
  <c r="AL682" i="166" s="1"/>
  <c r="AM682" i="166" s="1"/>
  <c r="AF682" i="166"/>
  <c r="AE682" i="166"/>
  <c r="AD682" i="166"/>
  <c r="AA682" i="166"/>
  <c r="AB682" i="166" s="1"/>
  <c r="AC682" i="166" s="1"/>
  <c r="Z682" i="166"/>
  <c r="Y682" i="166"/>
  <c r="AP681" i="166"/>
  <c r="AO681" i="166"/>
  <c r="AN681" i="166"/>
  <c r="AL681" i="166"/>
  <c r="AM681" i="166" s="1"/>
  <c r="AK681" i="166"/>
  <c r="AJ681" i="166"/>
  <c r="AI681" i="166"/>
  <c r="AF681" i="166"/>
  <c r="AE681" i="166"/>
  <c r="AD681" i="166"/>
  <c r="AG681" i="166" s="1"/>
  <c r="AH681" i="166" s="1"/>
  <c r="AA681" i="166"/>
  <c r="Z681" i="166"/>
  <c r="AB681" i="166" s="1"/>
  <c r="AC681" i="166" s="1"/>
  <c r="Y681" i="166"/>
  <c r="AP680" i="166"/>
  <c r="AO680" i="166"/>
  <c r="AN680" i="166"/>
  <c r="AK680" i="166"/>
  <c r="AL680" i="166" s="1"/>
  <c r="AM680" i="166" s="1"/>
  <c r="AJ680" i="166"/>
  <c r="AI680" i="166"/>
  <c r="AG680" i="166"/>
  <c r="AF680" i="166"/>
  <c r="AE680" i="166"/>
  <c r="AD680" i="166"/>
  <c r="AA680" i="166"/>
  <c r="Z680" i="166"/>
  <c r="Y680" i="166"/>
  <c r="AB680" i="166" s="1"/>
  <c r="AC680" i="166" s="1"/>
  <c r="AP679" i="166"/>
  <c r="AO679" i="166"/>
  <c r="AN679" i="166"/>
  <c r="AK679" i="166"/>
  <c r="AJ679" i="166"/>
  <c r="AL679" i="166" s="1"/>
  <c r="AM679" i="166" s="1"/>
  <c r="AI679" i="166"/>
  <c r="AF679" i="166"/>
  <c r="AE679" i="166"/>
  <c r="AD679" i="166"/>
  <c r="AB679" i="166"/>
  <c r="AC679" i="166" s="1"/>
  <c r="AA679" i="166"/>
  <c r="Z679" i="166"/>
  <c r="Y679" i="166"/>
  <c r="AQ678" i="166"/>
  <c r="AP678" i="166"/>
  <c r="AO678" i="166"/>
  <c r="AN678" i="166"/>
  <c r="AM678" i="166"/>
  <c r="AK678" i="166"/>
  <c r="AJ678" i="166"/>
  <c r="AI678" i="166"/>
  <c r="AL678" i="166" s="1"/>
  <c r="AF678" i="166"/>
  <c r="AE678" i="166"/>
  <c r="AD678" i="166"/>
  <c r="AA678" i="166"/>
  <c r="AB678" i="166" s="1"/>
  <c r="AC678" i="166" s="1"/>
  <c r="Z678" i="166"/>
  <c r="Y678" i="166"/>
  <c r="AP677" i="166"/>
  <c r="AO677" i="166"/>
  <c r="AN677" i="166"/>
  <c r="AL677" i="166"/>
  <c r="AM677" i="166" s="1"/>
  <c r="AK677" i="166"/>
  <c r="AJ677" i="166"/>
  <c r="AI677" i="166"/>
  <c r="AF677" i="166"/>
  <c r="AE677" i="166"/>
  <c r="AD677" i="166"/>
  <c r="AG677" i="166" s="1"/>
  <c r="AH677" i="166" s="1"/>
  <c r="AA677" i="166"/>
  <c r="Z677" i="166"/>
  <c r="AB677" i="166" s="1"/>
  <c r="AC677" i="166" s="1"/>
  <c r="Y677" i="166"/>
  <c r="AP676" i="166"/>
  <c r="AO676" i="166"/>
  <c r="AN676" i="166"/>
  <c r="AK676" i="166"/>
  <c r="AL676" i="166" s="1"/>
  <c r="AM676" i="166" s="1"/>
  <c r="AJ676" i="166"/>
  <c r="AI676" i="166"/>
  <c r="AF676" i="166"/>
  <c r="AE676" i="166"/>
  <c r="AD676" i="166"/>
  <c r="AC676" i="166"/>
  <c r="AA676" i="166"/>
  <c r="Z676" i="166"/>
  <c r="Y676" i="166"/>
  <c r="AB676" i="166" s="1"/>
  <c r="AP675" i="166"/>
  <c r="AO675" i="166"/>
  <c r="AN675" i="166"/>
  <c r="AQ675" i="166" s="1"/>
  <c r="AK675" i="166"/>
  <c r="AJ675" i="166"/>
  <c r="AL675" i="166" s="1"/>
  <c r="AM675" i="166" s="1"/>
  <c r="AI675" i="166"/>
  <c r="AF675" i="166"/>
  <c r="AE675" i="166"/>
  <c r="AD675" i="166"/>
  <c r="AB675" i="166"/>
  <c r="AC675" i="166" s="1"/>
  <c r="AA675" i="166"/>
  <c r="Z675" i="166"/>
  <c r="Y675" i="166"/>
  <c r="AP674" i="166"/>
  <c r="AO674" i="166"/>
  <c r="AN674" i="166"/>
  <c r="AK674" i="166"/>
  <c r="AJ674" i="166"/>
  <c r="AI674" i="166"/>
  <c r="AL674" i="166" s="1"/>
  <c r="AM674" i="166" s="1"/>
  <c r="AF674" i="166"/>
  <c r="AE674" i="166"/>
  <c r="AD674" i="166"/>
  <c r="AA674" i="166"/>
  <c r="AB674" i="166" s="1"/>
  <c r="AC674" i="166" s="1"/>
  <c r="Z674" i="166"/>
  <c r="Y674" i="166"/>
  <c r="AP673" i="166"/>
  <c r="AO673" i="166"/>
  <c r="AN673" i="166"/>
  <c r="AL673" i="166"/>
  <c r="AM673" i="166" s="1"/>
  <c r="AK673" i="166"/>
  <c r="AJ673" i="166"/>
  <c r="AI673" i="166"/>
  <c r="AF673" i="166"/>
  <c r="AE673" i="166"/>
  <c r="AD673" i="166"/>
  <c r="AG673" i="166" s="1"/>
  <c r="AH673" i="166" s="1"/>
  <c r="AA673" i="166"/>
  <c r="Z673" i="166"/>
  <c r="AB673" i="166" s="1"/>
  <c r="AC673" i="166" s="1"/>
  <c r="Y673" i="166"/>
  <c r="AP672" i="166"/>
  <c r="AO672" i="166"/>
  <c r="AQ672" i="166" s="1"/>
  <c r="AN672" i="166"/>
  <c r="AK672" i="166"/>
  <c r="AL672" i="166" s="1"/>
  <c r="AM672" i="166" s="1"/>
  <c r="AJ672" i="166"/>
  <c r="AI672" i="166"/>
  <c r="AF672" i="166"/>
  <c r="AE672" i="166"/>
  <c r="AD672" i="166"/>
  <c r="AG672" i="166" s="1"/>
  <c r="AA672" i="166"/>
  <c r="Z672" i="166"/>
  <c r="Y672" i="166"/>
  <c r="AB672" i="166" s="1"/>
  <c r="AC672" i="166" s="1"/>
  <c r="AP671" i="166"/>
  <c r="AO671" i="166"/>
  <c r="AN671" i="166"/>
  <c r="AK671" i="166"/>
  <c r="AJ671" i="166"/>
  <c r="AL671" i="166" s="1"/>
  <c r="AM671" i="166" s="1"/>
  <c r="AI671" i="166"/>
  <c r="AF671" i="166"/>
  <c r="AE671" i="166"/>
  <c r="AD671" i="166"/>
  <c r="AB671" i="166"/>
  <c r="AC671" i="166" s="1"/>
  <c r="AA671" i="166"/>
  <c r="Z671" i="166"/>
  <c r="Y671" i="166"/>
  <c r="AP670" i="166"/>
  <c r="AO670" i="166"/>
  <c r="AN670" i="166"/>
  <c r="AQ670" i="166" s="1"/>
  <c r="AM670" i="166"/>
  <c r="AK670" i="166"/>
  <c r="AJ670" i="166"/>
  <c r="AI670" i="166"/>
  <c r="AL670" i="166" s="1"/>
  <c r="AF670" i="166"/>
  <c r="AE670" i="166"/>
  <c r="AD670" i="166"/>
  <c r="AA670" i="166"/>
  <c r="AB670" i="166" s="1"/>
  <c r="AC670" i="166" s="1"/>
  <c r="Z670" i="166"/>
  <c r="Y670" i="166"/>
  <c r="AP669" i="166"/>
  <c r="AO669" i="166"/>
  <c r="AN669" i="166"/>
  <c r="AL669" i="166"/>
  <c r="AM669" i="166" s="1"/>
  <c r="AK669" i="166"/>
  <c r="AJ669" i="166"/>
  <c r="AI669" i="166"/>
  <c r="AF669" i="166"/>
  <c r="AE669" i="166"/>
  <c r="AD669" i="166"/>
  <c r="AG669" i="166" s="1"/>
  <c r="AA669" i="166"/>
  <c r="Z669" i="166"/>
  <c r="Y669" i="166"/>
  <c r="AP668" i="166"/>
  <c r="AO668" i="166"/>
  <c r="AN668" i="166"/>
  <c r="AK668" i="166"/>
  <c r="AL668" i="166" s="1"/>
  <c r="AM668" i="166" s="1"/>
  <c r="AJ668" i="166"/>
  <c r="AI668" i="166"/>
  <c r="AF668" i="166"/>
  <c r="AE668" i="166"/>
  <c r="AD668" i="166"/>
  <c r="AG668" i="166" s="1"/>
  <c r="AH668" i="166" s="1"/>
  <c r="AC668" i="166"/>
  <c r="AA668" i="166"/>
  <c r="Z668" i="166"/>
  <c r="Y668" i="166"/>
  <c r="AB668" i="166" s="1"/>
  <c r="AP667" i="166"/>
  <c r="AO667" i="166"/>
  <c r="AN667" i="166"/>
  <c r="AQ667" i="166" s="1"/>
  <c r="AK667" i="166"/>
  <c r="AJ667" i="166"/>
  <c r="AI667" i="166"/>
  <c r="AF667" i="166"/>
  <c r="AE667" i="166"/>
  <c r="AD667" i="166"/>
  <c r="AB667" i="166"/>
  <c r="AC667" i="166" s="1"/>
  <c r="AA667" i="166"/>
  <c r="Z667" i="166"/>
  <c r="Y667" i="166"/>
  <c r="AP666" i="166"/>
  <c r="AO666" i="166"/>
  <c r="AN666" i="166"/>
  <c r="AQ666" i="166" s="1"/>
  <c r="AK666" i="166"/>
  <c r="AJ666" i="166"/>
  <c r="AI666" i="166"/>
  <c r="AL666" i="166" s="1"/>
  <c r="AM666" i="166" s="1"/>
  <c r="AF666" i="166"/>
  <c r="AE666" i="166"/>
  <c r="AD666" i="166"/>
  <c r="AA666" i="166"/>
  <c r="AB666" i="166" s="1"/>
  <c r="AC666" i="166" s="1"/>
  <c r="Z666" i="166"/>
  <c r="Y666" i="166"/>
  <c r="AP665" i="166"/>
  <c r="AO665" i="166"/>
  <c r="AN665" i="166"/>
  <c r="AL665" i="166"/>
  <c r="AM665" i="166" s="1"/>
  <c r="AK665" i="166"/>
  <c r="AJ665" i="166"/>
  <c r="AI665" i="166"/>
  <c r="AF665" i="166"/>
  <c r="AE665" i="166"/>
  <c r="AD665" i="166"/>
  <c r="AG665" i="166" s="1"/>
  <c r="AH665" i="166" s="1"/>
  <c r="AA665" i="166"/>
  <c r="Z665" i="166"/>
  <c r="Y665" i="166"/>
  <c r="AB665" i="166" s="1"/>
  <c r="AC665" i="166" s="1"/>
  <c r="AP664" i="166"/>
  <c r="AO664" i="166"/>
  <c r="AN664" i="166"/>
  <c r="AK664" i="166"/>
  <c r="AL664" i="166" s="1"/>
  <c r="AM664" i="166" s="1"/>
  <c r="AJ664" i="166"/>
  <c r="AI664" i="166"/>
  <c r="AF664" i="166"/>
  <c r="AE664" i="166"/>
  <c r="AD664" i="166"/>
  <c r="AG664" i="166" s="1"/>
  <c r="AA664" i="166"/>
  <c r="Z664" i="166"/>
  <c r="Y664" i="166"/>
  <c r="AB664" i="166" s="1"/>
  <c r="AC664" i="166" s="1"/>
  <c r="AP663" i="166"/>
  <c r="AO663" i="166"/>
  <c r="AN663" i="166"/>
  <c r="AK663" i="166"/>
  <c r="AJ663" i="166"/>
  <c r="AI663" i="166"/>
  <c r="AL663" i="166" s="1"/>
  <c r="AM663" i="166" s="1"/>
  <c r="AF663" i="166"/>
  <c r="AE663" i="166"/>
  <c r="AD663" i="166"/>
  <c r="AB663" i="166"/>
  <c r="AC663" i="166" s="1"/>
  <c r="AA663" i="166"/>
  <c r="Z663" i="166"/>
  <c r="Y663" i="166"/>
  <c r="AP662" i="166"/>
  <c r="AO662" i="166"/>
  <c r="AN662" i="166"/>
  <c r="AM662" i="166"/>
  <c r="AK662" i="166"/>
  <c r="AJ662" i="166"/>
  <c r="AI662" i="166"/>
  <c r="AL662" i="166" s="1"/>
  <c r="AF662" i="166"/>
  <c r="AE662" i="166"/>
  <c r="AD662" i="166"/>
  <c r="AA662" i="166"/>
  <c r="AB662" i="166" s="1"/>
  <c r="AC662" i="166" s="1"/>
  <c r="Z662" i="166"/>
  <c r="Y662" i="166"/>
  <c r="AP661" i="166"/>
  <c r="AQ661" i="166" s="1"/>
  <c r="AO661" i="166"/>
  <c r="AN661" i="166"/>
  <c r="AL661" i="166"/>
  <c r="AM661" i="166" s="1"/>
  <c r="AK661" i="166"/>
  <c r="AJ661" i="166"/>
  <c r="AI661" i="166"/>
  <c r="AF661" i="166"/>
  <c r="AE661" i="166"/>
  <c r="AD661" i="166"/>
  <c r="AA661" i="166"/>
  <c r="Z661" i="166"/>
  <c r="Y661" i="166"/>
  <c r="AP660" i="166"/>
  <c r="AO660" i="166"/>
  <c r="AN660" i="166"/>
  <c r="AQ660" i="166" s="1"/>
  <c r="AK660" i="166"/>
  <c r="AL660" i="166" s="1"/>
  <c r="AM660" i="166" s="1"/>
  <c r="AJ660" i="166"/>
  <c r="AI660" i="166"/>
  <c r="AF660" i="166"/>
  <c r="AE660" i="166"/>
  <c r="AD660" i="166"/>
  <c r="AC660" i="166"/>
  <c r="AA660" i="166"/>
  <c r="Z660" i="166"/>
  <c r="Y660" i="166"/>
  <c r="AB660" i="166" s="1"/>
  <c r="AP659" i="166"/>
  <c r="AO659" i="166"/>
  <c r="AN659" i="166"/>
  <c r="AK659" i="166"/>
  <c r="AJ659" i="166"/>
  <c r="AI659" i="166"/>
  <c r="AF659" i="166"/>
  <c r="AG659" i="166" s="1"/>
  <c r="AH659" i="166" s="1"/>
  <c r="AE659" i="166"/>
  <c r="AD659" i="166"/>
  <c r="AB659" i="166"/>
  <c r="AC659" i="166" s="1"/>
  <c r="AA659" i="166"/>
  <c r="Z659" i="166"/>
  <c r="Y659" i="166"/>
  <c r="AQ658" i="166"/>
  <c r="AP658" i="166"/>
  <c r="AO658" i="166"/>
  <c r="AN658" i="166"/>
  <c r="AK658" i="166"/>
  <c r="AJ658" i="166"/>
  <c r="AI658" i="166"/>
  <c r="AL658" i="166" s="1"/>
  <c r="AM658" i="166" s="1"/>
  <c r="AF658" i="166"/>
  <c r="AE658" i="166"/>
  <c r="AD658" i="166"/>
  <c r="AA658" i="166"/>
  <c r="AB658" i="166" s="1"/>
  <c r="AC658" i="166" s="1"/>
  <c r="Z658" i="166"/>
  <c r="Y658" i="166"/>
  <c r="AP657" i="166"/>
  <c r="AQ657" i="166" s="1"/>
  <c r="AO657" i="166"/>
  <c r="AN657" i="166"/>
  <c r="AL657" i="166"/>
  <c r="AM657" i="166" s="1"/>
  <c r="AK657" i="166"/>
  <c r="AJ657" i="166"/>
  <c r="AI657" i="166"/>
  <c r="AF657" i="166"/>
  <c r="AE657" i="166"/>
  <c r="AD657" i="166"/>
  <c r="AA657" i="166"/>
  <c r="Z657" i="166"/>
  <c r="Y657" i="166"/>
  <c r="AB657" i="166" s="1"/>
  <c r="AP656" i="166"/>
  <c r="AO656" i="166"/>
  <c r="AN656" i="166"/>
  <c r="AK656" i="166"/>
  <c r="AL656" i="166" s="1"/>
  <c r="AM656" i="166" s="1"/>
  <c r="AJ656" i="166"/>
  <c r="AI656" i="166"/>
  <c r="AG656" i="166"/>
  <c r="AF656" i="166"/>
  <c r="AE656" i="166"/>
  <c r="AD656" i="166"/>
  <c r="AA656" i="166"/>
  <c r="Z656" i="166"/>
  <c r="Y656" i="166"/>
  <c r="AB656" i="166" s="1"/>
  <c r="AC656" i="166" s="1"/>
  <c r="AP655" i="166"/>
  <c r="AO655" i="166"/>
  <c r="AN655" i="166"/>
  <c r="AK655" i="166"/>
  <c r="AJ655" i="166"/>
  <c r="AL655" i="166" s="1"/>
  <c r="AM655" i="166" s="1"/>
  <c r="AI655" i="166"/>
  <c r="AF655" i="166"/>
  <c r="AG655" i="166" s="1"/>
  <c r="AE655" i="166"/>
  <c r="AD655" i="166"/>
  <c r="AB655" i="166"/>
  <c r="AC655" i="166" s="1"/>
  <c r="AA655" i="166"/>
  <c r="Z655" i="166"/>
  <c r="Y655" i="166"/>
  <c r="AQ654" i="166"/>
  <c r="AP654" i="166"/>
  <c r="AO654" i="166"/>
  <c r="AN654" i="166"/>
  <c r="AM654" i="166"/>
  <c r="AK654" i="166"/>
  <c r="AJ654" i="166"/>
  <c r="AI654" i="166"/>
  <c r="AL654" i="166" s="1"/>
  <c r="AF654" i="166"/>
  <c r="AE654" i="166"/>
  <c r="AD654" i="166"/>
  <c r="AA654" i="166"/>
  <c r="AB654" i="166" s="1"/>
  <c r="AC654" i="166" s="1"/>
  <c r="Z654" i="166"/>
  <c r="Y654" i="166"/>
  <c r="AP653" i="166"/>
  <c r="AO653" i="166"/>
  <c r="AN653" i="166"/>
  <c r="AL653" i="166"/>
  <c r="AM653" i="166" s="1"/>
  <c r="AK653" i="166"/>
  <c r="AJ653" i="166"/>
  <c r="AI653" i="166"/>
  <c r="AF653" i="166"/>
  <c r="AE653" i="166"/>
  <c r="AD653" i="166"/>
  <c r="AG653" i="166" s="1"/>
  <c r="AA653" i="166"/>
  <c r="Z653" i="166"/>
  <c r="Y653" i="166"/>
  <c r="AP652" i="166"/>
  <c r="AO652" i="166"/>
  <c r="AN652" i="166"/>
  <c r="AK652" i="166"/>
  <c r="AL652" i="166" s="1"/>
  <c r="AM652" i="166" s="1"/>
  <c r="AJ652" i="166"/>
  <c r="AI652" i="166"/>
  <c r="AF652" i="166"/>
  <c r="AE652" i="166"/>
  <c r="AD652" i="166"/>
  <c r="AG652" i="166" s="1"/>
  <c r="AH652" i="166" s="1"/>
  <c r="AC652" i="166"/>
  <c r="AA652" i="166"/>
  <c r="Z652" i="166"/>
  <c r="Y652" i="166"/>
  <c r="AB652" i="166" s="1"/>
  <c r="AP651" i="166"/>
  <c r="AO651" i="166"/>
  <c r="AN651" i="166"/>
  <c r="AK651" i="166"/>
  <c r="AJ651" i="166"/>
  <c r="AI651" i="166"/>
  <c r="AF651" i="166"/>
  <c r="AE651" i="166"/>
  <c r="AD651" i="166"/>
  <c r="AB651" i="166"/>
  <c r="AC651" i="166" s="1"/>
  <c r="AA651" i="166"/>
  <c r="Z651" i="166"/>
  <c r="Y651" i="166"/>
  <c r="AP650" i="166"/>
  <c r="AO650" i="166"/>
  <c r="AN650" i="166"/>
  <c r="AQ650" i="166" s="1"/>
  <c r="AK650" i="166"/>
  <c r="AJ650" i="166"/>
  <c r="AI650" i="166"/>
  <c r="AL650" i="166" s="1"/>
  <c r="AM650" i="166" s="1"/>
  <c r="AF650" i="166"/>
  <c r="AE650" i="166"/>
  <c r="AD650" i="166"/>
  <c r="AA650" i="166"/>
  <c r="AB650" i="166" s="1"/>
  <c r="AC650" i="166" s="1"/>
  <c r="Z650" i="166"/>
  <c r="Y650" i="166"/>
  <c r="AP649" i="166"/>
  <c r="AO649" i="166"/>
  <c r="AN649" i="166"/>
  <c r="AL649" i="166"/>
  <c r="AM649" i="166" s="1"/>
  <c r="AK649" i="166"/>
  <c r="AJ649" i="166"/>
  <c r="AI649" i="166"/>
  <c r="AF649" i="166"/>
  <c r="AE649" i="166"/>
  <c r="AD649" i="166"/>
  <c r="AA649" i="166"/>
  <c r="Z649" i="166"/>
  <c r="Y649" i="166"/>
  <c r="AB649" i="166" s="1"/>
  <c r="AC649" i="166" s="1"/>
  <c r="AP648" i="166"/>
  <c r="AO648" i="166"/>
  <c r="AN648" i="166"/>
  <c r="AK648" i="166"/>
  <c r="AL648" i="166" s="1"/>
  <c r="AM648" i="166" s="1"/>
  <c r="AJ648" i="166"/>
  <c r="AI648" i="166"/>
  <c r="AF648" i="166"/>
  <c r="AE648" i="166"/>
  <c r="AD648" i="166"/>
  <c r="AA648" i="166"/>
  <c r="Z648" i="166"/>
  <c r="Y648" i="166"/>
  <c r="AB648" i="166" s="1"/>
  <c r="AC648" i="166" s="1"/>
  <c r="AP647" i="166"/>
  <c r="AO647" i="166"/>
  <c r="AN647" i="166"/>
  <c r="AQ647" i="166" s="1"/>
  <c r="AK647" i="166"/>
  <c r="AJ647" i="166"/>
  <c r="AI647" i="166"/>
  <c r="AL647" i="166" s="1"/>
  <c r="AM647" i="166" s="1"/>
  <c r="AF647" i="166"/>
  <c r="AE647" i="166"/>
  <c r="AD647" i="166"/>
  <c r="AB647" i="166"/>
  <c r="AC647" i="166" s="1"/>
  <c r="AA647" i="166"/>
  <c r="Z647" i="166"/>
  <c r="Y647" i="166"/>
  <c r="AP646" i="166"/>
  <c r="AO646" i="166"/>
  <c r="AN646" i="166"/>
  <c r="AM646" i="166"/>
  <c r="AK646" i="166"/>
  <c r="AJ646" i="166"/>
  <c r="AI646" i="166"/>
  <c r="AL646" i="166" s="1"/>
  <c r="AF646" i="166"/>
  <c r="AE646" i="166"/>
  <c r="AD646" i="166"/>
  <c r="AG646" i="166" s="1"/>
  <c r="AH646" i="166" s="1"/>
  <c r="AA646" i="166"/>
  <c r="AB646" i="166" s="1"/>
  <c r="AC646" i="166" s="1"/>
  <c r="Z646" i="166"/>
  <c r="Y646" i="166"/>
  <c r="AP645" i="166"/>
  <c r="AQ645" i="166" s="1"/>
  <c r="AO645" i="166"/>
  <c r="AN645" i="166"/>
  <c r="AL645" i="166"/>
  <c r="AM645" i="166" s="1"/>
  <c r="AK645" i="166"/>
  <c r="AJ645" i="166"/>
  <c r="AI645" i="166"/>
  <c r="AF645" i="166"/>
  <c r="AE645" i="166"/>
  <c r="AD645" i="166"/>
  <c r="AA645" i="166"/>
  <c r="Z645" i="166"/>
  <c r="Y645" i="166"/>
  <c r="AP644" i="166"/>
  <c r="AO644" i="166"/>
  <c r="AN644" i="166"/>
  <c r="AQ644" i="166" s="1"/>
  <c r="AK644" i="166"/>
  <c r="AL644" i="166" s="1"/>
  <c r="AM644" i="166" s="1"/>
  <c r="AJ644" i="166"/>
  <c r="AI644" i="166"/>
  <c r="AF644" i="166"/>
  <c r="AE644" i="166"/>
  <c r="AG644" i="166" s="1"/>
  <c r="AH644" i="166" s="1"/>
  <c r="AD644" i="166"/>
  <c r="AC644" i="166"/>
  <c r="AA644" i="166"/>
  <c r="Z644" i="166"/>
  <c r="Y644" i="166"/>
  <c r="AB644" i="166" s="1"/>
  <c r="AP643" i="166"/>
  <c r="AO643" i="166"/>
  <c r="AN643" i="166"/>
  <c r="AK643" i="166"/>
  <c r="AJ643" i="166"/>
  <c r="AI643" i="166"/>
  <c r="AF643" i="166"/>
  <c r="AG643" i="166" s="1"/>
  <c r="AH643" i="166" s="1"/>
  <c r="AE643" i="166"/>
  <c r="AD643" i="166"/>
  <c r="AB643" i="166"/>
  <c r="AC643" i="166" s="1"/>
  <c r="AA643" i="166"/>
  <c r="Z643" i="166"/>
  <c r="Y643" i="166"/>
  <c r="AP642" i="166"/>
  <c r="AO642" i="166"/>
  <c r="AN642" i="166"/>
  <c r="AK642" i="166"/>
  <c r="AJ642" i="166"/>
  <c r="AI642" i="166"/>
  <c r="AL642" i="166" s="1"/>
  <c r="AM642" i="166" s="1"/>
  <c r="AF642" i="166"/>
  <c r="AE642" i="166"/>
  <c r="AD642" i="166"/>
  <c r="AA642" i="166"/>
  <c r="AB642" i="166" s="1"/>
  <c r="AC642" i="166" s="1"/>
  <c r="Z642" i="166"/>
  <c r="Y642" i="166"/>
  <c r="AP641" i="166"/>
  <c r="AQ641" i="166" s="1"/>
  <c r="AO641" i="166"/>
  <c r="AN641" i="166"/>
  <c r="AL641" i="166"/>
  <c r="AM641" i="166" s="1"/>
  <c r="AK641" i="166"/>
  <c r="AJ641" i="166"/>
  <c r="AI641" i="166"/>
  <c r="AF641" i="166"/>
  <c r="AE641" i="166"/>
  <c r="AD641" i="166"/>
  <c r="AA641" i="166"/>
  <c r="Z641" i="166"/>
  <c r="Y641" i="166"/>
  <c r="AB641" i="166" s="1"/>
  <c r="AP640" i="166"/>
  <c r="AO640" i="166"/>
  <c r="AN640" i="166"/>
  <c r="AK640" i="166"/>
  <c r="AL640" i="166" s="1"/>
  <c r="AM640" i="166" s="1"/>
  <c r="AJ640" i="166"/>
  <c r="AI640" i="166"/>
  <c r="AF640" i="166"/>
  <c r="AE640" i="166"/>
  <c r="AD640" i="166"/>
  <c r="AA640" i="166"/>
  <c r="Z640" i="166"/>
  <c r="Y640" i="166"/>
  <c r="AB640" i="166" s="1"/>
  <c r="AC640" i="166" s="1"/>
  <c r="AP639" i="166"/>
  <c r="AO639" i="166"/>
  <c r="AN639" i="166"/>
  <c r="AQ639" i="166" s="1"/>
  <c r="AK639" i="166"/>
  <c r="AJ639" i="166"/>
  <c r="AI639" i="166"/>
  <c r="AL639" i="166" s="1"/>
  <c r="AM639" i="166" s="1"/>
  <c r="AF639" i="166"/>
  <c r="AE639" i="166"/>
  <c r="AD639" i="166"/>
  <c r="AB639" i="166"/>
  <c r="AC639" i="166" s="1"/>
  <c r="AA639" i="166"/>
  <c r="Z639" i="166"/>
  <c r="Y639" i="166"/>
  <c r="AP638" i="166"/>
  <c r="AO638" i="166"/>
  <c r="AN638" i="166"/>
  <c r="AQ638" i="166" s="1"/>
  <c r="AM638" i="166"/>
  <c r="AK638" i="166"/>
  <c r="AJ638" i="166"/>
  <c r="AI638" i="166"/>
  <c r="AL638" i="166" s="1"/>
  <c r="AF638" i="166"/>
  <c r="AE638" i="166"/>
  <c r="AD638" i="166"/>
  <c r="AG638" i="166" s="1"/>
  <c r="AH638" i="166" s="1"/>
  <c r="AA638" i="166"/>
  <c r="AB638" i="166" s="1"/>
  <c r="AC638" i="166" s="1"/>
  <c r="Z638" i="166"/>
  <c r="Y638" i="166"/>
  <c r="AP637" i="166"/>
  <c r="AO637" i="166"/>
  <c r="AN637" i="166"/>
  <c r="AL637" i="166"/>
  <c r="AM637" i="166" s="1"/>
  <c r="AK637" i="166"/>
  <c r="AJ637" i="166"/>
  <c r="AI637" i="166"/>
  <c r="AF637" i="166"/>
  <c r="AE637" i="166"/>
  <c r="AD637" i="166"/>
  <c r="AG637" i="166" s="1"/>
  <c r="AA637" i="166"/>
  <c r="Z637" i="166"/>
  <c r="Y637" i="166"/>
  <c r="AP636" i="166"/>
  <c r="AO636" i="166"/>
  <c r="AN636" i="166"/>
  <c r="AK636" i="166"/>
  <c r="AL636" i="166" s="1"/>
  <c r="AM636" i="166" s="1"/>
  <c r="AJ636" i="166"/>
  <c r="AI636" i="166"/>
  <c r="AF636" i="166"/>
  <c r="AE636" i="166"/>
  <c r="AD636" i="166"/>
  <c r="AG636" i="166" s="1"/>
  <c r="AH636" i="166" s="1"/>
  <c r="AC636" i="166"/>
  <c r="AA636" i="166"/>
  <c r="Z636" i="166"/>
  <c r="Y636" i="166"/>
  <c r="AB636" i="166" s="1"/>
  <c r="AP635" i="166"/>
  <c r="AO635" i="166"/>
  <c r="AN635" i="166"/>
  <c r="AQ635" i="166" s="1"/>
  <c r="AK635" i="166"/>
  <c r="AJ635" i="166"/>
  <c r="AI635" i="166"/>
  <c r="AF635" i="166"/>
  <c r="AE635" i="166"/>
  <c r="AD635" i="166"/>
  <c r="AB635" i="166"/>
  <c r="AC635" i="166" s="1"/>
  <c r="AA635" i="166"/>
  <c r="Z635" i="166"/>
  <c r="Y635" i="166"/>
  <c r="AP634" i="166"/>
  <c r="AO634" i="166"/>
  <c r="AN634" i="166"/>
  <c r="AQ634" i="166" s="1"/>
  <c r="AK634" i="166"/>
  <c r="AJ634" i="166"/>
  <c r="AI634" i="166"/>
  <c r="AL634" i="166" s="1"/>
  <c r="AM634" i="166" s="1"/>
  <c r="AF634" i="166"/>
  <c r="AE634" i="166"/>
  <c r="AD634" i="166"/>
  <c r="AA634" i="166"/>
  <c r="AB634" i="166" s="1"/>
  <c r="AC634" i="166" s="1"/>
  <c r="Z634" i="166"/>
  <c r="Y634" i="166"/>
  <c r="AP633" i="166"/>
  <c r="AO633" i="166"/>
  <c r="AN633" i="166"/>
  <c r="AL633" i="166"/>
  <c r="AM633" i="166" s="1"/>
  <c r="AK633" i="166"/>
  <c r="AJ633" i="166"/>
  <c r="AI633" i="166"/>
  <c r="AF633" i="166"/>
  <c r="AE633" i="166"/>
  <c r="AD633" i="166"/>
  <c r="AG633" i="166" s="1"/>
  <c r="AH633" i="166" s="1"/>
  <c r="AA633" i="166"/>
  <c r="Z633" i="166"/>
  <c r="Y633" i="166"/>
  <c r="AB633" i="166" s="1"/>
  <c r="AC633" i="166" s="1"/>
  <c r="AP632" i="166"/>
  <c r="AO632" i="166"/>
  <c r="AN632" i="166"/>
  <c r="AK632" i="166"/>
  <c r="AL632" i="166" s="1"/>
  <c r="AM632" i="166" s="1"/>
  <c r="AJ632" i="166"/>
  <c r="AI632" i="166"/>
  <c r="AF632" i="166"/>
  <c r="AE632" i="166"/>
  <c r="AD632" i="166"/>
  <c r="AG632" i="166" s="1"/>
  <c r="AA632" i="166"/>
  <c r="Z632" i="166"/>
  <c r="Y632" i="166"/>
  <c r="AB632" i="166" s="1"/>
  <c r="AC632" i="166" s="1"/>
  <c r="AP631" i="166"/>
  <c r="AO631" i="166"/>
  <c r="AN631" i="166"/>
  <c r="AQ631" i="166" s="1"/>
  <c r="AK631" i="166"/>
  <c r="AJ631" i="166"/>
  <c r="AI631" i="166"/>
  <c r="AL631" i="166" s="1"/>
  <c r="AM631" i="166" s="1"/>
  <c r="AF631" i="166"/>
  <c r="AE631" i="166"/>
  <c r="AD631" i="166"/>
  <c r="AB631" i="166"/>
  <c r="AC631" i="166" s="1"/>
  <c r="AA631" i="166"/>
  <c r="Z631" i="166"/>
  <c r="Y631" i="166"/>
  <c r="AP630" i="166"/>
  <c r="AO630" i="166"/>
  <c r="AN630" i="166"/>
  <c r="AM630" i="166"/>
  <c r="AK630" i="166"/>
  <c r="AJ630" i="166"/>
  <c r="AI630" i="166"/>
  <c r="AL630" i="166" s="1"/>
  <c r="AF630" i="166"/>
  <c r="AE630" i="166"/>
  <c r="AD630" i="166"/>
  <c r="AG630" i="166" s="1"/>
  <c r="AH630" i="166" s="1"/>
  <c r="AA630" i="166"/>
  <c r="AB630" i="166" s="1"/>
  <c r="AC630" i="166" s="1"/>
  <c r="Z630" i="166"/>
  <c r="Y630" i="166"/>
  <c r="AP629" i="166"/>
  <c r="AO629" i="166"/>
  <c r="AN629" i="166"/>
  <c r="AL629" i="166"/>
  <c r="AM629" i="166" s="1"/>
  <c r="AK629" i="166"/>
  <c r="AJ629" i="166"/>
  <c r="AI629" i="166"/>
  <c r="AF629" i="166"/>
  <c r="AE629" i="166"/>
  <c r="AD629" i="166"/>
  <c r="AA629" i="166"/>
  <c r="Z629" i="166"/>
  <c r="Y629" i="166"/>
  <c r="AP628" i="166"/>
  <c r="AO628" i="166"/>
  <c r="AN628" i="166"/>
  <c r="AQ628" i="166" s="1"/>
  <c r="AK628" i="166"/>
  <c r="AL628" i="166" s="1"/>
  <c r="AM628" i="166" s="1"/>
  <c r="AJ628" i="166"/>
  <c r="AI628" i="166"/>
  <c r="AF628" i="166"/>
  <c r="AE628" i="166"/>
  <c r="AG628" i="166" s="1"/>
  <c r="AH628" i="166" s="1"/>
  <c r="AD628" i="166"/>
  <c r="AC628" i="166"/>
  <c r="AA628" i="166"/>
  <c r="Z628" i="166"/>
  <c r="Y628" i="166"/>
  <c r="AB628" i="166" s="1"/>
  <c r="AP627" i="166"/>
  <c r="AO627" i="166"/>
  <c r="AN627" i="166"/>
  <c r="AK627" i="166"/>
  <c r="AJ627" i="166"/>
  <c r="AI627" i="166"/>
  <c r="AF627" i="166"/>
  <c r="AE627" i="166"/>
  <c r="AD627" i="166"/>
  <c r="AB627" i="166"/>
  <c r="AC627" i="166" s="1"/>
  <c r="AA627" i="166"/>
  <c r="Z627" i="166"/>
  <c r="Y627" i="166"/>
  <c r="AP626" i="166"/>
  <c r="AO626" i="166"/>
  <c r="AN626" i="166"/>
  <c r="AK626" i="166"/>
  <c r="AJ626" i="166"/>
  <c r="AI626" i="166"/>
  <c r="AL626" i="166" s="1"/>
  <c r="AM626" i="166" s="1"/>
  <c r="AF626" i="166"/>
  <c r="AE626" i="166"/>
  <c r="AD626" i="166"/>
  <c r="AA626" i="166"/>
  <c r="AB626" i="166" s="1"/>
  <c r="AC626" i="166" s="1"/>
  <c r="Z626" i="166"/>
  <c r="Y626" i="166"/>
  <c r="AP625" i="166"/>
  <c r="AO625" i="166"/>
  <c r="AN625" i="166"/>
  <c r="AL625" i="166"/>
  <c r="AM625" i="166" s="1"/>
  <c r="AK625" i="166"/>
  <c r="AJ625" i="166"/>
  <c r="AI625" i="166"/>
  <c r="AF625" i="166"/>
  <c r="AE625" i="166"/>
  <c r="AD625" i="166"/>
  <c r="AA625" i="166"/>
  <c r="Z625" i="166"/>
  <c r="Y625" i="166"/>
  <c r="AB625" i="166" s="1"/>
  <c r="AP624" i="166"/>
  <c r="AO624" i="166"/>
  <c r="AN624" i="166"/>
  <c r="AK624" i="166"/>
  <c r="AL624" i="166" s="1"/>
  <c r="AM624" i="166" s="1"/>
  <c r="AJ624" i="166"/>
  <c r="AI624" i="166"/>
  <c r="AF624" i="166"/>
  <c r="AE624" i="166"/>
  <c r="AD624" i="166"/>
  <c r="AA624" i="166"/>
  <c r="Z624" i="166"/>
  <c r="Y624" i="166"/>
  <c r="AB624" i="166" s="1"/>
  <c r="AC624" i="166" s="1"/>
  <c r="AP623" i="166"/>
  <c r="AO623" i="166"/>
  <c r="AN623" i="166"/>
  <c r="AQ623" i="166" s="1"/>
  <c r="AK623" i="166"/>
  <c r="AJ623" i="166"/>
  <c r="AI623" i="166"/>
  <c r="AL623" i="166" s="1"/>
  <c r="AM623" i="166" s="1"/>
  <c r="AF623" i="166"/>
  <c r="AE623" i="166"/>
  <c r="AD623" i="166"/>
  <c r="AB623" i="166"/>
  <c r="AC623" i="166" s="1"/>
  <c r="AA623" i="166"/>
  <c r="Z623" i="166"/>
  <c r="Y623" i="166"/>
  <c r="AP622" i="166"/>
  <c r="AO622" i="166"/>
  <c r="AN622" i="166"/>
  <c r="AQ622" i="166" s="1"/>
  <c r="AM622" i="166"/>
  <c r="AK622" i="166"/>
  <c r="AJ622" i="166"/>
  <c r="AI622" i="166"/>
  <c r="AL622" i="166" s="1"/>
  <c r="AF622" i="166"/>
  <c r="AE622" i="166"/>
  <c r="AD622" i="166"/>
  <c r="AG622" i="166" s="1"/>
  <c r="AH622" i="166" s="1"/>
  <c r="AA622" i="166"/>
  <c r="AB622" i="166" s="1"/>
  <c r="AC622" i="166" s="1"/>
  <c r="Z622" i="166"/>
  <c r="Y622" i="166"/>
  <c r="AP621" i="166"/>
  <c r="AO621" i="166"/>
  <c r="AN621" i="166"/>
  <c r="AL621" i="166"/>
  <c r="AM621" i="166" s="1"/>
  <c r="AK621" i="166"/>
  <c r="AJ621" i="166"/>
  <c r="AI621" i="166"/>
  <c r="AF621" i="166"/>
  <c r="AE621" i="166"/>
  <c r="AD621" i="166"/>
  <c r="AG621" i="166" s="1"/>
  <c r="AA621" i="166"/>
  <c r="Z621" i="166"/>
  <c r="Y621" i="166"/>
  <c r="AP620" i="166"/>
  <c r="AO620" i="166"/>
  <c r="AN620" i="166"/>
  <c r="AK620" i="166"/>
  <c r="AL620" i="166" s="1"/>
  <c r="AM620" i="166" s="1"/>
  <c r="AJ620" i="166"/>
  <c r="AI620" i="166"/>
  <c r="AF620" i="166"/>
  <c r="AE620" i="166"/>
  <c r="AD620" i="166"/>
  <c r="AG620" i="166" s="1"/>
  <c r="AH620" i="166" s="1"/>
  <c r="AC620" i="166"/>
  <c r="AA620" i="166"/>
  <c r="Z620" i="166"/>
  <c r="Y620" i="166"/>
  <c r="AB620" i="166" s="1"/>
  <c r="AP619" i="166"/>
  <c r="AO619" i="166"/>
  <c r="AN619" i="166"/>
  <c r="AQ619" i="166" s="1"/>
  <c r="AK619" i="166"/>
  <c r="AJ619" i="166"/>
  <c r="AI619" i="166"/>
  <c r="AF619" i="166"/>
  <c r="AE619" i="166"/>
  <c r="AD619" i="166"/>
  <c r="AB619" i="166"/>
  <c r="AC619" i="166" s="1"/>
  <c r="AA619" i="166"/>
  <c r="Z619" i="166"/>
  <c r="Y619" i="166"/>
  <c r="AP618" i="166"/>
  <c r="AO618" i="166"/>
  <c r="AN618" i="166"/>
  <c r="AQ618" i="166" s="1"/>
  <c r="AK618" i="166"/>
  <c r="AJ618" i="166"/>
  <c r="AI618" i="166"/>
  <c r="AL618" i="166" s="1"/>
  <c r="AM618" i="166" s="1"/>
  <c r="AF618" i="166"/>
  <c r="AE618" i="166"/>
  <c r="AD618" i="166"/>
  <c r="AA618" i="166"/>
  <c r="AB618" i="166" s="1"/>
  <c r="AC618" i="166" s="1"/>
  <c r="Z618" i="166"/>
  <c r="Y618" i="166"/>
  <c r="AP617" i="166"/>
  <c r="AO617" i="166"/>
  <c r="AN617" i="166"/>
  <c r="AL617" i="166"/>
  <c r="AM617" i="166" s="1"/>
  <c r="AK617" i="166"/>
  <c r="AJ617" i="166"/>
  <c r="AI617" i="166"/>
  <c r="AF617" i="166"/>
  <c r="AE617" i="166"/>
  <c r="AD617" i="166"/>
  <c r="AG617" i="166" s="1"/>
  <c r="AH617" i="166" s="1"/>
  <c r="AA617" i="166"/>
  <c r="Z617" i="166"/>
  <c r="Y617" i="166"/>
  <c r="AB617" i="166" s="1"/>
  <c r="AC617" i="166" s="1"/>
  <c r="AP616" i="166"/>
  <c r="AO616" i="166"/>
  <c r="AN616" i="166"/>
  <c r="AK616" i="166"/>
  <c r="AL616" i="166" s="1"/>
  <c r="AM616" i="166" s="1"/>
  <c r="AJ616" i="166"/>
  <c r="AI616" i="166"/>
  <c r="AF616" i="166"/>
  <c r="AE616" i="166"/>
  <c r="AG616" i="166" s="1"/>
  <c r="AD616" i="166"/>
  <c r="AA616" i="166"/>
  <c r="Z616" i="166"/>
  <c r="Y616" i="166"/>
  <c r="AB616" i="166" s="1"/>
  <c r="AC616" i="166" s="1"/>
  <c r="AP615" i="166"/>
  <c r="AO615" i="166"/>
  <c r="AN615" i="166"/>
  <c r="AQ615" i="166" s="1"/>
  <c r="AK615" i="166"/>
  <c r="AJ615" i="166"/>
  <c r="AI615" i="166"/>
  <c r="AL615" i="166" s="1"/>
  <c r="AM615" i="166" s="1"/>
  <c r="AF615" i="166"/>
  <c r="AG615" i="166" s="1"/>
  <c r="AE615" i="166"/>
  <c r="AD615" i="166"/>
  <c r="AB615" i="166"/>
  <c r="AC615" i="166" s="1"/>
  <c r="AA615" i="166"/>
  <c r="Z615" i="166"/>
  <c r="Y615" i="166"/>
  <c r="AP614" i="166"/>
  <c r="AO614" i="166"/>
  <c r="AQ614" i="166" s="1"/>
  <c r="AN614" i="166"/>
  <c r="AM614" i="166"/>
  <c r="AK614" i="166"/>
  <c r="AJ614" i="166"/>
  <c r="AI614" i="166"/>
  <c r="AL614" i="166" s="1"/>
  <c r="AF614" i="166"/>
  <c r="AE614" i="166"/>
  <c r="AD614" i="166"/>
  <c r="AA614" i="166"/>
  <c r="AB614" i="166" s="1"/>
  <c r="AC614" i="166" s="1"/>
  <c r="Z614" i="166"/>
  <c r="Y614" i="166"/>
  <c r="AP613" i="166"/>
  <c r="AO613" i="166"/>
  <c r="AN613" i="166"/>
  <c r="AL613" i="166"/>
  <c r="AM613" i="166" s="1"/>
  <c r="AK613" i="166"/>
  <c r="AJ613" i="166"/>
  <c r="AI613" i="166"/>
  <c r="AF613" i="166"/>
  <c r="AE613" i="166"/>
  <c r="AD613" i="166"/>
  <c r="AA613" i="166"/>
  <c r="Z613" i="166"/>
  <c r="Y613" i="166"/>
  <c r="AP612" i="166"/>
  <c r="AO612" i="166"/>
  <c r="AN612" i="166"/>
  <c r="AQ612" i="166" s="1"/>
  <c r="AK612" i="166"/>
  <c r="AL612" i="166" s="1"/>
  <c r="AM612" i="166" s="1"/>
  <c r="AJ612" i="166"/>
  <c r="AI612" i="166"/>
  <c r="AG612" i="166"/>
  <c r="AH612" i="166" s="1"/>
  <c r="AF612" i="166"/>
  <c r="AE612" i="166"/>
  <c r="AD612" i="166"/>
  <c r="AC612" i="166"/>
  <c r="AA612" i="166"/>
  <c r="Z612" i="166"/>
  <c r="Y612" i="166"/>
  <c r="AB612" i="166" s="1"/>
  <c r="AP611" i="166"/>
  <c r="AO611" i="166"/>
  <c r="AN611" i="166"/>
  <c r="AK611" i="166"/>
  <c r="AJ611" i="166"/>
  <c r="AI611" i="166"/>
  <c r="AF611" i="166"/>
  <c r="AE611" i="166"/>
  <c r="AD611" i="166"/>
  <c r="AB611" i="166"/>
  <c r="AC611" i="166" s="1"/>
  <c r="AA611" i="166"/>
  <c r="Z611" i="166"/>
  <c r="Y611" i="166"/>
  <c r="AP610" i="166"/>
  <c r="AO610" i="166"/>
  <c r="AN610" i="166"/>
  <c r="AQ610" i="166" s="1"/>
  <c r="AK610" i="166"/>
  <c r="AJ610" i="166"/>
  <c r="AI610" i="166"/>
  <c r="AL610" i="166" s="1"/>
  <c r="AM610" i="166" s="1"/>
  <c r="AF610" i="166"/>
  <c r="AE610" i="166"/>
  <c r="AD610" i="166"/>
  <c r="AA610" i="166"/>
  <c r="AB610" i="166" s="1"/>
  <c r="AC610" i="166" s="1"/>
  <c r="Z610" i="166"/>
  <c r="Y610" i="166"/>
  <c r="AP609" i="166"/>
  <c r="AO609" i="166"/>
  <c r="AN609" i="166"/>
  <c r="AL609" i="166"/>
  <c r="AM609" i="166" s="1"/>
  <c r="AK609" i="166"/>
  <c r="AJ609" i="166"/>
  <c r="AI609" i="166"/>
  <c r="AF609" i="166"/>
  <c r="AE609" i="166"/>
  <c r="AD609" i="166"/>
  <c r="AA609" i="166"/>
  <c r="Z609" i="166"/>
  <c r="Y609" i="166"/>
  <c r="AB609" i="166" s="1"/>
  <c r="AP608" i="166"/>
  <c r="AO608" i="166"/>
  <c r="AN608" i="166"/>
  <c r="AK608" i="166"/>
  <c r="AL608" i="166" s="1"/>
  <c r="AM608" i="166" s="1"/>
  <c r="AJ608" i="166"/>
  <c r="AI608" i="166"/>
  <c r="AF608" i="166"/>
  <c r="AE608" i="166"/>
  <c r="AD608" i="166"/>
  <c r="AA608" i="166"/>
  <c r="Z608" i="166"/>
  <c r="Y608" i="166"/>
  <c r="AB608" i="166" s="1"/>
  <c r="AC608" i="166" s="1"/>
  <c r="AP607" i="166"/>
  <c r="AO607" i="166"/>
  <c r="AN607" i="166"/>
  <c r="AQ607" i="166" s="1"/>
  <c r="AK607" i="166"/>
  <c r="AJ607" i="166"/>
  <c r="AI607" i="166"/>
  <c r="AL607" i="166" s="1"/>
  <c r="AM607" i="166" s="1"/>
  <c r="AF607" i="166"/>
  <c r="AG607" i="166" s="1"/>
  <c r="AE607" i="166"/>
  <c r="AD607" i="166"/>
  <c r="AB607" i="166"/>
  <c r="AC607" i="166" s="1"/>
  <c r="AA607" i="166"/>
  <c r="Z607" i="166"/>
  <c r="Y607" i="166"/>
  <c r="AP606" i="166"/>
  <c r="AO606" i="166"/>
  <c r="AN606" i="166"/>
  <c r="AM606" i="166"/>
  <c r="AK606" i="166"/>
  <c r="AJ606" i="166"/>
  <c r="AI606" i="166"/>
  <c r="AL606" i="166" s="1"/>
  <c r="AF606" i="166"/>
  <c r="AE606" i="166"/>
  <c r="AD606" i="166"/>
  <c r="AG606" i="166" s="1"/>
  <c r="AH606" i="166" s="1"/>
  <c r="AA606" i="166"/>
  <c r="AB606" i="166" s="1"/>
  <c r="AC606" i="166" s="1"/>
  <c r="Z606" i="166"/>
  <c r="Y606" i="166"/>
  <c r="AP605" i="166"/>
  <c r="AQ605" i="166" s="1"/>
  <c r="AO605" i="166"/>
  <c r="AN605" i="166"/>
  <c r="AL605" i="166"/>
  <c r="AM605" i="166" s="1"/>
  <c r="AK605" i="166"/>
  <c r="AJ605" i="166"/>
  <c r="AI605" i="166"/>
  <c r="AF605" i="166"/>
  <c r="AE605" i="166"/>
  <c r="AD605" i="166"/>
  <c r="AA605" i="166"/>
  <c r="Z605" i="166"/>
  <c r="Y605" i="166"/>
  <c r="AP604" i="166"/>
  <c r="AO604" i="166"/>
  <c r="AN604" i="166"/>
  <c r="AQ604" i="166" s="1"/>
  <c r="AK604" i="166"/>
  <c r="AL604" i="166" s="1"/>
  <c r="AM604" i="166" s="1"/>
  <c r="AJ604" i="166"/>
  <c r="AI604" i="166"/>
  <c r="AF604" i="166"/>
  <c r="AE604" i="166"/>
  <c r="AG604" i="166" s="1"/>
  <c r="AH604" i="166" s="1"/>
  <c r="AD604" i="166"/>
  <c r="AC604" i="166"/>
  <c r="AA604" i="166"/>
  <c r="Z604" i="166"/>
  <c r="Y604" i="166"/>
  <c r="AB604" i="166" s="1"/>
  <c r="AP603" i="166"/>
  <c r="AO603" i="166"/>
  <c r="AN603" i="166"/>
  <c r="AQ603" i="166" s="1"/>
  <c r="AK603" i="166"/>
  <c r="AJ603" i="166"/>
  <c r="AI603" i="166"/>
  <c r="AF603" i="166"/>
  <c r="AE603" i="166"/>
  <c r="AD603" i="166"/>
  <c r="AB603" i="166"/>
  <c r="AC603" i="166" s="1"/>
  <c r="AA603" i="166"/>
  <c r="Z603" i="166"/>
  <c r="Y603" i="166"/>
  <c r="AQ602" i="166"/>
  <c r="AP602" i="166"/>
  <c r="AO602" i="166"/>
  <c r="AN602" i="166"/>
  <c r="AK602" i="166"/>
  <c r="AJ602" i="166"/>
  <c r="AI602" i="166"/>
  <c r="AL602" i="166" s="1"/>
  <c r="AM602" i="166" s="1"/>
  <c r="AF602" i="166"/>
  <c r="AE602" i="166"/>
  <c r="AD602" i="166"/>
  <c r="AA602" i="166"/>
  <c r="AB602" i="166" s="1"/>
  <c r="AC602" i="166" s="1"/>
  <c r="Z602" i="166"/>
  <c r="Y602" i="166"/>
  <c r="AP601" i="166"/>
  <c r="AO601" i="166"/>
  <c r="AN601" i="166"/>
  <c r="AL601" i="166"/>
  <c r="AM601" i="166" s="1"/>
  <c r="AK601" i="166"/>
  <c r="AJ601" i="166"/>
  <c r="AI601" i="166"/>
  <c r="AH601" i="166"/>
  <c r="AF601" i="166"/>
  <c r="AE601" i="166"/>
  <c r="AD601" i="166"/>
  <c r="AG601" i="166" s="1"/>
  <c r="AA601" i="166"/>
  <c r="Z601" i="166"/>
  <c r="Y601" i="166"/>
  <c r="AB601" i="166" s="1"/>
  <c r="AC601" i="166" s="1"/>
  <c r="AP600" i="166"/>
  <c r="AO600" i="166"/>
  <c r="AN600" i="166"/>
  <c r="AK600" i="166"/>
  <c r="AL600" i="166" s="1"/>
  <c r="AM600" i="166" s="1"/>
  <c r="AJ600" i="166"/>
  <c r="AI600" i="166"/>
  <c r="AF600" i="166"/>
  <c r="AE600" i="166"/>
  <c r="AD600" i="166"/>
  <c r="AG600" i="166" s="1"/>
  <c r="AA600" i="166"/>
  <c r="Z600" i="166"/>
  <c r="Y600" i="166"/>
  <c r="AB600" i="166" s="1"/>
  <c r="AC600" i="166" s="1"/>
  <c r="AP599" i="166"/>
  <c r="AO599" i="166"/>
  <c r="AN599" i="166"/>
  <c r="AQ599" i="166" s="1"/>
  <c r="AK599" i="166"/>
  <c r="AJ599" i="166"/>
  <c r="AI599" i="166"/>
  <c r="AL599" i="166" s="1"/>
  <c r="AM599" i="166" s="1"/>
  <c r="AF599" i="166"/>
  <c r="AE599" i="166"/>
  <c r="AD599" i="166"/>
  <c r="AB599" i="166"/>
  <c r="AC599" i="166" s="1"/>
  <c r="AA599" i="166"/>
  <c r="Z599" i="166"/>
  <c r="Y599" i="166"/>
  <c r="AP598" i="166"/>
  <c r="AO598" i="166"/>
  <c r="AN598" i="166"/>
  <c r="AM598" i="166"/>
  <c r="AK598" i="166"/>
  <c r="AJ598" i="166"/>
  <c r="AI598" i="166"/>
  <c r="AL598" i="166" s="1"/>
  <c r="AF598" i="166"/>
  <c r="AE598" i="166"/>
  <c r="AD598" i="166"/>
  <c r="AG598" i="166" s="1"/>
  <c r="AH598" i="166" s="1"/>
  <c r="AA598" i="166"/>
  <c r="AB598" i="166" s="1"/>
  <c r="AC598" i="166" s="1"/>
  <c r="Z598" i="166"/>
  <c r="Y598" i="166"/>
  <c r="AP597" i="166"/>
  <c r="AQ597" i="166" s="1"/>
  <c r="AO597" i="166"/>
  <c r="AN597" i="166"/>
  <c r="AL597" i="166"/>
  <c r="AM597" i="166" s="1"/>
  <c r="AK597" i="166"/>
  <c r="AJ597" i="166"/>
  <c r="AI597" i="166"/>
  <c r="AF597" i="166"/>
  <c r="AE597" i="166"/>
  <c r="AD597" i="166"/>
  <c r="AA597" i="166"/>
  <c r="Z597" i="166"/>
  <c r="Y597" i="166"/>
  <c r="AP596" i="166"/>
  <c r="AO596" i="166"/>
  <c r="AN596" i="166"/>
  <c r="AQ596" i="166" s="1"/>
  <c r="AK596" i="166"/>
  <c r="AL596" i="166" s="1"/>
  <c r="AM596" i="166" s="1"/>
  <c r="AJ596" i="166"/>
  <c r="AI596" i="166"/>
  <c r="AF596" i="166"/>
  <c r="AE596" i="166"/>
  <c r="AD596" i="166"/>
  <c r="AC596" i="166"/>
  <c r="AA596" i="166"/>
  <c r="Z596" i="166"/>
  <c r="Y596" i="166"/>
  <c r="AB596" i="166" s="1"/>
  <c r="AP595" i="166"/>
  <c r="AO595" i="166"/>
  <c r="AN595" i="166"/>
  <c r="AQ595" i="166" s="1"/>
  <c r="AK595" i="166"/>
  <c r="AJ595" i="166"/>
  <c r="AI595" i="166"/>
  <c r="AF595" i="166"/>
  <c r="AG595" i="166" s="1"/>
  <c r="AH595" i="166" s="1"/>
  <c r="AE595" i="166"/>
  <c r="AD595" i="166"/>
  <c r="AB595" i="166"/>
  <c r="AC595" i="166" s="1"/>
  <c r="AA595" i="166"/>
  <c r="Z595" i="166"/>
  <c r="Y595" i="166"/>
  <c r="AQ594" i="166"/>
  <c r="AP594" i="166"/>
  <c r="AO594" i="166"/>
  <c r="AN594" i="166"/>
  <c r="AK594" i="166"/>
  <c r="AJ594" i="166"/>
  <c r="AI594" i="166"/>
  <c r="AL594" i="166" s="1"/>
  <c r="AM594" i="166" s="1"/>
  <c r="AF594" i="166"/>
  <c r="AE594" i="166"/>
  <c r="AD594" i="166"/>
  <c r="AA594" i="166"/>
  <c r="AB594" i="166" s="1"/>
  <c r="AC594" i="166" s="1"/>
  <c r="Z594" i="166"/>
  <c r="Y594" i="166"/>
  <c r="AP593" i="166"/>
  <c r="AQ593" i="166" s="1"/>
  <c r="AO593" i="166"/>
  <c r="AN593" i="166"/>
  <c r="AL593" i="166"/>
  <c r="AM593" i="166" s="1"/>
  <c r="AK593" i="166"/>
  <c r="AJ593" i="166"/>
  <c r="AI593" i="166"/>
  <c r="AF593" i="166"/>
  <c r="AE593" i="166"/>
  <c r="AD593" i="166"/>
  <c r="AA593" i="166"/>
  <c r="Z593" i="166"/>
  <c r="Y593" i="166"/>
  <c r="AB593" i="166" s="1"/>
  <c r="AP592" i="166"/>
  <c r="AO592" i="166"/>
  <c r="AN592" i="166"/>
  <c r="AK592" i="166"/>
  <c r="AL592" i="166" s="1"/>
  <c r="AM592" i="166" s="1"/>
  <c r="AJ592" i="166"/>
  <c r="AI592" i="166"/>
  <c r="AG592" i="166"/>
  <c r="AF592" i="166"/>
  <c r="AE592" i="166"/>
  <c r="AD592" i="166"/>
  <c r="AA592" i="166"/>
  <c r="Z592" i="166"/>
  <c r="Y592" i="166"/>
  <c r="AB592" i="166" s="1"/>
  <c r="AC592" i="166" s="1"/>
  <c r="AP591" i="166"/>
  <c r="AO591" i="166"/>
  <c r="AN591" i="166"/>
  <c r="AQ591" i="166" s="1"/>
  <c r="AK591" i="166"/>
  <c r="AJ591" i="166"/>
  <c r="AL591" i="166" s="1"/>
  <c r="AM591" i="166" s="1"/>
  <c r="AI591" i="166"/>
  <c r="AF591" i="166"/>
  <c r="AG591" i="166" s="1"/>
  <c r="AE591" i="166"/>
  <c r="AD591" i="166"/>
  <c r="AB591" i="166"/>
  <c r="AC591" i="166" s="1"/>
  <c r="AA591" i="166"/>
  <c r="Z591" i="166"/>
  <c r="Y591" i="166"/>
  <c r="AQ590" i="166"/>
  <c r="AP590" i="166"/>
  <c r="AO590" i="166"/>
  <c r="AN590" i="166"/>
  <c r="AM590" i="166"/>
  <c r="AK590" i="166"/>
  <c r="AJ590" i="166"/>
  <c r="AI590" i="166"/>
  <c r="AL590" i="166" s="1"/>
  <c r="AF590" i="166"/>
  <c r="AE590" i="166"/>
  <c r="AD590" i="166"/>
  <c r="AA590" i="166"/>
  <c r="AB590" i="166" s="1"/>
  <c r="AC590" i="166" s="1"/>
  <c r="Z590" i="166"/>
  <c r="Y590" i="166"/>
  <c r="AP589" i="166"/>
  <c r="AO589" i="166"/>
  <c r="AN589" i="166"/>
  <c r="AL589" i="166"/>
  <c r="AM589" i="166" s="1"/>
  <c r="AK589" i="166"/>
  <c r="AJ589" i="166"/>
  <c r="AI589" i="166"/>
  <c r="AF589" i="166"/>
  <c r="AE589" i="166"/>
  <c r="AD589" i="166"/>
  <c r="AG589" i="166" s="1"/>
  <c r="AH589" i="166" s="1"/>
  <c r="AA589" i="166"/>
  <c r="Z589" i="166"/>
  <c r="AB589" i="166" s="1"/>
  <c r="AC589" i="166" s="1"/>
  <c r="Y589" i="166"/>
  <c r="AP588" i="166"/>
  <c r="AO588" i="166"/>
  <c r="AN588" i="166"/>
  <c r="AK588" i="166"/>
  <c r="AL588" i="166" s="1"/>
  <c r="AM588" i="166" s="1"/>
  <c r="AJ588" i="166"/>
  <c r="AI588" i="166"/>
  <c r="AG588" i="166"/>
  <c r="AH588" i="166" s="1"/>
  <c r="AF588" i="166"/>
  <c r="AE588" i="166"/>
  <c r="AD588" i="166"/>
  <c r="AC588" i="166"/>
  <c r="AA588" i="166"/>
  <c r="Z588" i="166"/>
  <c r="Y588" i="166"/>
  <c r="AB588" i="166" s="1"/>
  <c r="AP587" i="166"/>
  <c r="AO587" i="166"/>
  <c r="AN587" i="166"/>
  <c r="AQ587" i="166" s="1"/>
  <c r="AK587" i="166"/>
  <c r="AJ587" i="166"/>
  <c r="AI587" i="166"/>
  <c r="AF587" i="166"/>
  <c r="AE587" i="166"/>
  <c r="AD587" i="166"/>
  <c r="AB587" i="166"/>
  <c r="AC587" i="166" s="1"/>
  <c r="AA587" i="166"/>
  <c r="Z587" i="166"/>
  <c r="Y587" i="166"/>
  <c r="AP586" i="166"/>
  <c r="AO586" i="166"/>
  <c r="AN586" i="166"/>
  <c r="AQ586" i="166" s="1"/>
  <c r="AK586" i="166"/>
  <c r="AJ586" i="166"/>
  <c r="AI586" i="166"/>
  <c r="AL586" i="166" s="1"/>
  <c r="AM586" i="166" s="1"/>
  <c r="AF586" i="166"/>
  <c r="AE586" i="166"/>
  <c r="AD586" i="166"/>
  <c r="AA586" i="166"/>
  <c r="AB586" i="166" s="1"/>
  <c r="AC586" i="166" s="1"/>
  <c r="Z586" i="166"/>
  <c r="Y586" i="166"/>
  <c r="AP585" i="166"/>
  <c r="AO585" i="166"/>
  <c r="AN585" i="166"/>
  <c r="AL585" i="166"/>
  <c r="AM585" i="166" s="1"/>
  <c r="AK585" i="166"/>
  <c r="AJ585" i="166"/>
  <c r="AI585" i="166"/>
  <c r="AF585" i="166"/>
  <c r="AE585" i="166"/>
  <c r="AD585" i="166"/>
  <c r="AA585" i="166"/>
  <c r="Z585" i="166"/>
  <c r="Y585" i="166"/>
  <c r="AB585" i="166" s="1"/>
  <c r="AC585" i="166" s="1"/>
  <c r="AP584" i="166"/>
  <c r="AO584" i="166"/>
  <c r="AN584" i="166"/>
  <c r="AK584" i="166"/>
  <c r="AL584" i="166" s="1"/>
  <c r="AM584" i="166" s="1"/>
  <c r="AJ584" i="166"/>
  <c r="AI584" i="166"/>
  <c r="AF584" i="166"/>
  <c r="AE584" i="166"/>
  <c r="AD584" i="166"/>
  <c r="AA584" i="166"/>
  <c r="Z584" i="166"/>
  <c r="Y584" i="166"/>
  <c r="AB584" i="166" s="1"/>
  <c r="AC584" i="166" s="1"/>
  <c r="AP583" i="166"/>
  <c r="AO583" i="166"/>
  <c r="AN583" i="166"/>
  <c r="AQ583" i="166" s="1"/>
  <c r="AK583" i="166"/>
  <c r="AJ583" i="166"/>
  <c r="AI583" i="166"/>
  <c r="AL583" i="166" s="1"/>
  <c r="AM583" i="166" s="1"/>
  <c r="AF583" i="166"/>
  <c r="AE583" i="166"/>
  <c r="AD583" i="166"/>
  <c r="AB583" i="166"/>
  <c r="AC583" i="166" s="1"/>
  <c r="AA583" i="166"/>
  <c r="Z583" i="166"/>
  <c r="Y583" i="166"/>
  <c r="AP582" i="166"/>
  <c r="AO582" i="166"/>
  <c r="AN582" i="166"/>
  <c r="AQ582" i="166" s="1"/>
  <c r="AM582" i="166"/>
  <c r="AK582" i="166"/>
  <c r="AJ582" i="166"/>
  <c r="AI582" i="166"/>
  <c r="AL582" i="166" s="1"/>
  <c r="AF582" i="166"/>
  <c r="AE582" i="166"/>
  <c r="AD582" i="166"/>
  <c r="AG582" i="166" s="1"/>
  <c r="AH582" i="166" s="1"/>
  <c r="AA582" i="166"/>
  <c r="AB582" i="166" s="1"/>
  <c r="AC582" i="166" s="1"/>
  <c r="Z582" i="166"/>
  <c r="Y582" i="166"/>
  <c r="AP581" i="166"/>
  <c r="AO581" i="166"/>
  <c r="AN581" i="166"/>
  <c r="AL581" i="166"/>
  <c r="AM581" i="166" s="1"/>
  <c r="AK581" i="166"/>
  <c r="AJ581" i="166"/>
  <c r="AI581" i="166"/>
  <c r="AF581" i="166"/>
  <c r="AE581" i="166"/>
  <c r="AD581" i="166"/>
  <c r="AG581" i="166" s="1"/>
  <c r="AA581" i="166"/>
  <c r="Z581" i="166"/>
  <c r="Y581" i="166"/>
  <c r="AP580" i="166"/>
  <c r="AO580" i="166"/>
  <c r="AN580" i="166"/>
  <c r="AK580" i="166"/>
  <c r="AL580" i="166" s="1"/>
  <c r="AM580" i="166" s="1"/>
  <c r="AJ580" i="166"/>
  <c r="AI580" i="166"/>
  <c r="AF580" i="166"/>
  <c r="AE580" i="166"/>
  <c r="AD580" i="166"/>
  <c r="AC580" i="166"/>
  <c r="AA580" i="166"/>
  <c r="Z580" i="166"/>
  <c r="Y580" i="166"/>
  <c r="AB580" i="166" s="1"/>
  <c r="AP579" i="166"/>
  <c r="AO579" i="166"/>
  <c r="AN579" i="166"/>
  <c r="AQ579" i="166" s="1"/>
  <c r="AK579" i="166"/>
  <c r="AJ579" i="166"/>
  <c r="AI579" i="166"/>
  <c r="AF579" i="166"/>
  <c r="AE579" i="166"/>
  <c r="AD579" i="166"/>
  <c r="AB579" i="166"/>
  <c r="AC579" i="166" s="1"/>
  <c r="AA579" i="166"/>
  <c r="Z579" i="166"/>
  <c r="Y579" i="166"/>
  <c r="AP578" i="166"/>
  <c r="AO578" i="166"/>
  <c r="AN578" i="166"/>
  <c r="AK578" i="166"/>
  <c r="AJ578" i="166"/>
  <c r="AI578" i="166"/>
  <c r="AL578" i="166" s="1"/>
  <c r="AM578" i="166" s="1"/>
  <c r="AF578" i="166"/>
  <c r="AE578" i="166"/>
  <c r="AD578" i="166"/>
  <c r="AA578" i="166"/>
  <c r="AB578" i="166" s="1"/>
  <c r="AC578" i="166" s="1"/>
  <c r="Z578" i="166"/>
  <c r="Y578" i="166"/>
  <c r="AP577" i="166"/>
  <c r="AO577" i="166"/>
  <c r="AN577" i="166"/>
  <c r="AL577" i="166"/>
  <c r="AM577" i="166" s="1"/>
  <c r="AK577" i="166"/>
  <c r="AJ577" i="166"/>
  <c r="AI577" i="166"/>
  <c r="AF577" i="166"/>
  <c r="AE577" i="166"/>
  <c r="AD577" i="166"/>
  <c r="AG577" i="166" s="1"/>
  <c r="AA577" i="166"/>
  <c r="Z577" i="166"/>
  <c r="Y577" i="166"/>
  <c r="AB577" i="166" s="1"/>
  <c r="AP576" i="166"/>
  <c r="AO576" i="166"/>
  <c r="AN576" i="166"/>
  <c r="AK576" i="166"/>
  <c r="AL576" i="166" s="1"/>
  <c r="AM576" i="166" s="1"/>
  <c r="AJ576" i="166"/>
  <c r="AI576" i="166"/>
  <c r="AF576" i="166"/>
  <c r="AE576" i="166"/>
  <c r="AD576" i="166"/>
  <c r="AG576" i="166" s="1"/>
  <c r="AA576" i="166"/>
  <c r="Z576" i="166"/>
  <c r="Y576" i="166"/>
  <c r="AB576" i="166" s="1"/>
  <c r="AC576" i="166" s="1"/>
  <c r="AP575" i="166"/>
  <c r="AO575" i="166"/>
  <c r="AN575" i="166"/>
  <c r="AK575" i="166"/>
  <c r="AJ575" i="166"/>
  <c r="AI575" i="166"/>
  <c r="AL575" i="166" s="1"/>
  <c r="AM575" i="166" s="1"/>
  <c r="AF575" i="166"/>
  <c r="AE575" i="166"/>
  <c r="AD575" i="166"/>
  <c r="AB575" i="166"/>
  <c r="AC575" i="166" s="1"/>
  <c r="AA575" i="166"/>
  <c r="Z575" i="166"/>
  <c r="Y575" i="166"/>
  <c r="AP574" i="166"/>
  <c r="AO574" i="166"/>
  <c r="AN574" i="166"/>
  <c r="AQ574" i="166" s="1"/>
  <c r="AM574" i="166"/>
  <c r="AK574" i="166"/>
  <c r="AJ574" i="166"/>
  <c r="AI574" i="166"/>
  <c r="AL574" i="166" s="1"/>
  <c r="AF574" i="166"/>
  <c r="AE574" i="166"/>
  <c r="AD574" i="166"/>
  <c r="AA574" i="166"/>
  <c r="AB574" i="166" s="1"/>
  <c r="AC574" i="166" s="1"/>
  <c r="Z574" i="166"/>
  <c r="Y574" i="166"/>
  <c r="AP573" i="166"/>
  <c r="AO573" i="166"/>
  <c r="AN573" i="166"/>
  <c r="AL573" i="166"/>
  <c r="AM573" i="166" s="1"/>
  <c r="AK573" i="166"/>
  <c r="AJ573" i="166"/>
  <c r="AI573" i="166"/>
  <c r="AF573" i="166"/>
  <c r="AE573" i="166"/>
  <c r="AD573" i="166"/>
  <c r="AG573" i="166" s="1"/>
  <c r="AA573" i="166"/>
  <c r="Z573" i="166"/>
  <c r="Y573" i="166"/>
  <c r="AP572" i="166"/>
  <c r="AO572" i="166"/>
  <c r="AN572" i="166"/>
  <c r="AK572" i="166"/>
  <c r="AL572" i="166" s="1"/>
  <c r="AM572" i="166" s="1"/>
  <c r="AJ572" i="166"/>
  <c r="AI572" i="166"/>
  <c r="AF572" i="166"/>
  <c r="AE572" i="166"/>
  <c r="AD572" i="166"/>
  <c r="AG572" i="166" s="1"/>
  <c r="AH572" i="166" s="1"/>
  <c r="AC572" i="166"/>
  <c r="AA572" i="166"/>
  <c r="Z572" i="166"/>
  <c r="Y572" i="166"/>
  <c r="AB572" i="166" s="1"/>
  <c r="AP571" i="166"/>
  <c r="AO571" i="166"/>
  <c r="AN571" i="166"/>
  <c r="AK571" i="166"/>
  <c r="AJ571" i="166"/>
  <c r="AI571" i="166"/>
  <c r="AF571" i="166"/>
  <c r="AE571" i="166"/>
  <c r="AD571" i="166"/>
  <c r="AB571" i="166"/>
  <c r="AC571" i="166" s="1"/>
  <c r="AA571" i="166"/>
  <c r="Z571" i="166"/>
  <c r="Y571" i="166"/>
  <c r="AP570" i="166"/>
  <c r="AO570" i="166"/>
  <c r="AN570" i="166"/>
  <c r="AQ570" i="166" s="1"/>
  <c r="AK570" i="166"/>
  <c r="AJ570" i="166"/>
  <c r="AI570" i="166"/>
  <c r="AL570" i="166" s="1"/>
  <c r="AM570" i="166" s="1"/>
  <c r="AF570" i="166"/>
  <c r="AE570" i="166"/>
  <c r="AD570" i="166"/>
  <c r="AA570" i="166"/>
  <c r="AB570" i="166" s="1"/>
  <c r="AC570" i="166" s="1"/>
  <c r="Z570" i="166"/>
  <c r="Y570" i="166"/>
  <c r="AP569" i="166"/>
  <c r="AO569" i="166"/>
  <c r="AN569" i="166"/>
  <c r="AL569" i="166"/>
  <c r="AM569" i="166" s="1"/>
  <c r="AK569" i="166"/>
  <c r="AJ569" i="166"/>
  <c r="AI569" i="166"/>
  <c r="AF569" i="166"/>
  <c r="AE569" i="166"/>
  <c r="AD569" i="166"/>
  <c r="AA569" i="166"/>
  <c r="Z569" i="166"/>
  <c r="Y569" i="166"/>
  <c r="AB569" i="166" s="1"/>
  <c r="AC569" i="166" s="1"/>
  <c r="AP568" i="166"/>
  <c r="AO568" i="166"/>
  <c r="AN568" i="166"/>
  <c r="AK568" i="166"/>
  <c r="AL568" i="166" s="1"/>
  <c r="AM568" i="166" s="1"/>
  <c r="AJ568" i="166"/>
  <c r="AI568" i="166"/>
  <c r="AG568" i="166"/>
  <c r="AF568" i="166"/>
  <c r="AE568" i="166"/>
  <c r="AD568" i="166"/>
  <c r="AA568" i="166"/>
  <c r="Z568" i="166"/>
  <c r="Y568" i="166"/>
  <c r="AB568" i="166" s="1"/>
  <c r="AC568" i="166" s="1"/>
  <c r="AP567" i="166"/>
  <c r="AO567" i="166"/>
  <c r="AN567" i="166"/>
  <c r="AK567" i="166"/>
  <c r="AJ567" i="166"/>
  <c r="AI567" i="166"/>
  <c r="AL567" i="166" s="1"/>
  <c r="AM567" i="166" s="1"/>
  <c r="AF567" i="166"/>
  <c r="AG567" i="166" s="1"/>
  <c r="AE567" i="166"/>
  <c r="AD567" i="166"/>
  <c r="AB567" i="166"/>
  <c r="AC567" i="166" s="1"/>
  <c r="AA567" i="166"/>
  <c r="Z567" i="166"/>
  <c r="Y567" i="166"/>
  <c r="AQ566" i="166"/>
  <c r="AP566" i="166"/>
  <c r="AO566" i="166"/>
  <c r="AN566" i="166"/>
  <c r="AM566" i="166"/>
  <c r="AK566" i="166"/>
  <c r="AJ566" i="166"/>
  <c r="AI566" i="166"/>
  <c r="AL566" i="166" s="1"/>
  <c r="AF566" i="166"/>
  <c r="AE566" i="166"/>
  <c r="AD566" i="166"/>
  <c r="AA566" i="166"/>
  <c r="AB566" i="166" s="1"/>
  <c r="AC566" i="166" s="1"/>
  <c r="Z566" i="166"/>
  <c r="Y566" i="166"/>
  <c r="AP565" i="166"/>
  <c r="AO565" i="166"/>
  <c r="AN565" i="166"/>
  <c r="AL565" i="166"/>
  <c r="AM565" i="166" s="1"/>
  <c r="AK565" i="166"/>
  <c r="AJ565" i="166"/>
  <c r="AI565" i="166"/>
  <c r="AF565" i="166"/>
  <c r="AE565" i="166"/>
  <c r="AD565" i="166"/>
  <c r="AG565" i="166" s="1"/>
  <c r="AA565" i="166"/>
  <c r="Z565" i="166"/>
  <c r="Y565" i="166"/>
  <c r="AP564" i="166"/>
  <c r="AO564" i="166"/>
  <c r="AN564" i="166"/>
  <c r="AK564" i="166"/>
  <c r="AL564" i="166" s="1"/>
  <c r="AM564" i="166" s="1"/>
  <c r="AJ564" i="166"/>
  <c r="AI564" i="166"/>
  <c r="AF564" i="166"/>
  <c r="AE564" i="166"/>
  <c r="AD564" i="166"/>
  <c r="AG564" i="166" s="1"/>
  <c r="AH564" i="166" s="1"/>
  <c r="AC564" i="166"/>
  <c r="AA564" i="166"/>
  <c r="Z564" i="166"/>
  <c r="Y564" i="166"/>
  <c r="AB564" i="166" s="1"/>
  <c r="AP563" i="166"/>
  <c r="AO563" i="166"/>
  <c r="AN563" i="166"/>
  <c r="AK563" i="166"/>
  <c r="AJ563" i="166"/>
  <c r="AI563" i="166"/>
  <c r="AF563" i="166"/>
  <c r="AE563" i="166"/>
  <c r="AD563" i="166"/>
  <c r="AB563" i="166"/>
  <c r="AC563" i="166" s="1"/>
  <c r="AA563" i="166"/>
  <c r="Z563" i="166"/>
  <c r="Y563" i="166"/>
  <c r="AP562" i="166"/>
  <c r="AO562" i="166"/>
  <c r="AN562" i="166"/>
  <c r="AQ562" i="166" s="1"/>
  <c r="AK562" i="166"/>
  <c r="AJ562" i="166"/>
  <c r="AI562" i="166"/>
  <c r="AL562" i="166" s="1"/>
  <c r="AM562" i="166" s="1"/>
  <c r="AF562" i="166"/>
  <c r="AE562" i="166"/>
  <c r="AD562" i="166"/>
  <c r="AA562" i="166"/>
  <c r="AB562" i="166" s="1"/>
  <c r="AC562" i="166" s="1"/>
  <c r="Z562" i="166"/>
  <c r="Y562" i="166"/>
  <c r="AP561" i="166"/>
  <c r="AO561" i="166"/>
  <c r="AN561" i="166"/>
  <c r="AL561" i="166"/>
  <c r="AM561" i="166" s="1"/>
  <c r="AK561" i="166"/>
  <c r="AJ561" i="166"/>
  <c r="AI561" i="166"/>
  <c r="AF561" i="166"/>
  <c r="AE561" i="166"/>
  <c r="AD561" i="166"/>
  <c r="AG561" i="166" s="1"/>
  <c r="AA561" i="166"/>
  <c r="Z561" i="166"/>
  <c r="Y561" i="166"/>
  <c r="AB561" i="166" s="1"/>
  <c r="AP560" i="166"/>
  <c r="AO560" i="166"/>
  <c r="AN560" i="166"/>
  <c r="AK560" i="166"/>
  <c r="AL560" i="166" s="1"/>
  <c r="AM560" i="166" s="1"/>
  <c r="AJ560" i="166"/>
  <c r="AI560" i="166"/>
  <c r="AF560" i="166"/>
  <c r="AE560" i="166"/>
  <c r="AD560" i="166"/>
  <c r="AG560" i="166" s="1"/>
  <c r="AA560" i="166"/>
  <c r="Z560" i="166"/>
  <c r="Y560" i="166"/>
  <c r="AB560" i="166" s="1"/>
  <c r="AC560" i="166" s="1"/>
  <c r="AP559" i="166"/>
  <c r="AO559" i="166"/>
  <c r="AN559" i="166"/>
  <c r="AK559" i="166"/>
  <c r="AJ559" i="166"/>
  <c r="AI559" i="166"/>
  <c r="AL559" i="166" s="1"/>
  <c r="AM559" i="166" s="1"/>
  <c r="AF559" i="166"/>
  <c r="AE559" i="166"/>
  <c r="AD559" i="166"/>
  <c r="AB559" i="166"/>
  <c r="AC559" i="166" s="1"/>
  <c r="AA559" i="166"/>
  <c r="Z559" i="166"/>
  <c r="Y559" i="166"/>
  <c r="AP558" i="166"/>
  <c r="AO558" i="166"/>
  <c r="AN558" i="166"/>
  <c r="AQ558" i="166" s="1"/>
  <c r="AM558" i="166"/>
  <c r="AK558" i="166"/>
  <c r="AJ558" i="166"/>
  <c r="AI558" i="166"/>
  <c r="AL558" i="166" s="1"/>
  <c r="AF558" i="166"/>
  <c r="AE558" i="166"/>
  <c r="AD558" i="166"/>
  <c r="AA558" i="166"/>
  <c r="AB558" i="166" s="1"/>
  <c r="AC558" i="166" s="1"/>
  <c r="Z558" i="166"/>
  <c r="Y558" i="166"/>
  <c r="AP557" i="166"/>
  <c r="AO557" i="166"/>
  <c r="AN557" i="166"/>
  <c r="AL557" i="166"/>
  <c r="AM557" i="166" s="1"/>
  <c r="AK557" i="166"/>
  <c r="AJ557" i="166"/>
  <c r="AI557" i="166"/>
  <c r="AF557" i="166"/>
  <c r="AE557" i="166"/>
  <c r="AD557" i="166"/>
  <c r="AA557" i="166"/>
  <c r="Z557" i="166"/>
  <c r="Y557" i="166"/>
  <c r="AP556" i="166"/>
  <c r="AO556" i="166"/>
  <c r="AN556" i="166"/>
  <c r="AK556" i="166"/>
  <c r="AJ556" i="166"/>
  <c r="AL556" i="166" s="1"/>
  <c r="AM556" i="166" s="1"/>
  <c r="AI556" i="166"/>
  <c r="AF556" i="166"/>
  <c r="AE556" i="166"/>
  <c r="AD556" i="166"/>
  <c r="AB556" i="166"/>
  <c r="AC556" i="166" s="1"/>
  <c r="AA556" i="166"/>
  <c r="Z556" i="166"/>
  <c r="Y556" i="166"/>
  <c r="AP555" i="166"/>
  <c r="AO555" i="166"/>
  <c r="AN555" i="166"/>
  <c r="AQ555" i="166" s="1"/>
  <c r="AM555" i="166"/>
  <c r="AK555" i="166"/>
  <c r="AJ555" i="166"/>
  <c r="AI555" i="166"/>
  <c r="AL555" i="166" s="1"/>
  <c r="AF555" i="166"/>
  <c r="AE555" i="166"/>
  <c r="AD555" i="166"/>
  <c r="AA555" i="166"/>
  <c r="Z555" i="166"/>
  <c r="Y555" i="166"/>
  <c r="AB555" i="166" s="1"/>
  <c r="AC555" i="166" s="1"/>
  <c r="AP554" i="166"/>
  <c r="AO554" i="166"/>
  <c r="AN554" i="166"/>
  <c r="AL554" i="166"/>
  <c r="AM554" i="166" s="1"/>
  <c r="AK554" i="166"/>
  <c r="AJ554" i="166"/>
  <c r="AI554" i="166"/>
  <c r="AF554" i="166"/>
  <c r="AE554" i="166"/>
  <c r="AD554" i="166"/>
  <c r="AG554" i="166" s="1"/>
  <c r="AH554" i="166" s="1"/>
  <c r="AA554" i="166"/>
  <c r="Z554" i="166"/>
  <c r="AB554" i="166" s="1"/>
  <c r="AC554" i="166" s="1"/>
  <c r="Y554" i="166"/>
  <c r="AP553" i="166"/>
  <c r="AO553" i="166"/>
  <c r="AN553" i="166"/>
  <c r="AK553" i="166"/>
  <c r="AJ553" i="166"/>
  <c r="AI553" i="166"/>
  <c r="AL553" i="166" s="1"/>
  <c r="AM553" i="166" s="1"/>
  <c r="AF553" i="166"/>
  <c r="AE553" i="166"/>
  <c r="AD553" i="166"/>
  <c r="AG553" i="166" s="1"/>
  <c r="AA553" i="166"/>
  <c r="Z553" i="166"/>
  <c r="Y553" i="166"/>
  <c r="AB553" i="166" s="1"/>
  <c r="AC553" i="166" s="1"/>
  <c r="AP552" i="166"/>
  <c r="AO552" i="166"/>
  <c r="AN552" i="166"/>
  <c r="AQ552" i="166" s="1"/>
  <c r="AK552" i="166"/>
  <c r="AJ552" i="166"/>
  <c r="AL552" i="166" s="1"/>
  <c r="AM552" i="166" s="1"/>
  <c r="AI552" i="166"/>
  <c r="AF552" i="166"/>
  <c r="AE552" i="166"/>
  <c r="AD552" i="166"/>
  <c r="AB552" i="166"/>
  <c r="AC552" i="166" s="1"/>
  <c r="AA552" i="166"/>
  <c r="Z552" i="166"/>
  <c r="Y552" i="166"/>
  <c r="AP551" i="166"/>
  <c r="AO551" i="166"/>
  <c r="AN551" i="166"/>
  <c r="AQ551" i="166" s="1"/>
  <c r="AK551" i="166"/>
  <c r="AJ551" i="166"/>
  <c r="AI551" i="166"/>
  <c r="AL551" i="166" s="1"/>
  <c r="AM551" i="166" s="1"/>
  <c r="AF551" i="166"/>
  <c r="AE551" i="166"/>
  <c r="AD551" i="166"/>
  <c r="AA551" i="166"/>
  <c r="Z551" i="166"/>
  <c r="Y551" i="166"/>
  <c r="AB551" i="166" s="1"/>
  <c r="AC551" i="166" s="1"/>
  <c r="AP550" i="166"/>
  <c r="AO550" i="166"/>
  <c r="AN550" i="166"/>
  <c r="AL550" i="166"/>
  <c r="AM550" i="166" s="1"/>
  <c r="AK550" i="166"/>
  <c r="AJ550" i="166"/>
  <c r="AI550" i="166"/>
  <c r="AF550" i="166"/>
  <c r="AE550" i="166"/>
  <c r="AD550" i="166"/>
  <c r="AG550" i="166" s="1"/>
  <c r="AA550" i="166"/>
  <c r="Z550" i="166"/>
  <c r="AB550" i="166" s="1"/>
  <c r="Y550" i="166"/>
  <c r="AP549" i="166"/>
  <c r="AO549" i="166"/>
  <c r="AN549" i="166"/>
  <c r="AK549" i="166"/>
  <c r="AJ549" i="166"/>
  <c r="AI549" i="166"/>
  <c r="AL549" i="166" s="1"/>
  <c r="AM549" i="166" s="1"/>
  <c r="AF549" i="166"/>
  <c r="AE549" i="166"/>
  <c r="AD549" i="166"/>
  <c r="AC549" i="166"/>
  <c r="AA549" i="166"/>
  <c r="Z549" i="166"/>
  <c r="Y549" i="166"/>
  <c r="AB549" i="166" s="1"/>
  <c r="AP548" i="166"/>
  <c r="AO548" i="166"/>
  <c r="AN548" i="166"/>
  <c r="AQ548" i="166" s="1"/>
  <c r="AK548" i="166"/>
  <c r="AJ548" i="166"/>
  <c r="AL548" i="166" s="1"/>
  <c r="AM548" i="166" s="1"/>
  <c r="AI548" i="166"/>
  <c r="AF548" i="166"/>
  <c r="AE548" i="166"/>
  <c r="AD548" i="166"/>
  <c r="AB548" i="166"/>
  <c r="AC548" i="166" s="1"/>
  <c r="AA548" i="166"/>
  <c r="Z548" i="166"/>
  <c r="Y548" i="166"/>
  <c r="AP547" i="166"/>
  <c r="AO547" i="166"/>
  <c r="AN547" i="166"/>
  <c r="AK547" i="166"/>
  <c r="AJ547" i="166"/>
  <c r="AI547" i="166"/>
  <c r="AL547" i="166" s="1"/>
  <c r="AM547" i="166" s="1"/>
  <c r="AF547" i="166"/>
  <c r="AE547" i="166"/>
  <c r="AD547" i="166"/>
  <c r="AA547" i="166"/>
  <c r="Z547" i="166"/>
  <c r="Y547" i="166"/>
  <c r="AP546" i="166"/>
  <c r="AO546" i="166"/>
  <c r="AN546" i="166"/>
  <c r="AL546" i="166"/>
  <c r="AM546" i="166" s="1"/>
  <c r="AK546" i="166"/>
  <c r="AJ546" i="166"/>
  <c r="AI546" i="166"/>
  <c r="AF546" i="166"/>
  <c r="AE546" i="166"/>
  <c r="AD546" i="166"/>
  <c r="AG546" i="166" s="1"/>
  <c r="AH546" i="166" s="1"/>
  <c r="AA546" i="166"/>
  <c r="Z546" i="166"/>
  <c r="AB546" i="166" s="1"/>
  <c r="AC546" i="166" s="1"/>
  <c r="Y546" i="166"/>
  <c r="AP545" i="166"/>
  <c r="AO545" i="166"/>
  <c r="AQ545" i="166" s="1"/>
  <c r="AN545" i="166"/>
  <c r="AK545" i="166"/>
  <c r="AJ545" i="166"/>
  <c r="AI545" i="166"/>
  <c r="AF545" i="166"/>
  <c r="AE545" i="166"/>
  <c r="AD545" i="166"/>
  <c r="AG545" i="166" s="1"/>
  <c r="AH545" i="166" s="1"/>
  <c r="AC545" i="166"/>
  <c r="AA545" i="166"/>
  <c r="Z545" i="166"/>
  <c r="Y545" i="166"/>
  <c r="AB545" i="166" s="1"/>
  <c r="AP544" i="166"/>
  <c r="AO544" i="166"/>
  <c r="AN544" i="166"/>
  <c r="AQ544" i="166" s="1"/>
  <c r="AK544" i="166"/>
  <c r="AJ544" i="166"/>
  <c r="AL544" i="166" s="1"/>
  <c r="AM544" i="166" s="1"/>
  <c r="AI544" i="166"/>
  <c r="AF544" i="166"/>
  <c r="AE544" i="166"/>
  <c r="AD544" i="166"/>
  <c r="AB544" i="166"/>
  <c r="AC544" i="166" s="1"/>
  <c r="AA544" i="166"/>
  <c r="Z544" i="166"/>
  <c r="Y544" i="166"/>
  <c r="AP543" i="166"/>
  <c r="AO543" i="166"/>
  <c r="AN543" i="166"/>
  <c r="AQ543" i="166" s="1"/>
  <c r="AM543" i="166"/>
  <c r="AK543" i="166"/>
  <c r="AJ543" i="166"/>
  <c r="AI543" i="166"/>
  <c r="AL543" i="166" s="1"/>
  <c r="AF543" i="166"/>
  <c r="AE543" i="166"/>
  <c r="AD543" i="166"/>
  <c r="AA543" i="166"/>
  <c r="Z543" i="166"/>
  <c r="Y543" i="166"/>
  <c r="AP542" i="166"/>
  <c r="AO542" i="166"/>
  <c r="AN542" i="166"/>
  <c r="AL542" i="166"/>
  <c r="AM542" i="166" s="1"/>
  <c r="AK542" i="166"/>
  <c r="AJ542" i="166"/>
  <c r="AI542" i="166"/>
  <c r="AF542" i="166"/>
  <c r="AE542" i="166"/>
  <c r="AD542" i="166"/>
  <c r="AG542" i="166" s="1"/>
  <c r="AH542" i="166" s="1"/>
  <c r="AA542" i="166"/>
  <c r="Z542" i="166"/>
  <c r="AB542" i="166" s="1"/>
  <c r="AC542" i="166" s="1"/>
  <c r="Y542" i="166"/>
  <c r="AP541" i="166"/>
  <c r="AO541" i="166"/>
  <c r="AQ541" i="166" s="1"/>
  <c r="AN541" i="166"/>
  <c r="AK541" i="166"/>
  <c r="AJ541" i="166"/>
  <c r="AI541" i="166"/>
  <c r="AF541" i="166"/>
  <c r="AE541" i="166"/>
  <c r="AD541" i="166"/>
  <c r="AG541" i="166" s="1"/>
  <c r="AA541" i="166"/>
  <c r="Z541" i="166"/>
  <c r="Y541" i="166"/>
  <c r="AB541" i="166" s="1"/>
  <c r="AC541" i="166" s="1"/>
  <c r="AP540" i="166"/>
  <c r="AO540" i="166"/>
  <c r="AN540" i="166"/>
  <c r="AK540" i="166"/>
  <c r="AJ540" i="166"/>
  <c r="AL540" i="166" s="1"/>
  <c r="AM540" i="166" s="1"/>
  <c r="AI540" i="166"/>
  <c r="AF540" i="166"/>
  <c r="AE540" i="166"/>
  <c r="AD540" i="166"/>
  <c r="AB540" i="166"/>
  <c r="AC540" i="166" s="1"/>
  <c r="AA540" i="166"/>
  <c r="Z540" i="166"/>
  <c r="Y540" i="166"/>
  <c r="AP539" i="166"/>
  <c r="AO539" i="166"/>
  <c r="AN539" i="166"/>
  <c r="AQ539" i="166" s="1"/>
  <c r="AM539" i="166"/>
  <c r="AK539" i="166"/>
  <c r="AJ539" i="166"/>
  <c r="AI539" i="166"/>
  <c r="AL539" i="166" s="1"/>
  <c r="AF539" i="166"/>
  <c r="AE539" i="166"/>
  <c r="AD539" i="166"/>
  <c r="AA539" i="166"/>
  <c r="Z539" i="166"/>
  <c r="Y539" i="166"/>
  <c r="AB539" i="166" s="1"/>
  <c r="AC539" i="166" s="1"/>
  <c r="AP538" i="166"/>
  <c r="AO538" i="166"/>
  <c r="AN538" i="166"/>
  <c r="AQ538" i="166" s="1"/>
  <c r="AL538" i="166"/>
  <c r="AM538" i="166" s="1"/>
  <c r="AK538" i="166"/>
  <c r="AJ538" i="166"/>
  <c r="AI538" i="166"/>
  <c r="AF538" i="166"/>
  <c r="AE538" i="166"/>
  <c r="AD538" i="166"/>
  <c r="AG538" i="166" s="1"/>
  <c r="AH538" i="166" s="1"/>
  <c r="AA538" i="166"/>
  <c r="Z538" i="166"/>
  <c r="AB538" i="166" s="1"/>
  <c r="AC538" i="166" s="1"/>
  <c r="Y538" i="166"/>
  <c r="AP537" i="166"/>
  <c r="AO537" i="166"/>
  <c r="AN537" i="166"/>
  <c r="AK537" i="166"/>
  <c r="AJ537" i="166"/>
  <c r="AI537" i="166"/>
  <c r="AL537" i="166" s="1"/>
  <c r="AM537" i="166" s="1"/>
  <c r="AF537" i="166"/>
  <c r="AE537" i="166"/>
  <c r="AD537" i="166"/>
  <c r="AA537" i="166"/>
  <c r="Z537" i="166"/>
  <c r="Y537" i="166"/>
  <c r="AB537" i="166" s="1"/>
  <c r="AC537" i="166" s="1"/>
  <c r="AP536" i="166"/>
  <c r="AO536" i="166"/>
  <c r="AN536" i="166"/>
  <c r="AQ536" i="166" s="1"/>
  <c r="AK536" i="166"/>
  <c r="AJ536" i="166"/>
  <c r="AL536" i="166" s="1"/>
  <c r="AM536" i="166" s="1"/>
  <c r="AI536" i="166"/>
  <c r="AF536" i="166"/>
  <c r="AE536" i="166"/>
  <c r="AD536" i="166"/>
  <c r="AB536" i="166"/>
  <c r="AC536" i="166" s="1"/>
  <c r="AA536" i="166"/>
  <c r="Z536" i="166"/>
  <c r="Y536" i="166"/>
  <c r="AP535" i="166"/>
  <c r="AO535" i="166"/>
  <c r="AN535" i="166"/>
  <c r="AQ535" i="166" s="1"/>
  <c r="AK535" i="166"/>
  <c r="AJ535" i="166"/>
  <c r="AI535" i="166"/>
  <c r="AL535" i="166" s="1"/>
  <c r="AM535" i="166" s="1"/>
  <c r="AF535" i="166"/>
  <c r="AE535" i="166"/>
  <c r="AD535" i="166"/>
  <c r="AA535" i="166"/>
  <c r="Z535" i="166"/>
  <c r="Y535" i="166"/>
  <c r="AB535" i="166" s="1"/>
  <c r="AC535" i="166" s="1"/>
  <c r="AP534" i="166"/>
  <c r="AO534" i="166"/>
  <c r="AN534" i="166"/>
  <c r="AL534" i="166"/>
  <c r="AM534" i="166" s="1"/>
  <c r="AK534" i="166"/>
  <c r="AJ534" i="166"/>
  <c r="AI534" i="166"/>
  <c r="AF534" i="166"/>
  <c r="AE534" i="166"/>
  <c r="AD534" i="166"/>
  <c r="AG534" i="166" s="1"/>
  <c r="AA534" i="166"/>
  <c r="Z534" i="166"/>
  <c r="AB534" i="166" s="1"/>
  <c r="Y534" i="166"/>
  <c r="AP533" i="166"/>
  <c r="AO533" i="166"/>
  <c r="AN533" i="166"/>
  <c r="AK533" i="166"/>
  <c r="AJ533" i="166"/>
  <c r="AI533" i="166"/>
  <c r="AL533" i="166" s="1"/>
  <c r="AM533" i="166" s="1"/>
  <c r="AF533" i="166"/>
  <c r="AE533" i="166"/>
  <c r="AD533" i="166"/>
  <c r="AG533" i="166" s="1"/>
  <c r="AH533" i="166" s="1"/>
  <c r="AC533" i="166"/>
  <c r="AA533" i="166"/>
  <c r="Z533" i="166"/>
  <c r="Y533" i="166"/>
  <c r="AB533" i="166" s="1"/>
  <c r="AP532" i="166"/>
  <c r="AO532" i="166"/>
  <c r="AN532" i="166"/>
  <c r="AQ532" i="166" s="1"/>
  <c r="AK532" i="166"/>
  <c r="AJ532" i="166"/>
  <c r="AL532" i="166" s="1"/>
  <c r="AM532" i="166" s="1"/>
  <c r="AI532" i="166"/>
  <c r="AF532" i="166"/>
  <c r="AE532" i="166"/>
  <c r="AD532" i="166"/>
  <c r="AB532" i="166"/>
  <c r="AC532" i="166" s="1"/>
  <c r="AA532" i="166"/>
  <c r="Z532" i="166"/>
  <c r="Y532" i="166"/>
  <c r="AP531" i="166"/>
  <c r="AO531" i="166"/>
  <c r="AQ531" i="166" s="1"/>
  <c r="AN531" i="166"/>
  <c r="AK531" i="166"/>
  <c r="AJ531" i="166"/>
  <c r="AI531" i="166"/>
  <c r="AL531" i="166" s="1"/>
  <c r="AM531" i="166" s="1"/>
  <c r="AF531" i="166"/>
  <c r="AE531" i="166"/>
  <c r="AD531" i="166"/>
  <c r="AA531" i="166"/>
  <c r="Z531" i="166"/>
  <c r="Y531" i="166"/>
  <c r="AP530" i="166"/>
  <c r="AO530" i="166"/>
  <c r="AN530" i="166"/>
  <c r="AL530" i="166"/>
  <c r="AM530" i="166" s="1"/>
  <c r="AK530" i="166"/>
  <c r="AJ530" i="166"/>
  <c r="AI530" i="166"/>
  <c r="AF530" i="166"/>
  <c r="AE530" i="166"/>
  <c r="AD530" i="166"/>
  <c r="AA530" i="166"/>
  <c r="Z530" i="166"/>
  <c r="AB530" i="166" s="1"/>
  <c r="AC530" i="166" s="1"/>
  <c r="Y530" i="166"/>
  <c r="AP529" i="166"/>
  <c r="AO529" i="166"/>
  <c r="AN529" i="166"/>
  <c r="AK529" i="166"/>
  <c r="AJ529" i="166"/>
  <c r="AI529" i="166"/>
  <c r="AF529" i="166"/>
  <c r="AE529" i="166"/>
  <c r="AG529" i="166" s="1"/>
  <c r="AH529" i="166" s="1"/>
  <c r="AD529" i="166"/>
  <c r="AC529" i="166"/>
  <c r="AA529" i="166"/>
  <c r="Z529" i="166"/>
  <c r="Y529" i="166"/>
  <c r="AB529" i="166" s="1"/>
  <c r="AP528" i="166"/>
  <c r="AO528" i="166"/>
  <c r="AN528" i="166"/>
  <c r="AK528" i="166"/>
  <c r="AJ528" i="166"/>
  <c r="AL528" i="166" s="1"/>
  <c r="AM528" i="166" s="1"/>
  <c r="AI528" i="166"/>
  <c r="AF528" i="166"/>
  <c r="AE528" i="166"/>
  <c r="AD528" i="166"/>
  <c r="AG528" i="166" s="1"/>
  <c r="AB528" i="166"/>
  <c r="AC528" i="166" s="1"/>
  <c r="AA528" i="166"/>
  <c r="Z528" i="166"/>
  <c r="Y528" i="166"/>
  <c r="AP527" i="166"/>
  <c r="AO527" i="166"/>
  <c r="AN527" i="166"/>
  <c r="AM527" i="166"/>
  <c r="AK527" i="166"/>
  <c r="AJ527" i="166"/>
  <c r="AI527" i="166"/>
  <c r="AL527" i="166" s="1"/>
  <c r="AF527" i="166"/>
  <c r="AE527" i="166"/>
  <c r="AG527" i="166" s="1"/>
  <c r="AD527" i="166"/>
  <c r="AA527" i="166"/>
  <c r="Z527" i="166"/>
  <c r="Y527" i="166"/>
  <c r="AP526" i="166"/>
  <c r="AO526" i="166"/>
  <c r="AN526" i="166"/>
  <c r="AQ526" i="166" s="1"/>
  <c r="AL526" i="166"/>
  <c r="AM526" i="166" s="1"/>
  <c r="AK526" i="166"/>
  <c r="AJ526" i="166"/>
  <c r="AI526" i="166"/>
  <c r="AF526" i="166"/>
  <c r="AE526" i="166"/>
  <c r="AD526" i="166"/>
  <c r="AA526" i="166"/>
  <c r="Z526" i="166"/>
  <c r="AB526" i="166" s="1"/>
  <c r="AC526" i="166" s="1"/>
  <c r="Y526" i="166"/>
  <c r="AP525" i="166"/>
  <c r="AO525" i="166"/>
  <c r="AN525" i="166"/>
  <c r="AK525" i="166"/>
  <c r="AJ525" i="166"/>
  <c r="AI525" i="166"/>
  <c r="AG525" i="166"/>
  <c r="AF525" i="166"/>
  <c r="AE525" i="166"/>
  <c r="AD525" i="166"/>
  <c r="AA525" i="166"/>
  <c r="Z525" i="166"/>
  <c r="Y525" i="166"/>
  <c r="AB525" i="166" s="1"/>
  <c r="AC525" i="166" s="1"/>
  <c r="AP524" i="166"/>
  <c r="AO524" i="166"/>
  <c r="AN524" i="166"/>
  <c r="AK524" i="166"/>
  <c r="AJ524" i="166"/>
  <c r="AL524" i="166" s="1"/>
  <c r="AM524" i="166" s="1"/>
  <c r="AI524" i="166"/>
  <c r="AF524" i="166"/>
  <c r="AE524" i="166"/>
  <c r="AD524" i="166"/>
  <c r="AB524" i="166"/>
  <c r="AC524" i="166" s="1"/>
  <c r="AA524" i="166"/>
  <c r="Z524" i="166"/>
  <c r="Y524" i="166"/>
  <c r="AQ523" i="166"/>
  <c r="AP523" i="166"/>
  <c r="AO523" i="166"/>
  <c r="AN523" i="166"/>
  <c r="AM523" i="166"/>
  <c r="AK523" i="166"/>
  <c r="AJ523" i="166"/>
  <c r="AI523" i="166"/>
  <c r="AL523" i="166" s="1"/>
  <c r="AF523" i="166"/>
  <c r="AE523" i="166"/>
  <c r="AD523" i="166"/>
  <c r="AA523" i="166"/>
  <c r="Z523" i="166"/>
  <c r="Y523" i="166"/>
  <c r="AB523" i="166" s="1"/>
  <c r="AC523" i="166" s="1"/>
  <c r="AP522" i="166"/>
  <c r="AO522" i="166"/>
  <c r="AN522" i="166"/>
  <c r="AQ522" i="166" s="1"/>
  <c r="AL522" i="166"/>
  <c r="AM522" i="166" s="1"/>
  <c r="AK522" i="166"/>
  <c r="AJ522" i="166"/>
  <c r="AI522" i="166"/>
  <c r="AF522" i="166"/>
  <c r="AE522" i="166"/>
  <c r="AD522" i="166"/>
  <c r="AG522" i="166" s="1"/>
  <c r="AH522" i="166" s="1"/>
  <c r="AA522" i="166"/>
  <c r="Z522" i="166"/>
  <c r="AB522" i="166" s="1"/>
  <c r="AC522" i="166" s="1"/>
  <c r="Y522" i="166"/>
  <c r="AP521" i="166"/>
  <c r="AO521" i="166"/>
  <c r="AN521" i="166"/>
  <c r="AK521" i="166"/>
  <c r="AJ521" i="166"/>
  <c r="AI521" i="166"/>
  <c r="AL521" i="166" s="1"/>
  <c r="AM521" i="166" s="1"/>
  <c r="AF521" i="166"/>
  <c r="AE521" i="166"/>
  <c r="AD521" i="166"/>
  <c r="AG521" i="166" s="1"/>
  <c r="AA521" i="166"/>
  <c r="Z521" i="166"/>
  <c r="Y521" i="166"/>
  <c r="AB521" i="166" s="1"/>
  <c r="AC521" i="166" s="1"/>
  <c r="AP520" i="166"/>
  <c r="AO520" i="166"/>
  <c r="AN520" i="166"/>
  <c r="AK520" i="166"/>
  <c r="AJ520" i="166"/>
  <c r="AL520" i="166" s="1"/>
  <c r="AM520" i="166" s="1"/>
  <c r="AI520" i="166"/>
  <c r="AF520" i="166"/>
  <c r="AE520" i="166"/>
  <c r="AD520" i="166"/>
  <c r="AB520" i="166"/>
  <c r="AC520" i="166" s="1"/>
  <c r="AA520" i="166"/>
  <c r="Z520" i="166"/>
  <c r="Y520" i="166"/>
  <c r="AP519" i="166"/>
  <c r="AO519" i="166"/>
  <c r="AN519" i="166"/>
  <c r="AQ519" i="166" s="1"/>
  <c r="AK519" i="166"/>
  <c r="AJ519" i="166"/>
  <c r="AI519" i="166"/>
  <c r="AL519" i="166" s="1"/>
  <c r="AM519" i="166" s="1"/>
  <c r="AF519" i="166"/>
  <c r="AE519" i="166"/>
  <c r="AG519" i="166" s="1"/>
  <c r="AD519" i="166"/>
  <c r="AA519" i="166"/>
  <c r="Z519" i="166"/>
  <c r="Y519" i="166"/>
  <c r="AB519" i="166" s="1"/>
  <c r="AC519" i="166" s="1"/>
  <c r="AP518" i="166"/>
  <c r="AO518" i="166"/>
  <c r="AN518" i="166"/>
  <c r="AL518" i="166"/>
  <c r="AM518" i="166" s="1"/>
  <c r="AK518" i="166"/>
  <c r="AJ518" i="166"/>
  <c r="AI518" i="166"/>
  <c r="AF518" i="166"/>
  <c r="AE518" i="166"/>
  <c r="AD518" i="166"/>
  <c r="AG518" i="166" s="1"/>
  <c r="AA518" i="166"/>
  <c r="Z518" i="166"/>
  <c r="AB518" i="166" s="1"/>
  <c r="Y518" i="166"/>
  <c r="AP517" i="166"/>
  <c r="AO517" i="166"/>
  <c r="AN517" i="166"/>
  <c r="AK517" i="166"/>
  <c r="AJ517" i="166"/>
  <c r="AI517" i="166"/>
  <c r="AL517" i="166" s="1"/>
  <c r="AM517" i="166" s="1"/>
  <c r="AF517" i="166"/>
  <c r="AE517" i="166"/>
  <c r="AD517" i="166"/>
  <c r="AG517" i="166" s="1"/>
  <c r="AH517" i="166" s="1"/>
  <c r="AC517" i="166"/>
  <c r="AA517" i="166"/>
  <c r="Z517" i="166"/>
  <c r="Y517" i="166"/>
  <c r="AB517" i="166" s="1"/>
  <c r="AP516" i="166"/>
  <c r="AO516" i="166"/>
  <c r="AN516" i="166"/>
  <c r="AQ516" i="166" s="1"/>
  <c r="AK516" i="166"/>
  <c r="AJ516" i="166"/>
  <c r="AL516" i="166" s="1"/>
  <c r="AM516" i="166" s="1"/>
  <c r="AI516" i="166"/>
  <c r="AF516" i="166"/>
  <c r="AE516" i="166"/>
  <c r="AD516" i="166"/>
  <c r="AB516" i="166"/>
  <c r="AC516" i="166" s="1"/>
  <c r="AA516" i="166"/>
  <c r="Z516" i="166"/>
  <c r="Y516" i="166"/>
  <c r="AP515" i="166"/>
  <c r="AO515" i="166"/>
  <c r="AN515" i="166"/>
  <c r="AQ515" i="166" s="1"/>
  <c r="AK515" i="166"/>
  <c r="AJ515" i="166"/>
  <c r="AI515" i="166"/>
  <c r="AL515" i="166" s="1"/>
  <c r="AM515" i="166" s="1"/>
  <c r="AF515" i="166"/>
  <c r="AE515" i="166"/>
  <c r="AD515" i="166"/>
  <c r="AA515" i="166"/>
  <c r="Z515" i="166"/>
  <c r="Y515" i="166"/>
  <c r="AP514" i="166"/>
  <c r="AO514" i="166"/>
  <c r="AN514" i="166"/>
  <c r="AL514" i="166"/>
  <c r="AM514" i="166" s="1"/>
  <c r="AK514" i="166"/>
  <c r="AJ514" i="166"/>
  <c r="AI514" i="166"/>
  <c r="AF514" i="166"/>
  <c r="AE514" i="166"/>
  <c r="AD514" i="166"/>
  <c r="AG514" i="166" s="1"/>
  <c r="AH514" i="166" s="1"/>
  <c r="AA514" i="166"/>
  <c r="Z514" i="166"/>
  <c r="AB514" i="166" s="1"/>
  <c r="AC514" i="166" s="1"/>
  <c r="Y514" i="166"/>
  <c r="AP513" i="166"/>
  <c r="AO513" i="166"/>
  <c r="AQ513" i="166" s="1"/>
  <c r="AN513" i="166"/>
  <c r="AK513" i="166"/>
  <c r="AJ513" i="166"/>
  <c r="AI513" i="166"/>
  <c r="AF513" i="166"/>
  <c r="AE513" i="166"/>
  <c r="AD513" i="166"/>
  <c r="AG513" i="166" s="1"/>
  <c r="AH513" i="166" s="1"/>
  <c r="AC513" i="166"/>
  <c r="AA513" i="166"/>
  <c r="Z513" i="166"/>
  <c r="Y513" i="166"/>
  <c r="AB513" i="166" s="1"/>
  <c r="AP512" i="166"/>
  <c r="AO512" i="166"/>
  <c r="AN512" i="166"/>
  <c r="AK512" i="166"/>
  <c r="AJ512" i="166"/>
  <c r="AL512" i="166" s="1"/>
  <c r="AM512" i="166" s="1"/>
  <c r="AI512" i="166"/>
  <c r="AF512" i="166"/>
  <c r="AE512" i="166"/>
  <c r="AD512" i="166"/>
  <c r="AG512" i="166" s="1"/>
  <c r="AB512" i="166"/>
  <c r="AC512" i="166" s="1"/>
  <c r="AA512" i="166"/>
  <c r="Z512" i="166"/>
  <c r="Y512" i="166"/>
  <c r="AP511" i="166"/>
  <c r="AO511" i="166"/>
  <c r="AN511" i="166"/>
  <c r="AQ511" i="166" s="1"/>
  <c r="AM511" i="166"/>
  <c r="AK511" i="166"/>
  <c r="AJ511" i="166"/>
  <c r="AI511" i="166"/>
  <c r="AL511" i="166" s="1"/>
  <c r="AF511" i="166"/>
  <c r="AE511" i="166"/>
  <c r="AD511" i="166"/>
  <c r="AA511" i="166"/>
  <c r="Z511" i="166"/>
  <c r="Y511" i="166"/>
  <c r="AP510" i="166"/>
  <c r="AO510" i="166"/>
  <c r="AN510" i="166"/>
  <c r="AL510" i="166"/>
  <c r="AM510" i="166" s="1"/>
  <c r="AK510" i="166"/>
  <c r="AJ510" i="166"/>
  <c r="AI510" i="166"/>
  <c r="AF510" i="166"/>
  <c r="AE510" i="166"/>
  <c r="AD510" i="166"/>
  <c r="AG510" i="166" s="1"/>
  <c r="AH510" i="166" s="1"/>
  <c r="AA510" i="166"/>
  <c r="Z510" i="166"/>
  <c r="AB510" i="166" s="1"/>
  <c r="AC510" i="166" s="1"/>
  <c r="Y510" i="166"/>
  <c r="AP509" i="166"/>
  <c r="AO509" i="166"/>
  <c r="AN509" i="166"/>
  <c r="AK509" i="166"/>
  <c r="AJ509" i="166"/>
  <c r="AI509" i="166"/>
  <c r="AF509" i="166"/>
  <c r="AE509" i="166"/>
  <c r="AD509" i="166"/>
  <c r="AG509" i="166" s="1"/>
  <c r="AA509" i="166"/>
  <c r="Z509" i="166"/>
  <c r="Y509" i="166"/>
  <c r="AB509" i="166" s="1"/>
  <c r="AC509" i="166" s="1"/>
  <c r="AP508" i="166"/>
  <c r="AO508" i="166"/>
  <c r="AN508" i="166"/>
  <c r="AQ508" i="166" s="1"/>
  <c r="AK508" i="166"/>
  <c r="AJ508" i="166"/>
  <c r="AL508" i="166" s="1"/>
  <c r="AM508" i="166" s="1"/>
  <c r="AI508" i="166"/>
  <c r="AF508" i="166"/>
  <c r="AE508" i="166"/>
  <c r="AD508" i="166"/>
  <c r="AB508" i="166"/>
  <c r="AC508" i="166" s="1"/>
  <c r="AA508" i="166"/>
  <c r="Z508" i="166"/>
  <c r="Y508" i="166"/>
  <c r="AP507" i="166"/>
  <c r="AO507" i="166"/>
  <c r="AN507" i="166"/>
  <c r="AQ507" i="166" s="1"/>
  <c r="AM507" i="166"/>
  <c r="AK507" i="166"/>
  <c r="AJ507" i="166"/>
  <c r="AI507" i="166"/>
  <c r="AL507" i="166" s="1"/>
  <c r="AF507" i="166"/>
  <c r="AE507" i="166"/>
  <c r="AD507" i="166"/>
  <c r="AA507" i="166"/>
  <c r="Z507" i="166"/>
  <c r="Y507" i="166"/>
  <c r="AB507" i="166" s="1"/>
  <c r="AC507" i="166" s="1"/>
  <c r="AP506" i="166"/>
  <c r="AO506" i="166"/>
  <c r="AN506" i="166"/>
  <c r="AL506" i="166"/>
  <c r="AM506" i="166" s="1"/>
  <c r="AK506" i="166"/>
  <c r="AJ506" i="166"/>
  <c r="AI506" i="166"/>
  <c r="AF506" i="166"/>
  <c r="AE506" i="166"/>
  <c r="AD506" i="166"/>
  <c r="AG506" i="166" s="1"/>
  <c r="AH506" i="166" s="1"/>
  <c r="AA506" i="166"/>
  <c r="Z506" i="166"/>
  <c r="AB506" i="166" s="1"/>
  <c r="AC506" i="166" s="1"/>
  <c r="Y506" i="166"/>
  <c r="AP505" i="166"/>
  <c r="AO505" i="166"/>
  <c r="AN505" i="166"/>
  <c r="AK505" i="166"/>
  <c r="AJ505" i="166"/>
  <c r="AI505" i="166"/>
  <c r="AL505" i="166" s="1"/>
  <c r="AM505" i="166" s="1"/>
  <c r="AF505" i="166"/>
  <c r="AE505" i="166"/>
  <c r="AD505" i="166"/>
  <c r="AG505" i="166" s="1"/>
  <c r="AA505" i="166"/>
  <c r="Z505" i="166"/>
  <c r="Y505" i="166"/>
  <c r="AB505" i="166" s="1"/>
  <c r="AC505" i="166" s="1"/>
  <c r="AP504" i="166"/>
  <c r="AO504" i="166"/>
  <c r="AN504" i="166"/>
  <c r="AQ504" i="166" s="1"/>
  <c r="AK504" i="166"/>
  <c r="AJ504" i="166"/>
  <c r="AL504" i="166" s="1"/>
  <c r="AM504" i="166" s="1"/>
  <c r="AI504" i="166"/>
  <c r="AF504" i="166"/>
  <c r="AE504" i="166"/>
  <c r="AD504" i="166"/>
  <c r="AB504" i="166"/>
  <c r="AC504" i="166" s="1"/>
  <c r="AA504" i="166"/>
  <c r="Z504" i="166"/>
  <c r="Y504" i="166"/>
  <c r="AP503" i="166"/>
  <c r="AO503" i="166"/>
  <c r="AN503" i="166"/>
  <c r="AQ503" i="166" s="1"/>
  <c r="AK503" i="166"/>
  <c r="AJ503" i="166"/>
  <c r="AI503" i="166"/>
  <c r="AL503" i="166" s="1"/>
  <c r="AM503" i="166" s="1"/>
  <c r="AF503" i="166"/>
  <c r="AE503" i="166"/>
  <c r="AD503" i="166"/>
  <c r="AA503" i="166"/>
  <c r="Z503" i="166"/>
  <c r="Y503" i="166"/>
  <c r="AB503" i="166" s="1"/>
  <c r="AC503" i="166" s="1"/>
  <c r="AP502" i="166"/>
  <c r="AO502" i="166"/>
  <c r="AN502" i="166"/>
  <c r="AL502" i="166"/>
  <c r="AM502" i="166" s="1"/>
  <c r="AK502" i="166"/>
  <c r="AJ502" i="166"/>
  <c r="AI502" i="166"/>
  <c r="AF502" i="166"/>
  <c r="AE502" i="166"/>
  <c r="AD502" i="166"/>
  <c r="AG502" i="166" s="1"/>
  <c r="AA502" i="166"/>
  <c r="Z502" i="166"/>
  <c r="AB502" i="166" s="1"/>
  <c r="Y502" i="166"/>
  <c r="AP501" i="166"/>
  <c r="AO501" i="166"/>
  <c r="AN501" i="166"/>
  <c r="AK501" i="166"/>
  <c r="AJ501" i="166"/>
  <c r="AI501" i="166"/>
  <c r="AL501" i="166" s="1"/>
  <c r="AM501" i="166" s="1"/>
  <c r="AF501" i="166"/>
  <c r="AE501" i="166"/>
  <c r="AD501" i="166"/>
  <c r="AG501" i="166" s="1"/>
  <c r="AH501" i="166" s="1"/>
  <c r="AC501" i="166"/>
  <c r="AA501" i="166"/>
  <c r="Z501" i="166"/>
  <c r="Y501" i="166"/>
  <c r="AB501" i="166" s="1"/>
  <c r="AP500" i="166"/>
  <c r="AO500" i="166"/>
  <c r="AN500" i="166"/>
  <c r="AK500" i="166"/>
  <c r="AJ500" i="166"/>
  <c r="AL500" i="166" s="1"/>
  <c r="AM500" i="166" s="1"/>
  <c r="AI500" i="166"/>
  <c r="AF500" i="166"/>
  <c r="AE500" i="166"/>
  <c r="AD500" i="166"/>
  <c r="AG500" i="166" s="1"/>
  <c r="AH500" i="166" s="1"/>
  <c r="AB500" i="166"/>
  <c r="AC500" i="166" s="1"/>
  <c r="AA500" i="166"/>
  <c r="Z500" i="166"/>
  <c r="Y500" i="166"/>
  <c r="AQ499" i="166"/>
  <c r="AP499" i="166"/>
  <c r="AO499" i="166"/>
  <c r="AN499" i="166"/>
  <c r="AK499" i="166"/>
  <c r="AJ499" i="166"/>
  <c r="AI499" i="166"/>
  <c r="AL499" i="166" s="1"/>
  <c r="AM499" i="166" s="1"/>
  <c r="AF499" i="166"/>
  <c r="AE499" i="166"/>
  <c r="AG499" i="166" s="1"/>
  <c r="AD499" i="166"/>
  <c r="AA499" i="166"/>
  <c r="Z499" i="166"/>
  <c r="Y499" i="166"/>
  <c r="AP498" i="166"/>
  <c r="AO498" i="166"/>
  <c r="AN498" i="166"/>
  <c r="AL498" i="166"/>
  <c r="AM498" i="166" s="1"/>
  <c r="AK498" i="166"/>
  <c r="AJ498" i="166"/>
  <c r="AI498" i="166"/>
  <c r="AF498" i="166"/>
  <c r="AE498" i="166"/>
  <c r="AD498" i="166"/>
  <c r="AG498" i="166" s="1"/>
  <c r="AH498" i="166" s="1"/>
  <c r="AA498" i="166"/>
  <c r="Z498" i="166"/>
  <c r="AB498" i="166" s="1"/>
  <c r="AC498" i="166" s="1"/>
  <c r="Y498" i="166"/>
  <c r="AP497" i="166"/>
  <c r="AO497" i="166"/>
  <c r="AN497" i="166"/>
  <c r="AK497" i="166"/>
  <c r="AJ497" i="166"/>
  <c r="AI497" i="166"/>
  <c r="AG497" i="166"/>
  <c r="AH497" i="166" s="1"/>
  <c r="AF497" i="166"/>
  <c r="AE497" i="166"/>
  <c r="AD497" i="166"/>
  <c r="AC497" i="166"/>
  <c r="AA497" i="166"/>
  <c r="Z497" i="166"/>
  <c r="Y497" i="166"/>
  <c r="AB497" i="166" s="1"/>
  <c r="AP496" i="166"/>
  <c r="AO496" i="166"/>
  <c r="AN496" i="166"/>
  <c r="AQ496" i="166" s="1"/>
  <c r="AK496" i="166"/>
  <c r="AJ496" i="166"/>
  <c r="AL496" i="166" s="1"/>
  <c r="AM496" i="166" s="1"/>
  <c r="AI496" i="166"/>
  <c r="AF496" i="166"/>
  <c r="AE496" i="166"/>
  <c r="AD496" i="166"/>
  <c r="AG496" i="166" s="1"/>
  <c r="AB496" i="166"/>
  <c r="AC496" i="166" s="1"/>
  <c r="AA496" i="166"/>
  <c r="Z496" i="166"/>
  <c r="Y496" i="166"/>
  <c r="AP495" i="166"/>
  <c r="AO495" i="166"/>
  <c r="AN495" i="166"/>
  <c r="AQ495" i="166" s="1"/>
  <c r="AM495" i="166"/>
  <c r="AK495" i="166"/>
  <c r="AJ495" i="166"/>
  <c r="AI495" i="166"/>
  <c r="AL495" i="166" s="1"/>
  <c r="AF495" i="166"/>
  <c r="AE495" i="166"/>
  <c r="AD495" i="166"/>
  <c r="AA495" i="166"/>
  <c r="Z495" i="166"/>
  <c r="Y495" i="166"/>
  <c r="AP494" i="166"/>
  <c r="AO494" i="166"/>
  <c r="AN494" i="166"/>
  <c r="AQ494" i="166" s="1"/>
  <c r="AL494" i="166"/>
  <c r="AM494" i="166" s="1"/>
  <c r="AK494" i="166"/>
  <c r="AJ494" i="166"/>
  <c r="AI494" i="166"/>
  <c r="AF494" i="166"/>
  <c r="AE494" i="166"/>
  <c r="AD494" i="166"/>
  <c r="AG494" i="166" s="1"/>
  <c r="AH494" i="166" s="1"/>
  <c r="AA494" i="166"/>
  <c r="Z494" i="166"/>
  <c r="AB494" i="166" s="1"/>
  <c r="AC494" i="166" s="1"/>
  <c r="Y494" i="166"/>
  <c r="AP493" i="166"/>
  <c r="AO493" i="166"/>
  <c r="AQ493" i="166" s="1"/>
  <c r="AN493" i="166"/>
  <c r="AK493" i="166"/>
  <c r="AJ493" i="166"/>
  <c r="AI493" i="166"/>
  <c r="AF493" i="166"/>
  <c r="AE493" i="166"/>
  <c r="AD493" i="166"/>
  <c r="AG493" i="166" s="1"/>
  <c r="AA493" i="166"/>
  <c r="Z493" i="166"/>
  <c r="Y493" i="166"/>
  <c r="AB493" i="166" s="1"/>
  <c r="AC493" i="166" s="1"/>
  <c r="AP492" i="166"/>
  <c r="AO492" i="166"/>
  <c r="AN492" i="166"/>
  <c r="AK492" i="166"/>
  <c r="AJ492" i="166"/>
  <c r="AL492" i="166" s="1"/>
  <c r="AM492" i="166" s="1"/>
  <c r="AI492" i="166"/>
  <c r="AF492" i="166"/>
  <c r="AE492" i="166"/>
  <c r="AD492" i="166"/>
  <c r="AB492" i="166"/>
  <c r="AC492" i="166" s="1"/>
  <c r="AA492" i="166"/>
  <c r="Z492" i="166"/>
  <c r="Y492" i="166"/>
  <c r="AP491" i="166"/>
  <c r="AO491" i="166"/>
  <c r="AN491" i="166"/>
  <c r="AQ491" i="166" s="1"/>
  <c r="AM491" i="166"/>
  <c r="AK491" i="166"/>
  <c r="AJ491" i="166"/>
  <c r="AI491" i="166"/>
  <c r="AL491" i="166" s="1"/>
  <c r="AF491" i="166"/>
  <c r="AE491" i="166"/>
  <c r="AD491" i="166"/>
  <c r="AA491" i="166"/>
  <c r="Z491" i="166"/>
  <c r="Y491" i="166"/>
  <c r="AB491" i="166" s="1"/>
  <c r="AC491" i="166" s="1"/>
  <c r="AP490" i="166"/>
  <c r="AO490" i="166"/>
  <c r="AN490" i="166"/>
  <c r="AQ490" i="166" s="1"/>
  <c r="AL490" i="166"/>
  <c r="AM490" i="166" s="1"/>
  <c r="AK490" i="166"/>
  <c r="AJ490" i="166"/>
  <c r="AI490" i="166"/>
  <c r="AF490" i="166"/>
  <c r="AE490" i="166"/>
  <c r="AD490" i="166"/>
  <c r="AG490" i="166" s="1"/>
  <c r="AH490" i="166" s="1"/>
  <c r="AA490" i="166"/>
  <c r="Z490" i="166"/>
  <c r="AB490" i="166" s="1"/>
  <c r="AC490" i="166" s="1"/>
  <c r="Y490" i="166"/>
  <c r="AP489" i="166"/>
  <c r="AO489" i="166"/>
  <c r="AN489" i="166"/>
  <c r="AK489" i="166"/>
  <c r="AJ489" i="166"/>
  <c r="AI489" i="166"/>
  <c r="AL489" i="166" s="1"/>
  <c r="AM489" i="166" s="1"/>
  <c r="AG489" i="166"/>
  <c r="AF489" i="166"/>
  <c r="AE489" i="166"/>
  <c r="AD489" i="166"/>
  <c r="AA489" i="166"/>
  <c r="Z489" i="166"/>
  <c r="Y489" i="166"/>
  <c r="AB489" i="166" s="1"/>
  <c r="AC489" i="166" s="1"/>
  <c r="AP488" i="166"/>
  <c r="AO488" i="166"/>
  <c r="AN488" i="166"/>
  <c r="AK488" i="166"/>
  <c r="AJ488" i="166"/>
  <c r="AL488" i="166" s="1"/>
  <c r="AM488" i="166" s="1"/>
  <c r="AI488" i="166"/>
  <c r="AF488" i="166"/>
  <c r="AE488" i="166"/>
  <c r="AD488" i="166"/>
  <c r="AB488" i="166"/>
  <c r="AC488" i="166" s="1"/>
  <c r="AA488" i="166"/>
  <c r="Z488" i="166"/>
  <c r="Y488" i="166"/>
  <c r="AQ487" i="166"/>
  <c r="AP487" i="166"/>
  <c r="AO487" i="166"/>
  <c r="AN487" i="166"/>
  <c r="AK487" i="166"/>
  <c r="AJ487" i="166"/>
  <c r="AI487" i="166"/>
  <c r="AL487" i="166" s="1"/>
  <c r="AM487" i="166" s="1"/>
  <c r="AF487" i="166"/>
  <c r="AE487" i="166"/>
  <c r="AD487" i="166"/>
  <c r="AA487" i="166"/>
  <c r="Z487" i="166"/>
  <c r="Y487" i="166"/>
  <c r="AB487" i="166" s="1"/>
  <c r="AC487" i="166" s="1"/>
  <c r="AP486" i="166"/>
  <c r="AO486" i="166"/>
  <c r="AN486" i="166"/>
  <c r="AL486" i="166"/>
  <c r="AM486" i="166" s="1"/>
  <c r="AK486" i="166"/>
  <c r="AJ486" i="166"/>
  <c r="AI486" i="166"/>
  <c r="AF486" i="166"/>
  <c r="AE486" i="166"/>
  <c r="AD486" i="166"/>
  <c r="AG486" i="166" s="1"/>
  <c r="AA486" i="166"/>
  <c r="Z486" i="166"/>
  <c r="AB486" i="166" s="1"/>
  <c r="Y486" i="166"/>
  <c r="AP485" i="166"/>
  <c r="AO485" i="166"/>
  <c r="AN485" i="166"/>
  <c r="AK485" i="166"/>
  <c r="AJ485" i="166"/>
  <c r="AI485" i="166"/>
  <c r="AL485" i="166" s="1"/>
  <c r="AM485" i="166" s="1"/>
  <c r="AG485" i="166"/>
  <c r="AH485" i="166" s="1"/>
  <c r="AF485" i="166"/>
  <c r="AE485" i="166"/>
  <c r="AD485" i="166"/>
  <c r="AC485" i="166"/>
  <c r="AA485" i="166"/>
  <c r="Z485" i="166"/>
  <c r="Y485" i="166"/>
  <c r="AB485" i="166" s="1"/>
  <c r="AP484" i="166"/>
  <c r="AO484" i="166"/>
  <c r="AN484" i="166"/>
  <c r="AQ484" i="166" s="1"/>
  <c r="AK484" i="166"/>
  <c r="AJ484" i="166"/>
  <c r="AL484" i="166" s="1"/>
  <c r="AM484" i="166" s="1"/>
  <c r="AI484" i="166"/>
  <c r="AF484" i="166"/>
  <c r="AE484" i="166"/>
  <c r="AD484" i="166"/>
  <c r="AG484" i="166" s="1"/>
  <c r="AH484" i="166" s="1"/>
  <c r="AB484" i="166"/>
  <c r="AC484" i="166" s="1"/>
  <c r="AA484" i="166"/>
  <c r="Z484" i="166"/>
  <c r="Y484" i="166"/>
  <c r="AP483" i="166"/>
  <c r="AO483" i="166"/>
  <c r="AN483" i="166"/>
  <c r="AK483" i="166"/>
  <c r="AJ483" i="166"/>
  <c r="AI483" i="166"/>
  <c r="AL483" i="166" s="1"/>
  <c r="AM483" i="166" s="1"/>
  <c r="AF483" i="166"/>
  <c r="AE483" i="166"/>
  <c r="AD483" i="166"/>
  <c r="AA483" i="166"/>
  <c r="Z483" i="166"/>
  <c r="Y483" i="166"/>
  <c r="AP482" i="166"/>
  <c r="AO482" i="166"/>
  <c r="AN482" i="166"/>
  <c r="AL482" i="166"/>
  <c r="AM482" i="166" s="1"/>
  <c r="AK482" i="166"/>
  <c r="AJ482" i="166"/>
  <c r="AI482" i="166"/>
  <c r="AF482" i="166"/>
  <c r="AE482" i="166"/>
  <c r="AD482" i="166"/>
  <c r="AG482" i="166" s="1"/>
  <c r="AH482" i="166" s="1"/>
  <c r="AA482" i="166"/>
  <c r="Z482" i="166"/>
  <c r="AB482" i="166" s="1"/>
  <c r="AC482" i="166" s="1"/>
  <c r="Y482" i="166"/>
  <c r="AP481" i="166"/>
  <c r="AO481" i="166"/>
  <c r="AN481" i="166"/>
  <c r="AK481" i="166"/>
  <c r="AJ481" i="166"/>
  <c r="AI481" i="166"/>
  <c r="AF481" i="166"/>
  <c r="AE481" i="166"/>
  <c r="AD481" i="166"/>
  <c r="AC481" i="166"/>
  <c r="AA481" i="166"/>
  <c r="Z481" i="166"/>
  <c r="Y481" i="166"/>
  <c r="AB481" i="166" s="1"/>
  <c r="AP480" i="166"/>
  <c r="AO480" i="166"/>
  <c r="AN480" i="166"/>
  <c r="AQ480" i="166" s="1"/>
  <c r="AK480" i="166"/>
  <c r="AJ480" i="166"/>
  <c r="AL480" i="166" s="1"/>
  <c r="AM480" i="166" s="1"/>
  <c r="AI480" i="166"/>
  <c r="AF480" i="166"/>
  <c r="AE480" i="166"/>
  <c r="AD480" i="166"/>
  <c r="AB480" i="166"/>
  <c r="AC480" i="166" s="1"/>
  <c r="AA480" i="166"/>
  <c r="Z480" i="166"/>
  <c r="Y480" i="166"/>
  <c r="AP479" i="166"/>
  <c r="AO479" i="166"/>
  <c r="AN479" i="166"/>
  <c r="AM479" i="166"/>
  <c r="AK479" i="166"/>
  <c r="AJ479" i="166"/>
  <c r="AI479" i="166"/>
  <c r="AL479" i="166" s="1"/>
  <c r="AF479" i="166"/>
  <c r="AE479" i="166"/>
  <c r="AD479" i="166"/>
  <c r="AA479" i="166"/>
  <c r="Z479" i="166"/>
  <c r="Y479" i="166"/>
  <c r="AP478" i="166"/>
  <c r="AO478" i="166"/>
  <c r="AN478" i="166"/>
  <c r="AL478" i="166"/>
  <c r="AM478" i="166" s="1"/>
  <c r="AK478" i="166"/>
  <c r="AJ478" i="166"/>
  <c r="AI478" i="166"/>
  <c r="AF478" i="166"/>
  <c r="AE478" i="166"/>
  <c r="AD478" i="166"/>
  <c r="AA478" i="166"/>
  <c r="Z478" i="166"/>
  <c r="AB478" i="166" s="1"/>
  <c r="AC478" i="166" s="1"/>
  <c r="Y478" i="166"/>
  <c r="AP477" i="166"/>
  <c r="AO477" i="166"/>
  <c r="AN477" i="166"/>
  <c r="AK477" i="166"/>
  <c r="AJ477" i="166"/>
  <c r="AI477" i="166"/>
  <c r="AF477" i="166"/>
  <c r="AE477" i="166"/>
  <c r="AD477" i="166"/>
  <c r="AA477" i="166"/>
  <c r="Z477" i="166"/>
  <c r="Y477" i="166"/>
  <c r="AB477" i="166" s="1"/>
  <c r="AC477" i="166" s="1"/>
  <c r="AP476" i="166"/>
  <c r="AO476" i="166"/>
  <c r="AN476" i="166"/>
  <c r="AQ476" i="166" s="1"/>
  <c r="AK476" i="166"/>
  <c r="AJ476" i="166"/>
  <c r="AL476" i="166" s="1"/>
  <c r="AM476" i="166" s="1"/>
  <c r="AI476" i="166"/>
  <c r="AF476" i="166"/>
  <c r="AE476" i="166"/>
  <c r="AD476" i="166"/>
  <c r="AB476" i="166"/>
  <c r="AC476" i="166" s="1"/>
  <c r="AA476" i="166"/>
  <c r="Z476" i="166"/>
  <c r="Y476" i="166"/>
  <c r="AP475" i="166"/>
  <c r="AO475" i="166"/>
  <c r="AN475" i="166"/>
  <c r="AQ475" i="166" s="1"/>
  <c r="AM475" i="166"/>
  <c r="AK475" i="166"/>
  <c r="AJ475" i="166"/>
  <c r="AI475" i="166"/>
  <c r="AL475" i="166" s="1"/>
  <c r="AF475" i="166"/>
  <c r="AE475" i="166"/>
  <c r="AD475" i="166"/>
  <c r="AA475" i="166"/>
  <c r="Z475" i="166"/>
  <c r="Y475" i="166"/>
  <c r="AB475" i="166" s="1"/>
  <c r="AC475" i="166" s="1"/>
  <c r="AP474" i="166"/>
  <c r="AO474" i="166"/>
  <c r="AN474" i="166"/>
  <c r="AL474" i="166"/>
  <c r="AM474" i="166" s="1"/>
  <c r="AK474" i="166"/>
  <c r="AJ474" i="166"/>
  <c r="AI474" i="166"/>
  <c r="AF474" i="166"/>
  <c r="AE474" i="166"/>
  <c r="AD474" i="166"/>
  <c r="AG474" i="166" s="1"/>
  <c r="AH474" i="166" s="1"/>
  <c r="AA474" i="166"/>
  <c r="Z474" i="166"/>
  <c r="AB474" i="166" s="1"/>
  <c r="AC474" i="166" s="1"/>
  <c r="Y474" i="166"/>
  <c r="AP473" i="166"/>
  <c r="AO473" i="166"/>
  <c r="AN473" i="166"/>
  <c r="AK473" i="166"/>
  <c r="AJ473" i="166"/>
  <c r="AI473" i="166"/>
  <c r="AL473" i="166" s="1"/>
  <c r="AM473" i="166" s="1"/>
  <c r="AF473" i="166"/>
  <c r="AE473" i="166"/>
  <c r="AD473" i="166"/>
  <c r="AG473" i="166" s="1"/>
  <c r="AA473" i="166"/>
  <c r="Z473" i="166"/>
  <c r="Y473" i="166"/>
  <c r="AB473" i="166" s="1"/>
  <c r="AC473" i="166" s="1"/>
  <c r="AP472" i="166"/>
  <c r="AO472" i="166"/>
  <c r="AN472" i="166"/>
  <c r="AQ472" i="166" s="1"/>
  <c r="AK472" i="166"/>
  <c r="AJ472" i="166"/>
  <c r="AL472" i="166" s="1"/>
  <c r="AM472" i="166" s="1"/>
  <c r="AI472" i="166"/>
  <c r="AF472" i="166"/>
  <c r="AE472" i="166"/>
  <c r="AD472" i="166"/>
  <c r="AB472" i="166"/>
  <c r="AC472" i="166" s="1"/>
  <c r="AA472" i="166"/>
  <c r="Z472" i="166"/>
  <c r="Y472" i="166"/>
  <c r="AP471" i="166"/>
  <c r="AO471" i="166"/>
  <c r="AN471" i="166"/>
  <c r="AQ471" i="166" s="1"/>
  <c r="AK471" i="166"/>
  <c r="AJ471" i="166"/>
  <c r="AI471" i="166"/>
  <c r="AL471" i="166" s="1"/>
  <c r="AM471" i="166" s="1"/>
  <c r="AF471" i="166"/>
  <c r="AE471" i="166"/>
  <c r="AD471" i="166"/>
  <c r="AA471" i="166"/>
  <c r="Z471" i="166"/>
  <c r="Y471" i="166"/>
  <c r="AB471" i="166" s="1"/>
  <c r="AC471" i="166" s="1"/>
  <c r="AP470" i="166"/>
  <c r="AO470" i="166"/>
  <c r="AN470" i="166"/>
  <c r="AL470" i="166"/>
  <c r="AM470" i="166" s="1"/>
  <c r="AK470" i="166"/>
  <c r="AJ470" i="166"/>
  <c r="AI470" i="166"/>
  <c r="AF470" i="166"/>
  <c r="AE470" i="166"/>
  <c r="AD470" i="166"/>
  <c r="AG470" i="166" s="1"/>
  <c r="AA470" i="166"/>
  <c r="Z470" i="166"/>
  <c r="AB470" i="166" s="1"/>
  <c r="Y470" i="166"/>
  <c r="AP469" i="166"/>
  <c r="AO469" i="166"/>
  <c r="AN469" i="166"/>
  <c r="AK469" i="166"/>
  <c r="AJ469" i="166"/>
  <c r="AI469" i="166"/>
  <c r="AL469" i="166" s="1"/>
  <c r="AM469" i="166" s="1"/>
  <c r="AF469" i="166"/>
  <c r="AE469" i="166"/>
  <c r="AD469" i="166"/>
  <c r="AG469" i="166" s="1"/>
  <c r="AH469" i="166" s="1"/>
  <c r="AC469" i="166"/>
  <c r="AA469" i="166"/>
  <c r="Z469" i="166"/>
  <c r="Y469" i="166"/>
  <c r="AB469" i="166" s="1"/>
  <c r="AP468" i="166"/>
  <c r="AO468" i="166"/>
  <c r="AN468" i="166"/>
  <c r="AK468" i="166"/>
  <c r="AJ468" i="166"/>
  <c r="AL468" i="166" s="1"/>
  <c r="AM468" i="166" s="1"/>
  <c r="AI468" i="166"/>
  <c r="AF468" i="166"/>
  <c r="AE468" i="166"/>
  <c r="AD468" i="166"/>
  <c r="AG468" i="166" s="1"/>
  <c r="AH468" i="166" s="1"/>
  <c r="AB468" i="166"/>
  <c r="AC468" i="166" s="1"/>
  <c r="AA468" i="166"/>
  <c r="Z468" i="166"/>
  <c r="Y468" i="166"/>
  <c r="AQ467" i="166"/>
  <c r="AP467" i="166"/>
  <c r="AO467" i="166"/>
  <c r="AN467" i="166"/>
  <c r="AK467" i="166"/>
  <c r="AJ467" i="166"/>
  <c r="AI467" i="166"/>
  <c r="AL467" i="166" s="1"/>
  <c r="AM467" i="166" s="1"/>
  <c r="AF467" i="166"/>
  <c r="AE467" i="166"/>
  <c r="AG467" i="166" s="1"/>
  <c r="AD467" i="166"/>
  <c r="AA467" i="166"/>
  <c r="Z467" i="166"/>
  <c r="Y467" i="166"/>
  <c r="AP466" i="166"/>
  <c r="AO466" i="166"/>
  <c r="AN466" i="166"/>
  <c r="AL466" i="166"/>
  <c r="AM466" i="166" s="1"/>
  <c r="AK466" i="166"/>
  <c r="AJ466" i="166"/>
  <c r="AI466" i="166"/>
  <c r="AF466" i="166"/>
  <c r="AE466" i="166"/>
  <c r="AD466" i="166"/>
  <c r="AG466" i="166" s="1"/>
  <c r="AH466" i="166" s="1"/>
  <c r="AA466" i="166"/>
  <c r="Z466" i="166"/>
  <c r="AB466" i="166" s="1"/>
  <c r="AC466" i="166" s="1"/>
  <c r="Y466" i="166"/>
  <c r="AP465" i="166"/>
  <c r="AO465" i="166"/>
  <c r="AN465" i="166"/>
  <c r="AK465" i="166"/>
  <c r="AJ465" i="166"/>
  <c r="AI465" i="166"/>
  <c r="AG465" i="166"/>
  <c r="AH465" i="166" s="1"/>
  <c r="AF465" i="166"/>
  <c r="AE465" i="166"/>
  <c r="AD465" i="166"/>
  <c r="AC465" i="166"/>
  <c r="AA465" i="166"/>
  <c r="Z465" i="166"/>
  <c r="Y465" i="166"/>
  <c r="AB465" i="166" s="1"/>
  <c r="AP464" i="166"/>
  <c r="AO464" i="166"/>
  <c r="AN464" i="166"/>
  <c r="AQ464" i="166" s="1"/>
  <c r="AK464" i="166"/>
  <c r="AJ464" i="166"/>
  <c r="AL464" i="166" s="1"/>
  <c r="AM464" i="166" s="1"/>
  <c r="AI464" i="166"/>
  <c r="AF464" i="166"/>
  <c r="AE464" i="166"/>
  <c r="AD464" i="166"/>
  <c r="AG464" i="166" s="1"/>
  <c r="AB464" i="166"/>
  <c r="AC464" i="166" s="1"/>
  <c r="AA464" i="166"/>
  <c r="Z464" i="166"/>
  <c r="Y464" i="166"/>
  <c r="AP463" i="166"/>
  <c r="AO463" i="166"/>
  <c r="AN463" i="166"/>
  <c r="AQ463" i="166" s="1"/>
  <c r="AM463" i="166"/>
  <c r="AK463" i="166"/>
  <c r="AJ463" i="166"/>
  <c r="AI463" i="166"/>
  <c r="AL463" i="166" s="1"/>
  <c r="AF463" i="166"/>
  <c r="AE463" i="166"/>
  <c r="AD463" i="166"/>
  <c r="AA463" i="166"/>
  <c r="Z463" i="166"/>
  <c r="Y463" i="166"/>
  <c r="AP462" i="166"/>
  <c r="AO462" i="166"/>
  <c r="AN462" i="166"/>
  <c r="AQ462" i="166" s="1"/>
  <c r="AL462" i="166"/>
  <c r="AM462" i="166" s="1"/>
  <c r="AK462" i="166"/>
  <c r="AJ462" i="166"/>
  <c r="AI462" i="166"/>
  <c r="AF462" i="166"/>
  <c r="AE462" i="166"/>
  <c r="AD462" i="166"/>
  <c r="AG462" i="166" s="1"/>
  <c r="AH462" i="166" s="1"/>
  <c r="AA462" i="166"/>
  <c r="Z462" i="166"/>
  <c r="AB462" i="166" s="1"/>
  <c r="AC462" i="166" s="1"/>
  <c r="Y462" i="166"/>
  <c r="AP461" i="166"/>
  <c r="AO461" i="166"/>
  <c r="AN461" i="166"/>
  <c r="AK461" i="166"/>
  <c r="AJ461" i="166"/>
  <c r="AI461" i="166"/>
  <c r="AF461" i="166"/>
  <c r="AE461" i="166"/>
  <c r="AD461" i="166"/>
  <c r="AG461" i="166" s="1"/>
  <c r="AA461" i="166"/>
  <c r="Z461" i="166"/>
  <c r="Y461" i="166"/>
  <c r="AB461" i="166" s="1"/>
  <c r="AC461" i="166" s="1"/>
  <c r="AP460" i="166"/>
  <c r="AO460" i="166"/>
  <c r="AN460" i="166"/>
  <c r="AQ460" i="166" s="1"/>
  <c r="AK460" i="166"/>
  <c r="AJ460" i="166"/>
  <c r="AL460" i="166" s="1"/>
  <c r="AM460" i="166" s="1"/>
  <c r="AI460" i="166"/>
  <c r="AF460" i="166"/>
  <c r="AE460" i="166"/>
  <c r="AD460" i="166"/>
  <c r="AB460" i="166"/>
  <c r="AC460" i="166" s="1"/>
  <c r="AA460" i="166"/>
  <c r="Z460" i="166"/>
  <c r="Y460" i="166"/>
  <c r="AP459" i="166"/>
  <c r="AO459" i="166"/>
  <c r="AN459" i="166"/>
  <c r="AM459" i="166"/>
  <c r="AK459" i="166"/>
  <c r="AJ459" i="166"/>
  <c r="AI459" i="166"/>
  <c r="AL459" i="166" s="1"/>
  <c r="AF459" i="166"/>
  <c r="AE459" i="166"/>
  <c r="AD459" i="166"/>
  <c r="AA459" i="166"/>
  <c r="Z459" i="166"/>
  <c r="Y459" i="166"/>
  <c r="AB459" i="166" s="1"/>
  <c r="AC459" i="166" s="1"/>
  <c r="AP458" i="166"/>
  <c r="AO458" i="166"/>
  <c r="AN458" i="166"/>
  <c r="AL458" i="166"/>
  <c r="AM458" i="166" s="1"/>
  <c r="AK458" i="166"/>
  <c r="AJ458" i="166"/>
  <c r="AI458" i="166"/>
  <c r="AF458" i="166"/>
  <c r="AE458" i="166"/>
  <c r="AD458" i="166"/>
  <c r="AA458" i="166"/>
  <c r="Z458" i="166"/>
  <c r="AB458" i="166" s="1"/>
  <c r="AC458" i="166" s="1"/>
  <c r="Y458" i="166"/>
  <c r="AP457" i="166"/>
  <c r="AO457" i="166"/>
  <c r="AN457" i="166"/>
  <c r="AK457" i="166"/>
  <c r="AJ457" i="166"/>
  <c r="AI457" i="166"/>
  <c r="AL457" i="166" s="1"/>
  <c r="AM457" i="166" s="1"/>
  <c r="AF457" i="166"/>
  <c r="AE457" i="166"/>
  <c r="AD457" i="166"/>
  <c r="AA457" i="166"/>
  <c r="Z457" i="166"/>
  <c r="Y457" i="166"/>
  <c r="AB457" i="166" s="1"/>
  <c r="AC457" i="166" s="1"/>
  <c r="AP456" i="166"/>
  <c r="AO456" i="166"/>
  <c r="AN456" i="166"/>
  <c r="AQ456" i="166" s="1"/>
  <c r="AK456" i="166"/>
  <c r="AJ456" i="166"/>
  <c r="AL456" i="166" s="1"/>
  <c r="AM456" i="166" s="1"/>
  <c r="AI456" i="166"/>
  <c r="AF456" i="166"/>
  <c r="AE456" i="166"/>
  <c r="AD456" i="166"/>
  <c r="AB456" i="166"/>
  <c r="AC456" i="166" s="1"/>
  <c r="AA456" i="166"/>
  <c r="Z456" i="166"/>
  <c r="Y456" i="166"/>
  <c r="AP455" i="166"/>
  <c r="AO455" i="166"/>
  <c r="AN455" i="166"/>
  <c r="AQ455" i="166" s="1"/>
  <c r="AK455" i="166"/>
  <c r="AJ455" i="166"/>
  <c r="AI455" i="166"/>
  <c r="AL455" i="166" s="1"/>
  <c r="AM455" i="166" s="1"/>
  <c r="AF455" i="166"/>
  <c r="AE455" i="166"/>
  <c r="AG455" i="166" s="1"/>
  <c r="AD455" i="166"/>
  <c r="AA455" i="166"/>
  <c r="Z455" i="166"/>
  <c r="Y455" i="166"/>
  <c r="AB455" i="166" s="1"/>
  <c r="AC455" i="166" s="1"/>
  <c r="AP454" i="166"/>
  <c r="AO454" i="166"/>
  <c r="AN454" i="166"/>
  <c r="AL454" i="166"/>
  <c r="AM454" i="166" s="1"/>
  <c r="AK454" i="166"/>
  <c r="AJ454" i="166"/>
  <c r="AI454" i="166"/>
  <c r="AF454" i="166"/>
  <c r="AE454" i="166"/>
  <c r="AD454" i="166"/>
  <c r="AG454" i="166" s="1"/>
  <c r="AA454" i="166"/>
  <c r="Z454" i="166"/>
  <c r="AB454" i="166" s="1"/>
  <c r="Y454" i="166"/>
  <c r="AP453" i="166"/>
  <c r="AO453" i="166"/>
  <c r="AQ453" i="166" s="1"/>
  <c r="AN453" i="166"/>
  <c r="AK453" i="166"/>
  <c r="AJ453" i="166"/>
  <c r="AI453" i="166"/>
  <c r="AL453" i="166" s="1"/>
  <c r="AM453" i="166" s="1"/>
  <c r="AF453" i="166"/>
  <c r="AE453" i="166"/>
  <c r="AD453" i="166"/>
  <c r="AG453" i="166" s="1"/>
  <c r="AH453" i="166" s="1"/>
  <c r="AC453" i="166"/>
  <c r="AA453" i="166"/>
  <c r="Z453" i="166"/>
  <c r="Y453" i="166"/>
  <c r="AB453" i="166" s="1"/>
  <c r="AP452" i="166"/>
  <c r="AO452" i="166"/>
  <c r="AN452" i="166"/>
  <c r="AK452" i="166"/>
  <c r="AJ452" i="166"/>
  <c r="AL452" i="166" s="1"/>
  <c r="AM452" i="166" s="1"/>
  <c r="AI452" i="166"/>
  <c r="AF452" i="166"/>
  <c r="AE452" i="166"/>
  <c r="AD452" i="166"/>
  <c r="AG452" i="166" s="1"/>
  <c r="AH452" i="166" s="1"/>
  <c r="AB452" i="166"/>
  <c r="AC452" i="166" s="1"/>
  <c r="AA452" i="166"/>
  <c r="Z452" i="166"/>
  <c r="Y452" i="166"/>
  <c r="AP451" i="166"/>
  <c r="AO451" i="166"/>
  <c r="AN451" i="166"/>
  <c r="AQ451" i="166" s="1"/>
  <c r="AK451" i="166"/>
  <c r="AJ451" i="166"/>
  <c r="AI451" i="166"/>
  <c r="AL451" i="166" s="1"/>
  <c r="AM451" i="166" s="1"/>
  <c r="AF451" i="166"/>
  <c r="AE451" i="166"/>
  <c r="AD451" i="166"/>
  <c r="AA451" i="166"/>
  <c r="Z451" i="166"/>
  <c r="Y451" i="166"/>
  <c r="AP450" i="166"/>
  <c r="AO450" i="166"/>
  <c r="AN450" i="166"/>
  <c r="AL450" i="166"/>
  <c r="AM450" i="166" s="1"/>
  <c r="AK450" i="166"/>
  <c r="AJ450" i="166"/>
  <c r="AI450" i="166"/>
  <c r="AF450" i="166"/>
  <c r="AE450" i="166"/>
  <c r="AD450" i="166"/>
  <c r="AA450" i="166"/>
  <c r="Z450" i="166"/>
  <c r="AB450" i="166" s="1"/>
  <c r="AC450" i="166" s="1"/>
  <c r="Y450" i="166"/>
  <c r="AP449" i="166"/>
  <c r="AO449" i="166"/>
  <c r="AN449" i="166"/>
  <c r="AK449" i="166"/>
  <c r="AJ449" i="166"/>
  <c r="AI449" i="166"/>
  <c r="AF449" i="166"/>
  <c r="AE449" i="166"/>
  <c r="AD449" i="166"/>
  <c r="AC449" i="166"/>
  <c r="AA449" i="166"/>
  <c r="Z449" i="166"/>
  <c r="Y449" i="166"/>
  <c r="AB449" i="166" s="1"/>
  <c r="AP448" i="166"/>
  <c r="AO448" i="166"/>
  <c r="AN448" i="166"/>
  <c r="AK448" i="166"/>
  <c r="AJ448" i="166"/>
  <c r="AL448" i="166" s="1"/>
  <c r="AM448" i="166" s="1"/>
  <c r="AI448" i="166"/>
  <c r="AF448" i="166"/>
  <c r="AE448" i="166"/>
  <c r="AD448" i="166"/>
  <c r="AG448" i="166" s="1"/>
  <c r="AB448" i="166"/>
  <c r="AC448" i="166" s="1"/>
  <c r="AA448" i="166"/>
  <c r="Z448" i="166"/>
  <c r="Y448" i="166"/>
  <c r="AQ447" i="166"/>
  <c r="AP447" i="166"/>
  <c r="AO447" i="166"/>
  <c r="AN447" i="166"/>
  <c r="AM447" i="166"/>
  <c r="AK447" i="166"/>
  <c r="AJ447" i="166"/>
  <c r="AI447" i="166"/>
  <c r="AL447" i="166" s="1"/>
  <c r="AF447" i="166"/>
  <c r="AE447" i="166"/>
  <c r="AD447" i="166"/>
  <c r="AA447" i="166"/>
  <c r="Z447" i="166"/>
  <c r="Y447" i="166"/>
  <c r="AP446" i="166"/>
  <c r="AO446" i="166"/>
  <c r="AN446" i="166"/>
  <c r="AQ446" i="166" s="1"/>
  <c r="AL446" i="166"/>
  <c r="AM446" i="166" s="1"/>
  <c r="AK446" i="166"/>
  <c r="AJ446" i="166"/>
  <c r="AI446" i="166"/>
  <c r="AF446" i="166"/>
  <c r="AE446" i="166"/>
  <c r="AD446" i="166"/>
  <c r="AG446" i="166" s="1"/>
  <c r="AH446" i="166" s="1"/>
  <c r="AA446" i="166"/>
  <c r="Z446" i="166"/>
  <c r="AB446" i="166" s="1"/>
  <c r="AC446" i="166" s="1"/>
  <c r="Y446" i="166"/>
  <c r="AP445" i="166"/>
  <c r="AO445" i="166"/>
  <c r="AN445" i="166"/>
  <c r="AK445" i="166"/>
  <c r="AJ445" i="166"/>
  <c r="AI445" i="166"/>
  <c r="AF445" i="166"/>
  <c r="AE445" i="166"/>
  <c r="AD445" i="166"/>
  <c r="AG445" i="166" s="1"/>
  <c r="AA445" i="166"/>
  <c r="Z445" i="166"/>
  <c r="Y445" i="166"/>
  <c r="AB445" i="166" s="1"/>
  <c r="AC445" i="166" s="1"/>
  <c r="AP444" i="166"/>
  <c r="AO444" i="166"/>
  <c r="AN444" i="166"/>
  <c r="AK444" i="166"/>
  <c r="AJ444" i="166"/>
  <c r="AL444" i="166" s="1"/>
  <c r="AM444" i="166" s="1"/>
  <c r="AI444" i="166"/>
  <c r="AF444" i="166"/>
  <c r="AE444" i="166"/>
  <c r="AD444" i="166"/>
  <c r="AB444" i="166"/>
  <c r="AC444" i="166" s="1"/>
  <c r="AA444" i="166"/>
  <c r="Z444" i="166"/>
  <c r="Y444" i="166"/>
  <c r="AP443" i="166"/>
  <c r="AO443" i="166"/>
  <c r="AN443" i="166"/>
  <c r="AQ443" i="166" s="1"/>
  <c r="AM443" i="166"/>
  <c r="AK443" i="166"/>
  <c r="AJ443" i="166"/>
  <c r="AI443" i="166"/>
  <c r="AL443" i="166" s="1"/>
  <c r="AF443" i="166"/>
  <c r="AE443" i="166"/>
  <c r="AD443" i="166"/>
  <c r="AA443" i="166"/>
  <c r="Z443" i="166"/>
  <c r="Y443" i="166"/>
  <c r="AB443" i="166" s="1"/>
  <c r="AC443" i="166" s="1"/>
  <c r="AP442" i="166"/>
  <c r="AO442" i="166"/>
  <c r="AN442" i="166"/>
  <c r="AL442" i="166"/>
  <c r="AM442" i="166" s="1"/>
  <c r="AK442" i="166"/>
  <c r="AJ442" i="166"/>
  <c r="AI442" i="166"/>
  <c r="AF442" i="166"/>
  <c r="AE442" i="166"/>
  <c r="AD442" i="166"/>
  <c r="AA442" i="166"/>
  <c r="Z442" i="166"/>
  <c r="AB442" i="166" s="1"/>
  <c r="AC442" i="166" s="1"/>
  <c r="Y442" i="166"/>
  <c r="AP441" i="166"/>
  <c r="AO441" i="166"/>
  <c r="AN441" i="166"/>
  <c r="AK441" i="166"/>
  <c r="AJ441" i="166"/>
  <c r="AI441" i="166"/>
  <c r="AL441" i="166" s="1"/>
  <c r="AM441" i="166" s="1"/>
  <c r="AF441" i="166"/>
  <c r="AE441" i="166"/>
  <c r="AD441" i="166"/>
  <c r="AA441" i="166"/>
  <c r="Z441" i="166"/>
  <c r="Y441" i="166"/>
  <c r="AB441" i="166" s="1"/>
  <c r="AC441" i="166" s="1"/>
  <c r="AP440" i="166"/>
  <c r="AO440" i="166"/>
  <c r="AN440" i="166"/>
  <c r="AQ440" i="166" s="1"/>
  <c r="AK440" i="166"/>
  <c r="AJ440" i="166"/>
  <c r="AL440" i="166" s="1"/>
  <c r="AM440" i="166" s="1"/>
  <c r="AI440" i="166"/>
  <c r="AF440" i="166"/>
  <c r="AE440" i="166"/>
  <c r="AD440" i="166"/>
  <c r="AB440" i="166"/>
  <c r="AC440" i="166" s="1"/>
  <c r="AA440" i="166"/>
  <c r="Z440" i="166"/>
  <c r="Y440" i="166"/>
  <c r="AP439" i="166"/>
  <c r="AO439" i="166"/>
  <c r="AN439" i="166"/>
  <c r="AQ439" i="166" s="1"/>
  <c r="AK439" i="166"/>
  <c r="AJ439" i="166"/>
  <c r="AI439" i="166"/>
  <c r="AL439" i="166" s="1"/>
  <c r="AM439" i="166" s="1"/>
  <c r="AF439" i="166"/>
  <c r="AE439" i="166"/>
  <c r="AD439" i="166"/>
  <c r="AA439" i="166"/>
  <c r="Z439" i="166"/>
  <c r="Y439" i="166"/>
  <c r="AB439" i="166" s="1"/>
  <c r="AC439" i="166" s="1"/>
  <c r="AP438" i="166"/>
  <c r="AO438" i="166"/>
  <c r="AN438" i="166"/>
  <c r="AL438" i="166"/>
  <c r="AM438" i="166" s="1"/>
  <c r="AK438" i="166"/>
  <c r="AJ438" i="166"/>
  <c r="AI438" i="166"/>
  <c r="AF438" i="166"/>
  <c r="AE438" i="166"/>
  <c r="AD438" i="166"/>
  <c r="AG438" i="166" s="1"/>
  <c r="AA438" i="166"/>
  <c r="Z438" i="166"/>
  <c r="AB438" i="166" s="1"/>
  <c r="Y438" i="166"/>
  <c r="AP437" i="166"/>
  <c r="AO437" i="166"/>
  <c r="AQ437" i="166" s="1"/>
  <c r="AN437" i="166"/>
  <c r="AK437" i="166"/>
  <c r="AJ437" i="166"/>
  <c r="AI437" i="166"/>
  <c r="AL437" i="166" s="1"/>
  <c r="AM437" i="166" s="1"/>
  <c r="AF437" i="166"/>
  <c r="AE437" i="166"/>
  <c r="AD437" i="166"/>
  <c r="AG437" i="166" s="1"/>
  <c r="AH437" i="166" s="1"/>
  <c r="AC437" i="166"/>
  <c r="AA437" i="166"/>
  <c r="Z437" i="166"/>
  <c r="Y437" i="166"/>
  <c r="AB437" i="166" s="1"/>
  <c r="AP436" i="166"/>
  <c r="AO436" i="166"/>
  <c r="AN436" i="166"/>
  <c r="AK436" i="166"/>
  <c r="AJ436" i="166"/>
  <c r="AL436" i="166" s="1"/>
  <c r="AM436" i="166" s="1"/>
  <c r="AI436" i="166"/>
  <c r="AF436" i="166"/>
  <c r="AE436" i="166"/>
  <c r="AD436" i="166"/>
  <c r="AG436" i="166" s="1"/>
  <c r="AH436" i="166" s="1"/>
  <c r="AB436" i="166"/>
  <c r="AC436" i="166" s="1"/>
  <c r="AA436" i="166"/>
  <c r="Z436" i="166"/>
  <c r="Y436" i="166"/>
  <c r="AP435" i="166"/>
  <c r="AO435" i="166"/>
  <c r="AN435" i="166"/>
  <c r="AQ435" i="166" s="1"/>
  <c r="AK435" i="166"/>
  <c r="AJ435" i="166"/>
  <c r="AI435" i="166"/>
  <c r="AL435" i="166" s="1"/>
  <c r="AM435" i="166" s="1"/>
  <c r="AF435" i="166"/>
  <c r="AE435" i="166"/>
  <c r="AD435" i="166"/>
  <c r="AA435" i="166"/>
  <c r="Z435" i="166"/>
  <c r="Y435" i="166"/>
  <c r="AP434" i="166"/>
  <c r="AO434" i="166"/>
  <c r="AN434" i="166"/>
  <c r="AL434" i="166"/>
  <c r="AM434" i="166" s="1"/>
  <c r="AK434" i="166"/>
  <c r="AJ434" i="166"/>
  <c r="AI434" i="166"/>
  <c r="AF434" i="166"/>
  <c r="AE434" i="166"/>
  <c r="AD434" i="166"/>
  <c r="AG434" i="166" s="1"/>
  <c r="AH434" i="166" s="1"/>
  <c r="AA434" i="166"/>
  <c r="Z434" i="166"/>
  <c r="AB434" i="166" s="1"/>
  <c r="AC434" i="166" s="1"/>
  <c r="Y434" i="166"/>
  <c r="AP433" i="166"/>
  <c r="AO433" i="166"/>
  <c r="AN433" i="166"/>
  <c r="AK433" i="166"/>
  <c r="AJ433" i="166"/>
  <c r="AI433" i="166"/>
  <c r="AF433" i="166"/>
  <c r="AE433" i="166"/>
  <c r="AD433" i="166"/>
  <c r="AG433" i="166" s="1"/>
  <c r="AH433" i="166" s="1"/>
  <c r="AC433" i="166"/>
  <c r="AA433" i="166"/>
  <c r="Z433" i="166"/>
  <c r="Y433" i="166"/>
  <c r="AB433" i="166" s="1"/>
  <c r="AP432" i="166"/>
  <c r="AO432" i="166"/>
  <c r="AN432" i="166"/>
  <c r="AQ432" i="166" s="1"/>
  <c r="AK432" i="166"/>
  <c r="AJ432" i="166"/>
  <c r="AL432" i="166" s="1"/>
  <c r="AM432" i="166" s="1"/>
  <c r="AI432" i="166"/>
  <c r="AF432" i="166"/>
  <c r="AE432" i="166"/>
  <c r="AD432" i="166"/>
  <c r="AB432" i="166"/>
  <c r="AC432" i="166" s="1"/>
  <c r="AA432" i="166"/>
  <c r="Z432" i="166"/>
  <c r="Y432" i="166"/>
  <c r="AP431" i="166"/>
  <c r="AO431" i="166"/>
  <c r="AN431" i="166"/>
  <c r="AQ431" i="166" s="1"/>
  <c r="AM431" i="166"/>
  <c r="AK431" i="166"/>
  <c r="AJ431" i="166"/>
  <c r="AI431" i="166"/>
  <c r="AL431" i="166" s="1"/>
  <c r="AF431" i="166"/>
  <c r="AE431" i="166"/>
  <c r="AD431" i="166"/>
  <c r="AA431" i="166"/>
  <c r="Z431" i="166"/>
  <c r="Y431" i="166"/>
  <c r="AP430" i="166"/>
  <c r="AO430" i="166"/>
  <c r="AN430" i="166"/>
  <c r="AL430" i="166"/>
  <c r="AM430" i="166" s="1"/>
  <c r="AK430" i="166"/>
  <c r="AJ430" i="166"/>
  <c r="AI430" i="166"/>
  <c r="AF430" i="166"/>
  <c r="AE430" i="166"/>
  <c r="AD430" i="166"/>
  <c r="AG430" i="166" s="1"/>
  <c r="AH430" i="166" s="1"/>
  <c r="AA430" i="166"/>
  <c r="Z430" i="166"/>
  <c r="AB430" i="166" s="1"/>
  <c r="AC430" i="166" s="1"/>
  <c r="Y430" i="166"/>
  <c r="AP429" i="166"/>
  <c r="AO429" i="166"/>
  <c r="AN429" i="166"/>
  <c r="AK429" i="166"/>
  <c r="AJ429" i="166"/>
  <c r="AI429" i="166"/>
  <c r="AF429" i="166"/>
  <c r="AE429" i="166"/>
  <c r="AD429" i="166"/>
  <c r="AG429" i="166" s="1"/>
  <c r="AA429" i="166"/>
  <c r="Z429" i="166"/>
  <c r="Y429" i="166"/>
  <c r="AB429" i="166" s="1"/>
  <c r="AC429" i="166" s="1"/>
  <c r="AP428" i="166"/>
  <c r="AO428" i="166"/>
  <c r="AN428" i="166"/>
  <c r="AQ428" i="166" s="1"/>
  <c r="AK428" i="166"/>
  <c r="AJ428" i="166"/>
  <c r="AL428" i="166" s="1"/>
  <c r="AM428" i="166" s="1"/>
  <c r="AI428" i="166"/>
  <c r="AF428" i="166"/>
  <c r="AE428" i="166"/>
  <c r="AD428" i="166"/>
  <c r="AB428" i="166"/>
  <c r="AC428" i="166" s="1"/>
  <c r="AA428" i="166"/>
  <c r="Z428" i="166"/>
  <c r="Y428" i="166"/>
  <c r="AP427" i="166"/>
  <c r="AO427" i="166"/>
  <c r="AN427" i="166"/>
  <c r="AQ427" i="166" s="1"/>
  <c r="AM427" i="166"/>
  <c r="AK427" i="166"/>
  <c r="AJ427" i="166"/>
  <c r="AI427" i="166"/>
  <c r="AL427" i="166" s="1"/>
  <c r="AF427" i="166"/>
  <c r="AE427" i="166"/>
  <c r="AD427" i="166"/>
  <c r="AA427" i="166"/>
  <c r="Z427" i="166"/>
  <c r="Y427" i="166"/>
  <c r="AB427" i="166" s="1"/>
  <c r="AC427" i="166" s="1"/>
  <c r="AP426" i="166"/>
  <c r="AO426" i="166"/>
  <c r="AN426" i="166"/>
  <c r="AQ426" i="166" s="1"/>
  <c r="AL426" i="166"/>
  <c r="AM426" i="166" s="1"/>
  <c r="AK426" i="166"/>
  <c r="AJ426" i="166"/>
  <c r="AI426" i="166"/>
  <c r="AF426" i="166"/>
  <c r="AE426" i="166"/>
  <c r="AD426" i="166"/>
  <c r="AG426" i="166" s="1"/>
  <c r="AH426" i="166" s="1"/>
  <c r="AA426" i="166"/>
  <c r="Z426" i="166"/>
  <c r="AB426" i="166" s="1"/>
  <c r="AC426" i="166" s="1"/>
  <c r="Y426" i="166"/>
  <c r="AP425" i="166"/>
  <c r="AO425" i="166"/>
  <c r="AN425" i="166"/>
  <c r="AK425" i="166"/>
  <c r="AJ425" i="166"/>
  <c r="AI425" i="166"/>
  <c r="AL425" i="166" s="1"/>
  <c r="AM425" i="166" s="1"/>
  <c r="AF425" i="166"/>
  <c r="AE425" i="166"/>
  <c r="AD425" i="166"/>
  <c r="AG425" i="166" s="1"/>
  <c r="AA425" i="166"/>
  <c r="Z425" i="166"/>
  <c r="Y425" i="166"/>
  <c r="AB425" i="166" s="1"/>
  <c r="AC425" i="166" s="1"/>
  <c r="AP424" i="166"/>
  <c r="AO424" i="166"/>
  <c r="AN424" i="166"/>
  <c r="AQ424" i="166" s="1"/>
  <c r="AK424" i="166"/>
  <c r="AJ424" i="166"/>
  <c r="AL424" i="166" s="1"/>
  <c r="AM424" i="166" s="1"/>
  <c r="AI424" i="166"/>
  <c r="AF424" i="166"/>
  <c r="AE424" i="166"/>
  <c r="AD424" i="166"/>
  <c r="AB424" i="166"/>
  <c r="AC424" i="166" s="1"/>
  <c r="AA424" i="166"/>
  <c r="Z424" i="166"/>
  <c r="Y424" i="166"/>
  <c r="AP423" i="166"/>
  <c r="AO423" i="166"/>
  <c r="AN423" i="166"/>
  <c r="AK423" i="166"/>
  <c r="AJ423" i="166"/>
  <c r="AI423" i="166"/>
  <c r="AL423" i="166" s="1"/>
  <c r="AM423" i="166" s="1"/>
  <c r="AF423" i="166"/>
  <c r="AE423" i="166"/>
  <c r="AD423" i="166"/>
  <c r="AA423" i="166"/>
  <c r="Z423" i="166"/>
  <c r="Y423" i="166"/>
  <c r="AB423" i="166" s="1"/>
  <c r="AC423" i="166" s="1"/>
  <c r="AP422" i="166"/>
  <c r="AO422" i="166"/>
  <c r="AN422" i="166"/>
  <c r="AL422" i="166"/>
  <c r="AM422" i="166" s="1"/>
  <c r="AF422" i="166"/>
  <c r="AE422" i="166"/>
  <c r="AG422" i="166" s="1"/>
  <c r="AD422" i="166"/>
  <c r="AA422" i="166"/>
  <c r="Z422" i="166"/>
  <c r="Y422" i="166"/>
  <c r="AP421" i="166"/>
  <c r="AO421" i="166"/>
  <c r="AN421" i="166"/>
  <c r="AQ421" i="166" s="1"/>
  <c r="AL421" i="166"/>
  <c r="AM421" i="166" s="1"/>
  <c r="AK421" i="166"/>
  <c r="AJ421" i="166"/>
  <c r="AI421" i="166"/>
  <c r="AF421" i="166"/>
  <c r="AE421" i="166"/>
  <c r="AD421" i="166"/>
  <c r="AA421" i="166"/>
  <c r="Z421" i="166"/>
  <c r="AB421" i="166" s="1"/>
  <c r="AC421" i="166" s="1"/>
  <c r="Y421" i="166"/>
  <c r="AP420" i="166"/>
  <c r="AO420" i="166"/>
  <c r="AN420" i="166"/>
  <c r="AK420" i="166"/>
  <c r="AJ420" i="166"/>
  <c r="AI420" i="166"/>
  <c r="AG420" i="166"/>
  <c r="AF420" i="166"/>
  <c r="AE420" i="166"/>
  <c r="AD420" i="166"/>
  <c r="AA420" i="166"/>
  <c r="Z420" i="166"/>
  <c r="Y420" i="166"/>
  <c r="AB420" i="166" s="1"/>
  <c r="AC420" i="166" s="1"/>
  <c r="AP419" i="166"/>
  <c r="AO419" i="166"/>
  <c r="AN419" i="166"/>
  <c r="AK419" i="166"/>
  <c r="AJ419" i="166"/>
  <c r="AL419" i="166" s="1"/>
  <c r="AM419" i="166" s="1"/>
  <c r="AI419" i="166"/>
  <c r="AF419" i="166"/>
  <c r="AE419" i="166"/>
  <c r="AD419" i="166"/>
  <c r="AB419" i="166"/>
  <c r="AC419" i="166" s="1"/>
  <c r="AA419" i="166"/>
  <c r="Z419" i="166"/>
  <c r="Y419" i="166"/>
  <c r="AQ418" i="166"/>
  <c r="AP418" i="166"/>
  <c r="AO418" i="166"/>
  <c r="AN418" i="166"/>
  <c r="AM418" i="166"/>
  <c r="AK418" i="166"/>
  <c r="AJ418" i="166"/>
  <c r="AI418" i="166"/>
  <c r="AL418" i="166" s="1"/>
  <c r="AF418" i="166"/>
  <c r="AE418" i="166"/>
  <c r="AD418" i="166"/>
  <c r="AA418" i="166"/>
  <c r="Z418" i="166"/>
  <c r="Y418" i="166"/>
  <c r="AB418" i="166" s="1"/>
  <c r="AC418" i="166" s="1"/>
  <c r="AP417" i="166"/>
  <c r="AO417" i="166"/>
  <c r="AN417" i="166"/>
  <c r="AQ417" i="166" s="1"/>
  <c r="AL417" i="166"/>
  <c r="AM417" i="166" s="1"/>
  <c r="AK417" i="166"/>
  <c r="AJ417" i="166"/>
  <c r="AI417" i="166"/>
  <c r="AF417" i="166"/>
  <c r="AE417" i="166"/>
  <c r="AD417" i="166"/>
  <c r="AG417" i="166" s="1"/>
  <c r="AH417" i="166" s="1"/>
  <c r="AA417" i="166"/>
  <c r="Z417" i="166"/>
  <c r="AB417" i="166" s="1"/>
  <c r="AC417" i="166" s="1"/>
  <c r="Y417" i="166"/>
  <c r="AP416" i="166"/>
  <c r="AO416" i="166"/>
  <c r="AN416" i="166"/>
  <c r="AK416" i="166"/>
  <c r="AJ416" i="166"/>
  <c r="AI416" i="166"/>
  <c r="AL416" i="166" s="1"/>
  <c r="AM416" i="166" s="1"/>
  <c r="AF416" i="166"/>
  <c r="AE416" i="166"/>
  <c r="AD416" i="166"/>
  <c r="AG416" i="166" s="1"/>
  <c r="AA416" i="166"/>
  <c r="Z416" i="166"/>
  <c r="Y416" i="166"/>
  <c r="AB416" i="166" s="1"/>
  <c r="AC416" i="166" s="1"/>
  <c r="AP415" i="166"/>
  <c r="AO415" i="166"/>
  <c r="AN415" i="166"/>
  <c r="AK415" i="166"/>
  <c r="AJ415" i="166"/>
  <c r="AL415" i="166" s="1"/>
  <c r="AM415" i="166" s="1"/>
  <c r="AI415" i="166"/>
  <c r="AF415" i="166"/>
  <c r="AE415" i="166"/>
  <c r="AD415" i="166"/>
  <c r="AB415" i="166"/>
  <c r="AC415" i="166" s="1"/>
  <c r="AA415" i="166"/>
  <c r="Z415" i="166"/>
  <c r="Y415" i="166"/>
  <c r="AP414" i="166"/>
  <c r="AO414" i="166"/>
  <c r="AN414" i="166"/>
  <c r="AQ414" i="166" s="1"/>
  <c r="AK414" i="166"/>
  <c r="AJ414" i="166"/>
  <c r="AI414" i="166"/>
  <c r="AL414" i="166" s="1"/>
  <c r="AM414" i="166" s="1"/>
  <c r="AF414" i="166"/>
  <c r="AE414" i="166"/>
  <c r="AG414" i="166" s="1"/>
  <c r="AD414" i="166"/>
  <c r="AA414" i="166"/>
  <c r="Z414" i="166"/>
  <c r="Y414" i="166"/>
  <c r="AB414" i="166" s="1"/>
  <c r="AC414" i="166" s="1"/>
  <c r="AP413" i="166"/>
  <c r="AO413" i="166"/>
  <c r="AN413" i="166"/>
  <c r="AL413" i="166"/>
  <c r="AM413" i="166" s="1"/>
  <c r="AK413" i="166"/>
  <c r="AJ413" i="166"/>
  <c r="AI413" i="166"/>
  <c r="AF413" i="166"/>
  <c r="AE413" i="166"/>
  <c r="AD413" i="166"/>
  <c r="AG413" i="166" s="1"/>
  <c r="AA413" i="166"/>
  <c r="Z413" i="166"/>
  <c r="AB413" i="166" s="1"/>
  <c r="Y413" i="166"/>
  <c r="AP412" i="166"/>
  <c r="AO412" i="166"/>
  <c r="AN412" i="166"/>
  <c r="AK412" i="166"/>
  <c r="AJ412" i="166"/>
  <c r="AI412" i="166"/>
  <c r="AL412" i="166" s="1"/>
  <c r="AM412" i="166" s="1"/>
  <c r="AF412" i="166"/>
  <c r="AE412" i="166"/>
  <c r="AD412" i="166"/>
  <c r="AG412" i="166" s="1"/>
  <c r="AH412" i="166" s="1"/>
  <c r="AC412" i="166"/>
  <c r="AA412" i="166"/>
  <c r="Z412" i="166"/>
  <c r="Y412" i="166"/>
  <c r="AB412" i="166" s="1"/>
  <c r="AP411" i="166"/>
  <c r="AO411" i="166"/>
  <c r="AN411" i="166"/>
  <c r="AQ411" i="166" s="1"/>
  <c r="AK411" i="166"/>
  <c r="AJ411" i="166"/>
  <c r="AL411" i="166" s="1"/>
  <c r="AM411" i="166" s="1"/>
  <c r="AI411" i="166"/>
  <c r="AF411" i="166"/>
  <c r="AE411" i="166"/>
  <c r="AD411" i="166"/>
  <c r="AB411" i="166"/>
  <c r="AC411" i="166" s="1"/>
  <c r="AA411" i="166"/>
  <c r="Z411" i="166"/>
  <c r="Y411" i="166"/>
  <c r="AP410" i="166"/>
  <c r="AO410" i="166"/>
  <c r="AN410" i="166"/>
  <c r="AQ410" i="166" s="1"/>
  <c r="AK410" i="166"/>
  <c r="AJ410" i="166"/>
  <c r="AI410" i="166"/>
  <c r="AL410" i="166" s="1"/>
  <c r="AM410" i="166" s="1"/>
  <c r="AF410" i="166"/>
  <c r="AE410" i="166"/>
  <c r="AD410" i="166"/>
  <c r="AA410" i="166"/>
  <c r="Z410" i="166"/>
  <c r="Y410" i="166"/>
  <c r="AP409" i="166"/>
  <c r="AO409" i="166"/>
  <c r="AN409" i="166"/>
  <c r="AL409" i="166"/>
  <c r="AM409" i="166" s="1"/>
  <c r="AK409" i="166"/>
  <c r="AJ409" i="166"/>
  <c r="AI409" i="166"/>
  <c r="AF409" i="166"/>
  <c r="AE409" i="166"/>
  <c r="AD409" i="166"/>
  <c r="AG409" i="166" s="1"/>
  <c r="AH409" i="166" s="1"/>
  <c r="AA409" i="166"/>
  <c r="Z409" i="166"/>
  <c r="AB409" i="166" s="1"/>
  <c r="AC409" i="166" s="1"/>
  <c r="Y409" i="166"/>
  <c r="AP408" i="166"/>
  <c r="AO408" i="166"/>
  <c r="AQ408" i="166" s="1"/>
  <c r="AN408" i="166"/>
  <c r="AK408" i="166"/>
  <c r="AJ408" i="166"/>
  <c r="AI408" i="166"/>
  <c r="AF408" i="166"/>
  <c r="AE408" i="166"/>
  <c r="AD408" i="166"/>
  <c r="AG408" i="166" s="1"/>
  <c r="AH408" i="166" s="1"/>
  <c r="AC408" i="166"/>
  <c r="AA408" i="166"/>
  <c r="Z408" i="166"/>
  <c r="Y408" i="166"/>
  <c r="AB408" i="166" s="1"/>
  <c r="AP407" i="166"/>
  <c r="AO407" i="166"/>
  <c r="AN407" i="166"/>
  <c r="AK407" i="166"/>
  <c r="AJ407" i="166"/>
  <c r="AL407" i="166" s="1"/>
  <c r="AM407" i="166" s="1"/>
  <c r="AI407" i="166"/>
  <c r="AF407" i="166"/>
  <c r="AE407" i="166"/>
  <c r="AD407" i="166"/>
  <c r="AG407" i="166" s="1"/>
  <c r="AB407" i="166"/>
  <c r="AC407" i="166" s="1"/>
  <c r="AA407" i="166"/>
  <c r="Z407" i="166"/>
  <c r="Y407" i="166"/>
  <c r="AP406" i="166"/>
  <c r="AO406" i="166"/>
  <c r="AN406" i="166"/>
  <c r="AQ406" i="166" s="1"/>
  <c r="AM406" i="166"/>
  <c r="AK406" i="166"/>
  <c r="AJ406" i="166"/>
  <c r="AI406" i="166"/>
  <c r="AL406" i="166" s="1"/>
  <c r="AF406" i="166"/>
  <c r="AE406" i="166"/>
  <c r="AD406" i="166"/>
  <c r="AA406" i="166"/>
  <c r="Z406" i="166"/>
  <c r="Y406" i="166"/>
  <c r="AP405" i="166"/>
  <c r="AO405" i="166"/>
  <c r="AN405" i="166"/>
  <c r="AL405" i="166"/>
  <c r="AM405" i="166" s="1"/>
  <c r="AK405" i="166"/>
  <c r="AJ405" i="166"/>
  <c r="AI405" i="166"/>
  <c r="AF405" i="166"/>
  <c r="AE405" i="166"/>
  <c r="AD405" i="166"/>
  <c r="AG405" i="166" s="1"/>
  <c r="AH405" i="166" s="1"/>
  <c r="AA405" i="166"/>
  <c r="Z405" i="166"/>
  <c r="AB405" i="166" s="1"/>
  <c r="AC405" i="166" s="1"/>
  <c r="Y405" i="166"/>
  <c r="AP404" i="166"/>
  <c r="AO404" i="166"/>
  <c r="AQ404" i="166" s="1"/>
  <c r="AN404" i="166"/>
  <c r="AK404" i="166"/>
  <c r="AJ404" i="166"/>
  <c r="AI404" i="166"/>
  <c r="AF404" i="166"/>
  <c r="AE404" i="166"/>
  <c r="AD404" i="166"/>
  <c r="AG404" i="166" s="1"/>
  <c r="AA404" i="166"/>
  <c r="Z404" i="166"/>
  <c r="Y404" i="166"/>
  <c r="AB404" i="166" s="1"/>
  <c r="AC404" i="166" s="1"/>
  <c r="AP403" i="166"/>
  <c r="AO403" i="166"/>
  <c r="AN403" i="166"/>
  <c r="AK403" i="166"/>
  <c r="AJ403" i="166"/>
  <c r="AL403" i="166" s="1"/>
  <c r="AM403" i="166" s="1"/>
  <c r="AI403" i="166"/>
  <c r="AF403" i="166"/>
  <c r="AE403" i="166"/>
  <c r="AD403" i="166"/>
  <c r="AB403" i="166"/>
  <c r="AC403" i="166" s="1"/>
  <c r="AA403" i="166"/>
  <c r="Z403" i="166"/>
  <c r="Y403" i="166"/>
  <c r="AP402" i="166"/>
  <c r="AO402" i="166"/>
  <c r="AN402" i="166"/>
  <c r="AQ402" i="166" s="1"/>
  <c r="AM402" i="166"/>
  <c r="AK402" i="166"/>
  <c r="AJ402" i="166"/>
  <c r="AI402" i="166"/>
  <c r="AL402" i="166" s="1"/>
  <c r="AF402" i="166"/>
  <c r="AE402" i="166"/>
  <c r="AD402" i="166"/>
  <c r="AA402" i="166"/>
  <c r="Z402" i="166"/>
  <c r="Y402" i="166"/>
  <c r="AB402" i="166" s="1"/>
  <c r="AC402" i="166" s="1"/>
  <c r="AP401" i="166"/>
  <c r="AO401" i="166"/>
  <c r="AN401" i="166"/>
  <c r="AQ401" i="166" s="1"/>
  <c r="AL401" i="166"/>
  <c r="AM401" i="166" s="1"/>
  <c r="AK401" i="166"/>
  <c r="AJ401" i="166"/>
  <c r="AI401" i="166"/>
  <c r="AF401" i="166"/>
  <c r="AE401" i="166"/>
  <c r="AD401" i="166"/>
  <c r="AG401" i="166" s="1"/>
  <c r="AH401" i="166" s="1"/>
  <c r="AA401" i="166"/>
  <c r="Z401" i="166"/>
  <c r="AB401" i="166" s="1"/>
  <c r="AC401" i="166" s="1"/>
  <c r="Y401" i="166"/>
  <c r="AP400" i="166"/>
  <c r="AO400" i="166"/>
  <c r="AN400" i="166"/>
  <c r="AK400" i="166"/>
  <c r="AJ400" i="166"/>
  <c r="AI400" i="166"/>
  <c r="AL400" i="166" s="1"/>
  <c r="AM400" i="166" s="1"/>
  <c r="AF400" i="166"/>
  <c r="AE400" i="166"/>
  <c r="AD400" i="166"/>
  <c r="AA400" i="166"/>
  <c r="Z400" i="166"/>
  <c r="Y400" i="166"/>
  <c r="AB400" i="166" s="1"/>
  <c r="AC400" i="166" s="1"/>
  <c r="AP399" i="166"/>
  <c r="AO399" i="166"/>
  <c r="AN399" i="166"/>
  <c r="AQ399" i="166" s="1"/>
  <c r="AK399" i="166"/>
  <c r="AJ399" i="166"/>
  <c r="AL399" i="166" s="1"/>
  <c r="AM399" i="166" s="1"/>
  <c r="AI399" i="166"/>
  <c r="AF399" i="166"/>
  <c r="AE399" i="166"/>
  <c r="AD399" i="166"/>
  <c r="AB399" i="166"/>
  <c r="AC399" i="166" s="1"/>
  <c r="AA399" i="166"/>
  <c r="Z399" i="166"/>
  <c r="Y399" i="166"/>
  <c r="AP398" i="166"/>
  <c r="AO398" i="166"/>
  <c r="AN398" i="166"/>
  <c r="AQ398" i="166" s="1"/>
  <c r="AK398" i="166"/>
  <c r="AJ398" i="166"/>
  <c r="AI398" i="166"/>
  <c r="AL398" i="166" s="1"/>
  <c r="AM398" i="166" s="1"/>
  <c r="AF398" i="166"/>
  <c r="AE398" i="166"/>
  <c r="AD398" i="166"/>
  <c r="AA398" i="166"/>
  <c r="Z398" i="166"/>
  <c r="Y398" i="166"/>
  <c r="AB398" i="166" s="1"/>
  <c r="AC398" i="166" s="1"/>
  <c r="AP397" i="166"/>
  <c r="AO397" i="166"/>
  <c r="AN397" i="166"/>
  <c r="AL397" i="166"/>
  <c r="AM397" i="166" s="1"/>
  <c r="AK397" i="166"/>
  <c r="AJ397" i="166"/>
  <c r="AI397" i="166"/>
  <c r="AF397" i="166"/>
  <c r="AE397" i="166"/>
  <c r="AD397" i="166"/>
  <c r="AG397" i="166" s="1"/>
  <c r="AA397" i="166"/>
  <c r="Z397" i="166"/>
  <c r="AB397" i="166" s="1"/>
  <c r="Y397" i="166"/>
  <c r="AP396" i="166"/>
  <c r="AO396" i="166"/>
  <c r="AN396" i="166"/>
  <c r="AK396" i="166"/>
  <c r="AJ396" i="166"/>
  <c r="AI396" i="166"/>
  <c r="AL396" i="166" s="1"/>
  <c r="AM396" i="166" s="1"/>
  <c r="AF396" i="166"/>
  <c r="AE396" i="166"/>
  <c r="AD396" i="166"/>
  <c r="AG396" i="166" s="1"/>
  <c r="AH396" i="166" s="1"/>
  <c r="AC396" i="166"/>
  <c r="AA396" i="166"/>
  <c r="Z396" i="166"/>
  <c r="Y396" i="166"/>
  <c r="AB396" i="166" s="1"/>
  <c r="AP395" i="166"/>
  <c r="AO395" i="166"/>
  <c r="AN395" i="166"/>
  <c r="AQ395" i="166" s="1"/>
  <c r="AK395" i="166"/>
  <c r="AJ395" i="166"/>
  <c r="AL395" i="166" s="1"/>
  <c r="AM395" i="166" s="1"/>
  <c r="AI395" i="166"/>
  <c r="AF395" i="166"/>
  <c r="AE395" i="166"/>
  <c r="AD395" i="166"/>
  <c r="AB395" i="166"/>
  <c r="AC395" i="166" s="1"/>
  <c r="AA395" i="166"/>
  <c r="Z395" i="166"/>
  <c r="Y395" i="166"/>
  <c r="AP394" i="166"/>
  <c r="AO394" i="166"/>
  <c r="AN394" i="166"/>
  <c r="AQ394" i="166" s="1"/>
  <c r="AK394" i="166"/>
  <c r="AJ394" i="166"/>
  <c r="AI394" i="166"/>
  <c r="AL394" i="166" s="1"/>
  <c r="AM394" i="166" s="1"/>
  <c r="AF394" i="166"/>
  <c r="AE394" i="166"/>
  <c r="AD394" i="166"/>
  <c r="AA394" i="166"/>
  <c r="Z394" i="166"/>
  <c r="Y394" i="166"/>
  <c r="AP393" i="166"/>
  <c r="AO393" i="166"/>
  <c r="AN393" i="166"/>
  <c r="AL393" i="166"/>
  <c r="AM393" i="166" s="1"/>
  <c r="AK393" i="166"/>
  <c r="AJ393" i="166"/>
  <c r="AI393" i="166"/>
  <c r="AF393" i="166"/>
  <c r="AE393" i="166"/>
  <c r="AD393" i="166"/>
  <c r="AG393" i="166" s="1"/>
  <c r="AH393" i="166" s="1"/>
  <c r="AA393" i="166"/>
  <c r="Z393" i="166"/>
  <c r="AB393" i="166" s="1"/>
  <c r="AC393" i="166" s="1"/>
  <c r="Y393" i="166"/>
  <c r="AP392" i="166"/>
  <c r="AO392" i="166"/>
  <c r="AQ392" i="166" s="1"/>
  <c r="AN392" i="166"/>
  <c r="AK392" i="166"/>
  <c r="AJ392" i="166"/>
  <c r="AI392" i="166"/>
  <c r="AF392" i="166"/>
  <c r="AE392" i="166"/>
  <c r="AD392" i="166"/>
  <c r="AG392" i="166" s="1"/>
  <c r="AH392" i="166" s="1"/>
  <c r="AC392" i="166"/>
  <c r="AA392" i="166"/>
  <c r="Z392" i="166"/>
  <c r="Y392" i="166"/>
  <c r="AB392" i="166" s="1"/>
  <c r="AP391" i="166"/>
  <c r="AO391" i="166"/>
  <c r="AN391" i="166"/>
  <c r="AQ391" i="166" s="1"/>
  <c r="AK391" i="166"/>
  <c r="AJ391" i="166"/>
  <c r="AL391" i="166" s="1"/>
  <c r="AM391" i="166" s="1"/>
  <c r="AI391" i="166"/>
  <c r="AF391" i="166"/>
  <c r="AE391" i="166"/>
  <c r="AD391" i="166"/>
  <c r="AG391" i="166" s="1"/>
  <c r="AB391" i="166"/>
  <c r="AC391" i="166" s="1"/>
  <c r="AA391" i="166"/>
  <c r="Z391" i="166"/>
  <c r="Y391" i="166"/>
  <c r="AP390" i="166"/>
  <c r="AO390" i="166"/>
  <c r="AN390" i="166"/>
  <c r="AQ390" i="166" s="1"/>
  <c r="AM390" i="166"/>
  <c r="AK390" i="166"/>
  <c r="AJ390" i="166"/>
  <c r="AI390" i="166"/>
  <c r="AL390" i="166" s="1"/>
  <c r="AF390" i="166"/>
  <c r="AE390" i="166"/>
  <c r="AD390" i="166"/>
  <c r="AA390" i="166"/>
  <c r="Z390" i="166"/>
  <c r="Y390" i="166"/>
  <c r="AP389" i="166"/>
  <c r="AO389" i="166"/>
  <c r="AN389" i="166"/>
  <c r="AQ389" i="166" s="1"/>
  <c r="AL389" i="166"/>
  <c r="AM389" i="166" s="1"/>
  <c r="AK389" i="166"/>
  <c r="AJ389" i="166"/>
  <c r="AI389" i="166"/>
  <c r="AF389" i="166"/>
  <c r="AE389" i="166"/>
  <c r="AD389" i="166"/>
  <c r="AG389" i="166" s="1"/>
  <c r="AH389" i="166" s="1"/>
  <c r="AA389" i="166"/>
  <c r="Z389" i="166"/>
  <c r="AB389" i="166" s="1"/>
  <c r="AC389" i="166" s="1"/>
  <c r="Y389" i="166"/>
  <c r="AP388" i="166"/>
  <c r="AO388" i="166"/>
  <c r="AN388" i="166"/>
  <c r="AK388" i="166"/>
  <c r="AJ388" i="166"/>
  <c r="AI388" i="166"/>
  <c r="AF388" i="166"/>
  <c r="AE388" i="166"/>
  <c r="AD388" i="166"/>
  <c r="AA388" i="166"/>
  <c r="Z388" i="166"/>
  <c r="Y388" i="166"/>
  <c r="AB388" i="166" s="1"/>
  <c r="AC388" i="166" s="1"/>
  <c r="AP387" i="166"/>
  <c r="AO387" i="166"/>
  <c r="AN387" i="166"/>
  <c r="AQ387" i="166" s="1"/>
  <c r="AK387" i="166"/>
  <c r="AJ387" i="166"/>
  <c r="AL387" i="166" s="1"/>
  <c r="AM387" i="166" s="1"/>
  <c r="AI387" i="166"/>
  <c r="AF387" i="166"/>
  <c r="AE387" i="166"/>
  <c r="AD387" i="166"/>
  <c r="AB387" i="166"/>
  <c r="AC387" i="166" s="1"/>
  <c r="AA387" i="166"/>
  <c r="Z387" i="166"/>
  <c r="Y387" i="166"/>
  <c r="AP386" i="166"/>
  <c r="AO386" i="166"/>
  <c r="AN386" i="166"/>
  <c r="AM386" i="166"/>
  <c r="AK386" i="166"/>
  <c r="AJ386" i="166"/>
  <c r="AI386" i="166"/>
  <c r="AL386" i="166" s="1"/>
  <c r="AF386" i="166"/>
  <c r="AE386" i="166"/>
  <c r="AD386" i="166"/>
  <c r="AA386" i="166"/>
  <c r="Z386" i="166"/>
  <c r="Y386" i="166"/>
  <c r="AB386" i="166" s="1"/>
  <c r="AC386" i="166" s="1"/>
  <c r="AP385" i="166"/>
  <c r="AO385" i="166"/>
  <c r="AN385" i="166"/>
  <c r="AL385" i="166"/>
  <c r="AM385" i="166" s="1"/>
  <c r="AK385" i="166"/>
  <c r="AJ385" i="166"/>
  <c r="AI385" i="166"/>
  <c r="AF385" i="166"/>
  <c r="AE385" i="166"/>
  <c r="AD385" i="166"/>
  <c r="AA385" i="166"/>
  <c r="Z385" i="166"/>
  <c r="AB385" i="166" s="1"/>
  <c r="AC385" i="166" s="1"/>
  <c r="Y385" i="166"/>
  <c r="AP384" i="166"/>
  <c r="AO384" i="166"/>
  <c r="AN384" i="166"/>
  <c r="AK384" i="166"/>
  <c r="AJ384" i="166"/>
  <c r="AI384" i="166"/>
  <c r="AL384" i="166" s="1"/>
  <c r="AM384" i="166" s="1"/>
  <c r="AG384" i="166"/>
  <c r="AF384" i="166"/>
  <c r="AE384" i="166"/>
  <c r="AD384" i="166"/>
  <c r="AA384" i="166"/>
  <c r="Z384" i="166"/>
  <c r="Y384" i="166"/>
  <c r="AB384" i="166" s="1"/>
  <c r="AC384" i="166" s="1"/>
  <c r="AP383" i="166"/>
  <c r="AO383" i="166"/>
  <c r="AN383" i="166"/>
  <c r="AQ383" i="166" s="1"/>
  <c r="AL383" i="166"/>
  <c r="AM383" i="166" s="1"/>
  <c r="AF383" i="166"/>
  <c r="AE383" i="166"/>
  <c r="AG383" i="166" s="1"/>
  <c r="AD383" i="166"/>
  <c r="AA383" i="166"/>
  <c r="Z383" i="166"/>
  <c r="Y383" i="166"/>
  <c r="AB383" i="166" s="1"/>
  <c r="AC383" i="166" s="1"/>
  <c r="AP382" i="166"/>
  <c r="AO382" i="166"/>
  <c r="AN382" i="166"/>
  <c r="AQ382" i="166" s="1"/>
  <c r="AK382" i="166"/>
  <c r="AJ382" i="166"/>
  <c r="AL382" i="166" s="1"/>
  <c r="AM382" i="166" s="1"/>
  <c r="AI382" i="166"/>
  <c r="AF382" i="166"/>
  <c r="AE382" i="166"/>
  <c r="AD382" i="166"/>
  <c r="AB382" i="166"/>
  <c r="AC382" i="166" s="1"/>
  <c r="AA382" i="166"/>
  <c r="Z382" i="166"/>
  <c r="Y382" i="166"/>
  <c r="AP381" i="166"/>
  <c r="AO381" i="166"/>
  <c r="AQ381" i="166" s="1"/>
  <c r="AN381" i="166"/>
  <c r="AK381" i="166"/>
  <c r="AJ381" i="166"/>
  <c r="AI381" i="166"/>
  <c r="AL381" i="166" s="1"/>
  <c r="AM381" i="166" s="1"/>
  <c r="AF381" i="166"/>
  <c r="AE381" i="166"/>
  <c r="AD381" i="166"/>
  <c r="AA381" i="166"/>
  <c r="Z381" i="166"/>
  <c r="Y381" i="166"/>
  <c r="AB381" i="166" s="1"/>
  <c r="AC381" i="166" s="1"/>
  <c r="AP380" i="166"/>
  <c r="AO380" i="166"/>
  <c r="AN380" i="166"/>
  <c r="AL380" i="166"/>
  <c r="AM380" i="166" s="1"/>
  <c r="AK380" i="166"/>
  <c r="AJ380" i="166"/>
  <c r="AI380" i="166"/>
  <c r="AF380" i="166"/>
  <c r="AE380" i="166"/>
  <c r="AD380" i="166"/>
  <c r="AA380" i="166"/>
  <c r="Z380" i="166"/>
  <c r="AB380" i="166" s="1"/>
  <c r="Y380" i="166"/>
  <c r="AP379" i="166"/>
  <c r="AO379" i="166"/>
  <c r="AN379" i="166"/>
  <c r="AK379" i="166"/>
  <c r="AJ379" i="166"/>
  <c r="AI379" i="166"/>
  <c r="AL379" i="166" s="1"/>
  <c r="AM379" i="166" s="1"/>
  <c r="AF379" i="166"/>
  <c r="AE379" i="166"/>
  <c r="AG379" i="166" s="1"/>
  <c r="AH379" i="166" s="1"/>
  <c r="AD379" i="166"/>
  <c r="AC379" i="166"/>
  <c r="AA379" i="166"/>
  <c r="Z379" i="166"/>
  <c r="Y379" i="166"/>
  <c r="AB379" i="166" s="1"/>
  <c r="AP378" i="166"/>
  <c r="AO378" i="166"/>
  <c r="AN378" i="166"/>
  <c r="AK378" i="166"/>
  <c r="AJ378" i="166"/>
  <c r="AL378" i="166" s="1"/>
  <c r="AM378" i="166" s="1"/>
  <c r="AI378" i="166"/>
  <c r="AF378" i="166"/>
  <c r="AE378" i="166"/>
  <c r="AD378" i="166"/>
  <c r="AG378" i="166" s="1"/>
  <c r="AH378" i="166" s="1"/>
  <c r="AB378" i="166"/>
  <c r="AC378" i="166" s="1"/>
  <c r="AA378" i="166"/>
  <c r="Z378" i="166"/>
  <c r="Y378" i="166"/>
  <c r="AQ377" i="166"/>
  <c r="AP377" i="166"/>
  <c r="AO377" i="166"/>
  <c r="AN377" i="166"/>
  <c r="AK377" i="166"/>
  <c r="AJ377" i="166"/>
  <c r="AI377" i="166"/>
  <c r="AL377" i="166" s="1"/>
  <c r="AM377" i="166" s="1"/>
  <c r="AF377" i="166"/>
  <c r="AE377" i="166"/>
  <c r="AG377" i="166" s="1"/>
  <c r="AD377" i="166"/>
  <c r="AA377" i="166"/>
  <c r="Z377" i="166"/>
  <c r="Y377" i="166"/>
  <c r="AP376" i="166"/>
  <c r="AO376" i="166"/>
  <c r="AN376" i="166"/>
  <c r="AL376" i="166"/>
  <c r="AM376" i="166" s="1"/>
  <c r="AK376" i="166"/>
  <c r="AJ376" i="166"/>
  <c r="AI376" i="166"/>
  <c r="AF376" i="166"/>
  <c r="AE376" i="166"/>
  <c r="AD376" i="166"/>
  <c r="AA376" i="166"/>
  <c r="Z376" i="166"/>
  <c r="AB376" i="166" s="1"/>
  <c r="AC376" i="166" s="1"/>
  <c r="Y376" i="166"/>
  <c r="AP375" i="166"/>
  <c r="AO375" i="166"/>
  <c r="AN375" i="166"/>
  <c r="AK375" i="166"/>
  <c r="AJ375" i="166"/>
  <c r="AI375" i="166"/>
  <c r="AG375" i="166"/>
  <c r="AH375" i="166" s="1"/>
  <c r="AF375" i="166"/>
  <c r="AE375" i="166"/>
  <c r="AD375" i="166"/>
  <c r="AC375" i="166"/>
  <c r="AA375" i="166"/>
  <c r="Z375" i="166"/>
  <c r="Y375" i="166"/>
  <c r="AB375" i="166" s="1"/>
  <c r="AP374" i="166"/>
  <c r="AO374" i="166"/>
  <c r="AN374" i="166"/>
  <c r="AK374" i="166"/>
  <c r="AJ374" i="166"/>
  <c r="AL374" i="166" s="1"/>
  <c r="AM374" i="166" s="1"/>
  <c r="AI374" i="166"/>
  <c r="AF374" i="166"/>
  <c r="AE374" i="166"/>
  <c r="AD374" i="166"/>
  <c r="AG374" i="166" s="1"/>
  <c r="AB374" i="166"/>
  <c r="AC374" i="166" s="1"/>
  <c r="AA374" i="166"/>
  <c r="Z374" i="166"/>
  <c r="Y374" i="166"/>
  <c r="AP373" i="166"/>
  <c r="AO373" i="166"/>
  <c r="AN373" i="166"/>
  <c r="AQ373" i="166" s="1"/>
  <c r="AM373" i="166"/>
  <c r="AK373" i="166"/>
  <c r="AJ373" i="166"/>
  <c r="AI373" i="166"/>
  <c r="AL373" i="166" s="1"/>
  <c r="AF373" i="166"/>
  <c r="AE373" i="166"/>
  <c r="AG373" i="166" s="1"/>
  <c r="AD373" i="166"/>
  <c r="AA373" i="166"/>
  <c r="Z373" i="166"/>
  <c r="Y373" i="166"/>
  <c r="AP372" i="166"/>
  <c r="AO372" i="166"/>
  <c r="AN372" i="166"/>
  <c r="AQ372" i="166" s="1"/>
  <c r="AL372" i="166"/>
  <c r="AM372" i="166" s="1"/>
  <c r="AK372" i="166"/>
  <c r="AJ372" i="166"/>
  <c r="AI372" i="166"/>
  <c r="AF372" i="166"/>
  <c r="AE372" i="166"/>
  <c r="AD372" i="166"/>
  <c r="AG372" i="166" s="1"/>
  <c r="AH372" i="166" s="1"/>
  <c r="AA372" i="166"/>
  <c r="Z372" i="166"/>
  <c r="AB372" i="166" s="1"/>
  <c r="AC372" i="166" s="1"/>
  <c r="Y372" i="166"/>
  <c r="AP371" i="166"/>
  <c r="AO371" i="166"/>
  <c r="AN371" i="166"/>
  <c r="AK371" i="166"/>
  <c r="AJ371" i="166"/>
  <c r="AI371" i="166"/>
  <c r="AF371" i="166"/>
  <c r="AE371" i="166"/>
  <c r="AD371" i="166"/>
  <c r="AG371" i="166" s="1"/>
  <c r="AA371" i="166"/>
  <c r="Z371" i="166"/>
  <c r="Y371" i="166"/>
  <c r="AB371" i="166" s="1"/>
  <c r="AC371" i="166" s="1"/>
  <c r="AP370" i="166"/>
  <c r="AO370" i="166"/>
  <c r="AN370" i="166"/>
  <c r="AK370" i="166"/>
  <c r="AJ370" i="166"/>
  <c r="AL370" i="166" s="1"/>
  <c r="AM370" i="166" s="1"/>
  <c r="AI370" i="166"/>
  <c r="AF370" i="166"/>
  <c r="AE370" i="166"/>
  <c r="AD370" i="166"/>
  <c r="AB370" i="166"/>
  <c r="AC370" i="166" s="1"/>
  <c r="AA370" i="166"/>
  <c r="Z370" i="166"/>
  <c r="Y370" i="166"/>
  <c r="AP369" i="166"/>
  <c r="AO369" i="166"/>
  <c r="AN369" i="166"/>
  <c r="AQ369" i="166" s="1"/>
  <c r="AM369" i="166"/>
  <c r="AK369" i="166"/>
  <c r="AJ369" i="166"/>
  <c r="AI369" i="166"/>
  <c r="AL369" i="166" s="1"/>
  <c r="AF369" i="166"/>
  <c r="AE369" i="166"/>
  <c r="AD369" i="166"/>
  <c r="AA369" i="166"/>
  <c r="Z369" i="166"/>
  <c r="Y369" i="166"/>
  <c r="AB369" i="166" s="1"/>
  <c r="AC369" i="166" s="1"/>
  <c r="AP368" i="166"/>
  <c r="AO368" i="166"/>
  <c r="AN368" i="166"/>
  <c r="AL368" i="166"/>
  <c r="AM368" i="166" s="1"/>
  <c r="AK368" i="166"/>
  <c r="AJ368" i="166"/>
  <c r="AI368" i="166"/>
  <c r="AF368" i="166"/>
  <c r="AE368" i="166"/>
  <c r="AD368" i="166"/>
  <c r="AG368" i="166" s="1"/>
  <c r="AH368" i="166" s="1"/>
  <c r="AA368" i="166"/>
  <c r="Z368" i="166"/>
  <c r="AB368" i="166" s="1"/>
  <c r="AC368" i="166" s="1"/>
  <c r="Y368" i="166"/>
  <c r="AP367" i="166"/>
  <c r="AO367" i="166"/>
  <c r="AN367" i="166"/>
  <c r="AK367" i="166"/>
  <c r="AJ367" i="166"/>
  <c r="AI367" i="166"/>
  <c r="AL367" i="166" s="1"/>
  <c r="AM367" i="166" s="1"/>
  <c r="AF367" i="166"/>
  <c r="AE367" i="166"/>
  <c r="AD367" i="166"/>
  <c r="AG367" i="166" s="1"/>
  <c r="AA367" i="166"/>
  <c r="Z367" i="166"/>
  <c r="Y367" i="166"/>
  <c r="AB367" i="166" s="1"/>
  <c r="AC367" i="166" s="1"/>
  <c r="AP366" i="166"/>
  <c r="AO366" i="166"/>
  <c r="AN366" i="166"/>
  <c r="AQ366" i="166" s="1"/>
  <c r="AK366" i="166"/>
  <c r="AJ366" i="166"/>
  <c r="AL366" i="166" s="1"/>
  <c r="AM366" i="166" s="1"/>
  <c r="AI366" i="166"/>
  <c r="AF366" i="166"/>
  <c r="AE366" i="166"/>
  <c r="AD366" i="166"/>
  <c r="AB366" i="166"/>
  <c r="AC366" i="166" s="1"/>
  <c r="AA366" i="166"/>
  <c r="Z366" i="166"/>
  <c r="Y366" i="166"/>
  <c r="AP365" i="166"/>
  <c r="AO365" i="166"/>
  <c r="AN365" i="166"/>
  <c r="AQ365" i="166" s="1"/>
  <c r="AK365" i="166"/>
  <c r="AJ365" i="166"/>
  <c r="AI365" i="166"/>
  <c r="AL365" i="166" s="1"/>
  <c r="AM365" i="166" s="1"/>
  <c r="AF365" i="166"/>
  <c r="AE365" i="166"/>
  <c r="AD365" i="166"/>
  <c r="AA365" i="166"/>
  <c r="Z365" i="166"/>
  <c r="Y365" i="166"/>
  <c r="AB365" i="166" s="1"/>
  <c r="AC365" i="166" s="1"/>
  <c r="AP364" i="166"/>
  <c r="AO364" i="166"/>
  <c r="AN364" i="166"/>
  <c r="AL364" i="166"/>
  <c r="AM364" i="166" s="1"/>
  <c r="AK364" i="166"/>
  <c r="AJ364" i="166"/>
  <c r="AI364" i="166"/>
  <c r="AF364" i="166"/>
  <c r="AE364" i="166"/>
  <c r="AD364" i="166"/>
  <c r="AG364" i="166" s="1"/>
  <c r="AA364" i="166"/>
  <c r="Z364" i="166"/>
  <c r="AB364" i="166" s="1"/>
  <c r="Y364" i="166"/>
  <c r="AP363" i="166"/>
  <c r="AO363" i="166"/>
  <c r="AN363" i="166"/>
  <c r="AK363" i="166"/>
  <c r="AJ363" i="166"/>
  <c r="AI363" i="166"/>
  <c r="AL363" i="166" s="1"/>
  <c r="AM363" i="166" s="1"/>
  <c r="AF363" i="166"/>
  <c r="AE363" i="166"/>
  <c r="AD363" i="166"/>
  <c r="AC363" i="166"/>
  <c r="AA363" i="166"/>
  <c r="Z363" i="166"/>
  <c r="Y363" i="166"/>
  <c r="AB363" i="166" s="1"/>
  <c r="AP362" i="166"/>
  <c r="AO362" i="166"/>
  <c r="AN362" i="166"/>
  <c r="AQ362" i="166" s="1"/>
  <c r="AK362" i="166"/>
  <c r="AJ362" i="166"/>
  <c r="AL362" i="166" s="1"/>
  <c r="AM362" i="166" s="1"/>
  <c r="AI362" i="166"/>
  <c r="AF362" i="166"/>
  <c r="AE362" i="166"/>
  <c r="AD362" i="166"/>
  <c r="AB362" i="166"/>
  <c r="AC362" i="166" s="1"/>
  <c r="AA362" i="166"/>
  <c r="Z362" i="166"/>
  <c r="Y362" i="166"/>
  <c r="AP361" i="166"/>
  <c r="AO361" i="166"/>
  <c r="AN361" i="166"/>
  <c r="AK361" i="166"/>
  <c r="AJ361" i="166"/>
  <c r="AI361" i="166"/>
  <c r="AL361" i="166" s="1"/>
  <c r="AM361" i="166" s="1"/>
  <c r="AF361" i="166"/>
  <c r="AE361" i="166"/>
  <c r="AD361" i="166"/>
  <c r="AA361" i="166"/>
  <c r="Z361" i="166"/>
  <c r="Y361" i="166"/>
  <c r="AP360" i="166"/>
  <c r="AO360" i="166"/>
  <c r="AN360" i="166"/>
  <c r="AL360" i="166"/>
  <c r="AM360" i="166" s="1"/>
  <c r="AK360" i="166"/>
  <c r="AJ360" i="166"/>
  <c r="AI360" i="166"/>
  <c r="AF360" i="166"/>
  <c r="AE360" i="166"/>
  <c r="AD360" i="166"/>
  <c r="AG360" i="166" s="1"/>
  <c r="AH360" i="166" s="1"/>
  <c r="AA360" i="166"/>
  <c r="Z360" i="166"/>
  <c r="AB360" i="166" s="1"/>
  <c r="AC360" i="166" s="1"/>
  <c r="Y360" i="166"/>
  <c r="AP359" i="166"/>
  <c r="AO359" i="166"/>
  <c r="AQ359" i="166" s="1"/>
  <c r="AN359" i="166"/>
  <c r="AK359" i="166"/>
  <c r="AJ359" i="166"/>
  <c r="AI359" i="166"/>
  <c r="AF359" i="166"/>
  <c r="AE359" i="166"/>
  <c r="AD359" i="166"/>
  <c r="AG359" i="166" s="1"/>
  <c r="AH359" i="166" s="1"/>
  <c r="AC359" i="166"/>
  <c r="AA359" i="166"/>
  <c r="Z359" i="166"/>
  <c r="Y359" i="166"/>
  <c r="AB359" i="166" s="1"/>
  <c r="AP358" i="166"/>
  <c r="AO358" i="166"/>
  <c r="AN358" i="166"/>
  <c r="AQ358" i="166" s="1"/>
  <c r="AK358" i="166"/>
  <c r="AJ358" i="166"/>
  <c r="AL358" i="166" s="1"/>
  <c r="AM358" i="166" s="1"/>
  <c r="AI358" i="166"/>
  <c r="AF358" i="166"/>
  <c r="AE358" i="166"/>
  <c r="AD358" i="166"/>
  <c r="AB358" i="166"/>
  <c r="AC358" i="166" s="1"/>
  <c r="AA358" i="166"/>
  <c r="Z358" i="166"/>
  <c r="Y358" i="166"/>
  <c r="AP357" i="166"/>
  <c r="AO357" i="166"/>
  <c r="AN357" i="166"/>
  <c r="AM357" i="166"/>
  <c r="AK357" i="166"/>
  <c r="AJ357" i="166"/>
  <c r="AI357" i="166"/>
  <c r="AL357" i="166" s="1"/>
  <c r="AF357" i="166"/>
  <c r="AE357" i="166"/>
  <c r="AD357" i="166"/>
  <c r="AA357" i="166"/>
  <c r="Z357" i="166"/>
  <c r="Y357" i="166"/>
  <c r="AP356" i="166"/>
  <c r="AO356" i="166"/>
  <c r="AN356" i="166"/>
  <c r="AL356" i="166"/>
  <c r="AM356" i="166" s="1"/>
  <c r="AK356" i="166"/>
  <c r="AJ356" i="166"/>
  <c r="AI356" i="166"/>
  <c r="AF356" i="166"/>
  <c r="AE356" i="166"/>
  <c r="AD356" i="166"/>
  <c r="AA356" i="166"/>
  <c r="Z356" i="166"/>
  <c r="AB356" i="166" s="1"/>
  <c r="AC356" i="166" s="1"/>
  <c r="Y356" i="166"/>
  <c r="AP355" i="166"/>
  <c r="AO355" i="166"/>
  <c r="AN355" i="166"/>
  <c r="AK355" i="166"/>
  <c r="AJ355" i="166"/>
  <c r="AI355" i="166"/>
  <c r="AF355" i="166"/>
  <c r="AE355" i="166"/>
  <c r="AG355" i="166" s="1"/>
  <c r="AD355" i="166"/>
  <c r="AA355" i="166"/>
  <c r="Z355" i="166"/>
  <c r="Y355" i="166"/>
  <c r="AB355" i="166" s="1"/>
  <c r="AC355" i="166" s="1"/>
  <c r="AP354" i="166"/>
  <c r="AO354" i="166"/>
  <c r="AN354" i="166"/>
  <c r="AQ354" i="166" s="1"/>
  <c r="AK354" i="166"/>
  <c r="AJ354" i="166"/>
  <c r="AL354" i="166" s="1"/>
  <c r="AM354" i="166" s="1"/>
  <c r="AI354" i="166"/>
  <c r="AF354" i="166"/>
  <c r="AE354" i="166"/>
  <c r="AD354" i="166"/>
  <c r="AB354" i="166"/>
  <c r="AC354" i="166" s="1"/>
  <c r="AA354" i="166"/>
  <c r="Z354" i="166"/>
  <c r="Y354" i="166"/>
  <c r="AP353" i="166"/>
  <c r="AO353" i="166"/>
  <c r="AQ353" i="166" s="1"/>
  <c r="AN353" i="166"/>
  <c r="AM353" i="166"/>
  <c r="AK353" i="166"/>
  <c r="AJ353" i="166"/>
  <c r="AI353" i="166"/>
  <c r="AL353" i="166" s="1"/>
  <c r="AF353" i="166"/>
  <c r="AE353" i="166"/>
  <c r="AD353" i="166"/>
  <c r="AA353" i="166"/>
  <c r="Z353" i="166"/>
  <c r="Y353" i="166"/>
  <c r="AB353" i="166" s="1"/>
  <c r="AC353" i="166" s="1"/>
  <c r="AP352" i="166"/>
  <c r="AO352" i="166"/>
  <c r="AN352" i="166"/>
  <c r="AK352" i="166"/>
  <c r="AJ352" i="166"/>
  <c r="AI352" i="166"/>
  <c r="AF352" i="166"/>
  <c r="AE352" i="166"/>
  <c r="AG352" i="166" s="1"/>
  <c r="AH352" i="166" s="1"/>
  <c r="AD352" i="166"/>
  <c r="AC352" i="166"/>
  <c r="AA352" i="166"/>
  <c r="Z352" i="166"/>
  <c r="Y352" i="166"/>
  <c r="AB352" i="166" s="1"/>
  <c r="AP351" i="166"/>
  <c r="AO351" i="166"/>
  <c r="AN351" i="166"/>
  <c r="AK351" i="166"/>
  <c r="AJ351" i="166"/>
  <c r="AL351" i="166" s="1"/>
  <c r="AM351" i="166" s="1"/>
  <c r="AI351" i="166"/>
  <c r="AF351" i="166"/>
  <c r="AE351" i="166"/>
  <c r="AD351" i="166"/>
  <c r="AG351" i="166" s="1"/>
  <c r="AB351" i="166"/>
  <c r="AC351" i="166" s="1"/>
  <c r="AA351" i="166"/>
  <c r="Z351" i="166"/>
  <c r="Y351" i="166"/>
  <c r="AP350" i="166"/>
  <c r="AO350" i="166"/>
  <c r="AN350" i="166"/>
  <c r="AM350" i="166"/>
  <c r="AK350" i="166"/>
  <c r="AJ350" i="166"/>
  <c r="AI350" i="166"/>
  <c r="AL350" i="166" s="1"/>
  <c r="AF350" i="166"/>
  <c r="AE350" i="166"/>
  <c r="AD350" i="166"/>
  <c r="AA350" i="166"/>
  <c r="Z350" i="166"/>
  <c r="Y350" i="166"/>
  <c r="AP349" i="166"/>
  <c r="AO349" i="166"/>
  <c r="AN349" i="166"/>
  <c r="AQ349" i="166" s="1"/>
  <c r="AL349" i="166"/>
  <c r="AM349" i="166" s="1"/>
  <c r="AK349" i="166"/>
  <c r="AJ349" i="166"/>
  <c r="AI349" i="166"/>
  <c r="AF349" i="166"/>
  <c r="AE349" i="166"/>
  <c r="AD349" i="166"/>
  <c r="AA349" i="166"/>
  <c r="Z349" i="166"/>
  <c r="AB349" i="166" s="1"/>
  <c r="AC349" i="166" s="1"/>
  <c r="Y349" i="166"/>
  <c r="AP348" i="166"/>
  <c r="AO348" i="166"/>
  <c r="AN348" i="166"/>
  <c r="AK348" i="166"/>
  <c r="AJ348" i="166"/>
  <c r="AI348" i="166"/>
  <c r="AF348" i="166"/>
  <c r="AE348" i="166"/>
  <c r="AD348" i="166"/>
  <c r="AA348" i="166"/>
  <c r="Z348" i="166"/>
  <c r="Y348" i="166"/>
  <c r="AB348" i="166" s="1"/>
  <c r="AC348" i="166" s="1"/>
  <c r="AP347" i="166"/>
  <c r="AO347" i="166"/>
  <c r="AN347" i="166"/>
  <c r="AQ347" i="166" s="1"/>
  <c r="AK347" i="166"/>
  <c r="AJ347" i="166"/>
  <c r="AL347" i="166" s="1"/>
  <c r="AM347" i="166" s="1"/>
  <c r="AI347" i="166"/>
  <c r="AF347" i="166"/>
  <c r="AE347" i="166"/>
  <c r="AD347" i="166"/>
  <c r="AB347" i="166"/>
  <c r="AC347" i="166" s="1"/>
  <c r="AA347" i="166"/>
  <c r="Z347" i="166"/>
  <c r="Y347" i="166"/>
  <c r="AP346" i="166"/>
  <c r="AO346" i="166"/>
  <c r="AN346" i="166"/>
  <c r="AM346" i="166"/>
  <c r="AK346" i="166"/>
  <c r="AJ346" i="166"/>
  <c r="AI346" i="166"/>
  <c r="AL346" i="166" s="1"/>
  <c r="AF346" i="166"/>
  <c r="AE346" i="166"/>
  <c r="AD346" i="166"/>
  <c r="AA346" i="166"/>
  <c r="Z346" i="166"/>
  <c r="Y346" i="166"/>
  <c r="AB346" i="166" s="1"/>
  <c r="AC346" i="166" s="1"/>
  <c r="AP345" i="166"/>
  <c r="AO345" i="166"/>
  <c r="AN345" i="166"/>
  <c r="AL345" i="166"/>
  <c r="AM345" i="166" s="1"/>
  <c r="AK345" i="166"/>
  <c r="AJ345" i="166"/>
  <c r="AI345" i="166"/>
  <c r="AF345" i="166"/>
  <c r="AE345" i="166"/>
  <c r="AD345" i="166"/>
  <c r="AB345" i="166"/>
  <c r="AC345" i="166" s="1"/>
  <c r="AP344" i="166"/>
  <c r="AO344" i="166"/>
  <c r="AN344" i="166"/>
  <c r="AL344" i="166"/>
  <c r="AM344" i="166" s="1"/>
  <c r="AK344" i="166"/>
  <c r="AJ344" i="166"/>
  <c r="AI344" i="166"/>
  <c r="AF344" i="166"/>
  <c r="AE344" i="166"/>
  <c r="AD344" i="166"/>
  <c r="AA344" i="166"/>
  <c r="Z344" i="166"/>
  <c r="AB344" i="166" s="1"/>
  <c r="AC344" i="166" s="1"/>
  <c r="Y344" i="166"/>
  <c r="AP343" i="166"/>
  <c r="AO343" i="166"/>
  <c r="AN343" i="166"/>
  <c r="AK343" i="166"/>
  <c r="AJ343" i="166"/>
  <c r="AI343" i="166"/>
  <c r="AL343" i="166" s="1"/>
  <c r="AM343" i="166" s="1"/>
  <c r="AF343" i="166"/>
  <c r="AE343" i="166"/>
  <c r="AD343" i="166"/>
  <c r="AA343" i="166"/>
  <c r="Z343" i="166"/>
  <c r="Y343" i="166"/>
  <c r="AB343" i="166" s="1"/>
  <c r="AC343" i="166" s="1"/>
  <c r="AP342" i="166"/>
  <c r="AO342" i="166"/>
  <c r="AN342" i="166"/>
  <c r="AQ342" i="166" s="1"/>
  <c r="AL342" i="166"/>
  <c r="AM342" i="166" s="1"/>
  <c r="AF342" i="166"/>
  <c r="AE342" i="166"/>
  <c r="AD342" i="166"/>
  <c r="AG342" i="166" s="1"/>
  <c r="AH342" i="166" s="1"/>
  <c r="AC342" i="166"/>
  <c r="AB342" i="166"/>
  <c r="AP341" i="166"/>
  <c r="AO341" i="166"/>
  <c r="AN341" i="166"/>
  <c r="AK341" i="166"/>
  <c r="AJ341" i="166"/>
  <c r="AI341" i="166"/>
  <c r="AL341" i="166" s="1"/>
  <c r="AM341" i="166" s="1"/>
  <c r="AF341" i="166"/>
  <c r="AE341" i="166"/>
  <c r="AD341" i="166"/>
  <c r="AA341" i="166"/>
  <c r="Z341" i="166"/>
  <c r="Y341" i="166"/>
  <c r="AB341" i="166" s="1"/>
  <c r="AC341" i="166" s="1"/>
  <c r="AP340" i="166"/>
  <c r="AO340" i="166"/>
  <c r="AN340" i="166"/>
  <c r="AQ340" i="166" s="1"/>
  <c r="AK340" i="166"/>
  <c r="AJ340" i="166"/>
  <c r="AL340" i="166" s="1"/>
  <c r="AM340" i="166" s="1"/>
  <c r="AI340" i="166"/>
  <c r="AF340" i="166"/>
  <c r="AE340" i="166"/>
  <c r="AD340" i="166"/>
  <c r="AB340" i="166"/>
  <c r="AC340" i="166" s="1"/>
  <c r="AA340" i="166"/>
  <c r="Z340" i="166"/>
  <c r="Y340" i="166"/>
  <c r="AP339" i="166"/>
  <c r="AO339" i="166"/>
  <c r="AN339" i="166"/>
  <c r="AK339" i="166"/>
  <c r="AJ339" i="166"/>
  <c r="AI339" i="166"/>
  <c r="AL339" i="166" s="1"/>
  <c r="AM339" i="166" s="1"/>
  <c r="AF339" i="166"/>
  <c r="AE339" i="166"/>
  <c r="AD339" i="166"/>
  <c r="AA339" i="166"/>
  <c r="Z339" i="166"/>
  <c r="Y339" i="166"/>
  <c r="AB339" i="166" s="1"/>
  <c r="AC339" i="166" s="1"/>
  <c r="AP338" i="166"/>
  <c r="AO338" i="166"/>
  <c r="AN338" i="166"/>
  <c r="AL338" i="166"/>
  <c r="AM338" i="166" s="1"/>
  <c r="AK338" i="166"/>
  <c r="AJ338" i="166"/>
  <c r="AI338" i="166"/>
  <c r="AF338" i="166"/>
  <c r="AE338" i="166"/>
  <c r="AD338" i="166"/>
  <c r="AG338" i="166" s="1"/>
  <c r="AA338" i="166"/>
  <c r="Z338" i="166"/>
  <c r="AB338" i="166" s="1"/>
  <c r="Y338" i="166"/>
  <c r="AP337" i="166"/>
  <c r="AO337" i="166"/>
  <c r="AN337" i="166"/>
  <c r="AK337" i="166"/>
  <c r="AJ337" i="166"/>
  <c r="AI337" i="166"/>
  <c r="AL337" i="166" s="1"/>
  <c r="AM337" i="166" s="1"/>
  <c r="AF337" i="166"/>
  <c r="AE337" i="166"/>
  <c r="AD337" i="166"/>
  <c r="AG337" i="166" s="1"/>
  <c r="AH337" i="166" s="1"/>
  <c r="AC337" i="166"/>
  <c r="AA337" i="166"/>
  <c r="Z337" i="166"/>
  <c r="Y337" i="166"/>
  <c r="AB337" i="166" s="1"/>
  <c r="AP336" i="166"/>
  <c r="AO336" i="166"/>
  <c r="AN336" i="166"/>
  <c r="AQ336" i="166" s="1"/>
  <c r="AK336" i="166"/>
  <c r="AJ336" i="166"/>
  <c r="AL336" i="166" s="1"/>
  <c r="AM336" i="166" s="1"/>
  <c r="AI336" i="166"/>
  <c r="AF336" i="166"/>
  <c r="AE336" i="166"/>
  <c r="AD336" i="166"/>
  <c r="AB336" i="166"/>
  <c r="AC336" i="166" s="1"/>
  <c r="AA336" i="166"/>
  <c r="Z336" i="166"/>
  <c r="Y336" i="166"/>
  <c r="AP335" i="166"/>
  <c r="AO335" i="166"/>
  <c r="AN335" i="166"/>
  <c r="AQ335" i="166" s="1"/>
  <c r="AK335" i="166"/>
  <c r="AJ335" i="166"/>
  <c r="AI335" i="166"/>
  <c r="AL335" i="166" s="1"/>
  <c r="AM335" i="166" s="1"/>
  <c r="AF335" i="166"/>
  <c r="AE335" i="166"/>
  <c r="AD335" i="166"/>
  <c r="AA335" i="166"/>
  <c r="Z335" i="166"/>
  <c r="Y335" i="166"/>
  <c r="AP334" i="166"/>
  <c r="AO334" i="166"/>
  <c r="AN334" i="166"/>
  <c r="AL334" i="166"/>
  <c r="AM334" i="166" s="1"/>
  <c r="AK334" i="166"/>
  <c r="AJ334" i="166"/>
  <c r="AI334" i="166"/>
  <c r="AF334" i="166"/>
  <c r="AE334" i="166"/>
  <c r="AD334" i="166"/>
  <c r="AG334" i="166" s="1"/>
  <c r="AH334" i="166" s="1"/>
  <c r="AA334" i="166"/>
  <c r="Z334" i="166"/>
  <c r="AB334" i="166" s="1"/>
  <c r="AC334" i="166" s="1"/>
  <c r="Y334" i="166"/>
  <c r="AP333" i="166"/>
  <c r="AO333" i="166"/>
  <c r="AQ333" i="166" s="1"/>
  <c r="AN333" i="166"/>
  <c r="AK333" i="166"/>
  <c r="AJ333" i="166"/>
  <c r="AI333" i="166"/>
  <c r="AF333" i="166"/>
  <c r="AE333" i="166"/>
  <c r="AD333" i="166"/>
  <c r="AG333" i="166" s="1"/>
  <c r="AH333" i="166" s="1"/>
  <c r="AC333" i="166"/>
  <c r="AA333" i="166"/>
  <c r="Z333" i="166"/>
  <c r="Y333" i="166"/>
  <c r="AB333" i="166" s="1"/>
  <c r="AP332" i="166"/>
  <c r="AO332" i="166"/>
  <c r="AN332" i="166"/>
  <c r="AQ332" i="166" s="1"/>
  <c r="AK332" i="166"/>
  <c r="AJ332" i="166"/>
  <c r="AL332" i="166" s="1"/>
  <c r="AM332" i="166" s="1"/>
  <c r="AI332" i="166"/>
  <c r="AF332" i="166"/>
  <c r="AE332" i="166"/>
  <c r="AD332" i="166"/>
  <c r="AG332" i="166" s="1"/>
  <c r="AB332" i="166"/>
  <c r="AC332" i="166" s="1"/>
  <c r="AA332" i="166"/>
  <c r="Z332" i="166"/>
  <c r="Y332" i="166"/>
  <c r="AP331" i="166"/>
  <c r="AO331" i="166"/>
  <c r="AN331" i="166"/>
  <c r="AQ331" i="166" s="1"/>
  <c r="AM331" i="166"/>
  <c r="AK331" i="166"/>
  <c r="AJ331" i="166"/>
  <c r="AI331" i="166"/>
  <c r="AL331" i="166" s="1"/>
  <c r="AF331" i="166"/>
  <c r="AE331" i="166"/>
  <c r="AD331" i="166"/>
  <c r="AA331" i="166"/>
  <c r="Z331" i="166"/>
  <c r="Y331" i="166"/>
  <c r="AP330" i="166"/>
  <c r="AO330" i="166"/>
  <c r="AN330" i="166"/>
  <c r="AL330" i="166"/>
  <c r="AM330" i="166" s="1"/>
  <c r="AK330" i="166"/>
  <c r="AJ330" i="166"/>
  <c r="AI330" i="166"/>
  <c r="AF330" i="166"/>
  <c r="AE330" i="166"/>
  <c r="AD330" i="166"/>
  <c r="AG330" i="166" s="1"/>
  <c r="AH330" i="166" s="1"/>
  <c r="AA330" i="166"/>
  <c r="Z330" i="166"/>
  <c r="AB330" i="166" s="1"/>
  <c r="AC330" i="166" s="1"/>
  <c r="Y330" i="166"/>
  <c r="AP329" i="166"/>
  <c r="AO329" i="166"/>
  <c r="AN329" i="166"/>
  <c r="AK329" i="166"/>
  <c r="AJ329" i="166"/>
  <c r="AI329" i="166"/>
  <c r="AF329" i="166"/>
  <c r="AE329" i="166"/>
  <c r="AD329" i="166"/>
  <c r="AG329" i="166" s="1"/>
  <c r="AA329" i="166"/>
  <c r="Z329" i="166"/>
  <c r="Y329" i="166"/>
  <c r="AB329" i="166" s="1"/>
  <c r="AC329" i="166" s="1"/>
  <c r="AP328" i="166"/>
  <c r="AO328" i="166"/>
  <c r="AN328" i="166"/>
  <c r="AQ328" i="166" s="1"/>
  <c r="AK328" i="166"/>
  <c r="AJ328" i="166"/>
  <c r="AL328" i="166" s="1"/>
  <c r="AM328" i="166" s="1"/>
  <c r="AI328" i="166"/>
  <c r="AF328" i="166"/>
  <c r="AE328" i="166"/>
  <c r="AD328" i="166"/>
  <c r="AB328" i="166"/>
  <c r="AC328" i="166" s="1"/>
  <c r="AA328" i="166"/>
  <c r="Z328" i="166"/>
  <c r="Y328" i="166"/>
  <c r="AP327" i="166"/>
  <c r="AO327" i="166"/>
  <c r="AN327" i="166"/>
  <c r="AQ327" i="166" s="1"/>
  <c r="AM327" i="166"/>
  <c r="AK327" i="166"/>
  <c r="AJ327" i="166"/>
  <c r="AI327" i="166"/>
  <c r="AL327" i="166" s="1"/>
  <c r="AF327" i="166"/>
  <c r="AE327" i="166"/>
  <c r="AD327" i="166"/>
  <c r="AA327" i="166"/>
  <c r="Z327" i="166"/>
  <c r="Y327" i="166"/>
  <c r="AB327" i="166" s="1"/>
  <c r="AC327" i="166" s="1"/>
  <c r="AP326" i="166"/>
  <c r="AO326" i="166"/>
  <c r="AN326" i="166"/>
  <c r="AQ326" i="166" s="1"/>
  <c r="AL326" i="166"/>
  <c r="AM326" i="166" s="1"/>
  <c r="AK326" i="166"/>
  <c r="AJ326" i="166"/>
  <c r="AI326" i="166"/>
  <c r="AF326" i="166"/>
  <c r="AE326" i="166"/>
  <c r="AD326" i="166"/>
  <c r="AA326" i="166"/>
  <c r="Z326" i="166"/>
  <c r="AB326" i="166" s="1"/>
  <c r="AC326" i="166" s="1"/>
  <c r="Y326" i="166"/>
  <c r="AP325" i="166"/>
  <c r="AO325" i="166"/>
  <c r="AN325" i="166"/>
  <c r="AK325" i="166"/>
  <c r="AJ325" i="166"/>
  <c r="AI325" i="166"/>
  <c r="AL325" i="166" s="1"/>
  <c r="AM325" i="166" s="1"/>
  <c r="AF325" i="166"/>
  <c r="AE325" i="166"/>
  <c r="AG325" i="166" s="1"/>
  <c r="AD325" i="166"/>
  <c r="AA325" i="166"/>
  <c r="Z325" i="166"/>
  <c r="Y325" i="166"/>
  <c r="AB325" i="166" s="1"/>
  <c r="AC325" i="166" s="1"/>
  <c r="AP324" i="166"/>
  <c r="AO324" i="166"/>
  <c r="AN324" i="166"/>
  <c r="AQ324" i="166" s="1"/>
  <c r="AK324" i="166"/>
  <c r="AJ324" i="166"/>
  <c r="AL324" i="166" s="1"/>
  <c r="AM324" i="166" s="1"/>
  <c r="AI324" i="166"/>
  <c r="AF324" i="166"/>
  <c r="AE324" i="166"/>
  <c r="AD324" i="166"/>
  <c r="AB324" i="166"/>
  <c r="AC324" i="166" s="1"/>
  <c r="AA324" i="166"/>
  <c r="Z324" i="166"/>
  <c r="Y324" i="166"/>
  <c r="AP323" i="166"/>
  <c r="AO323" i="166"/>
  <c r="AQ323" i="166" s="1"/>
  <c r="AN323" i="166"/>
  <c r="AK323" i="166"/>
  <c r="AJ323" i="166"/>
  <c r="AI323" i="166"/>
  <c r="AL323" i="166" s="1"/>
  <c r="AM323" i="166" s="1"/>
  <c r="AF323" i="166"/>
  <c r="AE323" i="166"/>
  <c r="AD323" i="166"/>
  <c r="AA323" i="166"/>
  <c r="Z323" i="166"/>
  <c r="Y323" i="166"/>
  <c r="AB323" i="166" s="1"/>
  <c r="AC323" i="166" s="1"/>
  <c r="AP322" i="166"/>
  <c r="AO322" i="166"/>
  <c r="AN322" i="166"/>
  <c r="AL322" i="166"/>
  <c r="AM322" i="166" s="1"/>
  <c r="AK322" i="166"/>
  <c r="AJ322" i="166"/>
  <c r="AI322" i="166"/>
  <c r="AF322" i="166"/>
  <c r="AE322" i="166"/>
  <c r="AD322" i="166"/>
  <c r="AG322" i="166" s="1"/>
  <c r="AA322" i="166"/>
  <c r="Z322" i="166"/>
  <c r="AB322" i="166" s="1"/>
  <c r="Y322" i="166"/>
  <c r="AP321" i="166"/>
  <c r="AO321" i="166"/>
  <c r="AN321" i="166"/>
  <c r="AK321" i="166"/>
  <c r="AJ321" i="166"/>
  <c r="AI321" i="166"/>
  <c r="AL321" i="166" s="1"/>
  <c r="AM321" i="166" s="1"/>
  <c r="AF321" i="166"/>
  <c r="AE321" i="166"/>
  <c r="AG321" i="166" s="1"/>
  <c r="AH321" i="166" s="1"/>
  <c r="AD321" i="166"/>
  <c r="AC321" i="166"/>
  <c r="AA321" i="166"/>
  <c r="Z321" i="166"/>
  <c r="Y321" i="166"/>
  <c r="AB321" i="166" s="1"/>
  <c r="AP320" i="166"/>
  <c r="AO320" i="166"/>
  <c r="AN320" i="166"/>
  <c r="AQ320" i="166" s="1"/>
  <c r="AK320" i="166"/>
  <c r="AJ320" i="166"/>
  <c r="AL320" i="166" s="1"/>
  <c r="AM320" i="166" s="1"/>
  <c r="AI320" i="166"/>
  <c r="AF320" i="166"/>
  <c r="AE320" i="166"/>
  <c r="AD320" i="166"/>
  <c r="AG320" i="166" s="1"/>
  <c r="AH320" i="166" s="1"/>
  <c r="AB320" i="166"/>
  <c r="AC320" i="166" s="1"/>
  <c r="AA320" i="166"/>
  <c r="Z320" i="166"/>
  <c r="Y320" i="166"/>
  <c r="AP319" i="166"/>
  <c r="AO319" i="166"/>
  <c r="AN319" i="166"/>
  <c r="AK319" i="166"/>
  <c r="AJ319" i="166"/>
  <c r="AI319" i="166"/>
  <c r="AL319" i="166" s="1"/>
  <c r="AM319" i="166" s="1"/>
  <c r="AF319" i="166"/>
  <c r="AE319" i="166"/>
  <c r="AD319" i="166"/>
  <c r="AA319" i="166"/>
  <c r="Z319" i="166"/>
  <c r="Y319" i="166"/>
  <c r="AP318" i="166"/>
  <c r="AO318" i="166"/>
  <c r="AN318" i="166"/>
  <c r="AL318" i="166"/>
  <c r="AM318" i="166" s="1"/>
  <c r="AK318" i="166"/>
  <c r="AJ318" i="166"/>
  <c r="AI318" i="166"/>
  <c r="AF318" i="166"/>
  <c r="AE318" i="166"/>
  <c r="AD318" i="166"/>
  <c r="AG318" i="166" s="1"/>
  <c r="AH318" i="166" s="1"/>
  <c r="AA318" i="166"/>
  <c r="Z318" i="166"/>
  <c r="AB318" i="166" s="1"/>
  <c r="AC318" i="166" s="1"/>
  <c r="Y318" i="166"/>
  <c r="AP317" i="166"/>
  <c r="AO317" i="166"/>
  <c r="AN317" i="166"/>
  <c r="AM317" i="166"/>
  <c r="AK317" i="166"/>
  <c r="AJ317" i="166"/>
  <c r="AI317" i="166"/>
  <c r="AL317" i="166" s="1"/>
  <c r="AF317" i="166"/>
  <c r="AE317" i="166"/>
  <c r="AD317" i="166"/>
  <c r="AC317" i="166"/>
  <c r="AA317" i="166"/>
  <c r="Z317" i="166"/>
  <c r="Y317" i="166"/>
  <c r="AB317" i="166" s="1"/>
  <c r="AP316" i="166"/>
  <c r="AO316" i="166"/>
  <c r="AN316" i="166"/>
  <c r="AL316" i="166"/>
  <c r="AM316" i="166" s="1"/>
  <c r="AK316" i="166"/>
  <c r="AJ316" i="166"/>
  <c r="AI316" i="166"/>
  <c r="AF316" i="166"/>
  <c r="AE316" i="166"/>
  <c r="AD316" i="166"/>
  <c r="AB316" i="166"/>
  <c r="AC316" i="166" s="1"/>
  <c r="AA316" i="166"/>
  <c r="Z316" i="166"/>
  <c r="Y316" i="166"/>
  <c r="AQ315" i="166"/>
  <c r="AP315" i="166"/>
  <c r="AO315" i="166"/>
  <c r="AN315" i="166"/>
  <c r="AK315" i="166"/>
  <c r="AJ315" i="166"/>
  <c r="AI315" i="166"/>
  <c r="AG315" i="166"/>
  <c r="AF315" i="166"/>
  <c r="AE315" i="166"/>
  <c r="AD315" i="166"/>
  <c r="AA315" i="166"/>
  <c r="Z315" i="166"/>
  <c r="Y315" i="166"/>
  <c r="AP314" i="166"/>
  <c r="AO314" i="166"/>
  <c r="AN314" i="166"/>
  <c r="AK314" i="166"/>
  <c r="AJ314" i="166"/>
  <c r="AL314" i="166" s="1"/>
  <c r="AM314" i="166" s="1"/>
  <c r="AI314" i="166"/>
  <c r="AF314" i="166"/>
  <c r="AE314" i="166"/>
  <c r="AD314" i="166"/>
  <c r="AA314" i="166"/>
  <c r="Z314" i="166"/>
  <c r="AB314" i="166" s="1"/>
  <c r="AC314" i="166" s="1"/>
  <c r="Y314" i="166"/>
  <c r="AP313" i="166"/>
  <c r="AO313" i="166"/>
  <c r="AN313" i="166"/>
  <c r="AK313" i="166"/>
  <c r="AJ313" i="166"/>
  <c r="AI313" i="166"/>
  <c r="AF313" i="166"/>
  <c r="AE313" i="166"/>
  <c r="AD313" i="166"/>
  <c r="AA313" i="166"/>
  <c r="Z313" i="166"/>
  <c r="Y313" i="166"/>
  <c r="AP312" i="166"/>
  <c r="AO312" i="166"/>
  <c r="AN312" i="166"/>
  <c r="AQ312" i="166" s="1"/>
  <c r="AK312" i="166"/>
  <c r="AJ312" i="166"/>
  <c r="AL312" i="166" s="1"/>
  <c r="AM312" i="166" s="1"/>
  <c r="AI312" i="166"/>
  <c r="AF312" i="166"/>
  <c r="AE312" i="166"/>
  <c r="AD312" i="166"/>
  <c r="AG312" i="166" s="1"/>
  <c r="AH312" i="166" s="1"/>
  <c r="AA312" i="166"/>
  <c r="Z312" i="166"/>
  <c r="AB312" i="166" s="1"/>
  <c r="AC312" i="166" s="1"/>
  <c r="Y312" i="166"/>
  <c r="AP311" i="166"/>
  <c r="AO311" i="166"/>
  <c r="AN311" i="166"/>
  <c r="AM311" i="166"/>
  <c r="AL311" i="166"/>
  <c r="AF311" i="166"/>
  <c r="AE311" i="166"/>
  <c r="AD311" i="166"/>
  <c r="AB311" i="166"/>
  <c r="AC311" i="166" s="1"/>
  <c r="AP310" i="166"/>
  <c r="AO310" i="166"/>
  <c r="AN310" i="166"/>
  <c r="AL310" i="166"/>
  <c r="AM310" i="166" s="1"/>
  <c r="AK310" i="166"/>
  <c r="AJ310" i="166"/>
  <c r="AI310" i="166"/>
  <c r="AF310" i="166"/>
  <c r="AE310" i="166"/>
  <c r="AD310" i="166"/>
  <c r="AB310" i="166"/>
  <c r="AC310" i="166" s="1"/>
  <c r="AA310" i="166"/>
  <c r="Z310" i="166"/>
  <c r="Y310" i="166"/>
  <c r="AP309" i="166"/>
  <c r="AO309" i="166"/>
  <c r="AN309" i="166"/>
  <c r="AK309" i="166"/>
  <c r="AJ309" i="166"/>
  <c r="AI309" i="166"/>
  <c r="AF309" i="166"/>
  <c r="AE309" i="166"/>
  <c r="AD309" i="166"/>
  <c r="AG309" i="166" s="1"/>
  <c r="AA309" i="166"/>
  <c r="Z309" i="166"/>
  <c r="Y309" i="166"/>
  <c r="AP308" i="166"/>
  <c r="AO308" i="166"/>
  <c r="AN308" i="166"/>
  <c r="AK308" i="166"/>
  <c r="AJ308" i="166"/>
  <c r="AL308" i="166" s="1"/>
  <c r="AM308" i="166" s="1"/>
  <c r="AI308" i="166"/>
  <c r="AF308" i="166"/>
  <c r="AE308" i="166"/>
  <c r="AD308" i="166"/>
  <c r="AA308" i="166"/>
  <c r="Z308" i="166"/>
  <c r="AB308" i="166" s="1"/>
  <c r="AC308" i="166" s="1"/>
  <c r="Y308" i="166"/>
  <c r="AP307" i="166"/>
  <c r="AO307" i="166"/>
  <c r="AN307" i="166"/>
  <c r="AK307" i="166"/>
  <c r="AJ307" i="166"/>
  <c r="AI307" i="166"/>
  <c r="AF307" i="166"/>
  <c r="AE307" i="166"/>
  <c r="AD307" i="166"/>
  <c r="AA307" i="166"/>
  <c r="Z307" i="166"/>
  <c r="Y307" i="166"/>
  <c r="AP306" i="166"/>
  <c r="AO306" i="166"/>
  <c r="AN306" i="166"/>
  <c r="AK306" i="166"/>
  <c r="AJ306" i="166"/>
  <c r="AL306" i="166" s="1"/>
  <c r="AM306" i="166" s="1"/>
  <c r="AI306" i="166"/>
  <c r="AF306" i="166"/>
  <c r="AE306" i="166"/>
  <c r="AD306" i="166"/>
  <c r="AG306" i="166" s="1"/>
  <c r="AH306" i="166" s="1"/>
  <c r="AA306" i="166"/>
  <c r="Z306" i="166"/>
  <c r="AB306" i="166" s="1"/>
  <c r="AC306" i="166" s="1"/>
  <c r="Y306" i="166"/>
  <c r="AP305" i="166"/>
  <c r="AO305" i="166"/>
  <c r="AN305" i="166"/>
  <c r="AK305" i="166"/>
  <c r="AJ305" i="166"/>
  <c r="AI305" i="166"/>
  <c r="AL305" i="166" s="1"/>
  <c r="AM305" i="166" s="1"/>
  <c r="AF305" i="166"/>
  <c r="AE305" i="166"/>
  <c r="AD305" i="166"/>
  <c r="AA305" i="166"/>
  <c r="Z305" i="166"/>
  <c r="Y305" i="166"/>
  <c r="AB305" i="166" s="1"/>
  <c r="AC305" i="166" s="1"/>
  <c r="AP304" i="166"/>
  <c r="AO304" i="166"/>
  <c r="AN304" i="166"/>
  <c r="AL304" i="166"/>
  <c r="AM304" i="166" s="1"/>
  <c r="AK304" i="166"/>
  <c r="AJ304" i="166"/>
  <c r="AI304" i="166"/>
  <c r="AF304" i="166"/>
  <c r="AE304" i="166"/>
  <c r="AD304" i="166"/>
  <c r="AB304" i="166"/>
  <c r="AC304" i="166" s="1"/>
  <c r="AA304" i="166"/>
  <c r="Z304" i="166"/>
  <c r="Y304" i="166"/>
  <c r="AP303" i="166"/>
  <c r="AO303" i="166"/>
  <c r="AN303" i="166"/>
  <c r="AM303" i="166"/>
  <c r="AK303" i="166"/>
  <c r="AJ303" i="166"/>
  <c r="AI303" i="166"/>
  <c r="AL303" i="166" s="1"/>
  <c r="AF303" i="166"/>
  <c r="AE303" i="166"/>
  <c r="AD303" i="166"/>
  <c r="AG303" i="166" s="1"/>
  <c r="AH303" i="166" s="1"/>
  <c r="AC303" i="166"/>
  <c r="AA303" i="166"/>
  <c r="Z303" i="166"/>
  <c r="Y303" i="166"/>
  <c r="AB303" i="166" s="1"/>
  <c r="AP302" i="166"/>
  <c r="AO302" i="166"/>
  <c r="AN302" i="166"/>
  <c r="AL302" i="166"/>
  <c r="AM302" i="166" s="1"/>
  <c r="AK302" i="166"/>
  <c r="AJ302" i="166"/>
  <c r="AI302" i="166"/>
  <c r="AF302" i="166"/>
  <c r="AE302" i="166"/>
  <c r="AD302" i="166"/>
  <c r="AB302" i="166"/>
  <c r="AC302" i="166" s="1"/>
  <c r="AA302" i="166"/>
  <c r="Z302" i="166"/>
  <c r="Y302" i="166"/>
  <c r="AQ301" i="166"/>
  <c r="AP301" i="166"/>
  <c r="AO301" i="166"/>
  <c r="AN301" i="166"/>
  <c r="AK301" i="166"/>
  <c r="AJ301" i="166"/>
  <c r="AI301" i="166"/>
  <c r="AF301" i="166"/>
  <c r="AE301" i="166"/>
  <c r="AD301" i="166"/>
  <c r="AG301" i="166" s="1"/>
  <c r="AA301" i="166"/>
  <c r="Z301" i="166"/>
  <c r="Y301" i="166"/>
  <c r="AP300" i="166"/>
  <c r="AO300" i="166"/>
  <c r="AN300" i="166"/>
  <c r="AK300" i="166"/>
  <c r="AJ300" i="166"/>
  <c r="AL300" i="166" s="1"/>
  <c r="AM300" i="166" s="1"/>
  <c r="AI300" i="166"/>
  <c r="AF300" i="166"/>
  <c r="AE300" i="166"/>
  <c r="AD300" i="166"/>
  <c r="AA300" i="166"/>
  <c r="Z300" i="166"/>
  <c r="AB300" i="166" s="1"/>
  <c r="AC300" i="166" s="1"/>
  <c r="Y300" i="166"/>
  <c r="AP299" i="166"/>
  <c r="AO299" i="166"/>
  <c r="AN299" i="166"/>
  <c r="AK299" i="166"/>
  <c r="AJ299" i="166"/>
  <c r="AI299" i="166"/>
  <c r="AF299" i="166"/>
  <c r="AE299" i="166"/>
  <c r="AD299" i="166"/>
  <c r="AA299" i="166"/>
  <c r="Z299" i="166"/>
  <c r="Y299" i="166"/>
  <c r="AP298" i="166"/>
  <c r="AO298" i="166"/>
  <c r="AN298" i="166"/>
  <c r="AQ298" i="166" s="1"/>
  <c r="AK298" i="166"/>
  <c r="AJ298" i="166"/>
  <c r="AL298" i="166" s="1"/>
  <c r="AM298" i="166" s="1"/>
  <c r="AI298" i="166"/>
  <c r="AF298" i="166"/>
  <c r="AE298" i="166"/>
  <c r="AD298" i="166"/>
  <c r="AG298" i="166" s="1"/>
  <c r="AH298" i="166" s="1"/>
  <c r="AA298" i="166"/>
  <c r="Z298" i="166"/>
  <c r="AB298" i="166" s="1"/>
  <c r="AC298" i="166" s="1"/>
  <c r="Y298" i="166"/>
  <c r="AP297" i="166"/>
  <c r="AO297" i="166"/>
  <c r="AN297" i="166"/>
  <c r="AK297" i="166"/>
  <c r="AJ297" i="166"/>
  <c r="AI297" i="166"/>
  <c r="AL297" i="166" s="1"/>
  <c r="AM297" i="166" s="1"/>
  <c r="AF297" i="166"/>
  <c r="AE297" i="166"/>
  <c r="AD297" i="166"/>
  <c r="AG297" i="166" s="1"/>
  <c r="AH297" i="166" s="1"/>
  <c r="AA297" i="166"/>
  <c r="Z297" i="166"/>
  <c r="Y297" i="166"/>
  <c r="AB297" i="166" s="1"/>
  <c r="AC297" i="166" s="1"/>
  <c r="AP296" i="166"/>
  <c r="AO296" i="166"/>
  <c r="AN296" i="166"/>
  <c r="AQ296" i="166" s="1"/>
  <c r="AL296" i="166"/>
  <c r="AM296" i="166" s="1"/>
  <c r="AK296" i="166"/>
  <c r="AJ296" i="166"/>
  <c r="AI296" i="166"/>
  <c r="AF296" i="166"/>
  <c r="AE296" i="166"/>
  <c r="AD296" i="166"/>
  <c r="AA296" i="166"/>
  <c r="Z296" i="166"/>
  <c r="Y296" i="166"/>
  <c r="AB296" i="166" s="1"/>
  <c r="AC296" i="166" s="1"/>
  <c r="AP295" i="166"/>
  <c r="AO295" i="166"/>
  <c r="AN295" i="166"/>
  <c r="AQ295" i="166" s="1"/>
  <c r="AK295" i="166"/>
  <c r="AJ295" i="166"/>
  <c r="AI295" i="166"/>
  <c r="AF295" i="166"/>
  <c r="AE295" i="166"/>
  <c r="AG295" i="166" s="1"/>
  <c r="AH295" i="166" s="1"/>
  <c r="AD295" i="166"/>
  <c r="AA295" i="166"/>
  <c r="AB295" i="166" s="1"/>
  <c r="AC295" i="166" s="1"/>
  <c r="Z295" i="166"/>
  <c r="Y295" i="166"/>
  <c r="AP294" i="166"/>
  <c r="AO294" i="166"/>
  <c r="AN294" i="166"/>
  <c r="AL294" i="166"/>
  <c r="AM294" i="166" s="1"/>
  <c r="AK294" i="166"/>
  <c r="AJ294" i="166"/>
  <c r="AI294" i="166"/>
  <c r="AF294" i="166"/>
  <c r="AE294" i="166"/>
  <c r="AD294" i="166"/>
  <c r="AG294" i="166" s="1"/>
  <c r="AB294" i="166"/>
  <c r="AC294" i="166" s="1"/>
  <c r="AA294" i="166"/>
  <c r="Z294" i="166"/>
  <c r="Y294" i="166"/>
  <c r="AQ293" i="166"/>
  <c r="AP293" i="166"/>
  <c r="AO293" i="166"/>
  <c r="AN293" i="166"/>
  <c r="AM293" i="166"/>
  <c r="AK293" i="166"/>
  <c r="AJ293" i="166"/>
  <c r="AI293" i="166"/>
  <c r="AL293" i="166" s="1"/>
  <c r="AF293" i="166"/>
  <c r="AE293" i="166"/>
  <c r="AD293" i="166"/>
  <c r="AA293" i="166"/>
  <c r="Z293" i="166"/>
  <c r="Y293" i="166"/>
  <c r="AP292" i="166"/>
  <c r="AO292" i="166"/>
  <c r="AN292" i="166"/>
  <c r="AQ292" i="166" s="1"/>
  <c r="AK292" i="166"/>
  <c r="AJ292" i="166"/>
  <c r="AL292" i="166" s="1"/>
  <c r="AM292" i="166" s="1"/>
  <c r="AI292" i="166"/>
  <c r="AF292" i="166"/>
  <c r="AE292" i="166"/>
  <c r="AD292" i="166"/>
  <c r="AB292" i="166"/>
  <c r="AC292" i="166" s="1"/>
  <c r="AA292" i="166"/>
  <c r="Z292" i="166"/>
  <c r="Y292" i="166"/>
  <c r="AP291" i="166"/>
  <c r="AO291" i="166"/>
  <c r="AQ291" i="166" s="1"/>
  <c r="AN291" i="166"/>
  <c r="AK291" i="166"/>
  <c r="AJ291" i="166"/>
  <c r="AI291" i="166"/>
  <c r="AF291" i="166"/>
  <c r="AE291" i="166"/>
  <c r="AD291" i="166"/>
  <c r="AB291" i="166"/>
  <c r="AC291" i="166" s="1"/>
  <c r="AA291" i="166"/>
  <c r="Z291" i="166"/>
  <c r="Y291" i="166"/>
  <c r="AQ290" i="166"/>
  <c r="AP290" i="166"/>
  <c r="AO290" i="166"/>
  <c r="AN290" i="166"/>
  <c r="AK290" i="166"/>
  <c r="AJ290" i="166"/>
  <c r="AI290" i="166"/>
  <c r="AL290" i="166" s="1"/>
  <c r="AM290" i="166" s="1"/>
  <c r="AF290" i="166"/>
  <c r="AE290" i="166"/>
  <c r="AD290" i="166"/>
  <c r="AA290" i="166"/>
  <c r="Z290" i="166"/>
  <c r="AB290" i="166" s="1"/>
  <c r="AC290" i="166" s="1"/>
  <c r="Y290" i="166"/>
  <c r="AP289" i="166"/>
  <c r="AO289" i="166"/>
  <c r="AN289" i="166"/>
  <c r="AK289" i="166"/>
  <c r="AJ289" i="166"/>
  <c r="AI289" i="166"/>
  <c r="AL289" i="166" s="1"/>
  <c r="AM289" i="166" s="1"/>
  <c r="AG289" i="166"/>
  <c r="AF289" i="166"/>
  <c r="AE289" i="166"/>
  <c r="AD289" i="166"/>
  <c r="AA289" i="166"/>
  <c r="Z289" i="166"/>
  <c r="Y289" i="166"/>
  <c r="AP288" i="166"/>
  <c r="AO288" i="166"/>
  <c r="AN288" i="166"/>
  <c r="AK288" i="166"/>
  <c r="AJ288" i="166"/>
  <c r="AL288" i="166" s="1"/>
  <c r="AM288" i="166" s="1"/>
  <c r="AI288" i="166"/>
  <c r="AF288" i="166"/>
  <c r="AG288" i="166" s="1"/>
  <c r="AH288" i="166" s="1"/>
  <c r="AE288" i="166"/>
  <c r="AD288" i="166"/>
  <c r="AB288" i="166"/>
  <c r="AC288" i="166" s="1"/>
  <c r="AA288" i="166"/>
  <c r="Z288" i="166"/>
  <c r="Y288" i="166"/>
  <c r="AQ287" i="166"/>
  <c r="AP287" i="166"/>
  <c r="AO287" i="166"/>
  <c r="AN287" i="166"/>
  <c r="AM287" i="166"/>
  <c r="AK287" i="166"/>
  <c r="AJ287" i="166"/>
  <c r="AI287" i="166"/>
  <c r="AL287" i="166" s="1"/>
  <c r="AG287" i="166"/>
  <c r="AF287" i="166"/>
  <c r="AE287" i="166"/>
  <c r="AD287" i="166"/>
  <c r="AA287" i="166"/>
  <c r="Z287" i="166"/>
  <c r="Y287" i="166"/>
  <c r="AB287" i="166" s="1"/>
  <c r="AC287" i="166" s="1"/>
  <c r="AP286" i="166"/>
  <c r="AO286" i="166"/>
  <c r="AN286" i="166"/>
  <c r="AQ286" i="166" s="1"/>
  <c r="AK286" i="166"/>
  <c r="AJ286" i="166"/>
  <c r="AI286" i="166"/>
  <c r="AL286" i="166" s="1"/>
  <c r="AM286" i="166" s="1"/>
  <c r="AF286" i="166"/>
  <c r="AE286" i="166"/>
  <c r="AD286" i="166"/>
  <c r="AA286" i="166"/>
  <c r="Z286" i="166"/>
  <c r="AB286" i="166" s="1"/>
  <c r="AC286" i="166" s="1"/>
  <c r="Y286" i="166"/>
  <c r="AP285" i="166"/>
  <c r="AO285" i="166"/>
  <c r="AN285" i="166"/>
  <c r="AK285" i="166"/>
  <c r="AL285" i="166" s="1"/>
  <c r="AM285" i="166" s="1"/>
  <c r="AJ285" i="166"/>
  <c r="AI285" i="166"/>
  <c r="AG285" i="166"/>
  <c r="AH285" i="166" s="1"/>
  <c r="AF285" i="166"/>
  <c r="AE285" i="166"/>
  <c r="AD285" i="166"/>
  <c r="AC285" i="166"/>
  <c r="AA285" i="166"/>
  <c r="Z285" i="166"/>
  <c r="Y285" i="166"/>
  <c r="AB285" i="166" s="1"/>
  <c r="AP284" i="166"/>
  <c r="AO284" i="166"/>
  <c r="AN284" i="166"/>
  <c r="AK284" i="166"/>
  <c r="AL284" i="166" s="1"/>
  <c r="AM284" i="166" s="1"/>
  <c r="AJ284" i="166"/>
  <c r="AI284" i="166"/>
  <c r="AF284" i="166"/>
  <c r="AE284" i="166"/>
  <c r="AG284" i="166" s="1"/>
  <c r="AD284" i="166"/>
  <c r="AA284" i="166"/>
  <c r="Z284" i="166"/>
  <c r="Y284" i="166"/>
  <c r="AB284" i="166" s="1"/>
  <c r="AC284" i="166" s="1"/>
  <c r="AP283" i="166"/>
  <c r="AO283" i="166"/>
  <c r="AN283" i="166"/>
  <c r="AQ283" i="166" s="1"/>
  <c r="AK283" i="166"/>
  <c r="AJ283" i="166"/>
  <c r="AI283" i="166"/>
  <c r="AL283" i="166" s="1"/>
  <c r="AM283" i="166" s="1"/>
  <c r="AF283" i="166"/>
  <c r="AE283" i="166"/>
  <c r="AG283" i="166" s="1"/>
  <c r="AD283" i="166"/>
  <c r="AA283" i="166"/>
  <c r="Z283" i="166"/>
  <c r="Y283" i="166"/>
  <c r="AB283" i="166" s="1"/>
  <c r="AC283" i="166" s="1"/>
  <c r="AP282" i="166"/>
  <c r="AO282" i="166"/>
  <c r="AN282" i="166"/>
  <c r="AQ282" i="166" s="1"/>
  <c r="AL282" i="166"/>
  <c r="AM282" i="166" s="1"/>
  <c r="AK282" i="166"/>
  <c r="AJ282" i="166"/>
  <c r="AI282" i="166"/>
  <c r="AF282" i="166"/>
  <c r="AE282" i="166"/>
  <c r="AD282" i="166"/>
  <c r="AA282" i="166"/>
  <c r="AB282" i="166" s="1"/>
  <c r="AC282" i="166" s="1"/>
  <c r="Z282" i="166"/>
  <c r="Y282" i="166"/>
  <c r="AP281" i="166"/>
  <c r="AO281" i="166"/>
  <c r="AN281" i="166"/>
  <c r="AL281" i="166"/>
  <c r="AM281" i="166" s="1"/>
  <c r="AK281" i="166"/>
  <c r="AJ281" i="166"/>
  <c r="AI281" i="166"/>
  <c r="AF281" i="166"/>
  <c r="AE281" i="166"/>
  <c r="AD281" i="166"/>
  <c r="AG281" i="166" s="1"/>
  <c r="AH281" i="166" s="1"/>
  <c r="AA281" i="166"/>
  <c r="Z281" i="166"/>
  <c r="Y281" i="166"/>
  <c r="AB281" i="166" s="1"/>
  <c r="AC281" i="166" s="1"/>
  <c r="AP280" i="166"/>
  <c r="AO280" i="166"/>
  <c r="AN280" i="166"/>
  <c r="AL280" i="166"/>
  <c r="AM280" i="166" s="1"/>
  <c r="AK280" i="166"/>
  <c r="AJ280" i="166"/>
  <c r="AI280" i="166"/>
  <c r="AF280" i="166"/>
  <c r="AE280" i="166"/>
  <c r="AD280" i="166"/>
  <c r="AA280" i="166"/>
  <c r="Z280" i="166"/>
  <c r="Y280" i="166"/>
  <c r="AP279" i="166"/>
  <c r="AO279" i="166"/>
  <c r="AN279" i="166"/>
  <c r="AQ279" i="166" s="1"/>
  <c r="AK279" i="166"/>
  <c r="AJ279" i="166"/>
  <c r="AI279" i="166"/>
  <c r="AF279" i="166"/>
  <c r="AE279" i="166"/>
  <c r="AD279" i="166"/>
  <c r="AA279" i="166"/>
  <c r="AB279" i="166" s="1"/>
  <c r="AC279" i="166" s="1"/>
  <c r="Z279" i="166"/>
  <c r="Y279" i="166"/>
  <c r="AP278" i="166"/>
  <c r="AQ278" i="166" s="1"/>
  <c r="AO278" i="166"/>
  <c r="AN278" i="166"/>
  <c r="AL278" i="166"/>
  <c r="AM278" i="166" s="1"/>
  <c r="AK278" i="166"/>
  <c r="AJ278" i="166"/>
  <c r="AI278" i="166"/>
  <c r="AF278" i="166"/>
  <c r="AE278" i="166"/>
  <c r="AD278" i="166"/>
  <c r="AB278" i="166"/>
  <c r="AC278" i="166" s="1"/>
  <c r="AA278" i="166"/>
  <c r="Z278" i="166"/>
  <c r="Y278" i="166"/>
  <c r="AP277" i="166"/>
  <c r="AO277" i="166"/>
  <c r="AQ277" i="166" s="1"/>
  <c r="AN277" i="166"/>
  <c r="AK277" i="166"/>
  <c r="AJ277" i="166"/>
  <c r="AI277" i="166"/>
  <c r="AL277" i="166" s="1"/>
  <c r="AM277" i="166" s="1"/>
  <c r="AF277" i="166"/>
  <c r="AE277" i="166"/>
  <c r="AD277" i="166"/>
  <c r="AG277" i="166" s="1"/>
  <c r="AA277" i="166"/>
  <c r="Z277" i="166"/>
  <c r="Y277" i="166"/>
  <c r="AP276" i="166"/>
  <c r="AO276" i="166"/>
  <c r="AN276" i="166"/>
  <c r="AK276" i="166"/>
  <c r="AJ276" i="166"/>
  <c r="AL276" i="166" s="1"/>
  <c r="AM276" i="166" s="1"/>
  <c r="AI276" i="166"/>
  <c r="AF276" i="166"/>
  <c r="AE276" i="166"/>
  <c r="AD276" i="166"/>
  <c r="AG276" i="166" s="1"/>
  <c r="AH276" i="166" s="1"/>
  <c r="AB276" i="166"/>
  <c r="AC276" i="166" s="1"/>
  <c r="AA276" i="166"/>
  <c r="Z276" i="166"/>
  <c r="Y276" i="166"/>
  <c r="AP275" i="166"/>
  <c r="AO275" i="166"/>
  <c r="AN275" i="166"/>
  <c r="AQ275" i="166" s="1"/>
  <c r="AK275" i="166"/>
  <c r="AJ275" i="166"/>
  <c r="AI275" i="166"/>
  <c r="AF275" i="166"/>
  <c r="AG275" i="166" s="1"/>
  <c r="AH275" i="166" s="1"/>
  <c r="AE275" i="166"/>
  <c r="AD275" i="166"/>
  <c r="AB275" i="166"/>
  <c r="AC275" i="166" s="1"/>
  <c r="AA275" i="166"/>
  <c r="Z275" i="166"/>
  <c r="Y275" i="166"/>
  <c r="AP274" i="166"/>
  <c r="AO274" i="166"/>
  <c r="AQ274" i="166" s="1"/>
  <c r="AN274" i="166"/>
  <c r="AM274" i="166"/>
  <c r="AK274" i="166"/>
  <c r="AJ274" i="166"/>
  <c r="AI274" i="166"/>
  <c r="AL274" i="166" s="1"/>
  <c r="AF274" i="166"/>
  <c r="AE274" i="166"/>
  <c r="AD274" i="166"/>
  <c r="AG274" i="166" s="1"/>
  <c r="AH274" i="166" s="1"/>
  <c r="AA274" i="166"/>
  <c r="Z274" i="166"/>
  <c r="AB274" i="166" s="1"/>
  <c r="AC274" i="166" s="1"/>
  <c r="Y274" i="166"/>
  <c r="AP273" i="166"/>
  <c r="AO273" i="166"/>
  <c r="AN273" i="166"/>
  <c r="AK273" i="166"/>
  <c r="AJ273" i="166"/>
  <c r="AI273" i="166"/>
  <c r="AL273" i="166" s="1"/>
  <c r="AM273" i="166" s="1"/>
  <c r="AF273" i="166"/>
  <c r="AE273" i="166"/>
  <c r="AG273" i="166" s="1"/>
  <c r="AD273" i="166"/>
  <c r="AA273" i="166"/>
  <c r="Z273" i="166"/>
  <c r="Y273" i="166"/>
  <c r="AP272" i="166"/>
  <c r="AO272" i="166"/>
  <c r="AN272" i="166"/>
  <c r="AK272" i="166"/>
  <c r="AJ272" i="166"/>
  <c r="AI272" i="166"/>
  <c r="AL272" i="166" s="1"/>
  <c r="AM272" i="166" s="1"/>
  <c r="AF272" i="166"/>
  <c r="AE272" i="166"/>
  <c r="AD272" i="166"/>
  <c r="AB272" i="166"/>
  <c r="AC272" i="166" s="1"/>
  <c r="AA272" i="166"/>
  <c r="Z272" i="166"/>
  <c r="Y272" i="166"/>
  <c r="AP271" i="166"/>
  <c r="AO271" i="166"/>
  <c r="AQ271" i="166" s="1"/>
  <c r="AN271" i="166"/>
  <c r="AM271" i="166"/>
  <c r="AK271" i="166"/>
  <c r="AJ271" i="166"/>
  <c r="AI271" i="166"/>
  <c r="AL271" i="166" s="1"/>
  <c r="AF271" i="166"/>
  <c r="AE271" i="166"/>
  <c r="AD271" i="166"/>
  <c r="AA271" i="166"/>
  <c r="AB271" i="166" s="1"/>
  <c r="AC271" i="166" s="1"/>
  <c r="Z271" i="166"/>
  <c r="Y271" i="166"/>
  <c r="AP270" i="166"/>
  <c r="AO270" i="166"/>
  <c r="AN270" i="166"/>
  <c r="AK270" i="166"/>
  <c r="AL270" i="166" s="1"/>
  <c r="AM270" i="166" s="1"/>
  <c r="AJ270" i="166"/>
  <c r="AI270" i="166"/>
  <c r="AF270" i="166"/>
  <c r="AE270" i="166"/>
  <c r="AG270" i="166" s="1"/>
  <c r="AH270" i="166" s="1"/>
  <c r="AD270" i="166"/>
  <c r="AC270" i="166"/>
  <c r="AA270" i="166"/>
  <c r="Z270" i="166"/>
  <c r="Y270" i="166"/>
  <c r="AB270" i="166" s="1"/>
  <c r="AP269" i="166"/>
  <c r="AO269" i="166"/>
  <c r="AN269" i="166"/>
  <c r="AK269" i="166"/>
  <c r="AJ269" i="166"/>
  <c r="AI269" i="166"/>
  <c r="AL269" i="166" s="1"/>
  <c r="AM269" i="166" s="1"/>
  <c r="AF269" i="166"/>
  <c r="AG269" i="166" s="1"/>
  <c r="AH269" i="166" s="1"/>
  <c r="AE269" i="166"/>
  <c r="AD269" i="166"/>
  <c r="AB269" i="166"/>
  <c r="AC269" i="166" s="1"/>
  <c r="AA269" i="166"/>
  <c r="Z269" i="166"/>
  <c r="Y269" i="166"/>
  <c r="AQ268" i="166"/>
  <c r="AP268" i="166"/>
  <c r="AO268" i="166"/>
  <c r="AN268" i="166"/>
  <c r="AM268" i="166"/>
  <c r="AK268" i="166"/>
  <c r="AJ268" i="166"/>
  <c r="AI268" i="166"/>
  <c r="AL268" i="166" s="1"/>
  <c r="AF268" i="166"/>
  <c r="AE268" i="166"/>
  <c r="AD268" i="166"/>
  <c r="AA268" i="166"/>
  <c r="AB268" i="166" s="1"/>
  <c r="AC268" i="166" s="1"/>
  <c r="Z268" i="166"/>
  <c r="Y268" i="166"/>
  <c r="AP267" i="166"/>
  <c r="AO267" i="166"/>
  <c r="AN267" i="166"/>
  <c r="AL267" i="166"/>
  <c r="AM267" i="166" s="1"/>
  <c r="AK267" i="166"/>
  <c r="AJ267" i="166"/>
  <c r="AI267" i="166"/>
  <c r="AF267" i="166"/>
  <c r="AE267" i="166"/>
  <c r="AD267" i="166"/>
  <c r="AG267" i="166" s="1"/>
  <c r="AH267" i="166" s="1"/>
  <c r="AA267" i="166"/>
  <c r="Z267" i="166"/>
  <c r="Y267" i="166"/>
  <c r="AB267" i="166" s="1"/>
  <c r="AC267" i="166" s="1"/>
  <c r="AP266" i="166"/>
  <c r="AO266" i="166"/>
  <c r="AN266" i="166"/>
  <c r="AK266" i="166"/>
  <c r="AL266" i="166" s="1"/>
  <c r="AM266" i="166" s="1"/>
  <c r="AJ266" i="166"/>
  <c r="AI266" i="166"/>
  <c r="AF266" i="166"/>
  <c r="AE266" i="166"/>
  <c r="AD266" i="166"/>
  <c r="AG266" i="166" s="1"/>
  <c r="AA266" i="166"/>
  <c r="Z266" i="166"/>
  <c r="Y266" i="166"/>
  <c r="AB266" i="166" s="1"/>
  <c r="AC266" i="166" s="1"/>
  <c r="AP265" i="166"/>
  <c r="AO265" i="166"/>
  <c r="AN265" i="166"/>
  <c r="AK265" i="166"/>
  <c r="AJ265" i="166"/>
  <c r="AI265" i="166"/>
  <c r="AL265" i="166" s="1"/>
  <c r="AM265" i="166" s="1"/>
  <c r="AF265" i="166"/>
  <c r="AE265" i="166"/>
  <c r="AD265" i="166"/>
  <c r="AB265" i="166"/>
  <c r="AC265" i="166" s="1"/>
  <c r="AA265" i="166"/>
  <c r="Z265" i="166"/>
  <c r="Y265" i="166"/>
  <c r="AP264" i="166"/>
  <c r="AO264" i="166"/>
  <c r="AN264" i="166"/>
  <c r="AQ264" i="166" s="1"/>
  <c r="AM264" i="166"/>
  <c r="AK264" i="166"/>
  <c r="AJ264" i="166"/>
  <c r="AI264" i="166"/>
  <c r="AL264" i="166" s="1"/>
  <c r="AF264" i="166"/>
  <c r="AE264" i="166"/>
  <c r="AD264" i="166"/>
  <c r="AA264" i="166"/>
  <c r="AB264" i="166" s="1"/>
  <c r="AC264" i="166" s="1"/>
  <c r="Z264" i="166"/>
  <c r="Y264" i="166"/>
  <c r="AP263" i="166"/>
  <c r="AO263" i="166"/>
  <c r="AN263" i="166"/>
  <c r="AL263" i="166"/>
  <c r="AM263" i="166" s="1"/>
  <c r="AK263" i="166"/>
  <c r="AJ263" i="166"/>
  <c r="AI263" i="166"/>
  <c r="AF263" i="166"/>
  <c r="AE263" i="166"/>
  <c r="AD263" i="166"/>
  <c r="AG263" i="166" s="1"/>
  <c r="AA263" i="166"/>
  <c r="Z263" i="166"/>
  <c r="Y263" i="166"/>
  <c r="AP262" i="166"/>
  <c r="AO262" i="166"/>
  <c r="AN262" i="166"/>
  <c r="AK262" i="166"/>
  <c r="AL262" i="166" s="1"/>
  <c r="AM262" i="166" s="1"/>
  <c r="AJ262" i="166"/>
  <c r="AI262" i="166"/>
  <c r="AF262" i="166"/>
  <c r="AE262" i="166"/>
  <c r="AD262" i="166"/>
  <c r="AG262" i="166" s="1"/>
  <c r="AH262" i="166" s="1"/>
  <c r="AC262" i="166"/>
  <c r="AA262" i="166"/>
  <c r="Z262" i="166"/>
  <c r="Y262" i="166"/>
  <c r="AB262" i="166" s="1"/>
  <c r="AP261" i="166"/>
  <c r="AO261" i="166"/>
  <c r="AN261" i="166"/>
  <c r="AQ261" i="166" s="1"/>
  <c r="AK261" i="166"/>
  <c r="AJ261" i="166"/>
  <c r="AI261" i="166"/>
  <c r="AF261" i="166"/>
  <c r="AE261" i="166"/>
  <c r="AD261" i="166"/>
  <c r="AB261" i="166"/>
  <c r="AC261" i="166" s="1"/>
  <c r="AA261" i="166"/>
  <c r="Z261" i="166"/>
  <c r="Y261" i="166"/>
  <c r="AP260" i="166"/>
  <c r="AO260" i="166"/>
  <c r="AN260" i="166"/>
  <c r="AQ260" i="166" s="1"/>
  <c r="AK260" i="166"/>
  <c r="AJ260" i="166"/>
  <c r="AI260" i="166"/>
  <c r="AL260" i="166" s="1"/>
  <c r="AM260" i="166" s="1"/>
  <c r="AF260" i="166"/>
  <c r="AE260" i="166"/>
  <c r="AD260" i="166"/>
  <c r="AG260" i="166" s="1"/>
  <c r="AA260" i="166"/>
  <c r="AB260" i="166" s="1"/>
  <c r="AC260" i="166" s="1"/>
  <c r="Z260" i="166"/>
  <c r="Y260" i="166"/>
  <c r="AP259" i="166"/>
  <c r="AO259" i="166"/>
  <c r="AN259" i="166"/>
  <c r="AL259" i="166"/>
  <c r="AM259" i="166" s="1"/>
  <c r="AK259" i="166"/>
  <c r="AJ259" i="166"/>
  <c r="AI259" i="166"/>
  <c r="AF259" i="166"/>
  <c r="AE259" i="166"/>
  <c r="AD259" i="166"/>
  <c r="AG259" i="166" s="1"/>
  <c r="AA259" i="166"/>
  <c r="Z259" i="166"/>
  <c r="Y259" i="166"/>
  <c r="AB259" i="166" s="1"/>
  <c r="AC259" i="166" s="1"/>
  <c r="AP258" i="166"/>
  <c r="AO258" i="166"/>
  <c r="AN258" i="166"/>
  <c r="AK258" i="166"/>
  <c r="AL258" i="166" s="1"/>
  <c r="AM258" i="166" s="1"/>
  <c r="AJ258" i="166"/>
  <c r="AI258" i="166"/>
  <c r="AF258" i="166"/>
  <c r="AE258" i="166"/>
  <c r="AD258" i="166"/>
  <c r="AG258" i="166" s="1"/>
  <c r="AH258" i="166" s="1"/>
  <c r="AC258" i="166"/>
  <c r="AA258" i="166"/>
  <c r="Z258" i="166"/>
  <c r="Y258" i="166"/>
  <c r="AB258" i="166" s="1"/>
  <c r="AP257" i="166"/>
  <c r="AO257" i="166"/>
  <c r="AN257" i="166"/>
  <c r="AQ257" i="166" s="1"/>
  <c r="AK257" i="166"/>
  <c r="AJ257" i="166"/>
  <c r="AI257" i="166"/>
  <c r="AL257" i="166" s="1"/>
  <c r="AM257" i="166" s="1"/>
  <c r="AF257" i="166"/>
  <c r="AE257" i="166"/>
  <c r="AD257" i="166"/>
  <c r="AB257" i="166"/>
  <c r="AC257" i="166" s="1"/>
  <c r="AA257" i="166"/>
  <c r="Z257" i="166"/>
  <c r="Y257" i="166"/>
  <c r="AP256" i="166"/>
  <c r="AO256" i="166"/>
  <c r="AN256" i="166"/>
  <c r="AQ256" i="166" s="1"/>
  <c r="AM256" i="166"/>
  <c r="AK256" i="166"/>
  <c r="AJ256" i="166"/>
  <c r="AI256" i="166"/>
  <c r="AL256" i="166" s="1"/>
  <c r="AF256" i="166"/>
  <c r="AE256" i="166"/>
  <c r="AD256" i="166"/>
  <c r="AG256" i="166" s="1"/>
  <c r="AA256" i="166"/>
  <c r="AB256" i="166" s="1"/>
  <c r="AC256" i="166" s="1"/>
  <c r="Z256" i="166"/>
  <c r="Y256" i="166"/>
  <c r="AP255" i="166"/>
  <c r="AO255" i="166"/>
  <c r="AN255" i="166"/>
  <c r="AL255" i="166"/>
  <c r="AM255" i="166" s="1"/>
  <c r="AK255" i="166"/>
  <c r="AJ255" i="166"/>
  <c r="AI255" i="166"/>
  <c r="AF255" i="166"/>
  <c r="AE255" i="166"/>
  <c r="AD255" i="166"/>
  <c r="AG255" i="166" s="1"/>
  <c r="AH255" i="166" s="1"/>
  <c r="AA255" i="166"/>
  <c r="Z255" i="166"/>
  <c r="Y255" i="166"/>
  <c r="AB255" i="166" s="1"/>
  <c r="AC255" i="166" s="1"/>
  <c r="AP254" i="166"/>
  <c r="AO254" i="166"/>
  <c r="AN254" i="166"/>
  <c r="AQ254" i="166" s="1"/>
  <c r="AK254" i="166"/>
  <c r="AL254" i="166" s="1"/>
  <c r="AM254" i="166" s="1"/>
  <c r="AJ254" i="166"/>
  <c r="AI254" i="166"/>
  <c r="AF254" i="166"/>
  <c r="AE254" i="166"/>
  <c r="AD254" i="166"/>
  <c r="AG254" i="166" s="1"/>
  <c r="AH254" i="166" s="1"/>
  <c r="AC254" i="166"/>
  <c r="AA254" i="166"/>
  <c r="Z254" i="166"/>
  <c r="Y254" i="166"/>
  <c r="AB254" i="166" s="1"/>
  <c r="AP253" i="166"/>
  <c r="AO253" i="166"/>
  <c r="AN253" i="166"/>
  <c r="AQ253" i="166" s="1"/>
  <c r="AK253" i="166"/>
  <c r="AJ253" i="166"/>
  <c r="AI253" i="166"/>
  <c r="AL253" i="166" s="1"/>
  <c r="AM253" i="166" s="1"/>
  <c r="AF253" i="166"/>
  <c r="AE253" i="166"/>
  <c r="AD253" i="166"/>
  <c r="AB253" i="166"/>
  <c r="AC253" i="166" s="1"/>
  <c r="AA253" i="166"/>
  <c r="Z253" i="166"/>
  <c r="Y253" i="166"/>
  <c r="AP252" i="166"/>
  <c r="AO252" i="166"/>
  <c r="AQ252" i="166" s="1"/>
  <c r="AN252" i="166"/>
  <c r="AM252" i="166"/>
  <c r="AK252" i="166"/>
  <c r="AJ252" i="166"/>
  <c r="AI252" i="166"/>
  <c r="AL252" i="166" s="1"/>
  <c r="AF252" i="166"/>
  <c r="AE252" i="166"/>
  <c r="AD252" i="166"/>
  <c r="AA252" i="166"/>
  <c r="AB252" i="166" s="1"/>
  <c r="AC252" i="166" s="1"/>
  <c r="Z252" i="166"/>
  <c r="Y252" i="166"/>
  <c r="AP251" i="166"/>
  <c r="AQ251" i="166" s="1"/>
  <c r="AO251" i="166"/>
  <c r="AN251" i="166"/>
  <c r="AL251" i="166"/>
  <c r="AM251" i="166" s="1"/>
  <c r="AK251" i="166"/>
  <c r="AJ251" i="166"/>
  <c r="AI251" i="166"/>
  <c r="AH251" i="166"/>
  <c r="AF251" i="166"/>
  <c r="AE251" i="166"/>
  <c r="AD251" i="166"/>
  <c r="AG251" i="166" s="1"/>
  <c r="AA251" i="166"/>
  <c r="Z251" i="166"/>
  <c r="Y251" i="166"/>
  <c r="AB251" i="166" s="1"/>
  <c r="AC251" i="166" s="1"/>
  <c r="AP250" i="166"/>
  <c r="AO250" i="166"/>
  <c r="AN250" i="166"/>
  <c r="AK250" i="166"/>
  <c r="AL250" i="166" s="1"/>
  <c r="AM250" i="166" s="1"/>
  <c r="AJ250" i="166"/>
  <c r="AI250" i="166"/>
  <c r="AF250" i="166"/>
  <c r="AE250" i="166"/>
  <c r="AD250" i="166"/>
  <c r="AG250" i="166" s="1"/>
  <c r="AA250" i="166"/>
  <c r="Z250" i="166"/>
  <c r="Y250" i="166"/>
  <c r="AB250" i="166" s="1"/>
  <c r="AC250" i="166" s="1"/>
  <c r="AP249" i="166"/>
  <c r="AO249" i="166"/>
  <c r="AN249" i="166"/>
  <c r="AK249" i="166"/>
  <c r="AJ249" i="166"/>
  <c r="AI249" i="166"/>
  <c r="AL249" i="166" s="1"/>
  <c r="AM249" i="166" s="1"/>
  <c r="AF249" i="166"/>
  <c r="AE249" i="166"/>
  <c r="AD249" i="166"/>
  <c r="AB249" i="166"/>
  <c r="AC249" i="166" s="1"/>
  <c r="AA249" i="166"/>
  <c r="Z249" i="166"/>
  <c r="Y249" i="166"/>
  <c r="AP248" i="166"/>
  <c r="AO248" i="166"/>
  <c r="AN248" i="166"/>
  <c r="AQ248" i="166" s="1"/>
  <c r="AM248" i="166"/>
  <c r="AK248" i="166"/>
  <c r="AJ248" i="166"/>
  <c r="AI248" i="166"/>
  <c r="AL248" i="166" s="1"/>
  <c r="AF248" i="166"/>
  <c r="AE248" i="166"/>
  <c r="AD248" i="166"/>
  <c r="AG248" i="166" s="1"/>
  <c r="AH248" i="166" s="1"/>
  <c r="AA248" i="166"/>
  <c r="AB248" i="166" s="1"/>
  <c r="AC248" i="166" s="1"/>
  <c r="Z248" i="166"/>
  <c r="Y248" i="166"/>
  <c r="AP247" i="166"/>
  <c r="AO247" i="166"/>
  <c r="AN247" i="166"/>
  <c r="AL247" i="166"/>
  <c r="AM247" i="166" s="1"/>
  <c r="AK247" i="166"/>
  <c r="AJ247" i="166"/>
  <c r="AI247" i="166"/>
  <c r="AF247" i="166"/>
  <c r="AE247" i="166"/>
  <c r="AD247" i="166"/>
  <c r="AG247" i="166" s="1"/>
  <c r="AA247" i="166"/>
  <c r="Z247" i="166"/>
  <c r="Y247" i="166"/>
  <c r="AP246" i="166"/>
  <c r="AO246" i="166"/>
  <c r="AN246" i="166"/>
  <c r="AK246" i="166"/>
  <c r="AL246" i="166" s="1"/>
  <c r="AM246" i="166" s="1"/>
  <c r="AJ246" i="166"/>
  <c r="AI246" i="166"/>
  <c r="AF246" i="166"/>
  <c r="AE246" i="166"/>
  <c r="AD246" i="166"/>
  <c r="AG246" i="166" s="1"/>
  <c r="AH246" i="166" s="1"/>
  <c r="AC246" i="166"/>
  <c r="AA246" i="166"/>
  <c r="Z246" i="166"/>
  <c r="Y246" i="166"/>
  <c r="AB246" i="166" s="1"/>
  <c r="AP245" i="166"/>
  <c r="AO245" i="166"/>
  <c r="AN245" i="166"/>
  <c r="AQ245" i="166" s="1"/>
  <c r="AK245" i="166"/>
  <c r="AJ245" i="166"/>
  <c r="AI245" i="166"/>
  <c r="AF245" i="166"/>
  <c r="AE245" i="166"/>
  <c r="AD245" i="166"/>
  <c r="AB245" i="166"/>
  <c r="AC245" i="166" s="1"/>
  <c r="AA245" i="166"/>
  <c r="Z245" i="166"/>
  <c r="Y245" i="166"/>
  <c r="AP244" i="166"/>
  <c r="AO244" i="166"/>
  <c r="AN244" i="166"/>
  <c r="AK244" i="166"/>
  <c r="AJ244" i="166"/>
  <c r="AI244" i="166"/>
  <c r="AL244" i="166" s="1"/>
  <c r="AM244" i="166" s="1"/>
  <c r="AF244" i="166"/>
  <c r="AE244" i="166"/>
  <c r="AD244" i="166"/>
  <c r="AG244" i="166" s="1"/>
  <c r="AA244" i="166"/>
  <c r="AB244" i="166" s="1"/>
  <c r="AC244" i="166" s="1"/>
  <c r="Z244" i="166"/>
  <c r="Y244" i="166"/>
  <c r="AP243" i="166"/>
  <c r="AO243" i="166"/>
  <c r="AN243" i="166"/>
  <c r="AL243" i="166"/>
  <c r="AM243" i="166" s="1"/>
  <c r="AK243" i="166"/>
  <c r="AJ243" i="166"/>
  <c r="AI243" i="166"/>
  <c r="AF243" i="166"/>
  <c r="AE243" i="166"/>
  <c r="AD243" i="166"/>
  <c r="AG243" i="166" s="1"/>
  <c r="AA243" i="166"/>
  <c r="Z243" i="166"/>
  <c r="Y243" i="166"/>
  <c r="AB243" i="166" s="1"/>
  <c r="AC243" i="166" s="1"/>
  <c r="AP242" i="166"/>
  <c r="AO242" i="166"/>
  <c r="AN242" i="166"/>
  <c r="AK242" i="166"/>
  <c r="AL242" i="166" s="1"/>
  <c r="AM242" i="166" s="1"/>
  <c r="AJ242" i="166"/>
  <c r="AI242" i="166"/>
  <c r="AF242" i="166"/>
  <c r="AE242" i="166"/>
  <c r="AD242" i="166"/>
  <c r="AG242" i="166" s="1"/>
  <c r="AH242" i="166" s="1"/>
  <c r="AC242" i="166"/>
  <c r="AA242" i="166"/>
  <c r="Z242" i="166"/>
  <c r="Y242" i="166"/>
  <c r="AB242" i="166" s="1"/>
  <c r="AP241" i="166"/>
  <c r="AO241" i="166"/>
  <c r="AN241" i="166"/>
  <c r="AQ241" i="166" s="1"/>
  <c r="AK241" i="166"/>
  <c r="AJ241" i="166"/>
  <c r="AI241" i="166"/>
  <c r="AL241" i="166" s="1"/>
  <c r="AM241" i="166" s="1"/>
  <c r="AF241" i="166"/>
  <c r="AE241" i="166"/>
  <c r="AD241" i="166"/>
  <c r="AB241" i="166"/>
  <c r="AC241" i="166" s="1"/>
  <c r="AA241" i="166"/>
  <c r="Z241" i="166"/>
  <c r="Y241" i="166"/>
  <c r="AP240" i="166"/>
  <c r="AO240" i="166"/>
  <c r="AQ240" i="166" s="1"/>
  <c r="AN240" i="166"/>
  <c r="AM240" i="166"/>
  <c r="AK240" i="166"/>
  <c r="AJ240" i="166"/>
  <c r="AI240" i="166"/>
  <c r="AL240" i="166" s="1"/>
  <c r="AF240" i="166"/>
  <c r="AE240" i="166"/>
  <c r="AD240" i="166"/>
  <c r="AG240" i="166" s="1"/>
  <c r="AA240" i="166"/>
  <c r="AB240" i="166" s="1"/>
  <c r="AC240" i="166" s="1"/>
  <c r="Z240" i="166"/>
  <c r="Y240" i="166"/>
  <c r="AP239" i="166"/>
  <c r="AO239" i="166"/>
  <c r="AN239" i="166"/>
  <c r="AL239" i="166"/>
  <c r="AM239" i="166" s="1"/>
  <c r="AK239" i="166"/>
  <c r="AJ239" i="166"/>
  <c r="AI239" i="166"/>
  <c r="AF239" i="166"/>
  <c r="AE239" i="166"/>
  <c r="AD239" i="166"/>
  <c r="AA239" i="166"/>
  <c r="Z239" i="166"/>
  <c r="Y239" i="166"/>
  <c r="AB239" i="166" s="1"/>
  <c r="AC239" i="166" s="1"/>
  <c r="AP238" i="166"/>
  <c r="AO238" i="166"/>
  <c r="AN238" i="166"/>
  <c r="AQ238" i="166" s="1"/>
  <c r="AK238" i="166"/>
  <c r="AL238" i="166" s="1"/>
  <c r="AM238" i="166" s="1"/>
  <c r="AJ238" i="166"/>
  <c r="AI238" i="166"/>
  <c r="AG238" i="166"/>
  <c r="AH238" i="166" s="1"/>
  <c r="AF238" i="166"/>
  <c r="AE238" i="166"/>
  <c r="AD238" i="166"/>
  <c r="AC238" i="166"/>
  <c r="AA238" i="166"/>
  <c r="Z238" i="166"/>
  <c r="Y238" i="166"/>
  <c r="AB238" i="166" s="1"/>
  <c r="AP237" i="166"/>
  <c r="AO237" i="166"/>
  <c r="AN237" i="166"/>
  <c r="AK237" i="166"/>
  <c r="AJ237" i="166"/>
  <c r="AI237" i="166"/>
  <c r="AL237" i="166" s="1"/>
  <c r="AM237" i="166" s="1"/>
  <c r="AF237" i="166"/>
  <c r="AE237" i="166"/>
  <c r="AD237" i="166"/>
  <c r="AB237" i="166"/>
  <c r="AC237" i="166" s="1"/>
  <c r="AA237" i="166"/>
  <c r="Z237" i="166"/>
  <c r="Y237" i="166"/>
  <c r="AP236" i="166"/>
  <c r="AO236" i="166"/>
  <c r="AN236" i="166"/>
  <c r="AQ236" i="166" s="1"/>
  <c r="AM236" i="166"/>
  <c r="AK236" i="166"/>
  <c r="AJ236" i="166"/>
  <c r="AI236" i="166"/>
  <c r="AL236" i="166" s="1"/>
  <c r="AF236" i="166"/>
  <c r="AE236" i="166"/>
  <c r="AD236" i="166"/>
  <c r="AA236" i="166"/>
  <c r="AB236" i="166" s="1"/>
  <c r="AC236" i="166" s="1"/>
  <c r="Z236" i="166"/>
  <c r="Y236" i="166"/>
  <c r="AP235" i="166"/>
  <c r="AO235" i="166"/>
  <c r="AN235" i="166"/>
  <c r="AL235" i="166"/>
  <c r="AM235" i="166" s="1"/>
  <c r="AK235" i="166"/>
  <c r="AJ235" i="166"/>
  <c r="AI235" i="166"/>
  <c r="AH235" i="166"/>
  <c r="AF235" i="166"/>
  <c r="AE235" i="166"/>
  <c r="AD235" i="166"/>
  <c r="AG235" i="166" s="1"/>
  <c r="AA235" i="166"/>
  <c r="Z235" i="166"/>
  <c r="Y235" i="166"/>
  <c r="AB235" i="166" s="1"/>
  <c r="AC235" i="166" s="1"/>
  <c r="AP234" i="166"/>
  <c r="AO234" i="166"/>
  <c r="AN234" i="166"/>
  <c r="AK234" i="166"/>
  <c r="AL234" i="166" s="1"/>
  <c r="AM234" i="166" s="1"/>
  <c r="AJ234" i="166"/>
  <c r="AI234" i="166"/>
  <c r="AF234" i="166"/>
  <c r="AE234" i="166"/>
  <c r="AD234" i="166"/>
  <c r="AG234" i="166" s="1"/>
  <c r="AA234" i="166"/>
  <c r="Z234" i="166"/>
  <c r="Y234" i="166"/>
  <c r="AB234" i="166" s="1"/>
  <c r="AC234" i="166" s="1"/>
  <c r="AP233" i="166"/>
  <c r="AO233" i="166"/>
  <c r="AN233" i="166"/>
  <c r="AK233" i="166"/>
  <c r="AJ233" i="166"/>
  <c r="AI233" i="166"/>
  <c r="AL233" i="166" s="1"/>
  <c r="AM233" i="166" s="1"/>
  <c r="AF233" i="166"/>
  <c r="AE233" i="166"/>
  <c r="AD233" i="166"/>
  <c r="AB233" i="166"/>
  <c r="AC233" i="166" s="1"/>
  <c r="AP232" i="166"/>
  <c r="AO232" i="166"/>
  <c r="AN232" i="166"/>
  <c r="AQ232" i="166" s="1"/>
  <c r="AK232" i="166"/>
  <c r="AJ232" i="166"/>
  <c r="AI232" i="166"/>
  <c r="AL232" i="166" s="1"/>
  <c r="AM232" i="166" s="1"/>
  <c r="AF232" i="166"/>
  <c r="AE232" i="166"/>
  <c r="AD232" i="166"/>
  <c r="AB232" i="166"/>
  <c r="AC232" i="166" s="1"/>
  <c r="AA232" i="166"/>
  <c r="Z232" i="166"/>
  <c r="Y232" i="166"/>
  <c r="AP231" i="166"/>
  <c r="AO231" i="166"/>
  <c r="AN231" i="166"/>
  <c r="AQ231" i="166" s="1"/>
  <c r="AM231" i="166"/>
  <c r="AK231" i="166"/>
  <c r="AJ231" i="166"/>
  <c r="AI231" i="166"/>
  <c r="AL231" i="166" s="1"/>
  <c r="AF231" i="166"/>
  <c r="AE231" i="166"/>
  <c r="AD231" i="166"/>
  <c r="AG231" i="166" s="1"/>
  <c r="AA231" i="166"/>
  <c r="AB231" i="166" s="1"/>
  <c r="AC231" i="166" s="1"/>
  <c r="Z231" i="166"/>
  <c r="Y231" i="166"/>
  <c r="AP230" i="166"/>
  <c r="AO230" i="166"/>
  <c r="AN230" i="166"/>
  <c r="AL230" i="166"/>
  <c r="AM230" i="166" s="1"/>
  <c r="AK230" i="166"/>
  <c r="AJ230" i="166"/>
  <c r="AI230" i="166"/>
  <c r="AF230" i="166"/>
  <c r="AE230" i="166"/>
  <c r="AD230" i="166"/>
  <c r="AG230" i="166" s="1"/>
  <c r="AH230" i="166" s="1"/>
  <c r="AA230" i="166"/>
  <c r="Z230" i="166"/>
  <c r="Y230" i="166"/>
  <c r="AB230" i="166" s="1"/>
  <c r="AC230" i="166" s="1"/>
  <c r="AP229" i="166"/>
  <c r="AO229" i="166"/>
  <c r="AN229" i="166"/>
  <c r="AQ229" i="166" s="1"/>
  <c r="AK229" i="166"/>
  <c r="AL229" i="166" s="1"/>
  <c r="AM229" i="166" s="1"/>
  <c r="AJ229" i="166"/>
  <c r="AI229" i="166"/>
  <c r="AF229" i="166"/>
  <c r="AE229" i="166"/>
  <c r="AG229" i="166" s="1"/>
  <c r="AH229" i="166" s="1"/>
  <c r="AD229" i="166"/>
  <c r="AC229" i="166"/>
  <c r="AA229" i="166"/>
  <c r="Z229" i="166"/>
  <c r="Y229" i="166"/>
  <c r="AB229" i="166" s="1"/>
  <c r="AP228" i="166"/>
  <c r="AO228" i="166"/>
  <c r="AN228" i="166"/>
  <c r="AK228" i="166"/>
  <c r="AJ228" i="166"/>
  <c r="AI228" i="166"/>
  <c r="AL228" i="166" s="1"/>
  <c r="AM228" i="166" s="1"/>
  <c r="AF228" i="166"/>
  <c r="AE228" i="166"/>
  <c r="AD228" i="166"/>
  <c r="AG228" i="166" s="1"/>
  <c r="AA228" i="166"/>
  <c r="AB228" i="166" s="1"/>
  <c r="AC228" i="166" s="1"/>
  <c r="Z228" i="166"/>
  <c r="Y228" i="166"/>
  <c r="AP227" i="166"/>
  <c r="AO227" i="166"/>
  <c r="AN227" i="166"/>
  <c r="AL227" i="166"/>
  <c r="AM227" i="166" s="1"/>
  <c r="AK227" i="166"/>
  <c r="AJ227" i="166"/>
  <c r="AI227" i="166"/>
  <c r="AF227" i="166"/>
  <c r="AE227" i="166"/>
  <c r="AD227" i="166"/>
  <c r="AG227" i="166" s="1"/>
  <c r="AA227" i="166"/>
  <c r="Z227" i="166"/>
  <c r="Y227" i="166"/>
  <c r="AB227" i="166" s="1"/>
  <c r="AC227" i="166" s="1"/>
  <c r="AP226" i="166"/>
  <c r="AO226" i="166"/>
  <c r="AN226" i="166"/>
  <c r="AK226" i="166"/>
  <c r="AL226" i="166" s="1"/>
  <c r="AM226" i="166" s="1"/>
  <c r="AJ226" i="166"/>
  <c r="AI226" i="166"/>
  <c r="AF226" i="166"/>
  <c r="AE226" i="166"/>
  <c r="AD226" i="166"/>
  <c r="AG226" i="166" s="1"/>
  <c r="AH226" i="166" s="1"/>
  <c r="AC226" i="166"/>
  <c r="AA226" i="166"/>
  <c r="Z226" i="166"/>
  <c r="Y226" i="166"/>
  <c r="AB226" i="166" s="1"/>
  <c r="AP225" i="166"/>
  <c r="AO225" i="166"/>
  <c r="AN225" i="166"/>
  <c r="AQ225" i="166" s="1"/>
  <c r="AK225" i="166"/>
  <c r="AJ225" i="166"/>
  <c r="AI225" i="166"/>
  <c r="AL225" i="166" s="1"/>
  <c r="AM225" i="166" s="1"/>
  <c r="AF225" i="166"/>
  <c r="AE225" i="166"/>
  <c r="AD225" i="166"/>
  <c r="AB225" i="166"/>
  <c r="AC225" i="166" s="1"/>
  <c r="AA225" i="166"/>
  <c r="Z225" i="166"/>
  <c r="Y225" i="166"/>
  <c r="AP224" i="166"/>
  <c r="AO224" i="166"/>
  <c r="AN224" i="166"/>
  <c r="AM224" i="166"/>
  <c r="AK224" i="166"/>
  <c r="AJ224" i="166"/>
  <c r="AI224" i="166"/>
  <c r="AL224" i="166" s="1"/>
  <c r="AF224" i="166"/>
  <c r="AE224" i="166"/>
  <c r="AD224" i="166"/>
  <c r="AG224" i="166" s="1"/>
  <c r="AA224" i="166"/>
  <c r="AB224" i="166" s="1"/>
  <c r="AC224" i="166" s="1"/>
  <c r="Z224" i="166"/>
  <c r="Y224" i="166"/>
  <c r="AP223" i="166"/>
  <c r="AQ223" i="166" s="1"/>
  <c r="AO223" i="166"/>
  <c r="AN223" i="166"/>
  <c r="AL223" i="166"/>
  <c r="AM223" i="166" s="1"/>
  <c r="AK223" i="166"/>
  <c r="AJ223" i="166"/>
  <c r="AI223" i="166"/>
  <c r="AF223" i="166"/>
  <c r="AE223" i="166"/>
  <c r="AD223" i="166"/>
  <c r="AA223" i="166"/>
  <c r="Z223" i="166"/>
  <c r="Y223" i="166"/>
  <c r="AB223" i="166" s="1"/>
  <c r="AC223" i="166" s="1"/>
  <c r="AP222" i="166"/>
  <c r="AO222" i="166"/>
  <c r="AN222" i="166"/>
  <c r="AQ222" i="166" s="1"/>
  <c r="AK222" i="166"/>
  <c r="AL222" i="166" s="1"/>
  <c r="AM222" i="166" s="1"/>
  <c r="AJ222" i="166"/>
  <c r="AI222" i="166"/>
  <c r="AF222" i="166"/>
  <c r="AE222" i="166"/>
  <c r="AG222" i="166" s="1"/>
  <c r="AH222" i="166" s="1"/>
  <c r="AD222" i="166"/>
  <c r="AC222" i="166"/>
  <c r="AA222" i="166"/>
  <c r="Z222" i="166"/>
  <c r="Y222" i="166"/>
  <c r="AB222" i="166" s="1"/>
  <c r="AP221" i="166"/>
  <c r="AO221" i="166"/>
  <c r="AN221" i="166"/>
  <c r="AQ221" i="166" s="1"/>
  <c r="AK221" i="166"/>
  <c r="AJ221" i="166"/>
  <c r="AI221" i="166"/>
  <c r="AL221" i="166" s="1"/>
  <c r="AM221" i="166" s="1"/>
  <c r="AF221" i="166"/>
  <c r="AE221" i="166"/>
  <c r="AD221" i="166"/>
  <c r="AB221" i="166"/>
  <c r="AC221" i="166" s="1"/>
  <c r="AA221" i="166"/>
  <c r="Z221" i="166"/>
  <c r="Y221" i="166"/>
  <c r="AQ220" i="166"/>
  <c r="AP220" i="166"/>
  <c r="AO220" i="166"/>
  <c r="AN220" i="166"/>
  <c r="AM220" i="166"/>
  <c r="AK220" i="166"/>
  <c r="AJ220" i="166"/>
  <c r="AI220" i="166"/>
  <c r="AL220" i="166" s="1"/>
  <c r="AF220" i="166"/>
  <c r="AE220" i="166"/>
  <c r="AD220" i="166"/>
  <c r="AA220" i="166"/>
  <c r="AB220" i="166" s="1"/>
  <c r="AC220" i="166" s="1"/>
  <c r="Z220" i="166"/>
  <c r="Y220" i="166"/>
  <c r="AP219" i="166"/>
  <c r="AO219" i="166"/>
  <c r="AN219" i="166"/>
  <c r="AL219" i="166"/>
  <c r="AM219" i="166" s="1"/>
  <c r="AK219" i="166"/>
  <c r="AJ219" i="166"/>
  <c r="AI219" i="166"/>
  <c r="AF219" i="166"/>
  <c r="AE219" i="166"/>
  <c r="AD219" i="166"/>
  <c r="AG219" i="166" s="1"/>
  <c r="AH219" i="166" s="1"/>
  <c r="AA219" i="166"/>
  <c r="Z219" i="166"/>
  <c r="Y219" i="166"/>
  <c r="AB219" i="166" s="1"/>
  <c r="AC219" i="166" s="1"/>
  <c r="AP218" i="166"/>
  <c r="AO218" i="166"/>
  <c r="AN218" i="166"/>
  <c r="AK218" i="166"/>
  <c r="AL218" i="166" s="1"/>
  <c r="AM218" i="166" s="1"/>
  <c r="AJ218" i="166"/>
  <c r="AI218" i="166"/>
  <c r="AG218" i="166"/>
  <c r="AF218" i="166"/>
  <c r="AE218" i="166"/>
  <c r="AD218" i="166"/>
  <c r="AA218" i="166"/>
  <c r="Z218" i="166"/>
  <c r="Y218" i="166"/>
  <c r="AB218" i="166" s="1"/>
  <c r="AC218" i="166" s="1"/>
  <c r="AP217" i="166"/>
  <c r="AO217" i="166"/>
  <c r="AN217" i="166"/>
  <c r="AK217" i="166"/>
  <c r="AJ217" i="166"/>
  <c r="AI217" i="166"/>
  <c r="AL217" i="166" s="1"/>
  <c r="AM217" i="166" s="1"/>
  <c r="AF217" i="166"/>
  <c r="AE217" i="166"/>
  <c r="AD217" i="166"/>
  <c r="AB217" i="166"/>
  <c r="AC217" i="166" s="1"/>
  <c r="AA217" i="166"/>
  <c r="Z217" i="166"/>
  <c r="Y217" i="166"/>
  <c r="AQ216" i="166"/>
  <c r="AP216" i="166"/>
  <c r="AO216" i="166"/>
  <c r="AN216" i="166"/>
  <c r="AM216" i="166"/>
  <c r="AK216" i="166"/>
  <c r="AJ216" i="166"/>
  <c r="AI216" i="166"/>
  <c r="AL216" i="166" s="1"/>
  <c r="AF216" i="166"/>
  <c r="AE216" i="166"/>
  <c r="AD216" i="166"/>
  <c r="AG216" i="166" s="1"/>
  <c r="AH216" i="166" s="1"/>
  <c r="AA216" i="166"/>
  <c r="AB216" i="166" s="1"/>
  <c r="AC216" i="166" s="1"/>
  <c r="Z216" i="166"/>
  <c r="Y216" i="166"/>
  <c r="AP215" i="166"/>
  <c r="AO215" i="166"/>
  <c r="AN215" i="166"/>
  <c r="AL215" i="166"/>
  <c r="AM215" i="166" s="1"/>
  <c r="AK215" i="166"/>
  <c r="AJ215" i="166"/>
  <c r="AI215" i="166"/>
  <c r="AF215" i="166"/>
  <c r="AE215" i="166"/>
  <c r="AD215" i="166"/>
  <c r="AG215" i="166" s="1"/>
  <c r="AA215" i="166"/>
  <c r="Z215" i="166"/>
  <c r="Y215" i="166"/>
  <c r="AP214" i="166"/>
  <c r="AO214" i="166"/>
  <c r="AN214" i="166"/>
  <c r="AK214" i="166"/>
  <c r="AL214" i="166" s="1"/>
  <c r="AM214" i="166" s="1"/>
  <c r="AJ214" i="166"/>
  <c r="AI214" i="166"/>
  <c r="AF214" i="166"/>
  <c r="AE214" i="166"/>
  <c r="AD214" i="166"/>
  <c r="AG214" i="166" s="1"/>
  <c r="AH214" i="166" s="1"/>
  <c r="AC214" i="166"/>
  <c r="AA214" i="166"/>
  <c r="Z214" i="166"/>
  <c r="Y214" i="166"/>
  <c r="AB214" i="166" s="1"/>
  <c r="AP213" i="166"/>
  <c r="AO213" i="166"/>
  <c r="AN213" i="166"/>
  <c r="AQ213" i="166" s="1"/>
  <c r="AK213" i="166"/>
  <c r="AJ213" i="166"/>
  <c r="AI213" i="166"/>
  <c r="AF213" i="166"/>
  <c r="AE213" i="166"/>
  <c r="AD213" i="166"/>
  <c r="AB213" i="166"/>
  <c r="AC213" i="166" s="1"/>
  <c r="AA213" i="166"/>
  <c r="Z213" i="166"/>
  <c r="Y213" i="166"/>
  <c r="AP212" i="166"/>
  <c r="AO212" i="166"/>
  <c r="AQ212" i="166" s="1"/>
  <c r="AN212" i="166"/>
  <c r="AK212" i="166"/>
  <c r="AJ212" i="166"/>
  <c r="AI212" i="166"/>
  <c r="AL212" i="166" s="1"/>
  <c r="AM212" i="166" s="1"/>
  <c r="AF212" i="166"/>
  <c r="AE212" i="166"/>
  <c r="AD212" i="166"/>
  <c r="AG212" i="166" s="1"/>
  <c r="AA212" i="166"/>
  <c r="AB212" i="166" s="1"/>
  <c r="AC212" i="166" s="1"/>
  <c r="Z212" i="166"/>
  <c r="Y212" i="166"/>
  <c r="AP211" i="166"/>
  <c r="AO211" i="166"/>
  <c r="AN211" i="166"/>
  <c r="AL211" i="166"/>
  <c r="AM211" i="166" s="1"/>
  <c r="AK211" i="166"/>
  <c r="AJ211" i="166"/>
  <c r="AI211" i="166"/>
  <c r="AF211" i="166"/>
  <c r="AE211" i="166"/>
  <c r="AD211" i="166"/>
  <c r="AA211" i="166"/>
  <c r="Z211" i="166"/>
  <c r="Y211" i="166"/>
  <c r="AB211" i="166" s="1"/>
  <c r="AC211" i="166" s="1"/>
  <c r="AP210" i="166"/>
  <c r="AO210" i="166"/>
  <c r="AN210" i="166"/>
  <c r="AQ210" i="166" s="1"/>
  <c r="AK210" i="166"/>
  <c r="AL210" i="166" s="1"/>
  <c r="AM210" i="166" s="1"/>
  <c r="AJ210" i="166"/>
  <c r="AI210" i="166"/>
  <c r="AF210" i="166"/>
  <c r="AE210" i="166"/>
  <c r="AG210" i="166" s="1"/>
  <c r="AH210" i="166" s="1"/>
  <c r="AD210" i="166"/>
  <c r="AC210" i="166"/>
  <c r="AA210" i="166"/>
  <c r="Z210" i="166"/>
  <c r="Y210" i="166"/>
  <c r="AB210" i="166" s="1"/>
  <c r="AP209" i="166"/>
  <c r="AO209" i="166"/>
  <c r="AN209" i="166"/>
  <c r="AK209" i="166"/>
  <c r="AJ209" i="166"/>
  <c r="AI209" i="166"/>
  <c r="AL209" i="166" s="1"/>
  <c r="AM209" i="166" s="1"/>
  <c r="AF209" i="166"/>
  <c r="AE209" i="166"/>
  <c r="AD209" i="166"/>
  <c r="AB209" i="166"/>
  <c r="AC209" i="166" s="1"/>
  <c r="AA209" i="166"/>
  <c r="Z209" i="166"/>
  <c r="Y209" i="166"/>
  <c r="AP208" i="166"/>
  <c r="AO208" i="166"/>
  <c r="AN208" i="166"/>
  <c r="AM208" i="166"/>
  <c r="AK208" i="166"/>
  <c r="AJ208" i="166"/>
  <c r="AI208" i="166"/>
  <c r="AL208" i="166" s="1"/>
  <c r="AF208" i="166"/>
  <c r="AE208" i="166"/>
  <c r="AD208" i="166"/>
  <c r="AA208" i="166"/>
  <c r="AB208" i="166" s="1"/>
  <c r="AC208" i="166" s="1"/>
  <c r="Z208" i="166"/>
  <c r="Y208" i="166"/>
  <c r="AP207" i="166"/>
  <c r="AQ207" i="166" s="1"/>
  <c r="AO207" i="166"/>
  <c r="AN207" i="166"/>
  <c r="AL207" i="166"/>
  <c r="AM207" i="166" s="1"/>
  <c r="AK207" i="166"/>
  <c r="AJ207" i="166"/>
  <c r="AI207" i="166"/>
  <c r="AF207" i="166"/>
  <c r="AE207" i="166"/>
  <c r="AD207" i="166"/>
  <c r="AA207" i="166"/>
  <c r="Z207" i="166"/>
  <c r="Y207" i="166"/>
  <c r="AB207" i="166" s="1"/>
  <c r="AC207" i="166" s="1"/>
  <c r="AP206" i="166"/>
  <c r="AO206" i="166"/>
  <c r="AN206" i="166"/>
  <c r="AQ206" i="166" s="1"/>
  <c r="AK206" i="166"/>
  <c r="AL206" i="166" s="1"/>
  <c r="AM206" i="166" s="1"/>
  <c r="AJ206" i="166"/>
  <c r="AI206" i="166"/>
  <c r="AG206" i="166"/>
  <c r="AH206" i="166" s="1"/>
  <c r="AF206" i="166"/>
  <c r="AE206" i="166"/>
  <c r="AD206" i="166"/>
  <c r="AC206" i="166"/>
  <c r="AA206" i="166"/>
  <c r="Z206" i="166"/>
  <c r="Y206" i="166"/>
  <c r="AB206" i="166" s="1"/>
  <c r="AP205" i="166"/>
  <c r="AO205" i="166"/>
  <c r="AN205" i="166"/>
  <c r="AK205" i="166"/>
  <c r="AJ205" i="166"/>
  <c r="AI205" i="166"/>
  <c r="AL205" i="166" s="1"/>
  <c r="AM205" i="166" s="1"/>
  <c r="AF205" i="166"/>
  <c r="AE205" i="166"/>
  <c r="AD205" i="166"/>
  <c r="AB205" i="166"/>
  <c r="AC205" i="166" s="1"/>
  <c r="AA205" i="166"/>
  <c r="Z205" i="166"/>
  <c r="Y205" i="166"/>
  <c r="AP204" i="166"/>
  <c r="AO204" i="166"/>
  <c r="AN204" i="166"/>
  <c r="AQ204" i="166" s="1"/>
  <c r="AM204" i="166"/>
  <c r="AK204" i="166"/>
  <c r="AJ204" i="166"/>
  <c r="AI204" i="166"/>
  <c r="AL204" i="166" s="1"/>
  <c r="AF204" i="166"/>
  <c r="AE204" i="166"/>
  <c r="AD204" i="166"/>
  <c r="AA204" i="166"/>
  <c r="AB204" i="166" s="1"/>
  <c r="AC204" i="166" s="1"/>
  <c r="Z204" i="166"/>
  <c r="Y204" i="166"/>
  <c r="AP203" i="166"/>
  <c r="AO203" i="166"/>
  <c r="AN203" i="166"/>
  <c r="AL203" i="166"/>
  <c r="AM203" i="166" s="1"/>
  <c r="AK203" i="166"/>
  <c r="AJ203" i="166"/>
  <c r="AI203" i="166"/>
  <c r="AF203" i="166"/>
  <c r="AE203" i="166"/>
  <c r="AD203" i="166"/>
  <c r="AG203" i="166" s="1"/>
  <c r="AH203" i="166" s="1"/>
  <c r="AA203" i="166"/>
  <c r="Z203" i="166"/>
  <c r="Y203" i="166"/>
  <c r="AB203" i="166" s="1"/>
  <c r="AC203" i="166" s="1"/>
  <c r="AP202" i="166"/>
  <c r="AO202" i="166"/>
  <c r="AN202" i="166"/>
  <c r="AK202" i="166"/>
  <c r="AL202" i="166" s="1"/>
  <c r="AM202" i="166" s="1"/>
  <c r="AJ202" i="166"/>
  <c r="AI202" i="166"/>
  <c r="AF202" i="166"/>
  <c r="AE202" i="166"/>
  <c r="AD202" i="166"/>
  <c r="AG202" i="166" s="1"/>
  <c r="AA202" i="166"/>
  <c r="Z202" i="166"/>
  <c r="Y202" i="166"/>
  <c r="AB202" i="166" s="1"/>
  <c r="AC202" i="166" s="1"/>
  <c r="AP201" i="166"/>
  <c r="AO201" i="166"/>
  <c r="AN201" i="166"/>
  <c r="AK201" i="166"/>
  <c r="AJ201" i="166"/>
  <c r="AI201" i="166"/>
  <c r="AL201" i="166" s="1"/>
  <c r="AM201" i="166" s="1"/>
  <c r="AF201" i="166"/>
  <c r="AE201" i="166"/>
  <c r="AD201" i="166"/>
  <c r="AB201" i="166"/>
  <c r="AC201" i="166" s="1"/>
  <c r="AA201" i="166"/>
  <c r="Z201" i="166"/>
  <c r="Y201" i="166"/>
  <c r="AP200" i="166"/>
  <c r="AO200" i="166"/>
  <c r="AN200" i="166"/>
  <c r="AQ200" i="166" s="1"/>
  <c r="AM200" i="166"/>
  <c r="AK200" i="166"/>
  <c r="AJ200" i="166"/>
  <c r="AI200" i="166"/>
  <c r="AL200" i="166" s="1"/>
  <c r="AF200" i="166"/>
  <c r="AE200" i="166"/>
  <c r="AD200" i="166"/>
  <c r="AA200" i="166"/>
  <c r="AB200" i="166" s="1"/>
  <c r="AC200" i="166" s="1"/>
  <c r="Z200" i="166"/>
  <c r="Y200" i="166"/>
  <c r="AP199" i="166"/>
  <c r="AO199" i="166"/>
  <c r="AN199" i="166"/>
  <c r="AL199" i="166"/>
  <c r="AM199" i="166" s="1"/>
  <c r="AK199" i="166"/>
  <c r="AJ199" i="166"/>
  <c r="AI199" i="166"/>
  <c r="AF199" i="166"/>
  <c r="AE199" i="166"/>
  <c r="AD199" i="166"/>
  <c r="AG199" i="166" s="1"/>
  <c r="AA199" i="166"/>
  <c r="Z199" i="166"/>
  <c r="Y199" i="166"/>
  <c r="AP198" i="166"/>
  <c r="AO198" i="166"/>
  <c r="AN198" i="166"/>
  <c r="AK198" i="166"/>
  <c r="AL198" i="166" s="1"/>
  <c r="AM198" i="166" s="1"/>
  <c r="AJ198" i="166"/>
  <c r="AI198" i="166"/>
  <c r="AF198" i="166"/>
  <c r="AE198" i="166"/>
  <c r="AD198" i="166"/>
  <c r="AG198" i="166" s="1"/>
  <c r="AH198" i="166" s="1"/>
  <c r="AC198" i="166"/>
  <c r="AA198" i="166"/>
  <c r="Z198" i="166"/>
  <c r="Y198" i="166"/>
  <c r="AB198" i="166" s="1"/>
  <c r="AP197" i="166"/>
  <c r="AO197" i="166"/>
  <c r="AN197" i="166"/>
  <c r="AQ197" i="166" s="1"/>
  <c r="AK197" i="166"/>
  <c r="AJ197" i="166"/>
  <c r="AI197" i="166"/>
  <c r="AF197" i="166"/>
  <c r="AE197" i="166"/>
  <c r="AD197" i="166"/>
  <c r="AB197" i="166"/>
  <c r="AC197" i="166" s="1"/>
  <c r="AA197" i="166"/>
  <c r="Z197" i="166"/>
  <c r="Y197" i="166"/>
  <c r="AP196" i="166"/>
  <c r="AO196" i="166"/>
  <c r="AN196" i="166"/>
  <c r="AQ196" i="166" s="1"/>
  <c r="AK196" i="166"/>
  <c r="AJ196" i="166"/>
  <c r="AI196" i="166"/>
  <c r="AL196" i="166" s="1"/>
  <c r="AM196" i="166" s="1"/>
  <c r="AF196" i="166"/>
  <c r="AE196" i="166"/>
  <c r="AD196" i="166"/>
  <c r="AG196" i="166" s="1"/>
  <c r="AA196" i="166"/>
  <c r="AB196" i="166" s="1"/>
  <c r="AC196" i="166" s="1"/>
  <c r="Z196" i="166"/>
  <c r="Y196" i="166"/>
  <c r="AP195" i="166"/>
  <c r="AO195" i="166"/>
  <c r="AN195" i="166"/>
  <c r="AL195" i="166"/>
  <c r="AM195" i="166" s="1"/>
  <c r="AK195" i="166"/>
  <c r="AJ195" i="166"/>
  <c r="AI195" i="166"/>
  <c r="AF195" i="166"/>
  <c r="AE195" i="166"/>
  <c r="AD195" i="166"/>
  <c r="AG195" i="166" s="1"/>
  <c r="AA195" i="166"/>
  <c r="Z195" i="166"/>
  <c r="Y195" i="166"/>
  <c r="AB195" i="166" s="1"/>
  <c r="AC195" i="166" s="1"/>
  <c r="AP194" i="166"/>
  <c r="AO194" i="166"/>
  <c r="AN194" i="166"/>
  <c r="AK194" i="166"/>
  <c r="AL194" i="166" s="1"/>
  <c r="AM194" i="166" s="1"/>
  <c r="AJ194" i="166"/>
  <c r="AI194" i="166"/>
  <c r="AF194" i="166"/>
  <c r="AE194" i="166"/>
  <c r="AD194" i="166"/>
  <c r="AG194" i="166" s="1"/>
  <c r="AH194" i="166" s="1"/>
  <c r="AC194" i="166"/>
  <c r="AA194" i="166"/>
  <c r="Z194" i="166"/>
  <c r="Y194" i="166"/>
  <c r="AB194" i="166" s="1"/>
  <c r="AP193" i="166"/>
  <c r="AO193" i="166"/>
  <c r="AN193" i="166"/>
  <c r="AQ193" i="166" s="1"/>
  <c r="AK193" i="166"/>
  <c r="AJ193" i="166"/>
  <c r="AI193" i="166"/>
  <c r="AL193" i="166" s="1"/>
  <c r="AM193" i="166" s="1"/>
  <c r="AF193" i="166"/>
  <c r="AE193" i="166"/>
  <c r="AD193" i="166"/>
  <c r="AB193" i="166"/>
  <c r="AC193" i="166" s="1"/>
  <c r="AP192" i="166"/>
  <c r="AO192" i="166"/>
  <c r="AN192" i="166"/>
  <c r="AK192" i="166"/>
  <c r="AJ192" i="166"/>
  <c r="AI192" i="166"/>
  <c r="AL192" i="166" s="1"/>
  <c r="AM192" i="166" s="1"/>
  <c r="AF192" i="166"/>
  <c r="AE192" i="166"/>
  <c r="AD192" i="166"/>
  <c r="AB192" i="166"/>
  <c r="AC192" i="166" s="1"/>
  <c r="AA192" i="166"/>
  <c r="Z192" i="166"/>
  <c r="Y192" i="166"/>
  <c r="AQ191" i="166"/>
  <c r="AP191" i="166"/>
  <c r="AO191" i="166"/>
  <c r="AN191" i="166"/>
  <c r="AM191" i="166"/>
  <c r="AK191" i="166"/>
  <c r="AJ191" i="166"/>
  <c r="AI191" i="166"/>
  <c r="AL191" i="166" s="1"/>
  <c r="AF191" i="166"/>
  <c r="AE191" i="166"/>
  <c r="AD191" i="166"/>
  <c r="AG191" i="166" s="1"/>
  <c r="AH191" i="166" s="1"/>
  <c r="AA191" i="166"/>
  <c r="AB191" i="166" s="1"/>
  <c r="AC191" i="166" s="1"/>
  <c r="Z191" i="166"/>
  <c r="Y191" i="166"/>
  <c r="AP190" i="166"/>
  <c r="AO190" i="166"/>
  <c r="AN190" i="166"/>
  <c r="AL190" i="166"/>
  <c r="AM190" i="166" s="1"/>
  <c r="AK190" i="166"/>
  <c r="AJ190" i="166"/>
  <c r="AI190" i="166"/>
  <c r="AF190" i="166"/>
  <c r="AE190" i="166"/>
  <c r="AD190" i="166"/>
  <c r="AG190" i="166" s="1"/>
  <c r="AA190" i="166"/>
  <c r="Z190" i="166"/>
  <c r="Y190" i="166"/>
  <c r="AP189" i="166"/>
  <c r="AO189" i="166"/>
  <c r="AN189" i="166"/>
  <c r="AK189" i="166"/>
  <c r="AL189" i="166" s="1"/>
  <c r="AM189" i="166" s="1"/>
  <c r="AJ189" i="166"/>
  <c r="AI189" i="166"/>
  <c r="AF189" i="166"/>
  <c r="AE189" i="166"/>
  <c r="AD189" i="166"/>
  <c r="AC189" i="166"/>
  <c r="AA189" i="166"/>
  <c r="Z189" i="166"/>
  <c r="Y189" i="166"/>
  <c r="AB189" i="166" s="1"/>
  <c r="AP188" i="166"/>
  <c r="AO188" i="166"/>
  <c r="AN188" i="166"/>
  <c r="AQ188" i="166" s="1"/>
  <c r="AK188" i="166"/>
  <c r="AJ188" i="166"/>
  <c r="AI188" i="166"/>
  <c r="AF188" i="166"/>
  <c r="AE188" i="166"/>
  <c r="AD188" i="166"/>
  <c r="AB188" i="166"/>
  <c r="AC188" i="166" s="1"/>
  <c r="AA188" i="166"/>
  <c r="Z188" i="166"/>
  <c r="Y188" i="166"/>
  <c r="AP187" i="166"/>
  <c r="AO187" i="166"/>
  <c r="AQ187" i="166" s="1"/>
  <c r="AN187" i="166"/>
  <c r="AK187" i="166"/>
  <c r="AJ187" i="166"/>
  <c r="AI187" i="166"/>
  <c r="AL187" i="166" s="1"/>
  <c r="AM187" i="166" s="1"/>
  <c r="AF187" i="166"/>
  <c r="AE187" i="166"/>
  <c r="AD187" i="166"/>
  <c r="AG187" i="166" s="1"/>
  <c r="AA187" i="166"/>
  <c r="AB187" i="166" s="1"/>
  <c r="AC187" i="166" s="1"/>
  <c r="Z187" i="166"/>
  <c r="Y187" i="166"/>
  <c r="AP186" i="166"/>
  <c r="AO186" i="166"/>
  <c r="AN186" i="166"/>
  <c r="AL186" i="166"/>
  <c r="AM186" i="166" s="1"/>
  <c r="AK186" i="166"/>
  <c r="AJ186" i="166"/>
  <c r="AI186" i="166"/>
  <c r="AF186" i="166"/>
  <c r="AE186" i="166"/>
  <c r="AD186" i="166"/>
  <c r="AA186" i="166"/>
  <c r="Z186" i="166"/>
  <c r="Y186" i="166"/>
  <c r="AB186" i="166" s="1"/>
  <c r="AC186" i="166" s="1"/>
  <c r="AP185" i="166"/>
  <c r="AO185" i="166"/>
  <c r="AN185" i="166"/>
  <c r="AQ185" i="166" s="1"/>
  <c r="AK185" i="166"/>
  <c r="AL185" i="166" s="1"/>
  <c r="AM185" i="166" s="1"/>
  <c r="AJ185" i="166"/>
  <c r="AI185" i="166"/>
  <c r="AF185" i="166"/>
  <c r="AE185" i="166"/>
  <c r="AG185" i="166" s="1"/>
  <c r="AH185" i="166" s="1"/>
  <c r="AD185" i="166"/>
  <c r="AC185" i="166"/>
  <c r="AA185" i="166"/>
  <c r="Z185" i="166"/>
  <c r="Y185" i="166"/>
  <c r="AB185" i="166" s="1"/>
  <c r="AP184" i="166"/>
  <c r="AO184" i="166"/>
  <c r="AN184" i="166"/>
  <c r="AQ184" i="166" s="1"/>
  <c r="AK184" i="166"/>
  <c r="AJ184" i="166"/>
  <c r="AI184" i="166"/>
  <c r="AL184" i="166" s="1"/>
  <c r="AM184" i="166" s="1"/>
  <c r="AF184" i="166"/>
  <c r="AE184" i="166"/>
  <c r="AD184" i="166"/>
  <c r="AB184" i="166"/>
  <c r="AC184" i="166" s="1"/>
  <c r="AA184" i="166"/>
  <c r="Z184" i="166"/>
  <c r="Y184" i="166"/>
  <c r="AP183" i="166"/>
  <c r="AO183" i="166"/>
  <c r="AN183" i="166"/>
  <c r="AM183" i="166"/>
  <c r="AK183" i="166"/>
  <c r="AJ183" i="166"/>
  <c r="AI183" i="166"/>
  <c r="AL183" i="166" s="1"/>
  <c r="AF183" i="166"/>
  <c r="AE183" i="166"/>
  <c r="AD183" i="166"/>
  <c r="AG183" i="166" s="1"/>
  <c r="AA183" i="166"/>
  <c r="AB183" i="166" s="1"/>
  <c r="AC183" i="166" s="1"/>
  <c r="Z183" i="166"/>
  <c r="Y183" i="166"/>
  <c r="AP182" i="166"/>
  <c r="AO182" i="166"/>
  <c r="AN182" i="166"/>
  <c r="AL182" i="166"/>
  <c r="AM182" i="166" s="1"/>
  <c r="AK182" i="166"/>
  <c r="AJ182" i="166"/>
  <c r="AI182" i="166"/>
  <c r="AF182" i="166"/>
  <c r="AE182" i="166"/>
  <c r="AD182" i="166"/>
  <c r="AA182" i="166"/>
  <c r="Z182" i="166"/>
  <c r="Y182" i="166"/>
  <c r="AB182" i="166" s="1"/>
  <c r="AC182" i="166" s="1"/>
  <c r="AP181" i="166"/>
  <c r="AO181" i="166"/>
  <c r="AN181" i="166"/>
  <c r="AQ181" i="166" s="1"/>
  <c r="AK181" i="166"/>
  <c r="AL181" i="166" s="1"/>
  <c r="AM181" i="166" s="1"/>
  <c r="AJ181" i="166"/>
  <c r="AI181" i="166"/>
  <c r="AF181" i="166"/>
  <c r="AE181" i="166"/>
  <c r="AD181" i="166"/>
  <c r="AC181" i="166"/>
  <c r="AA181" i="166"/>
  <c r="Z181" i="166"/>
  <c r="Y181" i="166"/>
  <c r="AB181" i="166" s="1"/>
  <c r="AP180" i="166"/>
  <c r="AO180" i="166"/>
  <c r="AN180" i="166"/>
  <c r="AQ180" i="166" s="1"/>
  <c r="AK180" i="166"/>
  <c r="AJ180" i="166"/>
  <c r="AI180" i="166"/>
  <c r="AL180" i="166" s="1"/>
  <c r="AM180" i="166" s="1"/>
  <c r="AF180" i="166"/>
  <c r="AG180" i="166" s="1"/>
  <c r="AH180" i="166" s="1"/>
  <c r="AE180" i="166"/>
  <c r="AD180" i="166"/>
  <c r="AB180" i="166"/>
  <c r="AC180" i="166" s="1"/>
  <c r="AA180" i="166"/>
  <c r="Z180" i="166"/>
  <c r="Y180" i="166"/>
  <c r="AQ179" i="166"/>
  <c r="AP179" i="166"/>
  <c r="AO179" i="166"/>
  <c r="AN179" i="166"/>
  <c r="AM179" i="166"/>
  <c r="AK179" i="166"/>
  <c r="AJ179" i="166"/>
  <c r="AI179" i="166"/>
  <c r="AL179" i="166" s="1"/>
  <c r="AF179" i="166"/>
  <c r="AE179" i="166"/>
  <c r="AD179" i="166"/>
  <c r="AA179" i="166"/>
  <c r="AB179" i="166" s="1"/>
  <c r="AC179" i="166" s="1"/>
  <c r="Z179" i="166"/>
  <c r="Y179" i="166"/>
  <c r="AP178" i="166"/>
  <c r="AO178" i="166"/>
  <c r="AN178" i="166"/>
  <c r="AL178" i="166"/>
  <c r="AM178" i="166" s="1"/>
  <c r="AK178" i="166"/>
  <c r="AJ178" i="166"/>
  <c r="AI178" i="166"/>
  <c r="AH178" i="166"/>
  <c r="AF178" i="166"/>
  <c r="AE178" i="166"/>
  <c r="AD178" i="166"/>
  <c r="AG178" i="166" s="1"/>
  <c r="AA178" i="166"/>
  <c r="Z178" i="166"/>
  <c r="Y178" i="166"/>
  <c r="AB178" i="166" s="1"/>
  <c r="AC178" i="166" s="1"/>
  <c r="AP177" i="166"/>
  <c r="AO177" i="166"/>
  <c r="AN177" i="166"/>
  <c r="AK177" i="166"/>
  <c r="AL177" i="166" s="1"/>
  <c r="AM177" i="166" s="1"/>
  <c r="AJ177" i="166"/>
  <c r="AI177" i="166"/>
  <c r="AF177" i="166"/>
  <c r="AE177" i="166"/>
  <c r="AD177" i="166"/>
  <c r="AG177" i="166" s="1"/>
  <c r="AA177" i="166"/>
  <c r="Z177" i="166"/>
  <c r="Y177" i="166"/>
  <c r="AB177" i="166" s="1"/>
  <c r="AC177" i="166" s="1"/>
  <c r="AP176" i="166"/>
  <c r="AO176" i="166"/>
  <c r="AN176" i="166"/>
  <c r="AQ176" i="166" s="1"/>
  <c r="AK176" i="166"/>
  <c r="AJ176" i="166"/>
  <c r="AI176" i="166"/>
  <c r="AL176" i="166" s="1"/>
  <c r="AM176" i="166" s="1"/>
  <c r="AF176" i="166"/>
  <c r="AE176" i="166"/>
  <c r="AD176" i="166"/>
  <c r="AB176" i="166"/>
  <c r="AC176" i="166" s="1"/>
  <c r="AA176" i="166"/>
  <c r="Z176" i="166"/>
  <c r="Y176" i="166"/>
  <c r="AP175" i="166"/>
  <c r="AO175" i="166"/>
  <c r="AN175" i="166"/>
  <c r="AM175" i="166"/>
  <c r="AK175" i="166"/>
  <c r="AJ175" i="166"/>
  <c r="AI175" i="166"/>
  <c r="AL175" i="166" s="1"/>
  <c r="AF175" i="166"/>
  <c r="AE175" i="166"/>
  <c r="AD175" i="166"/>
  <c r="AG175" i="166" s="1"/>
  <c r="AH175" i="166" s="1"/>
  <c r="AA175" i="166"/>
  <c r="AB175" i="166" s="1"/>
  <c r="AC175" i="166" s="1"/>
  <c r="Z175" i="166"/>
  <c r="Y175" i="166"/>
  <c r="AP174" i="166"/>
  <c r="AO174" i="166"/>
  <c r="AN174" i="166"/>
  <c r="AL174" i="166"/>
  <c r="AM174" i="166" s="1"/>
  <c r="AK174" i="166"/>
  <c r="AJ174" i="166"/>
  <c r="AI174" i="166"/>
  <c r="AF174" i="166"/>
  <c r="AE174" i="166"/>
  <c r="AD174" i="166"/>
  <c r="AA174" i="166"/>
  <c r="Z174" i="166"/>
  <c r="Y174" i="166"/>
  <c r="AP173" i="166"/>
  <c r="AO173" i="166"/>
  <c r="AN173" i="166"/>
  <c r="AQ173" i="166" s="1"/>
  <c r="AK173" i="166"/>
  <c r="AL173" i="166" s="1"/>
  <c r="AM173" i="166" s="1"/>
  <c r="AJ173" i="166"/>
  <c r="AI173" i="166"/>
  <c r="AF173" i="166"/>
  <c r="AE173" i="166"/>
  <c r="AD173" i="166"/>
  <c r="AC173" i="166"/>
  <c r="AA173" i="166"/>
  <c r="Z173" i="166"/>
  <c r="Y173" i="166"/>
  <c r="AB173" i="166" s="1"/>
  <c r="AP172" i="166"/>
  <c r="AO172" i="166"/>
  <c r="AN172" i="166"/>
  <c r="AQ172" i="166" s="1"/>
  <c r="AK172" i="166"/>
  <c r="AJ172" i="166"/>
  <c r="AI172" i="166"/>
  <c r="AF172" i="166"/>
  <c r="AG172" i="166" s="1"/>
  <c r="AH172" i="166" s="1"/>
  <c r="AE172" i="166"/>
  <c r="AD172" i="166"/>
  <c r="AB172" i="166"/>
  <c r="AC172" i="166" s="1"/>
  <c r="AA172" i="166"/>
  <c r="Z172" i="166"/>
  <c r="Y172" i="166"/>
  <c r="AP171" i="166"/>
  <c r="AO171" i="166"/>
  <c r="AQ171" i="166" s="1"/>
  <c r="AN171" i="166"/>
  <c r="AK171" i="166"/>
  <c r="AJ171" i="166"/>
  <c r="AI171" i="166"/>
  <c r="AL171" i="166" s="1"/>
  <c r="AM171" i="166" s="1"/>
  <c r="AF171" i="166"/>
  <c r="AE171" i="166"/>
  <c r="AD171" i="166"/>
  <c r="AG171" i="166" s="1"/>
  <c r="AA171" i="166"/>
  <c r="AB171" i="166" s="1"/>
  <c r="AC171" i="166" s="1"/>
  <c r="Z171" i="166"/>
  <c r="Y171" i="166"/>
  <c r="AP170" i="166"/>
  <c r="AQ170" i="166" s="1"/>
  <c r="AO170" i="166"/>
  <c r="AN170" i="166"/>
  <c r="AL170" i="166"/>
  <c r="AM170" i="166" s="1"/>
  <c r="AK170" i="166"/>
  <c r="AJ170" i="166"/>
  <c r="AI170" i="166"/>
  <c r="AF170" i="166"/>
  <c r="AE170" i="166"/>
  <c r="AD170" i="166"/>
  <c r="AA170" i="166"/>
  <c r="Z170" i="166"/>
  <c r="Y170" i="166"/>
  <c r="AB170" i="166" s="1"/>
  <c r="AC170" i="166" s="1"/>
  <c r="AP169" i="166"/>
  <c r="AO169" i="166"/>
  <c r="AN169" i="166"/>
  <c r="AQ169" i="166" s="1"/>
  <c r="AK169" i="166"/>
  <c r="AL169" i="166" s="1"/>
  <c r="AM169" i="166" s="1"/>
  <c r="AJ169" i="166"/>
  <c r="AI169" i="166"/>
  <c r="AF169" i="166"/>
  <c r="AE169" i="166"/>
  <c r="AG169" i="166" s="1"/>
  <c r="AH169" i="166" s="1"/>
  <c r="AD169" i="166"/>
  <c r="AC169" i="166"/>
  <c r="AA169" i="166"/>
  <c r="Z169" i="166"/>
  <c r="Y169" i="166"/>
  <c r="AB169" i="166" s="1"/>
  <c r="AP168" i="166"/>
  <c r="AO168" i="166"/>
  <c r="AN168" i="166"/>
  <c r="AQ168" i="166" s="1"/>
  <c r="AK168" i="166"/>
  <c r="AJ168" i="166"/>
  <c r="AI168" i="166"/>
  <c r="AL168" i="166" s="1"/>
  <c r="AM168" i="166" s="1"/>
  <c r="AF168" i="166"/>
  <c r="AG168" i="166" s="1"/>
  <c r="AE168" i="166"/>
  <c r="AD168" i="166"/>
  <c r="AB168" i="166"/>
  <c r="AC168" i="166" s="1"/>
  <c r="AA168" i="166"/>
  <c r="Z168" i="166"/>
  <c r="Y168" i="166"/>
  <c r="AQ167" i="166"/>
  <c r="AP167" i="166"/>
  <c r="AO167" i="166"/>
  <c r="AN167" i="166"/>
  <c r="AM167" i="166"/>
  <c r="AK167" i="166"/>
  <c r="AJ167" i="166"/>
  <c r="AI167" i="166"/>
  <c r="AL167" i="166" s="1"/>
  <c r="AF167" i="166"/>
  <c r="AE167" i="166"/>
  <c r="AD167" i="166"/>
  <c r="AA167" i="166"/>
  <c r="AB167" i="166" s="1"/>
  <c r="AC167" i="166" s="1"/>
  <c r="Z167" i="166"/>
  <c r="Y167" i="166"/>
  <c r="AP166" i="166"/>
  <c r="AO166" i="166"/>
  <c r="AN166" i="166"/>
  <c r="AL166" i="166"/>
  <c r="AM166" i="166" s="1"/>
  <c r="AK166" i="166"/>
  <c r="AJ166" i="166"/>
  <c r="AI166" i="166"/>
  <c r="AF166" i="166"/>
  <c r="AE166" i="166"/>
  <c r="AD166" i="166"/>
  <c r="AG166" i="166" s="1"/>
  <c r="AH166" i="166" s="1"/>
  <c r="AA166" i="166"/>
  <c r="Z166" i="166"/>
  <c r="Y166" i="166"/>
  <c r="AB166" i="166" s="1"/>
  <c r="AC166" i="166" s="1"/>
  <c r="AP165" i="166"/>
  <c r="AO165" i="166"/>
  <c r="AN165" i="166"/>
  <c r="AQ165" i="166" s="1"/>
  <c r="AK165" i="166"/>
  <c r="AL165" i="166" s="1"/>
  <c r="AM165" i="166" s="1"/>
  <c r="AJ165" i="166"/>
  <c r="AI165" i="166"/>
  <c r="AG165" i="166"/>
  <c r="AH165" i="166" s="1"/>
  <c r="AF165" i="166"/>
  <c r="AE165" i="166"/>
  <c r="AD165" i="166"/>
  <c r="AC165" i="166"/>
  <c r="AA165" i="166"/>
  <c r="Z165" i="166"/>
  <c r="Y165" i="166"/>
  <c r="AB165" i="166" s="1"/>
  <c r="AP164" i="166"/>
  <c r="AO164" i="166"/>
  <c r="AN164" i="166"/>
  <c r="AQ164" i="166" s="1"/>
  <c r="AK164" i="166"/>
  <c r="AJ164" i="166"/>
  <c r="AI164" i="166"/>
  <c r="AL164" i="166" s="1"/>
  <c r="AM164" i="166" s="1"/>
  <c r="AF164" i="166"/>
  <c r="AE164" i="166"/>
  <c r="AD164" i="166"/>
  <c r="AB164" i="166"/>
  <c r="AC164" i="166" s="1"/>
  <c r="AA164" i="166"/>
  <c r="Z164" i="166"/>
  <c r="Y164" i="166"/>
  <c r="AP163" i="166"/>
  <c r="AO163" i="166"/>
  <c r="AN163" i="166"/>
  <c r="AQ163" i="166" s="1"/>
  <c r="AM163" i="166"/>
  <c r="AK163" i="166"/>
  <c r="AJ163" i="166"/>
  <c r="AI163" i="166"/>
  <c r="AL163" i="166" s="1"/>
  <c r="AF163" i="166"/>
  <c r="AE163" i="166"/>
  <c r="AD163" i="166"/>
  <c r="AA163" i="166"/>
  <c r="AB163" i="166" s="1"/>
  <c r="AC163" i="166" s="1"/>
  <c r="Z163" i="166"/>
  <c r="Y163" i="166"/>
  <c r="AP162" i="166"/>
  <c r="AO162" i="166"/>
  <c r="AN162" i="166"/>
  <c r="AL162" i="166"/>
  <c r="AM162" i="166" s="1"/>
  <c r="AK162" i="166"/>
  <c r="AJ162" i="166"/>
  <c r="AI162" i="166"/>
  <c r="AF162" i="166"/>
  <c r="AE162" i="166"/>
  <c r="AD162" i="166"/>
  <c r="AG162" i="166" s="1"/>
  <c r="AH162" i="166" s="1"/>
  <c r="AA162" i="166"/>
  <c r="Z162" i="166"/>
  <c r="Y162" i="166"/>
  <c r="AB162" i="166" s="1"/>
  <c r="AC162" i="166" s="1"/>
  <c r="AP161" i="166"/>
  <c r="AO161" i="166"/>
  <c r="AN161" i="166"/>
  <c r="AK161" i="166"/>
  <c r="AL161" i="166" s="1"/>
  <c r="AM161" i="166" s="1"/>
  <c r="AJ161" i="166"/>
  <c r="AI161" i="166"/>
  <c r="AF161" i="166"/>
  <c r="AE161" i="166"/>
  <c r="AG161" i="166" s="1"/>
  <c r="AD161" i="166"/>
  <c r="AA161" i="166"/>
  <c r="Z161" i="166"/>
  <c r="Y161" i="166"/>
  <c r="AB161" i="166" s="1"/>
  <c r="AC161" i="166" s="1"/>
  <c r="AP160" i="166"/>
  <c r="AO160" i="166"/>
  <c r="AN160" i="166"/>
  <c r="AQ160" i="166" s="1"/>
  <c r="AK160" i="166"/>
  <c r="AJ160" i="166"/>
  <c r="AI160" i="166"/>
  <c r="AL160" i="166" s="1"/>
  <c r="AM160" i="166" s="1"/>
  <c r="AF160" i="166"/>
  <c r="AG160" i="166" s="1"/>
  <c r="AH160" i="166" s="1"/>
  <c r="AE160" i="166"/>
  <c r="AD160" i="166"/>
  <c r="AB160" i="166"/>
  <c r="AC160" i="166" s="1"/>
  <c r="AA160" i="166"/>
  <c r="Z160" i="166"/>
  <c r="Y160" i="166"/>
  <c r="AP159" i="166"/>
  <c r="AO159" i="166"/>
  <c r="AQ159" i="166" s="1"/>
  <c r="AN159" i="166"/>
  <c r="AM159" i="166"/>
  <c r="AK159" i="166"/>
  <c r="AJ159" i="166"/>
  <c r="AI159" i="166"/>
  <c r="AL159" i="166" s="1"/>
  <c r="AF159" i="166"/>
  <c r="AE159" i="166"/>
  <c r="AD159" i="166"/>
  <c r="AA159" i="166"/>
  <c r="AB159" i="166" s="1"/>
  <c r="AC159" i="166" s="1"/>
  <c r="Z159" i="166"/>
  <c r="Y159" i="166"/>
  <c r="AP158" i="166"/>
  <c r="AO158" i="166"/>
  <c r="AN158" i="166"/>
  <c r="AL158" i="166"/>
  <c r="AM158" i="166" s="1"/>
  <c r="AK158" i="166"/>
  <c r="AJ158" i="166"/>
  <c r="AI158" i="166"/>
  <c r="AF158" i="166"/>
  <c r="AE158" i="166"/>
  <c r="AD158" i="166"/>
  <c r="AA158" i="166"/>
  <c r="Z158" i="166"/>
  <c r="Y158" i="166"/>
  <c r="AP157" i="166"/>
  <c r="AO157" i="166"/>
  <c r="AN157" i="166"/>
  <c r="AQ157" i="166" s="1"/>
  <c r="AK157" i="166"/>
  <c r="AL157" i="166" s="1"/>
  <c r="AM157" i="166" s="1"/>
  <c r="AJ157" i="166"/>
  <c r="AI157" i="166"/>
  <c r="AG157" i="166"/>
  <c r="AH157" i="166" s="1"/>
  <c r="AF157" i="166"/>
  <c r="AE157" i="166"/>
  <c r="AD157" i="166"/>
  <c r="AC157" i="166"/>
  <c r="AA157" i="166"/>
  <c r="Z157" i="166"/>
  <c r="Y157" i="166"/>
  <c r="AB157" i="166" s="1"/>
  <c r="AP156" i="166"/>
  <c r="AO156" i="166"/>
  <c r="AN156" i="166"/>
  <c r="AK156" i="166"/>
  <c r="AJ156" i="166"/>
  <c r="AI156" i="166"/>
  <c r="AF156" i="166"/>
  <c r="AE156" i="166"/>
  <c r="AD156" i="166"/>
  <c r="AB156" i="166"/>
  <c r="AC156" i="166" s="1"/>
  <c r="AA156" i="166"/>
  <c r="Z156" i="166"/>
  <c r="Y156" i="166"/>
  <c r="AP155" i="166"/>
  <c r="AO155" i="166"/>
  <c r="AN155" i="166"/>
  <c r="AQ155" i="166" s="1"/>
  <c r="AK155" i="166"/>
  <c r="AJ155" i="166"/>
  <c r="AI155" i="166"/>
  <c r="AL155" i="166" s="1"/>
  <c r="AM155" i="166" s="1"/>
  <c r="AF155" i="166"/>
  <c r="AE155" i="166"/>
  <c r="AD155" i="166"/>
  <c r="AA155" i="166"/>
  <c r="AB155" i="166" s="1"/>
  <c r="AC155" i="166" s="1"/>
  <c r="Z155" i="166"/>
  <c r="Y155" i="166"/>
  <c r="AP154" i="166"/>
  <c r="AO154" i="166"/>
  <c r="AN154" i="166"/>
  <c r="AL154" i="166"/>
  <c r="AM154" i="166" s="1"/>
  <c r="AK154" i="166"/>
  <c r="AJ154" i="166"/>
  <c r="AI154" i="166"/>
  <c r="AF154" i="166"/>
  <c r="AE154" i="166"/>
  <c r="AD154" i="166"/>
  <c r="AA154" i="166"/>
  <c r="Z154" i="166"/>
  <c r="Y154" i="166"/>
  <c r="AB154" i="166" s="1"/>
  <c r="AC154" i="166" s="1"/>
  <c r="AP153" i="166"/>
  <c r="AO153" i="166"/>
  <c r="AN153" i="166"/>
  <c r="AQ153" i="166" s="1"/>
  <c r="AK153" i="166"/>
  <c r="AL153" i="166" s="1"/>
  <c r="AM153" i="166" s="1"/>
  <c r="AJ153" i="166"/>
  <c r="AI153" i="166"/>
  <c r="AF153" i="166"/>
  <c r="AE153" i="166"/>
  <c r="AD153" i="166"/>
  <c r="AC153" i="166"/>
  <c r="AA153" i="166"/>
  <c r="Z153" i="166"/>
  <c r="Y153" i="166"/>
  <c r="AB153" i="166" s="1"/>
  <c r="AP152" i="166"/>
  <c r="AO152" i="166"/>
  <c r="AN152" i="166"/>
  <c r="AK152" i="166"/>
  <c r="AJ152" i="166"/>
  <c r="AI152" i="166"/>
  <c r="AL152" i="166" s="1"/>
  <c r="AM152" i="166" s="1"/>
  <c r="AF152" i="166"/>
  <c r="AG152" i="166" s="1"/>
  <c r="AE152" i="166"/>
  <c r="AD152" i="166"/>
  <c r="AB152" i="166"/>
  <c r="AC152" i="166" s="1"/>
  <c r="AA152" i="166"/>
  <c r="Z152" i="166"/>
  <c r="Y152" i="166"/>
  <c r="AQ151" i="166"/>
  <c r="AP151" i="166"/>
  <c r="AO151" i="166"/>
  <c r="AN151" i="166"/>
  <c r="AM151" i="166"/>
  <c r="AK151" i="166"/>
  <c r="AJ151" i="166"/>
  <c r="AI151" i="166"/>
  <c r="AL151" i="166" s="1"/>
  <c r="AF151" i="166"/>
  <c r="AE151" i="166"/>
  <c r="AD151" i="166"/>
  <c r="AA151" i="166"/>
  <c r="AB151" i="166" s="1"/>
  <c r="AC151" i="166" s="1"/>
  <c r="Z151" i="166"/>
  <c r="Y151" i="166"/>
  <c r="AP150" i="166"/>
  <c r="AO150" i="166"/>
  <c r="AN150" i="166"/>
  <c r="AL150" i="166"/>
  <c r="AM150" i="166" s="1"/>
  <c r="AK150" i="166"/>
  <c r="AJ150" i="166"/>
  <c r="AI150" i="166"/>
  <c r="AF150" i="166"/>
  <c r="AE150" i="166"/>
  <c r="AD150" i="166"/>
  <c r="AG150" i="166" s="1"/>
  <c r="AH150" i="166" s="1"/>
  <c r="AA150" i="166"/>
  <c r="Z150" i="166"/>
  <c r="Y150" i="166"/>
  <c r="AB150" i="166" s="1"/>
  <c r="AC150" i="166" s="1"/>
  <c r="AP149" i="166"/>
  <c r="AO149" i="166"/>
  <c r="AN149" i="166"/>
  <c r="AK149" i="166"/>
  <c r="AL149" i="166" s="1"/>
  <c r="AM149" i="166" s="1"/>
  <c r="AJ149" i="166"/>
  <c r="AI149" i="166"/>
  <c r="AF149" i="166"/>
  <c r="AE149" i="166"/>
  <c r="AD149" i="166"/>
  <c r="AG149" i="166" s="1"/>
  <c r="AH149" i="166" s="1"/>
  <c r="AC149" i="166"/>
  <c r="AA149" i="166"/>
  <c r="Z149" i="166"/>
  <c r="Y149" i="166"/>
  <c r="AB149" i="166" s="1"/>
  <c r="AP148" i="166"/>
  <c r="AO148" i="166"/>
  <c r="AN148" i="166"/>
  <c r="AQ148" i="166" s="1"/>
  <c r="AK148" i="166"/>
  <c r="AJ148" i="166"/>
  <c r="AI148" i="166"/>
  <c r="AL148" i="166" s="1"/>
  <c r="AM148" i="166" s="1"/>
  <c r="AF148" i="166"/>
  <c r="AE148" i="166"/>
  <c r="AD148" i="166"/>
  <c r="AB148" i="166"/>
  <c r="AC148" i="166" s="1"/>
  <c r="AA148" i="166"/>
  <c r="Z148" i="166"/>
  <c r="Y148" i="166"/>
  <c r="AP147" i="166"/>
  <c r="AO147" i="166"/>
  <c r="AN147" i="166"/>
  <c r="AQ147" i="166" s="1"/>
  <c r="AM147" i="166"/>
  <c r="AK147" i="166"/>
  <c r="AJ147" i="166"/>
  <c r="AI147" i="166"/>
  <c r="AL147" i="166" s="1"/>
  <c r="AF147" i="166"/>
  <c r="AE147" i="166"/>
  <c r="AD147" i="166"/>
  <c r="AA147" i="166"/>
  <c r="AB147" i="166" s="1"/>
  <c r="AC147" i="166" s="1"/>
  <c r="Z147" i="166"/>
  <c r="Y147" i="166"/>
  <c r="AP146" i="166"/>
  <c r="AO146" i="166"/>
  <c r="AN146" i="166"/>
  <c r="AL146" i="166"/>
  <c r="AM146" i="166" s="1"/>
  <c r="AK146" i="166"/>
  <c r="AJ146" i="166"/>
  <c r="AI146" i="166"/>
  <c r="AF146" i="166"/>
  <c r="AE146" i="166"/>
  <c r="AD146" i="166"/>
  <c r="AG146" i="166" s="1"/>
  <c r="AH146" i="166" s="1"/>
  <c r="AA146" i="166"/>
  <c r="Z146" i="166"/>
  <c r="Y146" i="166"/>
  <c r="AB146" i="166" s="1"/>
  <c r="AC146" i="166" s="1"/>
  <c r="AP145" i="166"/>
  <c r="AO145" i="166"/>
  <c r="AN145" i="166"/>
  <c r="AK145" i="166"/>
  <c r="AL145" i="166" s="1"/>
  <c r="AM145" i="166" s="1"/>
  <c r="AJ145" i="166"/>
  <c r="AI145" i="166"/>
  <c r="AF145" i="166"/>
  <c r="AE145" i="166"/>
  <c r="AG145" i="166" s="1"/>
  <c r="AD145" i="166"/>
  <c r="AA145" i="166"/>
  <c r="Z145" i="166"/>
  <c r="Y145" i="166"/>
  <c r="AB145" i="166" s="1"/>
  <c r="AC145" i="166" s="1"/>
  <c r="AP144" i="166"/>
  <c r="AO144" i="166"/>
  <c r="AN144" i="166"/>
  <c r="AQ144" i="166" s="1"/>
  <c r="AK144" i="166"/>
  <c r="AJ144" i="166"/>
  <c r="AI144" i="166"/>
  <c r="AL144" i="166" s="1"/>
  <c r="AM144" i="166" s="1"/>
  <c r="AF144" i="166"/>
  <c r="AE144" i="166"/>
  <c r="AD144" i="166"/>
  <c r="AB144" i="166"/>
  <c r="AC144" i="166" s="1"/>
  <c r="AA144" i="166"/>
  <c r="Z144" i="166"/>
  <c r="Y144" i="166"/>
  <c r="AP143" i="166"/>
  <c r="AO143" i="166"/>
  <c r="AQ143" i="166" s="1"/>
  <c r="AN143" i="166"/>
  <c r="AM143" i="166"/>
  <c r="AK143" i="166"/>
  <c r="AJ143" i="166"/>
  <c r="AI143" i="166"/>
  <c r="AL143" i="166" s="1"/>
  <c r="AF143" i="166"/>
  <c r="AE143" i="166"/>
  <c r="AD143" i="166"/>
  <c r="AA143" i="166"/>
  <c r="AB143" i="166" s="1"/>
  <c r="AC143" i="166" s="1"/>
  <c r="Z143" i="166"/>
  <c r="Y143" i="166"/>
  <c r="AP142" i="166"/>
  <c r="AQ142" i="166" s="1"/>
  <c r="AO142" i="166"/>
  <c r="AN142" i="166"/>
  <c r="AL142" i="166"/>
  <c r="AM142" i="166" s="1"/>
  <c r="AK142" i="166"/>
  <c r="AJ142" i="166"/>
  <c r="AI142" i="166"/>
  <c r="AF142" i="166"/>
  <c r="AE142" i="166"/>
  <c r="AD142" i="166"/>
  <c r="AA142" i="166"/>
  <c r="Z142" i="166"/>
  <c r="Y142" i="166"/>
  <c r="AP141" i="166"/>
  <c r="AO141" i="166"/>
  <c r="AN141" i="166"/>
  <c r="AQ141" i="166" s="1"/>
  <c r="AK141" i="166"/>
  <c r="AL141" i="166" s="1"/>
  <c r="AM141" i="166" s="1"/>
  <c r="AJ141" i="166"/>
  <c r="AI141" i="166"/>
  <c r="AG141" i="166"/>
  <c r="AH141" i="166" s="1"/>
  <c r="AF141" i="166"/>
  <c r="AE141" i="166"/>
  <c r="AD141" i="166"/>
  <c r="AC141" i="166"/>
  <c r="AA141" i="166"/>
  <c r="Z141" i="166"/>
  <c r="Y141" i="166"/>
  <c r="AB141" i="166" s="1"/>
  <c r="AP140" i="166"/>
  <c r="AO140" i="166"/>
  <c r="AN140" i="166"/>
  <c r="AK140" i="166"/>
  <c r="AJ140" i="166"/>
  <c r="AI140" i="166"/>
  <c r="AF140" i="166"/>
  <c r="AE140" i="166"/>
  <c r="AD140" i="166"/>
  <c r="AB140" i="166"/>
  <c r="AC140" i="166" s="1"/>
  <c r="AA140" i="166"/>
  <c r="Z140" i="166"/>
  <c r="Y140" i="166"/>
  <c r="AP139" i="166"/>
  <c r="AO139" i="166"/>
  <c r="AN139" i="166"/>
  <c r="AQ139" i="166" s="1"/>
  <c r="AK139" i="166"/>
  <c r="AJ139" i="166"/>
  <c r="AI139" i="166"/>
  <c r="AL139" i="166" s="1"/>
  <c r="AM139" i="166" s="1"/>
  <c r="AF139" i="166"/>
  <c r="AE139" i="166"/>
  <c r="AD139" i="166"/>
  <c r="AA139" i="166"/>
  <c r="AB139" i="166" s="1"/>
  <c r="AC139" i="166" s="1"/>
  <c r="Z139" i="166"/>
  <c r="Y139" i="166"/>
  <c r="AP138" i="166"/>
  <c r="AO138" i="166"/>
  <c r="AN138" i="166"/>
  <c r="AL138" i="166"/>
  <c r="AM138" i="166" s="1"/>
  <c r="AK138" i="166"/>
  <c r="AJ138" i="166"/>
  <c r="AI138" i="166"/>
  <c r="AF138" i="166"/>
  <c r="AE138" i="166"/>
  <c r="AD138" i="166"/>
  <c r="AG138" i="166" s="1"/>
  <c r="AA138" i="166"/>
  <c r="Z138" i="166"/>
  <c r="Y138" i="166"/>
  <c r="AB138" i="166" s="1"/>
  <c r="AC138" i="166" s="1"/>
  <c r="AP137" i="166"/>
  <c r="AO137" i="166"/>
  <c r="AN137" i="166"/>
  <c r="AK137" i="166"/>
  <c r="AL137" i="166" s="1"/>
  <c r="AM137" i="166" s="1"/>
  <c r="AJ137" i="166"/>
  <c r="AI137" i="166"/>
  <c r="AF137" i="166"/>
  <c r="AE137" i="166"/>
  <c r="AD137" i="166"/>
  <c r="AG137" i="166" s="1"/>
  <c r="AH137" i="166" s="1"/>
  <c r="AC137" i="166"/>
  <c r="AA137" i="166"/>
  <c r="Z137" i="166"/>
  <c r="Y137" i="166"/>
  <c r="AB137" i="166" s="1"/>
  <c r="AP136" i="166"/>
  <c r="AO136" i="166"/>
  <c r="AN136" i="166"/>
  <c r="AQ136" i="166" s="1"/>
  <c r="AK136" i="166"/>
  <c r="AJ136" i="166"/>
  <c r="AI136" i="166"/>
  <c r="AL136" i="166" s="1"/>
  <c r="AM136" i="166" s="1"/>
  <c r="AF136" i="166"/>
  <c r="AE136" i="166"/>
  <c r="AD136" i="166"/>
  <c r="AB136" i="166"/>
  <c r="AC136" i="166" s="1"/>
  <c r="AA136" i="166"/>
  <c r="Z136" i="166"/>
  <c r="Y136" i="166"/>
  <c r="AP135" i="166"/>
  <c r="AO135" i="166"/>
  <c r="AN135" i="166"/>
  <c r="AQ135" i="166" s="1"/>
  <c r="AM135" i="166"/>
  <c r="AK135" i="166"/>
  <c r="AJ135" i="166"/>
  <c r="AI135" i="166"/>
  <c r="AL135" i="166" s="1"/>
  <c r="AF135" i="166"/>
  <c r="AE135" i="166"/>
  <c r="AD135" i="166"/>
  <c r="AG135" i="166" s="1"/>
  <c r="AA135" i="166"/>
  <c r="AB135" i="166" s="1"/>
  <c r="AC135" i="166" s="1"/>
  <c r="Z135" i="166"/>
  <c r="Y135" i="166"/>
  <c r="AP134" i="166"/>
  <c r="AO134" i="166"/>
  <c r="AN134" i="166"/>
  <c r="AL134" i="166"/>
  <c r="AM134" i="166" s="1"/>
  <c r="AK134" i="166"/>
  <c r="AJ134" i="166"/>
  <c r="AI134" i="166"/>
  <c r="AF134" i="166"/>
  <c r="AE134" i="166"/>
  <c r="AD134" i="166"/>
  <c r="AG134" i="166" s="1"/>
  <c r="AH134" i="166" s="1"/>
  <c r="AA134" i="166"/>
  <c r="Z134" i="166"/>
  <c r="Y134" i="166"/>
  <c r="AB134" i="166" s="1"/>
  <c r="AC134" i="166" s="1"/>
  <c r="AP133" i="166"/>
  <c r="AO133" i="166"/>
  <c r="AN133" i="166"/>
  <c r="AK133" i="166"/>
  <c r="AL133" i="166" s="1"/>
  <c r="AM133" i="166" s="1"/>
  <c r="AJ133" i="166"/>
  <c r="AI133" i="166"/>
  <c r="AF133" i="166"/>
  <c r="AE133" i="166"/>
  <c r="AD133" i="166"/>
  <c r="AC133" i="166"/>
  <c r="AA133" i="166"/>
  <c r="Z133" i="166"/>
  <c r="Y133" i="166"/>
  <c r="AB133" i="166" s="1"/>
  <c r="AP132" i="166"/>
  <c r="AO132" i="166"/>
  <c r="AN132" i="166"/>
  <c r="AQ132" i="166" s="1"/>
  <c r="AK132" i="166"/>
  <c r="AJ132" i="166"/>
  <c r="AI132" i="166"/>
  <c r="AL132" i="166" s="1"/>
  <c r="AM132" i="166" s="1"/>
  <c r="AF132" i="166"/>
  <c r="AG132" i="166" s="1"/>
  <c r="AH132" i="166" s="1"/>
  <c r="AE132" i="166"/>
  <c r="AD132" i="166"/>
  <c r="AB132" i="166"/>
  <c r="AC132" i="166" s="1"/>
  <c r="AA132" i="166"/>
  <c r="Z132" i="166"/>
  <c r="Y132" i="166"/>
  <c r="AP131" i="166"/>
  <c r="AO131" i="166"/>
  <c r="AQ131" i="166" s="1"/>
  <c r="AN131" i="166"/>
  <c r="AM131" i="166"/>
  <c r="AK131" i="166"/>
  <c r="AJ131" i="166"/>
  <c r="AI131" i="166"/>
  <c r="AL131" i="166" s="1"/>
  <c r="AF131" i="166"/>
  <c r="AE131" i="166"/>
  <c r="AD131" i="166"/>
  <c r="AA131" i="166"/>
  <c r="AB131" i="166" s="1"/>
  <c r="AC131" i="166" s="1"/>
  <c r="Z131" i="166"/>
  <c r="Y131" i="166"/>
  <c r="AP130" i="166"/>
  <c r="AO130" i="166"/>
  <c r="AN130" i="166"/>
  <c r="AL130" i="166"/>
  <c r="AM130" i="166" s="1"/>
  <c r="AK130" i="166"/>
  <c r="AJ130" i="166"/>
  <c r="AI130" i="166"/>
  <c r="AH130" i="166"/>
  <c r="AF130" i="166"/>
  <c r="AE130" i="166"/>
  <c r="AD130" i="166"/>
  <c r="AG130" i="166" s="1"/>
  <c r="AA130" i="166"/>
  <c r="Z130" i="166"/>
  <c r="AB130" i="166" s="1"/>
  <c r="AC130" i="166" s="1"/>
  <c r="Y130" i="166"/>
  <c r="AP129" i="166"/>
  <c r="AO129" i="166"/>
  <c r="AN129" i="166"/>
  <c r="AK129" i="166"/>
  <c r="AL129" i="166" s="1"/>
  <c r="AM129" i="166" s="1"/>
  <c r="AJ129" i="166"/>
  <c r="AI129" i="166"/>
  <c r="AF129" i="166"/>
  <c r="AE129" i="166"/>
  <c r="AD129" i="166"/>
  <c r="AG129" i="166" s="1"/>
  <c r="AA129" i="166"/>
  <c r="Z129" i="166"/>
  <c r="Y129" i="166"/>
  <c r="AB129" i="166" s="1"/>
  <c r="AC129" i="166" s="1"/>
  <c r="AP128" i="166"/>
  <c r="AO128" i="166"/>
  <c r="AN128" i="166"/>
  <c r="AM128" i="166"/>
  <c r="AK128" i="166"/>
  <c r="AJ128" i="166"/>
  <c r="AI128" i="166"/>
  <c r="AL128" i="166" s="1"/>
  <c r="AF128" i="166"/>
  <c r="AE128" i="166"/>
  <c r="AD128" i="166"/>
  <c r="AG128" i="166" s="1"/>
  <c r="AA128" i="166"/>
  <c r="AB128" i="166" s="1"/>
  <c r="AC128" i="166" s="1"/>
  <c r="Z128" i="166"/>
  <c r="Y128" i="166"/>
  <c r="AP127" i="166"/>
  <c r="AO127" i="166"/>
  <c r="AN127" i="166"/>
  <c r="AL127" i="166"/>
  <c r="AM127" i="166" s="1"/>
  <c r="AK127" i="166"/>
  <c r="AJ127" i="166"/>
  <c r="AI127" i="166"/>
  <c r="AF127" i="166"/>
  <c r="AE127" i="166"/>
  <c r="AD127" i="166"/>
  <c r="AG127" i="166" s="1"/>
  <c r="AH127" i="166" s="1"/>
  <c r="AA127" i="166"/>
  <c r="Z127" i="166"/>
  <c r="Y127" i="166"/>
  <c r="AB127" i="166" s="1"/>
  <c r="AC127" i="166" s="1"/>
  <c r="AP126" i="166"/>
  <c r="AO126" i="166"/>
  <c r="AN126" i="166"/>
  <c r="AQ126" i="166" s="1"/>
  <c r="AK126" i="166"/>
  <c r="AL126" i="166" s="1"/>
  <c r="AM126" i="166" s="1"/>
  <c r="AJ126" i="166"/>
  <c r="AI126" i="166"/>
  <c r="AF126" i="166"/>
  <c r="AE126" i="166"/>
  <c r="AG126" i="166" s="1"/>
  <c r="AH126" i="166" s="1"/>
  <c r="AD126" i="166"/>
  <c r="AC126" i="166"/>
  <c r="AA126" i="166"/>
  <c r="Z126" i="166"/>
  <c r="Y126" i="166"/>
  <c r="AB126" i="166" s="1"/>
  <c r="AP125" i="166"/>
  <c r="AO125" i="166"/>
  <c r="AN125" i="166"/>
  <c r="AQ125" i="166" s="1"/>
  <c r="AK125" i="166"/>
  <c r="AJ125" i="166"/>
  <c r="AI125" i="166"/>
  <c r="AL125" i="166" s="1"/>
  <c r="AM125" i="166" s="1"/>
  <c r="AF125" i="166"/>
  <c r="AE125" i="166"/>
  <c r="AD125" i="166"/>
  <c r="AB125" i="166"/>
  <c r="AC125" i="166" s="1"/>
  <c r="AA125" i="166"/>
  <c r="Z125" i="166"/>
  <c r="Y125" i="166"/>
  <c r="AP124" i="166"/>
  <c r="AO124" i="166"/>
  <c r="AN124" i="166"/>
  <c r="AM124" i="166"/>
  <c r="AK124" i="166"/>
  <c r="AJ124" i="166"/>
  <c r="AI124" i="166"/>
  <c r="AL124" i="166" s="1"/>
  <c r="AF124" i="166"/>
  <c r="AE124" i="166"/>
  <c r="AD124" i="166"/>
  <c r="AA124" i="166"/>
  <c r="AB124" i="166" s="1"/>
  <c r="AC124" i="166" s="1"/>
  <c r="Z124" i="166"/>
  <c r="Y124" i="166"/>
  <c r="AP123" i="166"/>
  <c r="AQ123" i="166" s="1"/>
  <c r="AO123" i="166"/>
  <c r="AN123" i="166"/>
  <c r="AL123" i="166"/>
  <c r="AM123" i="166" s="1"/>
  <c r="AK123" i="166"/>
  <c r="AJ123" i="166"/>
  <c r="AI123" i="166"/>
  <c r="AH123" i="166"/>
  <c r="AF123" i="166"/>
  <c r="AE123" i="166"/>
  <c r="AD123" i="166"/>
  <c r="AG123" i="166" s="1"/>
  <c r="AA123" i="166"/>
  <c r="Z123" i="166"/>
  <c r="Y123" i="166"/>
  <c r="AB123" i="166" s="1"/>
  <c r="AC123" i="166" s="1"/>
  <c r="AP122" i="166"/>
  <c r="AO122" i="166"/>
  <c r="AN122" i="166"/>
  <c r="AK122" i="166"/>
  <c r="AL122" i="166" s="1"/>
  <c r="AM122" i="166" s="1"/>
  <c r="AJ122" i="166"/>
  <c r="AI122" i="166"/>
  <c r="AG122" i="166"/>
  <c r="AF122" i="166"/>
  <c r="AE122" i="166"/>
  <c r="AD122" i="166"/>
  <c r="AA122" i="166"/>
  <c r="Z122" i="166"/>
  <c r="Y122" i="166"/>
  <c r="AB122" i="166" s="1"/>
  <c r="AC122" i="166" s="1"/>
  <c r="AP121" i="166"/>
  <c r="AO121" i="166"/>
  <c r="AN121" i="166"/>
  <c r="AK121" i="166"/>
  <c r="AJ121" i="166"/>
  <c r="AI121" i="166"/>
  <c r="AL121" i="166" s="1"/>
  <c r="AM121" i="166" s="1"/>
  <c r="AF121" i="166"/>
  <c r="AE121" i="166"/>
  <c r="AD121" i="166"/>
  <c r="AB121" i="166"/>
  <c r="AC121" i="166" s="1"/>
  <c r="AA121" i="166"/>
  <c r="Z121" i="166"/>
  <c r="Y121" i="166"/>
  <c r="AQ120" i="166"/>
  <c r="AP120" i="166"/>
  <c r="AO120" i="166"/>
  <c r="AN120" i="166"/>
  <c r="AM120" i="166"/>
  <c r="AK120" i="166"/>
  <c r="AJ120" i="166"/>
  <c r="AI120" i="166"/>
  <c r="AL120" i="166" s="1"/>
  <c r="AF120" i="166"/>
  <c r="AE120" i="166"/>
  <c r="AD120" i="166"/>
  <c r="AA120" i="166"/>
  <c r="AB120" i="166" s="1"/>
  <c r="AC120" i="166" s="1"/>
  <c r="Z120" i="166"/>
  <c r="Y120" i="166"/>
  <c r="AP119" i="166"/>
  <c r="AO119" i="166"/>
  <c r="AN119" i="166"/>
  <c r="AL119" i="166"/>
  <c r="AM119" i="166" s="1"/>
  <c r="AK119" i="166"/>
  <c r="AJ119" i="166"/>
  <c r="AI119" i="166"/>
  <c r="AF119" i="166"/>
  <c r="AE119" i="166"/>
  <c r="AD119" i="166"/>
  <c r="AG119" i="166" s="1"/>
  <c r="AA119" i="166"/>
  <c r="Z119" i="166"/>
  <c r="AB119" i="166" s="1"/>
  <c r="AC119" i="166" s="1"/>
  <c r="Y119" i="166"/>
  <c r="AP118" i="166"/>
  <c r="AO118" i="166"/>
  <c r="AN118" i="166"/>
  <c r="AK118" i="166"/>
  <c r="AL118" i="166" s="1"/>
  <c r="AM118" i="166" s="1"/>
  <c r="AJ118" i="166"/>
  <c r="AI118" i="166"/>
  <c r="AF118" i="166"/>
  <c r="AE118" i="166"/>
  <c r="AD118" i="166"/>
  <c r="AC118" i="166"/>
  <c r="AA118" i="166"/>
  <c r="Z118" i="166"/>
  <c r="Y118" i="166"/>
  <c r="AB118" i="166" s="1"/>
  <c r="AP117" i="166"/>
  <c r="AO117" i="166"/>
  <c r="AN117" i="166"/>
  <c r="AQ117" i="166" s="1"/>
  <c r="AK117" i="166"/>
  <c r="AJ117" i="166"/>
  <c r="AL117" i="166" s="1"/>
  <c r="AM117" i="166" s="1"/>
  <c r="AI117" i="166"/>
  <c r="AF117" i="166"/>
  <c r="AE117" i="166"/>
  <c r="AD117" i="166"/>
  <c r="AB117" i="166"/>
  <c r="AC117" i="166" s="1"/>
  <c r="AA117" i="166"/>
  <c r="Z117" i="166"/>
  <c r="Y117" i="166"/>
  <c r="AP116" i="166"/>
  <c r="AO116" i="166"/>
  <c r="AN116" i="166"/>
  <c r="AK116" i="166"/>
  <c r="AJ116" i="166"/>
  <c r="AI116" i="166"/>
  <c r="AL116" i="166" s="1"/>
  <c r="AM116" i="166" s="1"/>
  <c r="AF116" i="166"/>
  <c r="AE116" i="166"/>
  <c r="AD116" i="166"/>
  <c r="AA116" i="166"/>
  <c r="AB116" i="166" s="1"/>
  <c r="AC116" i="166" s="1"/>
  <c r="Z116" i="166"/>
  <c r="Y116" i="166"/>
  <c r="AP115" i="166"/>
  <c r="AO115" i="166"/>
  <c r="AN115" i="166"/>
  <c r="AL115" i="166"/>
  <c r="AM115" i="166" s="1"/>
  <c r="AK115" i="166"/>
  <c r="AJ115" i="166"/>
  <c r="AI115" i="166"/>
  <c r="AF115" i="166"/>
  <c r="AE115" i="166"/>
  <c r="AD115" i="166"/>
  <c r="AG115" i="166" s="1"/>
  <c r="AA115" i="166"/>
  <c r="Z115" i="166"/>
  <c r="AB115" i="166" s="1"/>
  <c r="AC115" i="166" s="1"/>
  <c r="Y115" i="166"/>
  <c r="AP114" i="166"/>
  <c r="AO114" i="166"/>
  <c r="AQ114" i="166" s="1"/>
  <c r="AN114" i="166"/>
  <c r="AK114" i="166"/>
  <c r="AL114" i="166" s="1"/>
  <c r="AM114" i="166" s="1"/>
  <c r="AJ114" i="166"/>
  <c r="AI114" i="166"/>
  <c r="AF114" i="166"/>
  <c r="AE114" i="166"/>
  <c r="AD114" i="166"/>
  <c r="AG114" i="166" s="1"/>
  <c r="AH114" i="166" s="1"/>
  <c r="AC114" i="166"/>
  <c r="AA114" i="166"/>
  <c r="Z114" i="166"/>
  <c r="Y114" i="166"/>
  <c r="AB114" i="166" s="1"/>
  <c r="AP113" i="166"/>
  <c r="AO113" i="166"/>
  <c r="AN113" i="166"/>
  <c r="AQ113" i="166" s="1"/>
  <c r="AK113" i="166"/>
  <c r="AJ113" i="166"/>
  <c r="AL113" i="166" s="1"/>
  <c r="AM113" i="166" s="1"/>
  <c r="AI113" i="166"/>
  <c r="AF113" i="166"/>
  <c r="AE113" i="166"/>
  <c r="AD113" i="166"/>
  <c r="AB113" i="166"/>
  <c r="AC113" i="166" s="1"/>
  <c r="AA113" i="166"/>
  <c r="Z113" i="166"/>
  <c r="Y113" i="166"/>
  <c r="AP112" i="166"/>
  <c r="AO112" i="166"/>
  <c r="AN112" i="166"/>
  <c r="AM112" i="166"/>
  <c r="AK112" i="166"/>
  <c r="AJ112" i="166"/>
  <c r="AI112" i="166"/>
  <c r="AL112" i="166" s="1"/>
  <c r="AF112" i="166"/>
  <c r="AE112" i="166"/>
  <c r="AD112" i="166"/>
  <c r="AA112" i="166"/>
  <c r="AB112" i="166" s="1"/>
  <c r="AC112" i="166" s="1"/>
  <c r="Z112" i="166"/>
  <c r="Y112" i="166"/>
  <c r="AP111" i="166"/>
  <c r="AQ111" i="166" s="1"/>
  <c r="AO111" i="166"/>
  <c r="AN111" i="166"/>
  <c r="AL111" i="166"/>
  <c r="AM111" i="166" s="1"/>
  <c r="AK111" i="166"/>
  <c r="AJ111" i="166"/>
  <c r="AI111" i="166"/>
  <c r="AF111" i="166"/>
  <c r="AE111" i="166"/>
  <c r="AD111" i="166"/>
  <c r="AA111" i="166"/>
  <c r="Z111" i="166"/>
  <c r="AB111" i="166" s="1"/>
  <c r="AC111" i="166" s="1"/>
  <c r="Y111" i="166"/>
  <c r="AP110" i="166"/>
  <c r="AO110" i="166"/>
  <c r="AN110" i="166"/>
  <c r="AK110" i="166"/>
  <c r="AL110" i="166" s="1"/>
  <c r="AM110" i="166" s="1"/>
  <c r="AJ110" i="166"/>
  <c r="AI110" i="166"/>
  <c r="AF110" i="166"/>
  <c r="AE110" i="166"/>
  <c r="AG110" i="166" s="1"/>
  <c r="AH110" i="166" s="1"/>
  <c r="AD110" i="166"/>
  <c r="AC110" i="166"/>
  <c r="AA110" i="166"/>
  <c r="Z110" i="166"/>
  <c r="Y110" i="166"/>
  <c r="AB110" i="166" s="1"/>
  <c r="AP109" i="166"/>
  <c r="AO109" i="166"/>
  <c r="AN109" i="166"/>
  <c r="AQ109" i="166" s="1"/>
  <c r="AK109" i="166"/>
  <c r="AJ109" i="166"/>
  <c r="AL109" i="166" s="1"/>
  <c r="AM109" i="166" s="1"/>
  <c r="AI109" i="166"/>
  <c r="AF109" i="166"/>
  <c r="AE109" i="166"/>
  <c r="AD109" i="166"/>
  <c r="AB109" i="166"/>
  <c r="AC109" i="166" s="1"/>
  <c r="AA109" i="166"/>
  <c r="Z109" i="166"/>
  <c r="Y109" i="166"/>
  <c r="AQ108" i="166"/>
  <c r="AP108" i="166"/>
  <c r="AO108" i="166"/>
  <c r="AN108" i="166"/>
  <c r="AM108" i="166"/>
  <c r="AK108" i="166"/>
  <c r="AJ108" i="166"/>
  <c r="AI108" i="166"/>
  <c r="AL108" i="166" s="1"/>
  <c r="AF108" i="166"/>
  <c r="AE108" i="166"/>
  <c r="AD108" i="166"/>
  <c r="AA108" i="166"/>
  <c r="AB108" i="166" s="1"/>
  <c r="AC108" i="166" s="1"/>
  <c r="Z108" i="166"/>
  <c r="Y108" i="166"/>
  <c r="AP107" i="166"/>
  <c r="AO107" i="166"/>
  <c r="AN107" i="166"/>
  <c r="AL107" i="166"/>
  <c r="AM107" i="166" s="1"/>
  <c r="AK107" i="166"/>
  <c r="AJ107" i="166"/>
  <c r="AI107" i="166"/>
  <c r="AF107" i="166"/>
  <c r="AE107" i="166"/>
  <c r="AD107" i="166"/>
  <c r="AG107" i="166" s="1"/>
  <c r="AH107" i="166" s="1"/>
  <c r="AA107" i="166"/>
  <c r="Z107" i="166"/>
  <c r="AB107" i="166" s="1"/>
  <c r="AC107" i="166" s="1"/>
  <c r="Y107" i="166"/>
  <c r="AP106" i="166"/>
  <c r="AO106" i="166"/>
  <c r="AN106" i="166"/>
  <c r="AK106" i="166"/>
  <c r="AL106" i="166" s="1"/>
  <c r="AM106" i="166" s="1"/>
  <c r="AJ106" i="166"/>
  <c r="AI106" i="166"/>
  <c r="AG106" i="166"/>
  <c r="AF106" i="166"/>
  <c r="AE106" i="166"/>
  <c r="AD106" i="166"/>
  <c r="AA106" i="166"/>
  <c r="Z106" i="166"/>
  <c r="Y106" i="166"/>
  <c r="AB106" i="166" s="1"/>
  <c r="AC106" i="166" s="1"/>
  <c r="AP105" i="166"/>
  <c r="AO105" i="166"/>
  <c r="AN105" i="166"/>
  <c r="AK105" i="166"/>
  <c r="AJ105" i="166"/>
  <c r="AL105" i="166" s="1"/>
  <c r="AM105" i="166" s="1"/>
  <c r="AI105" i="166"/>
  <c r="AF105" i="166"/>
  <c r="AE105" i="166"/>
  <c r="AD105" i="166"/>
  <c r="AB105" i="166"/>
  <c r="AC105" i="166" s="1"/>
  <c r="AA105" i="166"/>
  <c r="Z105" i="166"/>
  <c r="Y105" i="166"/>
  <c r="AQ104" i="166"/>
  <c r="AP104" i="166"/>
  <c r="AO104" i="166"/>
  <c r="AN104" i="166"/>
  <c r="AM104" i="166"/>
  <c r="AK104" i="166"/>
  <c r="AJ104" i="166"/>
  <c r="AI104" i="166"/>
  <c r="AL104" i="166" s="1"/>
  <c r="AF104" i="166"/>
  <c r="AE104" i="166"/>
  <c r="AD104" i="166"/>
  <c r="AA104" i="166"/>
  <c r="AB104" i="166" s="1"/>
  <c r="AC104" i="166" s="1"/>
  <c r="Z104" i="166"/>
  <c r="Y104" i="166"/>
  <c r="AP103" i="166"/>
  <c r="AO103" i="166"/>
  <c r="AN103" i="166"/>
  <c r="AL103" i="166"/>
  <c r="AM103" i="166" s="1"/>
  <c r="AK103" i="166"/>
  <c r="AJ103" i="166"/>
  <c r="AI103" i="166"/>
  <c r="AF103" i="166"/>
  <c r="AE103" i="166"/>
  <c r="AD103" i="166"/>
  <c r="AG103" i="166" s="1"/>
  <c r="AA103" i="166"/>
  <c r="Z103" i="166"/>
  <c r="AB103" i="166" s="1"/>
  <c r="AC103" i="166" s="1"/>
  <c r="Y103" i="166"/>
  <c r="AP102" i="166"/>
  <c r="AO102" i="166"/>
  <c r="AN102" i="166"/>
  <c r="AK102" i="166"/>
  <c r="AL102" i="166" s="1"/>
  <c r="AM102" i="166" s="1"/>
  <c r="AJ102" i="166"/>
  <c r="AI102" i="166"/>
  <c r="AF102" i="166"/>
  <c r="AE102" i="166"/>
  <c r="AD102" i="166"/>
  <c r="AG102" i="166" s="1"/>
  <c r="AH102" i="166" s="1"/>
  <c r="AC102" i="166"/>
  <c r="AA102" i="166"/>
  <c r="Z102" i="166"/>
  <c r="Y102" i="166"/>
  <c r="AB102" i="166" s="1"/>
  <c r="AP101" i="166"/>
  <c r="AO101" i="166"/>
  <c r="AN101" i="166"/>
  <c r="AQ101" i="166" s="1"/>
  <c r="AK101" i="166"/>
  <c r="AJ101" i="166"/>
  <c r="AL101" i="166" s="1"/>
  <c r="AM101" i="166" s="1"/>
  <c r="AI101" i="166"/>
  <c r="AF101" i="166"/>
  <c r="AE101" i="166"/>
  <c r="AD101" i="166"/>
  <c r="AB101" i="166"/>
  <c r="AC101" i="166" s="1"/>
  <c r="AA101" i="166"/>
  <c r="Z101" i="166"/>
  <c r="Y101" i="166"/>
  <c r="AP100" i="166"/>
  <c r="AO100" i="166"/>
  <c r="AQ100" i="166" s="1"/>
  <c r="AN100" i="166"/>
  <c r="AK100" i="166"/>
  <c r="AJ100" i="166"/>
  <c r="AI100" i="166"/>
  <c r="AL100" i="166" s="1"/>
  <c r="AM100" i="166" s="1"/>
  <c r="AF100" i="166"/>
  <c r="AE100" i="166"/>
  <c r="AD100" i="166"/>
  <c r="AA100" i="166"/>
  <c r="AB100" i="166" s="1"/>
  <c r="AC100" i="166" s="1"/>
  <c r="Z100" i="166"/>
  <c r="Y100" i="166"/>
  <c r="AP99" i="166"/>
  <c r="AO99" i="166"/>
  <c r="AN99" i="166"/>
  <c r="AL99" i="166"/>
  <c r="AM99" i="166" s="1"/>
  <c r="AK99" i="166"/>
  <c r="AJ99" i="166"/>
  <c r="AI99" i="166"/>
  <c r="AF99" i="166"/>
  <c r="AE99" i="166"/>
  <c r="AD99" i="166"/>
  <c r="AA99" i="166"/>
  <c r="Z99" i="166"/>
  <c r="AB99" i="166" s="1"/>
  <c r="AC99" i="166" s="1"/>
  <c r="Y99" i="166"/>
  <c r="AP98" i="166"/>
  <c r="AO98" i="166"/>
  <c r="AN98" i="166"/>
  <c r="AK98" i="166"/>
  <c r="AL98" i="166" s="1"/>
  <c r="AM98" i="166" s="1"/>
  <c r="AJ98" i="166"/>
  <c r="AI98" i="166"/>
  <c r="AF98" i="166"/>
  <c r="AE98" i="166"/>
  <c r="AG98" i="166" s="1"/>
  <c r="AH98" i="166" s="1"/>
  <c r="AD98" i="166"/>
  <c r="AC98" i="166"/>
  <c r="AA98" i="166"/>
  <c r="Z98" i="166"/>
  <c r="Y98" i="166"/>
  <c r="AB98" i="166" s="1"/>
  <c r="AP97" i="166"/>
  <c r="AO97" i="166"/>
  <c r="AN97" i="166"/>
  <c r="AK97" i="166"/>
  <c r="AJ97" i="166"/>
  <c r="AL97" i="166" s="1"/>
  <c r="AM97" i="166" s="1"/>
  <c r="AI97" i="166"/>
  <c r="AF97" i="166"/>
  <c r="AE97" i="166"/>
  <c r="AD97" i="166"/>
  <c r="AB97" i="166"/>
  <c r="AC97" i="166" s="1"/>
  <c r="AA97" i="166"/>
  <c r="Z97" i="166"/>
  <c r="Y97" i="166"/>
  <c r="AP96" i="166"/>
  <c r="AO96" i="166"/>
  <c r="AN96" i="166"/>
  <c r="AM96" i="166"/>
  <c r="AK96" i="166"/>
  <c r="AJ96" i="166"/>
  <c r="AI96" i="166"/>
  <c r="AL96" i="166" s="1"/>
  <c r="AF96" i="166"/>
  <c r="AE96" i="166"/>
  <c r="AD96" i="166"/>
  <c r="AA96" i="166"/>
  <c r="AB96" i="166" s="1"/>
  <c r="AC96" i="166" s="1"/>
  <c r="Z96" i="166"/>
  <c r="Y96" i="166"/>
  <c r="AP95" i="166"/>
  <c r="AQ95" i="166" s="1"/>
  <c r="AO95" i="166"/>
  <c r="AN95" i="166"/>
  <c r="AL95" i="166"/>
  <c r="AM95" i="166" s="1"/>
  <c r="AK95" i="166"/>
  <c r="AJ95" i="166"/>
  <c r="AI95" i="166"/>
  <c r="AF95" i="166"/>
  <c r="AE95" i="166"/>
  <c r="AD95" i="166"/>
  <c r="AA95" i="166"/>
  <c r="Z95" i="166"/>
  <c r="AB95" i="166" s="1"/>
  <c r="AC95" i="166" s="1"/>
  <c r="Y95" i="166"/>
  <c r="AP94" i="166"/>
  <c r="AO94" i="166"/>
  <c r="AN94" i="166"/>
  <c r="AK94" i="166"/>
  <c r="AL94" i="166" s="1"/>
  <c r="AM94" i="166" s="1"/>
  <c r="AJ94" i="166"/>
  <c r="AI94" i="166"/>
  <c r="AF94" i="166"/>
  <c r="AE94" i="166"/>
  <c r="AD94" i="166"/>
  <c r="AC94" i="166"/>
  <c r="AA94" i="166"/>
  <c r="Z94" i="166"/>
  <c r="Y94" i="166"/>
  <c r="AB94" i="166" s="1"/>
  <c r="AP93" i="166"/>
  <c r="AO93" i="166"/>
  <c r="AN93" i="166"/>
  <c r="AK93" i="166"/>
  <c r="AJ93" i="166"/>
  <c r="AL93" i="166" s="1"/>
  <c r="AM93" i="166" s="1"/>
  <c r="AI93" i="166"/>
  <c r="AF93" i="166"/>
  <c r="AG93" i="166" s="1"/>
  <c r="AH93" i="166" s="1"/>
  <c r="AE93" i="166"/>
  <c r="AD93" i="166"/>
  <c r="AB93" i="166"/>
  <c r="AC93" i="166" s="1"/>
  <c r="AA93" i="166"/>
  <c r="Z93" i="166"/>
  <c r="Y93" i="166"/>
  <c r="AQ92" i="166"/>
  <c r="AP92" i="166"/>
  <c r="AO92" i="166"/>
  <c r="AN92" i="166"/>
  <c r="AM92" i="166"/>
  <c r="AK92" i="166"/>
  <c r="AJ92" i="166"/>
  <c r="AI92" i="166"/>
  <c r="AL92" i="166" s="1"/>
  <c r="AF92" i="166"/>
  <c r="AE92" i="166"/>
  <c r="AG92" i="166" s="1"/>
  <c r="AH92" i="166" s="1"/>
  <c r="AD92" i="166"/>
  <c r="AA92" i="166"/>
  <c r="AB92" i="166" s="1"/>
  <c r="AC92" i="166" s="1"/>
  <c r="Z92" i="166"/>
  <c r="Y92" i="166"/>
  <c r="AP91" i="166"/>
  <c r="AO91" i="166"/>
  <c r="AN91" i="166"/>
  <c r="AL91" i="166"/>
  <c r="AM91" i="166" s="1"/>
  <c r="AK91" i="166"/>
  <c r="AJ91" i="166"/>
  <c r="AI91" i="166"/>
  <c r="AF91" i="166"/>
  <c r="AE91" i="166"/>
  <c r="AD91" i="166"/>
  <c r="AG91" i="166" s="1"/>
  <c r="AH91" i="166" s="1"/>
  <c r="AA91" i="166"/>
  <c r="Z91" i="166"/>
  <c r="AB91" i="166" s="1"/>
  <c r="AC91" i="166" s="1"/>
  <c r="Y91" i="166"/>
  <c r="AP90" i="166"/>
  <c r="AO90" i="166"/>
  <c r="AQ90" i="166" s="1"/>
  <c r="AN90" i="166"/>
  <c r="AK90" i="166"/>
  <c r="AL90" i="166" s="1"/>
  <c r="AM90" i="166" s="1"/>
  <c r="AJ90" i="166"/>
  <c r="AI90" i="166"/>
  <c r="AF90" i="166"/>
  <c r="AE90" i="166"/>
  <c r="AD90" i="166"/>
  <c r="AG90" i="166" s="1"/>
  <c r="AA90" i="166"/>
  <c r="Z90" i="166"/>
  <c r="Y90" i="166"/>
  <c r="AB90" i="166" s="1"/>
  <c r="AC90" i="166" s="1"/>
  <c r="AP89" i="166"/>
  <c r="AO89" i="166"/>
  <c r="AN89" i="166"/>
  <c r="AK89" i="166"/>
  <c r="AJ89" i="166"/>
  <c r="AL89" i="166" s="1"/>
  <c r="AM89" i="166" s="1"/>
  <c r="AI89" i="166"/>
  <c r="AF89" i="166"/>
  <c r="AE89" i="166"/>
  <c r="AD89" i="166"/>
  <c r="AB89" i="166"/>
  <c r="AC89" i="166" s="1"/>
  <c r="AA89" i="166"/>
  <c r="Z89" i="166"/>
  <c r="Y89" i="166"/>
  <c r="AP88" i="166"/>
  <c r="AO88" i="166"/>
  <c r="AN88" i="166"/>
  <c r="AQ88" i="166" s="1"/>
  <c r="AM88" i="166"/>
  <c r="AK88" i="166"/>
  <c r="AJ88" i="166"/>
  <c r="AI88" i="166"/>
  <c r="AL88" i="166" s="1"/>
  <c r="AF88" i="166"/>
  <c r="AE88" i="166"/>
  <c r="AD88" i="166"/>
  <c r="AA88" i="166"/>
  <c r="AB88" i="166" s="1"/>
  <c r="AC88" i="166" s="1"/>
  <c r="Z88" i="166"/>
  <c r="Y88" i="166"/>
  <c r="AP87" i="166"/>
  <c r="AO87" i="166"/>
  <c r="AN87" i="166"/>
  <c r="AL87" i="166"/>
  <c r="AM87" i="166" s="1"/>
  <c r="AK87" i="166"/>
  <c r="AJ87" i="166"/>
  <c r="AI87" i="166"/>
  <c r="AF87" i="166"/>
  <c r="AE87" i="166"/>
  <c r="AD87" i="166"/>
  <c r="AG87" i="166" s="1"/>
  <c r="AA87" i="166"/>
  <c r="Z87" i="166"/>
  <c r="AB87" i="166" s="1"/>
  <c r="AC87" i="166" s="1"/>
  <c r="Y87" i="166"/>
  <c r="AP86" i="166"/>
  <c r="AO86" i="166"/>
  <c r="AN86" i="166"/>
  <c r="AK86" i="166"/>
  <c r="AL86" i="166" s="1"/>
  <c r="AM86" i="166" s="1"/>
  <c r="AJ86" i="166"/>
  <c r="AI86" i="166"/>
  <c r="AF86" i="166"/>
  <c r="AE86" i="166"/>
  <c r="AD86" i="166"/>
  <c r="AG86" i="166" s="1"/>
  <c r="AH86" i="166" s="1"/>
  <c r="AC86" i="166"/>
  <c r="AA86" i="166"/>
  <c r="Z86" i="166"/>
  <c r="Y86" i="166"/>
  <c r="AB86" i="166" s="1"/>
  <c r="AP85" i="166"/>
  <c r="AO85" i="166"/>
  <c r="AN85" i="166"/>
  <c r="AK85" i="166"/>
  <c r="AJ85" i="166"/>
  <c r="AL85" i="166" s="1"/>
  <c r="AM85" i="166" s="1"/>
  <c r="AI85" i="166"/>
  <c r="AF85" i="166"/>
  <c r="AE85" i="166"/>
  <c r="AD85" i="166"/>
  <c r="AB85" i="166"/>
  <c r="AC85" i="166" s="1"/>
  <c r="AA85" i="166"/>
  <c r="Z85" i="166"/>
  <c r="Y85" i="166"/>
  <c r="AP84" i="166"/>
  <c r="AO84" i="166"/>
  <c r="AN84" i="166"/>
  <c r="AQ84" i="166" s="1"/>
  <c r="AK84" i="166"/>
  <c r="AJ84" i="166"/>
  <c r="AI84" i="166"/>
  <c r="AL84" i="166" s="1"/>
  <c r="AM84" i="166" s="1"/>
  <c r="AF84" i="166"/>
  <c r="AE84" i="166"/>
  <c r="AD84" i="166"/>
  <c r="AA84" i="166"/>
  <c r="AB84" i="166" s="1"/>
  <c r="AC84" i="166" s="1"/>
  <c r="Z84" i="166"/>
  <c r="Y84" i="166"/>
  <c r="AP83" i="166"/>
  <c r="AO83" i="166"/>
  <c r="AN83" i="166"/>
  <c r="AL83" i="166"/>
  <c r="AM83" i="166" s="1"/>
  <c r="AK83" i="166"/>
  <c r="AJ83" i="166"/>
  <c r="AI83" i="166"/>
  <c r="AF83" i="166"/>
  <c r="AE83" i="166"/>
  <c r="AD83" i="166"/>
  <c r="AG83" i="166" s="1"/>
  <c r="AA83" i="166"/>
  <c r="Z83" i="166"/>
  <c r="AB83" i="166" s="1"/>
  <c r="AC83" i="166" s="1"/>
  <c r="Y83" i="166"/>
  <c r="AP82" i="166"/>
  <c r="AO82" i="166"/>
  <c r="AN82" i="166"/>
  <c r="AK82" i="166"/>
  <c r="AL82" i="166" s="1"/>
  <c r="AM82" i="166" s="1"/>
  <c r="AJ82" i="166"/>
  <c r="AI82" i="166"/>
  <c r="AF82" i="166"/>
  <c r="AE82" i="166"/>
  <c r="AD82" i="166"/>
  <c r="AG82" i="166" s="1"/>
  <c r="AH82" i="166" s="1"/>
  <c r="AC82" i="166"/>
  <c r="AA82" i="166"/>
  <c r="Z82" i="166"/>
  <c r="Y82" i="166"/>
  <c r="AB82" i="166" s="1"/>
  <c r="AP81" i="166"/>
  <c r="AO81" i="166"/>
  <c r="AN81" i="166"/>
  <c r="AQ81" i="166" s="1"/>
  <c r="AK81" i="166"/>
  <c r="AJ81" i="166"/>
  <c r="AL81" i="166" s="1"/>
  <c r="AM81" i="166" s="1"/>
  <c r="AI81" i="166"/>
  <c r="AF81" i="166"/>
  <c r="AE81" i="166"/>
  <c r="AD81" i="166"/>
  <c r="AB81" i="166"/>
  <c r="AC81" i="166" s="1"/>
  <c r="AA81" i="166"/>
  <c r="Z81" i="166"/>
  <c r="Y81" i="166"/>
  <c r="AP80" i="166"/>
  <c r="AO80" i="166"/>
  <c r="AN80" i="166"/>
  <c r="AQ80" i="166" s="1"/>
  <c r="AM80" i="166"/>
  <c r="AK80" i="166"/>
  <c r="AJ80" i="166"/>
  <c r="AI80" i="166"/>
  <c r="AL80" i="166" s="1"/>
  <c r="AF80" i="166"/>
  <c r="AE80" i="166"/>
  <c r="AD80" i="166"/>
  <c r="AA80" i="166"/>
  <c r="AB80" i="166" s="1"/>
  <c r="AC80" i="166" s="1"/>
  <c r="Z80" i="166"/>
  <c r="Y80" i="166"/>
  <c r="AP79" i="166"/>
  <c r="AO79" i="166"/>
  <c r="AN79" i="166"/>
  <c r="AL79" i="166"/>
  <c r="AM79" i="166" s="1"/>
  <c r="AK79" i="166"/>
  <c r="AJ79" i="166"/>
  <c r="AI79" i="166"/>
  <c r="AF79" i="166"/>
  <c r="AE79" i="166"/>
  <c r="AD79" i="166"/>
  <c r="AG79" i="166" s="1"/>
  <c r="AH79" i="166" s="1"/>
  <c r="AA79" i="166"/>
  <c r="Z79" i="166"/>
  <c r="AB79" i="166" s="1"/>
  <c r="AC79" i="166" s="1"/>
  <c r="Y79" i="166"/>
  <c r="AP78" i="166"/>
  <c r="AO78" i="166"/>
  <c r="AN78" i="166"/>
  <c r="AK78" i="166"/>
  <c r="AL78" i="166" s="1"/>
  <c r="AM78" i="166" s="1"/>
  <c r="AJ78" i="166"/>
  <c r="AI78" i="166"/>
  <c r="AF78" i="166"/>
  <c r="AE78" i="166"/>
  <c r="AD78" i="166"/>
  <c r="AG78" i="166" s="1"/>
  <c r="AH78" i="166" s="1"/>
  <c r="AC78" i="166"/>
  <c r="AA78" i="166"/>
  <c r="Z78" i="166"/>
  <c r="Y78" i="166"/>
  <c r="AB78" i="166" s="1"/>
  <c r="AP77" i="166"/>
  <c r="AK77" i="166"/>
  <c r="AJ77" i="166"/>
  <c r="AL77" i="166" s="1"/>
  <c r="AM77" i="166" s="1"/>
  <c r="AI77" i="166"/>
  <c r="AF77" i="166"/>
  <c r="AB77" i="166"/>
  <c r="AC77" i="166" s="1"/>
  <c r="AA77" i="166"/>
  <c r="Z77" i="166"/>
  <c r="Y77" i="166"/>
  <c r="AP76" i="166"/>
  <c r="AO76" i="166"/>
  <c r="AN76" i="166"/>
  <c r="AQ76" i="166" s="1"/>
  <c r="AM76" i="166"/>
  <c r="AK76" i="166"/>
  <c r="AJ76" i="166"/>
  <c r="AI76" i="166"/>
  <c r="AL76" i="166" s="1"/>
  <c r="AF76" i="166"/>
  <c r="AE76" i="166"/>
  <c r="AD76" i="166"/>
  <c r="AA76" i="166"/>
  <c r="AB76" i="166" s="1"/>
  <c r="AC76" i="166" s="1"/>
  <c r="Z76" i="166"/>
  <c r="Y76" i="166"/>
  <c r="AP75" i="166"/>
  <c r="AO75" i="166"/>
  <c r="AN75" i="166"/>
  <c r="AL75" i="166"/>
  <c r="AM75" i="166" s="1"/>
  <c r="AK75" i="166"/>
  <c r="AJ75" i="166"/>
  <c r="AI75" i="166"/>
  <c r="AH75" i="166"/>
  <c r="AF75" i="166"/>
  <c r="AE75" i="166"/>
  <c r="AD75" i="166"/>
  <c r="AG75" i="166" s="1"/>
  <c r="AA75" i="166"/>
  <c r="Z75" i="166"/>
  <c r="AB75" i="166" s="1"/>
  <c r="AC75" i="166" s="1"/>
  <c r="Y75" i="166"/>
  <c r="AP74" i="166"/>
  <c r="AO74" i="166"/>
  <c r="AN74" i="166"/>
  <c r="AK74" i="166"/>
  <c r="AL74" i="166" s="1"/>
  <c r="AM74" i="166" s="1"/>
  <c r="AJ74" i="166"/>
  <c r="AI74" i="166"/>
  <c r="AF74" i="166"/>
  <c r="AE74" i="166"/>
  <c r="AD74" i="166"/>
  <c r="AA74" i="166"/>
  <c r="Z74" i="166"/>
  <c r="Y74" i="166"/>
  <c r="AB74" i="166" s="1"/>
  <c r="AC74" i="166" s="1"/>
  <c r="AP73" i="166"/>
  <c r="AO73" i="166"/>
  <c r="AN73" i="166"/>
  <c r="AQ73" i="166" s="1"/>
  <c r="AK73" i="166"/>
  <c r="AJ73" i="166"/>
  <c r="AL73" i="166" s="1"/>
  <c r="AM73" i="166" s="1"/>
  <c r="AI73" i="166"/>
  <c r="AF73" i="166"/>
  <c r="AE73" i="166"/>
  <c r="AD73" i="166"/>
  <c r="AB73" i="166"/>
  <c r="AC73" i="166" s="1"/>
  <c r="AA73" i="166"/>
  <c r="Z73" i="166"/>
  <c r="Y73" i="166"/>
  <c r="AP72" i="166"/>
  <c r="AO72" i="166"/>
  <c r="AN72" i="166"/>
  <c r="AM72" i="166"/>
  <c r="AK72" i="166"/>
  <c r="AJ72" i="166"/>
  <c r="AI72" i="166"/>
  <c r="AL72" i="166" s="1"/>
  <c r="AF72" i="166"/>
  <c r="AE72" i="166"/>
  <c r="AD72" i="166"/>
  <c r="AA72" i="166"/>
  <c r="AB72" i="166" s="1"/>
  <c r="AC72" i="166" s="1"/>
  <c r="Z72" i="166"/>
  <c r="Y72" i="166"/>
  <c r="AP71" i="166"/>
  <c r="AO71" i="166"/>
  <c r="AN71" i="166"/>
  <c r="AL71" i="166"/>
  <c r="AM71" i="166" s="1"/>
  <c r="AK71" i="166"/>
  <c r="AJ71" i="166"/>
  <c r="AI71" i="166"/>
  <c r="AF71" i="166"/>
  <c r="AE71" i="166"/>
  <c r="AD71" i="166"/>
  <c r="AA71" i="166"/>
  <c r="Z71" i="166"/>
  <c r="AB71" i="166" s="1"/>
  <c r="AC71" i="166" s="1"/>
  <c r="Y71" i="166"/>
  <c r="AP70" i="166"/>
  <c r="AO70" i="166"/>
  <c r="AN70" i="166"/>
  <c r="AK70" i="166"/>
  <c r="AL70" i="166" s="1"/>
  <c r="AM70" i="166" s="1"/>
  <c r="AJ70" i="166"/>
  <c r="AI70" i="166"/>
  <c r="AF70" i="166"/>
  <c r="AE70" i="166"/>
  <c r="AD70" i="166"/>
  <c r="AC70" i="166"/>
  <c r="AA70" i="166"/>
  <c r="Z70" i="166"/>
  <c r="Y70" i="166"/>
  <c r="AB70" i="166" s="1"/>
  <c r="AP69" i="166"/>
  <c r="AO69" i="166"/>
  <c r="AN69" i="166"/>
  <c r="AQ69" i="166" s="1"/>
  <c r="AK69" i="166"/>
  <c r="AJ69" i="166"/>
  <c r="AL69" i="166" s="1"/>
  <c r="AM69" i="166" s="1"/>
  <c r="AI69" i="166"/>
  <c r="AF69" i="166"/>
  <c r="AG69" i="166" s="1"/>
  <c r="AH69" i="166" s="1"/>
  <c r="AE69" i="166"/>
  <c r="AD69" i="166"/>
  <c r="AB69" i="166"/>
  <c r="AC69" i="166" s="1"/>
  <c r="AA69" i="166"/>
  <c r="Z69" i="166"/>
  <c r="Y69" i="166"/>
  <c r="AP68" i="166"/>
  <c r="AO68" i="166"/>
  <c r="AN68" i="166"/>
  <c r="AK68" i="166"/>
  <c r="AJ68" i="166"/>
  <c r="AI68" i="166"/>
  <c r="AL68" i="166" s="1"/>
  <c r="AM68" i="166" s="1"/>
  <c r="AF68" i="166"/>
  <c r="AE68" i="166"/>
  <c r="AD68" i="166"/>
  <c r="AA68" i="166"/>
  <c r="AB68" i="166" s="1"/>
  <c r="AC68" i="166" s="1"/>
  <c r="Z68" i="166"/>
  <c r="Y68" i="166"/>
  <c r="AP67" i="166"/>
  <c r="AO67" i="166"/>
  <c r="AN67" i="166"/>
  <c r="AL67" i="166"/>
  <c r="AM67" i="166" s="1"/>
  <c r="AK67" i="166"/>
  <c r="AJ67" i="166"/>
  <c r="AI67" i="166"/>
  <c r="AF67" i="166"/>
  <c r="AE67" i="166"/>
  <c r="AD67" i="166"/>
  <c r="AG67" i="166" s="1"/>
  <c r="AA67" i="166"/>
  <c r="Z67" i="166"/>
  <c r="AB67" i="166" s="1"/>
  <c r="AC67" i="166" s="1"/>
  <c r="Y67" i="166"/>
  <c r="AP66" i="166"/>
  <c r="AO66" i="166"/>
  <c r="AQ66" i="166" s="1"/>
  <c r="AN66" i="166"/>
  <c r="AK66" i="166"/>
  <c r="AL66" i="166" s="1"/>
  <c r="AM66" i="166" s="1"/>
  <c r="AJ66" i="166"/>
  <c r="AI66" i="166"/>
  <c r="AF66" i="166"/>
  <c r="AE66" i="166"/>
  <c r="AD66" i="166"/>
  <c r="AG66" i="166" s="1"/>
  <c r="AH66" i="166" s="1"/>
  <c r="AC66" i="166"/>
  <c r="AA66" i="166"/>
  <c r="Z66" i="166"/>
  <c r="Y66" i="166"/>
  <c r="AB66" i="166" s="1"/>
  <c r="AP65" i="166"/>
  <c r="AO65" i="166"/>
  <c r="AN65" i="166"/>
  <c r="AQ65" i="166" s="1"/>
  <c r="AK65" i="166"/>
  <c r="AJ65" i="166"/>
  <c r="AL65" i="166" s="1"/>
  <c r="AM65" i="166" s="1"/>
  <c r="AI65" i="166"/>
  <c r="AF65" i="166"/>
  <c r="AE65" i="166"/>
  <c r="AD65" i="166"/>
  <c r="AB65" i="166"/>
  <c r="AC65" i="166" s="1"/>
  <c r="AA65" i="166"/>
  <c r="Z65" i="166"/>
  <c r="Y65" i="166"/>
  <c r="AP64" i="166"/>
  <c r="AO64" i="166"/>
  <c r="AN64" i="166"/>
  <c r="AQ64" i="166" s="1"/>
  <c r="AM64" i="166"/>
  <c r="AK64" i="166"/>
  <c r="AJ64" i="166"/>
  <c r="AI64" i="166"/>
  <c r="AL64" i="166" s="1"/>
  <c r="AF64" i="166"/>
  <c r="AE64" i="166"/>
  <c r="AD64" i="166"/>
  <c r="AA64" i="166"/>
  <c r="AB64" i="166" s="1"/>
  <c r="AC64" i="166" s="1"/>
  <c r="Z64" i="166"/>
  <c r="Y64" i="166"/>
  <c r="AP63" i="166"/>
  <c r="AO63" i="166"/>
  <c r="AN63" i="166"/>
  <c r="AL63" i="166"/>
  <c r="AM63" i="166" s="1"/>
  <c r="AK63" i="166"/>
  <c r="AJ63" i="166"/>
  <c r="AI63" i="166"/>
  <c r="AF63" i="166"/>
  <c r="AE63" i="166"/>
  <c r="AD63" i="166"/>
  <c r="AG63" i="166" s="1"/>
  <c r="AH63" i="166" s="1"/>
  <c r="AA63" i="166"/>
  <c r="Z63" i="166"/>
  <c r="AB63" i="166" s="1"/>
  <c r="AC63" i="166" s="1"/>
  <c r="Y63" i="166"/>
  <c r="AP62" i="166"/>
  <c r="AO62" i="166"/>
  <c r="AN62" i="166"/>
  <c r="AK62" i="166"/>
  <c r="AL62" i="166" s="1"/>
  <c r="AM62" i="166" s="1"/>
  <c r="AJ62" i="166"/>
  <c r="AI62" i="166"/>
  <c r="AF62" i="166"/>
  <c r="AE62" i="166"/>
  <c r="AG62" i="166" s="1"/>
  <c r="AH62" i="166" s="1"/>
  <c r="AD62" i="166"/>
  <c r="AC62" i="166"/>
  <c r="AA62" i="166"/>
  <c r="Z62" i="166"/>
  <c r="Y62" i="166"/>
  <c r="AB62" i="166" s="1"/>
  <c r="AP61" i="166"/>
  <c r="AO61" i="166"/>
  <c r="AN61" i="166"/>
  <c r="AQ61" i="166" s="1"/>
  <c r="AK61" i="166"/>
  <c r="AJ61" i="166"/>
  <c r="AL61" i="166" s="1"/>
  <c r="AM61" i="166" s="1"/>
  <c r="AI61" i="166"/>
  <c r="AF61" i="166"/>
  <c r="AE61" i="166"/>
  <c r="AD61" i="166"/>
  <c r="AB61" i="166"/>
  <c r="AC61" i="166" s="1"/>
  <c r="AA61" i="166"/>
  <c r="Z61" i="166"/>
  <c r="Y61" i="166"/>
  <c r="AP60" i="166"/>
  <c r="AO60" i="166"/>
  <c r="AN60" i="166"/>
  <c r="AM60" i="166"/>
  <c r="AK60" i="166"/>
  <c r="AJ60" i="166"/>
  <c r="AI60" i="166"/>
  <c r="AL60" i="166" s="1"/>
  <c r="AF60" i="166"/>
  <c r="AE60" i="166"/>
  <c r="AD60" i="166"/>
  <c r="AA60" i="166"/>
  <c r="AB60" i="166" s="1"/>
  <c r="AC60" i="166" s="1"/>
  <c r="Z60" i="166"/>
  <c r="Y60" i="166"/>
  <c r="AP59" i="166"/>
  <c r="AQ59" i="166" s="1"/>
  <c r="AO59" i="166"/>
  <c r="AN59" i="166"/>
  <c r="AL59" i="166"/>
  <c r="AM59" i="166" s="1"/>
  <c r="AK59" i="166"/>
  <c r="AJ59" i="166"/>
  <c r="AI59" i="166"/>
  <c r="AF59" i="166"/>
  <c r="AE59" i="166"/>
  <c r="AD59" i="166"/>
  <c r="AA59" i="166"/>
  <c r="Z59" i="166"/>
  <c r="AB59" i="166" s="1"/>
  <c r="AC59" i="166" s="1"/>
  <c r="Y59" i="166"/>
  <c r="AP58" i="166"/>
  <c r="AO58" i="166"/>
  <c r="AN58" i="166"/>
  <c r="AK58" i="166"/>
  <c r="AL58" i="166" s="1"/>
  <c r="AM58" i="166" s="1"/>
  <c r="AJ58" i="166"/>
  <c r="AI58" i="166"/>
  <c r="AG58" i="166"/>
  <c r="AF58" i="166"/>
  <c r="AE58" i="166"/>
  <c r="AD58" i="166"/>
  <c r="AA58" i="166"/>
  <c r="Z58" i="166"/>
  <c r="Y58" i="166"/>
  <c r="AB58" i="166" s="1"/>
  <c r="AC58" i="166" s="1"/>
  <c r="AP57" i="166"/>
  <c r="AO57" i="166"/>
  <c r="AN57" i="166"/>
  <c r="AQ57" i="166" s="1"/>
  <c r="AK57" i="166"/>
  <c r="AJ57" i="166"/>
  <c r="AL57" i="166" s="1"/>
  <c r="AM57" i="166" s="1"/>
  <c r="AI57" i="166"/>
  <c r="AF57" i="166"/>
  <c r="AG57" i="166" s="1"/>
  <c r="AH57" i="166" s="1"/>
  <c r="AE57" i="166"/>
  <c r="AD57" i="166"/>
  <c r="AB57" i="166"/>
  <c r="AC57" i="166" s="1"/>
  <c r="AA57" i="166"/>
  <c r="Z57" i="166"/>
  <c r="Y57" i="166"/>
  <c r="AQ56" i="166"/>
  <c r="AP56" i="166"/>
  <c r="AO56" i="166"/>
  <c r="AN56" i="166"/>
  <c r="AM56" i="166"/>
  <c r="AK56" i="166"/>
  <c r="AJ56" i="166"/>
  <c r="AI56" i="166"/>
  <c r="AL56" i="166" s="1"/>
  <c r="AF56" i="166"/>
  <c r="AE56" i="166"/>
  <c r="AG56" i="166" s="1"/>
  <c r="AH56" i="166" s="1"/>
  <c r="AD56" i="166"/>
  <c r="AA56" i="166"/>
  <c r="AB56" i="166" s="1"/>
  <c r="AC56" i="166" s="1"/>
  <c r="Z56" i="166"/>
  <c r="Y56" i="166"/>
  <c r="AP55" i="166"/>
  <c r="AO55" i="166"/>
  <c r="AN55" i="166"/>
  <c r="AL55" i="166"/>
  <c r="AM55" i="166" s="1"/>
  <c r="AK55" i="166"/>
  <c r="AJ55" i="166"/>
  <c r="AI55" i="166"/>
  <c r="AF55" i="166"/>
  <c r="AE55" i="166"/>
  <c r="AD55" i="166"/>
  <c r="AG55" i="166" s="1"/>
  <c r="AA55" i="166"/>
  <c r="Z55" i="166"/>
  <c r="AB55" i="166" s="1"/>
  <c r="AC55" i="166" s="1"/>
  <c r="Y55" i="166"/>
  <c r="AP54" i="166"/>
  <c r="AO54" i="166"/>
  <c r="AN54" i="166"/>
  <c r="AK54" i="166"/>
  <c r="AL54" i="166" s="1"/>
  <c r="AM54" i="166" s="1"/>
  <c r="AJ54" i="166"/>
  <c r="AI54" i="166"/>
  <c r="AG54" i="166"/>
  <c r="AH54" i="166" s="1"/>
  <c r="AF54" i="166"/>
  <c r="AE54" i="166"/>
  <c r="AD54" i="166"/>
  <c r="AC54" i="166"/>
  <c r="AA54" i="166"/>
  <c r="Z54" i="166"/>
  <c r="Y54" i="166"/>
  <c r="AB54" i="166" s="1"/>
  <c r="AP53" i="166"/>
  <c r="AO53" i="166"/>
  <c r="AN53" i="166"/>
  <c r="AQ53" i="166" s="1"/>
  <c r="AK53" i="166"/>
  <c r="AJ53" i="166"/>
  <c r="AL53" i="166" s="1"/>
  <c r="AM53" i="166" s="1"/>
  <c r="AI53" i="166"/>
  <c r="AF53" i="166"/>
  <c r="AE53" i="166"/>
  <c r="AD53" i="166"/>
  <c r="AB53" i="166"/>
  <c r="AC53" i="166" s="1"/>
  <c r="AA53" i="166"/>
  <c r="Z53" i="166"/>
  <c r="Y53" i="166"/>
  <c r="AP52" i="166"/>
  <c r="AK52" i="166"/>
  <c r="AJ52" i="166"/>
  <c r="AI52" i="166"/>
  <c r="AL52" i="166" s="1"/>
  <c r="AM52" i="166" s="1"/>
  <c r="AF52" i="166"/>
  <c r="AA52" i="166"/>
  <c r="AB52" i="166" s="1"/>
  <c r="AC52" i="166" s="1"/>
  <c r="Z52" i="166"/>
  <c r="Y52" i="166"/>
  <c r="AP51" i="166"/>
  <c r="AO51" i="166"/>
  <c r="AN51" i="166"/>
  <c r="AL51" i="166"/>
  <c r="AM51" i="166" s="1"/>
  <c r="AK51" i="166"/>
  <c r="AJ51" i="166"/>
  <c r="AI51" i="166"/>
  <c r="AF51" i="166"/>
  <c r="AE51" i="166"/>
  <c r="AD51" i="166"/>
  <c r="AG51" i="166" s="1"/>
  <c r="AA51" i="166"/>
  <c r="Z51" i="166"/>
  <c r="AB51" i="166" s="1"/>
  <c r="AC51" i="166" s="1"/>
  <c r="Y51" i="166"/>
  <c r="AP50" i="166"/>
  <c r="AO50" i="166"/>
  <c r="AN50" i="166"/>
  <c r="AK50" i="166"/>
  <c r="AL50" i="166" s="1"/>
  <c r="AM50" i="166" s="1"/>
  <c r="AJ50" i="166"/>
  <c r="AI50" i="166"/>
  <c r="AF50" i="166"/>
  <c r="AE50" i="166"/>
  <c r="AD50" i="166"/>
  <c r="AG50" i="166" s="1"/>
  <c r="AH50" i="166" s="1"/>
  <c r="AC50" i="166"/>
  <c r="AA50" i="166"/>
  <c r="Z50" i="166"/>
  <c r="Y50" i="166"/>
  <c r="AB50" i="166" s="1"/>
  <c r="AP49" i="166"/>
  <c r="AO49" i="166"/>
  <c r="AN49" i="166"/>
  <c r="AQ49" i="166" s="1"/>
  <c r="AK49" i="166"/>
  <c r="AJ49" i="166"/>
  <c r="AL49" i="166" s="1"/>
  <c r="AM49" i="166" s="1"/>
  <c r="AI49" i="166"/>
  <c r="AF49" i="166"/>
  <c r="AE49" i="166"/>
  <c r="AD49" i="166"/>
  <c r="AB49" i="166"/>
  <c r="AC49" i="166" s="1"/>
  <c r="AA49" i="166"/>
  <c r="Z49" i="166"/>
  <c r="Y49" i="166"/>
  <c r="AP48" i="166"/>
  <c r="AM48" i="166"/>
  <c r="AK48" i="166"/>
  <c r="AJ48" i="166"/>
  <c r="AI48" i="166"/>
  <c r="AL48" i="166" s="1"/>
  <c r="AF48" i="166"/>
  <c r="AA48" i="166"/>
  <c r="AB48" i="166" s="1"/>
  <c r="AC48" i="166" s="1"/>
  <c r="Z48" i="166"/>
  <c r="Y48" i="166"/>
  <c r="AP47" i="166"/>
  <c r="AO47" i="166"/>
  <c r="AN47" i="166"/>
  <c r="AL47" i="166"/>
  <c r="AM47" i="166" s="1"/>
  <c r="AK47" i="166"/>
  <c r="AJ47" i="166"/>
  <c r="AI47" i="166"/>
  <c r="AF47" i="166"/>
  <c r="AE47" i="166"/>
  <c r="AD47" i="166"/>
  <c r="AG47" i="166" s="1"/>
  <c r="AH47" i="166" s="1"/>
  <c r="AA47" i="166"/>
  <c r="Z47" i="166"/>
  <c r="AB47" i="166" s="1"/>
  <c r="AC47" i="166" s="1"/>
  <c r="Y47" i="166"/>
  <c r="AP46" i="166"/>
  <c r="AK46" i="166"/>
  <c r="AL46" i="166" s="1"/>
  <c r="AM46" i="166" s="1"/>
  <c r="AJ46" i="166"/>
  <c r="AI46" i="166"/>
  <c r="AF46" i="166"/>
  <c r="AC46" i="166"/>
  <c r="AA46" i="166"/>
  <c r="Z46" i="166"/>
  <c r="Y46" i="166"/>
  <c r="AB46" i="166" s="1"/>
  <c r="AP45" i="166"/>
  <c r="AO45" i="166"/>
  <c r="AN45" i="166"/>
  <c r="AQ45" i="166" s="1"/>
  <c r="AK45" i="166"/>
  <c r="AJ45" i="166"/>
  <c r="AL45" i="166" s="1"/>
  <c r="AM45" i="166" s="1"/>
  <c r="AI45" i="166"/>
  <c r="AF45" i="166"/>
  <c r="AE45" i="166"/>
  <c r="AD45" i="166"/>
  <c r="AB45" i="166"/>
  <c r="AC45" i="166" s="1"/>
  <c r="AA45" i="166"/>
  <c r="Z45" i="166"/>
  <c r="Y45" i="166"/>
  <c r="AP44" i="166"/>
  <c r="AO44" i="166"/>
  <c r="AQ44" i="166" s="1"/>
  <c r="AN44" i="166"/>
  <c r="AM44" i="166"/>
  <c r="AK44" i="166"/>
  <c r="AJ44" i="166"/>
  <c r="AI44" i="166"/>
  <c r="AL44" i="166" s="1"/>
  <c r="AF44" i="166"/>
  <c r="AE44" i="166"/>
  <c r="AD44" i="166"/>
  <c r="AA44" i="166"/>
  <c r="AB44" i="166" s="1"/>
  <c r="AC44" i="166" s="1"/>
  <c r="Z44" i="166"/>
  <c r="Y44" i="166"/>
  <c r="AP43" i="166"/>
  <c r="AO43" i="166"/>
  <c r="AN43" i="166"/>
  <c r="AL43" i="166"/>
  <c r="AM43" i="166" s="1"/>
  <c r="AK43" i="166"/>
  <c r="AJ43" i="166"/>
  <c r="AI43" i="166"/>
  <c r="AF43" i="166"/>
  <c r="AE43" i="166"/>
  <c r="AD43" i="166"/>
  <c r="AA43" i="166"/>
  <c r="Z43" i="166"/>
  <c r="AB43" i="166" s="1"/>
  <c r="AC43" i="166" s="1"/>
  <c r="Y43" i="166"/>
  <c r="AP42" i="166"/>
  <c r="AO42" i="166"/>
  <c r="AN42" i="166"/>
  <c r="AK42" i="166"/>
  <c r="AL42" i="166" s="1"/>
  <c r="AM42" i="166" s="1"/>
  <c r="AJ42" i="166"/>
  <c r="AI42" i="166"/>
  <c r="AG42" i="166"/>
  <c r="AF42" i="166"/>
  <c r="AE42" i="166"/>
  <c r="AD42" i="166"/>
  <c r="AA42" i="166"/>
  <c r="Z42" i="166"/>
  <c r="Y42" i="166"/>
  <c r="AB42" i="166" s="1"/>
  <c r="AC42" i="166" s="1"/>
  <c r="AP41" i="166"/>
  <c r="AO41" i="166"/>
  <c r="AN41" i="166"/>
  <c r="AQ41" i="166" s="1"/>
  <c r="AK41" i="166"/>
  <c r="AJ41" i="166"/>
  <c r="AL41" i="166" s="1"/>
  <c r="AM41" i="166" s="1"/>
  <c r="AI41" i="166"/>
  <c r="AF41" i="166"/>
  <c r="AG41" i="166" s="1"/>
  <c r="AH41" i="166" s="1"/>
  <c r="AE41" i="166"/>
  <c r="AD41" i="166"/>
  <c r="AB41" i="166"/>
  <c r="AC41" i="166" s="1"/>
  <c r="AA41" i="166"/>
  <c r="Z41" i="166"/>
  <c r="Y41" i="166"/>
  <c r="AP40" i="166"/>
  <c r="AO40" i="166"/>
  <c r="AN40" i="166"/>
  <c r="AM40" i="166"/>
  <c r="AK40" i="166"/>
  <c r="AJ40" i="166"/>
  <c r="AI40" i="166"/>
  <c r="AL40" i="166" s="1"/>
  <c r="AF40" i="166"/>
  <c r="AE40" i="166"/>
  <c r="AD40" i="166"/>
  <c r="AA40" i="166"/>
  <c r="AB40" i="166" s="1"/>
  <c r="AC40" i="166" s="1"/>
  <c r="Z40" i="166"/>
  <c r="Y40" i="166"/>
  <c r="AP39" i="166"/>
  <c r="AQ39" i="166" s="1"/>
  <c r="AO39" i="166"/>
  <c r="AN39" i="166"/>
  <c r="AL39" i="166"/>
  <c r="AM39" i="166" s="1"/>
  <c r="AK39" i="166"/>
  <c r="AJ39" i="166"/>
  <c r="AI39" i="166"/>
  <c r="AF39" i="166"/>
  <c r="AE39" i="166"/>
  <c r="AD39" i="166"/>
  <c r="AA39" i="166"/>
  <c r="Z39" i="166"/>
  <c r="AB39" i="166" s="1"/>
  <c r="AC39" i="166" s="1"/>
  <c r="Y39" i="166"/>
  <c r="AP38" i="166"/>
  <c r="AO38" i="166"/>
  <c r="AN38" i="166"/>
  <c r="AK38" i="166"/>
  <c r="AL38" i="166" s="1"/>
  <c r="AM38" i="166" s="1"/>
  <c r="AJ38" i="166"/>
  <c r="AI38" i="166"/>
  <c r="AG38" i="166"/>
  <c r="AH38" i="166" s="1"/>
  <c r="AF38" i="166"/>
  <c r="AE38" i="166"/>
  <c r="AD38" i="166"/>
  <c r="AC38" i="166"/>
  <c r="AA38" i="166"/>
  <c r="Z38" i="166"/>
  <c r="Y38" i="166"/>
  <c r="AB38" i="166" s="1"/>
  <c r="AP37" i="166"/>
  <c r="AO37" i="166"/>
  <c r="AN37" i="166"/>
  <c r="AK37" i="166"/>
  <c r="AJ37" i="166"/>
  <c r="AL37" i="166" s="1"/>
  <c r="AM37" i="166" s="1"/>
  <c r="AI37" i="166"/>
  <c r="AF37" i="166"/>
  <c r="AE37" i="166"/>
  <c r="AD37" i="166"/>
  <c r="AB37" i="166"/>
  <c r="AC37" i="166" s="1"/>
  <c r="AA37" i="166"/>
  <c r="Z37" i="166"/>
  <c r="Y37" i="166"/>
  <c r="AQ36" i="166"/>
  <c r="AP36" i="166"/>
  <c r="AO36" i="166"/>
  <c r="AN36" i="166"/>
  <c r="AK36" i="166"/>
  <c r="AJ36" i="166"/>
  <c r="AI36" i="166"/>
  <c r="AL36" i="166" s="1"/>
  <c r="AM36" i="166" s="1"/>
  <c r="AF36" i="166"/>
  <c r="AE36" i="166"/>
  <c r="AG36" i="166" s="1"/>
  <c r="AD36" i="166"/>
  <c r="AB36" i="166"/>
  <c r="AC36" i="166" s="1"/>
  <c r="AA36" i="166"/>
  <c r="Z36" i="166"/>
  <c r="Y36" i="166"/>
  <c r="AP35" i="166"/>
  <c r="AO35" i="166"/>
  <c r="AN35" i="166"/>
  <c r="AQ35" i="166" s="1"/>
  <c r="AK35" i="166"/>
  <c r="AJ35" i="166"/>
  <c r="AI35" i="166"/>
  <c r="AL35" i="166" s="1"/>
  <c r="AM35" i="166" s="1"/>
  <c r="AF35" i="166"/>
  <c r="AE35" i="166"/>
  <c r="AD35" i="166"/>
  <c r="AG35" i="166" s="1"/>
  <c r="AH35" i="166" s="1"/>
  <c r="AA35" i="166"/>
  <c r="Z35" i="166"/>
  <c r="AB35" i="166" s="1"/>
  <c r="AC35" i="166" s="1"/>
  <c r="Y35" i="166"/>
  <c r="AP34" i="166"/>
  <c r="AO34" i="166"/>
  <c r="AN34" i="166"/>
  <c r="AK34" i="166"/>
  <c r="AL34" i="166" s="1"/>
  <c r="AM34" i="166" s="1"/>
  <c r="AJ34" i="166"/>
  <c r="AI34" i="166"/>
  <c r="AF34" i="166"/>
  <c r="AE34" i="166"/>
  <c r="AD34" i="166"/>
  <c r="AG34" i="166" s="1"/>
  <c r="AH34" i="166" s="1"/>
  <c r="AC34" i="166"/>
  <c r="AA34" i="166"/>
  <c r="Z34" i="166"/>
  <c r="Y34" i="166"/>
  <c r="AB34" i="166" s="1"/>
  <c r="AP33" i="166"/>
  <c r="AO33" i="166"/>
  <c r="AN33" i="166"/>
  <c r="AK33" i="166"/>
  <c r="AJ33" i="166"/>
  <c r="AL33" i="166" s="1"/>
  <c r="AM33" i="166" s="1"/>
  <c r="AI33" i="166"/>
  <c r="AF33" i="166"/>
  <c r="AE33" i="166"/>
  <c r="AD33" i="166"/>
  <c r="AB33" i="166"/>
  <c r="AC33" i="166" s="1"/>
  <c r="AA33" i="166"/>
  <c r="Z33" i="166"/>
  <c r="Y33" i="166"/>
  <c r="AP32" i="166"/>
  <c r="AO32" i="166"/>
  <c r="AN32" i="166"/>
  <c r="AQ32" i="166" s="1"/>
  <c r="AM32" i="166"/>
  <c r="AK32" i="166"/>
  <c r="AJ32" i="166"/>
  <c r="AI32" i="166"/>
  <c r="AL32" i="166" s="1"/>
  <c r="AF32" i="166"/>
  <c r="AE32" i="166"/>
  <c r="AD32" i="166"/>
  <c r="AA32" i="166"/>
  <c r="AB32" i="166" s="1"/>
  <c r="AC32" i="166" s="1"/>
  <c r="Z32" i="166"/>
  <c r="Y32" i="166"/>
  <c r="AP31" i="166"/>
  <c r="AO31" i="166"/>
  <c r="AN31" i="166"/>
  <c r="AL31" i="166"/>
  <c r="AM31" i="166" s="1"/>
  <c r="AK31" i="166"/>
  <c r="AJ31" i="166"/>
  <c r="AI31" i="166"/>
  <c r="AF31" i="166"/>
  <c r="AE31" i="166"/>
  <c r="AD31" i="166"/>
  <c r="AG31" i="166" s="1"/>
  <c r="AA31" i="166"/>
  <c r="Z31" i="166"/>
  <c r="AB31" i="166" s="1"/>
  <c r="AC31" i="166" s="1"/>
  <c r="Y31" i="166"/>
  <c r="AP30" i="166"/>
  <c r="AO30" i="166"/>
  <c r="AN30" i="166"/>
  <c r="AK30" i="166"/>
  <c r="AL30" i="166" s="1"/>
  <c r="AM30" i="166" s="1"/>
  <c r="AJ30" i="166"/>
  <c r="AI30" i="166"/>
  <c r="AG30" i="166"/>
  <c r="AF30" i="166"/>
  <c r="AE30" i="166"/>
  <c r="AD30" i="166"/>
  <c r="AA30" i="166"/>
  <c r="Z30" i="166"/>
  <c r="Y30" i="166"/>
  <c r="AP29" i="166"/>
  <c r="AO29" i="166"/>
  <c r="AN29" i="166"/>
  <c r="AK29" i="166"/>
  <c r="AJ29" i="166"/>
  <c r="AL29" i="166" s="1"/>
  <c r="AM29" i="166" s="1"/>
  <c r="AI29" i="166"/>
  <c r="AF29" i="166"/>
  <c r="AE29" i="166"/>
  <c r="AD29" i="166"/>
  <c r="AG29" i="166" s="1"/>
  <c r="AA29" i="166"/>
  <c r="Z29" i="166"/>
  <c r="Y29" i="166"/>
  <c r="AB29" i="166" s="1"/>
  <c r="AC29" i="166" s="1"/>
  <c r="AP28" i="166"/>
  <c r="AK28" i="166"/>
  <c r="AJ28" i="166"/>
  <c r="AI28" i="166"/>
  <c r="AL28" i="166" s="1"/>
  <c r="AM28" i="166" s="1"/>
  <c r="AF28" i="166"/>
  <c r="AB28" i="166"/>
  <c r="AC28" i="166" s="1"/>
  <c r="AA28" i="166"/>
  <c r="Z28" i="166"/>
  <c r="Y28" i="166"/>
  <c r="AQ27" i="166"/>
  <c r="AP27" i="166"/>
  <c r="AO27" i="166"/>
  <c r="AN27" i="166"/>
  <c r="AK27" i="166"/>
  <c r="AJ27" i="166"/>
  <c r="AI27" i="166"/>
  <c r="AL27" i="166" s="1"/>
  <c r="AM27" i="166" s="1"/>
  <c r="AF27" i="166"/>
  <c r="AE27" i="166"/>
  <c r="AD27" i="166"/>
  <c r="AA27" i="166"/>
  <c r="Z27" i="166"/>
  <c r="AB27" i="166" s="1"/>
  <c r="AC27" i="166" s="1"/>
  <c r="Y27" i="166"/>
  <c r="AP26" i="166"/>
  <c r="AK26" i="166"/>
  <c r="AL26" i="166" s="1"/>
  <c r="AM26" i="166" s="1"/>
  <c r="AJ26" i="166"/>
  <c r="AI26" i="166"/>
  <c r="AF26" i="166"/>
  <c r="AC26" i="166"/>
  <c r="AA26" i="166"/>
  <c r="Z26" i="166"/>
  <c r="Y26" i="166"/>
  <c r="AB26" i="166" s="1"/>
  <c r="AP25" i="166"/>
  <c r="AO25" i="166"/>
  <c r="AN25" i="166"/>
  <c r="AK25" i="166"/>
  <c r="AJ25" i="166"/>
  <c r="AL25" i="166" s="1"/>
  <c r="AM25" i="166" s="1"/>
  <c r="AI25" i="166"/>
  <c r="AF25" i="166"/>
  <c r="AE25" i="166"/>
  <c r="AD25" i="166"/>
  <c r="AB25" i="166"/>
  <c r="AC25" i="166" s="1"/>
  <c r="AA25" i="166"/>
  <c r="Z25" i="166"/>
  <c r="Y25" i="166"/>
  <c r="AQ24" i="166"/>
  <c r="AP24" i="166"/>
  <c r="AO24" i="166"/>
  <c r="AN24" i="166"/>
  <c r="AK24" i="166"/>
  <c r="AJ24" i="166"/>
  <c r="AI24" i="166"/>
  <c r="AF24" i="166"/>
  <c r="AE24" i="166"/>
  <c r="AG24" i="166" s="1"/>
  <c r="AD24" i="166"/>
  <c r="AA24" i="166"/>
  <c r="AB24" i="166" s="1"/>
  <c r="AC24" i="166" s="1"/>
  <c r="Z24" i="166"/>
  <c r="Y24" i="166"/>
  <c r="AP23" i="166"/>
  <c r="AL23" i="166"/>
  <c r="AM23" i="166" s="1"/>
  <c r="AK23" i="166"/>
  <c r="AJ23" i="166"/>
  <c r="AI23" i="166"/>
  <c r="AF23" i="166"/>
  <c r="AB23" i="166"/>
  <c r="AC23" i="166" s="1"/>
  <c r="AA23" i="166"/>
  <c r="Z23" i="166"/>
  <c r="Y23" i="166"/>
  <c r="AP22" i="166"/>
  <c r="AO22" i="166"/>
  <c r="AN22" i="166"/>
  <c r="AQ22" i="166" s="1"/>
  <c r="AK22" i="166"/>
  <c r="AJ22" i="166"/>
  <c r="AI22" i="166"/>
  <c r="AL22" i="166" s="1"/>
  <c r="AM22" i="166" s="1"/>
  <c r="AF22" i="166"/>
  <c r="AE22" i="166"/>
  <c r="AD22" i="166"/>
  <c r="AA22" i="166"/>
  <c r="Z22" i="166"/>
  <c r="Y22" i="166"/>
  <c r="AP21" i="166"/>
  <c r="AO21" i="166"/>
  <c r="AN21" i="166"/>
  <c r="AQ21" i="166" s="1"/>
  <c r="AK21" i="166"/>
  <c r="AJ21" i="166"/>
  <c r="AL21" i="166" s="1"/>
  <c r="AM21" i="166" s="1"/>
  <c r="AI21" i="166"/>
  <c r="AF21" i="166"/>
  <c r="AE21" i="166"/>
  <c r="AD21" i="166"/>
  <c r="AB21" i="166"/>
  <c r="AC21" i="166" s="1"/>
  <c r="AA21" i="166"/>
  <c r="Z21" i="166"/>
  <c r="Y21" i="166"/>
  <c r="AP20" i="166"/>
  <c r="AO20" i="166"/>
  <c r="AN20" i="166"/>
  <c r="AK20" i="166"/>
  <c r="AJ20" i="166"/>
  <c r="AI20" i="166"/>
  <c r="AF20" i="166"/>
  <c r="AE20" i="166"/>
  <c r="AD20" i="166"/>
  <c r="AB20" i="166"/>
  <c r="AC20" i="166" s="1"/>
  <c r="AA20" i="166"/>
  <c r="Z20" i="166"/>
  <c r="Y20" i="166"/>
  <c r="AQ19" i="166"/>
  <c r="AP19" i="166"/>
  <c r="AO19" i="166"/>
  <c r="AN19" i="166"/>
  <c r="AK19" i="166"/>
  <c r="AJ19" i="166"/>
  <c r="AI19" i="166"/>
  <c r="AL19" i="166" s="1"/>
  <c r="AM19" i="166" s="1"/>
  <c r="AF19" i="166"/>
  <c r="AE19" i="166"/>
  <c r="AD19" i="166"/>
  <c r="AA19" i="166"/>
  <c r="Z19" i="166"/>
  <c r="AB19" i="166" s="1"/>
  <c r="AC19" i="166" s="1"/>
  <c r="Y19" i="166"/>
  <c r="AP18" i="166"/>
  <c r="AO18" i="166"/>
  <c r="AN18" i="166"/>
  <c r="AK18" i="166"/>
  <c r="AL18" i="166" s="1"/>
  <c r="AM18" i="166" s="1"/>
  <c r="AJ18" i="166"/>
  <c r="AI18" i="166"/>
  <c r="AF18" i="166"/>
  <c r="AE18" i="166"/>
  <c r="AD18" i="166"/>
  <c r="AA18" i="166"/>
  <c r="Z18" i="166"/>
  <c r="Y18" i="166"/>
  <c r="AP17" i="166"/>
  <c r="AO17" i="166"/>
  <c r="AN17" i="166"/>
  <c r="AK17" i="166"/>
  <c r="AJ17" i="166"/>
  <c r="AL17" i="166" s="1"/>
  <c r="AM17" i="166" s="1"/>
  <c r="AI17" i="166"/>
  <c r="AF17" i="166"/>
  <c r="AE17" i="166"/>
  <c r="AD17" i="166"/>
  <c r="AB17" i="166"/>
  <c r="AC17" i="166" s="1"/>
  <c r="AA17" i="166"/>
  <c r="Z17" i="166"/>
  <c r="Y17" i="166"/>
  <c r="AP16" i="166"/>
  <c r="AO16" i="166"/>
  <c r="AN16" i="166"/>
  <c r="AQ16" i="166" s="1"/>
  <c r="AM16" i="166"/>
  <c r="AK16" i="166"/>
  <c r="AJ16" i="166"/>
  <c r="AI16" i="166"/>
  <c r="AL16" i="166" s="1"/>
  <c r="AF16" i="166"/>
  <c r="AE16" i="166"/>
  <c r="AD16" i="166"/>
  <c r="AG16" i="166" s="1"/>
  <c r="AA16" i="166"/>
  <c r="Z16" i="166"/>
  <c r="Y16" i="166"/>
  <c r="AB16" i="166" s="1"/>
  <c r="AC16" i="166" s="1"/>
  <c r="AP15" i="166"/>
  <c r="AO15" i="166"/>
  <c r="AN15" i="166"/>
  <c r="AK15" i="166"/>
  <c r="AJ15" i="166"/>
  <c r="AL15" i="166" s="1"/>
  <c r="AM15" i="166" s="1"/>
  <c r="AI15" i="166"/>
  <c r="AF15" i="166"/>
  <c r="AE15" i="166"/>
  <c r="AD15" i="166"/>
  <c r="AA15" i="166"/>
  <c r="Z15" i="166"/>
  <c r="AB15" i="166" s="1"/>
  <c r="AC15" i="166" s="1"/>
  <c r="Y15" i="166"/>
  <c r="AP14" i="166"/>
  <c r="AK14" i="166"/>
  <c r="AL14" i="166" s="1"/>
  <c r="AM14" i="166" s="1"/>
  <c r="AJ14" i="166"/>
  <c r="AI14" i="166"/>
  <c r="AF14" i="166"/>
  <c r="AC14" i="166"/>
  <c r="AA14" i="166"/>
  <c r="Z14" i="166"/>
  <c r="Y14" i="166"/>
  <c r="AB14" i="166" s="1"/>
  <c r="AP13" i="166"/>
  <c r="AO13" i="166"/>
  <c r="AN13" i="166"/>
  <c r="AK13" i="166"/>
  <c r="AL13" i="166" s="1"/>
  <c r="AM13" i="166" s="1"/>
  <c r="AJ13" i="166"/>
  <c r="AI13" i="166"/>
  <c r="AF13" i="166"/>
  <c r="AE13" i="166"/>
  <c r="AD13" i="166"/>
  <c r="AG13" i="166" s="1"/>
  <c r="AH13" i="166" s="1"/>
  <c r="AA13" i="166"/>
  <c r="Z13" i="166"/>
  <c r="Y13" i="166"/>
  <c r="AB13" i="166" s="1"/>
  <c r="AC13" i="166" s="1"/>
  <c r="AP12" i="166"/>
  <c r="AO12" i="166"/>
  <c r="AN12" i="166"/>
  <c r="AQ12" i="166" s="1"/>
  <c r="AK12" i="166"/>
  <c r="AJ12" i="166"/>
  <c r="AI12" i="166"/>
  <c r="AL12" i="166" s="1"/>
  <c r="AM12" i="166" s="1"/>
  <c r="AF12" i="166"/>
  <c r="AE12" i="166"/>
  <c r="AD12" i="166"/>
  <c r="AA12" i="166"/>
  <c r="AB12" i="166" s="1"/>
  <c r="AC12" i="166" s="1"/>
  <c r="Z12" i="166"/>
  <c r="Y12" i="166"/>
  <c r="AP11" i="166"/>
  <c r="AL11" i="166"/>
  <c r="AM11" i="166" s="1"/>
  <c r="AK11" i="166"/>
  <c r="AJ11" i="166"/>
  <c r="AI11" i="166"/>
  <c r="AF11" i="166"/>
  <c r="AA11" i="166"/>
  <c r="AB11" i="166" s="1"/>
  <c r="AC11" i="166" s="1"/>
  <c r="Z11" i="166"/>
  <c r="Y11" i="166"/>
  <c r="AP10" i="166"/>
  <c r="AO10" i="166"/>
  <c r="AN10" i="166"/>
  <c r="AL10" i="166"/>
  <c r="AM10" i="166" s="1"/>
  <c r="AK10" i="166"/>
  <c r="AJ10" i="166"/>
  <c r="AI10" i="166"/>
  <c r="AF10" i="166"/>
  <c r="AE10" i="166"/>
  <c r="AD10" i="166"/>
  <c r="AG10" i="166" s="1"/>
  <c r="AH10" i="166" s="1"/>
  <c r="AA10" i="166"/>
  <c r="Z10" i="166"/>
  <c r="Y10" i="166"/>
  <c r="AB10" i="166" s="1"/>
  <c r="AC10" i="166" s="1"/>
  <c r="AP9" i="166"/>
  <c r="AO9" i="166"/>
  <c r="AN9" i="166"/>
  <c r="AL9" i="166"/>
  <c r="AK9" i="166"/>
  <c r="AJ9" i="166"/>
  <c r="AI9" i="166"/>
  <c r="AF9" i="166"/>
  <c r="AE9" i="166"/>
  <c r="AD9" i="166"/>
  <c r="AA9" i="166"/>
  <c r="Z9" i="166"/>
  <c r="Z1061" i="166" s="1"/>
  <c r="Y9" i="166"/>
  <c r="AG65" i="166" l="1"/>
  <c r="AQ67" i="166"/>
  <c r="AG64" i="166"/>
  <c r="AH64" i="166" s="1"/>
  <c r="AG74" i="166"/>
  <c r="AG99" i="166"/>
  <c r="AQ116" i="166"/>
  <c r="AG118" i="166"/>
  <c r="AH118" i="166" s="1"/>
  <c r="AQ137" i="166"/>
  <c r="AG143" i="166"/>
  <c r="AH143" i="166" s="1"/>
  <c r="AG144" i="166"/>
  <c r="AH144" i="166" s="1"/>
  <c r="AG173" i="166"/>
  <c r="AH173" i="166" s="1"/>
  <c r="AG174" i="166"/>
  <c r="AQ175" i="166"/>
  <c r="AG189" i="166"/>
  <c r="AH189" i="166" s="1"/>
  <c r="AG211" i="166"/>
  <c r="AQ230" i="166"/>
  <c r="AG232" i="166"/>
  <c r="AG253" i="166"/>
  <c r="AH253" i="166" s="1"/>
  <c r="AQ255" i="166"/>
  <c r="AG271" i="166"/>
  <c r="AH271" i="166" s="1"/>
  <c r="AG272" i="166"/>
  <c r="AH272" i="166" s="1"/>
  <c r="AG280" i="166"/>
  <c r="AG304" i="166"/>
  <c r="AH304" i="166" s="1"/>
  <c r="AQ309" i="166"/>
  <c r="AG326" i="166"/>
  <c r="AH326" i="166" s="1"/>
  <c r="AG341" i="166"/>
  <c r="AQ346" i="166"/>
  <c r="AQ351" i="166"/>
  <c r="AG353" i="166"/>
  <c r="AG358" i="166"/>
  <c r="AQ361" i="166"/>
  <c r="AG363" i="166"/>
  <c r="AH363" i="166" s="1"/>
  <c r="AG380" i="166"/>
  <c r="AG388" i="166"/>
  <c r="AQ405" i="166"/>
  <c r="AG411" i="166"/>
  <c r="AH411" i="166" s="1"/>
  <c r="AQ419" i="166"/>
  <c r="AQ423" i="166"/>
  <c r="AQ442" i="166"/>
  <c r="AQ448" i="166"/>
  <c r="AG457" i="166"/>
  <c r="AG458" i="166"/>
  <c r="AH458" i="166" s="1"/>
  <c r="AQ459" i="166"/>
  <c r="AQ483" i="166"/>
  <c r="AQ501" i="166"/>
  <c r="AG530" i="166"/>
  <c r="AH530" i="166" s="1"/>
  <c r="AQ542" i="166"/>
  <c r="AG544" i="166"/>
  <c r="AH544" i="166" s="1"/>
  <c r="AQ547" i="166"/>
  <c r="AG549" i="166"/>
  <c r="AH549" i="166" s="1"/>
  <c r="AG584" i="166"/>
  <c r="AG585" i="166"/>
  <c r="AH585" i="166" s="1"/>
  <c r="AG629" i="166"/>
  <c r="AQ630" i="166"/>
  <c r="AG645" i="166"/>
  <c r="AQ646" i="166"/>
  <c r="AQ652" i="166"/>
  <c r="AQ655" i="166"/>
  <c r="AQ659" i="166"/>
  <c r="AG662" i="166"/>
  <c r="AH662" i="166" s="1"/>
  <c r="AQ663" i="166"/>
  <c r="AQ668" i="166"/>
  <c r="AQ674" i="166"/>
  <c r="AG676" i="166"/>
  <c r="AH676" i="166" s="1"/>
  <c r="AQ735" i="166"/>
  <c r="AG739" i="166"/>
  <c r="AH739" i="166" s="1"/>
  <c r="AQ749" i="166"/>
  <c r="AQ754" i="166"/>
  <c r="AQ755" i="166"/>
  <c r="AG757" i="166"/>
  <c r="AH757" i="166" s="1"/>
  <c r="AG49" i="166"/>
  <c r="AG241" i="166"/>
  <c r="AH241" i="166" s="1"/>
  <c r="AQ469" i="166"/>
  <c r="AG17" i="166"/>
  <c r="AH17" i="166" s="1"/>
  <c r="AG27" i="166"/>
  <c r="AH27" i="166" s="1"/>
  <c r="AQ68" i="166"/>
  <c r="AG70" i="166"/>
  <c r="AH70" i="166" s="1"/>
  <c r="AG71" i="166"/>
  <c r="AQ72" i="166"/>
  <c r="AQ93" i="166"/>
  <c r="AQ97" i="166"/>
  <c r="AG111" i="166"/>
  <c r="AH111" i="166" s="1"/>
  <c r="AQ112" i="166"/>
  <c r="AG133" i="166"/>
  <c r="AH133" i="166" s="1"/>
  <c r="AQ149" i="166"/>
  <c r="AQ152" i="166"/>
  <c r="AG155" i="166"/>
  <c r="AH155" i="166" s="1"/>
  <c r="AG159" i="166"/>
  <c r="AH159" i="166" s="1"/>
  <c r="AG170" i="166"/>
  <c r="AG186" i="166"/>
  <c r="AQ198" i="166"/>
  <c r="AG208" i="166"/>
  <c r="AH208" i="166" s="1"/>
  <c r="AQ209" i="166"/>
  <c r="AG223" i="166"/>
  <c r="AH223" i="166" s="1"/>
  <c r="AQ224" i="166"/>
  <c r="AQ244" i="166"/>
  <c r="AQ262" i="166"/>
  <c r="AQ269" i="166"/>
  <c r="AQ303" i="166"/>
  <c r="AQ339" i="166"/>
  <c r="AG356" i="166"/>
  <c r="AH356" i="166" s="1"/>
  <c r="AQ357" i="166"/>
  <c r="AQ368" i="166"/>
  <c r="AQ378" i="166"/>
  <c r="AQ386" i="166"/>
  <c r="AG400" i="166"/>
  <c r="AG432" i="166"/>
  <c r="AG441" i="166"/>
  <c r="AG442" i="166"/>
  <c r="AH442" i="166" s="1"/>
  <c r="AQ474" i="166"/>
  <c r="AG477" i="166"/>
  <c r="AH477" i="166" s="1"/>
  <c r="AG478" i="166"/>
  <c r="AH478" i="166" s="1"/>
  <c r="AQ479" i="166"/>
  <c r="AG481" i="166"/>
  <c r="AH481" i="166" s="1"/>
  <c r="AQ510" i="166"/>
  <c r="AG516" i="166"/>
  <c r="AH516" i="166" s="1"/>
  <c r="AQ524" i="166"/>
  <c r="AQ528" i="166"/>
  <c r="AG537" i="166"/>
  <c r="AH537" i="166" s="1"/>
  <c r="AQ554" i="166"/>
  <c r="AQ564" i="166"/>
  <c r="AQ567" i="166"/>
  <c r="AQ572" i="166"/>
  <c r="AQ578" i="166"/>
  <c r="AG580" i="166"/>
  <c r="AH580" i="166" s="1"/>
  <c r="AG605" i="166"/>
  <c r="AQ606" i="166"/>
  <c r="AG614" i="166"/>
  <c r="AH614" i="166" s="1"/>
  <c r="AG624" i="166"/>
  <c r="AG625" i="166"/>
  <c r="AQ627" i="166"/>
  <c r="AG640" i="166"/>
  <c r="AH640" i="166" s="1"/>
  <c r="AG641" i="166"/>
  <c r="AQ643" i="166"/>
  <c r="AG691" i="166"/>
  <c r="AH691" i="166" s="1"/>
  <c r="AQ706" i="166"/>
  <c r="AG708" i="166"/>
  <c r="AH708" i="166" s="1"/>
  <c r="AQ774" i="166"/>
  <c r="AQ784" i="166"/>
  <c r="AQ797" i="166"/>
  <c r="AQ802" i="166"/>
  <c r="AQ803" i="166"/>
  <c r="AG805" i="166"/>
  <c r="AH805" i="166" s="1"/>
  <c r="AG806" i="166"/>
  <c r="AQ807" i="166"/>
  <c r="AG952" i="166"/>
  <c r="AQ962" i="166"/>
  <c r="AG80" i="166"/>
  <c r="AG113" i="166"/>
  <c r="AQ162" i="166"/>
  <c r="AQ190" i="166"/>
  <c r="AQ195" i="166"/>
  <c r="AG225" i="166"/>
  <c r="AQ227" i="166"/>
  <c r="AQ243" i="166"/>
  <c r="AG245" i="166"/>
  <c r="AH245" i="166" s="1"/>
  <c r="AG319" i="166"/>
  <c r="AQ449" i="166"/>
  <c r="AG507" i="166"/>
  <c r="AG531" i="166"/>
  <c r="AH531" i="166" s="1"/>
  <c r="AQ581" i="166"/>
  <c r="AQ617" i="166"/>
  <c r="AG619" i="166"/>
  <c r="AH619" i="166" s="1"/>
  <c r="AQ621" i="166"/>
  <c r="AG631" i="166"/>
  <c r="AQ633" i="166"/>
  <c r="AG639" i="166"/>
  <c r="AQ677" i="166"/>
  <c r="AG683" i="166"/>
  <c r="AH683" i="166" s="1"/>
  <c r="AQ891" i="166"/>
  <c r="AG1199" i="166"/>
  <c r="AH1199" i="166" s="1"/>
  <c r="AG72" i="166"/>
  <c r="AH72" i="166" s="1"/>
  <c r="AG100" i="166"/>
  <c r="AQ103" i="166"/>
  <c r="AQ134" i="166"/>
  <c r="AG197" i="166"/>
  <c r="AH197" i="166" s="1"/>
  <c r="AQ215" i="166"/>
  <c r="AG323" i="166"/>
  <c r="AQ343" i="166"/>
  <c r="AG346" i="166"/>
  <c r="AH346" i="166" s="1"/>
  <c r="AQ348" i="166"/>
  <c r="AG357" i="166"/>
  <c r="AG431" i="166"/>
  <c r="AG459" i="166"/>
  <c r="AH459" i="166" s="1"/>
  <c r="AQ15" i="166"/>
  <c r="AG18" i="166"/>
  <c r="AG19" i="166"/>
  <c r="AH19" i="166" s="1"/>
  <c r="AG20" i="166"/>
  <c r="AH20" i="166" s="1"/>
  <c r="AQ20" i="166"/>
  <c r="AQ25" i="166"/>
  <c r="AQ29" i="166"/>
  <c r="AQ31" i="166"/>
  <c r="AG33" i="166"/>
  <c r="AH33" i="166" s="1"/>
  <c r="AQ33" i="166"/>
  <c r="AQ37" i="166"/>
  <c r="AG39" i="166"/>
  <c r="AH39" i="166" s="1"/>
  <c r="AQ40" i="166"/>
  <c r="AG43" i="166"/>
  <c r="AH43" i="166" s="1"/>
  <c r="AQ47" i="166"/>
  <c r="AQ50" i="166"/>
  <c r="AG59" i="166"/>
  <c r="AH59" i="166" s="1"/>
  <c r="AQ60" i="166"/>
  <c r="AQ70" i="166"/>
  <c r="AQ75" i="166"/>
  <c r="AQ78" i="166"/>
  <c r="AQ83" i="166"/>
  <c r="AG85" i="166"/>
  <c r="AH85" i="166" s="1"/>
  <c r="AQ85" i="166"/>
  <c r="AQ87" i="166"/>
  <c r="AQ89" i="166"/>
  <c r="AG94" i="166"/>
  <c r="AH94" i="166" s="1"/>
  <c r="AG95" i="166"/>
  <c r="AH95" i="166" s="1"/>
  <c r="AQ96" i="166"/>
  <c r="AG105" i="166"/>
  <c r="AH105" i="166" s="1"/>
  <c r="AQ105" i="166"/>
  <c r="AG120" i="166"/>
  <c r="AH120" i="166" s="1"/>
  <c r="AG121" i="166"/>
  <c r="AH121" i="166" s="1"/>
  <c r="AQ121" i="166"/>
  <c r="AQ124" i="166"/>
  <c r="AQ133" i="166"/>
  <c r="AG139" i="166"/>
  <c r="AQ140" i="166"/>
  <c r="AG142" i="166"/>
  <c r="AQ150" i="166"/>
  <c r="AG151" i="166"/>
  <c r="AG153" i="166"/>
  <c r="AH153" i="166" s="1"/>
  <c r="AG154" i="166"/>
  <c r="AH154" i="166" s="1"/>
  <c r="AQ156" i="166"/>
  <c r="AG158" i="166"/>
  <c r="AG167" i="166"/>
  <c r="AQ178" i="166"/>
  <c r="AG181" i="166"/>
  <c r="AH181" i="166" s="1"/>
  <c r="AG182" i="166"/>
  <c r="AH182" i="166" s="1"/>
  <c r="AQ183" i="166"/>
  <c r="AQ189" i="166"/>
  <c r="AG192" i="166"/>
  <c r="AH192" i="166" s="1"/>
  <c r="AQ192" i="166"/>
  <c r="AQ194" i="166"/>
  <c r="AQ199" i="166"/>
  <c r="AG200" i="166"/>
  <c r="AH200" i="166" s="1"/>
  <c r="AG201" i="166"/>
  <c r="AH201" i="166" s="1"/>
  <c r="AQ201" i="166"/>
  <c r="AQ205" i="166"/>
  <c r="AG207" i="166"/>
  <c r="AH207" i="166" s="1"/>
  <c r="AQ208" i="166"/>
  <c r="AQ214" i="166"/>
  <c r="AG217" i="166"/>
  <c r="AH217" i="166" s="1"/>
  <c r="AQ217" i="166"/>
  <c r="AQ226" i="166"/>
  <c r="AQ233" i="166"/>
  <c r="AQ235" i="166"/>
  <c r="AQ237" i="166"/>
  <c r="AG239" i="166"/>
  <c r="AH239" i="166" s="1"/>
  <c r="AQ242" i="166"/>
  <c r="AQ246" i="166"/>
  <c r="AQ249" i="166"/>
  <c r="AQ258" i="166"/>
  <c r="AQ263" i="166"/>
  <c r="AG264" i="166"/>
  <c r="AH264" i="166" s="1"/>
  <c r="AG265" i="166"/>
  <c r="AH265" i="166" s="1"/>
  <c r="AQ265" i="166"/>
  <c r="AQ276" i="166"/>
  <c r="AG278" i="166"/>
  <c r="AQ280" i="166"/>
  <c r="AG290" i="166"/>
  <c r="AH290" i="166" s="1"/>
  <c r="AG292" i="166"/>
  <c r="AH292" i="166" s="1"/>
  <c r="AG293" i="166"/>
  <c r="AG296" i="166"/>
  <c r="AQ304" i="166"/>
  <c r="AQ306" i="166"/>
  <c r="AG313" i="166"/>
  <c r="AG317" i="166"/>
  <c r="AH317" i="166" s="1"/>
  <c r="AQ317" i="166"/>
  <c r="AQ319" i="166"/>
  <c r="AQ329" i="166"/>
  <c r="AQ330" i="166"/>
  <c r="AG336" i="166"/>
  <c r="AH336" i="166" s="1"/>
  <c r="AG339" i="166"/>
  <c r="AG343" i="166"/>
  <c r="AG344" i="166"/>
  <c r="AH344" i="166" s="1"/>
  <c r="AQ344" i="166"/>
  <c r="AG345" i="166"/>
  <c r="AH345" i="166" s="1"/>
  <c r="AQ345" i="166"/>
  <c r="AG348" i="166"/>
  <c r="AH348" i="166" s="1"/>
  <c r="AG349" i="166"/>
  <c r="AH349" i="166" s="1"/>
  <c r="AQ350" i="166"/>
  <c r="AQ356" i="166"/>
  <c r="AG362" i="166"/>
  <c r="AH362" i="166" s="1"/>
  <c r="AG365" i="166"/>
  <c r="AQ370" i="166"/>
  <c r="AQ374" i="166"/>
  <c r="AG376" i="166"/>
  <c r="AH376" i="166" s="1"/>
  <c r="AG385" i="166"/>
  <c r="AH385" i="166" s="1"/>
  <c r="AQ385" i="166"/>
  <c r="AG394" i="166"/>
  <c r="AG395" i="166"/>
  <c r="AH395" i="166" s="1"/>
  <c r="AG398" i="166"/>
  <c r="AQ403" i="166"/>
  <c r="AQ407" i="166"/>
  <c r="AQ415" i="166"/>
  <c r="AG421" i="166"/>
  <c r="AH421" i="166" s="1"/>
  <c r="AQ429" i="166"/>
  <c r="AQ430" i="166"/>
  <c r="AQ436" i="166"/>
  <c r="AQ441" i="166"/>
  <c r="AG443" i="166"/>
  <c r="AQ444" i="166"/>
  <c r="AG449" i="166"/>
  <c r="AH449" i="166" s="1"/>
  <c r="AG450" i="166"/>
  <c r="AH450" i="166" s="1"/>
  <c r="AQ452" i="166"/>
  <c r="AQ457" i="166"/>
  <c r="AQ458" i="166"/>
  <c r="AG463" i="166"/>
  <c r="AQ468" i="166"/>
  <c r="AQ473" i="166"/>
  <c r="AG475" i="166"/>
  <c r="AQ477" i="166"/>
  <c r="AQ478" i="166"/>
  <c r="AG480" i="166"/>
  <c r="AH480" i="166" s="1"/>
  <c r="AG483" i="166"/>
  <c r="AQ488" i="166"/>
  <c r="AQ492" i="166"/>
  <c r="AG495" i="166"/>
  <c r="AQ500" i="166"/>
  <c r="AQ505" i="166"/>
  <c r="AQ506" i="166"/>
  <c r="AG511" i="166"/>
  <c r="AQ512" i="166"/>
  <c r="AQ520" i="166"/>
  <c r="AG526" i="166"/>
  <c r="AH526" i="166" s="1"/>
  <c r="AQ527" i="166"/>
  <c r="AG532" i="166"/>
  <c r="AH532" i="166" s="1"/>
  <c r="AQ540" i="166"/>
  <c r="AG547" i="166"/>
  <c r="AG548" i="166"/>
  <c r="AH548" i="166" s="1"/>
  <c r="AG551" i="166"/>
  <c r="AH551" i="166" s="1"/>
  <c r="AQ559" i="166"/>
  <c r="AQ563" i="166"/>
  <c r="AQ565" i="166"/>
  <c r="AG566" i="166"/>
  <c r="AH566" i="166" s="1"/>
  <c r="AG569" i="166"/>
  <c r="AH569" i="166" s="1"/>
  <c r="AG571" i="166"/>
  <c r="AH571" i="166" s="1"/>
  <c r="AQ571" i="166"/>
  <c r="AG574" i="166"/>
  <c r="AH574" i="166" s="1"/>
  <c r="AQ575" i="166"/>
  <c r="AQ580" i="166"/>
  <c r="AQ589" i="166"/>
  <c r="AG590" i="166"/>
  <c r="AH590" i="166" s="1"/>
  <c r="AG593" i="166"/>
  <c r="AG596" i="166"/>
  <c r="AH596" i="166" s="1"/>
  <c r="AG597" i="166"/>
  <c r="AQ598" i="166"/>
  <c r="AG608" i="166"/>
  <c r="AG609" i="166"/>
  <c r="AQ611" i="166"/>
  <c r="AG613" i="166"/>
  <c r="AH613" i="166" s="1"/>
  <c r="AQ620" i="166"/>
  <c r="AQ626" i="166"/>
  <c r="AQ636" i="166"/>
  <c r="AQ642" i="166"/>
  <c r="AG648" i="166"/>
  <c r="AG649" i="166"/>
  <c r="AH649" i="166" s="1"/>
  <c r="AQ651" i="166"/>
  <c r="AG654" i="166"/>
  <c r="AH654" i="166" s="1"/>
  <c r="AG657" i="166"/>
  <c r="AG660" i="166"/>
  <c r="AH660" i="166" s="1"/>
  <c r="AG661" i="166"/>
  <c r="AQ662" i="166"/>
  <c r="AQ669" i="166"/>
  <c r="AG670" i="166"/>
  <c r="AH670" i="166" s="1"/>
  <c r="AQ671" i="166"/>
  <c r="AG674" i="166"/>
  <c r="AG678" i="166"/>
  <c r="AH678" i="166" s="1"/>
  <c r="AG679" i="166"/>
  <c r="AQ679" i="166"/>
  <c r="AQ681" i="166"/>
  <c r="AG686" i="166"/>
  <c r="AQ688" i="166"/>
  <c r="AG690" i="166"/>
  <c r="AQ695" i="166"/>
  <c r="AQ703" i="166"/>
  <c r="AG706" i="166"/>
  <c r="AG707" i="166"/>
  <c r="AH707" i="166" s="1"/>
  <c r="AG710" i="166"/>
  <c r="AH710" i="166" s="1"/>
  <c r="AQ711" i="166"/>
  <c r="AQ719" i="166"/>
  <c r="AQ723" i="166"/>
  <c r="AQ727" i="166"/>
  <c r="AQ731" i="166"/>
  <c r="AG733" i="166"/>
  <c r="AH733" i="166" s="1"/>
  <c r="AQ734" i="166"/>
  <c r="AG742" i="166"/>
  <c r="AH742" i="166" s="1"/>
  <c r="AQ743" i="166"/>
  <c r="AG750" i="166"/>
  <c r="AQ751" i="166"/>
  <c r="AG755" i="166"/>
  <c r="AH755" i="166" s="1"/>
  <c r="AG759" i="166"/>
  <c r="AQ760" i="166"/>
  <c r="AQ773" i="166"/>
  <c r="AQ776" i="166"/>
  <c r="AQ780" i="166"/>
  <c r="AG786" i="166"/>
  <c r="AH786" i="166" s="1"/>
  <c r="AQ806" i="166"/>
  <c r="AQ1030" i="166"/>
  <c r="AG1033" i="166"/>
  <c r="AG1034" i="166"/>
  <c r="AH1034" i="166" s="1"/>
  <c r="AQ1036" i="166"/>
  <c r="AG1105" i="166"/>
  <c r="AH1105" i="166" s="1"/>
  <c r="AQ1108" i="166"/>
  <c r="AG1130" i="166"/>
  <c r="AQ811" i="166"/>
  <c r="AG813" i="166"/>
  <c r="AH813" i="166" s="1"/>
  <c r="AG814" i="166"/>
  <c r="AQ821" i="166"/>
  <c r="AQ827" i="166"/>
  <c r="AG829" i="166"/>
  <c r="AH829" i="166" s="1"/>
  <c r="AG830" i="166"/>
  <c r="AQ835" i="166"/>
  <c r="AG847" i="166"/>
  <c r="AH847" i="166" s="1"/>
  <c r="AQ848" i="166"/>
  <c r="AQ861" i="166"/>
  <c r="AQ864" i="166"/>
  <c r="AG871" i="166"/>
  <c r="AH871" i="166" s="1"/>
  <c r="AQ872" i="166"/>
  <c r="AG877" i="166"/>
  <c r="AH877" i="166" s="1"/>
  <c r="AG903" i="166"/>
  <c r="AG904" i="166"/>
  <c r="AH904" i="166" s="1"/>
  <c r="AQ905" i="166"/>
  <c r="AG907" i="166"/>
  <c r="AH907" i="166" s="1"/>
  <c r="AG908" i="166"/>
  <c r="AH908" i="166" s="1"/>
  <c r="AQ910" i="166"/>
  <c r="AQ920" i="166"/>
  <c r="AG926" i="166"/>
  <c r="AH926" i="166" s="1"/>
  <c r="AG933" i="166"/>
  <c r="AH933" i="166" s="1"/>
  <c r="AQ936" i="166"/>
  <c r="AG973" i="166"/>
  <c r="AH973" i="166" s="1"/>
  <c r="AG974" i="166"/>
  <c r="AQ976" i="166"/>
  <c r="AQ980" i="166"/>
  <c r="AQ984" i="166"/>
  <c r="AG997" i="166"/>
  <c r="AG998" i="166"/>
  <c r="AH998" i="166" s="1"/>
  <c r="AQ1039" i="166"/>
  <c r="AG1045" i="166"/>
  <c r="AH1045" i="166" s="1"/>
  <c r="AG1048" i="166"/>
  <c r="AG1070" i="166"/>
  <c r="AG1071" i="166"/>
  <c r="AH1071" i="166" s="1"/>
  <c r="AQ1078" i="166"/>
  <c r="AG1089" i="166"/>
  <c r="AH1089" i="166" s="1"/>
  <c r="AG1098" i="166"/>
  <c r="AG1099" i="166"/>
  <c r="AH1099" i="166" s="1"/>
  <c r="AQ1100" i="166"/>
  <c r="AQ1131" i="166"/>
  <c r="AQ1141" i="166"/>
  <c r="AQ1156" i="166"/>
  <c r="AG1169" i="166"/>
  <c r="AH1169" i="166" s="1"/>
  <c r="AQ1175" i="166"/>
  <c r="AQ1183" i="166"/>
  <c r="AG1185" i="166"/>
  <c r="AH1185" i="166" s="1"/>
  <c r="AG1186" i="166"/>
  <c r="AH1186" i="166" s="1"/>
  <c r="AQ1187" i="166"/>
  <c r="AG1201" i="166"/>
  <c r="AH1201" i="166" s="1"/>
  <c r="AG1202" i="166"/>
  <c r="AH1202" i="166" s="1"/>
  <c r="AQ1203" i="166"/>
  <c r="AG1225" i="166"/>
  <c r="AH1225" i="166" s="1"/>
  <c r="AG1226" i="166"/>
  <c r="AH1226" i="166" s="1"/>
  <c r="AQ1227" i="166"/>
  <c r="AQ1052" i="166"/>
  <c r="AQ1054" i="166"/>
  <c r="AG1068" i="166"/>
  <c r="AQ1122" i="166"/>
  <c r="AQ881" i="166"/>
  <c r="AQ883" i="166"/>
  <c r="AG900" i="166"/>
  <c r="AH900" i="166" s="1"/>
  <c r="AG909" i="166"/>
  <c r="AG910" i="166"/>
  <c r="AH910" i="166" s="1"/>
  <c r="AQ911" i="166"/>
  <c r="AQ913" i="166"/>
  <c r="AQ917" i="166"/>
  <c r="AG923" i="166"/>
  <c r="AH923" i="166" s="1"/>
  <c r="AG924" i="166"/>
  <c r="AH924" i="166" s="1"/>
  <c r="AQ926" i="166"/>
  <c r="AG928" i="166"/>
  <c r="AH928" i="166" s="1"/>
  <c r="AG932" i="166"/>
  <c r="AH932" i="166" s="1"/>
  <c r="AQ933" i="166"/>
  <c r="AQ938" i="166"/>
  <c r="AG940" i="166"/>
  <c r="AQ942" i="166"/>
  <c r="AQ943" i="166"/>
  <c r="AG949" i="166"/>
  <c r="AH949" i="166" s="1"/>
  <c r="AQ950" i="166"/>
  <c r="AQ952" i="166"/>
  <c r="AG959" i="166"/>
  <c r="AH959" i="166" s="1"/>
  <c r="AQ960" i="166"/>
  <c r="AG962" i="166"/>
  <c r="AH962" i="166" s="1"/>
  <c r="AG963" i="166"/>
  <c r="AH963" i="166" s="1"/>
  <c r="AQ965" i="166"/>
  <c r="AQ973" i="166"/>
  <c r="AG976" i="166"/>
  <c r="AH976" i="166" s="1"/>
  <c r="AG977" i="166"/>
  <c r="AH977" i="166" s="1"/>
  <c r="AG978" i="166"/>
  <c r="AQ982" i="166"/>
  <c r="AQ985" i="166"/>
  <c r="AQ989" i="166"/>
  <c r="AG992" i="166"/>
  <c r="AH992" i="166" s="1"/>
  <c r="AG993" i="166"/>
  <c r="AG994" i="166"/>
  <c r="AG1001" i="166"/>
  <c r="AH1001" i="166" s="1"/>
  <c r="AG1002" i="166"/>
  <c r="AQ1014" i="166"/>
  <c r="AQ1032" i="166"/>
  <c r="AG1036" i="166"/>
  <c r="AH1036" i="166" s="1"/>
  <c r="AG1039" i="166"/>
  <c r="AG1060" i="166"/>
  <c r="AQ1066" i="166"/>
  <c r="AG1072" i="166"/>
  <c r="AG1084" i="166"/>
  <c r="AQ1097" i="166"/>
  <c r="AQ1101" i="166"/>
  <c r="AQ1110" i="166"/>
  <c r="AG1112" i="166"/>
  <c r="AH1112" i="166" s="1"/>
  <c r="AG1116" i="166"/>
  <c r="AQ1118" i="166"/>
  <c r="AG1128" i="166"/>
  <c r="AH1128" i="166" s="1"/>
  <c r="AG1141" i="166"/>
  <c r="AH1141" i="166" s="1"/>
  <c r="AQ1146" i="166"/>
  <c r="AQ1147" i="166"/>
  <c r="AG1152" i="166"/>
  <c r="AG1164" i="166"/>
  <c r="AQ1189" i="166"/>
  <c r="AG1191" i="166"/>
  <c r="AH1191" i="166" s="1"/>
  <c r="AG1200" i="166"/>
  <c r="AH1200" i="166" s="1"/>
  <c r="AQ1204" i="166"/>
  <c r="AG1211" i="166"/>
  <c r="AQ1212" i="166"/>
  <c r="AQ1240" i="166"/>
  <c r="AG1252" i="166"/>
  <c r="AG1253" i="166"/>
  <c r="AQ1273" i="166"/>
  <c r="AQ1284" i="166"/>
  <c r="AQ1289" i="166"/>
  <c r="AQ1292" i="166"/>
  <c r="AQ1296" i="166"/>
  <c r="AG1299" i="166"/>
  <c r="AH1299" i="166" s="1"/>
  <c r="AG1320" i="166"/>
  <c r="AH1320" i="166" s="1"/>
  <c r="AQ1322" i="166"/>
  <c r="AG1361" i="166"/>
  <c r="AG1399" i="166"/>
  <c r="AH1399" i="166" s="1"/>
  <c r="AQ788" i="166"/>
  <c r="AQ792" i="166"/>
  <c r="AQ796" i="166"/>
  <c r="AG799" i="166"/>
  <c r="AH799" i="166" s="1"/>
  <c r="AQ800" i="166"/>
  <c r="AQ805" i="166"/>
  <c r="AQ813" i="166"/>
  <c r="AQ816" i="166"/>
  <c r="AQ818" i="166"/>
  <c r="AG821" i="166"/>
  <c r="AH821" i="166" s="1"/>
  <c r="AG822" i="166"/>
  <c r="AQ823" i="166"/>
  <c r="AG824" i="166"/>
  <c r="AQ829" i="166"/>
  <c r="AQ832" i="166"/>
  <c r="AG839" i="166"/>
  <c r="AH839" i="166" s="1"/>
  <c r="AG842" i="166"/>
  <c r="AG849" i="166"/>
  <c r="AG850" i="166"/>
  <c r="AH850" i="166" s="1"/>
  <c r="AQ850" i="166"/>
  <c r="AQ852" i="166"/>
  <c r="AG855" i="166"/>
  <c r="AG856" i="166"/>
  <c r="AH856" i="166" s="1"/>
  <c r="AG858" i="166"/>
  <c r="AH858" i="166" s="1"/>
  <c r="AQ858" i="166"/>
  <c r="AG861" i="166"/>
  <c r="AH861" i="166" s="1"/>
  <c r="AG862" i="166"/>
  <c r="AQ867" i="166"/>
  <c r="AG873" i="166"/>
  <c r="AG874" i="166"/>
  <c r="AQ874" i="166"/>
  <c r="AQ876" i="166"/>
  <c r="AG882" i="166"/>
  <c r="AH882" i="166" s="1"/>
  <c r="AQ886" i="166"/>
  <c r="AG889" i="166"/>
  <c r="AQ890" i="166"/>
  <c r="AQ898" i="166"/>
  <c r="AQ904" i="166"/>
  <c r="AQ908" i="166"/>
  <c r="AQ909" i="166"/>
  <c r="AG911" i="166"/>
  <c r="AH911" i="166" s="1"/>
  <c r="AG912" i="166"/>
  <c r="AQ914" i="166"/>
  <c r="AQ918" i="166"/>
  <c r="AQ922" i="166"/>
  <c r="AQ930" i="166"/>
  <c r="AG937" i="166"/>
  <c r="AH937" i="166" s="1"/>
  <c r="AG938" i="166"/>
  <c r="AH938" i="166" s="1"/>
  <c r="AG939" i="166"/>
  <c r="AH939" i="166" s="1"/>
  <c r="AG942" i="166"/>
  <c r="AG943" i="166"/>
  <c r="AH943" i="166" s="1"/>
  <c r="AQ947" i="166"/>
  <c r="AQ948" i="166"/>
  <c r="AG950" i="166"/>
  <c r="AH950" i="166" s="1"/>
  <c r="AG951" i="166"/>
  <c r="AH951" i="166" s="1"/>
  <c r="AQ953" i="166"/>
  <c r="AQ957" i="166"/>
  <c r="AQ961" i="166"/>
  <c r="AG964" i="166"/>
  <c r="AQ966" i="166"/>
  <c r="AQ969" i="166"/>
  <c r="AQ975" i="166"/>
  <c r="AG982" i="166"/>
  <c r="AH982" i="166" s="1"/>
  <c r="AQ983" i="166"/>
  <c r="AQ986" i="166"/>
  <c r="AG988" i="166"/>
  <c r="AH988" i="166" s="1"/>
  <c r="AQ991" i="166"/>
  <c r="AQ998" i="166"/>
  <c r="AQ1000" i="166"/>
  <c r="AG1003" i="166"/>
  <c r="AG1007" i="166"/>
  <c r="AQ1008" i="166"/>
  <c r="AG1014" i="166"/>
  <c r="AH1014" i="166" s="1"/>
  <c r="AQ1015" i="166"/>
  <c r="AG1017" i="166"/>
  <c r="AH1017" i="166" s="1"/>
  <c r="AG1018" i="166"/>
  <c r="AH1018" i="166" s="1"/>
  <c r="AQ1020" i="166"/>
  <c r="AG1023" i="166"/>
  <c r="AQ1034" i="166"/>
  <c r="AQ1035" i="166"/>
  <c r="AG1040" i="166"/>
  <c r="AH1040" i="166" s="1"/>
  <c r="AG1041" i="166"/>
  <c r="AG1042" i="166"/>
  <c r="AQ1048" i="166"/>
  <c r="AQ1059" i="166"/>
  <c r="AQ1060" i="166"/>
  <c r="AG1066" i="166"/>
  <c r="AG1067" i="166"/>
  <c r="AH1067" i="166" s="1"/>
  <c r="AQ1071" i="166"/>
  <c r="AG1073" i="166"/>
  <c r="AH1073" i="166" s="1"/>
  <c r="AQ1074" i="166"/>
  <c r="AQ1076" i="166"/>
  <c r="AQ1083" i="166"/>
  <c r="AG1088" i="166"/>
  <c r="AQ1093" i="166"/>
  <c r="AQ1099" i="166"/>
  <c r="AG1104" i="166"/>
  <c r="AG1109" i="166"/>
  <c r="AH1109" i="166" s="1"/>
  <c r="AG1110" i="166"/>
  <c r="AG1111" i="166"/>
  <c r="AH1111" i="166" s="1"/>
  <c r="AQ1115" i="166"/>
  <c r="AG1118" i="166"/>
  <c r="AG1119" i="166"/>
  <c r="AH1119" i="166" s="1"/>
  <c r="AQ1121" i="166"/>
  <c r="AQ1126" i="166"/>
  <c r="AQ1137" i="166"/>
  <c r="AG1139" i="166"/>
  <c r="AG1143" i="166"/>
  <c r="AH1143" i="166" s="1"/>
  <c r="AG1146" i="166"/>
  <c r="AG1147" i="166"/>
  <c r="AH1147" i="166" s="1"/>
  <c r="AQ1148" i="166"/>
  <c r="AQ1151" i="166"/>
  <c r="AG1153" i="166"/>
  <c r="AH1153" i="166" s="1"/>
  <c r="AQ1163" i="166"/>
  <c r="AG1165" i="166"/>
  <c r="AG1168" i="166"/>
  <c r="AQ1173" i="166"/>
  <c r="AQ1176" i="166"/>
  <c r="AQ1180" i="166"/>
  <c r="AG1182" i="166"/>
  <c r="AH1182" i="166" s="1"/>
  <c r="AQ1182" i="166"/>
  <c r="AG1184" i="166"/>
  <c r="AH1184" i="166" s="1"/>
  <c r="AG1188" i="166"/>
  <c r="AG1189" i="166"/>
  <c r="AH1189" i="166" s="1"/>
  <c r="AG1190" i="166"/>
  <c r="AH1190" i="166" s="1"/>
  <c r="AQ1210" i="166"/>
  <c r="AQ1216" i="166"/>
  <c r="AG1219" i="166"/>
  <c r="AQ1235" i="166"/>
  <c r="AQ1247" i="166"/>
  <c r="AG1249" i="166"/>
  <c r="AH1249" i="166" s="1"/>
  <c r="AG1250" i="166"/>
  <c r="AH1250" i="166" s="1"/>
  <c r="AQ1251" i="166"/>
  <c r="AG1277" i="166"/>
  <c r="AG1305" i="166"/>
  <c r="AH1305" i="166" s="1"/>
  <c r="AG1306" i="166"/>
  <c r="AH1306" i="166" s="1"/>
  <c r="AQ1307" i="166"/>
  <c r="AQ1313" i="166"/>
  <c r="AQ1316" i="166"/>
  <c r="AQ1327" i="166"/>
  <c r="AQ1355" i="166"/>
  <c r="AQ1392" i="166"/>
  <c r="AQ1354" i="166"/>
  <c r="AG1356" i="166"/>
  <c r="AH1356" i="166" s="1"/>
  <c r="AQ1384" i="166"/>
  <c r="AG1394" i="166"/>
  <c r="AG1406" i="166"/>
  <c r="AG1420" i="166"/>
  <c r="AG1216" i="166"/>
  <c r="AH1216" i="166" s="1"/>
  <c r="AG1243" i="166"/>
  <c r="AQ1245" i="166"/>
  <c r="AG1247" i="166"/>
  <c r="AH1247" i="166" s="1"/>
  <c r="AQ1276" i="166"/>
  <c r="AG1290" i="166"/>
  <c r="AQ1305" i="166"/>
  <c r="AG1350" i="166"/>
  <c r="AH1350" i="166" s="1"/>
  <c r="AG1363" i="166"/>
  <c r="AQ1366" i="166"/>
  <c r="AG1368" i="166"/>
  <c r="AH1368" i="166" s="1"/>
  <c r="AQ1377" i="166"/>
  <c r="AG1382" i="166"/>
  <c r="AG1390" i="166"/>
  <c r="AH1390" i="166" s="1"/>
  <c r="AG1392" i="166"/>
  <c r="AQ1396" i="166"/>
  <c r="AG1405" i="166"/>
  <c r="AH1405" i="166" s="1"/>
  <c r="AQ1415" i="166"/>
  <c r="AQ1418" i="166"/>
  <c r="AQ1419" i="166"/>
  <c r="AG1428" i="166"/>
  <c r="AH1428" i="166" s="1"/>
  <c r="AQ1434" i="166"/>
  <c r="AQ1452" i="166"/>
  <c r="AG1454" i="166"/>
  <c r="AH1454" i="166" s="1"/>
  <c r="AG1455" i="166"/>
  <c r="AQ1457" i="166"/>
  <c r="AG1469" i="166"/>
  <c r="AG1217" i="166"/>
  <c r="AH1217" i="166" s="1"/>
  <c r="AG1218" i="166"/>
  <c r="AH1218" i="166" s="1"/>
  <c r="AG1220" i="166"/>
  <c r="AQ1223" i="166"/>
  <c r="AQ1226" i="166"/>
  <c r="AG1229" i="166"/>
  <c r="AG1230" i="166"/>
  <c r="AH1230" i="166" s="1"/>
  <c r="AQ1232" i="166"/>
  <c r="AG1234" i="166"/>
  <c r="AG1236" i="166"/>
  <c r="AQ1239" i="166"/>
  <c r="AQ1242" i="166"/>
  <c r="AG1245" i="166"/>
  <c r="AH1245" i="166" s="1"/>
  <c r="AG1246" i="166"/>
  <c r="AH1246" i="166" s="1"/>
  <c r="AQ1246" i="166"/>
  <c r="AG1248" i="166"/>
  <c r="AH1248" i="166" s="1"/>
  <c r="AQ1254" i="166"/>
  <c r="AQ1256" i="166"/>
  <c r="AG1258" i="166"/>
  <c r="AH1258" i="166" s="1"/>
  <c r="AQ1259" i="166"/>
  <c r="AG1267" i="166"/>
  <c r="AQ1268" i="166"/>
  <c r="AQ1272" i="166"/>
  <c r="AQ1278" i="166"/>
  <c r="AG1280" i="166"/>
  <c r="AH1280" i="166" s="1"/>
  <c r="AQ1280" i="166"/>
  <c r="AG1282" i="166"/>
  <c r="AH1282" i="166" s="1"/>
  <c r="AQ1283" i="166"/>
  <c r="AG1291" i="166"/>
  <c r="AH1291" i="166" s="1"/>
  <c r="AG1294" i="166"/>
  <c r="AG1297" i="166"/>
  <c r="AH1297" i="166" s="1"/>
  <c r="AG1298" i="166"/>
  <c r="AQ1303" i="166"/>
  <c r="AG1309" i="166"/>
  <c r="AG1310" i="166"/>
  <c r="AG1312" i="166"/>
  <c r="AH1312" i="166" s="1"/>
  <c r="AQ1312" i="166"/>
  <c r="AG1315" i="166"/>
  <c r="AH1315" i="166" s="1"/>
  <c r="AG1318" i="166"/>
  <c r="AH1318" i="166" s="1"/>
  <c r="AQ1329" i="166"/>
  <c r="AG1332" i="166"/>
  <c r="AH1332" i="166" s="1"/>
  <c r="AQ1332" i="166"/>
  <c r="AG1339" i="166"/>
  <c r="AH1339" i="166" s="1"/>
  <c r="AG1342" i="166"/>
  <c r="AH1342" i="166" s="1"/>
  <c r="AG1352" i="166"/>
  <c r="AH1352" i="166" s="1"/>
  <c r="AG1353" i="166"/>
  <c r="AG1360" i="166"/>
  <c r="AH1360" i="166" s="1"/>
  <c r="AG1367" i="166"/>
  <c r="AG1373" i="166"/>
  <c r="AH1373" i="166" s="1"/>
  <c r="AG1378" i="166"/>
  <c r="AG1380" i="166"/>
  <c r="AQ1382" i="166"/>
  <c r="AG1389" i="166"/>
  <c r="AH1389" i="166" s="1"/>
  <c r="AQ1391" i="166"/>
  <c r="AG1393" i="166"/>
  <c r="AQ1395" i="166"/>
  <c r="AQ1401" i="166"/>
  <c r="AQ1407" i="166"/>
  <c r="AG1409" i="166"/>
  <c r="AQ1411" i="166"/>
  <c r="AQ1412" i="166"/>
  <c r="AQ1416" i="166"/>
  <c r="AG1418" i="166"/>
  <c r="AH1418" i="166" s="1"/>
  <c r="AG1419" i="166"/>
  <c r="AH1419" i="166" s="1"/>
  <c r="AG1421" i="166"/>
  <c r="AH1421" i="166" s="1"/>
  <c r="AQ1447" i="166"/>
  <c r="AG1466" i="166"/>
  <c r="AG1467" i="166"/>
  <c r="AH1467" i="166" s="1"/>
  <c r="AQ1468" i="166"/>
  <c r="AG1474" i="166"/>
  <c r="AH1474" i="166" s="1"/>
  <c r="AG1475" i="166"/>
  <c r="AQ1477" i="166"/>
  <c r="AG1524" i="166"/>
  <c r="AH1524" i="166" s="1"/>
  <c r="AG1425" i="166"/>
  <c r="AH1425" i="166" s="1"/>
  <c r="AG1435" i="166"/>
  <c r="AH1435" i="166" s="1"/>
  <c r="AQ1436" i="166"/>
  <c r="AG1441" i="166"/>
  <c r="AH1441" i="166" s="1"/>
  <c r="AQ1450" i="166"/>
  <c r="AQ1454" i="166"/>
  <c r="AG1457" i="166"/>
  <c r="AH1457" i="166" s="1"/>
  <c r="AQ1458" i="166"/>
  <c r="AQ1463" i="166"/>
  <c r="AG1503" i="166"/>
  <c r="AH1503" i="166" s="1"/>
  <c r="AQ1504" i="166"/>
  <c r="AQ1506" i="166"/>
  <c r="AQ1512" i="166"/>
  <c r="AQ1513" i="166"/>
  <c r="AG1518" i="166"/>
  <c r="AQ1521" i="166"/>
  <c r="AG1523" i="166"/>
  <c r="AQ1523" i="166"/>
  <c r="AQ1525" i="166"/>
  <c r="AQ1528" i="166"/>
  <c r="AQ1535" i="166"/>
  <c r="AQ1540" i="166"/>
  <c r="AG1542" i="166"/>
  <c r="AH1542" i="166" s="1"/>
  <c r="AG1546" i="166"/>
  <c r="AH1546" i="166" s="1"/>
  <c r="AQ1548" i="166"/>
  <c r="AG1553" i="166"/>
  <c r="AH1553" i="166" s="1"/>
  <c r="AQ1555" i="166"/>
  <c r="AG1569" i="166"/>
  <c r="AH1569" i="166" s="1"/>
  <c r="AQ1593" i="166"/>
  <c r="AQ1596" i="166"/>
  <c r="AQ1613" i="166"/>
  <c r="AG1635" i="166"/>
  <c r="AG1637" i="166"/>
  <c r="AH1637" i="166" s="1"/>
  <c r="AQ1645" i="166"/>
  <c r="AG1654" i="166"/>
  <c r="AH1654" i="166" s="1"/>
  <c r="AG1656" i="166"/>
  <c r="AH1656" i="166" s="1"/>
  <c r="AQ1665" i="166"/>
  <c r="AQ1424" i="166"/>
  <c r="AG1436" i="166"/>
  <c r="AQ1437" i="166"/>
  <c r="AG1439" i="166"/>
  <c r="AG1442" i="166"/>
  <c r="AH1442" i="166" s="1"/>
  <c r="AG1443" i="166"/>
  <c r="AQ1451" i="166"/>
  <c r="AG1453" i="166"/>
  <c r="AQ1456" i="166"/>
  <c r="AG1462" i="166"/>
  <c r="AH1462" i="166" s="1"/>
  <c r="AG1463" i="166"/>
  <c r="AH1463" i="166" s="1"/>
  <c r="AQ1467" i="166"/>
  <c r="AQ1470" i="166"/>
  <c r="AQ1476" i="166"/>
  <c r="AQ1481" i="166"/>
  <c r="AG1483" i="166"/>
  <c r="AH1483" i="166" s="1"/>
  <c r="AQ1487" i="166"/>
  <c r="AG1490" i="166"/>
  <c r="AH1490" i="166" s="1"/>
  <c r="AQ1494" i="166"/>
  <c r="AG1501" i="166"/>
  <c r="AH1501" i="166" s="1"/>
  <c r="AG1504" i="166"/>
  <c r="AH1504" i="166" s="1"/>
  <c r="AG1505" i="166"/>
  <c r="AH1505" i="166" s="1"/>
  <c r="AQ1507" i="166"/>
  <c r="AG1512" i="166"/>
  <c r="AG1513" i="166"/>
  <c r="AH1513" i="166" s="1"/>
  <c r="AG1528" i="166"/>
  <c r="AH1528" i="166" s="1"/>
  <c r="AG1529" i="166"/>
  <c r="AH1529" i="166" s="1"/>
  <c r="AQ1530" i="166"/>
  <c r="AG1539" i="166"/>
  <c r="AH1539" i="166" s="1"/>
  <c r="AG1540" i="166"/>
  <c r="AG1541" i="166"/>
  <c r="AH1541" i="166" s="1"/>
  <c r="AQ1545" i="166"/>
  <c r="AG1548" i="166"/>
  <c r="AG1549" i="166"/>
  <c r="AH1549" i="166" s="1"/>
  <c r="AQ1551" i="166"/>
  <c r="AG1562" i="166"/>
  <c r="AQ1563" i="166"/>
  <c r="AG1565" i="166"/>
  <c r="AG1567" i="166"/>
  <c r="AH1567" i="166" s="1"/>
  <c r="AQ1569" i="166"/>
  <c r="AG1574" i="166"/>
  <c r="AH1574" i="166" s="1"/>
  <c r="AQ1576" i="166"/>
  <c r="AG1579" i="166"/>
  <c r="AG1582" i="166"/>
  <c r="AQ1594" i="166"/>
  <c r="AG1600" i="166"/>
  <c r="AH1600" i="166" s="1"/>
  <c r="AQ1603" i="166"/>
  <c r="AG1610" i="166"/>
  <c r="AG1613" i="166"/>
  <c r="AG1621" i="166"/>
  <c r="AH1621" i="166" s="1"/>
  <c r="AQ1624" i="166"/>
  <c r="AG1630" i="166"/>
  <c r="AH1630" i="166" s="1"/>
  <c r="AQ1631" i="166"/>
  <c r="AQ1638" i="166"/>
  <c r="AQ1640" i="166"/>
  <c r="AQ1643" i="166"/>
  <c r="AG1645" i="166"/>
  <c r="AH1645" i="166" s="1"/>
  <c r="AG1646" i="166"/>
  <c r="AQ1652" i="166"/>
  <c r="AG1658" i="166"/>
  <c r="AH1658" i="166" s="1"/>
  <c r="AG1660" i="166"/>
  <c r="AH1660" i="166" s="1"/>
  <c r="AG1664" i="166"/>
  <c r="AH1664" i="166" s="1"/>
  <c r="AG1665" i="166"/>
  <c r="AH1665" i="166" s="1"/>
  <c r="AG1666" i="166"/>
  <c r="AH1666" i="166" s="1"/>
  <c r="AG1671" i="166"/>
  <c r="AG1492" i="166"/>
  <c r="AH1492" i="166" s="1"/>
  <c r="AG1493" i="166"/>
  <c r="AQ1495" i="166"/>
  <c r="AQ1499" i="166"/>
  <c r="AQ1503" i="166"/>
  <c r="AQ1510" i="166"/>
  <c r="AG1517" i="166"/>
  <c r="AH1517" i="166" s="1"/>
  <c r="AQ1526" i="166"/>
  <c r="AQ1531" i="166"/>
  <c r="AG1535" i="166"/>
  <c r="AH1535" i="166" s="1"/>
  <c r="AQ1538" i="166"/>
  <c r="AG1545" i="166"/>
  <c r="AH1545" i="166" s="1"/>
  <c r="AQ1546" i="166"/>
  <c r="AG1555" i="166"/>
  <c r="AH1555" i="166" s="1"/>
  <c r="AG1556" i="166"/>
  <c r="AG1557" i="166"/>
  <c r="AH1557" i="166" s="1"/>
  <c r="AQ1561" i="166"/>
  <c r="AQ1572" i="166"/>
  <c r="AQ1577" i="166"/>
  <c r="AQ1580" i="166"/>
  <c r="AQ1584" i="166"/>
  <c r="AG1586" i="166"/>
  <c r="AQ1587" i="166"/>
  <c r="AQ1590" i="166"/>
  <c r="AQ1591" i="166"/>
  <c r="AG1593" i="166"/>
  <c r="AH1593" i="166" s="1"/>
  <c r="AG1594" i="166"/>
  <c r="AG1596" i="166"/>
  <c r="AQ1599" i="166"/>
  <c r="AG1601" i="166"/>
  <c r="AH1601" i="166" s="1"/>
  <c r="AG1602" i="166"/>
  <c r="AH1602" i="166" s="1"/>
  <c r="AG1607" i="166"/>
  <c r="AH1607" i="166" s="1"/>
  <c r="AG1617" i="166"/>
  <c r="AH1617" i="166" s="1"/>
  <c r="AG1618" i="166"/>
  <c r="AQ1619" i="166"/>
  <c r="AQ1628" i="166"/>
  <c r="AQ1632" i="166"/>
  <c r="AG1638" i="166"/>
  <c r="AH1638" i="166" s="1"/>
  <c r="AQ1644" i="166"/>
  <c r="AQ1656" i="166"/>
  <c r="AG1661" i="166"/>
  <c r="AH1661" i="166" s="1"/>
  <c r="AG1662" i="166"/>
  <c r="AH1662" i="166" s="1"/>
  <c r="AQ1663" i="166"/>
  <c r="AQ1670" i="166"/>
  <c r="AG104" i="166"/>
  <c r="AH104" i="166" s="1"/>
  <c r="AQ118" i="166"/>
  <c r="AQ325" i="166"/>
  <c r="AG327" i="166"/>
  <c r="AH327" i="166" s="1"/>
  <c r="AQ355" i="166"/>
  <c r="AQ375" i="166"/>
  <c r="AG381" i="166"/>
  <c r="AQ384" i="166"/>
  <c r="AG386" i="166"/>
  <c r="AH386" i="166" s="1"/>
  <c r="AQ396" i="166"/>
  <c r="AQ400" i="166"/>
  <c r="AG402" i="166"/>
  <c r="AH402" i="166" s="1"/>
  <c r="AQ420" i="166"/>
  <c r="AG435" i="166"/>
  <c r="AG447" i="166"/>
  <c r="AQ481" i="166"/>
  <c r="AG487" i="166"/>
  <c r="AQ509" i="166"/>
  <c r="AQ529" i="166"/>
  <c r="AG535" i="166"/>
  <c r="AH535" i="166" s="1"/>
  <c r="AQ708" i="166"/>
  <c r="AQ895" i="166"/>
  <c r="AQ899" i="166"/>
  <c r="AG901" i="166"/>
  <c r="AH901" i="166" s="1"/>
  <c r="AG12" i="166"/>
  <c r="AH12" i="166" s="1"/>
  <c r="AG22" i="166"/>
  <c r="AQ54" i="166"/>
  <c r="AQ62" i="166"/>
  <c r="AQ74" i="166"/>
  <c r="AG76" i="166"/>
  <c r="AH76" i="166" s="1"/>
  <c r="AG84" i="166"/>
  <c r="AG112" i="166"/>
  <c r="AQ307" i="166"/>
  <c r="AQ321" i="166"/>
  <c r="AG21" i="166"/>
  <c r="AH21" i="166" s="1"/>
  <c r="AQ30" i="166"/>
  <c r="AQ38" i="166"/>
  <c r="AQ43" i="166"/>
  <c r="AQ51" i="166"/>
  <c r="AG53" i="166"/>
  <c r="AH53" i="166" s="1"/>
  <c r="AQ58" i="166"/>
  <c r="AG60" i="166"/>
  <c r="AH60" i="166" s="1"/>
  <c r="AG61" i="166"/>
  <c r="AH61" i="166" s="1"/>
  <c r="AG68" i="166"/>
  <c r="AQ71" i="166"/>
  <c r="AQ79" i="166"/>
  <c r="AQ82" i="166"/>
  <c r="AG88" i="166"/>
  <c r="AH88" i="166" s="1"/>
  <c r="AG89" i="166"/>
  <c r="AH89" i="166" s="1"/>
  <c r="AG96" i="166"/>
  <c r="AH96" i="166" s="1"/>
  <c r="AG97" i="166"/>
  <c r="AQ102" i="166"/>
  <c r="AQ107" i="166"/>
  <c r="AQ110" i="166"/>
  <c r="AQ115" i="166"/>
  <c r="AG117" i="166"/>
  <c r="AH117" i="166" s="1"/>
  <c r="AG125" i="166"/>
  <c r="AH125" i="166" s="1"/>
  <c r="AG136" i="166"/>
  <c r="AH136" i="166" s="1"/>
  <c r="AQ146" i="166"/>
  <c r="AQ154" i="166"/>
  <c r="AG156" i="166"/>
  <c r="AH156" i="166" s="1"/>
  <c r="AG164" i="166"/>
  <c r="AH164" i="166" s="1"/>
  <c r="AQ174" i="166"/>
  <c r="AQ182" i="166"/>
  <c r="AG184" i="166"/>
  <c r="AG205" i="166"/>
  <c r="AH205" i="166" s="1"/>
  <c r="AQ219" i="166"/>
  <c r="AG233" i="166"/>
  <c r="AH233" i="166" s="1"/>
  <c r="AQ247" i="166"/>
  <c r="AG279" i="166"/>
  <c r="AH279" i="166" s="1"/>
  <c r="AQ285" i="166"/>
  <c r="AG299" i="166"/>
  <c r="AQ311" i="166"/>
  <c r="AQ313" i="166"/>
  <c r="AG335" i="166"/>
  <c r="AH335" i="166" s="1"/>
  <c r="AQ363" i="166"/>
  <c r="AQ367" i="166"/>
  <c r="AG369" i="166"/>
  <c r="AH369" i="166" s="1"/>
  <c r="AQ379" i="166"/>
  <c r="AG390" i="166"/>
  <c r="AG410" i="166"/>
  <c r="AG423" i="166"/>
  <c r="AH423" i="166" s="1"/>
  <c r="AQ445" i="166"/>
  <c r="AQ465" i="166"/>
  <c r="AG471" i="166"/>
  <c r="AH471" i="166" s="1"/>
  <c r="AQ517" i="166"/>
  <c r="AQ521" i="166"/>
  <c r="AG523" i="166"/>
  <c r="AQ533" i="166"/>
  <c r="AQ537" i="166"/>
  <c r="AG539" i="166"/>
  <c r="AH539" i="166" s="1"/>
  <c r="AQ569" i="166"/>
  <c r="AQ810" i="166"/>
  <c r="AG32" i="166"/>
  <c r="AG40" i="166"/>
  <c r="AH40" i="166" s="1"/>
  <c r="AQ98" i="166"/>
  <c r="AQ305" i="166"/>
  <c r="AQ10" i="166"/>
  <c r="AQ18" i="166"/>
  <c r="AG25" i="166"/>
  <c r="AH25" i="166" s="1"/>
  <c r="AG37" i="166"/>
  <c r="AH37" i="166" s="1"/>
  <c r="AQ42" i="166"/>
  <c r="AG44" i="166"/>
  <c r="AH44" i="166" s="1"/>
  <c r="AG45" i="166"/>
  <c r="AH45" i="166" s="1"/>
  <c r="AQ55" i="166"/>
  <c r="AQ63" i="166"/>
  <c r="AG73" i="166"/>
  <c r="AH73" i="166" s="1"/>
  <c r="AG81" i="166"/>
  <c r="AQ86" i="166"/>
  <c r="AQ91" i="166"/>
  <c r="AQ94" i="166"/>
  <c r="AQ99" i="166"/>
  <c r="AG101" i="166"/>
  <c r="AH101" i="166" s="1"/>
  <c r="AQ106" i="166"/>
  <c r="AG108" i="166"/>
  <c r="AH108" i="166" s="1"/>
  <c r="AG109" i="166"/>
  <c r="AH109" i="166" s="1"/>
  <c r="AG116" i="166"/>
  <c r="AQ119" i="166"/>
  <c r="AQ127" i="166"/>
  <c r="AQ130" i="166"/>
  <c r="AQ138" i="166"/>
  <c r="AG140" i="166"/>
  <c r="AH140" i="166" s="1"/>
  <c r="AG148" i="166"/>
  <c r="AH148" i="166" s="1"/>
  <c r="AQ158" i="166"/>
  <c r="AQ166" i="166"/>
  <c r="AG176" i="166"/>
  <c r="AH176" i="166" s="1"/>
  <c r="AG209" i="166"/>
  <c r="AH209" i="166" s="1"/>
  <c r="AG237" i="166"/>
  <c r="AH237" i="166" s="1"/>
  <c r="AQ259" i="166"/>
  <c r="AG261" i="166"/>
  <c r="AH261" i="166" s="1"/>
  <c r="AQ281" i="166"/>
  <c r="AQ289" i="166"/>
  <c r="AQ557" i="166"/>
  <c r="AG583" i="166"/>
  <c r="AH583" i="166" s="1"/>
  <c r="AQ601" i="166"/>
  <c r="AG603" i="166"/>
  <c r="AH603" i="166" s="1"/>
  <c r="AQ609" i="166"/>
  <c r="AQ629" i="166"/>
  <c r="AG635" i="166"/>
  <c r="AH635" i="166" s="1"/>
  <c r="AQ1349" i="166"/>
  <c r="AQ186" i="166"/>
  <c r="AG188" i="166"/>
  <c r="AH188" i="166" s="1"/>
  <c r="AG193" i="166"/>
  <c r="AH193" i="166" s="1"/>
  <c r="AQ203" i="166"/>
  <c r="AQ211" i="166"/>
  <c r="AG213" i="166"/>
  <c r="AH213" i="166" s="1"/>
  <c r="AG221" i="166"/>
  <c r="AH221" i="166" s="1"/>
  <c r="AQ239" i="166"/>
  <c r="AG249" i="166"/>
  <c r="AH249" i="166" s="1"/>
  <c r="AG257" i="166"/>
  <c r="AH257" i="166" s="1"/>
  <c r="AQ267" i="166"/>
  <c r="AQ273" i="166"/>
  <c r="AG291" i="166"/>
  <c r="AH291" i="166" s="1"/>
  <c r="AQ294" i="166"/>
  <c r="AQ297" i="166"/>
  <c r="AQ299" i="166"/>
  <c r="AG305" i="166"/>
  <c r="AG307" i="166"/>
  <c r="AH307" i="166" s="1"/>
  <c r="AG331" i="166"/>
  <c r="AQ337" i="166"/>
  <c r="AQ341" i="166"/>
  <c r="AG350" i="166"/>
  <c r="AG361" i="166"/>
  <c r="AQ371" i="166"/>
  <c r="AQ388" i="166"/>
  <c r="AG406" i="166"/>
  <c r="AH406" i="166" s="1"/>
  <c r="AQ412" i="166"/>
  <c r="AQ416" i="166"/>
  <c r="AG418" i="166"/>
  <c r="AQ425" i="166"/>
  <c r="AG427" i="166"/>
  <c r="AQ433" i="166"/>
  <c r="AG439" i="166"/>
  <c r="AH439" i="166" s="1"/>
  <c r="AG451" i="166"/>
  <c r="AQ461" i="166"/>
  <c r="AG479" i="166"/>
  <c r="AQ485" i="166"/>
  <c r="AQ489" i="166"/>
  <c r="AG491" i="166"/>
  <c r="AH491" i="166" s="1"/>
  <c r="AQ497" i="166"/>
  <c r="AG503" i="166"/>
  <c r="AH503" i="166" s="1"/>
  <c r="AG515" i="166"/>
  <c r="AQ525" i="166"/>
  <c r="AG543" i="166"/>
  <c r="AQ549" i="166"/>
  <c r="AQ553" i="166"/>
  <c r="AG555" i="166"/>
  <c r="AH555" i="166" s="1"/>
  <c r="AG559" i="166"/>
  <c r="AQ561" i="166"/>
  <c r="AG563" i="166"/>
  <c r="AH563" i="166" s="1"/>
  <c r="AG575" i="166"/>
  <c r="AQ577" i="166"/>
  <c r="AG579" i="166"/>
  <c r="AH579" i="166" s="1"/>
  <c r="AQ588" i="166"/>
  <c r="AG611" i="166"/>
  <c r="AH611" i="166" s="1"/>
  <c r="AG647" i="166"/>
  <c r="AQ665" i="166"/>
  <c r="AG667" i="166"/>
  <c r="AH667" i="166" s="1"/>
  <c r="AQ676" i="166"/>
  <c r="AQ696" i="166"/>
  <c r="AG698" i="166"/>
  <c r="AH698" i="166" s="1"/>
  <c r="AQ716" i="166"/>
  <c r="AG734" i="166"/>
  <c r="AQ752" i="166"/>
  <c r="AG754" i="166"/>
  <c r="AQ757" i="166"/>
  <c r="AG783" i="166"/>
  <c r="AQ834" i="166"/>
  <c r="AG905" i="166"/>
  <c r="AH905" i="166" s="1"/>
  <c r="AG925" i="166"/>
  <c r="AG944" i="166"/>
  <c r="AH944" i="166" s="1"/>
  <c r="AQ1086" i="166"/>
  <c r="AG1092" i="166"/>
  <c r="AH1092" i="166" s="1"/>
  <c r="AQ1102" i="166"/>
  <c r="AG1108" i="166"/>
  <c r="AQ1134" i="166"/>
  <c r="AG1140" i="166"/>
  <c r="AQ1213" i="166"/>
  <c r="AG1215" i="166"/>
  <c r="AQ653" i="166"/>
  <c r="AG671" i="166"/>
  <c r="AG1132" i="166"/>
  <c r="AH1132" i="166" s="1"/>
  <c r="AQ1138" i="166"/>
  <c r="AQ1142" i="166"/>
  <c r="AG1144" i="166"/>
  <c r="AQ1150" i="166"/>
  <c r="AG1156" i="166"/>
  <c r="AQ1166" i="166"/>
  <c r="AG1172" i="166"/>
  <c r="AQ1177" i="166"/>
  <c r="AG1195" i="166"/>
  <c r="AG1203" i="166"/>
  <c r="AQ1233" i="166"/>
  <c r="AQ1253" i="166"/>
  <c r="AG1255" i="166"/>
  <c r="AH1255" i="166" s="1"/>
  <c r="AQ1277" i="166"/>
  <c r="AG1279" i="166"/>
  <c r="AH1279" i="166" s="1"/>
  <c r="AG1284" i="166"/>
  <c r="AH1284" i="166" s="1"/>
  <c r="AQ1302" i="166"/>
  <c r="AG1304" i="166"/>
  <c r="AH1304" i="166" s="1"/>
  <c r="AQ1310" i="166"/>
  <c r="AQ1330" i="166"/>
  <c r="AG1336" i="166"/>
  <c r="AH1336" i="166" s="1"/>
  <c r="AG1355" i="166"/>
  <c r="AH1355" i="166" s="1"/>
  <c r="AG1364" i="166"/>
  <c r="AH1364" i="166" s="1"/>
  <c r="AG1372" i="166"/>
  <c r="AH1372" i="166" s="1"/>
  <c r="AG1376" i="166"/>
  <c r="AQ573" i="166"/>
  <c r="AQ585" i="166"/>
  <c r="AG587" i="166"/>
  <c r="AH587" i="166" s="1"/>
  <c r="AG599" i="166"/>
  <c r="AQ613" i="166"/>
  <c r="AG623" i="166"/>
  <c r="AH623" i="166" s="1"/>
  <c r="AQ625" i="166"/>
  <c r="AG627" i="166"/>
  <c r="AH627" i="166" s="1"/>
  <c r="AQ637" i="166"/>
  <c r="AQ649" i="166"/>
  <c r="AG651" i="166"/>
  <c r="AH651" i="166" s="1"/>
  <c r="AG663" i="166"/>
  <c r="AQ673" i="166"/>
  <c r="AG675" i="166"/>
  <c r="AH675" i="166" s="1"/>
  <c r="AQ680" i="166"/>
  <c r="AG682" i="166"/>
  <c r="AH682" i="166" s="1"/>
  <c r="AG694" i="166"/>
  <c r="AQ700" i="166"/>
  <c r="AQ712" i="166"/>
  <c r="AG714" i="166"/>
  <c r="AG726" i="166"/>
  <c r="AQ732" i="166"/>
  <c r="AQ744" i="166"/>
  <c r="AG746" i="166"/>
  <c r="AQ761" i="166"/>
  <c r="AG763" i="166"/>
  <c r="AQ785" i="166"/>
  <c r="AG787" i="166"/>
  <c r="AG816" i="166"/>
  <c r="AH816" i="166" s="1"/>
  <c r="AG840" i="166"/>
  <c r="AQ842" i="166"/>
  <c r="AQ866" i="166"/>
  <c r="AG893" i="166"/>
  <c r="AQ903" i="166"/>
  <c r="AG921" i="166"/>
  <c r="AH921" i="166" s="1"/>
  <c r="AQ927" i="166"/>
  <c r="AQ931" i="166"/>
  <c r="AG936" i="166"/>
  <c r="AH936" i="166" s="1"/>
  <c r="AG948" i="166"/>
  <c r="AQ958" i="166"/>
  <c r="AQ1070" i="166"/>
  <c r="AG1076" i="166"/>
  <c r="AQ1090" i="166"/>
  <c r="AQ1094" i="166"/>
  <c r="AG1096" i="166"/>
  <c r="AG1100" i="166"/>
  <c r="AH1100" i="166" s="1"/>
  <c r="AQ1114" i="166"/>
  <c r="AG1120" i="166"/>
  <c r="AQ1130" i="166"/>
  <c r="AG1148" i="166"/>
  <c r="AQ1154" i="166"/>
  <c r="AQ1158" i="166"/>
  <c r="AG1160" i="166"/>
  <c r="AQ1170" i="166"/>
  <c r="AQ1174" i="166"/>
  <c r="AG1183" i="166"/>
  <c r="AQ1201" i="166"/>
  <c r="AQ1241" i="166"/>
  <c r="AG1259" i="166"/>
  <c r="AH1259" i="166" s="1"/>
  <c r="AG1283" i="166"/>
  <c r="AQ1290" i="166"/>
  <c r="AG1308" i="166"/>
  <c r="AG1316" i="166"/>
  <c r="AQ1334" i="166"/>
  <c r="AQ1361" i="166"/>
  <c r="AQ1370" i="166"/>
  <c r="AQ1404" i="166"/>
  <c r="AQ1516" i="166"/>
  <c r="AG1522" i="166"/>
  <c r="AH1522" i="166" s="1"/>
  <c r="AQ1560" i="166"/>
  <c r="AQ1162" i="166"/>
  <c r="AG1177" i="166"/>
  <c r="AG1187" i="166"/>
  <c r="AH1187" i="166" s="1"/>
  <c r="AQ1193" i="166"/>
  <c r="AQ1205" i="166"/>
  <c r="AG1207" i="166"/>
  <c r="AQ1237" i="166"/>
  <c r="AG1239" i="166"/>
  <c r="AH1239" i="166" s="1"/>
  <c r="AG1251" i="166"/>
  <c r="AQ1257" i="166"/>
  <c r="AG1275" i="166"/>
  <c r="AH1275" i="166" s="1"/>
  <c r="AG1276" i="166"/>
  <c r="AH1276" i="166" s="1"/>
  <c r="AQ1281" i="166"/>
  <c r="AQ1286" i="166"/>
  <c r="AG1288" i="166"/>
  <c r="AH1288" i="166" s="1"/>
  <c r="AG1300" i="166"/>
  <c r="AH1300" i="166" s="1"/>
  <c r="AQ1314" i="166"/>
  <c r="AG1324" i="166"/>
  <c r="AQ1326" i="166"/>
  <c r="AG1328" i="166"/>
  <c r="AH1328" i="166" s="1"/>
  <c r="AQ1338" i="166"/>
  <c r="AG1348" i="166"/>
  <c r="AG1351" i="166"/>
  <c r="AQ1353" i="166"/>
  <c r="AQ1362" i="166"/>
  <c r="AQ1365" i="166"/>
  <c r="AG1371" i="166"/>
  <c r="AH1371" i="166" s="1"/>
  <c r="AQ1381" i="166"/>
  <c r="AG1391" i="166"/>
  <c r="AH1391" i="166" s="1"/>
  <c r="AQ1394" i="166"/>
  <c r="AQ1397" i="166"/>
  <c r="AG1407" i="166"/>
  <c r="AH1407" i="166" s="1"/>
  <c r="AQ1649" i="166"/>
  <c r="AG1651" i="166"/>
  <c r="AQ1657" i="166"/>
  <c r="AG1659" i="166"/>
  <c r="AH1659" i="166" s="1"/>
  <c r="AQ1669" i="166"/>
  <c r="AQ1372" i="166"/>
  <c r="AG1375" i="166"/>
  <c r="AH1375" i="166" s="1"/>
  <c r="AQ1378" i="166"/>
  <c r="AQ1380" i="166"/>
  <c r="AQ1388" i="166"/>
  <c r="AQ1393" i="166"/>
  <c r="AG1398" i="166"/>
  <c r="AH1398" i="166" s="1"/>
  <c r="AG1403" i="166"/>
  <c r="AH1403" i="166" s="1"/>
  <c r="AG1408" i="166"/>
  <c r="AG1410" i="166"/>
  <c r="AH1410" i="166" s="1"/>
  <c r="AG1414" i="166"/>
  <c r="AH1414" i="166" s="1"/>
  <c r="AG1416" i="166"/>
  <c r="AH1416" i="166" s="1"/>
  <c r="AG1491" i="166"/>
  <c r="AH1491" i="166" s="1"/>
  <c r="AQ1500" i="166"/>
  <c r="AG1506" i="166"/>
  <c r="AH1506" i="166" s="1"/>
  <c r="AQ1520" i="166"/>
  <c r="AQ1524" i="166"/>
  <c r="AG1526" i="166"/>
  <c r="AH1526" i="166" s="1"/>
  <c r="AG1530" i="166"/>
  <c r="AH1530" i="166" s="1"/>
  <c r="AG1531" i="166"/>
  <c r="AH1531" i="166" s="1"/>
  <c r="AQ1544" i="166"/>
  <c r="AG1550" i="166"/>
  <c r="AQ1565" i="166"/>
  <c r="AQ1597" i="166"/>
  <c r="AG1599" i="166"/>
  <c r="AQ1606" i="166"/>
  <c r="AG1608" i="166"/>
  <c r="AH1608" i="166" s="1"/>
  <c r="AG1620" i="166"/>
  <c r="AQ1622" i="166"/>
  <c r="AQ1633" i="166"/>
  <c r="AG1639" i="166"/>
  <c r="AH1639" i="166" s="1"/>
  <c r="AG1641" i="166"/>
  <c r="AG1643" i="166"/>
  <c r="AG1663" i="166"/>
  <c r="AQ1673" i="166"/>
  <c r="AQ1517" i="166"/>
  <c r="AG1519" i="166"/>
  <c r="AH1519" i="166" s="1"/>
  <c r="AQ1610" i="166"/>
  <c r="AG1624" i="166"/>
  <c r="AH1624" i="166" s="1"/>
  <c r="AQ1626" i="166"/>
  <c r="AH18" i="166"/>
  <c r="AC338" i="166"/>
  <c r="AH338" i="166"/>
  <c r="AC413" i="166"/>
  <c r="AH413" i="166"/>
  <c r="AC810" i="166"/>
  <c r="AH810" i="166"/>
  <c r="AH31" i="166"/>
  <c r="AH55" i="166"/>
  <c r="AH71" i="166"/>
  <c r="AH87" i="166"/>
  <c r="AH103" i="166"/>
  <c r="AH119" i="166"/>
  <c r="AH139" i="166"/>
  <c r="AH171" i="166"/>
  <c r="AH187" i="166"/>
  <c r="AH196" i="166"/>
  <c r="AH212" i="166"/>
  <c r="AH228" i="166"/>
  <c r="AH244" i="166"/>
  <c r="AH260" i="166"/>
  <c r="AH305" i="166"/>
  <c r="AH418" i="166"/>
  <c r="AH427" i="166"/>
  <c r="AC438" i="166"/>
  <c r="AH438" i="166"/>
  <c r="AC502" i="166"/>
  <c r="AH502" i="166"/>
  <c r="AM9" i="166"/>
  <c r="AH16" i="166"/>
  <c r="AH475" i="166"/>
  <c r="AC609" i="166"/>
  <c r="AH609" i="166"/>
  <c r="AH838" i="166"/>
  <c r="AC1155" i="166"/>
  <c r="AH1155" i="166"/>
  <c r="AC1613" i="166"/>
  <c r="AH1613" i="166"/>
  <c r="AQ9" i="166"/>
  <c r="AF1061" i="166"/>
  <c r="AJ1061" i="166"/>
  <c r="AL24" i="166"/>
  <c r="AM24" i="166" s="1"/>
  <c r="AH36" i="166"/>
  <c r="AH67" i="166"/>
  <c r="AH68" i="166"/>
  <c r="AH83" i="166"/>
  <c r="AH84" i="166"/>
  <c r="AH99" i="166"/>
  <c r="AH100" i="166"/>
  <c r="AH115" i="166"/>
  <c r="AH116" i="166"/>
  <c r="AH128" i="166"/>
  <c r="AH135" i="166"/>
  <c r="AH138" i="166"/>
  <c r="AH151" i="166"/>
  <c r="AH167" i="166"/>
  <c r="AH170" i="166"/>
  <c r="AH183" i="166"/>
  <c r="AH186" i="166"/>
  <c r="AH195" i="166"/>
  <c r="AH211" i="166"/>
  <c r="AH224" i="166"/>
  <c r="AH227" i="166"/>
  <c r="AH231" i="166"/>
  <c r="AH240" i="166"/>
  <c r="AH243" i="166"/>
  <c r="AH256" i="166"/>
  <c r="AH259" i="166"/>
  <c r="AH296" i="166"/>
  <c r="AH353" i="166"/>
  <c r="AC364" i="166"/>
  <c r="AH364" i="166"/>
  <c r="AH443" i="166"/>
  <c r="AC454" i="166"/>
  <c r="AH454" i="166"/>
  <c r="AH507" i="166"/>
  <c r="AC518" i="166"/>
  <c r="AH518" i="166"/>
  <c r="AH24" i="166"/>
  <c r="AH29" i="166"/>
  <c r="AH32" i="166"/>
  <c r="AH283" i="166"/>
  <c r="AH294" i="166"/>
  <c r="AC486" i="166"/>
  <c r="AH486" i="166"/>
  <c r="AC550" i="166"/>
  <c r="AH550" i="166"/>
  <c r="AC874" i="166"/>
  <c r="AH874" i="166"/>
  <c r="Y1676" i="166"/>
  <c r="AB1062" i="166"/>
  <c r="AH1144" i="166"/>
  <c r="AC1342" i="166"/>
  <c r="AB9" i="166"/>
  <c r="AC9" i="166" s="1"/>
  <c r="AQ13" i="166"/>
  <c r="AB18" i="166"/>
  <c r="AC18" i="166" s="1"/>
  <c r="AL20" i="166"/>
  <c r="AM20" i="166" s="1"/>
  <c r="AH51" i="166"/>
  <c r="Y1061" i="166"/>
  <c r="AG9" i="166"/>
  <c r="AK1061" i="166"/>
  <c r="AP1061" i="166"/>
  <c r="AG15" i="166"/>
  <c r="AH15" i="166" s="1"/>
  <c r="AQ17" i="166"/>
  <c r="AB22" i="166"/>
  <c r="AC22" i="166" s="1"/>
  <c r="AB30" i="166"/>
  <c r="AC30" i="166" s="1"/>
  <c r="AQ34" i="166"/>
  <c r="AH42" i="166"/>
  <c r="AH49" i="166"/>
  <c r="AH58" i="166"/>
  <c r="AH65" i="166"/>
  <c r="AH74" i="166"/>
  <c r="AH80" i="166"/>
  <c r="AH81" i="166"/>
  <c r="AH90" i="166"/>
  <c r="AH97" i="166"/>
  <c r="AH106" i="166"/>
  <c r="AH112" i="166"/>
  <c r="AH113" i="166"/>
  <c r="AH122" i="166"/>
  <c r="AQ122" i="166"/>
  <c r="AG124" i="166"/>
  <c r="AH124" i="166" s="1"/>
  <c r="AH129" i="166"/>
  <c r="AQ129" i="166"/>
  <c r="AG131" i="166"/>
  <c r="AH131" i="166" s="1"/>
  <c r="AL140" i="166"/>
  <c r="AM140" i="166" s="1"/>
  <c r="AB142" i="166"/>
  <c r="AH145" i="166"/>
  <c r="AQ145" i="166"/>
  <c r="AG147" i="166"/>
  <c r="AH147" i="166" s="1"/>
  <c r="AH152" i="166"/>
  <c r="AL156" i="166"/>
  <c r="AM156" i="166" s="1"/>
  <c r="AB158" i="166"/>
  <c r="AH161" i="166"/>
  <c r="AQ161" i="166"/>
  <c r="AG163" i="166"/>
  <c r="AH163" i="166" s="1"/>
  <c r="AH168" i="166"/>
  <c r="AL172" i="166"/>
  <c r="AM172" i="166" s="1"/>
  <c r="AB174" i="166"/>
  <c r="AH177" i="166"/>
  <c r="AQ177" i="166"/>
  <c r="AG179" i="166"/>
  <c r="AH179" i="166" s="1"/>
  <c r="AH184" i="166"/>
  <c r="AL188" i="166"/>
  <c r="AM188" i="166" s="1"/>
  <c r="AB190" i="166"/>
  <c r="AL197" i="166"/>
  <c r="AM197" i="166" s="1"/>
  <c r="AB199" i="166"/>
  <c r="AH202" i="166"/>
  <c r="AQ202" i="166"/>
  <c r="AG204" i="166"/>
  <c r="AH204" i="166" s="1"/>
  <c r="AL213" i="166"/>
  <c r="AM213" i="166" s="1"/>
  <c r="AB215" i="166"/>
  <c r="AH218" i="166"/>
  <c r="AQ218" i="166"/>
  <c r="AG220" i="166"/>
  <c r="AH220" i="166" s="1"/>
  <c r="AH225" i="166"/>
  <c r="AH232" i="166"/>
  <c r="AH234" i="166"/>
  <c r="AQ234" i="166"/>
  <c r="AG236" i="166"/>
  <c r="AH236" i="166" s="1"/>
  <c r="AL245" i="166"/>
  <c r="AM245" i="166" s="1"/>
  <c r="AB247" i="166"/>
  <c r="AH250" i="166"/>
  <c r="AQ250" i="166"/>
  <c r="AG252" i="166"/>
  <c r="AH252" i="166" s="1"/>
  <c r="AL261" i="166"/>
  <c r="AM261" i="166" s="1"/>
  <c r="AB263" i="166"/>
  <c r="AH266" i="166"/>
  <c r="AQ266" i="166"/>
  <c r="AG268" i="166"/>
  <c r="AH268" i="166" s="1"/>
  <c r="AH278" i="166"/>
  <c r="AB280" i="166"/>
  <c r="AH284" i="166"/>
  <c r="AH287" i="166"/>
  <c r="AH289" i="166"/>
  <c r="AC322" i="166"/>
  <c r="AH322" i="166"/>
  <c r="AC380" i="166"/>
  <c r="AH380" i="166"/>
  <c r="AC397" i="166"/>
  <c r="AH397" i="166"/>
  <c r="AC470" i="166"/>
  <c r="AH470" i="166"/>
  <c r="AH523" i="166"/>
  <c r="AC534" i="166"/>
  <c r="AH534" i="166"/>
  <c r="AH315" i="166"/>
  <c r="AH323" i="166"/>
  <c r="AH332" i="166"/>
  <c r="AH339" i="166"/>
  <c r="AH351" i="166"/>
  <c r="AH358" i="166"/>
  <c r="AH365" i="166"/>
  <c r="AH374" i="166"/>
  <c r="AH381" i="166"/>
  <c r="AH391" i="166"/>
  <c r="AH398" i="166"/>
  <c r="AH407" i="166"/>
  <c r="AH414" i="166"/>
  <c r="AH432" i="166"/>
  <c r="AH448" i="166"/>
  <c r="AH455" i="166"/>
  <c r="AH464" i="166"/>
  <c r="AH487" i="166"/>
  <c r="AH496" i="166"/>
  <c r="AH512" i="166"/>
  <c r="AH519" i="166"/>
  <c r="AH528" i="166"/>
  <c r="AC561" i="166"/>
  <c r="AH561" i="166"/>
  <c r="AH565" i="166"/>
  <c r="AC625" i="166"/>
  <c r="AH625" i="166"/>
  <c r="AH653" i="166"/>
  <c r="AH714" i="166"/>
  <c r="AH746" i="166"/>
  <c r="AC778" i="166"/>
  <c r="AH778" i="166"/>
  <c r="AH787" i="166"/>
  <c r="AC826" i="166"/>
  <c r="AH826" i="166"/>
  <c r="AH830" i="166"/>
  <c r="AC896" i="166"/>
  <c r="AH896" i="166"/>
  <c r="AH940" i="166"/>
  <c r="AC951" i="166"/>
  <c r="AB273" i="166"/>
  <c r="AC273" i="166" s="1"/>
  <c r="AL275" i="166"/>
  <c r="AM275" i="166" s="1"/>
  <c r="AG282" i="166"/>
  <c r="AH282" i="166" s="1"/>
  <c r="AQ284" i="166"/>
  <c r="AB289" i="166"/>
  <c r="AC289" i="166" s="1"/>
  <c r="AL291" i="166"/>
  <c r="AM291" i="166" s="1"/>
  <c r="AB301" i="166"/>
  <c r="AC301" i="166" s="1"/>
  <c r="AL301" i="166"/>
  <c r="AM301" i="166" s="1"/>
  <c r="AG302" i="166"/>
  <c r="AH302" i="166" s="1"/>
  <c r="AQ302" i="166"/>
  <c r="AB309" i="166"/>
  <c r="AC309" i="166" s="1"/>
  <c r="AL309" i="166"/>
  <c r="AM309" i="166" s="1"/>
  <c r="AG310" i="166"/>
  <c r="AH310" i="166" s="1"/>
  <c r="AQ310" i="166"/>
  <c r="AG311" i="166"/>
  <c r="AH311" i="166" s="1"/>
  <c r="AB315" i="166"/>
  <c r="AC315" i="166" s="1"/>
  <c r="AL315" i="166"/>
  <c r="AM315" i="166" s="1"/>
  <c r="AG316" i="166"/>
  <c r="AH316" i="166" s="1"/>
  <c r="AQ316" i="166"/>
  <c r="AB319" i="166"/>
  <c r="AC319" i="166" s="1"/>
  <c r="AQ322" i="166"/>
  <c r="AG328" i="166"/>
  <c r="AH328" i="166" s="1"/>
  <c r="AH329" i="166"/>
  <c r="AL333" i="166"/>
  <c r="AM333" i="166" s="1"/>
  <c r="AB335" i="166"/>
  <c r="AC335" i="166" s="1"/>
  <c r="AQ338" i="166"/>
  <c r="AG347" i="166"/>
  <c r="AH347" i="166" s="1"/>
  <c r="AL352" i="166"/>
  <c r="AM352" i="166" s="1"/>
  <c r="AG354" i="166"/>
  <c r="AH354" i="166" s="1"/>
  <c r="AH355" i="166"/>
  <c r="AL359" i="166"/>
  <c r="AM359" i="166" s="1"/>
  <c r="AB361" i="166"/>
  <c r="AC361" i="166" s="1"/>
  <c r="AQ364" i="166"/>
  <c r="AG370" i="166"/>
  <c r="AH370" i="166" s="1"/>
  <c r="AH371" i="166"/>
  <c r="AL375" i="166"/>
  <c r="AM375" i="166" s="1"/>
  <c r="AB377" i="166"/>
  <c r="AC377" i="166" s="1"/>
  <c r="AH377" i="166"/>
  <c r="AQ380" i="166"/>
  <c r="AG387" i="166"/>
  <c r="AH387" i="166" s="1"/>
  <c r="AH388" i="166"/>
  <c r="AL392" i="166"/>
  <c r="AM392" i="166" s="1"/>
  <c r="AB394" i="166"/>
  <c r="AC394" i="166" s="1"/>
  <c r="AQ397" i="166"/>
  <c r="AG403" i="166"/>
  <c r="AH403" i="166" s="1"/>
  <c r="AH404" i="166"/>
  <c r="AL408" i="166"/>
  <c r="AM408" i="166" s="1"/>
  <c r="AB410" i="166"/>
  <c r="AC410" i="166" s="1"/>
  <c r="AH410" i="166"/>
  <c r="AQ413" i="166"/>
  <c r="AG419" i="166"/>
  <c r="AH419" i="166" s="1"/>
  <c r="AH420" i="166"/>
  <c r="AQ422" i="166"/>
  <c r="AG428" i="166"/>
  <c r="AH428" i="166" s="1"/>
  <c r="AH429" i="166"/>
  <c r="AL433" i="166"/>
  <c r="AM433" i="166" s="1"/>
  <c r="AB435" i="166"/>
  <c r="AC435" i="166" s="1"/>
  <c r="AH435" i="166"/>
  <c r="AQ438" i="166"/>
  <c r="AG444" i="166"/>
  <c r="AH444" i="166" s="1"/>
  <c r="AH445" i="166"/>
  <c r="AL449" i="166"/>
  <c r="AM449" i="166" s="1"/>
  <c r="AB451" i="166"/>
  <c r="AC451" i="166" s="1"/>
  <c r="AQ454" i="166"/>
  <c r="AG460" i="166"/>
  <c r="AH460" i="166" s="1"/>
  <c r="AH461" i="166"/>
  <c r="AL465" i="166"/>
  <c r="AM465" i="166" s="1"/>
  <c r="AB467" i="166"/>
  <c r="AC467" i="166" s="1"/>
  <c r="AH467" i="166"/>
  <c r="AQ470" i="166"/>
  <c r="AG476" i="166"/>
  <c r="AH476" i="166" s="1"/>
  <c r="AL481" i="166"/>
  <c r="AM481" i="166" s="1"/>
  <c r="AB483" i="166"/>
  <c r="AC483" i="166" s="1"/>
  <c r="AQ486" i="166"/>
  <c r="AG492" i="166"/>
  <c r="AH492" i="166" s="1"/>
  <c r="AH493" i="166"/>
  <c r="AL497" i="166"/>
  <c r="AM497" i="166" s="1"/>
  <c r="AB499" i="166"/>
  <c r="AC499" i="166" s="1"/>
  <c r="AH499" i="166"/>
  <c r="AQ502" i="166"/>
  <c r="AG508" i="166"/>
  <c r="AH508" i="166" s="1"/>
  <c r="AH509" i="166"/>
  <c r="AL513" i="166"/>
  <c r="AM513" i="166" s="1"/>
  <c r="AB515" i="166"/>
  <c r="AC515" i="166" s="1"/>
  <c r="AQ518" i="166"/>
  <c r="AG524" i="166"/>
  <c r="AH524" i="166" s="1"/>
  <c r="AH525" i="166"/>
  <c r="AL529" i="166"/>
  <c r="AM529" i="166" s="1"/>
  <c r="AB531" i="166"/>
  <c r="AC531" i="166" s="1"/>
  <c r="AQ534" i="166"/>
  <c r="AG540" i="166"/>
  <c r="AH540" i="166" s="1"/>
  <c r="AH541" i="166"/>
  <c r="AL545" i="166"/>
  <c r="AM545" i="166" s="1"/>
  <c r="AB547" i="166"/>
  <c r="AC547" i="166" s="1"/>
  <c r="AQ550" i="166"/>
  <c r="AG556" i="166"/>
  <c r="AH556" i="166" s="1"/>
  <c r="AC577" i="166"/>
  <c r="AH577" i="166"/>
  <c r="AH605" i="166"/>
  <c r="AC641" i="166"/>
  <c r="AH641" i="166"/>
  <c r="AH669" i="166"/>
  <c r="AC842" i="166"/>
  <c r="AH842" i="166"/>
  <c r="AA1061" i="166"/>
  <c r="AA1678" i="166" s="1"/>
  <c r="AI1061" i="166"/>
  <c r="AI1678" i="166" s="1"/>
  <c r="AQ272" i="166"/>
  <c r="AB277" i="166"/>
  <c r="AC277" i="166" s="1"/>
  <c r="AL279" i="166"/>
  <c r="AM279" i="166" s="1"/>
  <c r="AG286" i="166"/>
  <c r="AH286" i="166" s="1"/>
  <c r="AQ288" i="166"/>
  <c r="AB293" i="166"/>
  <c r="AC293" i="166" s="1"/>
  <c r="AL295" i="166"/>
  <c r="AM295" i="166" s="1"/>
  <c r="AB299" i="166"/>
  <c r="AC299" i="166" s="1"/>
  <c r="AL299" i="166"/>
  <c r="AM299" i="166" s="1"/>
  <c r="AG300" i="166"/>
  <c r="AH300" i="166" s="1"/>
  <c r="AQ300" i="166"/>
  <c r="AB307" i="166"/>
  <c r="AC307" i="166" s="1"/>
  <c r="AL307" i="166"/>
  <c r="AM307" i="166" s="1"/>
  <c r="AG308" i="166"/>
  <c r="AH308" i="166" s="1"/>
  <c r="AQ308" i="166"/>
  <c r="AB313" i="166"/>
  <c r="AC313" i="166" s="1"/>
  <c r="AL313" i="166"/>
  <c r="AM313" i="166" s="1"/>
  <c r="AG314" i="166"/>
  <c r="AH314" i="166" s="1"/>
  <c r="AQ314" i="166"/>
  <c r="AQ318" i="166"/>
  <c r="AG324" i="166"/>
  <c r="AH324" i="166" s="1"/>
  <c r="AH325" i="166"/>
  <c r="AL329" i="166"/>
  <c r="AM329" i="166" s="1"/>
  <c r="AB331" i="166"/>
  <c r="AC331" i="166" s="1"/>
  <c r="AQ334" i="166"/>
  <c r="AG340" i="166"/>
  <c r="AH340" i="166" s="1"/>
  <c r="AH341" i="166"/>
  <c r="AH343" i="166"/>
  <c r="AL348" i="166"/>
  <c r="AM348" i="166" s="1"/>
  <c r="AB350" i="166"/>
  <c r="AC350" i="166" s="1"/>
  <c r="AL355" i="166"/>
  <c r="AM355" i="166" s="1"/>
  <c r="AB357" i="166"/>
  <c r="AC357" i="166" s="1"/>
  <c r="AQ360" i="166"/>
  <c r="AG366" i="166"/>
  <c r="AH366" i="166" s="1"/>
  <c r="AH367" i="166"/>
  <c r="AL371" i="166"/>
  <c r="AM371" i="166" s="1"/>
  <c r="AB373" i="166"/>
  <c r="AC373" i="166" s="1"/>
  <c r="AQ376" i="166"/>
  <c r="AG382" i="166"/>
  <c r="AH382" i="166" s="1"/>
  <c r="AH383" i="166"/>
  <c r="AH384" i="166"/>
  <c r="AL388" i="166"/>
  <c r="AM388" i="166" s="1"/>
  <c r="AB390" i="166"/>
  <c r="AC390" i="166" s="1"/>
  <c r="AQ393" i="166"/>
  <c r="AG399" i="166"/>
  <c r="AH399" i="166" s="1"/>
  <c r="AH400" i="166"/>
  <c r="AL404" i="166"/>
  <c r="AM404" i="166" s="1"/>
  <c r="AB406" i="166"/>
  <c r="AC406" i="166" s="1"/>
  <c r="AQ409" i="166"/>
  <c r="AG415" i="166"/>
  <c r="AH415" i="166" s="1"/>
  <c r="AH416" i="166"/>
  <c r="AL420" i="166"/>
  <c r="AM420" i="166" s="1"/>
  <c r="AB422" i="166"/>
  <c r="AC422" i="166" s="1"/>
  <c r="AG424" i="166"/>
  <c r="AH424" i="166" s="1"/>
  <c r="AH425" i="166"/>
  <c r="AL429" i="166"/>
  <c r="AM429" i="166" s="1"/>
  <c r="AB431" i="166"/>
  <c r="AC431" i="166" s="1"/>
  <c r="AQ434" i="166"/>
  <c r="AG440" i="166"/>
  <c r="AH440" i="166" s="1"/>
  <c r="AH441" i="166"/>
  <c r="AL445" i="166"/>
  <c r="AM445" i="166" s="1"/>
  <c r="AB447" i="166"/>
  <c r="AC447" i="166" s="1"/>
  <c r="AQ450" i="166"/>
  <c r="AG456" i="166"/>
  <c r="AH456" i="166" s="1"/>
  <c r="AH457" i="166"/>
  <c r="AL461" i="166"/>
  <c r="AM461" i="166" s="1"/>
  <c r="AB463" i="166"/>
  <c r="AC463" i="166" s="1"/>
  <c r="AQ466" i="166"/>
  <c r="AG472" i="166"/>
  <c r="AH472" i="166" s="1"/>
  <c r="AH473" i="166"/>
  <c r="AL477" i="166"/>
  <c r="AM477" i="166" s="1"/>
  <c r="AB479" i="166"/>
  <c r="AC479" i="166" s="1"/>
  <c r="AQ482" i="166"/>
  <c r="AG488" i="166"/>
  <c r="AH488" i="166" s="1"/>
  <c r="AH489" i="166"/>
  <c r="AL493" i="166"/>
  <c r="AM493" i="166" s="1"/>
  <c r="AB495" i="166"/>
  <c r="AC495" i="166" s="1"/>
  <c r="AQ498" i="166"/>
  <c r="AG504" i="166"/>
  <c r="AH504" i="166" s="1"/>
  <c r="AH505" i="166"/>
  <c r="AL509" i="166"/>
  <c r="AM509" i="166" s="1"/>
  <c r="AB511" i="166"/>
  <c r="AC511" i="166" s="1"/>
  <c r="AQ514" i="166"/>
  <c r="AG520" i="166"/>
  <c r="AH520" i="166" s="1"/>
  <c r="AH521" i="166"/>
  <c r="AL525" i="166"/>
  <c r="AM525" i="166" s="1"/>
  <c r="AB527" i="166"/>
  <c r="AC527" i="166" s="1"/>
  <c r="AQ530" i="166"/>
  <c r="AG536" i="166"/>
  <c r="AH536" i="166" s="1"/>
  <c r="AL541" i="166"/>
  <c r="AM541" i="166" s="1"/>
  <c r="AB543" i="166"/>
  <c r="AC543" i="166" s="1"/>
  <c r="AQ546" i="166"/>
  <c r="AG552" i="166"/>
  <c r="AH552" i="166" s="1"/>
  <c r="AH553" i="166"/>
  <c r="AC593" i="166"/>
  <c r="AH593" i="166"/>
  <c r="AH621" i="166"/>
  <c r="AC657" i="166"/>
  <c r="AH657" i="166"/>
  <c r="AH693" i="166"/>
  <c r="AH725" i="166"/>
  <c r="AH730" i="166"/>
  <c r="AH774" i="166"/>
  <c r="AC858" i="166"/>
  <c r="AG557" i="166"/>
  <c r="AH557" i="166" s="1"/>
  <c r="AH560" i="166"/>
  <c r="AQ560" i="166"/>
  <c r="AG562" i="166"/>
  <c r="AH562" i="166" s="1"/>
  <c r="AH567" i="166"/>
  <c r="AL571" i="166"/>
  <c r="AM571" i="166" s="1"/>
  <c r="AB573" i="166"/>
  <c r="AC573" i="166" s="1"/>
  <c r="AH576" i="166"/>
  <c r="AQ576" i="166"/>
  <c r="AG578" i="166"/>
  <c r="AH578" i="166" s="1"/>
  <c r="AL587" i="166"/>
  <c r="AM587" i="166" s="1"/>
  <c r="AH592" i="166"/>
  <c r="AQ592" i="166"/>
  <c r="AG594" i="166"/>
  <c r="AH594" i="166" s="1"/>
  <c r="AH599" i="166"/>
  <c r="AL603" i="166"/>
  <c r="AM603" i="166" s="1"/>
  <c r="AB605" i="166"/>
  <c r="AC605" i="166" s="1"/>
  <c r="AH608" i="166"/>
  <c r="AQ608" i="166"/>
  <c r="AG610" i="166"/>
  <c r="AH610" i="166" s="1"/>
  <c r="AH615" i="166"/>
  <c r="AL619" i="166"/>
  <c r="AM619" i="166" s="1"/>
  <c r="AB621" i="166"/>
  <c r="AC621" i="166" s="1"/>
  <c r="AH624" i="166"/>
  <c r="AQ624" i="166"/>
  <c r="AG626" i="166"/>
  <c r="AH626" i="166" s="1"/>
  <c r="AH631" i="166"/>
  <c r="AL635" i="166"/>
  <c r="AM635" i="166" s="1"/>
  <c r="AB637" i="166"/>
  <c r="AC637" i="166" s="1"/>
  <c r="AQ640" i="166"/>
  <c r="AG642" i="166"/>
  <c r="AH642" i="166" s="1"/>
  <c r="AH647" i="166"/>
  <c r="AL651" i="166"/>
  <c r="AM651" i="166" s="1"/>
  <c r="AB653" i="166"/>
  <c r="AC653" i="166" s="1"/>
  <c r="AH656" i="166"/>
  <c r="AQ656" i="166"/>
  <c r="AG658" i="166"/>
  <c r="AH658" i="166" s="1"/>
  <c r="AH663" i="166"/>
  <c r="AL667" i="166"/>
  <c r="AM667" i="166" s="1"/>
  <c r="AB669" i="166"/>
  <c r="AC669" i="166" s="1"/>
  <c r="AH672" i="166"/>
  <c r="AH679" i="166"/>
  <c r="AH687" i="166"/>
  <c r="AH688" i="166"/>
  <c r="AH694" i="166"/>
  <c r="AH703" i="166"/>
  <c r="AH704" i="166"/>
  <c r="AH719" i="166"/>
  <c r="AH720" i="166"/>
  <c r="AH726" i="166"/>
  <c r="AH735" i="166"/>
  <c r="AH736" i="166"/>
  <c r="AH751" i="166"/>
  <c r="AH752" i="166"/>
  <c r="AH760" i="166"/>
  <c r="AH761" i="166"/>
  <c r="AL772" i="166"/>
  <c r="AM772" i="166" s="1"/>
  <c r="AB774" i="166"/>
  <c r="AC774" i="166" s="1"/>
  <c r="AH776" i="166"/>
  <c r="AH777" i="166"/>
  <c r="AQ777" i="166"/>
  <c r="AG779" i="166"/>
  <c r="AH783" i="166"/>
  <c r="AH792" i="166"/>
  <c r="AH793" i="166"/>
  <c r="AG795" i="166"/>
  <c r="AL804" i="166"/>
  <c r="AM804" i="166" s="1"/>
  <c r="AB806" i="166"/>
  <c r="AC806" i="166" s="1"/>
  <c r="AH809" i="166"/>
  <c r="AQ809" i="166"/>
  <c r="AG811" i="166"/>
  <c r="AH811" i="166" s="1"/>
  <c r="AG812" i="166"/>
  <c r="AH812" i="166" s="1"/>
  <c r="AL817" i="166"/>
  <c r="AM817" i="166" s="1"/>
  <c r="AB819" i="166"/>
  <c r="AC819" i="166" s="1"/>
  <c r="AL820" i="166"/>
  <c r="AM820" i="166" s="1"/>
  <c r="AB822" i="166"/>
  <c r="AC822" i="166" s="1"/>
  <c r="AQ822" i="166"/>
  <c r="AH825" i="166"/>
  <c r="AQ825" i="166"/>
  <c r="AG827" i="166"/>
  <c r="AG828" i="166"/>
  <c r="AH828" i="166" s="1"/>
  <c r="AL833" i="166"/>
  <c r="AM833" i="166" s="1"/>
  <c r="AB835" i="166"/>
  <c r="AC835" i="166" s="1"/>
  <c r="AL836" i="166"/>
  <c r="AM836" i="166" s="1"/>
  <c r="AB838" i="166"/>
  <c r="AC838" i="166" s="1"/>
  <c r="AQ838" i="166"/>
  <c r="AH841" i="166"/>
  <c r="AQ841" i="166"/>
  <c r="AG843" i="166"/>
  <c r="AG844" i="166"/>
  <c r="AH844" i="166" s="1"/>
  <c r="AL849" i="166"/>
  <c r="AM849" i="166" s="1"/>
  <c r="AB851" i="166"/>
  <c r="AC851" i="166" s="1"/>
  <c r="AL852" i="166"/>
  <c r="AM852" i="166" s="1"/>
  <c r="AB854" i="166"/>
  <c r="AC854" i="166" s="1"/>
  <c r="AQ854" i="166"/>
  <c r="AH857" i="166"/>
  <c r="AQ857" i="166"/>
  <c r="AG859" i="166"/>
  <c r="AH859" i="166" s="1"/>
  <c r="AG860" i="166"/>
  <c r="AH860" i="166" s="1"/>
  <c r="AL865" i="166"/>
  <c r="AM865" i="166" s="1"/>
  <c r="AB867" i="166"/>
  <c r="AC867" i="166" s="1"/>
  <c r="AL868" i="166"/>
  <c r="AM868" i="166" s="1"/>
  <c r="AB870" i="166"/>
  <c r="AC870" i="166" s="1"/>
  <c r="AQ870" i="166"/>
  <c r="AH873" i="166"/>
  <c r="AQ873" i="166"/>
  <c r="AG875" i="166"/>
  <c r="AH875" i="166" s="1"/>
  <c r="AG876" i="166"/>
  <c r="AH876" i="166" s="1"/>
  <c r="AQ877" i="166"/>
  <c r="AH883" i="166"/>
  <c r="AC912" i="166"/>
  <c r="AH912" i="166"/>
  <c r="AH956" i="166"/>
  <c r="AH1002" i="166"/>
  <c r="AB557" i="166"/>
  <c r="AC557" i="166" s="1"/>
  <c r="AG558" i="166"/>
  <c r="AH558" i="166" s="1"/>
  <c r="AH674" i="166"/>
  <c r="AL688" i="166"/>
  <c r="AM688" i="166" s="1"/>
  <c r="AB690" i="166"/>
  <c r="AC690" i="166" s="1"/>
  <c r="AH690" i="166"/>
  <c r="AQ693" i="166"/>
  <c r="AG699" i="166"/>
  <c r="AH699" i="166" s="1"/>
  <c r="AL704" i="166"/>
  <c r="AM704" i="166" s="1"/>
  <c r="AB706" i="166"/>
  <c r="AC706" i="166" s="1"/>
  <c r="AQ709" i="166"/>
  <c r="AG715" i="166"/>
  <c r="AH715" i="166" s="1"/>
  <c r="AL720" i="166"/>
  <c r="AM720" i="166" s="1"/>
  <c r="AB722" i="166"/>
  <c r="AC722" i="166" s="1"/>
  <c r="AQ725" i="166"/>
  <c r="AG731" i="166"/>
  <c r="AH731" i="166" s="1"/>
  <c r="AL736" i="166"/>
  <c r="AM736" i="166" s="1"/>
  <c r="AB738" i="166"/>
  <c r="AC738" i="166" s="1"/>
  <c r="AQ741" i="166"/>
  <c r="AG747" i="166"/>
  <c r="AH747" i="166" s="1"/>
  <c r="AL752" i="166"/>
  <c r="AM752" i="166" s="1"/>
  <c r="AB754" i="166"/>
  <c r="AC754" i="166" s="1"/>
  <c r="AH754" i="166"/>
  <c r="AG756" i="166"/>
  <c r="AH756" i="166" s="1"/>
  <c r="AL761" i="166"/>
  <c r="AM761" i="166" s="1"/>
  <c r="AB763" i="166"/>
  <c r="AC763" i="166" s="1"/>
  <c r="AH763" i="166"/>
  <c r="AQ766" i="166"/>
  <c r="AG772" i="166"/>
  <c r="AH772" i="166" s="1"/>
  <c r="AL777" i="166"/>
  <c r="AM777" i="166" s="1"/>
  <c r="AB779" i="166"/>
  <c r="AC779" i="166" s="1"/>
  <c r="AQ782" i="166"/>
  <c r="AG788" i="166"/>
  <c r="AH788" i="166" s="1"/>
  <c r="AL793" i="166"/>
  <c r="AM793" i="166" s="1"/>
  <c r="AB795" i="166"/>
  <c r="AC795" i="166" s="1"/>
  <c r="AQ798" i="166"/>
  <c r="AG804" i="166"/>
  <c r="AH804" i="166" s="1"/>
  <c r="AH807" i="166"/>
  <c r="AH823" i="166"/>
  <c r="AH824" i="166"/>
  <c r="AH840" i="166"/>
  <c r="AH855" i="166"/>
  <c r="AH872" i="166"/>
  <c r="AH917" i="166"/>
  <c r="AC928" i="166"/>
  <c r="AH991" i="166"/>
  <c r="AH1046" i="166"/>
  <c r="AQ556" i="166"/>
  <c r="AH559" i="166"/>
  <c r="AL563" i="166"/>
  <c r="AM563" i="166" s="1"/>
  <c r="AB565" i="166"/>
  <c r="AC565" i="166" s="1"/>
  <c r="AH568" i="166"/>
  <c r="AQ568" i="166"/>
  <c r="AG570" i="166"/>
  <c r="AH570" i="166" s="1"/>
  <c r="AH575" i="166"/>
  <c r="AL579" i="166"/>
  <c r="AM579" i="166" s="1"/>
  <c r="AB581" i="166"/>
  <c r="AC581" i="166" s="1"/>
  <c r="AH584" i="166"/>
  <c r="AQ584" i="166"/>
  <c r="AG586" i="166"/>
  <c r="AH586" i="166" s="1"/>
  <c r="AH591" i="166"/>
  <c r="AL595" i="166"/>
  <c r="AM595" i="166" s="1"/>
  <c r="AB597" i="166"/>
  <c r="AC597" i="166" s="1"/>
  <c r="AH600" i="166"/>
  <c r="AQ600" i="166"/>
  <c r="AG602" i="166"/>
  <c r="AH602" i="166" s="1"/>
  <c r="AH607" i="166"/>
  <c r="AL611" i="166"/>
  <c r="AM611" i="166" s="1"/>
  <c r="AB613" i="166"/>
  <c r="AC613" i="166" s="1"/>
  <c r="AH616" i="166"/>
  <c r="AQ616" i="166"/>
  <c r="AG618" i="166"/>
  <c r="AH618" i="166" s="1"/>
  <c r="AL627" i="166"/>
  <c r="AM627" i="166" s="1"/>
  <c r="AB629" i="166"/>
  <c r="AC629" i="166" s="1"/>
  <c r="AH632" i="166"/>
  <c r="AQ632" i="166"/>
  <c r="AG634" i="166"/>
  <c r="AH634" i="166" s="1"/>
  <c r="AH639" i="166"/>
  <c r="AL643" i="166"/>
  <c r="AM643" i="166" s="1"/>
  <c r="AB645" i="166"/>
  <c r="AC645" i="166" s="1"/>
  <c r="AH648" i="166"/>
  <c r="AQ648" i="166"/>
  <c r="AG650" i="166"/>
  <c r="AH650" i="166" s="1"/>
  <c r="AH655" i="166"/>
  <c r="AL659" i="166"/>
  <c r="AM659" i="166" s="1"/>
  <c r="AB661" i="166"/>
  <c r="AC661" i="166" s="1"/>
  <c r="AH664" i="166"/>
  <c r="AQ664" i="166"/>
  <c r="AG666" i="166"/>
  <c r="AH666" i="166" s="1"/>
  <c r="AH671" i="166"/>
  <c r="AH680" i="166"/>
  <c r="AL684" i="166"/>
  <c r="AM684" i="166" s="1"/>
  <c r="AB686" i="166"/>
  <c r="AC686" i="166" s="1"/>
  <c r="AQ689" i="166"/>
  <c r="AG695" i="166"/>
  <c r="AH695" i="166" s="1"/>
  <c r="AH696" i="166"/>
  <c r="AL700" i="166"/>
  <c r="AM700" i="166" s="1"/>
  <c r="AB702" i="166"/>
  <c r="AC702" i="166" s="1"/>
  <c r="AQ705" i="166"/>
  <c r="AG711" i="166"/>
  <c r="AH711" i="166" s="1"/>
  <c r="AH712" i="166"/>
  <c r="AL716" i="166"/>
  <c r="AM716" i="166" s="1"/>
  <c r="AB718" i="166"/>
  <c r="AC718" i="166" s="1"/>
  <c r="AQ721" i="166"/>
  <c r="AG727" i="166"/>
  <c r="AH727" i="166" s="1"/>
  <c r="AH728" i="166"/>
  <c r="AL732" i="166"/>
  <c r="AM732" i="166" s="1"/>
  <c r="AB734" i="166"/>
  <c r="AC734" i="166" s="1"/>
  <c r="AQ737" i="166"/>
  <c r="AG743" i="166"/>
  <c r="AH743" i="166" s="1"/>
  <c r="AH744" i="166"/>
  <c r="AL748" i="166"/>
  <c r="AM748" i="166" s="1"/>
  <c r="AB750" i="166"/>
  <c r="AC750" i="166" s="1"/>
  <c r="AQ753" i="166"/>
  <c r="AL757" i="166"/>
  <c r="AM757" i="166" s="1"/>
  <c r="AB759" i="166"/>
  <c r="AC759" i="166" s="1"/>
  <c r="AQ762" i="166"/>
  <c r="AG768" i="166"/>
  <c r="AH768" i="166" s="1"/>
  <c r="AH769" i="166"/>
  <c r="AQ769" i="166"/>
  <c r="AG771" i="166"/>
  <c r="AH771" i="166" s="1"/>
  <c r="AL773" i="166"/>
  <c r="AM773" i="166" s="1"/>
  <c r="AB775" i="166"/>
  <c r="AC775" i="166" s="1"/>
  <c r="AQ778" i="166"/>
  <c r="AG784" i="166"/>
  <c r="AH784" i="166" s="1"/>
  <c r="AH785" i="166"/>
  <c r="AL789" i="166"/>
  <c r="AM789" i="166" s="1"/>
  <c r="AB791" i="166"/>
  <c r="AC791" i="166" s="1"/>
  <c r="AQ794" i="166"/>
  <c r="AL796" i="166"/>
  <c r="AM796" i="166" s="1"/>
  <c r="AB798" i="166"/>
  <c r="AC798" i="166" s="1"/>
  <c r="AG800" i="166"/>
  <c r="AH800" i="166" s="1"/>
  <c r="AH801" i="166"/>
  <c r="AQ801" i="166"/>
  <c r="AG803" i="166"/>
  <c r="AH803" i="166" s="1"/>
  <c r="AL809" i="166"/>
  <c r="AM809" i="166" s="1"/>
  <c r="AB811" i="166"/>
  <c r="AC811" i="166" s="1"/>
  <c r="AL812" i="166"/>
  <c r="AM812" i="166" s="1"/>
  <c r="AB814" i="166"/>
  <c r="AC814" i="166" s="1"/>
  <c r="AQ814" i="166"/>
  <c r="AH817" i="166"/>
  <c r="AQ817" i="166"/>
  <c r="AG819" i="166"/>
  <c r="AG820" i="166"/>
  <c r="AH820" i="166" s="1"/>
  <c r="AL825" i="166"/>
  <c r="AM825" i="166" s="1"/>
  <c r="AB827" i="166"/>
  <c r="AC827" i="166" s="1"/>
  <c r="AL828" i="166"/>
  <c r="AM828" i="166" s="1"/>
  <c r="AB830" i="166"/>
  <c r="AC830" i="166" s="1"/>
  <c r="AQ830" i="166"/>
  <c r="AH833" i="166"/>
  <c r="AQ833" i="166"/>
  <c r="AG835" i="166"/>
  <c r="AG836" i="166"/>
  <c r="AH836" i="166" s="1"/>
  <c r="AL841" i="166"/>
  <c r="AM841" i="166" s="1"/>
  <c r="AB843" i="166"/>
  <c r="AC843" i="166" s="1"/>
  <c r="AL844" i="166"/>
  <c r="AM844" i="166" s="1"/>
  <c r="AB846" i="166"/>
  <c r="AC846" i="166" s="1"/>
  <c r="AQ846" i="166"/>
  <c r="AH849" i="166"/>
  <c r="AQ849" i="166"/>
  <c r="AG851" i="166"/>
  <c r="AG852" i="166"/>
  <c r="AH852" i="166" s="1"/>
  <c r="AL857" i="166"/>
  <c r="AM857" i="166" s="1"/>
  <c r="AB859" i="166"/>
  <c r="AC859" i="166" s="1"/>
  <c r="AL860" i="166"/>
  <c r="AM860" i="166" s="1"/>
  <c r="AB862" i="166"/>
  <c r="AC862" i="166" s="1"/>
  <c r="AQ862" i="166"/>
  <c r="AH865" i="166"/>
  <c r="AQ865" i="166"/>
  <c r="AG867" i="166"/>
  <c r="AH867" i="166" s="1"/>
  <c r="AG868" i="166"/>
  <c r="AH868" i="166" s="1"/>
  <c r="AL873" i="166"/>
  <c r="AM873" i="166" s="1"/>
  <c r="AB875" i="166"/>
  <c r="AC875" i="166" s="1"/>
  <c r="AL876" i="166"/>
  <c r="AM876" i="166" s="1"/>
  <c r="AH880" i="166"/>
  <c r="AC935" i="166"/>
  <c r="AH935" i="166"/>
  <c r="AH1007" i="166"/>
  <c r="AB885" i="166"/>
  <c r="AC885" i="166" s="1"/>
  <c r="AL885" i="166"/>
  <c r="AM885" i="166" s="1"/>
  <c r="AG886" i="166"/>
  <c r="AH886" i="166" s="1"/>
  <c r="AG890" i="166"/>
  <c r="AH890" i="166" s="1"/>
  <c r="AL895" i="166"/>
  <c r="AM895" i="166" s="1"/>
  <c r="AB897" i="166"/>
  <c r="AC897" i="166" s="1"/>
  <c r="AQ900" i="166"/>
  <c r="AG906" i="166"/>
  <c r="AH906" i="166" s="1"/>
  <c r="AL911" i="166"/>
  <c r="AM911" i="166" s="1"/>
  <c r="AB913" i="166"/>
  <c r="AC913" i="166" s="1"/>
  <c r="AH913" i="166"/>
  <c r="AQ916" i="166"/>
  <c r="AG922" i="166"/>
  <c r="AH922" i="166" s="1"/>
  <c r="AL927" i="166"/>
  <c r="AM927" i="166" s="1"/>
  <c r="AB929" i="166"/>
  <c r="AC929" i="166" s="1"/>
  <c r="AL934" i="166"/>
  <c r="AM934" i="166" s="1"/>
  <c r="AB936" i="166"/>
  <c r="AC936" i="166" s="1"/>
  <c r="AQ939" i="166"/>
  <c r="AG945" i="166"/>
  <c r="AH945" i="166" s="1"/>
  <c r="AL950" i="166"/>
  <c r="AM950" i="166" s="1"/>
  <c r="AB952" i="166"/>
  <c r="AC952" i="166" s="1"/>
  <c r="AQ955" i="166"/>
  <c r="AG961" i="166"/>
  <c r="AH961" i="166" s="1"/>
  <c r="AH964" i="166"/>
  <c r="AL966" i="166"/>
  <c r="AM966" i="166" s="1"/>
  <c r="AB968" i="166"/>
  <c r="AC968" i="166" s="1"/>
  <c r="AQ971" i="166"/>
  <c r="AL973" i="166"/>
  <c r="AM973" i="166" s="1"/>
  <c r="AB975" i="166"/>
  <c r="AC975" i="166" s="1"/>
  <c r="AQ978" i="166"/>
  <c r="AG984" i="166"/>
  <c r="AH984" i="166" s="1"/>
  <c r="AH987" i="166"/>
  <c r="AL989" i="166"/>
  <c r="AM989" i="166" s="1"/>
  <c r="AB991" i="166"/>
  <c r="AC991" i="166" s="1"/>
  <c r="AQ994" i="166"/>
  <c r="AG1000" i="166"/>
  <c r="AH1000" i="166" s="1"/>
  <c r="AH1003" i="166"/>
  <c r="AL1005" i="166"/>
  <c r="AM1005" i="166" s="1"/>
  <c r="AB1007" i="166"/>
  <c r="AC1007" i="166" s="1"/>
  <c r="AQ1010" i="166"/>
  <c r="AG1016" i="166"/>
  <c r="AH1016" i="166" s="1"/>
  <c r="AL1021" i="166"/>
  <c r="AM1021" i="166" s="1"/>
  <c r="AB1023" i="166"/>
  <c r="AC1023" i="166" s="1"/>
  <c r="AQ1026" i="166"/>
  <c r="AG1032" i="166"/>
  <c r="AH1032" i="166" s="1"/>
  <c r="AH1033" i="166"/>
  <c r="AQ1033" i="166"/>
  <c r="AL1037" i="166"/>
  <c r="AM1037" i="166" s="1"/>
  <c r="AB1039" i="166"/>
  <c r="AC1039" i="166" s="1"/>
  <c r="AQ1042" i="166"/>
  <c r="AH1096" i="166"/>
  <c r="AH1107" i="166"/>
  <c r="AH1160" i="166"/>
  <c r="AC1171" i="166"/>
  <c r="AH1171" i="166"/>
  <c r="AG878" i="166"/>
  <c r="AH878" i="166" s="1"/>
  <c r="AB883" i="166"/>
  <c r="AC883" i="166" s="1"/>
  <c r="AL883" i="166"/>
  <c r="AM883" i="166" s="1"/>
  <c r="AG884" i="166"/>
  <c r="AH884" i="166" s="1"/>
  <c r="AQ884" i="166"/>
  <c r="AH887" i="166"/>
  <c r="AL891" i="166"/>
  <c r="AM891" i="166" s="1"/>
  <c r="AB893" i="166"/>
  <c r="AC893" i="166" s="1"/>
  <c r="AQ896" i="166"/>
  <c r="AG902" i="166"/>
  <c r="AH902" i="166" s="1"/>
  <c r="AH903" i="166"/>
  <c r="AL907" i="166"/>
  <c r="AM907" i="166" s="1"/>
  <c r="AB909" i="166"/>
  <c r="AC909" i="166" s="1"/>
  <c r="AH909" i="166"/>
  <c r="AQ912" i="166"/>
  <c r="AG918" i="166"/>
  <c r="AH918" i="166" s="1"/>
  <c r="AH919" i="166"/>
  <c r="AL923" i="166"/>
  <c r="AM923" i="166" s="1"/>
  <c r="AB925" i="166"/>
  <c r="AC925" i="166" s="1"/>
  <c r="AQ928" i="166"/>
  <c r="AQ935" i="166"/>
  <c r="AG941" i="166"/>
  <c r="AH941" i="166" s="1"/>
  <c r="AH942" i="166"/>
  <c r="AL946" i="166"/>
  <c r="AM946" i="166" s="1"/>
  <c r="AB948" i="166"/>
  <c r="AC948" i="166" s="1"/>
  <c r="AQ951" i="166"/>
  <c r="AG957" i="166"/>
  <c r="AH957" i="166" s="1"/>
  <c r="AH958" i="166"/>
  <c r="AL962" i="166"/>
  <c r="AM962" i="166" s="1"/>
  <c r="AB964" i="166"/>
  <c r="AC964" i="166" s="1"/>
  <c r="AQ967" i="166"/>
  <c r="AL969" i="166"/>
  <c r="AM969" i="166" s="1"/>
  <c r="AB971" i="166"/>
  <c r="AQ974" i="166"/>
  <c r="AL976" i="166"/>
  <c r="AM976" i="166" s="1"/>
  <c r="AB978" i="166"/>
  <c r="AG980" i="166"/>
  <c r="AH980" i="166" s="1"/>
  <c r="AH981" i="166"/>
  <c r="AQ981" i="166"/>
  <c r="AG983" i="166"/>
  <c r="AH983" i="166" s="1"/>
  <c r="AL985" i="166"/>
  <c r="AM985" i="166" s="1"/>
  <c r="AB987" i="166"/>
  <c r="AC987" i="166" s="1"/>
  <c r="AQ990" i="166"/>
  <c r="AL992" i="166"/>
  <c r="AM992" i="166" s="1"/>
  <c r="AB994" i="166"/>
  <c r="AG996" i="166"/>
  <c r="AH996" i="166" s="1"/>
  <c r="AH997" i="166"/>
  <c r="AQ997" i="166"/>
  <c r="AL1001" i="166"/>
  <c r="AM1001" i="166" s="1"/>
  <c r="AB1003" i="166"/>
  <c r="AC1003" i="166" s="1"/>
  <c r="AQ1006" i="166"/>
  <c r="AL1008" i="166"/>
  <c r="AM1008" i="166" s="1"/>
  <c r="AB1010" i="166"/>
  <c r="AG1012" i="166"/>
  <c r="AH1012" i="166" s="1"/>
  <c r="AH1013" i="166"/>
  <c r="AQ1013" i="166"/>
  <c r="AG1015" i="166"/>
  <c r="AH1015" i="166" s="1"/>
  <c r="AL1017" i="166"/>
  <c r="AM1017" i="166" s="1"/>
  <c r="AB1019" i="166"/>
  <c r="AC1019" i="166" s="1"/>
  <c r="AQ1022" i="166"/>
  <c r="AL1024" i="166"/>
  <c r="AM1024" i="166" s="1"/>
  <c r="AB1026" i="166"/>
  <c r="AG1028" i="166"/>
  <c r="AH1028" i="166" s="1"/>
  <c r="AH1029" i="166"/>
  <c r="AQ1029" i="166"/>
  <c r="AG1031" i="166"/>
  <c r="AH1031" i="166" s="1"/>
  <c r="AL1033" i="166"/>
  <c r="AM1033" i="166" s="1"/>
  <c r="AB1035" i="166"/>
  <c r="AC1035" i="166" s="1"/>
  <c r="AQ1038" i="166"/>
  <c r="AL1040" i="166"/>
  <c r="AM1040" i="166" s="1"/>
  <c r="AB1042" i="166"/>
  <c r="AH1053" i="166"/>
  <c r="AH1080" i="166"/>
  <c r="AH1091" i="166"/>
  <c r="AC1123" i="166"/>
  <c r="AH1123" i="166"/>
  <c r="AH879" i="166"/>
  <c r="AH889" i="166"/>
  <c r="AH899" i="166"/>
  <c r="AH915" i="166"/>
  <c r="AH931" i="166"/>
  <c r="AH954" i="166"/>
  <c r="AH960" i="166"/>
  <c r="AL965" i="166"/>
  <c r="AM965" i="166" s="1"/>
  <c r="AB967" i="166"/>
  <c r="AH970" i="166"/>
  <c r="AQ970" i="166"/>
  <c r="AG972" i="166"/>
  <c r="AH972" i="166" s="1"/>
  <c r="AB974" i="166"/>
  <c r="AQ977" i="166"/>
  <c r="AG979" i="166"/>
  <c r="AH979" i="166" s="1"/>
  <c r="AL988" i="166"/>
  <c r="AM988" i="166" s="1"/>
  <c r="AB990" i="166"/>
  <c r="AH993" i="166"/>
  <c r="AQ993" i="166"/>
  <c r="AL1004" i="166"/>
  <c r="AM1004" i="166" s="1"/>
  <c r="AB1006" i="166"/>
  <c r="AH1009" i="166"/>
  <c r="AQ1009" i="166"/>
  <c r="AG1011" i="166"/>
  <c r="AH1011" i="166" s="1"/>
  <c r="AL1020" i="166"/>
  <c r="AM1020" i="166" s="1"/>
  <c r="AB1022" i="166"/>
  <c r="AH1025" i="166"/>
  <c r="AQ1025" i="166"/>
  <c r="AG1027" i="166"/>
  <c r="AH1027" i="166" s="1"/>
  <c r="AL1036" i="166"/>
  <c r="AM1036" i="166" s="1"/>
  <c r="AB1038" i="166"/>
  <c r="AH1041" i="166"/>
  <c r="AQ1041" i="166"/>
  <c r="AG1043" i="166"/>
  <c r="AH1043" i="166" s="1"/>
  <c r="AH1054" i="166"/>
  <c r="AM1062" i="166"/>
  <c r="AQ1062" i="166"/>
  <c r="AH1064" i="166"/>
  <c r="AC1139" i="166"/>
  <c r="AH1139" i="166"/>
  <c r="AB1048" i="166"/>
  <c r="AC1048" i="166" s="1"/>
  <c r="AL1048" i="166"/>
  <c r="AM1048" i="166" s="1"/>
  <c r="AG1049" i="166"/>
  <c r="AH1049" i="166" s="1"/>
  <c r="AQ1049" i="166"/>
  <c r="AB1056" i="166"/>
  <c r="AC1056" i="166" s="1"/>
  <c r="AL1056" i="166"/>
  <c r="AM1056" i="166" s="1"/>
  <c r="AG1057" i="166"/>
  <c r="AH1057" i="166" s="1"/>
  <c r="AH1058" i="166"/>
  <c r="AQ1063" i="166"/>
  <c r="AG1069" i="166"/>
  <c r="AH1069" i="166" s="1"/>
  <c r="AH1070" i="166"/>
  <c r="AL1074" i="166"/>
  <c r="AM1074" i="166" s="1"/>
  <c r="AB1076" i="166"/>
  <c r="AC1076" i="166" s="1"/>
  <c r="AQ1079" i="166"/>
  <c r="AG1085" i="166"/>
  <c r="AH1085" i="166" s="1"/>
  <c r="AH1086" i="166"/>
  <c r="AL1090" i="166"/>
  <c r="AM1090" i="166" s="1"/>
  <c r="AB1092" i="166"/>
  <c r="AC1092" i="166" s="1"/>
  <c r="AQ1095" i="166"/>
  <c r="AG1101" i="166"/>
  <c r="AH1101" i="166" s="1"/>
  <c r="AH1102" i="166"/>
  <c r="AL1106" i="166"/>
  <c r="AM1106" i="166" s="1"/>
  <c r="AB1108" i="166"/>
  <c r="AC1108" i="166" s="1"/>
  <c r="AQ1111" i="166"/>
  <c r="AG1117" i="166"/>
  <c r="AH1117" i="166" s="1"/>
  <c r="AH1118" i="166"/>
  <c r="AL1122" i="166"/>
  <c r="AM1122" i="166" s="1"/>
  <c r="AB1124" i="166"/>
  <c r="AC1124" i="166" s="1"/>
  <c r="AH1124" i="166"/>
  <c r="AQ1127" i="166"/>
  <c r="AG1133" i="166"/>
  <c r="AH1133" i="166" s="1"/>
  <c r="AL1138" i="166"/>
  <c r="AM1138" i="166" s="1"/>
  <c r="AB1140" i="166"/>
  <c r="AC1140" i="166" s="1"/>
  <c r="AQ1143" i="166"/>
  <c r="AG1149" i="166"/>
  <c r="AH1149" i="166" s="1"/>
  <c r="AL1154" i="166"/>
  <c r="AM1154" i="166" s="1"/>
  <c r="AB1156" i="166"/>
  <c r="AC1156" i="166" s="1"/>
  <c r="AQ1159" i="166"/>
  <c r="AH1165" i="166"/>
  <c r="AL1170" i="166"/>
  <c r="AM1170" i="166" s="1"/>
  <c r="AB1172" i="166"/>
  <c r="AC1172" i="166" s="1"/>
  <c r="AC1294" i="166"/>
  <c r="AH1294" i="166"/>
  <c r="AH1322" i="166"/>
  <c r="AC1395" i="166"/>
  <c r="AH1395" i="166"/>
  <c r="AB1046" i="166"/>
  <c r="AC1046" i="166" s="1"/>
  <c r="AL1046" i="166"/>
  <c r="AM1046" i="166" s="1"/>
  <c r="AG1047" i="166"/>
  <c r="AH1047" i="166" s="1"/>
  <c r="AQ1047" i="166"/>
  <c r="AB1054" i="166"/>
  <c r="AC1054" i="166" s="1"/>
  <c r="AL1054" i="166"/>
  <c r="AM1054" i="166" s="1"/>
  <c r="AG1055" i="166"/>
  <c r="AH1055" i="166" s="1"/>
  <c r="AQ1055" i="166"/>
  <c r="AL1058" i="166"/>
  <c r="AM1058" i="166" s="1"/>
  <c r="AB1060" i="166"/>
  <c r="AC1060" i="166" s="1"/>
  <c r="AK1676" i="166"/>
  <c r="AG1065" i="166"/>
  <c r="AH1065" i="166" s="1"/>
  <c r="AH1066" i="166"/>
  <c r="AL1070" i="166"/>
  <c r="AM1070" i="166" s="1"/>
  <c r="AB1072" i="166"/>
  <c r="AC1072" i="166" s="1"/>
  <c r="AQ1075" i="166"/>
  <c r="AG1081" i="166"/>
  <c r="AH1081" i="166" s="1"/>
  <c r="AH1082" i="166"/>
  <c r="AL1086" i="166"/>
  <c r="AM1086" i="166" s="1"/>
  <c r="AB1088" i="166"/>
  <c r="AC1088" i="166" s="1"/>
  <c r="AQ1091" i="166"/>
  <c r="AG1097" i="166"/>
  <c r="AH1097" i="166" s="1"/>
  <c r="AH1098" i="166"/>
  <c r="AL1102" i="166"/>
  <c r="AM1102" i="166" s="1"/>
  <c r="AB1104" i="166"/>
  <c r="AC1104" i="166" s="1"/>
  <c r="AQ1107" i="166"/>
  <c r="AG1113" i="166"/>
  <c r="AH1113" i="166" s="1"/>
  <c r="AH1114" i="166"/>
  <c r="AL1118" i="166"/>
  <c r="AM1118" i="166" s="1"/>
  <c r="AB1120" i="166"/>
  <c r="AC1120" i="166" s="1"/>
  <c r="AQ1123" i="166"/>
  <c r="AG1129" i="166"/>
  <c r="AH1129" i="166" s="1"/>
  <c r="AH1130" i="166"/>
  <c r="AL1134" i="166"/>
  <c r="AM1134" i="166" s="1"/>
  <c r="AB1136" i="166"/>
  <c r="AC1136" i="166" s="1"/>
  <c r="AQ1139" i="166"/>
  <c r="AG1145" i="166"/>
  <c r="AH1145" i="166" s="1"/>
  <c r="AH1146" i="166"/>
  <c r="AL1150" i="166"/>
  <c r="AM1150" i="166" s="1"/>
  <c r="AB1152" i="166"/>
  <c r="AC1152" i="166" s="1"/>
  <c r="AQ1155" i="166"/>
  <c r="AG1161" i="166"/>
  <c r="AH1161" i="166" s="1"/>
  <c r="AH1162" i="166"/>
  <c r="AL1166" i="166"/>
  <c r="AM1166" i="166" s="1"/>
  <c r="AB1168" i="166"/>
  <c r="AC1168" i="166" s="1"/>
  <c r="AQ1171" i="166"/>
  <c r="AC1262" i="166"/>
  <c r="AH1262" i="166"/>
  <c r="AC1310" i="166"/>
  <c r="AH1310" i="166"/>
  <c r="AH1050" i="166"/>
  <c r="AH1062" i="166"/>
  <c r="AH1068" i="166"/>
  <c r="AH1078" i="166"/>
  <c r="AH1084" i="166"/>
  <c r="AH1094" i="166"/>
  <c r="AH1110" i="166"/>
  <c r="AH1116" i="166"/>
  <c r="AH1126" i="166"/>
  <c r="AH1142" i="166"/>
  <c r="AH1148" i="166"/>
  <c r="AH1158" i="166"/>
  <c r="AH1164" i="166"/>
  <c r="AH1174" i="166"/>
  <c r="AB1177" i="166"/>
  <c r="AC1177" i="166" s="1"/>
  <c r="AH1177" i="166"/>
  <c r="AH1207" i="166"/>
  <c r="AH1234" i="166"/>
  <c r="AH1290" i="166"/>
  <c r="AC1326" i="166"/>
  <c r="AH1326" i="166"/>
  <c r="Z1676" i="166"/>
  <c r="Z1678" i="166" s="1"/>
  <c r="AP1676" i="166"/>
  <c r="AG1176" i="166"/>
  <c r="AH1176" i="166" s="1"/>
  <c r="AG1180" i="166"/>
  <c r="AH1180" i="166" s="1"/>
  <c r="AL1185" i="166"/>
  <c r="AM1185" i="166" s="1"/>
  <c r="AB1187" i="166"/>
  <c r="AC1187" i="166" s="1"/>
  <c r="AQ1190" i="166"/>
  <c r="AG1196" i="166"/>
  <c r="AH1196" i="166" s="1"/>
  <c r="AL1201" i="166"/>
  <c r="AM1201" i="166" s="1"/>
  <c r="AB1203" i="166"/>
  <c r="AC1203" i="166" s="1"/>
  <c r="AH1203" i="166"/>
  <c r="AQ1206" i="166"/>
  <c r="AG1212" i="166"/>
  <c r="AH1212" i="166" s="1"/>
  <c r="AH1213" i="166"/>
  <c r="AL1217" i="166"/>
  <c r="AM1217" i="166" s="1"/>
  <c r="AB1219" i="166"/>
  <c r="AC1219" i="166" s="1"/>
  <c r="AQ1222" i="166"/>
  <c r="AG1228" i="166"/>
  <c r="AH1228" i="166" s="1"/>
  <c r="AH1229" i="166"/>
  <c r="AQ1229" i="166"/>
  <c r="AG1231" i="166"/>
  <c r="AH1231" i="166" s="1"/>
  <c r="AL1233" i="166"/>
  <c r="AM1233" i="166" s="1"/>
  <c r="AB1235" i="166"/>
  <c r="AC1235" i="166" s="1"/>
  <c r="AQ1238" i="166"/>
  <c r="AG1244" i="166"/>
  <c r="AH1244" i="166" s="1"/>
  <c r="AL1249" i="166"/>
  <c r="AM1249" i="166" s="1"/>
  <c r="AB1251" i="166"/>
  <c r="AC1251" i="166" s="1"/>
  <c r="AG1260" i="166"/>
  <c r="AH1260" i="166" s="1"/>
  <c r="AH1261" i="166"/>
  <c r="AQ1261" i="166"/>
  <c r="AG1263" i="166"/>
  <c r="AL1265" i="166"/>
  <c r="AM1265" i="166" s="1"/>
  <c r="AB1267" i="166"/>
  <c r="AC1267" i="166" s="1"/>
  <c r="AQ1270" i="166"/>
  <c r="AH1277" i="166"/>
  <c r="AH1283" i="166"/>
  <c r="AL1288" i="166"/>
  <c r="AM1288" i="166" s="1"/>
  <c r="AB1290" i="166"/>
  <c r="AC1290" i="166" s="1"/>
  <c r="AH1293" i="166"/>
  <c r="AQ1293" i="166"/>
  <c r="AG1295" i="166"/>
  <c r="AH1295" i="166" s="1"/>
  <c r="AL1304" i="166"/>
  <c r="AM1304" i="166" s="1"/>
  <c r="AB1306" i="166"/>
  <c r="AC1306" i="166" s="1"/>
  <c r="AH1309" i="166"/>
  <c r="AQ1309" i="166"/>
  <c r="AG1311" i="166"/>
  <c r="AH1311" i="166" s="1"/>
  <c r="AH1316" i="166"/>
  <c r="AL1320" i="166"/>
  <c r="AM1320" i="166" s="1"/>
  <c r="AB1322" i="166"/>
  <c r="AC1322" i="166" s="1"/>
  <c r="AH1325" i="166"/>
  <c r="AQ1325" i="166"/>
  <c r="AG1327" i="166"/>
  <c r="AH1327" i="166" s="1"/>
  <c r="AL1336" i="166"/>
  <c r="AM1336" i="166" s="1"/>
  <c r="AB1338" i="166"/>
  <c r="AC1338" i="166" s="1"/>
  <c r="AH1341" i="166"/>
  <c r="AQ1341" i="166"/>
  <c r="AG1343" i="166"/>
  <c r="AH1343" i="166" s="1"/>
  <c r="AL1346" i="166"/>
  <c r="AM1346" i="166" s="1"/>
  <c r="AH1348" i="166"/>
  <c r="AH1351" i="166"/>
  <c r="AH1353" i="166"/>
  <c r="AH1380" i="166"/>
  <c r="AA1676" i="166"/>
  <c r="AI1676" i="166"/>
  <c r="AL1181" i="166"/>
  <c r="AM1181" i="166" s="1"/>
  <c r="AB1183" i="166"/>
  <c r="AC1183" i="166" s="1"/>
  <c r="AQ1186" i="166"/>
  <c r="AG1192" i="166"/>
  <c r="AH1192" i="166" s="1"/>
  <c r="AL1197" i="166"/>
  <c r="AM1197" i="166" s="1"/>
  <c r="AB1199" i="166"/>
  <c r="AC1199" i="166" s="1"/>
  <c r="AQ1202" i="166"/>
  <c r="AG1208" i="166"/>
  <c r="AH1208" i="166" s="1"/>
  <c r="AL1213" i="166"/>
  <c r="AM1213" i="166" s="1"/>
  <c r="AB1215" i="166"/>
  <c r="AC1215" i="166" s="1"/>
  <c r="AQ1218" i="166"/>
  <c r="AG1224" i="166"/>
  <c r="AH1224" i="166" s="1"/>
  <c r="AL1229" i="166"/>
  <c r="AM1229" i="166" s="1"/>
  <c r="AB1231" i="166"/>
  <c r="AC1231" i="166" s="1"/>
  <c r="AQ1234" i="166"/>
  <c r="AG1240" i="166"/>
  <c r="AH1240" i="166" s="1"/>
  <c r="AL1245" i="166"/>
  <c r="AM1245" i="166" s="1"/>
  <c r="AB1247" i="166"/>
  <c r="AC1247" i="166" s="1"/>
  <c r="AQ1250" i="166"/>
  <c r="AG1256" i="166"/>
  <c r="AH1256" i="166" s="1"/>
  <c r="AL1261" i="166"/>
  <c r="AM1261" i="166" s="1"/>
  <c r="AQ1266" i="166"/>
  <c r="AG1272" i="166"/>
  <c r="AH1272" i="166" s="1"/>
  <c r="AC1370" i="166"/>
  <c r="AH1370" i="166"/>
  <c r="AF1676" i="166"/>
  <c r="AJ1676" i="166"/>
  <c r="AJ1678" i="166" s="1"/>
  <c r="AB1175" i="166"/>
  <c r="AC1175" i="166" s="1"/>
  <c r="AH1179" i="166"/>
  <c r="AH1188" i="166"/>
  <c r="AH1195" i="166"/>
  <c r="AH1204" i="166"/>
  <c r="AH1205" i="166"/>
  <c r="AH1211" i="166"/>
  <c r="AH1220" i="166"/>
  <c r="AH1221" i="166"/>
  <c r="AQ1221" i="166"/>
  <c r="AG1223" i="166"/>
  <c r="AH1223" i="166" s="1"/>
  <c r="AH1236" i="166"/>
  <c r="AH1237" i="166"/>
  <c r="AH1243" i="166"/>
  <c r="AH1252" i="166"/>
  <c r="AH1253" i="166"/>
  <c r="AB1263" i="166"/>
  <c r="AC1263" i="166" s="1"/>
  <c r="AL1264" i="166"/>
  <c r="AM1264" i="166" s="1"/>
  <c r="AB1266" i="166"/>
  <c r="AC1266" i="166" s="1"/>
  <c r="AH1268" i="166"/>
  <c r="AH1269" i="166"/>
  <c r="AQ1269" i="166"/>
  <c r="AG1271" i="166"/>
  <c r="AH1271" i="166" s="1"/>
  <c r="AH1285" i="166"/>
  <c r="AQ1285" i="166"/>
  <c r="AG1287" i="166"/>
  <c r="AH1287" i="166" s="1"/>
  <c r="AH1292" i="166"/>
  <c r="AL1296" i="166"/>
  <c r="AM1296" i="166" s="1"/>
  <c r="AB1298" i="166"/>
  <c r="AC1298" i="166" s="1"/>
  <c r="AH1301" i="166"/>
  <c r="AQ1301" i="166"/>
  <c r="AG1303" i="166"/>
  <c r="AH1303" i="166" s="1"/>
  <c r="AH1308" i="166"/>
  <c r="AL1312" i="166"/>
  <c r="AM1312" i="166" s="1"/>
  <c r="AB1314" i="166"/>
  <c r="AC1314" i="166" s="1"/>
  <c r="AH1317" i="166"/>
  <c r="AQ1317" i="166"/>
  <c r="AG1319" i="166"/>
  <c r="AH1319" i="166" s="1"/>
  <c r="AH1324" i="166"/>
  <c r="AL1328" i="166"/>
  <c r="AM1328" i="166" s="1"/>
  <c r="AB1330" i="166"/>
  <c r="AC1330" i="166" s="1"/>
  <c r="AH1333" i="166"/>
  <c r="AQ1333" i="166"/>
  <c r="AG1335" i="166"/>
  <c r="AH1335" i="166" s="1"/>
  <c r="AH1340" i="166"/>
  <c r="AL1344" i="166"/>
  <c r="AM1344" i="166" s="1"/>
  <c r="AB1346" i="166"/>
  <c r="AC1346" i="166" s="1"/>
  <c r="AH1358" i="166"/>
  <c r="AH1409" i="166"/>
  <c r="AH1558" i="166"/>
  <c r="AB1349" i="166"/>
  <c r="AC1349" i="166" s="1"/>
  <c r="AL1351" i="166"/>
  <c r="AM1351" i="166" s="1"/>
  <c r="AG1354" i="166"/>
  <c r="AH1354" i="166" s="1"/>
  <c r="AL1355" i="166"/>
  <c r="AM1355" i="166" s="1"/>
  <c r="AQ1356" i="166"/>
  <c r="AB1358" i="166"/>
  <c r="AC1358" i="166" s="1"/>
  <c r="AG1359" i="166"/>
  <c r="AH1359" i="166" s="1"/>
  <c r="AL1360" i="166"/>
  <c r="AM1360" i="166" s="1"/>
  <c r="AH1361" i="166"/>
  <c r="AH1367" i="166"/>
  <c r="AH1377" i="166"/>
  <c r="AH1378" i="166"/>
  <c r="AH1383" i="166"/>
  <c r="AH1386" i="166"/>
  <c r="AH1406" i="166"/>
  <c r="AC1427" i="166"/>
  <c r="AC1455" i="166"/>
  <c r="AH1455" i="166"/>
  <c r="AG1346" i="166"/>
  <c r="AQ1348" i="166"/>
  <c r="AB1353" i="166"/>
  <c r="AC1353" i="166" s="1"/>
  <c r="AQ1357" i="166"/>
  <c r="AB1361" i="166"/>
  <c r="AC1361" i="166" s="1"/>
  <c r="AH1363" i="166"/>
  <c r="AH1382" i="166"/>
  <c r="AH1393" i="166"/>
  <c r="AH1394" i="166"/>
  <c r="AH1402" i="166"/>
  <c r="AC1439" i="166"/>
  <c r="AH1439" i="166"/>
  <c r="AH1471" i="166"/>
  <c r="AH1437" i="166"/>
  <c r="AH1440" i="166"/>
  <c r="AH1453" i="166"/>
  <c r="AH1456" i="166"/>
  <c r="AH1469" i="166"/>
  <c r="AH1489" i="166"/>
  <c r="AL1374" i="166"/>
  <c r="AM1374" i="166" s="1"/>
  <c r="AG1381" i="166"/>
  <c r="AH1381" i="166" s="1"/>
  <c r="AQ1383" i="166"/>
  <c r="AB1388" i="166"/>
  <c r="AC1388" i="166" s="1"/>
  <c r="AL1390" i="166"/>
  <c r="AM1390" i="166" s="1"/>
  <c r="AG1397" i="166"/>
  <c r="AH1397" i="166" s="1"/>
  <c r="AQ1399" i="166"/>
  <c r="AB1404" i="166"/>
  <c r="AC1404" i="166" s="1"/>
  <c r="AL1406" i="166"/>
  <c r="AM1406" i="166" s="1"/>
  <c r="AG1413" i="166"/>
  <c r="AH1413" i="166" s="1"/>
  <c r="AG1417" i="166"/>
  <c r="AH1417" i="166" s="1"/>
  <c r="AL1422" i="166"/>
  <c r="AM1422" i="166" s="1"/>
  <c r="AH1423" i="166"/>
  <c r="AB1424" i="166"/>
  <c r="AC1424" i="166" s="1"/>
  <c r="AG1433" i="166"/>
  <c r="AH1433" i="166" s="1"/>
  <c r="AL1438" i="166"/>
  <c r="AM1438" i="166" s="1"/>
  <c r="AB1440" i="166"/>
  <c r="AC1440" i="166" s="1"/>
  <c r="AQ1443" i="166"/>
  <c r="AH1452" i="166"/>
  <c r="AL1454" i="166"/>
  <c r="AM1454" i="166" s="1"/>
  <c r="AB1456" i="166"/>
  <c r="AC1456" i="166" s="1"/>
  <c r="AQ1459" i="166"/>
  <c r="AG1465" i="166"/>
  <c r="AH1465" i="166" s="1"/>
  <c r="AH1466" i="166"/>
  <c r="AQ1466" i="166"/>
  <c r="AL1470" i="166"/>
  <c r="AM1470" i="166" s="1"/>
  <c r="AB1472" i="166"/>
  <c r="AC1472" i="166" s="1"/>
  <c r="AQ1475" i="166"/>
  <c r="AL1477" i="166"/>
  <c r="AM1477" i="166" s="1"/>
  <c r="AB1479" i="166"/>
  <c r="AG1481" i="166"/>
  <c r="AH1481" i="166" s="1"/>
  <c r="AL1486" i="166"/>
  <c r="AM1486" i="166" s="1"/>
  <c r="AH1497" i="166"/>
  <c r="AH1537" i="166"/>
  <c r="AB1376" i="166"/>
  <c r="AC1376" i="166" s="1"/>
  <c r="AL1378" i="166"/>
  <c r="AM1378" i="166" s="1"/>
  <c r="AG1385" i="166"/>
  <c r="AH1385" i="166" s="1"/>
  <c r="AQ1387" i="166"/>
  <c r="AB1392" i="166"/>
  <c r="AC1392" i="166" s="1"/>
  <c r="AL1394" i="166"/>
  <c r="AM1394" i="166" s="1"/>
  <c r="AG1401" i="166"/>
  <c r="AH1401" i="166" s="1"/>
  <c r="AQ1403" i="166"/>
  <c r="AB1408" i="166"/>
  <c r="AC1408" i="166" s="1"/>
  <c r="AL1410" i="166"/>
  <c r="AM1410" i="166" s="1"/>
  <c r="AB1416" i="166"/>
  <c r="AC1416" i="166" s="1"/>
  <c r="AL1418" i="166"/>
  <c r="AM1418" i="166" s="1"/>
  <c r="AB1420" i="166"/>
  <c r="AC1420" i="166" s="1"/>
  <c r="AQ1423" i="166"/>
  <c r="AG1432" i="166"/>
  <c r="AH1432" i="166" s="1"/>
  <c r="AL1434" i="166"/>
  <c r="AM1434" i="166" s="1"/>
  <c r="AB1436" i="166"/>
  <c r="AC1436" i="166" s="1"/>
  <c r="AQ1439" i="166"/>
  <c r="AL1441" i="166"/>
  <c r="AM1441" i="166" s="1"/>
  <c r="AB1443" i="166"/>
  <c r="AG1445" i="166"/>
  <c r="AH1445" i="166" s="1"/>
  <c r="AH1446" i="166"/>
  <c r="AQ1446" i="166"/>
  <c r="AG1448" i="166"/>
  <c r="AH1448" i="166" s="1"/>
  <c r="AL1450" i="166"/>
  <c r="AM1450" i="166" s="1"/>
  <c r="AB1452" i="166"/>
  <c r="AC1452" i="166" s="1"/>
  <c r="AQ1455" i="166"/>
  <c r="AL1457" i="166"/>
  <c r="AM1457" i="166" s="1"/>
  <c r="AB1459" i="166"/>
  <c r="AG1461" i="166"/>
  <c r="AH1461" i="166" s="1"/>
  <c r="AQ1462" i="166"/>
  <c r="AG1464" i="166"/>
  <c r="AH1464" i="166" s="1"/>
  <c r="AL1466" i="166"/>
  <c r="AM1466" i="166" s="1"/>
  <c r="AB1468" i="166"/>
  <c r="AC1468" i="166" s="1"/>
  <c r="AQ1471" i="166"/>
  <c r="AL1473" i="166"/>
  <c r="AM1473" i="166" s="1"/>
  <c r="AB1475" i="166"/>
  <c r="AG1477" i="166"/>
  <c r="AH1477" i="166" s="1"/>
  <c r="AH1478" i="166"/>
  <c r="AQ1478" i="166"/>
  <c r="AG1480" i="166"/>
  <c r="AH1480" i="166" s="1"/>
  <c r="AL1482" i="166"/>
  <c r="AM1482" i="166" s="1"/>
  <c r="AB1484" i="166"/>
  <c r="AC1484" i="166" s="1"/>
  <c r="AH1521" i="166"/>
  <c r="AG1487" i="166"/>
  <c r="AH1487" i="166" s="1"/>
  <c r="AL1492" i="166"/>
  <c r="AM1492" i="166" s="1"/>
  <c r="AB1494" i="166"/>
  <c r="AC1494" i="166" s="1"/>
  <c r="AL1495" i="166"/>
  <c r="AM1495" i="166" s="1"/>
  <c r="AB1497" i="166"/>
  <c r="AC1497" i="166" s="1"/>
  <c r="AG1499" i="166"/>
  <c r="AH1499" i="166" s="1"/>
  <c r="AH1500" i="166"/>
  <c r="AL1504" i="166"/>
  <c r="AM1504" i="166" s="1"/>
  <c r="AB1506" i="166"/>
  <c r="AC1506" i="166" s="1"/>
  <c r="AQ1509" i="166"/>
  <c r="AG1515" i="166"/>
  <c r="AH1515" i="166" s="1"/>
  <c r="AH1516" i="166"/>
  <c r="AH1523" i="166"/>
  <c r="AH1532" i="166"/>
  <c r="AL1536" i="166"/>
  <c r="AM1536" i="166" s="1"/>
  <c r="AB1538" i="166"/>
  <c r="AC1538" i="166" s="1"/>
  <c r="AQ1541" i="166"/>
  <c r="AG1547" i="166"/>
  <c r="AH1547" i="166" s="1"/>
  <c r="AH1548" i="166"/>
  <c r="AL1552" i="166"/>
  <c r="AM1552" i="166" s="1"/>
  <c r="AB1554" i="166"/>
  <c r="AC1554" i="166" s="1"/>
  <c r="AQ1557" i="166"/>
  <c r="AG1563" i="166"/>
  <c r="AH1563" i="166" s="1"/>
  <c r="AB1565" i="166"/>
  <c r="AC1565" i="166" s="1"/>
  <c r="AL1571" i="166"/>
  <c r="AM1571" i="166" s="1"/>
  <c r="AL1488" i="166"/>
  <c r="AM1488" i="166" s="1"/>
  <c r="AL1491" i="166"/>
  <c r="AM1491" i="166" s="1"/>
  <c r="AB1493" i="166"/>
  <c r="AQ1493" i="166"/>
  <c r="AG1495" i="166"/>
  <c r="AH1495" i="166" s="1"/>
  <c r="AH1496" i="166"/>
  <c r="AQ1496" i="166"/>
  <c r="AG1498" i="166"/>
  <c r="AH1498" i="166" s="1"/>
  <c r="AL1500" i="166"/>
  <c r="AM1500" i="166" s="1"/>
  <c r="AH1502" i="166"/>
  <c r="AQ1505" i="166"/>
  <c r="AG1511" i="166"/>
  <c r="AH1511" i="166" s="1"/>
  <c r="AH1512" i="166"/>
  <c r="AH1518" i="166"/>
  <c r="AL1532" i="166"/>
  <c r="AM1532" i="166" s="1"/>
  <c r="AB1534" i="166"/>
  <c r="AC1534" i="166" s="1"/>
  <c r="AH1534" i="166"/>
  <c r="AQ1537" i="166"/>
  <c r="AG1543" i="166"/>
  <c r="AH1543" i="166" s="1"/>
  <c r="AH1544" i="166"/>
  <c r="AL1548" i="166"/>
  <c r="AM1548" i="166" s="1"/>
  <c r="AB1550" i="166"/>
  <c r="AC1550" i="166" s="1"/>
  <c r="AH1550" i="166"/>
  <c r="AQ1553" i="166"/>
  <c r="AG1559" i="166"/>
  <c r="AH1559" i="166" s="1"/>
  <c r="AH1560" i="166"/>
  <c r="AQ1564" i="166"/>
  <c r="AC1605" i="166"/>
  <c r="AH1605" i="166"/>
  <c r="AC1621" i="166"/>
  <c r="AL1487" i="166"/>
  <c r="AM1487" i="166" s="1"/>
  <c r="AB1489" i="166"/>
  <c r="AC1489" i="166" s="1"/>
  <c r="AQ1489" i="166"/>
  <c r="AQ1492" i="166"/>
  <c r="AG1494" i="166"/>
  <c r="AH1494" i="166" s="1"/>
  <c r="AH1508" i="166"/>
  <c r="AH1540" i="166"/>
  <c r="AH1556" i="166"/>
  <c r="AH1562" i="166"/>
  <c r="AC1582" i="166"/>
  <c r="AH1582" i="166"/>
  <c r="AG1564" i="166"/>
  <c r="AH1564" i="166" s="1"/>
  <c r="AQ1566" i="166"/>
  <c r="AB1571" i="166"/>
  <c r="AC1571" i="166" s="1"/>
  <c r="AL1576" i="166"/>
  <c r="AM1576" i="166" s="1"/>
  <c r="AB1578" i="166"/>
  <c r="AC1578" i="166" s="1"/>
  <c r="AH1580" i="166"/>
  <c r="AH1581" i="166"/>
  <c r="AQ1581" i="166"/>
  <c r="AG1583" i="166"/>
  <c r="AL1592" i="166"/>
  <c r="AM1592" i="166" s="1"/>
  <c r="AB1594" i="166"/>
  <c r="AC1594" i="166" s="1"/>
  <c r="AH1596" i="166"/>
  <c r="AH1597" i="166"/>
  <c r="AH1612" i="166"/>
  <c r="AH1620" i="166"/>
  <c r="AG1568" i="166"/>
  <c r="AH1568" i="166" s="1"/>
  <c r="AQ1570" i="166"/>
  <c r="AG1576" i="166"/>
  <c r="AH1576" i="166" s="1"/>
  <c r="AH1579" i="166"/>
  <c r="AL1581" i="166"/>
  <c r="AM1581" i="166" s="1"/>
  <c r="AB1583" i="166"/>
  <c r="AC1583" i="166" s="1"/>
  <c r="AQ1586" i="166"/>
  <c r="AG1592" i="166"/>
  <c r="AH1592" i="166" s="1"/>
  <c r="AL1597" i="166"/>
  <c r="AM1597" i="166" s="1"/>
  <c r="AB1599" i="166"/>
  <c r="AC1599" i="166" s="1"/>
  <c r="AH1599" i="166"/>
  <c r="AQ1602" i="166"/>
  <c r="AH1651" i="166"/>
  <c r="AL1565" i="166"/>
  <c r="AM1565" i="166" s="1"/>
  <c r="AG1572" i="166"/>
  <c r="AH1572" i="166" s="1"/>
  <c r="AH1573" i="166"/>
  <c r="AQ1573" i="166"/>
  <c r="AG1575" i="166"/>
  <c r="AH1575" i="166" s="1"/>
  <c r="AL1577" i="166"/>
  <c r="AM1577" i="166" s="1"/>
  <c r="AB1579" i="166"/>
  <c r="AC1579" i="166" s="1"/>
  <c r="AQ1582" i="166"/>
  <c r="AL1584" i="166"/>
  <c r="AM1584" i="166" s="1"/>
  <c r="AB1586" i="166"/>
  <c r="AC1586" i="166" s="1"/>
  <c r="AH1589" i="166"/>
  <c r="AQ1589" i="166"/>
  <c r="AG1591" i="166"/>
  <c r="AH1591" i="166" s="1"/>
  <c r="AL1593" i="166"/>
  <c r="AM1593" i="166" s="1"/>
  <c r="AB1595" i="166"/>
  <c r="AC1595" i="166" s="1"/>
  <c r="AQ1598" i="166"/>
  <c r="AL1604" i="166"/>
  <c r="AM1604" i="166" s="1"/>
  <c r="AQ1604" i="166"/>
  <c r="AQ1605" i="166"/>
  <c r="AB1610" i="166"/>
  <c r="AG1611" i="166"/>
  <c r="AH1611" i="166" s="1"/>
  <c r="AL1612" i="166"/>
  <c r="AM1612" i="166" s="1"/>
  <c r="AB1618" i="166"/>
  <c r="AG1619" i="166"/>
  <c r="AH1619" i="166" s="1"/>
  <c r="AL1620" i="166"/>
  <c r="AM1620" i="166" s="1"/>
  <c r="AL1624" i="166"/>
  <c r="AM1624" i="166" s="1"/>
  <c r="AB1626" i="166"/>
  <c r="AH1629" i="166"/>
  <c r="AQ1629" i="166"/>
  <c r="AG1631" i="166"/>
  <c r="AH1631" i="166" s="1"/>
  <c r="AC1646" i="166"/>
  <c r="AH1646" i="166"/>
  <c r="AG1603" i="166"/>
  <c r="AH1603" i="166" s="1"/>
  <c r="AG1606" i="166"/>
  <c r="AH1606" i="166" s="1"/>
  <c r="AL1607" i="166"/>
  <c r="AM1607" i="166" s="1"/>
  <c r="AQ1608" i="166"/>
  <c r="AQ1609" i="166"/>
  <c r="AG1614" i="166"/>
  <c r="AH1614" i="166" s="1"/>
  <c r="AL1615" i="166"/>
  <c r="AM1615" i="166" s="1"/>
  <c r="AQ1616" i="166"/>
  <c r="AQ1617" i="166"/>
  <c r="AG1622" i="166"/>
  <c r="AH1622" i="166" s="1"/>
  <c r="AH1625" i="166"/>
  <c r="AQ1625" i="166"/>
  <c r="AH1632" i="166"/>
  <c r="AH1647" i="166"/>
  <c r="AH1657" i="166"/>
  <c r="AB1663" i="166"/>
  <c r="AC1663" i="166" s="1"/>
  <c r="AQ1666" i="166"/>
  <c r="AH1672" i="166"/>
  <c r="AH1673" i="166"/>
  <c r="AG1675" i="166"/>
  <c r="AB1635" i="166"/>
  <c r="AC1635" i="166" s="1"/>
  <c r="AL1635" i="166"/>
  <c r="AM1635" i="166" s="1"/>
  <c r="AG1636" i="166"/>
  <c r="AH1636" i="166" s="1"/>
  <c r="AQ1636" i="166"/>
  <c r="AB1643" i="166"/>
  <c r="AC1643" i="166" s="1"/>
  <c r="AQ1646" i="166"/>
  <c r="AG1652" i="166"/>
  <c r="AH1652" i="166" s="1"/>
  <c r="AL1657" i="166"/>
  <c r="AM1657" i="166" s="1"/>
  <c r="AB1659" i="166"/>
  <c r="AC1659" i="166" s="1"/>
  <c r="AQ1662" i="166"/>
  <c r="AG1668" i="166"/>
  <c r="AH1668" i="166" s="1"/>
  <c r="AH1669" i="166"/>
  <c r="AL1673" i="166"/>
  <c r="AM1673" i="166" s="1"/>
  <c r="AB1675" i="166"/>
  <c r="AC1675" i="166" s="1"/>
  <c r="AB1633" i="166"/>
  <c r="AC1633" i="166" s="1"/>
  <c r="AL1633" i="166"/>
  <c r="AM1633" i="166" s="1"/>
  <c r="AG1634" i="166"/>
  <c r="AH1634" i="166" s="1"/>
  <c r="AQ1634" i="166"/>
  <c r="AB1641" i="166"/>
  <c r="AC1641" i="166" s="1"/>
  <c r="AL1641" i="166"/>
  <c r="AM1641" i="166" s="1"/>
  <c r="AG1642" i="166"/>
  <c r="AH1642" i="166" s="1"/>
  <c r="AQ1642" i="166"/>
  <c r="AG1648" i="166"/>
  <c r="AH1648" i="166" s="1"/>
  <c r="AH1649" i="166"/>
  <c r="AL1653" i="166"/>
  <c r="AM1653" i="166" s="1"/>
  <c r="AB1655" i="166"/>
  <c r="AC1655" i="166" s="1"/>
  <c r="AH1655" i="166"/>
  <c r="AQ1658" i="166"/>
  <c r="AB1671" i="166"/>
  <c r="AC1671" i="166" s="1"/>
  <c r="AQ1674" i="166"/>
  <c r="AC1479" i="166" l="1"/>
  <c r="AH1479" i="166"/>
  <c r="AC978" i="166"/>
  <c r="AH978" i="166"/>
  <c r="AH1675" i="166"/>
  <c r="AH1663" i="166"/>
  <c r="AH1578" i="166"/>
  <c r="AH1538" i="166"/>
  <c r="AC1443" i="166"/>
  <c r="AH1443" i="166"/>
  <c r="AH1468" i="166"/>
  <c r="AH1436" i="166"/>
  <c r="AH1408" i="166"/>
  <c r="AH1376" i="166"/>
  <c r="AH1183" i="166"/>
  <c r="AH1263" i="166"/>
  <c r="AH1251" i="166"/>
  <c r="AH1168" i="166"/>
  <c r="AH1136" i="166"/>
  <c r="AH1104" i="166"/>
  <c r="AH1072" i="166"/>
  <c r="AH1298" i="166"/>
  <c r="AH1172" i="166"/>
  <c r="AH1048" i="166"/>
  <c r="AC1038" i="166"/>
  <c r="AH1038" i="166"/>
  <c r="AC974" i="166"/>
  <c r="AH974" i="166"/>
  <c r="AC967" i="166"/>
  <c r="AH967" i="166"/>
  <c r="AC1026" i="166"/>
  <c r="AH1026" i="166"/>
  <c r="AH897" i="166"/>
  <c r="AH851" i="166"/>
  <c r="AH734" i="166"/>
  <c r="AH702" i="166"/>
  <c r="AH775" i="166"/>
  <c r="AH738" i="166"/>
  <c r="AH843" i="166"/>
  <c r="AH795" i="166"/>
  <c r="AH779" i="166"/>
  <c r="AH661" i="166"/>
  <c r="AH597" i="166"/>
  <c r="AH527" i="166"/>
  <c r="AH495" i="166"/>
  <c r="AH463" i="166"/>
  <c r="AH431" i="166"/>
  <c r="AH373" i="166"/>
  <c r="AH331" i="166"/>
  <c r="AH1023" i="166"/>
  <c r="AH645" i="166"/>
  <c r="AH581" i="166"/>
  <c r="AH629" i="166"/>
  <c r="AH309" i="166"/>
  <c r="AC199" i="166"/>
  <c r="AH199" i="166"/>
  <c r="AK1678" i="166"/>
  <c r="AH313" i="166"/>
  <c r="AH273" i="166"/>
  <c r="AF1678" i="166"/>
  <c r="AH30" i="166"/>
  <c r="AH1424" i="166"/>
  <c r="AC990" i="166"/>
  <c r="AH990" i="166"/>
  <c r="AC1042" i="166"/>
  <c r="AH1042" i="166"/>
  <c r="AP1678" i="166"/>
  <c r="AH293" i="166"/>
  <c r="AH1583" i="166"/>
  <c r="AC1493" i="166"/>
  <c r="AH1493" i="166"/>
  <c r="AH1571" i="166"/>
  <c r="AH1404" i="166"/>
  <c r="AH1392" i="166"/>
  <c r="AH1219" i="166"/>
  <c r="AH1156" i="166"/>
  <c r="AH1108" i="166"/>
  <c r="AH1076" i="166"/>
  <c r="AC1022" i="166"/>
  <c r="AH1022" i="166"/>
  <c r="AH1056" i="166"/>
  <c r="AC1010" i="166"/>
  <c r="AH1010" i="166"/>
  <c r="AH925" i="166"/>
  <c r="AH893" i="166"/>
  <c r="AH1019" i="166"/>
  <c r="AH835" i="166"/>
  <c r="AH791" i="166"/>
  <c r="AH722" i="166"/>
  <c r="AH827" i="166"/>
  <c r="AH822" i="166"/>
  <c r="AH422" i="166"/>
  <c r="AH390" i="166"/>
  <c r="AH350" i="166"/>
  <c r="AH870" i="166"/>
  <c r="AH806" i="166"/>
  <c r="AH547" i="166"/>
  <c r="AH515" i="166"/>
  <c r="AH483" i="166"/>
  <c r="AH451" i="166"/>
  <c r="AH319" i="166"/>
  <c r="AH885" i="166"/>
  <c r="AH301" i="166"/>
  <c r="AC263" i="166"/>
  <c r="AH263" i="166"/>
  <c r="AC174" i="166"/>
  <c r="AH174" i="166"/>
  <c r="AC142" i="166"/>
  <c r="AH142" i="166"/>
  <c r="AH9" i="166"/>
  <c r="AH299" i="166"/>
  <c r="AH22" i="166"/>
  <c r="AC1459" i="166"/>
  <c r="AH1459" i="166"/>
  <c r="AH1314" i="166"/>
  <c r="AC280" i="166"/>
  <c r="AH280" i="166"/>
  <c r="AC247" i="166"/>
  <c r="AH247" i="166"/>
  <c r="AC190" i="166"/>
  <c r="AH190" i="166"/>
  <c r="AC158" i="166"/>
  <c r="AH158" i="166"/>
  <c r="AH1635" i="166"/>
  <c r="AC1610" i="166"/>
  <c r="AH1610" i="166"/>
  <c r="AH1671" i="166"/>
  <c r="AH1643" i="166"/>
  <c r="AH1633" i="166"/>
  <c r="AC1626" i="166"/>
  <c r="AH1626" i="166"/>
  <c r="AC1618" i="166"/>
  <c r="AH1618" i="166"/>
  <c r="AH1641" i="166"/>
  <c r="AH1595" i="166"/>
  <c r="AH1586" i="166"/>
  <c r="AH1594" i="166"/>
  <c r="AH1565" i="166"/>
  <c r="AH1554" i="166"/>
  <c r="AC1475" i="166"/>
  <c r="AH1475" i="166"/>
  <c r="AH1420" i="166"/>
  <c r="AH1346" i="166"/>
  <c r="AH1388" i="166"/>
  <c r="AH1349" i="166"/>
  <c r="AH1215" i="166"/>
  <c r="AH1235" i="166"/>
  <c r="AH1330" i="166"/>
  <c r="AH1267" i="166"/>
  <c r="AH1338" i="166"/>
  <c r="AH1266" i="166"/>
  <c r="AH1175" i="166"/>
  <c r="AH1152" i="166"/>
  <c r="AH1120" i="166"/>
  <c r="AH1088" i="166"/>
  <c r="AH1060" i="166"/>
  <c r="AH1140" i="166"/>
  <c r="AL1676" i="166"/>
  <c r="AM1676" i="166" s="1"/>
  <c r="AC1006" i="166"/>
  <c r="AH1006" i="166"/>
  <c r="AC994" i="166"/>
  <c r="AH994" i="166"/>
  <c r="AC971" i="166"/>
  <c r="AH971" i="166"/>
  <c r="AH948" i="166"/>
  <c r="AH1035" i="166"/>
  <c r="AH952" i="166"/>
  <c r="AH929" i="166"/>
  <c r="AH819" i="166"/>
  <c r="AH759" i="166"/>
  <c r="AH750" i="166"/>
  <c r="AH718" i="166"/>
  <c r="AH686" i="166"/>
  <c r="AH706" i="166"/>
  <c r="AH975" i="166"/>
  <c r="AH862" i="166"/>
  <c r="AH798" i="166"/>
  <c r="AH543" i="166"/>
  <c r="AH511" i="166"/>
  <c r="AH479" i="166"/>
  <c r="AH447" i="166"/>
  <c r="AH357" i="166"/>
  <c r="AH846" i="166"/>
  <c r="AH394" i="166"/>
  <c r="AH361" i="166"/>
  <c r="AH1039" i="166"/>
  <c r="AH854" i="166"/>
  <c r="AC215" i="166"/>
  <c r="AH215" i="166"/>
  <c r="Y1678" i="166"/>
  <c r="AB1061" i="166"/>
  <c r="AB1676" i="166"/>
  <c r="AC1676" i="166" s="1"/>
  <c r="AC1062" i="166"/>
  <c r="AH814" i="166"/>
  <c r="AH573" i="166"/>
  <c r="AL1061" i="166"/>
  <c r="AH277" i="166"/>
  <c r="AH637" i="166"/>
  <c r="AL1678" i="166" l="1"/>
  <c r="AM1061" i="166"/>
  <c r="AB1678" i="166"/>
  <c r="AC1061" i="166"/>
  <c r="V1675" i="166" l="1"/>
  <c r="V1674" i="166"/>
  <c r="V1673" i="166"/>
  <c r="V1672" i="166"/>
  <c r="V1671" i="166"/>
  <c r="V1670" i="166"/>
  <c r="V1669" i="166"/>
  <c r="V1668" i="166"/>
  <c r="V1667" i="166"/>
  <c r="V1666" i="166"/>
  <c r="V1665" i="166"/>
  <c r="V1664" i="166"/>
  <c r="V1663" i="166"/>
  <c r="V1662" i="166"/>
  <c r="V1661" i="166"/>
  <c r="V1660" i="166"/>
  <c r="V1659" i="166"/>
  <c r="V1658" i="166"/>
  <c r="V1657" i="166"/>
  <c r="V1656" i="166"/>
  <c r="V1655" i="166"/>
  <c r="V1654" i="166"/>
  <c r="V1653" i="166"/>
  <c r="V1652" i="166"/>
  <c r="V1651" i="166"/>
  <c r="V1650" i="166"/>
  <c r="V1649" i="166"/>
  <c r="V1648" i="166"/>
  <c r="V1647" i="166"/>
  <c r="V1646" i="166"/>
  <c r="V1645" i="166"/>
  <c r="V1644" i="166"/>
  <c r="V1643" i="166"/>
  <c r="V1642" i="166"/>
  <c r="V1641" i="166"/>
  <c r="V1640" i="166"/>
  <c r="V1639" i="166"/>
  <c r="V1638" i="166"/>
  <c r="V1637" i="166"/>
  <c r="V1636" i="166"/>
  <c r="V1635" i="166"/>
  <c r="V1634" i="166"/>
  <c r="V1633" i="166"/>
  <c r="V1632" i="166"/>
  <c r="V1631" i="166"/>
  <c r="V1630" i="166"/>
  <c r="V1629" i="166"/>
  <c r="V1628" i="166"/>
  <c r="V1627" i="166"/>
  <c r="V1626" i="166"/>
  <c r="V1625" i="166"/>
  <c r="V1624" i="166"/>
  <c r="V1623" i="166"/>
  <c r="V1622" i="166"/>
  <c r="V1621" i="166"/>
  <c r="V1620" i="166"/>
  <c r="V1619" i="166"/>
  <c r="V1618" i="166"/>
  <c r="V1617" i="166"/>
  <c r="V1616" i="166"/>
  <c r="V1615" i="166"/>
  <c r="V1614" i="166"/>
  <c r="V1613" i="166"/>
  <c r="V1612" i="166"/>
  <c r="V1611" i="166"/>
  <c r="V1610" i="166"/>
  <c r="V1609" i="166"/>
  <c r="V1608" i="166"/>
  <c r="V1607" i="166"/>
  <c r="V1606" i="166"/>
  <c r="V1605" i="166"/>
  <c r="V1604" i="166"/>
  <c r="V1603" i="166"/>
  <c r="V1602" i="166"/>
  <c r="V1601" i="166"/>
  <c r="V1600" i="166"/>
  <c r="V1599" i="166"/>
  <c r="V1598" i="166"/>
  <c r="V1597" i="166"/>
  <c r="V1596" i="166"/>
  <c r="V1595" i="166"/>
  <c r="V1594" i="166"/>
  <c r="V1593" i="166"/>
  <c r="V1592" i="166"/>
  <c r="V1591" i="166"/>
  <c r="V1590" i="166"/>
  <c r="V1589" i="166"/>
  <c r="V1588" i="166"/>
  <c r="V1587" i="166"/>
  <c r="V1586" i="166"/>
  <c r="V1585" i="166"/>
  <c r="V1584" i="166"/>
  <c r="V1583" i="166"/>
  <c r="V1582" i="166"/>
  <c r="V1581" i="166"/>
  <c r="V1580" i="166"/>
  <c r="V1579" i="166"/>
  <c r="V1578" i="166"/>
  <c r="V1577" i="166"/>
  <c r="V1576" i="166"/>
  <c r="V1575" i="166"/>
  <c r="V1574" i="166"/>
  <c r="V1573" i="166"/>
  <c r="V1572" i="166"/>
  <c r="V1571" i="166"/>
  <c r="V1570" i="166"/>
  <c r="V1569" i="166"/>
  <c r="V1568" i="166"/>
  <c r="V1567" i="166"/>
  <c r="V1566" i="166"/>
  <c r="V1565" i="166"/>
  <c r="V1564" i="166"/>
  <c r="V1563" i="166"/>
  <c r="V1562" i="166"/>
  <c r="V1561" i="166"/>
  <c r="V1560" i="166"/>
  <c r="V1559" i="166"/>
  <c r="V1558" i="166"/>
  <c r="V1557" i="166"/>
  <c r="V1556" i="166"/>
  <c r="V1555" i="166"/>
  <c r="V1554" i="166"/>
  <c r="V1553" i="166"/>
  <c r="V1552" i="166"/>
  <c r="V1551" i="166"/>
  <c r="V1550" i="166"/>
  <c r="V1549" i="166"/>
  <c r="V1548" i="166"/>
  <c r="V1547" i="166"/>
  <c r="V1546" i="166"/>
  <c r="V1545" i="166"/>
  <c r="V1544" i="166"/>
  <c r="V1543" i="166"/>
  <c r="V1542" i="166"/>
  <c r="V1541" i="166"/>
  <c r="V1540" i="166"/>
  <c r="V1539" i="166"/>
  <c r="V1538" i="166"/>
  <c r="V1537" i="166"/>
  <c r="V1536" i="166"/>
  <c r="V1535" i="166"/>
  <c r="V1534" i="166"/>
  <c r="V1533" i="166"/>
  <c r="V1532" i="166"/>
  <c r="V1531" i="166"/>
  <c r="V1530" i="166"/>
  <c r="V1529" i="166"/>
  <c r="V1528" i="166"/>
  <c r="V1527" i="166"/>
  <c r="V1526" i="166"/>
  <c r="V1525" i="166"/>
  <c r="V1524" i="166"/>
  <c r="V1523" i="166"/>
  <c r="V1522" i="166"/>
  <c r="V1521" i="166"/>
  <c r="V1520" i="166"/>
  <c r="V1519" i="166"/>
  <c r="V1518" i="166"/>
  <c r="V1517" i="166"/>
  <c r="V1516" i="166"/>
  <c r="V1515" i="166"/>
  <c r="V1514" i="166"/>
  <c r="V1513" i="166"/>
  <c r="V1512" i="166"/>
  <c r="V1511" i="166"/>
  <c r="V1510" i="166"/>
  <c r="V1509" i="166"/>
  <c r="V1508" i="166"/>
  <c r="V1507" i="166"/>
  <c r="V1506" i="166"/>
  <c r="V1505" i="166"/>
  <c r="V1504" i="166"/>
  <c r="V1503" i="166"/>
  <c r="V1502" i="166"/>
  <c r="V1501" i="166"/>
  <c r="V1500" i="166"/>
  <c r="V1499" i="166"/>
  <c r="V1498" i="166"/>
  <c r="V1497" i="166"/>
  <c r="V1496" i="166"/>
  <c r="V1495" i="166"/>
  <c r="V1494" i="166"/>
  <c r="V1493" i="166"/>
  <c r="V1492" i="166"/>
  <c r="V1491" i="166"/>
  <c r="V1490" i="166"/>
  <c r="V1489" i="166"/>
  <c r="V1488" i="166"/>
  <c r="V1487" i="166"/>
  <c r="V1486" i="166"/>
  <c r="V1485" i="166"/>
  <c r="V1484" i="166"/>
  <c r="V1483" i="166"/>
  <c r="V1482" i="166"/>
  <c r="V1481" i="166"/>
  <c r="V1480" i="166"/>
  <c r="V1479" i="166"/>
  <c r="V1478" i="166"/>
  <c r="V1477" i="166"/>
  <c r="V1476" i="166"/>
  <c r="V1475" i="166"/>
  <c r="V1474" i="166"/>
  <c r="V1473" i="166"/>
  <c r="V1472" i="166"/>
  <c r="V1471" i="166"/>
  <c r="V1470" i="166"/>
  <c r="V1469" i="166"/>
  <c r="V1468" i="166"/>
  <c r="V1467" i="166"/>
  <c r="V1466" i="166"/>
  <c r="V1465" i="166"/>
  <c r="V1464" i="166"/>
  <c r="V1463" i="166"/>
  <c r="V1462" i="166"/>
  <c r="V1461" i="166"/>
  <c r="V1460" i="166"/>
  <c r="V1459" i="166"/>
  <c r="V1458" i="166"/>
  <c r="V1457" i="166"/>
  <c r="V1456" i="166"/>
  <c r="V1455" i="166"/>
  <c r="V1454" i="166"/>
  <c r="V1453" i="166"/>
  <c r="V1452" i="166"/>
  <c r="V1451" i="166"/>
  <c r="V1450" i="166"/>
  <c r="V1449" i="166"/>
  <c r="V1448" i="166"/>
  <c r="V1447" i="166"/>
  <c r="V1446" i="166"/>
  <c r="V1445" i="166"/>
  <c r="V1444" i="166"/>
  <c r="V1443" i="166"/>
  <c r="V1442" i="166"/>
  <c r="V1441" i="166"/>
  <c r="V1440" i="166"/>
  <c r="V1439" i="166"/>
  <c r="V1438" i="166"/>
  <c r="V1437" i="166"/>
  <c r="V1436" i="166"/>
  <c r="V1435" i="166"/>
  <c r="V1434" i="166"/>
  <c r="V1433" i="166"/>
  <c r="V1432" i="166"/>
  <c r="V1431" i="166"/>
  <c r="V1430" i="166"/>
  <c r="V1429" i="166"/>
  <c r="V1428" i="166"/>
  <c r="V1427" i="166"/>
  <c r="V1426" i="166"/>
  <c r="V1425" i="166"/>
  <c r="V1424" i="166"/>
  <c r="V1423" i="166"/>
  <c r="V1422" i="166"/>
  <c r="V1421" i="166"/>
  <c r="V1420" i="166"/>
  <c r="V1419" i="166"/>
  <c r="V1418" i="166"/>
  <c r="V1417" i="166"/>
  <c r="V1416" i="166"/>
  <c r="V1415" i="166"/>
  <c r="V1414" i="166"/>
  <c r="V1413" i="166"/>
  <c r="V1412" i="166"/>
  <c r="V1411" i="166"/>
  <c r="V1410" i="166"/>
  <c r="V1409" i="166"/>
  <c r="V1408" i="166"/>
  <c r="V1407" i="166"/>
  <c r="V1406" i="166"/>
  <c r="V1405" i="166"/>
  <c r="V1404" i="166"/>
  <c r="V1403" i="166"/>
  <c r="V1402" i="166"/>
  <c r="V1401" i="166"/>
  <c r="V1400" i="166"/>
  <c r="V1399" i="166"/>
  <c r="V1398" i="166"/>
  <c r="V1397" i="166"/>
  <c r="V1396" i="166"/>
  <c r="V1395" i="166"/>
  <c r="V1394" i="166"/>
  <c r="V1393" i="166"/>
  <c r="V1392" i="166"/>
  <c r="V1391" i="166"/>
  <c r="V1390" i="166"/>
  <c r="V1389" i="166"/>
  <c r="V1388" i="166"/>
  <c r="V1387" i="166"/>
  <c r="V1386" i="166"/>
  <c r="V1385" i="166"/>
  <c r="V1384" i="166"/>
  <c r="V1383" i="166"/>
  <c r="V1382" i="166"/>
  <c r="V1381" i="166"/>
  <c r="V1380" i="166"/>
  <c r="V1379" i="166"/>
  <c r="V1378" i="166"/>
  <c r="V1377" i="166"/>
  <c r="V1376" i="166"/>
  <c r="V1375" i="166"/>
  <c r="V1374" i="166"/>
  <c r="V1373" i="166"/>
  <c r="V1372" i="166"/>
  <c r="V1371" i="166"/>
  <c r="V1370" i="166"/>
  <c r="V1369" i="166"/>
  <c r="V1368" i="166"/>
  <c r="V1367" i="166"/>
  <c r="V1366" i="166"/>
  <c r="V1365" i="166"/>
  <c r="V1364" i="166"/>
  <c r="V1363" i="166"/>
  <c r="V1362" i="166"/>
  <c r="V1361" i="166"/>
  <c r="V1360" i="166"/>
  <c r="V1359" i="166"/>
  <c r="V1358" i="166"/>
  <c r="V1357" i="166"/>
  <c r="V1356" i="166"/>
  <c r="V1355" i="166"/>
  <c r="V1354" i="166"/>
  <c r="V1353" i="166"/>
  <c r="V1352" i="166"/>
  <c r="V1351" i="166"/>
  <c r="V1350" i="166"/>
  <c r="V1349" i="166"/>
  <c r="V1348" i="166"/>
  <c r="V1347" i="166"/>
  <c r="V1346" i="166"/>
  <c r="V1345" i="166"/>
  <c r="V1344" i="166"/>
  <c r="V1343" i="166"/>
  <c r="V1342" i="166"/>
  <c r="V1341" i="166"/>
  <c r="V1340" i="166"/>
  <c r="V1339" i="166"/>
  <c r="V1338" i="166"/>
  <c r="V1337" i="166"/>
  <c r="V1336" i="166"/>
  <c r="V1335" i="166"/>
  <c r="V1334" i="166"/>
  <c r="V1333" i="166"/>
  <c r="V1332" i="166"/>
  <c r="V1331" i="166"/>
  <c r="V1330" i="166"/>
  <c r="V1329" i="166"/>
  <c r="V1328" i="166"/>
  <c r="V1327" i="166"/>
  <c r="V1326" i="166"/>
  <c r="V1325" i="166"/>
  <c r="V1324" i="166"/>
  <c r="V1323" i="166"/>
  <c r="V1322" i="166"/>
  <c r="V1321" i="166"/>
  <c r="V1320" i="166"/>
  <c r="V1319" i="166"/>
  <c r="V1318" i="166"/>
  <c r="V1317" i="166"/>
  <c r="V1316" i="166"/>
  <c r="V1315" i="166"/>
  <c r="V1314" i="166"/>
  <c r="V1313" i="166"/>
  <c r="V1312" i="166"/>
  <c r="V1311" i="166"/>
  <c r="V1310" i="166"/>
  <c r="V1309" i="166"/>
  <c r="V1308" i="166"/>
  <c r="V1307" i="166"/>
  <c r="V1306" i="166"/>
  <c r="V1305" i="166"/>
  <c r="V1304" i="166"/>
  <c r="V1303" i="166"/>
  <c r="V1302" i="166"/>
  <c r="V1301" i="166"/>
  <c r="V1300" i="166"/>
  <c r="V1299" i="166"/>
  <c r="V1298" i="166"/>
  <c r="V1297" i="166"/>
  <c r="V1296" i="166"/>
  <c r="V1295" i="166"/>
  <c r="V1294" i="166"/>
  <c r="V1293" i="166"/>
  <c r="V1292" i="166"/>
  <c r="V1291" i="166"/>
  <c r="V1290" i="166"/>
  <c r="V1289" i="166"/>
  <c r="V1288" i="166"/>
  <c r="V1287" i="166"/>
  <c r="V1286" i="166"/>
  <c r="V1285" i="166"/>
  <c r="V1284" i="166"/>
  <c r="V1283" i="166"/>
  <c r="V1282" i="166"/>
  <c r="V1281" i="166"/>
  <c r="V1280" i="166"/>
  <c r="V1279" i="166"/>
  <c r="V1278" i="166"/>
  <c r="V1277" i="166"/>
  <c r="V1276" i="166"/>
  <c r="V1275" i="166"/>
  <c r="V1274" i="166"/>
  <c r="V1273" i="166"/>
  <c r="V1272" i="166"/>
  <c r="V1271" i="166"/>
  <c r="V1270" i="166"/>
  <c r="V1269" i="166"/>
  <c r="V1268" i="166"/>
  <c r="V1267" i="166"/>
  <c r="V1266" i="166"/>
  <c r="V1265" i="166"/>
  <c r="V1264" i="166"/>
  <c r="V1263" i="166"/>
  <c r="V1262" i="166"/>
  <c r="V1261" i="166"/>
  <c r="V1260" i="166"/>
  <c r="V1259" i="166"/>
  <c r="V1258" i="166"/>
  <c r="V1257" i="166"/>
  <c r="V1256" i="166"/>
  <c r="V1255" i="166"/>
  <c r="V1254" i="166"/>
  <c r="V1253" i="166"/>
  <c r="V1252" i="166"/>
  <c r="V1251" i="166"/>
  <c r="V1250" i="166"/>
  <c r="V1249" i="166"/>
  <c r="V1248" i="166"/>
  <c r="V1247" i="166"/>
  <c r="V1246" i="166"/>
  <c r="V1245" i="166"/>
  <c r="V1244" i="166"/>
  <c r="V1243" i="166"/>
  <c r="V1242" i="166"/>
  <c r="V1241" i="166"/>
  <c r="V1240" i="166"/>
  <c r="V1239" i="166"/>
  <c r="V1238" i="166"/>
  <c r="V1237" i="166"/>
  <c r="V1236" i="166"/>
  <c r="V1235" i="166"/>
  <c r="V1234" i="166"/>
  <c r="V1233" i="166"/>
  <c r="V1232" i="166"/>
  <c r="V1231" i="166"/>
  <c r="V1230" i="166"/>
  <c r="V1229" i="166"/>
  <c r="V1228" i="166"/>
  <c r="V1227" i="166"/>
  <c r="V1226" i="166"/>
  <c r="V1225" i="166"/>
  <c r="V1224" i="166"/>
  <c r="V1223" i="166"/>
  <c r="V1222" i="166"/>
  <c r="V1221" i="166"/>
  <c r="V1220" i="166"/>
  <c r="V1219" i="166"/>
  <c r="V1218" i="166"/>
  <c r="V1217" i="166"/>
  <c r="V1216" i="166"/>
  <c r="V1215" i="166"/>
  <c r="V1214" i="166"/>
  <c r="V1213" i="166"/>
  <c r="V1212" i="166"/>
  <c r="V1211" i="166"/>
  <c r="V1210" i="166"/>
  <c r="V1209" i="166"/>
  <c r="V1208" i="166"/>
  <c r="V1207" i="166"/>
  <c r="V1206" i="166"/>
  <c r="V1205" i="166"/>
  <c r="V1204" i="166"/>
  <c r="V1203" i="166"/>
  <c r="V1202" i="166"/>
  <c r="V1201" i="166"/>
  <c r="V1200" i="166"/>
  <c r="V1199" i="166"/>
  <c r="V1198" i="166"/>
  <c r="V1197" i="166"/>
  <c r="V1196" i="166"/>
  <c r="V1195" i="166"/>
  <c r="V1194" i="166"/>
  <c r="V1193" i="166"/>
  <c r="V1192" i="166"/>
  <c r="V1191" i="166"/>
  <c r="V1190" i="166"/>
  <c r="V1189" i="166"/>
  <c r="V1188" i="166"/>
  <c r="V1187" i="166"/>
  <c r="V1186" i="166"/>
  <c r="V1185" i="166"/>
  <c r="V1184" i="166"/>
  <c r="V1183" i="166"/>
  <c r="V1182" i="166"/>
  <c r="V1181" i="166"/>
  <c r="V1180" i="166"/>
  <c r="V1179" i="166"/>
  <c r="V1178" i="166"/>
  <c r="V1177" i="166"/>
  <c r="V1176" i="166"/>
  <c r="V1175" i="166"/>
  <c r="V1174" i="166"/>
  <c r="V1173" i="166"/>
  <c r="V1172" i="166"/>
  <c r="V1171" i="166"/>
  <c r="V1170" i="166"/>
  <c r="V1169" i="166"/>
  <c r="V1168" i="166"/>
  <c r="V1167" i="166"/>
  <c r="V1166" i="166"/>
  <c r="V1165" i="166"/>
  <c r="V1164" i="166"/>
  <c r="V1163" i="166"/>
  <c r="V1162" i="166"/>
  <c r="V1161" i="166"/>
  <c r="V1160" i="166"/>
  <c r="V1159" i="166"/>
  <c r="V1158" i="166"/>
  <c r="V1157" i="166"/>
  <c r="V1156" i="166"/>
  <c r="V1155" i="166"/>
  <c r="V1154" i="166"/>
  <c r="V1153" i="166"/>
  <c r="V1152" i="166"/>
  <c r="V1151" i="166"/>
  <c r="V1150" i="166"/>
  <c r="V1149" i="166"/>
  <c r="V1148" i="166"/>
  <c r="V1147" i="166"/>
  <c r="V1146" i="166"/>
  <c r="V1145" i="166"/>
  <c r="V1144" i="166"/>
  <c r="V1143" i="166"/>
  <c r="V1142" i="166"/>
  <c r="V1141" i="166"/>
  <c r="V1140" i="166"/>
  <c r="V1139" i="166"/>
  <c r="V1138" i="166"/>
  <c r="V1137" i="166"/>
  <c r="V1136" i="166"/>
  <c r="V1135" i="166"/>
  <c r="V1134" i="166"/>
  <c r="V1133" i="166"/>
  <c r="V1132" i="166"/>
  <c r="V1131" i="166"/>
  <c r="V1130" i="166"/>
  <c r="V1129" i="166"/>
  <c r="V1128" i="166"/>
  <c r="V1127" i="166"/>
  <c r="V1126" i="166"/>
  <c r="V1125" i="166"/>
  <c r="V1124" i="166"/>
  <c r="V1123" i="166"/>
  <c r="V1122" i="166"/>
  <c r="V1121" i="166"/>
  <c r="V1120" i="166"/>
  <c r="V1119" i="166"/>
  <c r="V1118" i="166"/>
  <c r="V1117" i="166"/>
  <c r="V1116" i="166"/>
  <c r="V1115" i="166"/>
  <c r="V1114" i="166"/>
  <c r="V1113" i="166"/>
  <c r="V1112" i="166"/>
  <c r="V1111" i="166"/>
  <c r="V1110" i="166"/>
  <c r="V1109" i="166"/>
  <c r="V1108" i="166"/>
  <c r="V1107" i="166"/>
  <c r="V1106" i="166"/>
  <c r="V1105" i="166"/>
  <c r="V1104" i="166"/>
  <c r="V1103" i="166"/>
  <c r="V1102" i="166"/>
  <c r="V1101" i="166"/>
  <c r="V1100" i="166"/>
  <c r="V1099" i="166"/>
  <c r="V1098" i="166"/>
  <c r="V1097" i="166"/>
  <c r="V1096" i="166"/>
  <c r="V1095" i="166"/>
  <c r="V1094" i="166"/>
  <c r="V1093" i="166"/>
  <c r="V1092" i="166"/>
  <c r="V1091" i="166"/>
  <c r="V1090" i="166"/>
  <c r="V1089" i="166"/>
  <c r="V1088" i="166"/>
  <c r="V1087" i="166"/>
  <c r="V1086" i="166"/>
  <c r="V1085" i="166"/>
  <c r="V1084" i="166"/>
  <c r="V1083" i="166"/>
  <c r="V1082" i="166"/>
  <c r="V1081" i="166"/>
  <c r="V1080" i="166"/>
  <c r="V1079" i="166"/>
  <c r="V1078" i="166"/>
  <c r="V1077" i="166"/>
  <c r="V1076" i="166"/>
  <c r="V1075" i="166"/>
  <c r="V1074" i="166"/>
  <c r="V1073" i="166"/>
  <c r="V1072" i="166"/>
  <c r="V1071" i="166"/>
  <c r="V1070" i="166"/>
  <c r="V1069" i="166"/>
  <c r="V1068" i="166"/>
  <c r="V1067" i="166"/>
  <c r="V1066" i="166"/>
  <c r="V1065" i="166"/>
  <c r="V1064" i="166"/>
  <c r="V1063" i="166"/>
  <c r="V1062" i="166"/>
  <c r="O1676" i="166"/>
  <c r="N1676" i="166"/>
  <c r="M1676" i="166"/>
  <c r="L1676" i="166"/>
  <c r="K1676" i="166"/>
  <c r="J1676" i="166"/>
  <c r="I1676" i="166"/>
  <c r="H1676" i="166"/>
  <c r="P1676" i="166"/>
  <c r="Q1676" i="166"/>
  <c r="R1676" i="166"/>
  <c r="S1676" i="166"/>
  <c r="T1676" i="166"/>
  <c r="V1052" i="166" l="1"/>
  <c r="V1053" i="166"/>
  <c r="V1054" i="166"/>
  <c r="V1055" i="166"/>
  <c r="V1056" i="166"/>
  <c r="V1057" i="166"/>
  <c r="V1058" i="166"/>
  <c r="V1060" i="166"/>
  <c r="V1061" i="166"/>
  <c r="BA1673" i="166" l="1"/>
  <c r="AZ1673" i="166"/>
  <c r="AY1673" i="166"/>
  <c r="AX1673" i="166"/>
  <c r="AW1673" i="166"/>
  <c r="BA1672" i="166"/>
  <c r="AZ1672" i="166"/>
  <c r="AW1672" i="166"/>
  <c r="AV1672" i="166"/>
  <c r="BA1671" i="166"/>
  <c r="AZ1671" i="166"/>
  <c r="AX1671" i="166"/>
  <c r="AW1671" i="166"/>
  <c r="BA1670" i="166"/>
  <c r="AZ1670" i="166"/>
  <c r="AW1670" i="166"/>
  <c r="AV1670" i="166"/>
  <c r="BA1669" i="166"/>
  <c r="AZ1669" i="166"/>
  <c r="AX1669" i="166"/>
  <c r="AW1669" i="166"/>
  <c r="BA1668" i="166"/>
  <c r="AZ1668" i="166"/>
  <c r="AY1668" i="166"/>
  <c r="AW1668" i="166"/>
  <c r="AV1668" i="166"/>
  <c r="BA1667" i="166"/>
  <c r="AX1667" i="166"/>
  <c r="AW1667" i="166"/>
  <c r="BA1666" i="166"/>
  <c r="AZ1666" i="166"/>
  <c r="AY1666" i="166"/>
  <c r="AW1666" i="166"/>
  <c r="AV1666" i="166"/>
  <c r="BA1665" i="166"/>
  <c r="AX1665" i="166"/>
  <c r="AW1665" i="166"/>
  <c r="AV1665" i="166"/>
  <c r="BA1664" i="166"/>
  <c r="AX1664" i="166"/>
  <c r="AW1664" i="166"/>
  <c r="AV1664" i="166"/>
  <c r="BA1663" i="166"/>
  <c r="AZ1663" i="166"/>
  <c r="AX1663" i="166"/>
  <c r="AW1663" i="166"/>
  <c r="BA1662" i="166"/>
  <c r="AZ1662" i="166"/>
  <c r="AY1662" i="166"/>
  <c r="AW1662" i="166"/>
  <c r="AV1662" i="166"/>
  <c r="BA1661" i="166"/>
  <c r="AZ1661" i="166"/>
  <c r="AY1661" i="166"/>
  <c r="AX1661" i="166"/>
  <c r="AW1661" i="166"/>
  <c r="BA1660" i="166"/>
  <c r="AZ1660" i="166"/>
  <c r="AY1660" i="166"/>
  <c r="AX1660" i="166"/>
  <c r="AW1660" i="166"/>
  <c r="AV1660" i="166"/>
  <c r="BA1659" i="166"/>
  <c r="AZ1659" i="166"/>
  <c r="AY1659" i="166"/>
  <c r="AX1659" i="166"/>
  <c r="AW1659" i="166"/>
  <c r="BA1658" i="166"/>
  <c r="AZ1658" i="166"/>
  <c r="AY1658" i="166"/>
  <c r="AX1658" i="166"/>
  <c r="AW1658" i="166"/>
  <c r="AV1658" i="166"/>
  <c r="BA1657" i="166"/>
  <c r="AZ1657" i="166"/>
  <c r="AY1657" i="166"/>
  <c r="AX1657" i="166"/>
  <c r="AW1657" i="166"/>
  <c r="BA1656" i="166"/>
  <c r="AZ1656" i="166"/>
  <c r="AY1656" i="166"/>
  <c r="AW1656" i="166"/>
  <c r="AV1656" i="166"/>
  <c r="BA1655" i="166"/>
  <c r="AZ1655" i="166"/>
  <c r="AY1655" i="166"/>
  <c r="AX1655" i="166"/>
  <c r="AW1655" i="166"/>
  <c r="BA1654" i="166"/>
  <c r="AZ1654" i="166"/>
  <c r="AY1654" i="166"/>
  <c r="AX1654" i="166"/>
  <c r="AW1654" i="166"/>
  <c r="AV1654" i="166"/>
  <c r="BA1653" i="166"/>
  <c r="AZ1653" i="166"/>
  <c r="AX1653" i="166"/>
  <c r="AW1653" i="166"/>
  <c r="AV1653" i="166"/>
  <c r="BA1652" i="166"/>
  <c r="AZ1652" i="166"/>
  <c r="AY1652" i="166"/>
  <c r="AX1652" i="166"/>
  <c r="AW1652" i="166"/>
  <c r="AV1652" i="166"/>
  <c r="BA1651" i="166"/>
  <c r="AZ1651" i="166"/>
  <c r="AX1651" i="166"/>
  <c r="AV1651" i="166"/>
  <c r="BA1650" i="166"/>
  <c r="AX1650" i="166"/>
  <c r="AW1650" i="166"/>
  <c r="AV1650" i="166"/>
  <c r="BA1649" i="166"/>
  <c r="AZ1649" i="166"/>
  <c r="AX1649" i="166"/>
  <c r="AV1649" i="166"/>
  <c r="BA1648" i="166"/>
  <c r="AX1648" i="166"/>
  <c r="AW1648" i="166"/>
  <c r="AV1648" i="166"/>
  <c r="BA1647" i="166"/>
  <c r="AZ1647" i="166"/>
  <c r="AX1647" i="166"/>
  <c r="AV1647" i="166"/>
  <c r="BA1646" i="166"/>
  <c r="AZ1646" i="166"/>
  <c r="AY1646" i="166"/>
  <c r="AX1646" i="166"/>
  <c r="AW1646" i="166"/>
  <c r="AV1646" i="166"/>
  <c r="BA1645" i="166"/>
  <c r="AZ1645" i="166"/>
  <c r="AX1645" i="166"/>
  <c r="AV1645" i="166"/>
  <c r="BA1644" i="166"/>
  <c r="AZ1644" i="166"/>
  <c r="AY1644" i="166"/>
  <c r="AX1644" i="166"/>
  <c r="AW1644" i="166"/>
  <c r="AV1644" i="166"/>
  <c r="BA1643" i="166"/>
  <c r="AZ1643" i="166"/>
  <c r="AX1643" i="166"/>
  <c r="AW1643" i="166"/>
  <c r="AV1643" i="166"/>
  <c r="BA1642" i="166"/>
  <c r="AZ1642" i="166"/>
  <c r="AX1642" i="166"/>
  <c r="AW1642" i="166"/>
  <c r="BA1641" i="166"/>
  <c r="AZ1641" i="166"/>
  <c r="AY1641" i="166"/>
  <c r="AX1641" i="166"/>
  <c r="AW1641" i="166"/>
  <c r="AV1641" i="166"/>
  <c r="BA1640" i="166"/>
  <c r="AZ1640" i="166"/>
  <c r="AX1640" i="166"/>
  <c r="AW1640" i="166"/>
  <c r="AV1640" i="166"/>
  <c r="BA1639" i="166"/>
  <c r="AZ1639" i="166"/>
  <c r="AY1639" i="166"/>
  <c r="AX1639" i="166"/>
  <c r="AW1639" i="166"/>
  <c r="AV1639" i="166"/>
  <c r="BA1638" i="166"/>
  <c r="AZ1638" i="166"/>
  <c r="AX1638" i="166"/>
  <c r="AW1638" i="166"/>
  <c r="AV1638" i="166"/>
  <c r="BA1637" i="166"/>
  <c r="AZ1637" i="166"/>
  <c r="AY1637" i="166"/>
  <c r="AX1637" i="166"/>
  <c r="AW1637" i="166"/>
  <c r="AV1637" i="166"/>
  <c r="BA1636" i="166"/>
  <c r="AZ1636" i="166"/>
  <c r="AX1636" i="166"/>
  <c r="AW1636" i="166"/>
  <c r="AV1636" i="166"/>
  <c r="BA1635" i="166"/>
  <c r="AZ1635" i="166"/>
  <c r="AY1635" i="166"/>
  <c r="AX1635" i="166"/>
  <c r="AW1635" i="166"/>
  <c r="AV1635" i="166"/>
  <c r="BA1634" i="166"/>
  <c r="AZ1634" i="166"/>
  <c r="AX1634" i="166"/>
  <c r="AW1634" i="166"/>
  <c r="AV1634" i="166"/>
  <c r="BA1633" i="166"/>
  <c r="AZ1633" i="166"/>
  <c r="AY1633" i="166"/>
  <c r="AX1633" i="166"/>
  <c r="AW1633" i="166"/>
  <c r="AV1633" i="166"/>
  <c r="BA1632" i="166"/>
  <c r="AZ1632" i="166"/>
  <c r="AX1632" i="166"/>
  <c r="AW1632" i="166"/>
  <c r="AV1632" i="166"/>
  <c r="BA1631" i="166"/>
  <c r="AZ1631" i="166"/>
  <c r="AY1631" i="166"/>
  <c r="AX1631" i="166"/>
  <c r="AW1631" i="166"/>
  <c r="AV1631" i="166"/>
  <c r="BA1630" i="166"/>
  <c r="AZ1630" i="166"/>
  <c r="AX1630" i="166"/>
  <c r="AW1630" i="166"/>
  <c r="AV1630" i="166"/>
  <c r="BA1629" i="166"/>
  <c r="AZ1629" i="166"/>
  <c r="AY1629" i="166"/>
  <c r="AX1629" i="166"/>
  <c r="AW1629" i="166"/>
  <c r="AV1629" i="166"/>
  <c r="BA1628" i="166"/>
  <c r="AZ1628" i="166"/>
  <c r="AX1628" i="166"/>
  <c r="AW1628" i="166"/>
  <c r="AV1628" i="166"/>
  <c r="AZ1627" i="166"/>
  <c r="AY1627" i="166"/>
  <c r="AX1627" i="166"/>
  <c r="AW1627" i="166"/>
  <c r="BA1626" i="166"/>
  <c r="AZ1626" i="166"/>
  <c r="AX1626" i="166"/>
  <c r="AW1626" i="166"/>
  <c r="AV1626" i="166"/>
  <c r="BA1625" i="166"/>
  <c r="AZ1625" i="166"/>
  <c r="AX1625" i="166"/>
  <c r="AW1625" i="166"/>
  <c r="AV1625" i="166"/>
  <c r="BA1624" i="166"/>
  <c r="AZ1624" i="166"/>
  <c r="AX1624" i="166"/>
  <c r="AW1624" i="166"/>
  <c r="AV1624" i="166"/>
  <c r="AX1623" i="166"/>
  <c r="AW1623" i="166"/>
  <c r="AV1623" i="166"/>
  <c r="BA1622" i="166"/>
  <c r="AZ1622" i="166"/>
  <c r="AX1622" i="166"/>
  <c r="AW1622" i="166"/>
  <c r="AV1622" i="166"/>
  <c r="BA1621" i="166"/>
  <c r="AX1621" i="166"/>
  <c r="AW1621" i="166"/>
  <c r="AV1621" i="166"/>
  <c r="BA1620" i="166"/>
  <c r="AZ1620" i="166"/>
  <c r="AX1620" i="166"/>
  <c r="AW1620" i="166"/>
  <c r="AV1620" i="166"/>
  <c r="BA1619" i="166"/>
  <c r="AZ1619" i="166"/>
  <c r="AX1619" i="166"/>
  <c r="AW1619" i="166"/>
  <c r="AV1619" i="166"/>
  <c r="BA1618" i="166"/>
  <c r="AZ1618" i="166"/>
  <c r="AY1618" i="166"/>
  <c r="AX1618" i="166"/>
  <c r="AW1618" i="166"/>
  <c r="AV1618" i="166"/>
  <c r="BA1617" i="166"/>
  <c r="AZ1617" i="166"/>
  <c r="AX1617" i="166"/>
  <c r="AW1617" i="166"/>
  <c r="AV1617" i="166"/>
  <c r="BA1616" i="166"/>
  <c r="AZ1616" i="166"/>
  <c r="AY1616" i="166"/>
  <c r="AX1616" i="166"/>
  <c r="AW1616" i="166"/>
  <c r="AV1616" i="166"/>
  <c r="BA1615" i="166"/>
  <c r="AZ1615" i="166"/>
  <c r="AX1615" i="166"/>
  <c r="AW1615" i="166"/>
  <c r="AV1615" i="166"/>
  <c r="BA1614" i="166"/>
  <c r="AZ1614" i="166"/>
  <c r="AY1614" i="166"/>
  <c r="AX1614" i="166"/>
  <c r="AW1614" i="166"/>
  <c r="AV1614" i="166"/>
  <c r="BA1613" i="166"/>
  <c r="AZ1613" i="166"/>
  <c r="AX1613" i="166"/>
  <c r="AW1613" i="166"/>
  <c r="AV1613" i="166"/>
  <c r="BA1612" i="166"/>
  <c r="AZ1612" i="166"/>
  <c r="AY1612" i="166"/>
  <c r="AX1612" i="166"/>
  <c r="AW1612" i="166"/>
  <c r="AV1612" i="166"/>
  <c r="BA1611" i="166"/>
  <c r="AZ1611" i="166"/>
  <c r="AX1611" i="166"/>
  <c r="AW1611" i="166"/>
  <c r="AV1611" i="166"/>
  <c r="BA1610" i="166"/>
  <c r="AZ1610" i="166"/>
  <c r="AY1610" i="166"/>
  <c r="AX1610" i="166"/>
  <c r="AW1610" i="166"/>
  <c r="AV1610" i="166"/>
  <c r="BA1609" i="166"/>
  <c r="AZ1609" i="166"/>
  <c r="AX1609" i="166"/>
  <c r="AW1609" i="166"/>
  <c r="AV1609" i="166"/>
  <c r="BA1608" i="166"/>
  <c r="AZ1608" i="166"/>
  <c r="AY1608" i="166"/>
  <c r="AX1608" i="166"/>
  <c r="AW1608" i="166"/>
  <c r="BA1607" i="166"/>
  <c r="AZ1607" i="166"/>
  <c r="AX1607" i="166"/>
  <c r="AW1607" i="166"/>
  <c r="AV1607" i="166"/>
  <c r="BA1606" i="166"/>
  <c r="AZ1606" i="166"/>
  <c r="AY1606" i="166"/>
  <c r="AX1606" i="166"/>
  <c r="AW1606" i="166"/>
  <c r="BA1605" i="166"/>
  <c r="AZ1605" i="166"/>
  <c r="AX1605" i="166"/>
  <c r="AW1605" i="166"/>
  <c r="AV1605" i="166"/>
  <c r="BA1604" i="166"/>
  <c r="AZ1604" i="166"/>
  <c r="AY1604" i="166"/>
  <c r="AX1604" i="166"/>
  <c r="AV1604" i="166"/>
  <c r="BA1603" i="166"/>
  <c r="AZ1603" i="166"/>
  <c r="AX1603" i="166"/>
  <c r="AW1603" i="166"/>
  <c r="AV1603" i="166"/>
  <c r="BA1602" i="166"/>
  <c r="AZ1602" i="166"/>
  <c r="AY1602" i="166"/>
  <c r="AX1602" i="166"/>
  <c r="AW1602" i="166"/>
  <c r="AV1602" i="166"/>
  <c r="BA1601" i="166"/>
  <c r="AZ1601" i="166"/>
  <c r="AX1601" i="166"/>
  <c r="AW1601" i="166"/>
  <c r="AV1601" i="166"/>
  <c r="BA1600" i="166"/>
  <c r="AZ1600" i="166"/>
  <c r="AY1600" i="166"/>
  <c r="AX1600" i="166"/>
  <c r="AW1600" i="166"/>
  <c r="AV1600" i="166"/>
  <c r="BA1599" i="166"/>
  <c r="AZ1599" i="166"/>
  <c r="AX1599" i="166"/>
  <c r="AW1599" i="166"/>
  <c r="AV1599" i="166"/>
  <c r="BA1598" i="166"/>
  <c r="AZ1598" i="166"/>
  <c r="AY1598" i="166"/>
  <c r="AW1598" i="166"/>
  <c r="AV1598" i="166"/>
  <c r="BA1597" i="166"/>
  <c r="AZ1597" i="166"/>
  <c r="AY1597" i="166"/>
  <c r="AX1597" i="166"/>
  <c r="AW1597" i="166"/>
  <c r="BA1596" i="166"/>
  <c r="AZ1596" i="166"/>
  <c r="AY1596" i="166"/>
  <c r="AX1596" i="166"/>
  <c r="AW1596" i="166"/>
  <c r="BA1595" i="166"/>
  <c r="AZ1595" i="166"/>
  <c r="AX1595" i="166"/>
  <c r="AW1595" i="166"/>
  <c r="BA1594" i="166"/>
  <c r="AZ1594" i="166"/>
  <c r="AY1594" i="166"/>
  <c r="AW1594" i="166"/>
  <c r="AV1594" i="166"/>
  <c r="BA1593" i="166"/>
  <c r="AZ1593" i="166"/>
  <c r="AY1593" i="166"/>
  <c r="AX1593" i="166"/>
  <c r="AW1593" i="166"/>
  <c r="BA1592" i="166"/>
  <c r="AZ1592" i="166"/>
  <c r="AY1592" i="166"/>
  <c r="AX1592" i="166"/>
  <c r="AW1592" i="166"/>
  <c r="BA1591" i="166"/>
  <c r="AZ1591" i="166"/>
  <c r="AY1591" i="166"/>
  <c r="AX1591" i="166"/>
  <c r="AW1591" i="166"/>
  <c r="BA1590" i="166"/>
  <c r="AZ1590" i="166"/>
  <c r="AY1590" i="166"/>
  <c r="AW1590" i="166"/>
  <c r="AV1590" i="166"/>
  <c r="BA1589" i="166"/>
  <c r="AZ1589" i="166"/>
  <c r="AY1589" i="166"/>
  <c r="AX1589" i="166"/>
  <c r="AW1589" i="166"/>
  <c r="BA1588" i="166"/>
  <c r="AX1588" i="166"/>
  <c r="AW1588" i="166"/>
  <c r="AV1588" i="166"/>
  <c r="BA1587" i="166"/>
  <c r="AZ1587" i="166"/>
  <c r="AX1587" i="166"/>
  <c r="AW1587" i="166"/>
  <c r="BA1586" i="166"/>
  <c r="AX1586" i="166"/>
  <c r="AW1586" i="166"/>
  <c r="AV1586" i="166"/>
  <c r="BA1585" i="166"/>
  <c r="AZ1585" i="166"/>
  <c r="AX1585" i="166"/>
  <c r="AW1585" i="166"/>
  <c r="BA1584" i="166"/>
  <c r="AZ1584" i="166"/>
  <c r="AY1584" i="166"/>
  <c r="AW1584" i="166"/>
  <c r="AV1584" i="166"/>
  <c r="BA1583" i="166"/>
  <c r="AZ1583" i="166"/>
  <c r="AY1583" i="166"/>
  <c r="AX1583" i="166"/>
  <c r="AW1583" i="166"/>
  <c r="BA1582" i="166"/>
  <c r="AZ1582" i="166"/>
  <c r="AY1582" i="166"/>
  <c r="AW1582" i="166"/>
  <c r="AV1582" i="166"/>
  <c r="BA1581" i="166"/>
  <c r="AZ1581" i="166"/>
  <c r="AY1581" i="166"/>
  <c r="AX1581" i="166"/>
  <c r="AW1581" i="166"/>
  <c r="BA1580" i="166"/>
  <c r="AZ1580" i="166"/>
  <c r="AY1580" i="166"/>
  <c r="AW1580" i="166"/>
  <c r="AV1580" i="166"/>
  <c r="BA1579" i="166"/>
  <c r="AZ1579" i="166"/>
  <c r="AY1579" i="166"/>
  <c r="AX1579" i="166"/>
  <c r="AW1579" i="166"/>
  <c r="BA1578" i="166"/>
  <c r="AZ1578" i="166"/>
  <c r="AX1578" i="166"/>
  <c r="AW1578" i="166"/>
  <c r="AV1578" i="166"/>
  <c r="BA1577" i="166"/>
  <c r="AZ1577" i="166"/>
  <c r="AX1577" i="166"/>
  <c r="AW1577" i="166"/>
  <c r="BA1576" i="166"/>
  <c r="AZ1576" i="166"/>
  <c r="AY1576" i="166"/>
  <c r="AX1576" i="166"/>
  <c r="AW1576" i="166"/>
  <c r="AV1576" i="166"/>
  <c r="BA1575" i="166"/>
  <c r="AZ1575" i="166"/>
  <c r="AY1575" i="166"/>
  <c r="AX1575" i="166"/>
  <c r="AW1575" i="166"/>
  <c r="BA1574" i="166"/>
  <c r="AZ1574" i="166"/>
  <c r="AY1574" i="166"/>
  <c r="AX1574" i="166"/>
  <c r="AW1574" i="166"/>
  <c r="AV1574" i="166"/>
  <c r="BA1573" i="166"/>
  <c r="AZ1573" i="166"/>
  <c r="AX1573" i="166"/>
  <c r="AW1573" i="166"/>
  <c r="BA1572" i="166"/>
  <c r="AZ1572" i="166"/>
  <c r="AY1572" i="166"/>
  <c r="AW1572" i="166"/>
  <c r="AV1572" i="166"/>
  <c r="BA1571" i="166"/>
  <c r="AZ1571" i="166"/>
  <c r="AY1571" i="166"/>
  <c r="AX1571" i="166"/>
  <c r="AW1571" i="166"/>
  <c r="BA1570" i="166"/>
  <c r="AZ1570" i="166"/>
  <c r="AY1570" i="166"/>
  <c r="AX1570" i="166"/>
  <c r="AW1570" i="166"/>
  <c r="AV1570" i="166"/>
  <c r="BA1569" i="166"/>
  <c r="AZ1569" i="166"/>
  <c r="AX1569" i="166"/>
  <c r="AW1569" i="166"/>
  <c r="BA1568" i="166"/>
  <c r="AZ1568" i="166"/>
  <c r="AY1568" i="166"/>
  <c r="AX1568" i="166"/>
  <c r="AW1568" i="166"/>
  <c r="AV1568" i="166"/>
  <c r="BA1567" i="166"/>
  <c r="AZ1567" i="166"/>
  <c r="AX1567" i="166"/>
  <c r="AW1567" i="166"/>
  <c r="BA1566" i="166"/>
  <c r="AZ1566" i="166"/>
  <c r="AX1566" i="166"/>
  <c r="AW1566" i="166"/>
  <c r="AV1566" i="166"/>
  <c r="BA1565" i="166"/>
  <c r="AY1565" i="166"/>
  <c r="AX1565" i="166"/>
  <c r="AW1565" i="166"/>
  <c r="BA1564" i="166"/>
  <c r="AZ1564" i="166"/>
  <c r="AX1564" i="166"/>
  <c r="AW1564" i="166"/>
  <c r="AV1564" i="166"/>
  <c r="BA1563" i="166"/>
  <c r="AZ1563" i="166"/>
  <c r="AY1563" i="166"/>
  <c r="AX1563" i="166"/>
  <c r="AW1563" i="166"/>
  <c r="BA1562" i="166"/>
  <c r="AZ1562" i="166"/>
  <c r="AX1562" i="166"/>
  <c r="AW1562" i="166"/>
  <c r="AV1562" i="166"/>
  <c r="BA1561" i="166"/>
  <c r="AZ1561" i="166"/>
  <c r="AX1561" i="166"/>
  <c r="AW1561" i="166"/>
  <c r="BA1560" i="166"/>
  <c r="AZ1560" i="166"/>
  <c r="AX1560" i="166"/>
  <c r="AW1560" i="166"/>
  <c r="AV1560" i="166"/>
  <c r="BA1559" i="166"/>
  <c r="AZ1559" i="166"/>
  <c r="AX1559" i="166"/>
  <c r="AW1559" i="166"/>
  <c r="BA1558" i="166"/>
  <c r="AZ1558" i="166"/>
  <c r="AX1558" i="166"/>
  <c r="AW1558" i="166"/>
  <c r="AV1558" i="166"/>
  <c r="BA1557" i="166"/>
  <c r="AZ1557" i="166"/>
  <c r="AY1557" i="166"/>
  <c r="AX1557" i="166"/>
  <c r="AW1557" i="166"/>
  <c r="BA1556" i="166"/>
  <c r="AZ1556" i="166"/>
  <c r="AX1556" i="166"/>
  <c r="AW1556" i="166"/>
  <c r="AV1556" i="166"/>
  <c r="BA1555" i="166"/>
  <c r="AZ1555" i="166"/>
  <c r="AX1555" i="166"/>
  <c r="AW1555" i="166"/>
  <c r="BA1554" i="166"/>
  <c r="AZ1554" i="166"/>
  <c r="AX1554" i="166"/>
  <c r="AW1554" i="166"/>
  <c r="AV1554" i="166"/>
  <c r="BA1553" i="166"/>
  <c r="AZ1553" i="166"/>
  <c r="AX1553" i="166"/>
  <c r="AW1553" i="166"/>
  <c r="BA1552" i="166"/>
  <c r="AZ1552" i="166"/>
  <c r="AX1552" i="166"/>
  <c r="AW1552" i="166"/>
  <c r="AV1552" i="166"/>
  <c r="BA1551" i="166"/>
  <c r="AZ1551" i="166"/>
  <c r="AX1551" i="166"/>
  <c r="AW1551" i="166"/>
  <c r="AV1551" i="166"/>
  <c r="BA1550" i="166"/>
  <c r="AZ1550" i="166"/>
  <c r="AX1550" i="166"/>
  <c r="AW1550" i="166"/>
  <c r="AV1550" i="166"/>
  <c r="BA1549" i="166"/>
  <c r="AY1549" i="166"/>
  <c r="AX1549" i="166"/>
  <c r="AW1549" i="166"/>
  <c r="BA1548" i="166"/>
  <c r="AZ1548" i="166"/>
  <c r="AX1548" i="166"/>
  <c r="AW1548" i="166"/>
  <c r="AV1548" i="166"/>
  <c r="BA1547" i="166"/>
  <c r="AZ1547" i="166"/>
  <c r="AX1547" i="166"/>
  <c r="AW1547" i="166"/>
  <c r="BA1546" i="166"/>
  <c r="AZ1546" i="166"/>
  <c r="AX1546" i="166"/>
  <c r="AW1546" i="166"/>
  <c r="AV1546" i="166"/>
  <c r="BA1545" i="166"/>
  <c r="AZ1545" i="166"/>
  <c r="AX1545" i="166"/>
  <c r="AW1545" i="166"/>
  <c r="AV1545" i="166"/>
  <c r="BA1544" i="166"/>
  <c r="AZ1544" i="166"/>
  <c r="AX1544" i="166"/>
  <c r="AW1544" i="166"/>
  <c r="AV1544" i="166"/>
  <c r="BA1543" i="166"/>
  <c r="AZ1543" i="166"/>
  <c r="AY1543" i="166"/>
  <c r="AX1543" i="166"/>
  <c r="AW1543" i="166"/>
  <c r="AV1543" i="166"/>
  <c r="BA1542" i="166"/>
  <c r="AZ1542" i="166"/>
  <c r="AX1542" i="166"/>
  <c r="AW1542" i="166"/>
  <c r="AV1542" i="166"/>
  <c r="BA1541" i="166"/>
  <c r="AZ1541" i="166"/>
  <c r="AX1541" i="166"/>
  <c r="AW1541" i="166"/>
  <c r="BA1540" i="166"/>
  <c r="AZ1540" i="166"/>
  <c r="AX1540" i="166"/>
  <c r="AW1540" i="166"/>
  <c r="AV1540" i="166"/>
  <c r="AZ1539" i="166"/>
  <c r="AY1539" i="166"/>
  <c r="AX1539" i="166"/>
  <c r="AV1539" i="166"/>
  <c r="BA1538" i="166"/>
  <c r="AZ1538" i="166"/>
  <c r="AX1538" i="166"/>
  <c r="AW1538" i="166"/>
  <c r="AV1538" i="166"/>
  <c r="BA1537" i="166"/>
  <c r="AZ1537" i="166"/>
  <c r="AY1537" i="166"/>
  <c r="AX1537" i="166"/>
  <c r="AV1537" i="166"/>
  <c r="BA1536" i="166"/>
  <c r="AZ1536" i="166"/>
  <c r="AX1536" i="166"/>
  <c r="AW1536" i="166"/>
  <c r="AV1536" i="166"/>
  <c r="AZ1535" i="166"/>
  <c r="AY1535" i="166"/>
  <c r="AX1535" i="166"/>
  <c r="AW1535" i="166"/>
  <c r="AV1535" i="166"/>
  <c r="BA1534" i="166"/>
  <c r="AZ1534" i="166"/>
  <c r="AX1534" i="166"/>
  <c r="AW1534" i="166"/>
  <c r="AV1534" i="166"/>
  <c r="BA1533" i="166"/>
  <c r="AZ1533" i="166"/>
  <c r="AY1533" i="166"/>
  <c r="AX1533" i="166"/>
  <c r="AW1533" i="166"/>
  <c r="AV1533" i="166"/>
  <c r="BA1532" i="166"/>
  <c r="AZ1532" i="166"/>
  <c r="AX1532" i="166"/>
  <c r="AW1532" i="166"/>
  <c r="AV1532" i="166"/>
  <c r="AZ1531" i="166"/>
  <c r="AY1531" i="166"/>
  <c r="AX1531" i="166"/>
  <c r="AW1531" i="166"/>
  <c r="BA1530" i="166"/>
  <c r="AZ1530" i="166"/>
  <c r="AX1530" i="166"/>
  <c r="AW1530" i="166"/>
  <c r="AV1530" i="166"/>
  <c r="BA1529" i="166"/>
  <c r="AZ1529" i="166"/>
  <c r="AY1529" i="166"/>
  <c r="AX1529" i="166"/>
  <c r="AW1529" i="166"/>
  <c r="BA1528" i="166"/>
  <c r="AZ1528" i="166"/>
  <c r="AY1528" i="166"/>
  <c r="AW1528" i="166"/>
  <c r="AV1528" i="166"/>
  <c r="BA1527" i="166"/>
  <c r="AZ1527" i="166"/>
  <c r="AX1527" i="166"/>
  <c r="AW1527" i="166"/>
  <c r="AV1527" i="166"/>
  <c r="BA1526" i="166"/>
  <c r="AZ1526" i="166"/>
  <c r="AY1526" i="166"/>
  <c r="AX1526" i="166"/>
  <c r="AW1526" i="166"/>
  <c r="AV1526" i="166"/>
  <c r="BA1525" i="166"/>
  <c r="AZ1525" i="166"/>
  <c r="AX1525" i="166"/>
  <c r="AV1525" i="166"/>
  <c r="BA1524" i="166"/>
  <c r="AZ1524" i="166"/>
  <c r="AY1524" i="166"/>
  <c r="AX1524" i="166"/>
  <c r="AW1524" i="166"/>
  <c r="AV1524" i="166"/>
  <c r="BA1523" i="166"/>
  <c r="AZ1523" i="166"/>
  <c r="AX1523" i="166"/>
  <c r="AV1523" i="166"/>
  <c r="BA1522" i="166"/>
  <c r="AZ1522" i="166"/>
  <c r="AY1522" i="166"/>
  <c r="AW1522" i="166"/>
  <c r="AV1522" i="166"/>
  <c r="BA1521" i="166"/>
  <c r="AZ1521" i="166"/>
  <c r="AX1521" i="166"/>
  <c r="AV1521" i="166"/>
  <c r="BA1520" i="166"/>
  <c r="AZ1520" i="166"/>
  <c r="AY1520" i="166"/>
  <c r="AX1520" i="166"/>
  <c r="AW1520" i="166"/>
  <c r="AV1520" i="166"/>
  <c r="BA1519" i="166"/>
  <c r="AZ1519" i="166"/>
  <c r="AX1519" i="166"/>
  <c r="AV1519" i="166"/>
  <c r="BA1518" i="166"/>
  <c r="AZ1518" i="166"/>
  <c r="AY1518" i="166"/>
  <c r="AX1518" i="166"/>
  <c r="AW1518" i="166"/>
  <c r="AV1518" i="166"/>
  <c r="BA1517" i="166"/>
  <c r="AZ1517" i="166"/>
  <c r="AX1517" i="166"/>
  <c r="AV1517" i="166"/>
  <c r="BA1516" i="166"/>
  <c r="AZ1516" i="166"/>
  <c r="AY1516" i="166"/>
  <c r="AW1516" i="166"/>
  <c r="AV1516" i="166"/>
  <c r="BA1515" i="166"/>
  <c r="AZ1515" i="166"/>
  <c r="AX1515" i="166"/>
  <c r="AW1515" i="166"/>
  <c r="AV1515" i="166"/>
  <c r="BA1514" i="166"/>
  <c r="AZ1514" i="166"/>
  <c r="AY1514" i="166"/>
  <c r="AX1514" i="166"/>
  <c r="AW1514" i="166"/>
  <c r="AV1514" i="166"/>
  <c r="BA1513" i="166"/>
  <c r="AZ1513" i="166"/>
  <c r="AX1513" i="166"/>
  <c r="AV1513" i="166"/>
  <c r="BA1512" i="166"/>
  <c r="AZ1512" i="166"/>
  <c r="AY1512" i="166"/>
  <c r="AX1512" i="166"/>
  <c r="AW1512" i="166"/>
  <c r="AV1512" i="166"/>
  <c r="BA1511" i="166"/>
  <c r="AZ1511" i="166"/>
  <c r="AY1511" i="166"/>
  <c r="AX1511" i="166"/>
  <c r="AW1511" i="166"/>
  <c r="AV1511" i="166"/>
  <c r="BA1510" i="166"/>
  <c r="AZ1510" i="166"/>
  <c r="AY1510" i="166"/>
  <c r="AX1510" i="166"/>
  <c r="AV1510" i="166"/>
  <c r="BA1509" i="166"/>
  <c r="AZ1509" i="166"/>
  <c r="AX1509" i="166"/>
  <c r="AV1509" i="166"/>
  <c r="BA1508" i="166"/>
  <c r="AZ1508" i="166"/>
  <c r="AX1508" i="166"/>
  <c r="AW1508" i="166"/>
  <c r="BA1507" i="166"/>
  <c r="AZ1507" i="166"/>
  <c r="AY1507" i="166"/>
  <c r="AW1507" i="166"/>
  <c r="AV1507" i="166"/>
  <c r="BA1506" i="166"/>
  <c r="AZ1506" i="166"/>
  <c r="AY1506" i="166"/>
  <c r="AX1506" i="166"/>
  <c r="AV1506" i="166"/>
  <c r="BA1505" i="166"/>
  <c r="AZ1505" i="166"/>
  <c r="AX1505" i="166"/>
  <c r="AW1505" i="166"/>
  <c r="AV1505" i="166"/>
  <c r="BA1504" i="166"/>
  <c r="AZ1504" i="166"/>
  <c r="AW1504" i="166"/>
  <c r="AV1504" i="166"/>
  <c r="BA1503" i="166"/>
  <c r="AZ1503" i="166"/>
  <c r="AY1503" i="166"/>
  <c r="AX1503" i="166"/>
  <c r="AW1503" i="166"/>
  <c r="AV1503" i="166"/>
  <c r="BA1502" i="166"/>
  <c r="AZ1502" i="166"/>
  <c r="AY1502" i="166"/>
  <c r="AX1502" i="166"/>
  <c r="AV1502" i="166"/>
  <c r="BA1501" i="166"/>
  <c r="AZ1501" i="166"/>
  <c r="AX1501" i="166"/>
  <c r="AV1501" i="166"/>
  <c r="BA1500" i="166"/>
  <c r="AZ1500" i="166"/>
  <c r="AX1500" i="166"/>
  <c r="AW1500" i="166"/>
  <c r="BA1499" i="166"/>
  <c r="AZ1499" i="166"/>
  <c r="AY1499" i="166"/>
  <c r="AW1499" i="166"/>
  <c r="AV1499" i="166"/>
  <c r="BA1498" i="166"/>
  <c r="AZ1498" i="166"/>
  <c r="AY1498" i="166"/>
  <c r="AX1498" i="166"/>
  <c r="AV1498" i="166"/>
  <c r="BA1497" i="166"/>
  <c r="AZ1497" i="166"/>
  <c r="AX1497" i="166"/>
  <c r="AW1497" i="166"/>
  <c r="AV1497" i="166"/>
  <c r="BA1496" i="166"/>
  <c r="AZ1496" i="166"/>
  <c r="AW1496" i="166"/>
  <c r="AV1496" i="166"/>
  <c r="BA1495" i="166"/>
  <c r="AZ1495" i="166"/>
  <c r="AX1495" i="166"/>
  <c r="AW1495" i="166"/>
  <c r="AV1495" i="166"/>
  <c r="AZ1494" i="166"/>
  <c r="AY1494" i="166"/>
  <c r="AW1494" i="166"/>
  <c r="AV1494" i="166"/>
  <c r="BA1493" i="166"/>
  <c r="AZ1493" i="166"/>
  <c r="AX1493" i="166"/>
  <c r="AW1493" i="166"/>
  <c r="AV1493" i="166"/>
  <c r="BA1492" i="166"/>
  <c r="AZ1492" i="166"/>
  <c r="AY1492" i="166"/>
  <c r="AW1492" i="166"/>
  <c r="AV1492" i="166"/>
  <c r="BA1491" i="166"/>
  <c r="AZ1491" i="166"/>
  <c r="AX1491" i="166"/>
  <c r="AW1491" i="166"/>
  <c r="AV1491" i="166"/>
  <c r="AZ1490" i="166"/>
  <c r="AY1490" i="166"/>
  <c r="AX1490" i="166"/>
  <c r="AW1490" i="166"/>
  <c r="AV1490" i="166"/>
  <c r="BA1489" i="166"/>
  <c r="AZ1489" i="166"/>
  <c r="AX1489" i="166"/>
  <c r="AW1489" i="166"/>
  <c r="AV1489" i="166"/>
  <c r="BA1488" i="166"/>
  <c r="AZ1488" i="166"/>
  <c r="AY1488" i="166"/>
  <c r="AX1488" i="166"/>
  <c r="AW1488" i="166"/>
  <c r="AV1488" i="166"/>
  <c r="BA1487" i="166"/>
  <c r="AZ1487" i="166"/>
  <c r="AX1487" i="166"/>
  <c r="AW1487" i="166"/>
  <c r="AV1487" i="166"/>
  <c r="AX1486" i="166"/>
  <c r="AW1486" i="166"/>
  <c r="BA1485" i="166"/>
  <c r="AX1485" i="166"/>
  <c r="AW1485" i="166"/>
  <c r="AV1485" i="166"/>
  <c r="BA1484" i="166"/>
  <c r="AX1484" i="166"/>
  <c r="AW1484" i="166"/>
  <c r="AV1484" i="166"/>
  <c r="BA1483" i="166"/>
  <c r="AX1483" i="166"/>
  <c r="AW1483" i="166"/>
  <c r="AV1483" i="166"/>
  <c r="BA1482" i="166"/>
  <c r="AX1482" i="166"/>
  <c r="AW1482" i="166"/>
  <c r="AV1482" i="166"/>
  <c r="BA1481" i="166"/>
  <c r="AZ1481" i="166"/>
  <c r="AX1481" i="166"/>
  <c r="AW1481" i="166"/>
  <c r="AV1481" i="166"/>
  <c r="BA1480" i="166"/>
  <c r="AX1480" i="166"/>
  <c r="AW1480" i="166"/>
  <c r="AV1480" i="166"/>
  <c r="BA1479" i="166"/>
  <c r="AZ1479" i="166"/>
  <c r="AX1479" i="166"/>
  <c r="AW1479" i="166"/>
  <c r="AV1479" i="166"/>
  <c r="AZ1478" i="166"/>
  <c r="AY1478" i="166"/>
  <c r="AX1478" i="166"/>
  <c r="AW1478" i="166"/>
  <c r="AV1478" i="166"/>
  <c r="BA1477" i="166"/>
  <c r="AZ1477" i="166"/>
  <c r="AX1477" i="166"/>
  <c r="AW1477" i="166"/>
  <c r="AV1477" i="166"/>
  <c r="BA1476" i="166"/>
  <c r="AZ1476" i="166"/>
  <c r="AY1476" i="166"/>
  <c r="AX1476" i="166"/>
  <c r="AW1476" i="166"/>
  <c r="AV1476" i="166"/>
  <c r="BA1475" i="166"/>
  <c r="AZ1475" i="166"/>
  <c r="AX1475" i="166"/>
  <c r="AW1475" i="166"/>
  <c r="AV1475" i="166"/>
  <c r="AZ1474" i="166"/>
  <c r="AY1474" i="166"/>
  <c r="AX1474" i="166"/>
  <c r="AW1474" i="166"/>
  <c r="AV1474" i="166"/>
  <c r="BA1473" i="166"/>
  <c r="AX1473" i="166"/>
  <c r="AW1473" i="166"/>
  <c r="AV1473" i="166"/>
  <c r="BA1472" i="166"/>
  <c r="AX1472" i="166"/>
  <c r="AV1472" i="166"/>
  <c r="BA1471" i="166"/>
  <c r="AX1471" i="166"/>
  <c r="AW1471" i="166"/>
  <c r="AV1471" i="166"/>
  <c r="BA1470" i="166"/>
  <c r="AX1470" i="166"/>
  <c r="AW1470" i="166"/>
  <c r="BA1469" i="166"/>
  <c r="AZ1469" i="166"/>
  <c r="AX1469" i="166"/>
  <c r="AW1469" i="166"/>
  <c r="AV1469" i="166"/>
  <c r="BA1468" i="166"/>
  <c r="AZ1468" i="166"/>
  <c r="AX1468" i="166"/>
  <c r="AV1468" i="166"/>
  <c r="BA1467" i="166"/>
  <c r="AZ1467" i="166"/>
  <c r="AX1467" i="166"/>
  <c r="AW1467" i="166"/>
  <c r="AV1467" i="166"/>
  <c r="BA1466" i="166"/>
  <c r="AZ1466" i="166"/>
  <c r="AX1466" i="166"/>
  <c r="AW1466" i="166"/>
  <c r="BA1465" i="166"/>
  <c r="AZ1465" i="166"/>
  <c r="AX1465" i="166"/>
  <c r="AW1465" i="166"/>
  <c r="AV1465" i="166"/>
  <c r="BA1464" i="166"/>
  <c r="AZ1464" i="166"/>
  <c r="AY1464" i="166"/>
  <c r="AW1464" i="166"/>
  <c r="AV1464" i="166"/>
  <c r="BA1463" i="166"/>
  <c r="AZ1463" i="166"/>
  <c r="AX1463" i="166"/>
  <c r="AV1463" i="166"/>
  <c r="BA1462" i="166"/>
  <c r="AY1462" i="166"/>
  <c r="AX1462" i="166"/>
  <c r="AW1462" i="166"/>
  <c r="AV1462" i="166"/>
  <c r="BA1461" i="166"/>
  <c r="AY1461" i="166"/>
  <c r="AX1461" i="166"/>
  <c r="AW1461" i="166"/>
  <c r="BA1460" i="166"/>
  <c r="AY1460" i="166"/>
  <c r="AX1460" i="166"/>
  <c r="AW1460" i="166"/>
  <c r="AV1460" i="166"/>
  <c r="BA1459" i="166"/>
  <c r="AZ1459" i="166"/>
  <c r="AY1459" i="166"/>
  <c r="AX1459" i="166"/>
  <c r="AW1459" i="166"/>
  <c r="BA1458" i="166"/>
  <c r="AY1458" i="166"/>
  <c r="AX1458" i="166"/>
  <c r="AW1458" i="166"/>
  <c r="AV1458" i="166"/>
  <c r="BA1457" i="166"/>
  <c r="AZ1457" i="166"/>
  <c r="AY1457" i="166"/>
  <c r="AX1457" i="166"/>
  <c r="AW1457" i="166"/>
  <c r="BA1456" i="166"/>
  <c r="AY1456" i="166"/>
  <c r="AX1456" i="166"/>
  <c r="AW1456" i="166"/>
  <c r="AV1456" i="166"/>
  <c r="BA1455" i="166"/>
  <c r="AZ1455" i="166"/>
  <c r="AX1455" i="166"/>
  <c r="AW1455" i="166"/>
  <c r="BA1454" i="166"/>
  <c r="AY1454" i="166"/>
  <c r="AX1454" i="166"/>
  <c r="AW1454" i="166"/>
  <c r="AV1454" i="166"/>
  <c r="BA1453" i="166"/>
  <c r="AZ1453" i="166"/>
  <c r="AX1453" i="166"/>
  <c r="AW1453" i="166"/>
  <c r="BA1452" i="166"/>
  <c r="AY1452" i="166"/>
  <c r="AX1452" i="166"/>
  <c r="AW1452" i="166"/>
  <c r="AV1452" i="166"/>
  <c r="BA1451" i="166"/>
  <c r="AZ1451" i="166"/>
  <c r="AY1451" i="166"/>
  <c r="AX1451" i="166"/>
  <c r="AW1451" i="166"/>
  <c r="BA1450" i="166"/>
  <c r="AY1450" i="166"/>
  <c r="AX1450" i="166"/>
  <c r="AW1450" i="166"/>
  <c r="AV1450" i="166"/>
  <c r="BA1449" i="166"/>
  <c r="AX1449" i="166"/>
  <c r="AW1449" i="166"/>
  <c r="BA1448" i="166"/>
  <c r="AY1448" i="166"/>
  <c r="AX1448" i="166"/>
  <c r="AW1448" i="166"/>
  <c r="AV1448" i="166"/>
  <c r="BA1447" i="166"/>
  <c r="AX1447" i="166"/>
  <c r="AW1447" i="166"/>
  <c r="BA1446" i="166"/>
  <c r="AY1446" i="166"/>
  <c r="AX1446" i="166"/>
  <c r="AW1446" i="166"/>
  <c r="AV1446" i="166"/>
  <c r="BA1445" i="166"/>
  <c r="AZ1445" i="166"/>
  <c r="AY1445" i="166"/>
  <c r="AX1445" i="166"/>
  <c r="AW1445" i="166"/>
  <c r="BA1444" i="166"/>
  <c r="AY1444" i="166"/>
  <c r="AX1444" i="166"/>
  <c r="AW1444" i="166"/>
  <c r="AV1444" i="166"/>
  <c r="BA1443" i="166"/>
  <c r="AZ1443" i="166"/>
  <c r="AY1443" i="166"/>
  <c r="AX1443" i="166"/>
  <c r="AW1443" i="166"/>
  <c r="BA1442" i="166"/>
  <c r="AY1442" i="166"/>
  <c r="AX1442" i="166"/>
  <c r="AW1442" i="166"/>
  <c r="AV1442" i="166"/>
  <c r="BA1441" i="166"/>
  <c r="AZ1441" i="166"/>
  <c r="AY1441" i="166"/>
  <c r="AX1441" i="166"/>
  <c r="AW1441" i="166"/>
  <c r="BA1440" i="166"/>
  <c r="AY1440" i="166"/>
  <c r="AX1440" i="166"/>
  <c r="AW1440" i="166"/>
  <c r="AV1440" i="166"/>
  <c r="BA1439" i="166"/>
  <c r="AZ1439" i="166"/>
  <c r="AY1439" i="166"/>
  <c r="AX1439" i="166"/>
  <c r="AW1439" i="166"/>
  <c r="BA1438" i="166"/>
  <c r="AY1438" i="166"/>
  <c r="AX1438" i="166"/>
  <c r="AW1438" i="166"/>
  <c r="AV1438" i="166"/>
  <c r="BA1437" i="166"/>
  <c r="AZ1437" i="166"/>
  <c r="AY1437" i="166"/>
  <c r="AX1437" i="166"/>
  <c r="AW1437" i="166"/>
  <c r="BA1436" i="166"/>
  <c r="AY1436" i="166"/>
  <c r="AX1436" i="166"/>
  <c r="AW1436" i="166"/>
  <c r="AV1436" i="166"/>
  <c r="BA1435" i="166"/>
  <c r="AZ1435" i="166"/>
  <c r="AY1435" i="166"/>
  <c r="AX1435" i="166"/>
  <c r="AW1435" i="166"/>
  <c r="BA1434" i="166"/>
  <c r="AY1434" i="166"/>
  <c r="AX1434" i="166"/>
  <c r="AW1434" i="166"/>
  <c r="AV1434" i="166"/>
  <c r="BA1433" i="166"/>
  <c r="AZ1433" i="166"/>
  <c r="AY1433" i="166"/>
  <c r="AX1433" i="166"/>
  <c r="AW1433" i="166"/>
  <c r="BA1432" i="166"/>
  <c r="AY1432" i="166"/>
  <c r="AX1432" i="166"/>
  <c r="AW1432" i="166"/>
  <c r="AV1432" i="166"/>
  <c r="BA1431" i="166"/>
  <c r="AX1431" i="166"/>
  <c r="AW1431" i="166"/>
  <c r="BA1430" i="166"/>
  <c r="AX1430" i="166"/>
  <c r="AW1430" i="166"/>
  <c r="AV1430" i="166"/>
  <c r="BA1429" i="166"/>
  <c r="AX1429" i="166"/>
  <c r="AW1429" i="166"/>
  <c r="BA1428" i="166"/>
  <c r="AX1428" i="166"/>
  <c r="AW1428" i="166"/>
  <c r="AV1428" i="166"/>
  <c r="BA1427" i="166"/>
  <c r="AX1427" i="166"/>
  <c r="AW1427" i="166"/>
  <c r="AV1427" i="166"/>
  <c r="BA1426" i="166"/>
  <c r="AX1426" i="166"/>
  <c r="AW1426" i="166"/>
  <c r="AV1426" i="166"/>
  <c r="BA1425" i="166"/>
  <c r="AX1425" i="166"/>
  <c r="AW1425" i="166"/>
  <c r="AV1425" i="166"/>
  <c r="BA1424" i="166"/>
  <c r="AX1424" i="166"/>
  <c r="AW1424" i="166"/>
  <c r="AV1424" i="166"/>
  <c r="BA1423" i="166"/>
  <c r="AZ1423" i="166"/>
  <c r="AY1423" i="166"/>
  <c r="AX1423" i="166"/>
  <c r="AW1423" i="166"/>
  <c r="BA1422" i="166"/>
  <c r="AY1422" i="166"/>
  <c r="AX1422" i="166"/>
  <c r="AW1422" i="166"/>
  <c r="AV1422" i="166"/>
  <c r="BA1421" i="166"/>
  <c r="AZ1421" i="166"/>
  <c r="AY1421" i="166"/>
  <c r="AX1421" i="166"/>
  <c r="AW1421" i="166"/>
  <c r="BA1420" i="166"/>
  <c r="AY1420" i="166"/>
  <c r="AX1420" i="166"/>
  <c r="AW1420" i="166"/>
  <c r="AV1420" i="166"/>
  <c r="BA1419" i="166"/>
  <c r="AZ1419" i="166"/>
  <c r="AX1419" i="166"/>
  <c r="AW1419" i="166"/>
  <c r="BA1418" i="166"/>
  <c r="AY1418" i="166"/>
  <c r="AX1418" i="166"/>
  <c r="AW1418" i="166"/>
  <c r="AV1418" i="166"/>
  <c r="BA1417" i="166"/>
  <c r="AZ1417" i="166"/>
  <c r="AY1417" i="166"/>
  <c r="AX1417" i="166"/>
  <c r="AW1417" i="166"/>
  <c r="BA1416" i="166"/>
  <c r="AY1416" i="166"/>
  <c r="AX1416" i="166"/>
  <c r="AW1416" i="166"/>
  <c r="AV1416" i="166"/>
  <c r="BA1415" i="166"/>
  <c r="AY1415" i="166"/>
  <c r="AX1415" i="166"/>
  <c r="AW1415" i="166"/>
  <c r="AV1415" i="166"/>
  <c r="BA1414" i="166"/>
  <c r="AY1414" i="166"/>
  <c r="AX1414" i="166"/>
  <c r="AW1414" i="166"/>
  <c r="BA1413" i="166"/>
  <c r="AY1413" i="166"/>
  <c r="AX1413" i="166"/>
  <c r="AW1413" i="166"/>
  <c r="BA1412" i="166"/>
  <c r="AY1412" i="166"/>
  <c r="AX1412" i="166"/>
  <c r="AW1412" i="166"/>
  <c r="BA1411" i="166"/>
  <c r="AZ1411" i="166"/>
  <c r="AY1411" i="166"/>
  <c r="AX1411" i="166"/>
  <c r="AW1411" i="166"/>
  <c r="BA1410" i="166"/>
  <c r="AZ1410" i="166"/>
  <c r="AY1410" i="166"/>
  <c r="AX1410" i="166"/>
  <c r="AW1410" i="166"/>
  <c r="BA1409" i="166"/>
  <c r="AY1409" i="166"/>
  <c r="AX1409" i="166"/>
  <c r="AW1409" i="166"/>
  <c r="BA1408" i="166"/>
  <c r="AZ1408" i="166"/>
  <c r="AX1408" i="166"/>
  <c r="AW1408" i="166"/>
  <c r="BA1407" i="166"/>
  <c r="AZ1407" i="166"/>
  <c r="AX1407" i="166"/>
  <c r="AW1407" i="166"/>
  <c r="BA1406" i="166"/>
  <c r="AZ1406" i="166"/>
  <c r="AX1406" i="166"/>
  <c r="AW1406" i="166"/>
  <c r="BA1405" i="166"/>
  <c r="AZ1405" i="166"/>
  <c r="AY1405" i="166"/>
  <c r="AX1405" i="166"/>
  <c r="AW1405" i="166"/>
  <c r="AV1405" i="166"/>
  <c r="BA1404" i="166"/>
  <c r="AZ1404" i="166"/>
  <c r="AX1404" i="166"/>
  <c r="AW1404" i="166"/>
  <c r="BA1403" i="166"/>
  <c r="AY1403" i="166"/>
  <c r="AW1403" i="166"/>
  <c r="AV1403" i="166"/>
  <c r="BA1402" i="166"/>
  <c r="AY1402" i="166"/>
  <c r="AX1402" i="166"/>
  <c r="AW1402" i="166"/>
  <c r="AV1402" i="166"/>
  <c r="AZ1401" i="166"/>
  <c r="AY1401" i="166"/>
  <c r="AX1401" i="166"/>
  <c r="AW1401" i="166"/>
  <c r="BA1400" i="166"/>
  <c r="AZ1400" i="166"/>
  <c r="AX1400" i="166"/>
  <c r="AW1400" i="166"/>
  <c r="AV1400" i="166"/>
  <c r="BA1399" i="166"/>
  <c r="AY1399" i="166"/>
  <c r="AX1399" i="166"/>
  <c r="AW1399" i="166"/>
  <c r="BA1398" i="166"/>
  <c r="AZ1398" i="166"/>
  <c r="AY1398" i="166"/>
  <c r="AX1398" i="166"/>
  <c r="AW1398" i="166"/>
  <c r="BA1397" i="166"/>
  <c r="AY1397" i="166"/>
  <c r="AX1397" i="166"/>
  <c r="AW1397" i="166"/>
  <c r="AV1397" i="166"/>
  <c r="BA1396" i="166"/>
  <c r="AZ1396" i="166"/>
  <c r="AX1396" i="166"/>
  <c r="AW1396" i="166"/>
  <c r="BA1395" i="166"/>
  <c r="AY1395" i="166"/>
  <c r="AW1395" i="166"/>
  <c r="AV1395" i="166"/>
  <c r="BA1394" i="166"/>
  <c r="AZ1394" i="166"/>
  <c r="AY1394" i="166"/>
  <c r="AX1394" i="166"/>
  <c r="AW1394" i="166"/>
  <c r="AV1394" i="166"/>
  <c r="AZ1393" i="166"/>
  <c r="AY1393" i="166"/>
  <c r="AX1393" i="166"/>
  <c r="AW1393" i="166"/>
  <c r="AV1393" i="166"/>
  <c r="BA1392" i="166"/>
  <c r="AZ1392" i="166"/>
  <c r="AX1392" i="166"/>
  <c r="AV1392" i="166"/>
  <c r="AZ1391" i="166"/>
  <c r="AY1391" i="166"/>
  <c r="AX1391" i="166"/>
  <c r="AV1391" i="166"/>
  <c r="BA1390" i="166"/>
  <c r="AZ1390" i="166"/>
  <c r="AX1390" i="166"/>
  <c r="AV1390" i="166"/>
  <c r="AZ1389" i="166"/>
  <c r="AY1389" i="166"/>
  <c r="AX1389" i="166"/>
  <c r="AW1389" i="166"/>
  <c r="BA1388" i="166"/>
  <c r="AZ1388" i="166"/>
  <c r="AX1388" i="166"/>
  <c r="AV1388" i="166"/>
  <c r="BA1387" i="166"/>
  <c r="AZ1387" i="166"/>
  <c r="AY1387" i="166"/>
  <c r="AX1387" i="166"/>
  <c r="AW1387" i="166"/>
  <c r="AV1387" i="166"/>
  <c r="BA1386" i="166"/>
  <c r="AZ1386" i="166"/>
  <c r="AX1386" i="166"/>
  <c r="AV1386" i="166"/>
  <c r="BA1385" i="166"/>
  <c r="AY1385" i="166"/>
  <c r="AX1385" i="166"/>
  <c r="AW1385" i="166"/>
  <c r="AV1385" i="166"/>
  <c r="BA1384" i="166"/>
  <c r="AZ1384" i="166"/>
  <c r="AX1384" i="166"/>
  <c r="AV1384" i="166"/>
  <c r="BA1383" i="166"/>
  <c r="AZ1383" i="166"/>
  <c r="AY1383" i="166"/>
  <c r="AX1383" i="166"/>
  <c r="AW1383" i="166"/>
  <c r="AV1383" i="166"/>
  <c r="BA1382" i="166"/>
  <c r="AZ1382" i="166"/>
  <c r="AX1382" i="166"/>
  <c r="AV1382" i="166"/>
  <c r="BA1381" i="166"/>
  <c r="AY1381" i="166"/>
  <c r="AX1381" i="166"/>
  <c r="AW1381" i="166"/>
  <c r="AV1381" i="166"/>
  <c r="BA1380" i="166"/>
  <c r="AZ1380" i="166"/>
  <c r="AX1380" i="166"/>
  <c r="AV1380" i="166"/>
  <c r="BA1379" i="166"/>
  <c r="AZ1379" i="166"/>
  <c r="AY1379" i="166"/>
  <c r="AX1379" i="166"/>
  <c r="AW1379" i="166"/>
  <c r="AV1379" i="166"/>
  <c r="BA1378" i="166"/>
  <c r="AZ1378" i="166"/>
  <c r="AX1378" i="166"/>
  <c r="AV1378" i="166"/>
  <c r="BA1377" i="166"/>
  <c r="AZ1377" i="166"/>
  <c r="AX1377" i="166"/>
  <c r="AW1377" i="166"/>
  <c r="AV1377" i="166"/>
  <c r="BA1376" i="166"/>
  <c r="AZ1376" i="166"/>
  <c r="AX1376" i="166"/>
  <c r="AV1376" i="166"/>
  <c r="BA1375" i="166"/>
  <c r="AZ1375" i="166"/>
  <c r="AX1375" i="166"/>
  <c r="AW1375" i="166"/>
  <c r="AV1375" i="166"/>
  <c r="BA1374" i="166"/>
  <c r="AZ1374" i="166"/>
  <c r="AX1374" i="166"/>
  <c r="AV1374" i="166"/>
  <c r="BA1373" i="166"/>
  <c r="AZ1373" i="166"/>
  <c r="AX1373" i="166"/>
  <c r="AW1373" i="166"/>
  <c r="AV1373" i="166"/>
  <c r="BA1372" i="166"/>
  <c r="AZ1372" i="166"/>
  <c r="AX1372" i="166"/>
  <c r="AV1372" i="166"/>
  <c r="BA1371" i="166"/>
  <c r="AZ1371" i="166"/>
  <c r="AX1371" i="166"/>
  <c r="AW1371" i="166"/>
  <c r="AV1371" i="166"/>
  <c r="BA1370" i="166"/>
  <c r="AZ1370" i="166"/>
  <c r="AX1370" i="166"/>
  <c r="AV1370" i="166"/>
  <c r="BA1369" i="166"/>
  <c r="AZ1369" i="166"/>
  <c r="AX1369" i="166"/>
  <c r="AW1369" i="166"/>
  <c r="AV1369" i="166"/>
  <c r="BA1368" i="166"/>
  <c r="AZ1368" i="166"/>
  <c r="AX1368" i="166"/>
  <c r="AV1368" i="166"/>
  <c r="BA1367" i="166"/>
  <c r="AZ1367" i="166"/>
  <c r="AX1367" i="166"/>
  <c r="AW1367" i="166"/>
  <c r="AV1367" i="166"/>
  <c r="BA1366" i="166"/>
  <c r="AZ1366" i="166"/>
  <c r="AX1366" i="166"/>
  <c r="AV1366" i="166"/>
  <c r="BA1365" i="166"/>
  <c r="AY1365" i="166"/>
  <c r="AX1365" i="166"/>
  <c r="AW1365" i="166"/>
  <c r="AV1365" i="166"/>
  <c r="BA1364" i="166"/>
  <c r="AZ1364" i="166"/>
  <c r="AX1364" i="166"/>
  <c r="AV1364" i="166"/>
  <c r="BA1363" i="166"/>
  <c r="AZ1363" i="166"/>
  <c r="AX1363" i="166"/>
  <c r="AW1363" i="166"/>
  <c r="AV1363" i="166"/>
  <c r="BA1362" i="166"/>
  <c r="AZ1362" i="166"/>
  <c r="AX1362" i="166"/>
  <c r="AV1362" i="166"/>
  <c r="BA1361" i="166"/>
  <c r="AZ1361" i="166"/>
  <c r="AX1361" i="166"/>
  <c r="AW1361" i="166"/>
  <c r="AV1361" i="166"/>
  <c r="BA1360" i="166"/>
  <c r="AZ1360" i="166"/>
  <c r="AX1360" i="166"/>
  <c r="AV1360" i="166"/>
  <c r="BA1359" i="166"/>
  <c r="AZ1359" i="166"/>
  <c r="AX1359" i="166"/>
  <c r="AW1359" i="166"/>
  <c r="AV1359" i="166"/>
  <c r="BA1358" i="166"/>
  <c r="AZ1358" i="166"/>
  <c r="AX1358" i="166"/>
  <c r="AV1358" i="166"/>
  <c r="BA1357" i="166"/>
  <c r="AY1357" i="166"/>
  <c r="AX1357" i="166"/>
  <c r="AW1357" i="166"/>
  <c r="AV1357" i="166"/>
  <c r="BA1356" i="166"/>
  <c r="AZ1356" i="166"/>
  <c r="AX1356" i="166"/>
  <c r="AV1356" i="166"/>
  <c r="BA1355" i="166"/>
  <c r="AZ1355" i="166"/>
  <c r="AX1355" i="166"/>
  <c r="AW1355" i="166"/>
  <c r="AV1355" i="166"/>
  <c r="BA1354" i="166"/>
  <c r="AZ1354" i="166"/>
  <c r="AX1354" i="166"/>
  <c r="AV1354" i="166"/>
  <c r="BA1353" i="166"/>
  <c r="AZ1353" i="166"/>
  <c r="AX1353" i="166"/>
  <c r="AW1353" i="166"/>
  <c r="AV1353" i="166"/>
  <c r="BA1352" i="166"/>
  <c r="AZ1352" i="166"/>
  <c r="AX1352" i="166"/>
  <c r="AV1352" i="166"/>
  <c r="BA1351" i="166"/>
  <c r="AZ1351" i="166"/>
  <c r="AX1351" i="166"/>
  <c r="AW1351" i="166"/>
  <c r="AV1351" i="166"/>
  <c r="BA1350" i="166"/>
  <c r="AZ1350" i="166"/>
  <c r="AX1350" i="166"/>
  <c r="AV1350" i="166"/>
  <c r="BA1349" i="166"/>
  <c r="AY1349" i="166"/>
  <c r="AX1349" i="166"/>
  <c r="AW1349" i="166"/>
  <c r="AV1349" i="166"/>
  <c r="BA1348" i="166"/>
  <c r="AZ1348" i="166"/>
  <c r="AX1348" i="166"/>
  <c r="AV1348" i="166"/>
  <c r="BA1347" i="166"/>
  <c r="AZ1347" i="166"/>
  <c r="AX1347" i="166"/>
  <c r="AW1347" i="166"/>
  <c r="AV1347" i="166"/>
  <c r="BA1346" i="166"/>
  <c r="AZ1346" i="166"/>
  <c r="AX1346" i="166"/>
  <c r="AV1346" i="166"/>
  <c r="BA1345" i="166"/>
  <c r="AZ1345" i="166"/>
  <c r="AX1345" i="166"/>
  <c r="AW1345" i="166"/>
  <c r="AV1345" i="166"/>
  <c r="BA1344" i="166"/>
  <c r="AZ1344" i="166"/>
  <c r="AX1344" i="166"/>
  <c r="AV1344" i="166"/>
  <c r="BA1343" i="166"/>
  <c r="AZ1343" i="166"/>
  <c r="AX1343" i="166"/>
  <c r="AW1343" i="166"/>
  <c r="AV1343" i="166"/>
  <c r="BA1342" i="166"/>
  <c r="AZ1342" i="166"/>
  <c r="AX1342" i="166"/>
  <c r="AV1342" i="166"/>
  <c r="BA1341" i="166"/>
  <c r="AZ1341" i="166"/>
  <c r="AX1341" i="166"/>
  <c r="AW1341" i="166"/>
  <c r="AV1341" i="166"/>
  <c r="BA1340" i="166"/>
  <c r="AZ1340" i="166"/>
  <c r="AX1340" i="166"/>
  <c r="AV1340" i="166"/>
  <c r="BA1339" i="166"/>
  <c r="AZ1339" i="166"/>
  <c r="AX1339" i="166"/>
  <c r="AW1339" i="166"/>
  <c r="AV1339" i="166"/>
  <c r="BA1338" i="166"/>
  <c r="AZ1338" i="166"/>
  <c r="AX1338" i="166"/>
  <c r="AV1338" i="166"/>
  <c r="BA1337" i="166"/>
  <c r="AZ1337" i="166"/>
  <c r="AX1337" i="166"/>
  <c r="AW1337" i="166"/>
  <c r="AV1337" i="166"/>
  <c r="BA1336" i="166"/>
  <c r="AZ1336" i="166"/>
  <c r="AX1336" i="166"/>
  <c r="AV1336" i="166"/>
  <c r="BA1335" i="166"/>
  <c r="AZ1335" i="166"/>
  <c r="AX1335" i="166"/>
  <c r="AW1335" i="166"/>
  <c r="AV1335" i="166"/>
  <c r="BA1334" i="166"/>
  <c r="AZ1334" i="166"/>
  <c r="AX1334" i="166"/>
  <c r="AV1334" i="166"/>
  <c r="BA1333" i="166"/>
  <c r="AZ1333" i="166"/>
  <c r="AY1333" i="166"/>
  <c r="AX1333" i="166"/>
  <c r="AW1333" i="166"/>
  <c r="AV1333" i="166"/>
  <c r="BA1332" i="166"/>
  <c r="AZ1332" i="166"/>
  <c r="AW1332" i="166"/>
  <c r="AV1332" i="166"/>
  <c r="BA1331" i="166"/>
  <c r="AZ1331" i="166"/>
  <c r="AX1331" i="166"/>
  <c r="AW1331" i="166"/>
  <c r="AV1331" i="166"/>
  <c r="BA1329" i="166"/>
  <c r="AZ1329" i="166"/>
  <c r="AX1329" i="166"/>
  <c r="AW1329" i="166"/>
  <c r="AV1329" i="166"/>
  <c r="BA1328" i="166"/>
  <c r="AZ1328" i="166"/>
  <c r="AY1328" i="166"/>
  <c r="AX1328" i="166"/>
  <c r="AW1328" i="166"/>
  <c r="AV1328" i="166"/>
  <c r="BA1327" i="166"/>
  <c r="AZ1327" i="166"/>
  <c r="AX1327" i="166"/>
  <c r="AW1327" i="166"/>
  <c r="AV1327" i="166"/>
  <c r="BA1326" i="166"/>
  <c r="AY1326" i="166"/>
  <c r="AX1326" i="166"/>
  <c r="AW1326" i="166"/>
  <c r="AV1326" i="166"/>
  <c r="BA1325" i="166"/>
  <c r="AZ1325" i="166"/>
  <c r="AY1325" i="166"/>
  <c r="AX1325" i="166"/>
  <c r="AW1325" i="166"/>
  <c r="AV1325" i="166"/>
  <c r="BA1324" i="166"/>
  <c r="AY1324" i="166"/>
  <c r="AX1324" i="166"/>
  <c r="AW1324" i="166"/>
  <c r="AV1324" i="166"/>
  <c r="BA1323" i="166"/>
  <c r="AZ1323" i="166"/>
  <c r="AY1323" i="166"/>
  <c r="AX1323" i="166"/>
  <c r="AW1323" i="166"/>
  <c r="AV1323" i="166"/>
  <c r="BA1322" i="166"/>
  <c r="AZ1322" i="166"/>
  <c r="AY1322" i="166"/>
  <c r="AX1322" i="166"/>
  <c r="AW1322" i="166"/>
  <c r="AV1322" i="166"/>
  <c r="BA1321" i="166"/>
  <c r="AZ1321" i="166"/>
  <c r="AY1321" i="166"/>
  <c r="AX1321" i="166"/>
  <c r="AW1321" i="166"/>
  <c r="AV1321" i="166"/>
  <c r="BA1320" i="166"/>
  <c r="AZ1320" i="166"/>
  <c r="AX1320" i="166"/>
  <c r="AW1320" i="166"/>
  <c r="AV1320" i="166"/>
  <c r="BA1319" i="166"/>
  <c r="AZ1319" i="166"/>
  <c r="AY1319" i="166"/>
  <c r="AX1319" i="166"/>
  <c r="AW1319" i="166"/>
  <c r="AV1319" i="166"/>
  <c r="BA1318" i="166"/>
  <c r="AZ1318" i="166"/>
  <c r="AY1318" i="166"/>
  <c r="AX1318" i="166"/>
  <c r="AW1318" i="166"/>
  <c r="AV1318" i="166"/>
  <c r="BA1317" i="166"/>
  <c r="AZ1317" i="166"/>
  <c r="AY1317" i="166"/>
  <c r="AX1317" i="166"/>
  <c r="AW1317" i="166"/>
  <c r="AV1317" i="166"/>
  <c r="BA1316" i="166"/>
  <c r="AZ1316" i="166"/>
  <c r="AX1316" i="166"/>
  <c r="AW1316" i="166"/>
  <c r="AV1316" i="166"/>
  <c r="BA1315" i="166"/>
  <c r="AZ1315" i="166"/>
  <c r="AY1315" i="166"/>
  <c r="AX1315" i="166"/>
  <c r="AW1315" i="166"/>
  <c r="AV1315" i="166"/>
  <c r="BA1314" i="166"/>
  <c r="AZ1314" i="166"/>
  <c r="AY1314" i="166"/>
  <c r="AX1314" i="166"/>
  <c r="AW1314" i="166"/>
  <c r="AV1314" i="166"/>
  <c r="BA1313" i="166"/>
  <c r="AZ1313" i="166"/>
  <c r="AY1313" i="166"/>
  <c r="AX1313" i="166"/>
  <c r="AW1313" i="166"/>
  <c r="AV1313" i="166"/>
  <c r="BA1312" i="166"/>
  <c r="AZ1312" i="166"/>
  <c r="AX1312" i="166"/>
  <c r="AW1312" i="166"/>
  <c r="AV1312" i="166"/>
  <c r="BA1311" i="166"/>
  <c r="AZ1311" i="166"/>
  <c r="AY1311" i="166"/>
  <c r="AX1311" i="166"/>
  <c r="AW1311" i="166"/>
  <c r="AV1311" i="166"/>
  <c r="BA1310" i="166"/>
  <c r="AZ1310" i="166"/>
  <c r="AY1310" i="166"/>
  <c r="AX1310" i="166"/>
  <c r="AW1310" i="166"/>
  <c r="AV1310" i="166"/>
  <c r="BA1309" i="166"/>
  <c r="AZ1309" i="166"/>
  <c r="AY1309" i="166"/>
  <c r="AX1309" i="166"/>
  <c r="AW1309" i="166"/>
  <c r="AV1309" i="166"/>
  <c r="BA1308" i="166"/>
  <c r="AZ1308" i="166"/>
  <c r="AY1308" i="166"/>
  <c r="AX1308" i="166"/>
  <c r="AW1308" i="166"/>
  <c r="AV1308" i="166"/>
  <c r="BA1307" i="166"/>
  <c r="AZ1307" i="166"/>
  <c r="AY1307" i="166"/>
  <c r="AX1307" i="166"/>
  <c r="AW1307" i="166"/>
  <c r="AV1307" i="166"/>
  <c r="BA1306" i="166"/>
  <c r="AZ1306" i="166"/>
  <c r="AY1306" i="166"/>
  <c r="AX1306" i="166"/>
  <c r="AW1306" i="166"/>
  <c r="AV1306" i="166"/>
  <c r="BA1305" i="166"/>
  <c r="AZ1305" i="166"/>
  <c r="AY1305" i="166"/>
  <c r="AX1305" i="166"/>
  <c r="AW1305" i="166"/>
  <c r="AV1305" i="166"/>
  <c r="BA1304" i="166"/>
  <c r="AZ1304" i="166"/>
  <c r="AX1304" i="166"/>
  <c r="AW1304" i="166"/>
  <c r="AV1304" i="166"/>
  <c r="BA1303" i="166"/>
  <c r="AZ1303" i="166"/>
  <c r="AY1303" i="166"/>
  <c r="AX1303" i="166"/>
  <c r="AW1303" i="166"/>
  <c r="AV1303" i="166"/>
  <c r="BA1302" i="166"/>
  <c r="AZ1302" i="166"/>
  <c r="AY1302" i="166"/>
  <c r="AX1302" i="166"/>
  <c r="AW1302" i="166"/>
  <c r="AV1302" i="166"/>
  <c r="BA1301" i="166"/>
  <c r="AZ1301" i="166"/>
  <c r="AY1301" i="166"/>
  <c r="AX1301" i="166"/>
  <c r="AW1301" i="166"/>
  <c r="AV1301" i="166"/>
  <c r="BA1300" i="166"/>
  <c r="AZ1300" i="166"/>
  <c r="AY1300" i="166"/>
  <c r="AX1300" i="166"/>
  <c r="AW1300" i="166"/>
  <c r="AV1300" i="166"/>
  <c r="BA1299" i="166"/>
  <c r="AZ1299" i="166"/>
  <c r="AY1299" i="166"/>
  <c r="AX1299" i="166"/>
  <c r="AW1299" i="166"/>
  <c r="AV1299" i="166"/>
  <c r="BA1298" i="166"/>
  <c r="AZ1298" i="166"/>
  <c r="AY1298" i="166"/>
  <c r="AX1298" i="166"/>
  <c r="AW1298" i="166"/>
  <c r="AV1298" i="166"/>
  <c r="BA1297" i="166"/>
  <c r="AZ1297" i="166"/>
  <c r="AY1297" i="166"/>
  <c r="AX1297" i="166"/>
  <c r="AW1297" i="166"/>
  <c r="AV1297" i="166"/>
  <c r="BA1294" i="166"/>
  <c r="AZ1294" i="166"/>
  <c r="AX1294" i="166"/>
  <c r="AW1294" i="166"/>
  <c r="AV1294" i="166"/>
  <c r="BA1293" i="166"/>
  <c r="AZ1293" i="166"/>
  <c r="AY1293" i="166"/>
  <c r="AX1293" i="166"/>
  <c r="AW1293" i="166"/>
  <c r="AV1293" i="166"/>
  <c r="BA1292" i="166"/>
  <c r="AZ1292" i="166"/>
  <c r="AY1292" i="166"/>
  <c r="AX1292" i="166"/>
  <c r="AW1292" i="166"/>
  <c r="AV1292" i="166"/>
  <c r="BA1291" i="166"/>
  <c r="AZ1291" i="166"/>
  <c r="AY1291" i="166"/>
  <c r="AX1291" i="166"/>
  <c r="AW1291" i="166"/>
  <c r="AV1291" i="166"/>
  <c r="BA1290" i="166"/>
  <c r="AZ1290" i="166"/>
  <c r="AX1290" i="166"/>
  <c r="AW1290" i="166"/>
  <c r="AV1290" i="166"/>
  <c r="BA1289" i="166"/>
  <c r="AZ1289" i="166"/>
  <c r="AY1289" i="166"/>
  <c r="AX1289" i="166"/>
  <c r="AW1289" i="166"/>
  <c r="AV1289" i="166"/>
  <c r="BA1288" i="166"/>
  <c r="AZ1288" i="166"/>
  <c r="AY1288" i="166"/>
  <c r="AX1288" i="166"/>
  <c r="AW1288" i="166"/>
  <c r="AV1288" i="166"/>
  <c r="BA1286" i="166"/>
  <c r="AY1286" i="166"/>
  <c r="AX1286" i="166"/>
  <c r="AW1286" i="166"/>
  <c r="AV1286" i="166"/>
  <c r="BA1285" i="166"/>
  <c r="AZ1285" i="166"/>
  <c r="AX1285" i="166"/>
  <c r="AW1285" i="166"/>
  <c r="BA1284" i="166"/>
  <c r="AY1284" i="166"/>
  <c r="AX1284" i="166"/>
  <c r="AW1284" i="166"/>
  <c r="AV1284" i="166"/>
  <c r="BA1283" i="166"/>
  <c r="AY1283" i="166"/>
  <c r="AX1283" i="166"/>
  <c r="AW1283" i="166"/>
  <c r="BA1282" i="166"/>
  <c r="AY1282" i="166"/>
  <c r="AX1282" i="166"/>
  <c r="AW1282" i="166"/>
  <c r="AV1282" i="166"/>
  <c r="BA1281" i="166"/>
  <c r="AZ1281" i="166"/>
  <c r="AY1281" i="166"/>
  <c r="AX1281" i="166"/>
  <c r="AW1281" i="166"/>
  <c r="BA1280" i="166"/>
  <c r="AY1280" i="166"/>
  <c r="AX1280" i="166"/>
  <c r="AW1280" i="166"/>
  <c r="AV1280" i="166"/>
  <c r="BA1279" i="166"/>
  <c r="AY1279" i="166"/>
  <c r="AX1279" i="166"/>
  <c r="AW1279" i="166"/>
  <c r="BA1278" i="166"/>
  <c r="AY1278" i="166"/>
  <c r="AX1278" i="166"/>
  <c r="AW1278" i="166"/>
  <c r="AV1278" i="166"/>
  <c r="BA1277" i="166"/>
  <c r="AZ1277" i="166"/>
  <c r="AY1277" i="166"/>
  <c r="AX1277" i="166"/>
  <c r="AW1277" i="166"/>
  <c r="BA1275" i="166"/>
  <c r="AY1275" i="166"/>
  <c r="AX1275" i="166"/>
  <c r="AW1275" i="166"/>
  <c r="AV1275" i="166"/>
  <c r="BA1274" i="166"/>
  <c r="AX1274" i="166"/>
  <c r="AW1274" i="166"/>
  <c r="BA1273" i="166"/>
  <c r="AY1273" i="166"/>
  <c r="AX1273" i="166"/>
  <c r="AW1273" i="166"/>
  <c r="AV1273" i="166"/>
  <c r="BA1272" i="166"/>
  <c r="AX1272" i="166"/>
  <c r="AW1272" i="166"/>
  <c r="AV1272" i="166"/>
  <c r="BA1271" i="166"/>
  <c r="AZ1271" i="166"/>
  <c r="AX1271" i="166"/>
  <c r="AW1271" i="166"/>
  <c r="BA1270" i="166"/>
  <c r="AZ1270" i="166"/>
  <c r="AX1270" i="166"/>
  <c r="AW1270" i="166"/>
  <c r="BA1269" i="166"/>
  <c r="AZ1269" i="166"/>
  <c r="AX1269" i="166"/>
  <c r="AW1269" i="166"/>
  <c r="BA1268" i="166"/>
  <c r="AZ1268" i="166"/>
  <c r="AY1268" i="166"/>
  <c r="AX1268" i="166"/>
  <c r="AW1268" i="166"/>
  <c r="BA1267" i="166"/>
  <c r="AY1267" i="166"/>
  <c r="AX1267" i="166"/>
  <c r="AW1267" i="166"/>
  <c r="BA1266" i="166"/>
  <c r="AY1266" i="166"/>
  <c r="AX1266" i="166"/>
  <c r="AW1266" i="166"/>
  <c r="BA1265" i="166"/>
  <c r="AZ1265" i="166"/>
  <c r="AX1265" i="166"/>
  <c r="AW1265" i="166"/>
  <c r="BA1264" i="166"/>
  <c r="AZ1264" i="166"/>
  <c r="AY1264" i="166"/>
  <c r="AX1264" i="166"/>
  <c r="AW1264" i="166"/>
  <c r="BA1263" i="166"/>
  <c r="AY1263" i="166"/>
  <c r="AX1263" i="166"/>
  <c r="AW1263" i="166"/>
  <c r="BA1262" i="166"/>
  <c r="AZ1262" i="166"/>
  <c r="AX1262" i="166"/>
  <c r="AW1262" i="166"/>
  <c r="BA1261" i="166"/>
  <c r="AZ1261" i="166"/>
  <c r="AX1261" i="166"/>
  <c r="AW1261" i="166"/>
  <c r="BA1260" i="166"/>
  <c r="AZ1260" i="166"/>
  <c r="AY1260" i="166"/>
  <c r="AX1260" i="166"/>
  <c r="AW1260" i="166"/>
  <c r="BA1259" i="166"/>
  <c r="AY1259" i="166"/>
  <c r="AX1259" i="166"/>
  <c r="AW1259" i="166"/>
  <c r="BA1258" i="166"/>
  <c r="AZ1258" i="166"/>
  <c r="AY1258" i="166"/>
  <c r="AX1258" i="166"/>
  <c r="AW1258" i="166"/>
  <c r="BA1257" i="166"/>
  <c r="AZ1257" i="166"/>
  <c r="AY1257" i="166"/>
  <c r="AX1257" i="166"/>
  <c r="AW1257" i="166"/>
  <c r="BA1256" i="166"/>
  <c r="AY1256" i="166"/>
  <c r="AX1256" i="166"/>
  <c r="AW1256" i="166"/>
  <c r="AV1256" i="166"/>
  <c r="BA1255" i="166"/>
  <c r="AZ1255" i="166"/>
  <c r="AW1255" i="166"/>
  <c r="AV1255" i="166"/>
  <c r="BA1254" i="166"/>
  <c r="AZ1254" i="166"/>
  <c r="AY1254" i="166"/>
  <c r="AX1254" i="166"/>
  <c r="AW1254" i="166"/>
  <c r="AV1254" i="166"/>
  <c r="BA1253" i="166"/>
  <c r="AZ1253" i="166"/>
  <c r="AW1253" i="166"/>
  <c r="AV1253" i="166"/>
  <c r="BA1252" i="166"/>
  <c r="AZ1252" i="166"/>
  <c r="AX1252" i="166"/>
  <c r="AW1252" i="166"/>
  <c r="AV1252" i="166"/>
  <c r="BA1251" i="166"/>
  <c r="AZ1251" i="166"/>
  <c r="AW1251" i="166"/>
  <c r="AV1251" i="166"/>
  <c r="BA1250" i="166"/>
  <c r="AZ1250" i="166"/>
  <c r="AX1250" i="166"/>
  <c r="AW1250" i="166"/>
  <c r="AV1250" i="166"/>
  <c r="BA1249" i="166"/>
  <c r="AZ1249" i="166"/>
  <c r="AX1249" i="166"/>
  <c r="AW1249" i="166"/>
  <c r="BA1248" i="166"/>
  <c r="AZ1248" i="166"/>
  <c r="AX1248" i="166"/>
  <c r="AW1248" i="166"/>
  <c r="AV1248" i="166"/>
  <c r="BA1247" i="166"/>
  <c r="AZ1247" i="166"/>
  <c r="AY1247" i="166"/>
  <c r="AX1247" i="166"/>
  <c r="AW1247" i="166"/>
  <c r="BA1246" i="166"/>
  <c r="AZ1246" i="166"/>
  <c r="AX1246" i="166"/>
  <c r="AW1246" i="166"/>
  <c r="AV1246" i="166"/>
  <c r="BA1245" i="166"/>
  <c r="AZ1245" i="166"/>
  <c r="AX1245" i="166"/>
  <c r="AW1245" i="166"/>
  <c r="BA1244" i="166"/>
  <c r="AZ1244" i="166"/>
  <c r="AX1244" i="166"/>
  <c r="AW1244" i="166"/>
  <c r="AV1244" i="166"/>
  <c r="BA1243" i="166"/>
  <c r="AZ1243" i="166"/>
  <c r="AY1243" i="166"/>
  <c r="AX1243" i="166"/>
  <c r="AW1243" i="166"/>
  <c r="AV1243" i="166"/>
  <c r="BA1242" i="166"/>
  <c r="AZ1242" i="166"/>
  <c r="AX1242" i="166"/>
  <c r="AW1242" i="166"/>
  <c r="AV1242" i="166"/>
  <c r="BA1241" i="166"/>
  <c r="AZ1241" i="166"/>
  <c r="AX1241" i="166"/>
  <c r="AW1241" i="166"/>
  <c r="AV1241" i="166"/>
  <c r="BA1240" i="166"/>
  <c r="AZ1240" i="166"/>
  <c r="AX1240" i="166"/>
  <c r="AW1240" i="166"/>
  <c r="AV1240" i="166"/>
  <c r="BA1239" i="166"/>
  <c r="AZ1239" i="166"/>
  <c r="AY1239" i="166"/>
  <c r="AX1239" i="166"/>
  <c r="AV1239" i="166"/>
  <c r="BA1238" i="166"/>
  <c r="AZ1238" i="166"/>
  <c r="AX1238" i="166"/>
  <c r="AW1238" i="166"/>
  <c r="AV1238" i="166"/>
  <c r="BA1237" i="166"/>
  <c r="AZ1237" i="166"/>
  <c r="AX1237" i="166"/>
  <c r="AW1237" i="166"/>
  <c r="BA1236" i="166"/>
  <c r="AZ1236" i="166"/>
  <c r="AX1236" i="166"/>
  <c r="AW1236" i="166"/>
  <c r="AV1236" i="166"/>
  <c r="BA1235" i="166"/>
  <c r="AZ1235" i="166"/>
  <c r="AY1235" i="166"/>
  <c r="AX1235" i="166"/>
  <c r="AW1235" i="166"/>
  <c r="BA1234" i="166"/>
  <c r="AZ1234" i="166"/>
  <c r="AX1234" i="166"/>
  <c r="AW1234" i="166"/>
  <c r="AV1234" i="166"/>
  <c r="BA1233" i="166"/>
  <c r="AZ1233" i="166"/>
  <c r="AX1233" i="166"/>
  <c r="AW1233" i="166"/>
  <c r="AV1233" i="166"/>
  <c r="BA1232" i="166"/>
  <c r="AZ1232" i="166"/>
  <c r="AX1232" i="166"/>
  <c r="AW1232" i="166"/>
  <c r="AV1232" i="166"/>
  <c r="BA1231" i="166"/>
  <c r="AZ1231" i="166"/>
  <c r="AY1231" i="166"/>
  <c r="AX1231" i="166"/>
  <c r="AV1231" i="166"/>
  <c r="BA1230" i="166"/>
  <c r="AZ1230" i="166"/>
  <c r="AX1230" i="166"/>
  <c r="AW1230" i="166"/>
  <c r="AV1230" i="166"/>
  <c r="BA1229" i="166"/>
  <c r="AZ1229" i="166"/>
  <c r="AX1229" i="166"/>
  <c r="AW1229" i="166"/>
  <c r="BA1228" i="166"/>
  <c r="AZ1228" i="166"/>
  <c r="AX1228" i="166"/>
  <c r="AW1228" i="166"/>
  <c r="AV1228" i="166"/>
  <c r="BA1227" i="166"/>
  <c r="AZ1227" i="166"/>
  <c r="AY1227" i="166"/>
  <c r="AX1227" i="166"/>
  <c r="AW1227" i="166"/>
  <c r="BA1226" i="166"/>
  <c r="AZ1226" i="166"/>
  <c r="AX1226" i="166"/>
  <c r="AW1226" i="166"/>
  <c r="AV1226" i="166"/>
  <c r="BA1225" i="166"/>
  <c r="AZ1225" i="166"/>
  <c r="AX1225" i="166"/>
  <c r="AW1225" i="166"/>
  <c r="AV1225" i="166"/>
  <c r="BA1224" i="166"/>
  <c r="AZ1224" i="166"/>
  <c r="AX1224" i="166"/>
  <c r="AW1224" i="166"/>
  <c r="AV1224" i="166"/>
  <c r="BA1223" i="166"/>
  <c r="AZ1223" i="166"/>
  <c r="AY1223" i="166"/>
  <c r="AX1223" i="166"/>
  <c r="AW1223" i="166"/>
  <c r="AV1223" i="166"/>
  <c r="BA1222" i="166"/>
  <c r="AZ1222" i="166"/>
  <c r="AX1222" i="166"/>
  <c r="AW1222" i="166"/>
  <c r="AV1222" i="166"/>
  <c r="BA1221" i="166"/>
  <c r="AZ1221" i="166"/>
  <c r="AX1221" i="166"/>
  <c r="AV1221" i="166"/>
  <c r="BA1220" i="166"/>
  <c r="AZ1220" i="166"/>
  <c r="AX1220" i="166"/>
  <c r="AW1220" i="166"/>
  <c r="AV1220" i="166"/>
  <c r="BA1219" i="166"/>
  <c r="AZ1219" i="166"/>
  <c r="AY1219" i="166"/>
  <c r="AX1219" i="166"/>
  <c r="AW1219" i="166"/>
  <c r="BA1218" i="166"/>
  <c r="AZ1218" i="166"/>
  <c r="AX1218" i="166"/>
  <c r="AW1218" i="166"/>
  <c r="AV1218" i="166"/>
  <c r="BA1217" i="166"/>
  <c r="AZ1217" i="166"/>
  <c r="AX1217" i="166"/>
  <c r="AW1217" i="166"/>
  <c r="AV1217" i="166"/>
  <c r="BA1216" i="166"/>
  <c r="AZ1216" i="166"/>
  <c r="AX1216" i="166"/>
  <c r="AW1216" i="166"/>
  <c r="AV1216" i="166"/>
  <c r="BA1215" i="166"/>
  <c r="AZ1215" i="166"/>
  <c r="AY1215" i="166"/>
  <c r="AW1215" i="166"/>
  <c r="AV1215" i="166"/>
  <c r="BA1214" i="166"/>
  <c r="AZ1214" i="166"/>
  <c r="AX1214" i="166"/>
  <c r="AW1214" i="166"/>
  <c r="AV1214" i="166"/>
  <c r="BA1213" i="166"/>
  <c r="AZ1213" i="166"/>
  <c r="AX1213" i="166"/>
  <c r="AV1213" i="166"/>
  <c r="BA1212" i="166"/>
  <c r="AZ1212" i="166"/>
  <c r="AX1212" i="166"/>
  <c r="AW1212" i="166"/>
  <c r="AV1212" i="166"/>
  <c r="BA1211" i="166"/>
  <c r="AZ1211" i="166"/>
  <c r="AY1211" i="166"/>
  <c r="AX1211" i="166"/>
  <c r="AV1211" i="166"/>
  <c r="BA1210" i="166"/>
  <c r="AZ1210" i="166"/>
  <c r="AX1210" i="166"/>
  <c r="AW1210" i="166"/>
  <c r="AV1210" i="166"/>
  <c r="BA1209" i="166"/>
  <c r="AZ1209" i="166"/>
  <c r="AX1209" i="166"/>
  <c r="AW1209" i="166"/>
  <c r="BA1208" i="166"/>
  <c r="AZ1208" i="166"/>
  <c r="AX1208" i="166"/>
  <c r="AW1208" i="166"/>
  <c r="AV1208" i="166"/>
  <c r="BA1207" i="166"/>
  <c r="AZ1207" i="166"/>
  <c r="AY1207" i="166"/>
  <c r="AX1207" i="166"/>
  <c r="AW1207" i="166"/>
  <c r="AV1207" i="166"/>
  <c r="BA1206" i="166"/>
  <c r="AZ1206" i="166"/>
  <c r="AX1206" i="166"/>
  <c r="AW1206" i="166"/>
  <c r="AV1206" i="166"/>
  <c r="BA1205" i="166"/>
  <c r="AZ1205" i="166"/>
  <c r="AX1205" i="166"/>
  <c r="AW1205" i="166"/>
  <c r="AV1205" i="166"/>
  <c r="BA1204" i="166"/>
  <c r="AZ1204" i="166"/>
  <c r="AX1204" i="166"/>
  <c r="AW1204" i="166"/>
  <c r="AV1204" i="166"/>
  <c r="BA1203" i="166"/>
  <c r="AZ1203" i="166"/>
  <c r="AY1203" i="166"/>
  <c r="AX1203" i="166"/>
  <c r="AV1203" i="166"/>
  <c r="BA1202" i="166"/>
  <c r="AZ1202" i="166"/>
  <c r="AX1202" i="166"/>
  <c r="AW1202" i="166"/>
  <c r="AV1202" i="166"/>
  <c r="BA1201" i="166"/>
  <c r="AZ1201" i="166"/>
  <c r="AX1201" i="166"/>
  <c r="AW1201" i="166"/>
  <c r="BA1200" i="166"/>
  <c r="AZ1200" i="166"/>
  <c r="AX1200" i="166"/>
  <c r="AW1200" i="166"/>
  <c r="AV1200" i="166"/>
  <c r="BA1199" i="166"/>
  <c r="AZ1199" i="166"/>
  <c r="AY1199" i="166"/>
  <c r="AX1199" i="166"/>
  <c r="AW1199" i="166"/>
  <c r="BA1198" i="166"/>
  <c r="AZ1198" i="166"/>
  <c r="AX1198" i="166"/>
  <c r="AW1198" i="166"/>
  <c r="AV1198" i="166"/>
  <c r="BA1197" i="166"/>
  <c r="AX1197" i="166"/>
  <c r="AW1197" i="166"/>
  <c r="AV1197" i="166"/>
  <c r="BA1196" i="166"/>
  <c r="AZ1196" i="166"/>
  <c r="AX1196" i="166"/>
  <c r="AW1196" i="166"/>
  <c r="AV1196" i="166"/>
  <c r="BA1195" i="166"/>
  <c r="AX1195" i="166"/>
  <c r="AW1195" i="166"/>
  <c r="AV1195" i="166"/>
  <c r="BA1194" i="166"/>
  <c r="AZ1194" i="166"/>
  <c r="AX1194" i="166"/>
  <c r="AW1194" i="166"/>
  <c r="AV1194" i="166"/>
  <c r="BA1193" i="166"/>
  <c r="AZ1193" i="166"/>
  <c r="AY1193" i="166"/>
  <c r="AX1193" i="166"/>
  <c r="AV1193" i="166"/>
  <c r="BA1192" i="166"/>
  <c r="AZ1192" i="166"/>
  <c r="AX1192" i="166"/>
  <c r="AW1192" i="166"/>
  <c r="AV1192" i="166"/>
  <c r="BA1191" i="166"/>
  <c r="AZ1191" i="166"/>
  <c r="AX1191" i="166"/>
  <c r="AW1191" i="166"/>
  <c r="BA1190" i="166"/>
  <c r="AZ1190" i="166"/>
  <c r="AX1190" i="166"/>
  <c r="AW1190" i="166"/>
  <c r="AV1190" i="166"/>
  <c r="BA1189" i="166"/>
  <c r="AZ1189" i="166"/>
  <c r="AY1189" i="166"/>
  <c r="AX1189" i="166"/>
  <c r="AW1189" i="166"/>
  <c r="AV1189" i="166"/>
  <c r="BA1188" i="166"/>
  <c r="AZ1188" i="166"/>
  <c r="AX1188" i="166"/>
  <c r="AW1188" i="166"/>
  <c r="AV1188" i="166"/>
  <c r="BA1187" i="166"/>
  <c r="AZ1187" i="166"/>
  <c r="AX1187" i="166"/>
  <c r="AW1187" i="166"/>
  <c r="AV1187" i="166"/>
  <c r="BA1186" i="166"/>
  <c r="AZ1186" i="166"/>
  <c r="AX1186" i="166"/>
  <c r="AW1186" i="166"/>
  <c r="AV1186" i="166"/>
  <c r="BA1185" i="166"/>
  <c r="AZ1185" i="166"/>
  <c r="AY1185" i="166"/>
  <c r="AW1185" i="166"/>
  <c r="AV1185" i="166"/>
  <c r="BA1184" i="166"/>
  <c r="AZ1184" i="166"/>
  <c r="AX1184" i="166"/>
  <c r="AW1184" i="166"/>
  <c r="AV1184" i="166"/>
  <c r="BA1183" i="166"/>
  <c r="AZ1183" i="166"/>
  <c r="AX1183" i="166"/>
  <c r="AV1183" i="166"/>
  <c r="BA1182" i="166"/>
  <c r="AZ1182" i="166"/>
  <c r="AX1182" i="166"/>
  <c r="AW1182" i="166"/>
  <c r="AV1182" i="166"/>
  <c r="BA1181" i="166"/>
  <c r="AX1181" i="166"/>
  <c r="AV1181" i="166"/>
  <c r="BA1180" i="166"/>
  <c r="AZ1180" i="166"/>
  <c r="AX1180" i="166"/>
  <c r="AW1180" i="166"/>
  <c r="AV1180" i="166"/>
  <c r="BA1179" i="166"/>
  <c r="AX1179" i="166"/>
  <c r="AW1179" i="166"/>
  <c r="BA1178" i="166"/>
  <c r="AZ1178" i="166"/>
  <c r="AX1178" i="166"/>
  <c r="AW1178" i="166"/>
  <c r="AV1178" i="166"/>
  <c r="BA1177" i="166"/>
  <c r="AZ1177" i="166"/>
  <c r="AX1177" i="166"/>
  <c r="AW1177" i="166"/>
  <c r="AV1177" i="166"/>
  <c r="BA1176" i="166"/>
  <c r="AZ1176" i="166"/>
  <c r="AX1176" i="166"/>
  <c r="AW1176" i="166"/>
  <c r="AV1176" i="166"/>
  <c r="BA1175" i="166"/>
  <c r="AZ1175" i="166"/>
  <c r="AY1175" i="166"/>
  <c r="AX1175" i="166"/>
  <c r="AW1175" i="166"/>
  <c r="BA1174" i="166"/>
  <c r="AZ1174" i="166"/>
  <c r="AX1174" i="166"/>
  <c r="AW1174" i="166"/>
  <c r="AV1174" i="166"/>
  <c r="BA1173" i="166"/>
  <c r="AZ1173" i="166"/>
  <c r="AX1173" i="166"/>
  <c r="AW1173" i="166"/>
  <c r="AV1173" i="166"/>
  <c r="BA1172" i="166"/>
  <c r="AZ1172" i="166"/>
  <c r="AX1172" i="166"/>
  <c r="AW1172" i="166"/>
  <c r="AV1172" i="166"/>
  <c r="BA1171" i="166"/>
  <c r="AZ1171" i="166"/>
  <c r="AY1171" i="166"/>
  <c r="AX1171" i="166"/>
  <c r="AW1171" i="166"/>
  <c r="AV1171" i="166"/>
  <c r="BA1170" i="166"/>
  <c r="AZ1170" i="166"/>
  <c r="AX1170" i="166"/>
  <c r="AW1170" i="166"/>
  <c r="AV1170" i="166"/>
  <c r="BA1169" i="166"/>
  <c r="AZ1169" i="166"/>
  <c r="AY1169" i="166"/>
  <c r="AX1169" i="166"/>
  <c r="AW1169" i="166"/>
  <c r="AV1169" i="166"/>
  <c r="BA1168" i="166"/>
  <c r="AZ1168" i="166"/>
  <c r="AX1168" i="166"/>
  <c r="AW1168" i="166"/>
  <c r="AV1168" i="166"/>
  <c r="BA1167" i="166"/>
  <c r="AZ1167" i="166"/>
  <c r="AY1167" i="166"/>
  <c r="AX1167" i="166"/>
  <c r="AW1167" i="166"/>
  <c r="AV1167" i="166"/>
  <c r="BA1166" i="166"/>
  <c r="AZ1166" i="166"/>
  <c r="AX1166" i="166"/>
  <c r="AW1166" i="166"/>
  <c r="AV1166" i="166"/>
  <c r="BA1165" i="166"/>
  <c r="AZ1165" i="166"/>
  <c r="AY1165" i="166"/>
  <c r="AX1165" i="166"/>
  <c r="AW1165" i="166"/>
  <c r="AV1165" i="166"/>
  <c r="BA1164" i="166"/>
  <c r="AZ1164" i="166"/>
  <c r="AX1164" i="166"/>
  <c r="AW1164" i="166"/>
  <c r="AV1164" i="166"/>
  <c r="BA1163" i="166"/>
  <c r="AZ1163" i="166"/>
  <c r="AY1163" i="166"/>
  <c r="AX1163" i="166"/>
  <c r="AW1163" i="166"/>
  <c r="AV1163" i="166"/>
  <c r="BA1162" i="166"/>
  <c r="AZ1162" i="166"/>
  <c r="AX1162" i="166"/>
  <c r="AW1162" i="166"/>
  <c r="AV1162" i="166"/>
  <c r="BA1161" i="166"/>
  <c r="AZ1161" i="166"/>
  <c r="AY1161" i="166"/>
  <c r="AX1161" i="166"/>
  <c r="AW1161" i="166"/>
  <c r="BA1160" i="166"/>
  <c r="AZ1160" i="166"/>
  <c r="AX1160" i="166"/>
  <c r="AW1160" i="166"/>
  <c r="AV1160" i="166"/>
  <c r="BA1159" i="166"/>
  <c r="AZ1159" i="166"/>
  <c r="AY1159" i="166"/>
  <c r="AX1159" i="166"/>
  <c r="AW1159" i="166"/>
  <c r="BA1158" i="166"/>
  <c r="AZ1158" i="166"/>
  <c r="AX1158" i="166"/>
  <c r="AW1158" i="166"/>
  <c r="AV1158" i="166"/>
  <c r="BA1157" i="166"/>
  <c r="AZ1157" i="166"/>
  <c r="AY1157" i="166"/>
  <c r="AX1157" i="166"/>
  <c r="AW1157" i="166"/>
  <c r="BA1156" i="166"/>
  <c r="AZ1156" i="166"/>
  <c r="AX1156" i="166"/>
  <c r="AW1156" i="166"/>
  <c r="AV1156" i="166"/>
  <c r="BA1155" i="166"/>
  <c r="AZ1155" i="166"/>
  <c r="AY1155" i="166"/>
  <c r="AX1155" i="166"/>
  <c r="AW1155" i="166"/>
  <c r="BA1154" i="166"/>
  <c r="AZ1154" i="166"/>
  <c r="AX1154" i="166"/>
  <c r="AW1154" i="166"/>
  <c r="AV1154" i="166"/>
  <c r="BA1153" i="166"/>
  <c r="AZ1153" i="166"/>
  <c r="AY1153" i="166"/>
  <c r="AX1153" i="166"/>
  <c r="AV1153" i="166"/>
  <c r="BA1152" i="166"/>
  <c r="AZ1152" i="166"/>
  <c r="AX1152" i="166"/>
  <c r="AW1152" i="166"/>
  <c r="AV1152" i="166"/>
  <c r="BA1151" i="166"/>
  <c r="AZ1151" i="166"/>
  <c r="AY1151" i="166"/>
  <c r="AX1151" i="166"/>
  <c r="AV1151" i="166"/>
  <c r="BA1150" i="166"/>
  <c r="AZ1150" i="166"/>
  <c r="AX1150" i="166"/>
  <c r="AW1150" i="166"/>
  <c r="AV1150" i="166"/>
  <c r="BA1149" i="166"/>
  <c r="AZ1149" i="166"/>
  <c r="AY1149" i="166"/>
  <c r="AX1149" i="166"/>
  <c r="AW1149" i="166"/>
  <c r="AV1149" i="166"/>
  <c r="BA1148" i="166"/>
  <c r="AZ1148" i="166"/>
  <c r="AX1148" i="166"/>
  <c r="AW1148" i="166"/>
  <c r="BA1147" i="166"/>
  <c r="AZ1147" i="166"/>
  <c r="AY1147" i="166"/>
  <c r="AW1147" i="166"/>
  <c r="AV1147" i="166"/>
  <c r="BA1146" i="166"/>
  <c r="AZ1146" i="166"/>
  <c r="AX1146" i="166"/>
  <c r="AW1146" i="166"/>
  <c r="BA1145" i="166"/>
  <c r="AZ1145" i="166"/>
  <c r="AX1145" i="166"/>
  <c r="AW1145" i="166"/>
  <c r="BA1144" i="166"/>
  <c r="AZ1144" i="166"/>
  <c r="AY1144" i="166"/>
  <c r="AX1144" i="166"/>
  <c r="AW1144" i="166"/>
  <c r="BA1143" i="166"/>
  <c r="AZ1143" i="166"/>
  <c r="AY1143" i="166"/>
  <c r="AW1143" i="166"/>
  <c r="AV1143" i="166"/>
  <c r="BA1142" i="166"/>
  <c r="AZ1142" i="166"/>
  <c r="AY1142" i="166"/>
  <c r="AX1142" i="166"/>
  <c r="AW1142" i="166"/>
  <c r="AV1142" i="166"/>
  <c r="BA1141" i="166"/>
  <c r="AZ1141" i="166"/>
  <c r="AX1141" i="166"/>
  <c r="AW1141" i="166"/>
  <c r="AV1141" i="166"/>
  <c r="AZ1140" i="166"/>
  <c r="AY1140" i="166"/>
  <c r="AX1140" i="166"/>
  <c r="AW1140" i="166"/>
  <c r="BA1139" i="166"/>
  <c r="AZ1139" i="166"/>
  <c r="AX1139" i="166"/>
  <c r="AW1139" i="166"/>
  <c r="AV1139" i="166"/>
  <c r="BA1138" i="166"/>
  <c r="AZ1138" i="166"/>
  <c r="AY1138" i="166"/>
  <c r="AX1138" i="166"/>
  <c r="AW1138" i="166"/>
  <c r="BA1137" i="166"/>
  <c r="AZ1137" i="166"/>
  <c r="AX1137" i="166"/>
  <c r="AW1137" i="166"/>
  <c r="AV1137" i="166"/>
  <c r="BA1136" i="166"/>
  <c r="AZ1136" i="166"/>
  <c r="AY1136" i="166"/>
  <c r="AW1136" i="166"/>
  <c r="AV1136" i="166"/>
  <c r="BA1135" i="166"/>
  <c r="AZ1135" i="166"/>
  <c r="AX1135" i="166"/>
  <c r="AV1135" i="166"/>
  <c r="AZ1134" i="166"/>
  <c r="AY1134" i="166"/>
  <c r="AX1134" i="166"/>
  <c r="AW1134" i="166"/>
  <c r="AV1134" i="166"/>
  <c r="BA1133" i="166"/>
  <c r="AZ1133" i="166"/>
  <c r="AX1133" i="166"/>
  <c r="AW1133" i="166"/>
  <c r="AV1133" i="166"/>
  <c r="BA1132" i="166"/>
  <c r="AZ1132" i="166"/>
  <c r="AX1132" i="166"/>
  <c r="AW1132" i="166"/>
  <c r="AV1132" i="166"/>
  <c r="BA1131" i="166"/>
  <c r="AZ1131" i="166"/>
  <c r="AY1131" i="166"/>
  <c r="AX1131" i="166"/>
  <c r="AW1131" i="166"/>
  <c r="AV1131" i="166"/>
  <c r="BA1130" i="166"/>
  <c r="AZ1130" i="166"/>
  <c r="AW1130" i="166"/>
  <c r="AV1130" i="166"/>
  <c r="BA1129" i="166"/>
  <c r="AZ1129" i="166"/>
  <c r="AX1129" i="166"/>
  <c r="AW1129" i="166"/>
  <c r="AV1129" i="166"/>
  <c r="BA1128" i="166"/>
  <c r="AZ1128" i="166"/>
  <c r="AW1128" i="166"/>
  <c r="AV1128" i="166"/>
  <c r="BA1127" i="166"/>
  <c r="AZ1127" i="166"/>
  <c r="AY1127" i="166"/>
  <c r="AX1127" i="166"/>
  <c r="AW1127" i="166"/>
  <c r="AV1127" i="166"/>
  <c r="BA1126" i="166"/>
  <c r="AZ1126" i="166"/>
  <c r="AY1126" i="166"/>
  <c r="AW1126" i="166"/>
  <c r="AV1126" i="166"/>
  <c r="BA1125" i="166"/>
  <c r="AZ1125" i="166"/>
  <c r="AX1125" i="166"/>
  <c r="AW1125" i="166"/>
  <c r="AV1125" i="166"/>
  <c r="BA1124" i="166"/>
  <c r="AZ1124" i="166"/>
  <c r="AY1124" i="166"/>
  <c r="AW1124" i="166"/>
  <c r="AV1124" i="166"/>
  <c r="BA1123" i="166"/>
  <c r="AZ1123" i="166"/>
  <c r="AX1123" i="166"/>
  <c r="AW1123" i="166"/>
  <c r="AV1123" i="166"/>
  <c r="BA1122" i="166"/>
  <c r="AZ1122" i="166"/>
  <c r="AW1122" i="166"/>
  <c r="AV1122" i="166"/>
  <c r="BA1121" i="166"/>
  <c r="AZ1121" i="166"/>
  <c r="AX1121" i="166"/>
  <c r="AW1121" i="166"/>
  <c r="AV1121" i="166"/>
  <c r="BA1120" i="166"/>
  <c r="AZ1120" i="166"/>
  <c r="AW1120" i="166"/>
  <c r="AV1120" i="166"/>
  <c r="BA1119" i="166"/>
  <c r="AY1119" i="166"/>
  <c r="AX1119" i="166"/>
  <c r="AW1119" i="166"/>
  <c r="AV1119" i="166"/>
  <c r="BA1118" i="166"/>
  <c r="AZ1118" i="166"/>
  <c r="AY1118" i="166"/>
  <c r="AW1118" i="166"/>
  <c r="AV1118" i="166"/>
  <c r="BA1117" i="166"/>
  <c r="AZ1117" i="166"/>
  <c r="AX1117" i="166"/>
  <c r="AW1117" i="166"/>
  <c r="AV1117" i="166"/>
  <c r="BA1116" i="166"/>
  <c r="AZ1116" i="166"/>
  <c r="AW1116" i="166"/>
  <c r="AV1116" i="166"/>
  <c r="BA1115" i="166"/>
  <c r="AZ1115" i="166"/>
  <c r="AY1115" i="166"/>
  <c r="AX1115" i="166"/>
  <c r="AW1115" i="166"/>
  <c r="AV1115" i="166"/>
  <c r="BA1114" i="166"/>
  <c r="AZ1114" i="166"/>
  <c r="AW1114" i="166"/>
  <c r="AV1114" i="166"/>
  <c r="BA1113" i="166"/>
  <c r="AZ1113" i="166"/>
  <c r="AX1113" i="166"/>
  <c r="AW1113" i="166"/>
  <c r="AV1113" i="166"/>
  <c r="BA1112" i="166"/>
  <c r="AZ1112" i="166"/>
  <c r="AW1112" i="166"/>
  <c r="AV1112" i="166"/>
  <c r="BA1111" i="166"/>
  <c r="AZ1111" i="166"/>
  <c r="AY1111" i="166"/>
  <c r="AX1111" i="166"/>
  <c r="AW1111" i="166"/>
  <c r="AV1111" i="166"/>
  <c r="BA1110" i="166"/>
  <c r="AZ1110" i="166"/>
  <c r="AY1110" i="166"/>
  <c r="AW1110" i="166"/>
  <c r="AV1110" i="166"/>
  <c r="BA1109" i="166"/>
  <c r="AZ1109" i="166"/>
  <c r="AX1109" i="166"/>
  <c r="AW1109" i="166"/>
  <c r="AV1109" i="166"/>
  <c r="BA1108" i="166"/>
  <c r="AZ1108" i="166"/>
  <c r="AW1108" i="166"/>
  <c r="AV1108" i="166"/>
  <c r="BA1107" i="166"/>
  <c r="AY1107" i="166"/>
  <c r="AX1107" i="166"/>
  <c r="AW1107" i="166"/>
  <c r="AV1107" i="166"/>
  <c r="BA1106" i="166"/>
  <c r="AZ1106" i="166"/>
  <c r="AW1106" i="166"/>
  <c r="AV1106" i="166"/>
  <c r="BA1105" i="166"/>
  <c r="AZ1105" i="166"/>
  <c r="AX1105" i="166"/>
  <c r="AW1105" i="166"/>
  <c r="AV1105" i="166"/>
  <c r="BA1104" i="166"/>
  <c r="AZ1104" i="166"/>
  <c r="AY1104" i="166"/>
  <c r="AW1104" i="166"/>
  <c r="AV1104" i="166"/>
  <c r="BA1103" i="166"/>
  <c r="AZ1103" i="166"/>
  <c r="AX1103" i="166"/>
  <c r="AW1103" i="166"/>
  <c r="AV1103" i="166"/>
  <c r="BA1102" i="166"/>
  <c r="AZ1102" i="166"/>
  <c r="AY1102" i="166"/>
  <c r="AW1102" i="166"/>
  <c r="AV1102" i="166"/>
  <c r="BA1101" i="166"/>
  <c r="AZ1101" i="166"/>
  <c r="AX1101" i="166"/>
  <c r="AW1101" i="166"/>
  <c r="AV1101" i="166"/>
  <c r="BA1100" i="166"/>
  <c r="AZ1100" i="166"/>
  <c r="AY1100" i="166"/>
  <c r="AX1100" i="166"/>
  <c r="AW1100" i="166"/>
  <c r="BA1099" i="166"/>
  <c r="AZ1099" i="166"/>
  <c r="AX1099" i="166"/>
  <c r="AW1099" i="166"/>
  <c r="AV1099" i="166"/>
  <c r="BA1098" i="166"/>
  <c r="AZ1098" i="166"/>
  <c r="AX1098" i="166"/>
  <c r="AW1098" i="166"/>
  <c r="BA1097" i="166"/>
  <c r="AZ1097" i="166"/>
  <c r="AX1097" i="166"/>
  <c r="AW1097" i="166"/>
  <c r="AV1097" i="166"/>
  <c r="BA1096" i="166"/>
  <c r="AZ1096" i="166"/>
  <c r="AY1096" i="166"/>
  <c r="AX1096" i="166"/>
  <c r="AW1096" i="166"/>
  <c r="AV1096" i="166"/>
  <c r="BA1095" i="166"/>
  <c r="AZ1095" i="166"/>
  <c r="AX1095" i="166"/>
  <c r="AW1095" i="166"/>
  <c r="AV1095" i="166"/>
  <c r="BA1094" i="166"/>
  <c r="AZ1094" i="166"/>
  <c r="AX1094" i="166"/>
  <c r="AV1094" i="166"/>
  <c r="BA1093" i="166"/>
  <c r="AZ1093" i="166"/>
  <c r="AX1093" i="166"/>
  <c r="AW1093" i="166"/>
  <c r="AV1093" i="166"/>
  <c r="BA1092" i="166"/>
  <c r="AZ1092" i="166"/>
  <c r="AY1092" i="166"/>
  <c r="AX1092" i="166"/>
  <c r="AW1092" i="166"/>
  <c r="BA1091" i="166"/>
  <c r="AZ1091" i="166"/>
  <c r="AX1091" i="166"/>
  <c r="AW1091" i="166"/>
  <c r="AV1091" i="166"/>
  <c r="BA1090" i="166"/>
  <c r="AZ1090" i="166"/>
  <c r="AX1090" i="166"/>
  <c r="AW1090" i="166"/>
  <c r="AV1090" i="166"/>
  <c r="BA1089" i="166"/>
  <c r="AZ1089" i="166"/>
  <c r="AX1089" i="166"/>
  <c r="AW1089" i="166"/>
  <c r="AV1089" i="166"/>
  <c r="BA1088" i="166"/>
  <c r="AZ1088" i="166"/>
  <c r="AY1088" i="166"/>
  <c r="AX1088" i="166"/>
  <c r="AW1088" i="166"/>
  <c r="AV1088" i="166"/>
  <c r="BA1087" i="166"/>
  <c r="AZ1087" i="166"/>
  <c r="AX1087" i="166"/>
  <c r="AW1087" i="166"/>
  <c r="AV1087" i="166"/>
  <c r="BA1086" i="166"/>
  <c r="AZ1086" i="166"/>
  <c r="AX1086" i="166"/>
  <c r="AV1086" i="166"/>
  <c r="BA1085" i="166"/>
  <c r="AZ1085" i="166"/>
  <c r="AX1085" i="166"/>
  <c r="AW1085" i="166"/>
  <c r="AV1085" i="166"/>
  <c r="BA1084" i="166"/>
  <c r="AZ1084" i="166"/>
  <c r="AY1084" i="166"/>
  <c r="AX1084" i="166"/>
  <c r="AW1084" i="166"/>
  <c r="BA1083" i="166"/>
  <c r="AZ1083" i="166"/>
  <c r="AX1083" i="166"/>
  <c r="AW1083" i="166"/>
  <c r="AV1083" i="166"/>
  <c r="BA1082" i="166"/>
  <c r="AZ1082" i="166"/>
  <c r="AX1082" i="166"/>
  <c r="AW1082" i="166"/>
  <c r="BA1081" i="166"/>
  <c r="AZ1081" i="166"/>
  <c r="AX1081" i="166"/>
  <c r="AW1081" i="166"/>
  <c r="AV1081" i="166"/>
  <c r="BA1080" i="166"/>
  <c r="AZ1080" i="166"/>
  <c r="AY1080" i="166"/>
  <c r="AX1080" i="166"/>
  <c r="AW1080" i="166"/>
  <c r="AV1080" i="166"/>
  <c r="BA1079" i="166"/>
  <c r="AZ1079" i="166"/>
  <c r="AX1079" i="166"/>
  <c r="AW1079" i="166"/>
  <c r="AV1079" i="166"/>
  <c r="BA1078" i="166"/>
  <c r="AZ1078" i="166"/>
  <c r="AX1078" i="166"/>
  <c r="AV1078" i="166"/>
  <c r="BA1077" i="166"/>
  <c r="AZ1077" i="166"/>
  <c r="AX1077" i="166"/>
  <c r="AW1077" i="166"/>
  <c r="AV1077" i="166"/>
  <c r="BA1076" i="166"/>
  <c r="AZ1076" i="166"/>
  <c r="AY1076" i="166"/>
  <c r="AX1076" i="166"/>
  <c r="AW1076" i="166"/>
  <c r="BA1075" i="166"/>
  <c r="AZ1075" i="166"/>
  <c r="AX1075" i="166"/>
  <c r="AW1075" i="166"/>
  <c r="AV1075" i="166"/>
  <c r="BA1074" i="166"/>
  <c r="AZ1074" i="166"/>
  <c r="AX1074" i="166"/>
  <c r="AW1074" i="166"/>
  <c r="AV1074" i="166"/>
  <c r="BA1073" i="166"/>
  <c r="AZ1073" i="166"/>
  <c r="AX1073" i="166"/>
  <c r="AW1073" i="166"/>
  <c r="AV1073" i="166"/>
  <c r="BA1072" i="166"/>
  <c r="AZ1072" i="166"/>
  <c r="AY1072" i="166"/>
  <c r="AX1072" i="166"/>
  <c r="AW1072" i="166"/>
  <c r="BA1071" i="166"/>
  <c r="AZ1071" i="166"/>
  <c r="AX1071" i="166"/>
  <c r="AW1071" i="166"/>
  <c r="AV1071" i="166"/>
  <c r="BA1070" i="166"/>
  <c r="AZ1070" i="166"/>
  <c r="AX1070" i="166"/>
  <c r="AW1070" i="166"/>
  <c r="AV1070" i="166"/>
  <c r="BA1069" i="166"/>
  <c r="AZ1069" i="166"/>
  <c r="AX1069" i="166"/>
  <c r="AW1069" i="166"/>
  <c r="AV1069" i="166"/>
  <c r="BA1068" i="166"/>
  <c r="AZ1068" i="166"/>
  <c r="AY1068" i="166"/>
  <c r="AW1068" i="166"/>
  <c r="AV1068" i="166"/>
  <c r="BA1067" i="166"/>
  <c r="AZ1067" i="166"/>
  <c r="AX1067" i="166"/>
  <c r="AW1067" i="166"/>
  <c r="AV1067" i="166"/>
  <c r="BA1066" i="166"/>
  <c r="AZ1066" i="166"/>
  <c r="AX1066" i="166"/>
  <c r="AV1066" i="166"/>
  <c r="BA1065" i="166"/>
  <c r="AZ1065" i="166"/>
  <c r="AX1065" i="166"/>
  <c r="AW1065" i="166"/>
  <c r="AV1065" i="166"/>
  <c r="BA1064" i="166"/>
  <c r="AZ1064" i="166"/>
  <c r="AY1064" i="166"/>
  <c r="AX1064" i="166"/>
  <c r="AW1064" i="166"/>
  <c r="BA1063" i="166"/>
  <c r="AZ1063" i="166"/>
  <c r="AX1063" i="166"/>
  <c r="AW1063" i="166"/>
  <c r="AV1063" i="166"/>
  <c r="BA1062" i="166"/>
  <c r="AZ1062" i="166"/>
  <c r="AX1062" i="166"/>
  <c r="AW1062" i="166"/>
  <c r="AV1062" i="166"/>
  <c r="BA1061" i="166"/>
  <c r="AX1061" i="166"/>
  <c r="AW1061" i="166"/>
  <c r="AV1061" i="166"/>
  <c r="AZ1060" i="166"/>
  <c r="AY1060" i="166"/>
  <c r="BA1058" i="166"/>
  <c r="AZ1058" i="166"/>
  <c r="AY1058" i="166"/>
  <c r="AX1058" i="166"/>
  <c r="AW1058" i="166"/>
  <c r="AV1058" i="166"/>
  <c r="BA1057" i="166"/>
  <c r="AZ1057" i="166"/>
  <c r="AX1057" i="166"/>
  <c r="AW1057" i="166"/>
  <c r="AV1057" i="166"/>
  <c r="BA1056" i="166"/>
  <c r="AZ1056" i="166"/>
  <c r="AW1056" i="166"/>
  <c r="AV1056" i="166"/>
  <c r="BA1055" i="166"/>
  <c r="AZ1055" i="166"/>
  <c r="AX1055" i="166"/>
  <c r="AW1055" i="166"/>
  <c r="AV1055" i="166"/>
  <c r="BA1054" i="166"/>
  <c r="AZ1054" i="166"/>
  <c r="AY1054" i="166"/>
  <c r="AX1054" i="166"/>
  <c r="AV1054" i="166"/>
  <c r="BA1053" i="166"/>
  <c r="AZ1053" i="166"/>
  <c r="AX1053" i="166"/>
  <c r="AW1053" i="166"/>
  <c r="AV1053" i="166"/>
  <c r="BA1052" i="166"/>
  <c r="AZ1052" i="166"/>
  <c r="AX1052" i="166"/>
  <c r="AW1052" i="166"/>
  <c r="BA1051" i="166"/>
  <c r="AZ1051" i="166"/>
  <c r="AX1051" i="166"/>
  <c r="AW1051" i="166"/>
  <c r="AV1051" i="166"/>
  <c r="BA1050" i="166"/>
  <c r="AZ1050" i="166"/>
  <c r="AY1050" i="166"/>
  <c r="AX1050" i="166"/>
  <c r="AW1050" i="166"/>
  <c r="AV1050" i="166"/>
  <c r="BA1049" i="166"/>
  <c r="AZ1049" i="166"/>
  <c r="AX1049" i="166"/>
  <c r="AW1049" i="166"/>
  <c r="AV1049" i="166"/>
  <c r="BA1048" i="166"/>
  <c r="AZ1048" i="166"/>
  <c r="AW1048" i="166"/>
  <c r="AV1048" i="166"/>
  <c r="BA1047" i="166"/>
  <c r="AZ1047" i="166"/>
  <c r="AX1047" i="166"/>
  <c r="AW1047" i="166"/>
  <c r="AV1047" i="166"/>
  <c r="BA1046" i="166"/>
  <c r="AZ1046" i="166"/>
  <c r="AY1046" i="166"/>
  <c r="AX1046" i="166"/>
  <c r="AV1046" i="166"/>
  <c r="BA1045" i="166"/>
  <c r="AZ1045" i="166"/>
  <c r="AX1045" i="166"/>
  <c r="AW1045" i="166"/>
  <c r="AV1045" i="166"/>
  <c r="BA1044" i="166"/>
  <c r="AZ1044" i="166"/>
  <c r="AX1044" i="166"/>
  <c r="AW1044" i="166"/>
  <c r="BA1043" i="166"/>
  <c r="AZ1043" i="166"/>
  <c r="AX1043" i="166"/>
  <c r="AW1043" i="166"/>
  <c r="AV1043" i="166"/>
  <c r="BA1042" i="166"/>
  <c r="AZ1042" i="166"/>
  <c r="AY1042" i="166"/>
  <c r="AX1042" i="166"/>
  <c r="AW1042" i="166"/>
  <c r="AV1042" i="166"/>
  <c r="BA1041" i="166"/>
  <c r="AZ1041" i="166"/>
  <c r="AX1041" i="166"/>
  <c r="AW1041" i="166"/>
  <c r="AV1041" i="166"/>
  <c r="BA1040" i="166"/>
  <c r="AZ1040" i="166"/>
  <c r="AY1040" i="166"/>
  <c r="AW1040" i="166"/>
  <c r="AV1040" i="166"/>
  <c r="BA1039" i="166"/>
  <c r="AZ1039" i="166"/>
  <c r="AX1039" i="166"/>
  <c r="AW1039" i="166"/>
  <c r="AV1039" i="166"/>
  <c r="BA1038" i="166"/>
  <c r="AZ1038" i="166"/>
  <c r="AY1038" i="166"/>
  <c r="AW1038" i="166"/>
  <c r="AV1038" i="166"/>
  <c r="BA1037" i="166"/>
  <c r="AX1037" i="166"/>
  <c r="AW1037" i="166"/>
  <c r="AV1037" i="166"/>
  <c r="BA1036" i="166"/>
  <c r="AZ1036" i="166"/>
  <c r="AY1036" i="166"/>
  <c r="AW1036" i="166"/>
  <c r="AV1036" i="166"/>
  <c r="BA1035" i="166"/>
  <c r="AX1035" i="166"/>
  <c r="AW1035" i="166"/>
  <c r="AV1035" i="166"/>
  <c r="BA1034" i="166"/>
  <c r="AZ1034" i="166"/>
  <c r="AY1034" i="166"/>
  <c r="AW1034" i="166"/>
  <c r="AV1034" i="166"/>
  <c r="BA1033" i="166"/>
  <c r="AZ1033" i="166"/>
  <c r="AX1033" i="166"/>
  <c r="AW1033" i="166"/>
  <c r="AV1033" i="166"/>
  <c r="BA1032" i="166"/>
  <c r="AZ1032" i="166"/>
  <c r="AY1032" i="166"/>
  <c r="AX1032" i="166"/>
  <c r="AW1032" i="166"/>
  <c r="AV1032" i="166"/>
  <c r="BA1031" i="166"/>
  <c r="AZ1031" i="166"/>
  <c r="AX1031" i="166"/>
  <c r="AW1031" i="166"/>
  <c r="AV1031" i="166"/>
  <c r="BA1030" i="166"/>
  <c r="AZ1030" i="166"/>
  <c r="AY1030" i="166"/>
  <c r="AX1030" i="166"/>
  <c r="AW1030" i="166"/>
  <c r="AV1030" i="166"/>
  <c r="BA1029" i="166"/>
  <c r="AZ1029" i="166"/>
  <c r="AX1029" i="166"/>
  <c r="AW1029" i="166"/>
  <c r="AV1029" i="166"/>
  <c r="BA1028" i="166"/>
  <c r="AZ1028" i="166"/>
  <c r="AY1028" i="166"/>
  <c r="AX1028" i="166"/>
  <c r="AW1028" i="166"/>
  <c r="AV1028" i="166"/>
  <c r="BA1027" i="166"/>
  <c r="AZ1027" i="166"/>
  <c r="AX1027" i="166"/>
  <c r="AW1027" i="166"/>
  <c r="AV1027" i="166"/>
  <c r="BA1026" i="166"/>
  <c r="AZ1026" i="166"/>
  <c r="AY1026" i="166"/>
  <c r="AX1026" i="166"/>
  <c r="AW1026" i="166"/>
  <c r="AV1026" i="166"/>
  <c r="BA1025" i="166"/>
  <c r="AZ1025" i="166"/>
  <c r="AX1025" i="166"/>
  <c r="AW1025" i="166"/>
  <c r="AV1025" i="166"/>
  <c r="BA1024" i="166"/>
  <c r="AZ1024" i="166"/>
  <c r="AY1024" i="166"/>
  <c r="AX1024" i="166"/>
  <c r="AW1024" i="166"/>
  <c r="BA1023" i="166"/>
  <c r="AZ1023" i="166"/>
  <c r="AX1023" i="166"/>
  <c r="AW1023" i="166"/>
  <c r="AV1023" i="166"/>
  <c r="BA1022" i="166"/>
  <c r="AZ1022" i="166"/>
  <c r="AY1022" i="166"/>
  <c r="AX1022" i="166"/>
  <c r="AW1022" i="166"/>
  <c r="BA1021" i="166"/>
  <c r="AZ1021" i="166"/>
  <c r="AX1021" i="166"/>
  <c r="AW1021" i="166"/>
  <c r="AV1021" i="166"/>
  <c r="BA1020" i="166"/>
  <c r="AZ1020" i="166"/>
  <c r="AY1020" i="166"/>
  <c r="AX1020" i="166"/>
  <c r="AW1020" i="166"/>
  <c r="BA1019" i="166"/>
  <c r="AZ1019" i="166"/>
  <c r="AX1019" i="166"/>
  <c r="AW1019" i="166"/>
  <c r="AV1019" i="166"/>
  <c r="BA1018" i="166"/>
  <c r="AZ1018" i="166"/>
  <c r="AY1018" i="166"/>
  <c r="AX1018" i="166"/>
  <c r="AW1018" i="166"/>
  <c r="BA1017" i="166"/>
  <c r="AZ1017" i="166"/>
  <c r="AX1017" i="166"/>
  <c r="AW1017" i="166"/>
  <c r="AV1017" i="166"/>
  <c r="BA1016" i="166"/>
  <c r="AZ1016" i="166"/>
  <c r="AY1016" i="166"/>
  <c r="AX1016" i="166"/>
  <c r="AW1016" i="166"/>
  <c r="BA1015" i="166"/>
  <c r="AZ1015" i="166"/>
  <c r="AX1015" i="166"/>
  <c r="AW1015" i="166"/>
  <c r="AV1015" i="166"/>
  <c r="BA1014" i="166"/>
  <c r="AZ1014" i="166"/>
  <c r="AY1014" i="166"/>
  <c r="AX1014" i="166"/>
  <c r="AW1014" i="166"/>
  <c r="BA1013" i="166"/>
  <c r="AZ1013" i="166"/>
  <c r="AX1013" i="166"/>
  <c r="AW1013" i="166"/>
  <c r="AV1013" i="166"/>
  <c r="BA1012" i="166"/>
  <c r="AZ1012" i="166"/>
  <c r="AY1012" i="166"/>
  <c r="AX1012" i="166"/>
  <c r="AW1012" i="166"/>
  <c r="BA1011" i="166"/>
  <c r="AZ1011" i="166"/>
  <c r="AX1011" i="166"/>
  <c r="AW1011" i="166"/>
  <c r="AV1011" i="166"/>
  <c r="BA1010" i="166"/>
  <c r="AZ1010" i="166"/>
  <c r="AY1010" i="166"/>
  <c r="AX1010" i="166"/>
  <c r="AW1010" i="166"/>
  <c r="BA1009" i="166"/>
  <c r="AZ1009" i="166"/>
  <c r="AX1009" i="166"/>
  <c r="AW1009" i="166"/>
  <c r="AV1009" i="166"/>
  <c r="BA1008" i="166"/>
  <c r="AZ1008" i="166"/>
  <c r="AY1008" i="166"/>
  <c r="AX1008" i="166"/>
  <c r="AW1008" i="166"/>
  <c r="BA1007" i="166"/>
  <c r="AZ1007" i="166"/>
  <c r="AX1007" i="166"/>
  <c r="AW1007" i="166"/>
  <c r="AV1007" i="166"/>
  <c r="BA1006" i="166"/>
  <c r="AZ1006" i="166"/>
  <c r="AY1006" i="166"/>
  <c r="AX1006" i="166"/>
  <c r="AW1006" i="166"/>
  <c r="BA1005" i="166"/>
  <c r="AZ1005" i="166"/>
  <c r="AX1005" i="166"/>
  <c r="AW1005" i="166"/>
  <c r="AV1005" i="166"/>
  <c r="BA1004" i="166"/>
  <c r="AZ1004" i="166"/>
  <c r="AY1004" i="166"/>
  <c r="AX1004" i="166"/>
  <c r="AW1004" i="166"/>
  <c r="BA1003" i="166"/>
  <c r="AZ1003" i="166"/>
  <c r="AX1003" i="166"/>
  <c r="AW1003" i="166"/>
  <c r="AV1003" i="166"/>
  <c r="BA1002" i="166"/>
  <c r="AZ1002" i="166"/>
  <c r="AY1002" i="166"/>
  <c r="AX1002" i="166"/>
  <c r="AW1002" i="166"/>
  <c r="AV1002" i="166"/>
  <c r="BA1001" i="166"/>
  <c r="AZ1001" i="166"/>
  <c r="AX1001" i="166"/>
  <c r="AW1001" i="166"/>
  <c r="AV1001" i="166"/>
  <c r="BA1000" i="166"/>
  <c r="AZ1000" i="166"/>
  <c r="AY1000" i="166"/>
  <c r="AX1000" i="166"/>
  <c r="AW1000" i="166"/>
  <c r="AV1000" i="166"/>
  <c r="BA999" i="166"/>
  <c r="AX999" i="166"/>
  <c r="AW999" i="166"/>
  <c r="BA998" i="166"/>
  <c r="AZ998" i="166"/>
  <c r="AX998" i="166"/>
  <c r="AW998" i="166"/>
  <c r="AV998" i="166"/>
  <c r="BA997" i="166"/>
  <c r="AX997" i="166"/>
  <c r="AV997" i="166"/>
  <c r="BA996" i="166"/>
  <c r="AZ996" i="166"/>
  <c r="AX996" i="166"/>
  <c r="AW996" i="166"/>
  <c r="BA995" i="166"/>
  <c r="AX995" i="166"/>
  <c r="AW995" i="166"/>
  <c r="AV995" i="166"/>
  <c r="BA994" i="166"/>
  <c r="AZ994" i="166"/>
  <c r="AX994" i="166"/>
  <c r="AV994" i="166"/>
  <c r="BA993" i="166"/>
  <c r="AW993" i="166"/>
  <c r="AV993" i="166"/>
  <c r="BA992" i="166"/>
  <c r="AZ992" i="166"/>
  <c r="AX992" i="166"/>
  <c r="AV992" i="166"/>
  <c r="BA991" i="166"/>
  <c r="AY991" i="166"/>
  <c r="AX991" i="166"/>
  <c r="AW991" i="166"/>
  <c r="BA990" i="166"/>
  <c r="AZ990" i="166"/>
  <c r="AX990" i="166"/>
  <c r="AV990" i="166"/>
  <c r="BA989" i="166"/>
  <c r="AZ989" i="166"/>
  <c r="AY989" i="166"/>
  <c r="AX989" i="166"/>
  <c r="AW989" i="166"/>
  <c r="BA988" i="166"/>
  <c r="AZ988" i="166"/>
  <c r="AX988" i="166"/>
  <c r="AW988" i="166"/>
  <c r="AV988" i="166"/>
  <c r="BA987" i="166"/>
  <c r="AZ987" i="166"/>
  <c r="AY987" i="166"/>
  <c r="AX987" i="166"/>
  <c r="AW987" i="166"/>
  <c r="AV987" i="166"/>
  <c r="BA986" i="166"/>
  <c r="AZ986" i="166"/>
  <c r="AX986" i="166"/>
  <c r="AW986" i="166"/>
  <c r="AV986" i="166"/>
  <c r="BA985" i="166"/>
  <c r="AZ985" i="166"/>
  <c r="AY985" i="166"/>
  <c r="AX985" i="166"/>
  <c r="AW985" i="166"/>
  <c r="BA984" i="166"/>
  <c r="AZ984" i="166"/>
  <c r="AX984" i="166"/>
  <c r="AV984" i="166"/>
  <c r="BA983" i="166"/>
  <c r="AZ983" i="166"/>
  <c r="AX983" i="166"/>
  <c r="AW983" i="166"/>
  <c r="BA982" i="166"/>
  <c r="AZ982" i="166"/>
  <c r="AX982" i="166"/>
  <c r="AW982" i="166"/>
  <c r="AV982" i="166"/>
  <c r="BA981" i="166"/>
  <c r="AZ981" i="166"/>
  <c r="AY981" i="166"/>
  <c r="AX981" i="166"/>
  <c r="AW981" i="166"/>
  <c r="BA980" i="166"/>
  <c r="AZ980" i="166"/>
  <c r="AX980" i="166"/>
  <c r="AW980" i="166"/>
  <c r="AV980" i="166"/>
  <c r="BA979" i="166"/>
  <c r="AZ979" i="166"/>
  <c r="AY979" i="166"/>
  <c r="AX979" i="166"/>
  <c r="AW979" i="166"/>
  <c r="AV979" i="166"/>
  <c r="BA978" i="166"/>
  <c r="AZ978" i="166"/>
  <c r="AX978" i="166"/>
  <c r="AW978" i="166"/>
  <c r="BA977" i="166"/>
  <c r="AZ977" i="166"/>
  <c r="AY977" i="166"/>
  <c r="AX977" i="166"/>
  <c r="AW977" i="166"/>
  <c r="AV977" i="166"/>
  <c r="BA976" i="166"/>
  <c r="AZ976" i="166"/>
  <c r="AX976" i="166"/>
  <c r="AV976" i="166"/>
  <c r="BA975" i="166"/>
  <c r="AY975" i="166"/>
  <c r="AX975" i="166"/>
  <c r="AW975" i="166"/>
  <c r="BA974" i="166"/>
  <c r="AZ974" i="166"/>
  <c r="AX974" i="166"/>
  <c r="AW974" i="166"/>
  <c r="AV974" i="166"/>
  <c r="BA973" i="166"/>
  <c r="AZ973" i="166"/>
  <c r="AY973" i="166"/>
  <c r="AX973" i="166"/>
  <c r="AW973" i="166"/>
  <c r="BA972" i="166"/>
  <c r="AZ972" i="166"/>
  <c r="AX972" i="166"/>
  <c r="AW972" i="166"/>
  <c r="AV972" i="166"/>
  <c r="BA971" i="166"/>
  <c r="AZ971" i="166"/>
  <c r="AY971" i="166"/>
  <c r="AX971" i="166"/>
  <c r="AW971" i="166"/>
  <c r="AV971" i="166"/>
  <c r="BA970" i="166"/>
  <c r="AZ970" i="166"/>
  <c r="AY970" i="166"/>
  <c r="AX970" i="166"/>
  <c r="AW970" i="166"/>
  <c r="BA969" i="166"/>
  <c r="AZ969" i="166"/>
  <c r="AY969" i="166"/>
  <c r="AX969" i="166"/>
  <c r="AW969" i="166"/>
  <c r="AV969" i="166"/>
  <c r="BA968" i="166"/>
  <c r="AX968" i="166"/>
  <c r="AW968" i="166"/>
  <c r="AV968" i="166"/>
  <c r="BA967" i="166"/>
  <c r="AZ967" i="166"/>
  <c r="AY967" i="166"/>
  <c r="AX967" i="166"/>
  <c r="AW967" i="166"/>
  <c r="BA966" i="166"/>
  <c r="AX966" i="166"/>
  <c r="AW966" i="166"/>
  <c r="AV966" i="166"/>
  <c r="BA965" i="166"/>
  <c r="AZ965" i="166"/>
  <c r="AY965" i="166"/>
  <c r="AX965" i="166"/>
  <c r="AW965" i="166"/>
  <c r="AV965" i="166"/>
  <c r="BA964" i="166"/>
  <c r="AZ964" i="166"/>
  <c r="AY964" i="166"/>
  <c r="AX964" i="166"/>
  <c r="AW964" i="166"/>
  <c r="AV964" i="166"/>
  <c r="BA963" i="166"/>
  <c r="AY963" i="166"/>
  <c r="AX963" i="166"/>
  <c r="AW963" i="166"/>
  <c r="BA962" i="166"/>
  <c r="AY962" i="166"/>
  <c r="AX962" i="166"/>
  <c r="AW962" i="166"/>
  <c r="AV962" i="166"/>
  <c r="BA961" i="166"/>
  <c r="AZ961" i="166"/>
  <c r="AY961" i="166"/>
  <c r="AX961" i="166"/>
  <c r="AW961" i="166"/>
  <c r="BA960" i="166"/>
  <c r="AZ960" i="166"/>
  <c r="AX960" i="166"/>
  <c r="AW960" i="166"/>
  <c r="BA959" i="166"/>
  <c r="AZ959" i="166"/>
  <c r="AX959" i="166"/>
  <c r="AW959" i="166"/>
  <c r="AV959" i="166"/>
  <c r="BA958" i="166"/>
  <c r="AZ958" i="166"/>
  <c r="AX958" i="166"/>
  <c r="AW958" i="166"/>
  <c r="AV958" i="166"/>
  <c r="BA957" i="166"/>
  <c r="AZ957" i="166"/>
  <c r="AX957" i="166"/>
  <c r="AW957" i="166"/>
  <c r="AV957" i="166"/>
  <c r="BA956" i="166"/>
  <c r="AZ956" i="166"/>
  <c r="AY956" i="166"/>
  <c r="AW956" i="166"/>
  <c r="AV956" i="166"/>
  <c r="BA955" i="166"/>
  <c r="AZ955" i="166"/>
  <c r="AX955" i="166"/>
  <c r="AW955" i="166"/>
  <c r="AV955" i="166"/>
  <c r="BA954" i="166"/>
  <c r="AZ954" i="166"/>
  <c r="AX954" i="166"/>
  <c r="AW954" i="166"/>
  <c r="AV954" i="166"/>
  <c r="BA953" i="166"/>
  <c r="AZ953" i="166"/>
  <c r="AX953" i="166"/>
  <c r="AW953" i="166"/>
  <c r="AV953" i="166"/>
  <c r="BA952" i="166"/>
  <c r="AZ952" i="166"/>
  <c r="AX952" i="166"/>
  <c r="AW952" i="166"/>
  <c r="BA951" i="166"/>
  <c r="AZ951" i="166"/>
  <c r="AX951" i="166"/>
  <c r="AW951" i="166"/>
  <c r="AV951" i="166"/>
  <c r="BA950" i="166"/>
  <c r="AZ950" i="166"/>
  <c r="AX950" i="166"/>
  <c r="AW950" i="166"/>
  <c r="AV950" i="166"/>
  <c r="BA949" i="166"/>
  <c r="AZ949" i="166"/>
  <c r="AX949" i="166"/>
  <c r="AW949" i="166"/>
  <c r="AV949" i="166"/>
  <c r="BA948" i="166"/>
  <c r="AZ948" i="166"/>
  <c r="AY948" i="166"/>
  <c r="AW948" i="166"/>
  <c r="AV948" i="166"/>
  <c r="BA947" i="166"/>
  <c r="AZ947" i="166"/>
  <c r="AX947" i="166"/>
  <c r="AW947" i="166"/>
  <c r="AV947" i="166"/>
  <c r="BA946" i="166"/>
  <c r="AZ946" i="166"/>
  <c r="AX946" i="166"/>
  <c r="AW946" i="166"/>
  <c r="AV946" i="166"/>
  <c r="BA945" i="166"/>
  <c r="AZ945" i="166"/>
  <c r="AX945" i="166"/>
  <c r="AW945" i="166"/>
  <c r="AV945" i="166"/>
  <c r="BA944" i="166"/>
  <c r="AZ944" i="166"/>
  <c r="AX944" i="166"/>
  <c r="AW944" i="166"/>
  <c r="BA943" i="166"/>
  <c r="AZ943" i="166"/>
  <c r="AX943" i="166"/>
  <c r="AW943" i="166"/>
  <c r="AV943" i="166"/>
  <c r="BA942" i="166"/>
  <c r="AZ942" i="166"/>
  <c r="AX942" i="166"/>
  <c r="AW942" i="166"/>
  <c r="BA941" i="166"/>
  <c r="AZ941" i="166"/>
  <c r="AX941" i="166"/>
  <c r="AW941" i="166"/>
  <c r="AV941" i="166"/>
  <c r="BA940" i="166"/>
  <c r="AZ940" i="166"/>
  <c r="AY940" i="166"/>
  <c r="AX940" i="166"/>
  <c r="AW940" i="166"/>
  <c r="AV940" i="166"/>
  <c r="BA939" i="166"/>
  <c r="AZ939" i="166"/>
  <c r="AX939" i="166"/>
  <c r="AW939" i="166"/>
  <c r="AV939" i="166"/>
  <c r="BA938" i="166"/>
  <c r="AZ938" i="166"/>
  <c r="AX938" i="166"/>
  <c r="AW938" i="166"/>
  <c r="AV938" i="166"/>
  <c r="BA937" i="166"/>
  <c r="AZ937" i="166"/>
  <c r="AX937" i="166"/>
  <c r="AW937" i="166"/>
  <c r="AV937" i="166"/>
  <c r="BA936" i="166"/>
  <c r="AZ936" i="166"/>
  <c r="AX936" i="166"/>
  <c r="AW936" i="166"/>
  <c r="BA935" i="166"/>
  <c r="AZ935" i="166"/>
  <c r="AX935" i="166"/>
  <c r="AW935" i="166"/>
  <c r="AV935" i="166"/>
  <c r="BA934" i="166"/>
  <c r="AZ934" i="166"/>
  <c r="AX934" i="166"/>
  <c r="AW934" i="166"/>
  <c r="AV934" i="166"/>
  <c r="BA933" i="166"/>
  <c r="AZ933" i="166"/>
  <c r="AX933" i="166"/>
  <c r="AW933" i="166"/>
  <c r="AV933" i="166"/>
  <c r="BA932" i="166"/>
  <c r="AZ932" i="166"/>
  <c r="AY932" i="166"/>
  <c r="AX932" i="166"/>
  <c r="AW932" i="166"/>
  <c r="AV932" i="166"/>
  <c r="BA931" i="166"/>
  <c r="AZ931" i="166"/>
  <c r="AX931" i="166"/>
  <c r="AW931" i="166"/>
  <c r="AV931" i="166"/>
  <c r="BA930" i="166"/>
  <c r="AZ930" i="166"/>
  <c r="AX930" i="166"/>
  <c r="AW930" i="166"/>
  <c r="AV930" i="166"/>
  <c r="BA929" i="166"/>
  <c r="AY929" i="166"/>
  <c r="AX929" i="166"/>
  <c r="AW929" i="166"/>
  <c r="AV929" i="166"/>
  <c r="BA928" i="166"/>
  <c r="AZ928" i="166"/>
  <c r="AX928" i="166"/>
  <c r="AW928" i="166"/>
  <c r="AV928" i="166"/>
  <c r="BA927" i="166"/>
  <c r="AZ927" i="166"/>
  <c r="AX927" i="166"/>
  <c r="AW927" i="166"/>
  <c r="AV927" i="166"/>
  <c r="BA926" i="166"/>
  <c r="AZ926" i="166"/>
  <c r="AX926" i="166"/>
  <c r="AW926" i="166"/>
  <c r="AV926" i="166"/>
  <c r="BA925" i="166"/>
  <c r="AZ925" i="166"/>
  <c r="AX925" i="166"/>
  <c r="AW925" i="166"/>
  <c r="AV925" i="166"/>
  <c r="BA924" i="166"/>
  <c r="AZ924" i="166"/>
  <c r="AY924" i="166"/>
  <c r="AX924" i="166"/>
  <c r="AW924" i="166"/>
  <c r="AV924" i="166"/>
  <c r="BA923" i="166"/>
  <c r="AZ923" i="166"/>
  <c r="AX923" i="166"/>
  <c r="AW923" i="166"/>
  <c r="AV923" i="166"/>
  <c r="BA922" i="166"/>
  <c r="AZ922" i="166"/>
  <c r="AY922" i="166"/>
  <c r="AX922" i="166"/>
  <c r="AW922" i="166"/>
  <c r="BA921" i="166"/>
  <c r="AZ921" i="166"/>
  <c r="AX921" i="166"/>
  <c r="AW921" i="166"/>
  <c r="AV921" i="166"/>
  <c r="BA920" i="166"/>
  <c r="AZ920" i="166"/>
  <c r="AY920" i="166"/>
  <c r="AX920" i="166"/>
  <c r="AW920" i="166"/>
  <c r="AV920" i="166"/>
  <c r="BA919" i="166"/>
  <c r="AZ919" i="166"/>
  <c r="AX919" i="166"/>
  <c r="AW919" i="166"/>
  <c r="AV919" i="166"/>
  <c r="BA918" i="166"/>
  <c r="AZ918" i="166"/>
  <c r="AY918" i="166"/>
  <c r="AW918" i="166"/>
  <c r="AV918" i="166"/>
  <c r="BA917" i="166"/>
  <c r="AZ917" i="166"/>
  <c r="AX917" i="166"/>
  <c r="AW917" i="166"/>
  <c r="AV917" i="166"/>
  <c r="BA916" i="166"/>
  <c r="AZ916" i="166"/>
  <c r="AY916" i="166"/>
  <c r="AW916" i="166"/>
  <c r="AV916" i="166"/>
  <c r="BA915" i="166"/>
  <c r="AZ915" i="166"/>
  <c r="AX915" i="166"/>
  <c r="AW915" i="166"/>
  <c r="AV915" i="166"/>
  <c r="BA914" i="166"/>
  <c r="AZ914" i="166"/>
  <c r="AY914" i="166"/>
  <c r="AW914" i="166"/>
  <c r="AV914" i="166"/>
  <c r="BA913" i="166"/>
  <c r="AZ913" i="166"/>
  <c r="AX913" i="166"/>
  <c r="AW913" i="166"/>
  <c r="AV913" i="166"/>
  <c r="BA912" i="166"/>
  <c r="AZ912" i="166"/>
  <c r="AY912" i="166"/>
  <c r="AX912" i="166"/>
  <c r="AW912" i="166"/>
  <c r="AV912" i="166"/>
  <c r="BA911" i="166"/>
  <c r="AZ911" i="166"/>
  <c r="AX911" i="166"/>
  <c r="AW911" i="166"/>
  <c r="AV911" i="166"/>
  <c r="BA910" i="166"/>
  <c r="AZ910" i="166"/>
  <c r="AY910" i="166"/>
  <c r="AX910" i="166"/>
  <c r="AW910" i="166"/>
  <c r="BA909" i="166"/>
  <c r="AZ909" i="166"/>
  <c r="AX909" i="166"/>
  <c r="AW909" i="166"/>
  <c r="AV909" i="166"/>
  <c r="BA908" i="166"/>
  <c r="AZ908" i="166"/>
  <c r="AY908" i="166"/>
  <c r="AX908" i="166"/>
  <c r="AW908" i="166"/>
  <c r="AV908" i="166"/>
  <c r="BA907" i="166"/>
  <c r="AZ907" i="166"/>
  <c r="AX907" i="166"/>
  <c r="AW907" i="166"/>
  <c r="AV907" i="166"/>
  <c r="BA906" i="166"/>
  <c r="AZ906" i="166"/>
  <c r="AY906" i="166"/>
  <c r="AW906" i="166"/>
  <c r="AV906" i="166"/>
  <c r="BA905" i="166"/>
  <c r="AZ905" i="166"/>
  <c r="AX905" i="166"/>
  <c r="AW905" i="166"/>
  <c r="AV905" i="166"/>
  <c r="BA904" i="166"/>
  <c r="AZ904" i="166"/>
  <c r="AY904" i="166"/>
  <c r="AX904" i="166"/>
  <c r="AW904" i="166"/>
  <c r="AV904" i="166"/>
  <c r="BA903" i="166"/>
  <c r="AZ903" i="166"/>
  <c r="AX903" i="166"/>
  <c r="AW903" i="166"/>
  <c r="AV903" i="166"/>
  <c r="BA902" i="166"/>
  <c r="AZ902" i="166"/>
  <c r="AY902" i="166"/>
  <c r="AX902" i="166"/>
  <c r="AW902" i="166"/>
  <c r="BA901" i="166"/>
  <c r="AZ901" i="166"/>
  <c r="AX901" i="166"/>
  <c r="AW901" i="166"/>
  <c r="AV901" i="166"/>
  <c r="BA900" i="166"/>
  <c r="AZ900" i="166"/>
  <c r="AY900" i="166"/>
  <c r="AX900" i="166"/>
  <c r="AW900" i="166"/>
  <c r="AV900" i="166"/>
  <c r="BA899" i="166"/>
  <c r="AZ899" i="166"/>
  <c r="AX899" i="166"/>
  <c r="AW899" i="166"/>
  <c r="AV899" i="166"/>
  <c r="BA898" i="166"/>
  <c r="AZ898" i="166"/>
  <c r="AX898" i="166"/>
  <c r="AW898" i="166"/>
  <c r="AV898" i="166"/>
  <c r="BA897" i="166"/>
  <c r="AZ897" i="166"/>
  <c r="AY897" i="166"/>
  <c r="AX897" i="166"/>
  <c r="AW897" i="166"/>
  <c r="BA896" i="166"/>
  <c r="AZ896" i="166"/>
  <c r="AY896" i="166"/>
  <c r="AX896" i="166"/>
  <c r="AW896" i="166"/>
  <c r="AV896" i="166"/>
  <c r="BA895" i="166"/>
  <c r="AZ895" i="166"/>
  <c r="AY895" i="166"/>
  <c r="AX895" i="166"/>
  <c r="AW895" i="166"/>
  <c r="BA894" i="166"/>
  <c r="AZ894" i="166"/>
  <c r="AY894" i="166"/>
  <c r="AW894" i="166"/>
  <c r="AV894" i="166"/>
  <c r="BA893" i="166"/>
  <c r="AZ893" i="166"/>
  <c r="AY893" i="166"/>
  <c r="AX893" i="166"/>
  <c r="AW893" i="166"/>
  <c r="BA892" i="166"/>
  <c r="AZ892" i="166"/>
  <c r="AY892" i="166"/>
  <c r="AX892" i="166"/>
  <c r="AW892" i="166"/>
  <c r="AV892" i="166"/>
  <c r="BA891" i="166"/>
  <c r="AZ891" i="166"/>
  <c r="AY891" i="166"/>
  <c r="AX891" i="166"/>
  <c r="AW891" i="166"/>
  <c r="BA890" i="166"/>
  <c r="AZ890" i="166"/>
  <c r="AX890" i="166"/>
  <c r="AW890" i="166"/>
  <c r="AV890" i="166"/>
  <c r="BA889" i="166"/>
  <c r="AZ889" i="166"/>
  <c r="AY889" i="166"/>
  <c r="AX889" i="166"/>
  <c r="AW889" i="166"/>
  <c r="BA888" i="166"/>
  <c r="AZ888" i="166"/>
  <c r="AY888" i="166"/>
  <c r="AX888" i="166"/>
  <c r="AW888" i="166"/>
  <c r="AV888" i="166"/>
  <c r="BA887" i="166"/>
  <c r="AZ887" i="166"/>
  <c r="AY887" i="166"/>
  <c r="AX887" i="166"/>
  <c r="AW887" i="166"/>
  <c r="BA886" i="166"/>
  <c r="AZ886" i="166"/>
  <c r="AX886" i="166"/>
  <c r="AW886" i="166"/>
  <c r="AV886" i="166"/>
  <c r="BA885" i="166"/>
  <c r="AZ885" i="166"/>
  <c r="AY885" i="166"/>
  <c r="AX885" i="166"/>
  <c r="AW885" i="166"/>
  <c r="BA884" i="166"/>
  <c r="AZ884" i="166"/>
  <c r="AY884" i="166"/>
  <c r="AX884" i="166"/>
  <c r="AW884" i="166"/>
  <c r="AV884" i="166"/>
  <c r="BA883" i="166"/>
  <c r="AZ883" i="166"/>
  <c r="AY883" i="166"/>
  <c r="AX883" i="166"/>
  <c r="AW883" i="166"/>
  <c r="BA882" i="166"/>
  <c r="AZ882" i="166"/>
  <c r="AW882" i="166"/>
  <c r="AV882" i="166"/>
  <c r="BA881" i="166"/>
  <c r="AZ881" i="166"/>
  <c r="AY881" i="166"/>
  <c r="AX881" i="166"/>
  <c r="AW881" i="166"/>
  <c r="BA880" i="166"/>
  <c r="AZ880" i="166"/>
  <c r="AY880" i="166"/>
  <c r="AX880" i="166"/>
  <c r="AW880" i="166"/>
  <c r="AV880" i="166"/>
  <c r="BA879" i="166"/>
  <c r="AZ879" i="166"/>
  <c r="AY879" i="166"/>
  <c r="AX879" i="166"/>
  <c r="AW879" i="166"/>
  <c r="BA878" i="166"/>
  <c r="AZ878" i="166"/>
  <c r="AY878" i="166"/>
  <c r="AW878" i="166"/>
  <c r="AV878" i="166"/>
  <c r="BA877" i="166"/>
  <c r="AZ877" i="166"/>
  <c r="AY877" i="166"/>
  <c r="AX877" i="166"/>
  <c r="AW877" i="166"/>
  <c r="BA876" i="166"/>
  <c r="AZ876" i="166"/>
  <c r="AY876" i="166"/>
  <c r="AX876" i="166"/>
  <c r="AW876" i="166"/>
  <c r="AV876" i="166"/>
  <c r="BA875" i="166"/>
  <c r="AZ875" i="166"/>
  <c r="AY875" i="166"/>
  <c r="AX875" i="166"/>
  <c r="AW875" i="166"/>
  <c r="BA874" i="166"/>
  <c r="AZ874" i="166"/>
  <c r="AX874" i="166"/>
  <c r="AW874" i="166"/>
  <c r="AV874" i="166"/>
  <c r="BA873" i="166"/>
  <c r="AZ873" i="166"/>
  <c r="AY873" i="166"/>
  <c r="AX873" i="166"/>
  <c r="AW873" i="166"/>
  <c r="BA872" i="166"/>
  <c r="AZ872" i="166"/>
  <c r="AY872" i="166"/>
  <c r="AX872" i="166"/>
  <c r="AW872" i="166"/>
  <c r="AV872" i="166"/>
  <c r="BA871" i="166"/>
  <c r="AZ871" i="166"/>
  <c r="AY871" i="166"/>
  <c r="AX871" i="166"/>
  <c r="AW871" i="166"/>
  <c r="BA870" i="166"/>
  <c r="AZ870" i="166"/>
  <c r="AX870" i="166"/>
  <c r="AW870" i="166"/>
  <c r="AV870" i="166"/>
  <c r="BA869" i="166"/>
  <c r="AZ869" i="166"/>
  <c r="AY869" i="166"/>
  <c r="AX869" i="166"/>
  <c r="AW869" i="166"/>
  <c r="BA868" i="166"/>
  <c r="AZ868" i="166"/>
  <c r="AY868" i="166"/>
  <c r="AX868" i="166"/>
  <c r="AW868" i="166"/>
  <c r="AV868" i="166"/>
  <c r="BA867" i="166"/>
  <c r="AZ867" i="166"/>
  <c r="AY867" i="166"/>
  <c r="AX867" i="166"/>
  <c r="AW867" i="166"/>
  <c r="BA866" i="166"/>
  <c r="AZ866" i="166"/>
  <c r="AY866" i="166"/>
  <c r="AW866" i="166"/>
  <c r="AV866" i="166"/>
  <c r="BA865" i="166"/>
  <c r="AZ865" i="166"/>
  <c r="AY865" i="166"/>
  <c r="AX865" i="166"/>
  <c r="AW865" i="166"/>
  <c r="BA864" i="166"/>
  <c r="AZ864" i="166"/>
  <c r="AY864" i="166"/>
  <c r="AX864" i="166"/>
  <c r="AW864" i="166"/>
  <c r="AV864" i="166"/>
  <c r="BA863" i="166"/>
  <c r="AZ863" i="166"/>
  <c r="AY863" i="166"/>
  <c r="AX863" i="166"/>
  <c r="AW863" i="166"/>
  <c r="BA862" i="166"/>
  <c r="AZ862" i="166"/>
  <c r="AY862" i="166"/>
  <c r="AX862" i="166"/>
  <c r="AW862" i="166"/>
  <c r="AV862" i="166"/>
  <c r="BA861" i="166"/>
  <c r="AZ861" i="166"/>
  <c r="AY861" i="166"/>
  <c r="AX861" i="166"/>
  <c r="AW861" i="166"/>
  <c r="BA860" i="166"/>
  <c r="AZ860" i="166"/>
  <c r="AY860" i="166"/>
  <c r="AX860" i="166"/>
  <c r="AW860" i="166"/>
  <c r="AV860" i="166"/>
  <c r="BA859" i="166"/>
  <c r="AZ859" i="166"/>
  <c r="AY859" i="166"/>
  <c r="AX859" i="166"/>
  <c r="AW859" i="166"/>
  <c r="BA858" i="166"/>
  <c r="AZ858" i="166"/>
  <c r="AW858" i="166"/>
  <c r="AV858" i="166"/>
  <c r="BA857" i="166"/>
  <c r="AZ857" i="166"/>
  <c r="AY857" i="166"/>
  <c r="AX857" i="166"/>
  <c r="AW857" i="166"/>
  <c r="BA856" i="166"/>
  <c r="AZ856" i="166"/>
  <c r="AY856" i="166"/>
  <c r="AX856" i="166"/>
  <c r="AW856" i="166"/>
  <c r="AV856" i="166"/>
  <c r="BA855" i="166"/>
  <c r="AZ855" i="166"/>
  <c r="AY855" i="166"/>
  <c r="AX855" i="166"/>
  <c r="AW855" i="166"/>
  <c r="BA854" i="166"/>
  <c r="AZ854" i="166"/>
  <c r="AY854" i="166"/>
  <c r="AX854" i="166"/>
  <c r="AW854" i="166"/>
  <c r="AV854" i="166"/>
  <c r="BA853" i="166"/>
  <c r="AZ853" i="166"/>
  <c r="AY853" i="166"/>
  <c r="AX853" i="166"/>
  <c r="AV853" i="166"/>
  <c r="BA852" i="166"/>
  <c r="AZ852" i="166"/>
  <c r="AX852" i="166"/>
  <c r="AW852" i="166"/>
  <c r="AV852" i="166"/>
  <c r="BA851" i="166"/>
  <c r="AZ851" i="166"/>
  <c r="AX851" i="166"/>
  <c r="AW851" i="166"/>
  <c r="BA850" i="166"/>
  <c r="AZ850" i="166"/>
  <c r="AX850" i="166"/>
  <c r="AW850" i="166"/>
  <c r="AV850" i="166"/>
  <c r="BA849" i="166"/>
  <c r="AZ849" i="166"/>
  <c r="AY849" i="166"/>
  <c r="AX849" i="166"/>
  <c r="AW849" i="166"/>
  <c r="AV849" i="166"/>
  <c r="BA848" i="166"/>
  <c r="AZ848" i="166"/>
  <c r="AX848" i="166"/>
  <c r="AV848" i="166"/>
  <c r="BA847" i="166"/>
  <c r="AZ847" i="166"/>
  <c r="AY847" i="166"/>
  <c r="AX847" i="166"/>
  <c r="AW847" i="166"/>
  <c r="BA846" i="166"/>
  <c r="AZ846" i="166"/>
  <c r="AX846" i="166"/>
  <c r="AW846" i="166"/>
  <c r="AV846" i="166"/>
  <c r="BA845" i="166"/>
  <c r="AZ845" i="166"/>
  <c r="AY845" i="166"/>
  <c r="AX845" i="166"/>
  <c r="AW845" i="166"/>
  <c r="AV845" i="166"/>
  <c r="BA844" i="166"/>
  <c r="AZ844" i="166"/>
  <c r="AX844" i="166"/>
  <c r="AW844" i="166"/>
  <c r="AV844" i="166"/>
  <c r="BA843" i="166"/>
  <c r="AZ843" i="166"/>
  <c r="AX843" i="166"/>
  <c r="AW843" i="166"/>
  <c r="BA842" i="166"/>
  <c r="AZ842" i="166"/>
  <c r="AX842" i="166"/>
  <c r="AV842" i="166"/>
  <c r="BA841" i="166"/>
  <c r="AZ841" i="166"/>
  <c r="AY841" i="166"/>
  <c r="AX841" i="166"/>
  <c r="AW841" i="166"/>
  <c r="AV841" i="166"/>
  <c r="BA840" i="166"/>
  <c r="AZ840" i="166"/>
  <c r="AX840" i="166"/>
  <c r="AV840" i="166"/>
  <c r="BA839" i="166"/>
  <c r="AZ839" i="166"/>
  <c r="AY839" i="166"/>
  <c r="AX839" i="166"/>
  <c r="AW839" i="166"/>
  <c r="BA838" i="166"/>
  <c r="AZ838" i="166"/>
  <c r="AX838" i="166"/>
  <c r="AW838" i="166"/>
  <c r="AV838" i="166"/>
  <c r="BA837" i="166"/>
  <c r="AZ837" i="166"/>
  <c r="AY837" i="166"/>
  <c r="AX837" i="166"/>
  <c r="AW837" i="166"/>
  <c r="AV837" i="166"/>
  <c r="BA836" i="166"/>
  <c r="AZ836" i="166"/>
  <c r="AX836" i="166"/>
  <c r="AW836" i="166"/>
  <c r="BA835" i="166"/>
  <c r="AZ835" i="166"/>
  <c r="AX835" i="166"/>
  <c r="AW835" i="166"/>
  <c r="BA834" i="166"/>
  <c r="AZ834" i="166"/>
  <c r="AX834" i="166"/>
  <c r="AW834" i="166"/>
  <c r="AV834" i="166"/>
  <c r="BA833" i="166"/>
  <c r="AZ833" i="166"/>
  <c r="AY833" i="166"/>
  <c r="AX833" i="166"/>
  <c r="AW833" i="166"/>
  <c r="AV833" i="166"/>
  <c r="BA832" i="166"/>
  <c r="AZ832" i="166"/>
  <c r="AX832" i="166"/>
  <c r="AV832" i="166"/>
  <c r="BA831" i="166"/>
  <c r="AZ831" i="166"/>
  <c r="AY831" i="166"/>
  <c r="AX831" i="166"/>
  <c r="AW831" i="166"/>
  <c r="BA830" i="166"/>
  <c r="AZ830" i="166"/>
  <c r="AX830" i="166"/>
  <c r="AV830" i="166"/>
  <c r="BA829" i="166"/>
  <c r="AZ829" i="166"/>
  <c r="AY829" i="166"/>
  <c r="AX829" i="166"/>
  <c r="AW829" i="166"/>
  <c r="AV829" i="166"/>
  <c r="BA828" i="166"/>
  <c r="AZ828" i="166"/>
  <c r="AX828" i="166"/>
  <c r="AW828" i="166"/>
  <c r="AV828" i="166"/>
  <c r="BA827" i="166"/>
  <c r="AZ827" i="166"/>
  <c r="AX827" i="166"/>
  <c r="AW827" i="166"/>
  <c r="BA826" i="166"/>
  <c r="AZ826" i="166"/>
  <c r="AX826" i="166"/>
  <c r="AV826" i="166"/>
  <c r="BA825" i="166"/>
  <c r="AZ825" i="166"/>
  <c r="AY825" i="166"/>
  <c r="AX825" i="166"/>
  <c r="AW825" i="166"/>
  <c r="AV825" i="166"/>
  <c r="BA824" i="166"/>
  <c r="AZ824" i="166"/>
  <c r="AX824" i="166"/>
  <c r="AV824" i="166"/>
  <c r="BA823" i="166"/>
  <c r="AZ823" i="166"/>
  <c r="AY823" i="166"/>
  <c r="AX823" i="166"/>
  <c r="AW823" i="166"/>
  <c r="BA822" i="166"/>
  <c r="AZ822" i="166"/>
  <c r="AX822" i="166"/>
  <c r="AW822" i="166"/>
  <c r="AV822" i="166"/>
  <c r="BA821" i="166"/>
  <c r="AZ821" i="166"/>
  <c r="AY821" i="166"/>
  <c r="AX821" i="166"/>
  <c r="AW821" i="166"/>
  <c r="AV821" i="166"/>
  <c r="BA820" i="166"/>
  <c r="AZ820" i="166"/>
  <c r="AX820" i="166"/>
  <c r="AW820" i="166"/>
  <c r="BA819" i="166"/>
  <c r="AZ819" i="166"/>
  <c r="AX819" i="166"/>
  <c r="AW819" i="166"/>
  <c r="BA818" i="166"/>
  <c r="AZ818" i="166"/>
  <c r="AX818" i="166"/>
  <c r="AW818" i="166"/>
  <c r="AV818" i="166"/>
  <c r="BA817" i="166"/>
  <c r="AZ817" i="166"/>
  <c r="AY817" i="166"/>
  <c r="AX817" i="166"/>
  <c r="AW817" i="166"/>
  <c r="AV817" i="166"/>
  <c r="BA816" i="166"/>
  <c r="AZ816" i="166"/>
  <c r="AX816" i="166"/>
  <c r="AV816" i="166"/>
  <c r="BA815" i="166"/>
  <c r="AZ815" i="166"/>
  <c r="AY815" i="166"/>
  <c r="AX815" i="166"/>
  <c r="AW815" i="166"/>
  <c r="BA814" i="166"/>
  <c r="AZ814" i="166"/>
  <c r="AX814" i="166"/>
  <c r="AW814" i="166"/>
  <c r="AV814" i="166"/>
  <c r="BA813" i="166"/>
  <c r="AZ813" i="166"/>
  <c r="AY813" i="166"/>
  <c r="AX813" i="166"/>
  <c r="AW813" i="166"/>
  <c r="AV813" i="166"/>
  <c r="BA812" i="166"/>
  <c r="AZ812" i="166"/>
  <c r="AX812" i="166"/>
  <c r="AW812" i="166"/>
  <c r="AV812" i="166"/>
  <c r="BA811" i="166"/>
  <c r="AZ811" i="166"/>
  <c r="AY811" i="166"/>
  <c r="AX811" i="166"/>
  <c r="AW811" i="166"/>
  <c r="BA810" i="166"/>
  <c r="AZ810" i="166"/>
  <c r="AX810" i="166"/>
  <c r="AV810" i="166"/>
  <c r="BA809" i="166"/>
  <c r="AZ809" i="166"/>
  <c r="AY809" i="166"/>
  <c r="AX809" i="166"/>
  <c r="AW809" i="166"/>
  <c r="AV809" i="166"/>
  <c r="BA808" i="166"/>
  <c r="AX808" i="166"/>
  <c r="AV808" i="166"/>
  <c r="BA807" i="166"/>
  <c r="AZ807" i="166"/>
  <c r="AX807" i="166"/>
  <c r="AW807" i="166"/>
  <c r="AV807" i="166"/>
  <c r="BA806" i="166"/>
  <c r="AX806" i="166"/>
  <c r="AV806" i="166"/>
  <c r="BA805" i="166"/>
  <c r="AZ805" i="166"/>
  <c r="AX805" i="166"/>
  <c r="AW805" i="166"/>
  <c r="AV805" i="166"/>
  <c r="BA804" i="166"/>
  <c r="AZ804" i="166"/>
  <c r="AX804" i="166"/>
  <c r="AV804" i="166"/>
  <c r="BA803" i="166"/>
  <c r="AZ803" i="166"/>
  <c r="AY803" i="166"/>
  <c r="AX803" i="166"/>
  <c r="AW803" i="166"/>
  <c r="BA802" i="166"/>
  <c r="AZ802" i="166"/>
  <c r="AX802" i="166"/>
  <c r="AV802" i="166"/>
  <c r="BA801" i="166"/>
  <c r="AZ801" i="166"/>
  <c r="AY801" i="166"/>
  <c r="AX801" i="166"/>
  <c r="AW801" i="166"/>
  <c r="BA800" i="166"/>
  <c r="AZ800" i="166"/>
  <c r="AX800" i="166"/>
  <c r="AV800" i="166"/>
  <c r="BA799" i="166"/>
  <c r="AZ799" i="166"/>
  <c r="AY799" i="166"/>
  <c r="AX799" i="166"/>
  <c r="AW799" i="166"/>
  <c r="AV799" i="166"/>
  <c r="BA798" i="166"/>
  <c r="AZ798" i="166"/>
  <c r="AX798" i="166"/>
  <c r="AV798" i="166"/>
  <c r="BA797" i="166"/>
  <c r="AZ797" i="166"/>
  <c r="AY797" i="166"/>
  <c r="AX797" i="166"/>
  <c r="AW797" i="166"/>
  <c r="AV797" i="166"/>
  <c r="BA796" i="166"/>
  <c r="AZ796" i="166"/>
  <c r="AX796" i="166"/>
  <c r="AV796" i="166"/>
  <c r="BA795" i="166"/>
  <c r="AZ795" i="166"/>
  <c r="AY795" i="166"/>
  <c r="AX795" i="166"/>
  <c r="AW795" i="166"/>
  <c r="AV795" i="166"/>
  <c r="BA794" i="166"/>
  <c r="AZ794" i="166"/>
  <c r="AX794" i="166"/>
  <c r="AV794" i="166"/>
  <c r="BA793" i="166"/>
  <c r="AZ793" i="166"/>
  <c r="AY793" i="166"/>
  <c r="AX793" i="166"/>
  <c r="AW793" i="166"/>
  <c r="AV793" i="166"/>
  <c r="BA792" i="166"/>
  <c r="AZ792" i="166"/>
  <c r="AX792" i="166"/>
  <c r="AV792" i="166"/>
  <c r="BA791" i="166"/>
  <c r="AZ791" i="166"/>
  <c r="AX791" i="166"/>
  <c r="AW791" i="166"/>
  <c r="BA790" i="166"/>
  <c r="AZ790" i="166"/>
  <c r="AX790" i="166"/>
  <c r="AV790" i="166"/>
  <c r="BA789" i="166"/>
  <c r="AZ789" i="166"/>
  <c r="AX789" i="166"/>
  <c r="AW789" i="166"/>
  <c r="AV789" i="166"/>
  <c r="BA788" i="166"/>
  <c r="AZ788" i="166"/>
  <c r="AX788" i="166"/>
  <c r="AV788" i="166"/>
  <c r="BA787" i="166"/>
  <c r="AZ787" i="166"/>
  <c r="AY787" i="166"/>
  <c r="AW787" i="166"/>
  <c r="AV787" i="166"/>
  <c r="BA786" i="166"/>
  <c r="AZ786" i="166"/>
  <c r="AX786" i="166"/>
  <c r="AW786" i="166"/>
  <c r="AV786" i="166"/>
  <c r="BA785" i="166"/>
  <c r="AZ785" i="166"/>
  <c r="AY785" i="166"/>
  <c r="AX785" i="166"/>
  <c r="AW785" i="166"/>
  <c r="AV785" i="166"/>
  <c r="BA784" i="166"/>
  <c r="AZ784" i="166"/>
  <c r="AX784" i="166"/>
  <c r="AW784" i="166"/>
  <c r="AV784" i="166"/>
  <c r="BA783" i="166"/>
  <c r="AZ783" i="166"/>
  <c r="AW783" i="166"/>
  <c r="AV783" i="166"/>
  <c r="BA782" i="166"/>
  <c r="AZ782" i="166"/>
  <c r="AX782" i="166"/>
  <c r="AV782" i="166"/>
  <c r="BA781" i="166"/>
  <c r="AZ781" i="166"/>
  <c r="AX781" i="166"/>
  <c r="AW781" i="166"/>
  <c r="AV781" i="166"/>
  <c r="BA780" i="166"/>
  <c r="AZ780" i="166"/>
  <c r="AX780" i="166"/>
  <c r="AV780" i="166"/>
  <c r="BA779" i="166"/>
  <c r="AZ779" i="166"/>
  <c r="AX779" i="166"/>
  <c r="AW779" i="166"/>
  <c r="BA778" i="166"/>
  <c r="AZ778" i="166"/>
  <c r="AX778" i="166"/>
  <c r="AV778" i="166"/>
  <c r="BA777" i="166"/>
  <c r="AZ777" i="166"/>
  <c r="AX777" i="166"/>
  <c r="AW777" i="166"/>
  <c r="AV777" i="166"/>
  <c r="BA776" i="166"/>
  <c r="AZ776" i="166"/>
  <c r="AX776" i="166"/>
  <c r="AV776" i="166"/>
  <c r="BA775" i="166"/>
  <c r="AZ775" i="166"/>
  <c r="AY775" i="166"/>
  <c r="AX775" i="166"/>
  <c r="AW775" i="166"/>
  <c r="AV775" i="166"/>
  <c r="BA774" i="166"/>
  <c r="AZ774" i="166"/>
  <c r="AX774" i="166"/>
  <c r="AV774" i="166"/>
  <c r="BA773" i="166"/>
  <c r="AZ773" i="166"/>
  <c r="AY773" i="166"/>
  <c r="AX773" i="166"/>
  <c r="AW773" i="166"/>
  <c r="AV773" i="166"/>
  <c r="BA772" i="166"/>
  <c r="AZ772" i="166"/>
  <c r="AX772" i="166"/>
  <c r="AV772" i="166"/>
  <c r="BA771" i="166"/>
  <c r="AZ771" i="166"/>
  <c r="AX771" i="166"/>
  <c r="AW771" i="166"/>
  <c r="AV771" i="166"/>
  <c r="BA770" i="166"/>
  <c r="AZ770" i="166"/>
  <c r="AX770" i="166"/>
  <c r="AV770" i="166"/>
  <c r="BA769" i="166"/>
  <c r="AZ769" i="166"/>
  <c r="AY769" i="166"/>
  <c r="AX769" i="166"/>
  <c r="AW769" i="166"/>
  <c r="BA768" i="166"/>
  <c r="AZ768" i="166"/>
  <c r="AX768" i="166"/>
  <c r="AV768" i="166"/>
  <c r="BA767" i="166"/>
  <c r="AZ767" i="166"/>
  <c r="AY767" i="166"/>
  <c r="AX767" i="166"/>
  <c r="AW767" i="166"/>
  <c r="AV767" i="166"/>
  <c r="BA766" i="166"/>
  <c r="AZ766" i="166"/>
  <c r="AX766" i="166"/>
  <c r="AV766" i="166"/>
  <c r="BA765" i="166"/>
  <c r="AZ765" i="166"/>
  <c r="AY765" i="166"/>
  <c r="AX765" i="166"/>
  <c r="AW765" i="166"/>
  <c r="AV765" i="166"/>
  <c r="BA764" i="166"/>
  <c r="AZ764" i="166"/>
  <c r="AX764" i="166"/>
  <c r="AV764" i="166"/>
  <c r="BA763" i="166"/>
  <c r="AZ763" i="166"/>
  <c r="AX763" i="166"/>
  <c r="AW763" i="166"/>
  <c r="AV763" i="166"/>
  <c r="BA762" i="166"/>
  <c r="AZ762" i="166"/>
  <c r="AX762" i="166"/>
  <c r="AV762" i="166"/>
  <c r="BA761" i="166"/>
  <c r="AZ761" i="166"/>
  <c r="AX761" i="166"/>
  <c r="AW761" i="166"/>
  <c r="BA760" i="166"/>
  <c r="AZ760" i="166"/>
  <c r="AX760" i="166"/>
  <c r="AV760" i="166"/>
  <c r="BA759" i="166"/>
  <c r="AZ759" i="166"/>
  <c r="AY759" i="166"/>
  <c r="AX759" i="166"/>
  <c r="AW759" i="166"/>
  <c r="AV759" i="166"/>
  <c r="BA758" i="166"/>
  <c r="AZ758" i="166"/>
  <c r="AX758" i="166"/>
  <c r="AV758" i="166"/>
  <c r="BA757" i="166"/>
  <c r="AZ757" i="166"/>
  <c r="AY757" i="166"/>
  <c r="AW757" i="166"/>
  <c r="AV757" i="166"/>
  <c r="BA756" i="166"/>
  <c r="AZ756" i="166"/>
  <c r="AX756" i="166"/>
  <c r="AV756" i="166"/>
  <c r="BA755" i="166"/>
  <c r="AZ755" i="166"/>
  <c r="AX755" i="166"/>
  <c r="AW755" i="166"/>
  <c r="AV755" i="166"/>
  <c r="BA754" i="166"/>
  <c r="AZ754" i="166"/>
  <c r="AX754" i="166"/>
  <c r="AV754" i="166"/>
  <c r="BA753" i="166"/>
  <c r="AZ753" i="166"/>
  <c r="AY753" i="166"/>
  <c r="AX753" i="166"/>
  <c r="AW753" i="166"/>
  <c r="BA752" i="166"/>
  <c r="AY752" i="166"/>
  <c r="AX752" i="166"/>
  <c r="AW752" i="166"/>
  <c r="AV752" i="166"/>
  <c r="BA751" i="166"/>
  <c r="AZ751" i="166"/>
  <c r="AX751" i="166"/>
  <c r="AW751" i="166"/>
  <c r="BA750" i="166"/>
  <c r="AY750" i="166"/>
  <c r="AX750" i="166"/>
  <c r="AW750" i="166"/>
  <c r="AV750" i="166"/>
  <c r="BA749" i="166"/>
  <c r="AY749" i="166"/>
  <c r="AX749" i="166"/>
  <c r="AW749" i="166"/>
  <c r="AV749" i="166"/>
  <c r="BA748" i="166"/>
  <c r="AY748" i="166"/>
  <c r="AX748" i="166"/>
  <c r="AW748" i="166"/>
  <c r="AV748" i="166"/>
  <c r="BA747" i="166"/>
  <c r="AZ747" i="166"/>
  <c r="AY747" i="166"/>
  <c r="AX747" i="166"/>
  <c r="AW747" i="166"/>
  <c r="BA746" i="166"/>
  <c r="AY746" i="166"/>
  <c r="AX746" i="166"/>
  <c r="AW746" i="166"/>
  <c r="AV746" i="166"/>
  <c r="BA745" i="166"/>
  <c r="AY745" i="166"/>
  <c r="AX745" i="166"/>
  <c r="AW745" i="166"/>
  <c r="BA744" i="166"/>
  <c r="AY744" i="166"/>
  <c r="AX744" i="166"/>
  <c r="AW744" i="166"/>
  <c r="AV744" i="166"/>
  <c r="BA743" i="166"/>
  <c r="AZ743" i="166"/>
  <c r="AY743" i="166"/>
  <c r="AX743" i="166"/>
  <c r="AW743" i="166"/>
  <c r="BA742" i="166"/>
  <c r="AY742" i="166"/>
  <c r="AX742" i="166"/>
  <c r="AW742" i="166"/>
  <c r="AV742" i="166"/>
  <c r="BA741" i="166"/>
  <c r="AZ741" i="166"/>
  <c r="AY741" i="166"/>
  <c r="AX741" i="166"/>
  <c r="AW741" i="166"/>
  <c r="BA740" i="166"/>
  <c r="AY740" i="166"/>
  <c r="AX740" i="166"/>
  <c r="AW740" i="166"/>
  <c r="AV740" i="166"/>
  <c r="BA739" i="166"/>
  <c r="AZ739" i="166"/>
  <c r="AY739" i="166"/>
  <c r="AX739" i="166"/>
  <c r="AW739" i="166"/>
  <c r="BA738" i="166"/>
  <c r="AZ738" i="166"/>
  <c r="AX738" i="166"/>
  <c r="AW738" i="166"/>
  <c r="AV738" i="166"/>
  <c r="BA737" i="166"/>
  <c r="AZ737" i="166"/>
  <c r="AX737" i="166"/>
  <c r="AW737" i="166"/>
  <c r="BA736" i="166"/>
  <c r="AZ736" i="166"/>
  <c r="AX736" i="166"/>
  <c r="AW736" i="166"/>
  <c r="AV736" i="166"/>
  <c r="BA735" i="166"/>
  <c r="AZ735" i="166"/>
  <c r="AY735" i="166"/>
  <c r="AX735" i="166"/>
  <c r="AW735" i="166"/>
  <c r="BA734" i="166"/>
  <c r="AZ734" i="166"/>
  <c r="AX734" i="166"/>
  <c r="AW734" i="166"/>
  <c r="AV734" i="166"/>
  <c r="BA733" i="166"/>
  <c r="AZ733" i="166"/>
  <c r="AY733" i="166"/>
  <c r="AX733" i="166"/>
  <c r="AW733" i="166"/>
  <c r="BA732" i="166"/>
  <c r="AZ732" i="166"/>
  <c r="AX732" i="166"/>
  <c r="AW732" i="166"/>
  <c r="AV732" i="166"/>
  <c r="BA731" i="166"/>
  <c r="AZ731" i="166"/>
  <c r="AX731" i="166"/>
  <c r="AW731" i="166"/>
  <c r="AV731" i="166"/>
  <c r="BA730" i="166"/>
  <c r="AZ730" i="166"/>
  <c r="AX730" i="166"/>
  <c r="AW730" i="166"/>
  <c r="AV730" i="166"/>
  <c r="BA729" i="166"/>
  <c r="AZ729" i="166"/>
  <c r="AY729" i="166"/>
  <c r="AX729" i="166"/>
  <c r="AW729" i="166"/>
  <c r="BA728" i="166"/>
  <c r="AZ728" i="166"/>
  <c r="AX728" i="166"/>
  <c r="AW728" i="166"/>
  <c r="AV728" i="166"/>
  <c r="BA727" i="166"/>
  <c r="AZ727" i="166"/>
  <c r="AX727" i="166"/>
  <c r="AW727" i="166"/>
  <c r="BA726" i="166"/>
  <c r="AZ726" i="166"/>
  <c r="AX726" i="166"/>
  <c r="AW726" i="166"/>
  <c r="AV726" i="166"/>
  <c r="BA725" i="166"/>
  <c r="AZ725" i="166"/>
  <c r="AY725" i="166"/>
  <c r="AX725" i="166"/>
  <c r="AW725" i="166"/>
  <c r="AV725" i="166"/>
  <c r="BA724" i="166"/>
  <c r="AZ724" i="166"/>
  <c r="AX724" i="166"/>
  <c r="AW724" i="166"/>
  <c r="AV724" i="166"/>
  <c r="BA723" i="166"/>
  <c r="AZ723" i="166"/>
  <c r="AY723" i="166"/>
  <c r="AX723" i="166"/>
  <c r="AW723" i="166"/>
  <c r="AV723" i="166"/>
  <c r="BA722" i="166"/>
  <c r="AZ722" i="166"/>
  <c r="AX722" i="166"/>
  <c r="AW722" i="166"/>
  <c r="AV722" i="166"/>
  <c r="BA721" i="166"/>
  <c r="AZ721" i="166"/>
  <c r="AY721" i="166"/>
  <c r="AX721" i="166"/>
  <c r="AW721" i="166"/>
  <c r="BA720" i="166"/>
  <c r="AZ720" i="166"/>
  <c r="AX720" i="166"/>
  <c r="AW720" i="166"/>
  <c r="AV720" i="166"/>
  <c r="BA719" i="166"/>
  <c r="AZ719" i="166"/>
  <c r="AX719" i="166"/>
  <c r="AW719" i="166"/>
  <c r="BA718" i="166"/>
  <c r="AZ718" i="166"/>
  <c r="AX718" i="166"/>
  <c r="AW718" i="166"/>
  <c r="AV718" i="166"/>
  <c r="BA717" i="166"/>
  <c r="AZ717" i="166"/>
  <c r="AX717" i="166"/>
  <c r="AW717" i="166"/>
  <c r="BA716" i="166"/>
  <c r="AZ716" i="166"/>
  <c r="AX716" i="166"/>
  <c r="AW716" i="166"/>
  <c r="AV716" i="166"/>
  <c r="BA715" i="166"/>
  <c r="AZ715" i="166"/>
  <c r="AY715" i="166"/>
  <c r="AX715" i="166"/>
  <c r="AW715" i="166"/>
  <c r="AV715" i="166"/>
  <c r="BA714" i="166"/>
  <c r="AZ714" i="166"/>
  <c r="AX714" i="166"/>
  <c r="AW714" i="166"/>
  <c r="AV714" i="166"/>
  <c r="BA713" i="166"/>
  <c r="AZ713" i="166"/>
  <c r="AX713" i="166"/>
  <c r="AW713" i="166"/>
  <c r="BA712" i="166"/>
  <c r="AZ712" i="166"/>
  <c r="AX712" i="166"/>
  <c r="AW712" i="166"/>
  <c r="AV712" i="166"/>
  <c r="BA711" i="166"/>
  <c r="AZ711" i="166"/>
  <c r="AY711" i="166"/>
  <c r="AX711" i="166"/>
  <c r="AW711" i="166"/>
  <c r="BA710" i="166"/>
  <c r="AZ710" i="166"/>
  <c r="AX710" i="166"/>
  <c r="AW710" i="166"/>
  <c r="AV710" i="166"/>
  <c r="BA709" i="166"/>
  <c r="AY709" i="166"/>
  <c r="AX709" i="166"/>
  <c r="AW709" i="166"/>
  <c r="AV709" i="166"/>
  <c r="BA708" i="166"/>
  <c r="AZ708" i="166"/>
  <c r="AX708" i="166"/>
  <c r="AW708" i="166"/>
  <c r="AV708" i="166"/>
  <c r="BA707" i="166"/>
  <c r="AZ707" i="166"/>
  <c r="AX707" i="166"/>
  <c r="AW707" i="166"/>
  <c r="BA706" i="166"/>
  <c r="AZ706" i="166"/>
  <c r="AX706" i="166"/>
  <c r="AW706" i="166"/>
  <c r="AV706" i="166"/>
  <c r="BA705" i="166"/>
  <c r="AY705" i="166"/>
  <c r="AX705" i="166"/>
  <c r="AW705" i="166"/>
  <c r="AV705" i="166"/>
  <c r="BA704" i="166"/>
  <c r="AZ704" i="166"/>
  <c r="AX704" i="166"/>
  <c r="AW704" i="166"/>
  <c r="AV704" i="166"/>
  <c r="AZ703" i="166"/>
  <c r="AY703" i="166"/>
  <c r="AX703" i="166"/>
  <c r="AW703" i="166"/>
  <c r="BA702" i="166"/>
  <c r="AZ702" i="166"/>
  <c r="AX702" i="166"/>
  <c r="AW702" i="166"/>
  <c r="AV702" i="166"/>
  <c r="BA701" i="166"/>
  <c r="AZ701" i="166"/>
  <c r="AY701" i="166"/>
  <c r="AX701" i="166"/>
  <c r="AW701" i="166"/>
  <c r="AV701" i="166"/>
  <c r="BA700" i="166"/>
  <c r="AZ700" i="166"/>
  <c r="AX700" i="166"/>
  <c r="AW700" i="166"/>
  <c r="AV700" i="166"/>
  <c r="AZ699" i="166"/>
  <c r="AY699" i="166"/>
  <c r="AX699" i="166"/>
  <c r="AW699" i="166"/>
  <c r="BA698" i="166"/>
  <c r="AZ698" i="166"/>
  <c r="AX698" i="166"/>
  <c r="AW698" i="166"/>
  <c r="AV698" i="166"/>
  <c r="BA697" i="166"/>
  <c r="AZ697" i="166"/>
  <c r="AY697" i="166"/>
  <c r="AX697" i="166"/>
  <c r="AW697" i="166"/>
  <c r="AV697" i="166"/>
  <c r="BA696" i="166"/>
  <c r="AZ696" i="166"/>
  <c r="AX696" i="166"/>
  <c r="AW696" i="166"/>
  <c r="AV696" i="166"/>
  <c r="AZ695" i="166"/>
  <c r="AY695" i="166"/>
  <c r="AX695" i="166"/>
  <c r="AV695" i="166"/>
  <c r="BA694" i="166"/>
  <c r="AZ694" i="166"/>
  <c r="AX694" i="166"/>
  <c r="AW694" i="166"/>
  <c r="AV694" i="166"/>
  <c r="BA693" i="166"/>
  <c r="AZ693" i="166"/>
  <c r="AY693" i="166"/>
  <c r="AX693" i="166"/>
  <c r="AV693" i="166"/>
  <c r="BA692" i="166"/>
  <c r="AZ692" i="166"/>
  <c r="AX692" i="166"/>
  <c r="AW692" i="166"/>
  <c r="AV692" i="166"/>
  <c r="AZ691" i="166"/>
  <c r="AY691" i="166"/>
  <c r="AX691" i="166"/>
  <c r="AW691" i="166"/>
  <c r="BA690" i="166"/>
  <c r="AZ690" i="166"/>
  <c r="AX690" i="166"/>
  <c r="AW690" i="166"/>
  <c r="AV690" i="166"/>
  <c r="BA689" i="166"/>
  <c r="AZ689" i="166"/>
  <c r="AY689" i="166"/>
  <c r="AX689" i="166"/>
  <c r="AW689" i="166"/>
  <c r="AV689" i="166"/>
  <c r="BA688" i="166"/>
  <c r="AZ688" i="166"/>
  <c r="AX688" i="166"/>
  <c r="AW688" i="166"/>
  <c r="AV688" i="166"/>
  <c r="AZ687" i="166"/>
  <c r="AY687" i="166"/>
  <c r="AX687" i="166"/>
  <c r="AW687" i="166"/>
  <c r="AV687" i="166"/>
  <c r="BA686" i="166"/>
  <c r="AZ686" i="166"/>
  <c r="AX686" i="166"/>
  <c r="AW686" i="166"/>
  <c r="AV686" i="166"/>
  <c r="BA685" i="166"/>
  <c r="AZ685" i="166"/>
  <c r="AY685" i="166"/>
  <c r="AX685" i="166"/>
  <c r="AW685" i="166"/>
  <c r="AV685" i="166"/>
  <c r="BA684" i="166"/>
  <c r="AZ684" i="166"/>
  <c r="AX684" i="166"/>
  <c r="AW684" i="166"/>
  <c r="AV684" i="166"/>
  <c r="AZ683" i="166"/>
  <c r="AY683" i="166"/>
  <c r="AX683" i="166"/>
  <c r="AW683" i="166"/>
  <c r="BA682" i="166"/>
  <c r="AZ682" i="166"/>
  <c r="AX682" i="166"/>
  <c r="AW682" i="166"/>
  <c r="AV682" i="166"/>
  <c r="BA681" i="166"/>
  <c r="AZ681" i="166"/>
  <c r="AY681" i="166"/>
  <c r="AX681" i="166"/>
  <c r="AW681" i="166"/>
  <c r="BA680" i="166"/>
  <c r="AZ680" i="166"/>
  <c r="AX680" i="166"/>
  <c r="AW680" i="166"/>
  <c r="AV680" i="166"/>
  <c r="AZ679" i="166"/>
  <c r="AY679" i="166"/>
  <c r="AX679" i="166"/>
  <c r="AW679" i="166"/>
  <c r="BA678" i="166"/>
  <c r="AZ678" i="166"/>
  <c r="AX678" i="166"/>
  <c r="AW678" i="166"/>
  <c r="AV678" i="166"/>
  <c r="BA677" i="166"/>
  <c r="AZ677" i="166"/>
  <c r="AY677" i="166"/>
  <c r="AW677" i="166"/>
  <c r="AV677" i="166"/>
  <c r="BA676" i="166"/>
  <c r="AZ676" i="166"/>
  <c r="AX676" i="166"/>
  <c r="AW676" i="166"/>
  <c r="AV676" i="166"/>
  <c r="AZ675" i="166"/>
  <c r="AY675" i="166"/>
  <c r="AX675" i="166"/>
  <c r="AV675" i="166"/>
  <c r="BA674" i="166"/>
  <c r="AZ674" i="166"/>
  <c r="AX674" i="166"/>
  <c r="AW674" i="166"/>
  <c r="AV674" i="166"/>
  <c r="BA673" i="166"/>
  <c r="AZ673" i="166"/>
  <c r="AY673" i="166"/>
  <c r="AX673" i="166"/>
  <c r="AW673" i="166"/>
  <c r="BA672" i="166"/>
  <c r="AZ672" i="166"/>
  <c r="AX672" i="166"/>
  <c r="AW672" i="166"/>
  <c r="AV672" i="166"/>
  <c r="AZ671" i="166"/>
  <c r="AY671" i="166"/>
  <c r="AX671" i="166"/>
  <c r="AW671" i="166"/>
  <c r="BA670" i="166"/>
  <c r="AZ670" i="166"/>
  <c r="AX670" i="166"/>
  <c r="AW670" i="166"/>
  <c r="AV670" i="166"/>
  <c r="BA669" i="166"/>
  <c r="AZ669" i="166"/>
  <c r="AY669" i="166"/>
  <c r="AX669" i="166"/>
  <c r="AW669" i="166"/>
  <c r="BA668" i="166"/>
  <c r="AZ668" i="166"/>
  <c r="AX668" i="166"/>
  <c r="AW668" i="166"/>
  <c r="AV668" i="166"/>
  <c r="AZ667" i="166"/>
  <c r="AY667" i="166"/>
  <c r="AX667" i="166"/>
  <c r="AW667" i="166"/>
  <c r="AV667" i="166"/>
  <c r="BA666" i="166"/>
  <c r="AZ666" i="166"/>
  <c r="AX666" i="166"/>
  <c r="AW666" i="166"/>
  <c r="AV666" i="166"/>
  <c r="BA665" i="166"/>
  <c r="AZ665" i="166"/>
  <c r="AY665" i="166"/>
  <c r="AX665" i="166"/>
  <c r="AW665" i="166"/>
  <c r="AV665" i="166"/>
  <c r="BA664" i="166"/>
  <c r="AZ664" i="166"/>
  <c r="AX664" i="166"/>
  <c r="AW664" i="166"/>
  <c r="AV664" i="166"/>
  <c r="AZ663" i="166"/>
  <c r="AY663" i="166"/>
  <c r="AX663" i="166"/>
  <c r="AV663" i="166"/>
  <c r="BA662" i="166"/>
  <c r="AZ662" i="166"/>
  <c r="AX662" i="166"/>
  <c r="AW662" i="166"/>
  <c r="BA661" i="166"/>
  <c r="AZ661" i="166"/>
  <c r="AY661" i="166"/>
  <c r="AX661" i="166"/>
  <c r="AW661" i="166"/>
  <c r="AV661" i="166"/>
  <c r="BA660" i="166"/>
  <c r="AZ660" i="166"/>
  <c r="AY660" i="166"/>
  <c r="AX660" i="166"/>
  <c r="AW660" i="166"/>
  <c r="BA659" i="166"/>
  <c r="AZ659" i="166"/>
  <c r="AY659" i="166"/>
  <c r="AX659" i="166"/>
  <c r="AW659" i="166"/>
  <c r="BA658" i="166"/>
  <c r="AZ658" i="166"/>
  <c r="AY658" i="166"/>
  <c r="AX658" i="166"/>
  <c r="AW658" i="166"/>
  <c r="BA657" i="166"/>
  <c r="AY657" i="166"/>
  <c r="AX657" i="166"/>
  <c r="AW657" i="166"/>
  <c r="AV657" i="166"/>
  <c r="BA656" i="166"/>
  <c r="AZ656" i="166"/>
  <c r="AX656" i="166"/>
  <c r="AW656" i="166"/>
  <c r="BA655" i="166"/>
  <c r="AY655" i="166"/>
  <c r="AX655" i="166"/>
  <c r="AW655" i="166"/>
  <c r="BA654" i="166"/>
  <c r="AY654" i="166"/>
  <c r="AX654" i="166"/>
  <c r="AW654" i="166"/>
  <c r="AV654" i="166"/>
  <c r="BA653" i="166"/>
  <c r="AZ653" i="166"/>
  <c r="AY653" i="166"/>
  <c r="AX653" i="166"/>
  <c r="AW653" i="166"/>
  <c r="BA652" i="166"/>
  <c r="AZ652" i="166"/>
  <c r="AY652" i="166"/>
  <c r="AX652" i="166"/>
  <c r="AW652" i="166"/>
  <c r="BA651" i="166"/>
  <c r="AZ651" i="166"/>
  <c r="AY651" i="166"/>
  <c r="AX651" i="166"/>
  <c r="AW651" i="166"/>
  <c r="AV651" i="166"/>
  <c r="BA650" i="166"/>
  <c r="AZ650" i="166"/>
  <c r="AY650" i="166"/>
  <c r="AW650" i="166"/>
  <c r="AV650" i="166"/>
  <c r="BA649" i="166"/>
  <c r="AZ649" i="166"/>
  <c r="AY649" i="166"/>
  <c r="AX649" i="166"/>
  <c r="AW649" i="166"/>
  <c r="AV649" i="166"/>
  <c r="BA648" i="166"/>
  <c r="AY648" i="166"/>
  <c r="AX648" i="166"/>
  <c r="AW648" i="166"/>
  <c r="BA647" i="166"/>
  <c r="AY647" i="166"/>
  <c r="AX647" i="166"/>
  <c r="AW647" i="166"/>
  <c r="BA646" i="166"/>
  <c r="AZ646" i="166"/>
  <c r="AY646" i="166"/>
  <c r="AX646" i="166"/>
  <c r="AW646" i="166"/>
  <c r="AV646" i="166"/>
  <c r="BA645" i="166"/>
  <c r="AZ645" i="166"/>
  <c r="AY645" i="166"/>
  <c r="AX645" i="166"/>
  <c r="AW645" i="166"/>
  <c r="BA644" i="166"/>
  <c r="AZ644" i="166"/>
  <c r="AY644" i="166"/>
  <c r="AX644" i="166"/>
  <c r="AW644" i="166"/>
  <c r="AV644" i="166"/>
  <c r="BA643" i="166"/>
  <c r="AY643" i="166"/>
  <c r="AX643" i="166"/>
  <c r="AW643" i="166"/>
  <c r="AV643" i="166"/>
  <c r="BA642" i="166"/>
  <c r="AZ642" i="166"/>
  <c r="AY642" i="166"/>
  <c r="AX642" i="166"/>
  <c r="AV642" i="166"/>
  <c r="BA641" i="166"/>
  <c r="AZ641" i="166"/>
  <c r="AX641" i="166"/>
  <c r="AW641" i="166"/>
  <c r="AV641" i="166"/>
  <c r="BA640" i="166"/>
  <c r="AY640" i="166"/>
  <c r="AX640" i="166"/>
  <c r="AW640" i="166"/>
  <c r="BA639" i="166"/>
  <c r="AY639" i="166"/>
  <c r="AX639" i="166"/>
  <c r="AW639" i="166"/>
  <c r="BA638" i="166"/>
  <c r="AY638" i="166"/>
  <c r="AX638" i="166"/>
  <c r="AW638" i="166"/>
  <c r="AV638" i="166"/>
  <c r="BA637" i="166"/>
  <c r="AZ637" i="166"/>
  <c r="AY637" i="166"/>
  <c r="AX637" i="166"/>
  <c r="AW637" i="166"/>
  <c r="BA636" i="166"/>
  <c r="AZ636" i="166"/>
  <c r="AY636" i="166"/>
  <c r="AX636" i="166"/>
  <c r="AW636" i="166"/>
  <c r="AV636" i="166"/>
  <c r="BA635" i="166"/>
  <c r="AY635" i="166"/>
  <c r="AX635" i="166"/>
  <c r="AW635" i="166"/>
  <c r="AV635" i="166"/>
  <c r="BA634" i="166"/>
  <c r="AZ634" i="166"/>
  <c r="AY634" i="166"/>
  <c r="AX634" i="166"/>
  <c r="AV634" i="166"/>
  <c r="BA633" i="166"/>
  <c r="AZ633" i="166"/>
  <c r="AY633" i="166"/>
  <c r="AX633" i="166"/>
  <c r="AW633" i="166"/>
  <c r="AV633" i="166"/>
  <c r="BA632" i="166"/>
  <c r="AZ632" i="166"/>
  <c r="AY632" i="166"/>
  <c r="AX632" i="166"/>
  <c r="AW632" i="166"/>
  <c r="BA631" i="166"/>
  <c r="AZ631" i="166"/>
  <c r="AY631" i="166"/>
  <c r="AW631" i="166"/>
  <c r="BA630" i="166"/>
  <c r="AZ630" i="166"/>
  <c r="AY630" i="166"/>
  <c r="AX630" i="166"/>
  <c r="AW630" i="166"/>
  <c r="AV630" i="166"/>
  <c r="BA629" i="166"/>
  <c r="AZ629" i="166"/>
  <c r="AY629" i="166"/>
  <c r="AX629" i="166"/>
  <c r="AW629" i="166"/>
  <c r="BA628" i="166"/>
  <c r="AZ628" i="166"/>
  <c r="AY628" i="166"/>
  <c r="AX628" i="166"/>
  <c r="AW628" i="166"/>
  <c r="AV628" i="166"/>
  <c r="BA627" i="166"/>
  <c r="AY627" i="166"/>
  <c r="AX627" i="166"/>
  <c r="AW627" i="166"/>
  <c r="AV627" i="166"/>
  <c r="BA626" i="166"/>
  <c r="AZ626" i="166"/>
  <c r="AY626" i="166"/>
  <c r="AX626" i="166"/>
  <c r="AW626" i="166"/>
  <c r="BA625" i="166"/>
  <c r="AZ625" i="166"/>
  <c r="AX625" i="166"/>
  <c r="AW625" i="166"/>
  <c r="AV625" i="166"/>
  <c r="BA624" i="166"/>
  <c r="AY624" i="166"/>
  <c r="AX624" i="166"/>
  <c r="AW624" i="166"/>
  <c r="BA623" i="166"/>
  <c r="AZ623" i="166"/>
  <c r="AY623" i="166"/>
  <c r="AX623" i="166"/>
  <c r="AW623" i="166"/>
  <c r="BA622" i="166"/>
  <c r="AY622" i="166"/>
  <c r="AX622" i="166"/>
  <c r="AW622" i="166"/>
  <c r="AV622" i="166"/>
  <c r="BA621" i="166"/>
  <c r="AZ621" i="166"/>
  <c r="AY621" i="166"/>
  <c r="AX621" i="166"/>
  <c r="AW621" i="166"/>
  <c r="BA620" i="166"/>
  <c r="AZ620" i="166"/>
  <c r="AY620" i="166"/>
  <c r="AX620" i="166"/>
  <c r="AW620" i="166"/>
  <c r="AV620" i="166"/>
  <c r="BA619" i="166"/>
  <c r="AY619" i="166"/>
  <c r="AX619" i="166"/>
  <c r="AW619" i="166"/>
  <c r="AV619" i="166"/>
  <c r="BA618" i="166"/>
  <c r="AZ618" i="166"/>
  <c r="AY618" i="166"/>
  <c r="AX618" i="166"/>
  <c r="AW618" i="166"/>
  <c r="AV618" i="166"/>
  <c r="BA617" i="166"/>
  <c r="AZ617" i="166"/>
  <c r="AY617" i="166"/>
  <c r="AX617" i="166"/>
  <c r="AW617" i="166"/>
  <c r="AV617" i="166"/>
  <c r="BA616" i="166"/>
  <c r="AZ616" i="166"/>
  <c r="AY616" i="166"/>
  <c r="AX616" i="166"/>
  <c r="AW616" i="166"/>
  <c r="BA615" i="166"/>
  <c r="AZ615" i="166"/>
  <c r="AY615" i="166"/>
  <c r="AX615" i="166"/>
  <c r="AW615" i="166"/>
  <c r="BA614" i="166"/>
  <c r="AY614" i="166"/>
  <c r="AX614" i="166"/>
  <c r="AW614" i="166"/>
  <c r="AV614" i="166"/>
  <c r="BA613" i="166"/>
  <c r="AZ613" i="166"/>
  <c r="AY613" i="166"/>
  <c r="AX613" i="166"/>
  <c r="AW613" i="166"/>
  <c r="BA612" i="166"/>
  <c r="AZ612" i="166"/>
  <c r="AY612" i="166"/>
  <c r="AX612" i="166"/>
  <c r="AW612" i="166"/>
  <c r="AV612" i="166"/>
  <c r="BA611" i="166"/>
  <c r="AY611" i="166"/>
  <c r="AX611" i="166"/>
  <c r="AW611" i="166"/>
  <c r="AV611" i="166"/>
  <c r="BA610" i="166"/>
  <c r="AZ610" i="166"/>
  <c r="AY610" i="166"/>
  <c r="AW610" i="166"/>
  <c r="AV610" i="166"/>
  <c r="BA609" i="166"/>
  <c r="AZ609" i="166"/>
  <c r="AY609" i="166"/>
  <c r="AX609" i="166"/>
  <c r="AW609" i="166"/>
  <c r="AV609" i="166"/>
  <c r="BA608" i="166"/>
  <c r="AY608" i="166"/>
  <c r="AX608" i="166"/>
  <c r="AW608" i="166"/>
  <c r="BA607" i="166"/>
  <c r="AZ607" i="166"/>
  <c r="AY607" i="166"/>
  <c r="AX607" i="166"/>
  <c r="AW607" i="166"/>
  <c r="BA606" i="166"/>
  <c r="AY606" i="166"/>
  <c r="AX606" i="166"/>
  <c r="AW606" i="166"/>
  <c r="AV606" i="166"/>
  <c r="BA605" i="166"/>
  <c r="AZ605" i="166"/>
  <c r="AY605" i="166"/>
  <c r="AX605" i="166"/>
  <c r="AW605" i="166"/>
  <c r="BA604" i="166"/>
  <c r="AZ604" i="166"/>
  <c r="AY604" i="166"/>
  <c r="AX604" i="166"/>
  <c r="AW604" i="166"/>
  <c r="BA603" i="166"/>
  <c r="AY603" i="166"/>
  <c r="AX603" i="166"/>
  <c r="AW603" i="166"/>
  <c r="AV603" i="166"/>
  <c r="BA602" i="166"/>
  <c r="AZ602" i="166"/>
  <c r="AY602" i="166"/>
  <c r="AX602" i="166"/>
  <c r="AW602" i="166"/>
  <c r="AV602" i="166"/>
  <c r="BA601" i="166"/>
  <c r="AZ601" i="166"/>
  <c r="AY601" i="166"/>
  <c r="AX601" i="166"/>
  <c r="AW601" i="166"/>
  <c r="AV601" i="166"/>
  <c r="BA600" i="166"/>
  <c r="AZ600" i="166"/>
  <c r="AX600" i="166"/>
  <c r="AW600" i="166"/>
  <c r="BA599" i="166"/>
  <c r="AZ599" i="166"/>
  <c r="AY599" i="166"/>
  <c r="AX599" i="166"/>
  <c r="AW599" i="166"/>
  <c r="BA598" i="166"/>
  <c r="AY598" i="166"/>
  <c r="AX598" i="166"/>
  <c r="AW598" i="166"/>
  <c r="AV598" i="166"/>
  <c r="BA597" i="166"/>
  <c r="AZ597" i="166"/>
  <c r="AY597" i="166"/>
  <c r="AX597" i="166"/>
  <c r="AW597" i="166"/>
  <c r="BA596" i="166"/>
  <c r="AZ596" i="166"/>
  <c r="AY596" i="166"/>
  <c r="AX596" i="166"/>
  <c r="AW596" i="166"/>
  <c r="BA595" i="166"/>
  <c r="AY595" i="166"/>
  <c r="AX595" i="166"/>
  <c r="AW595" i="166"/>
  <c r="AV595" i="166"/>
  <c r="BA594" i="166"/>
  <c r="AZ594" i="166"/>
  <c r="AY594" i="166"/>
  <c r="AX594" i="166"/>
  <c r="AW594" i="166"/>
  <c r="AV594" i="166"/>
  <c r="BA593" i="166"/>
  <c r="AZ593" i="166"/>
  <c r="AY593" i="166"/>
  <c r="AX593" i="166"/>
  <c r="AW593" i="166"/>
  <c r="AV593" i="166"/>
  <c r="BA592" i="166"/>
  <c r="AZ592" i="166"/>
  <c r="AX592" i="166"/>
  <c r="AW592" i="166"/>
  <c r="BA591" i="166"/>
  <c r="AZ591" i="166"/>
  <c r="AY591" i="166"/>
  <c r="AX591" i="166"/>
  <c r="AW591" i="166"/>
  <c r="BA590" i="166"/>
  <c r="AY590" i="166"/>
  <c r="AX590" i="166"/>
  <c r="AW590" i="166"/>
  <c r="AV590" i="166"/>
  <c r="BA589" i="166"/>
  <c r="AZ589" i="166"/>
  <c r="AY589" i="166"/>
  <c r="AX589" i="166"/>
  <c r="AW589" i="166"/>
  <c r="BA588" i="166"/>
  <c r="AZ588" i="166"/>
  <c r="AY588" i="166"/>
  <c r="AX588" i="166"/>
  <c r="AW588" i="166"/>
  <c r="AV588" i="166"/>
  <c r="BA587" i="166"/>
  <c r="AY587" i="166"/>
  <c r="AX587" i="166"/>
  <c r="AW587" i="166"/>
  <c r="AV587" i="166"/>
  <c r="BA586" i="166"/>
  <c r="AZ586" i="166"/>
  <c r="AY586" i="166"/>
  <c r="AX586" i="166"/>
  <c r="AW586" i="166"/>
  <c r="AV586" i="166"/>
  <c r="BA585" i="166"/>
  <c r="AZ585" i="166"/>
  <c r="AY585" i="166"/>
  <c r="AX585" i="166"/>
  <c r="AW585" i="166"/>
  <c r="AV585" i="166"/>
  <c r="BA584" i="166"/>
  <c r="AZ584" i="166"/>
  <c r="AX584" i="166"/>
  <c r="AW584" i="166"/>
  <c r="BA583" i="166"/>
  <c r="AZ583" i="166"/>
  <c r="AY583" i="166"/>
  <c r="AX583" i="166"/>
  <c r="AW583" i="166"/>
  <c r="BA582" i="166"/>
  <c r="AY582" i="166"/>
  <c r="AX582" i="166"/>
  <c r="AW582" i="166"/>
  <c r="AV582" i="166"/>
  <c r="BA581" i="166"/>
  <c r="AZ581" i="166"/>
  <c r="AY581" i="166"/>
  <c r="AX581" i="166"/>
  <c r="AW581" i="166"/>
  <c r="BA580" i="166"/>
  <c r="AZ580" i="166"/>
  <c r="AY580" i="166"/>
  <c r="AX580" i="166"/>
  <c r="AW580" i="166"/>
  <c r="BA579" i="166"/>
  <c r="AY579" i="166"/>
  <c r="AX579" i="166"/>
  <c r="AW579" i="166"/>
  <c r="AV579" i="166"/>
  <c r="BA578" i="166"/>
  <c r="AZ578" i="166"/>
  <c r="AY578" i="166"/>
  <c r="AX578" i="166"/>
  <c r="AW578" i="166"/>
  <c r="AV578" i="166"/>
  <c r="BA577" i="166"/>
  <c r="AZ577" i="166"/>
  <c r="AY577" i="166"/>
  <c r="AX577" i="166"/>
  <c r="AW577" i="166"/>
  <c r="AV577" i="166"/>
  <c r="BA576" i="166"/>
  <c r="AZ576" i="166"/>
  <c r="AX576" i="166"/>
  <c r="AW576" i="166"/>
  <c r="AW575" i="166"/>
  <c r="BA575" i="166"/>
  <c r="AZ575" i="166"/>
  <c r="AY575" i="166"/>
  <c r="AX575" i="166"/>
  <c r="BA574" i="166"/>
  <c r="AY574" i="166"/>
  <c r="AX574" i="166"/>
  <c r="AW574" i="166"/>
  <c r="AV574" i="166"/>
  <c r="BA573" i="166"/>
  <c r="AZ573" i="166"/>
  <c r="AY573" i="166"/>
  <c r="AX573" i="166"/>
  <c r="AW573" i="166"/>
  <c r="BA572" i="166"/>
  <c r="AZ572" i="166"/>
  <c r="AY572" i="166"/>
  <c r="AX572" i="166"/>
  <c r="AW572" i="166"/>
  <c r="AV572" i="166"/>
  <c r="BA571" i="166"/>
  <c r="AY571" i="166"/>
  <c r="AX571" i="166"/>
  <c r="AW571" i="166"/>
  <c r="AV571" i="166"/>
  <c r="BA570" i="166"/>
  <c r="AZ570" i="166"/>
  <c r="AY570" i="166"/>
  <c r="AX570" i="166"/>
  <c r="AW570" i="166"/>
  <c r="AV570" i="166"/>
  <c r="BA569" i="166"/>
  <c r="AZ569" i="166"/>
  <c r="AY569" i="166"/>
  <c r="AX569" i="166"/>
  <c r="AW569" i="166"/>
  <c r="AV569" i="166"/>
  <c r="BA568" i="166"/>
  <c r="AZ568" i="166"/>
  <c r="AX568" i="166"/>
  <c r="AW568" i="166"/>
  <c r="BA567" i="166"/>
  <c r="AZ567" i="166"/>
  <c r="AY567" i="166"/>
  <c r="AX567" i="166"/>
  <c r="AW567" i="166"/>
  <c r="BA566" i="166"/>
  <c r="AY566" i="166"/>
  <c r="AX566" i="166"/>
  <c r="AW566" i="166"/>
  <c r="AV566" i="166"/>
  <c r="BA565" i="166"/>
  <c r="AZ565" i="166"/>
  <c r="AY565" i="166"/>
  <c r="AX565" i="166"/>
  <c r="AW565" i="166"/>
  <c r="BA564" i="166"/>
  <c r="AZ564" i="166"/>
  <c r="AY564" i="166"/>
  <c r="AX564" i="166"/>
  <c r="AV564" i="166"/>
  <c r="BA563" i="166"/>
  <c r="AY563" i="166"/>
  <c r="AX563" i="166"/>
  <c r="AW563" i="166"/>
  <c r="AV563" i="166"/>
  <c r="BA562" i="166"/>
  <c r="AZ562" i="166"/>
  <c r="AY562" i="166"/>
  <c r="AX562" i="166"/>
  <c r="AW562" i="166"/>
  <c r="AV562" i="166"/>
  <c r="BA561" i="166"/>
  <c r="AZ561" i="166"/>
  <c r="AY561" i="166"/>
  <c r="AX561" i="166"/>
  <c r="AW561" i="166"/>
  <c r="AV561" i="166"/>
  <c r="BA560" i="166"/>
  <c r="AZ560" i="166"/>
  <c r="AX560" i="166"/>
  <c r="AW560" i="166"/>
  <c r="BA559" i="166"/>
  <c r="AZ559" i="166"/>
  <c r="AY559" i="166"/>
  <c r="AX559" i="166"/>
  <c r="AW559" i="166"/>
  <c r="BA558" i="166"/>
  <c r="AY558" i="166"/>
  <c r="AX558" i="166"/>
  <c r="AW558" i="166"/>
  <c r="AV558" i="166"/>
  <c r="BA557" i="166"/>
  <c r="AZ557" i="166"/>
  <c r="AY557" i="166"/>
  <c r="AX557" i="166"/>
  <c r="AW557" i="166"/>
  <c r="BA556" i="166"/>
  <c r="AZ556" i="166"/>
  <c r="AY556" i="166"/>
  <c r="AX556" i="166"/>
  <c r="AW556" i="166"/>
  <c r="AV556" i="166"/>
  <c r="BA555" i="166"/>
  <c r="AY555" i="166"/>
  <c r="AX555" i="166"/>
  <c r="AW555" i="166"/>
  <c r="AV555" i="166"/>
  <c r="BA554" i="166"/>
  <c r="AZ554" i="166"/>
  <c r="AY554" i="166"/>
  <c r="AX554" i="166"/>
  <c r="AW554" i="166"/>
  <c r="AV554" i="166"/>
  <c r="BA553" i="166"/>
  <c r="AZ553" i="166"/>
  <c r="AY553" i="166"/>
  <c r="AX553" i="166"/>
  <c r="AW553" i="166"/>
  <c r="AV553" i="166"/>
  <c r="BA552" i="166"/>
  <c r="AZ552" i="166"/>
  <c r="AX552" i="166"/>
  <c r="AW552" i="166"/>
  <c r="BA551" i="166"/>
  <c r="AZ551" i="166"/>
  <c r="AY551" i="166"/>
  <c r="AX551" i="166"/>
  <c r="AW551" i="166"/>
  <c r="BA550" i="166"/>
  <c r="AY550" i="166"/>
  <c r="AX550" i="166"/>
  <c r="AW550" i="166"/>
  <c r="AV550" i="166"/>
  <c r="BA549" i="166"/>
  <c r="AZ549" i="166"/>
  <c r="AY549" i="166"/>
  <c r="AX549" i="166"/>
  <c r="AW549" i="166"/>
  <c r="BA548" i="166"/>
  <c r="AZ548" i="166"/>
  <c r="AY548" i="166"/>
  <c r="AX548" i="166"/>
  <c r="AW548" i="166"/>
  <c r="AV548" i="166"/>
  <c r="BA547" i="166"/>
  <c r="AY547" i="166"/>
  <c r="AX547" i="166"/>
  <c r="AW547" i="166"/>
  <c r="AV547" i="166"/>
  <c r="BA546" i="166"/>
  <c r="AZ546" i="166"/>
  <c r="AY546" i="166"/>
  <c r="AX546" i="166"/>
  <c r="AW546" i="166"/>
  <c r="AV546" i="166"/>
  <c r="BA545" i="166"/>
  <c r="AZ545" i="166"/>
  <c r="AY545" i="166"/>
  <c r="AX545" i="166"/>
  <c r="AW545" i="166"/>
  <c r="AV545" i="166"/>
  <c r="BA544" i="166"/>
  <c r="AZ544" i="166"/>
  <c r="AX544" i="166"/>
  <c r="AW544" i="166"/>
  <c r="BA543" i="166"/>
  <c r="AZ543" i="166"/>
  <c r="AY543" i="166"/>
  <c r="AX543" i="166"/>
  <c r="AW543" i="166"/>
  <c r="BA542" i="166"/>
  <c r="AY542" i="166"/>
  <c r="AX542" i="166"/>
  <c r="AW542" i="166"/>
  <c r="AV542" i="166"/>
  <c r="BA541" i="166"/>
  <c r="AZ541" i="166"/>
  <c r="AY541" i="166"/>
  <c r="AX541" i="166"/>
  <c r="AW541" i="166"/>
  <c r="BA540" i="166"/>
  <c r="AZ540" i="166"/>
  <c r="AY540" i="166"/>
  <c r="AX540" i="166"/>
  <c r="AW540" i="166"/>
  <c r="BA539" i="166"/>
  <c r="AY539" i="166"/>
  <c r="AX539" i="166"/>
  <c r="AW539" i="166"/>
  <c r="AV539" i="166"/>
  <c r="BA538" i="166"/>
  <c r="AZ538" i="166"/>
  <c r="AY538" i="166"/>
  <c r="AX538" i="166"/>
  <c r="AW538" i="166"/>
  <c r="BA537" i="166"/>
  <c r="AZ537" i="166"/>
  <c r="AY537" i="166"/>
  <c r="AX537" i="166"/>
  <c r="AW537" i="166"/>
  <c r="AV537" i="166"/>
  <c r="BA536" i="166"/>
  <c r="AZ536" i="166"/>
  <c r="AX536" i="166"/>
  <c r="AW536" i="166"/>
  <c r="BA535" i="166"/>
  <c r="AZ535" i="166"/>
  <c r="AX535" i="166"/>
  <c r="AW535" i="166"/>
  <c r="BA534" i="166"/>
  <c r="AY534" i="166"/>
  <c r="AW534" i="166"/>
  <c r="AV534" i="166"/>
  <c r="BA533" i="166"/>
  <c r="AZ533" i="166"/>
  <c r="AY533" i="166"/>
  <c r="AX533" i="166"/>
  <c r="AW533" i="166"/>
  <c r="BA532" i="166"/>
  <c r="AZ532" i="166"/>
  <c r="AY532" i="166"/>
  <c r="AX532" i="166"/>
  <c r="AW532" i="166"/>
  <c r="BA531" i="166"/>
  <c r="AY531" i="166"/>
  <c r="AX531" i="166"/>
  <c r="AW531" i="166"/>
  <c r="AV531" i="166"/>
  <c r="BA530" i="166"/>
  <c r="AZ530" i="166"/>
  <c r="AY530" i="166"/>
  <c r="AX530" i="166"/>
  <c r="AW530" i="166"/>
  <c r="BA529" i="166"/>
  <c r="AY529" i="166"/>
  <c r="AX529" i="166"/>
  <c r="AW529" i="166"/>
  <c r="AV529" i="166"/>
  <c r="BA528" i="166"/>
  <c r="AZ528" i="166"/>
  <c r="AY528" i="166"/>
  <c r="AX528" i="166"/>
  <c r="AW528" i="166"/>
  <c r="BA527" i="166"/>
  <c r="AZ527" i="166"/>
  <c r="AY527" i="166"/>
  <c r="AX527" i="166"/>
  <c r="AW527" i="166"/>
  <c r="BA526" i="166"/>
  <c r="AY526" i="166"/>
  <c r="AW526" i="166"/>
  <c r="AV526" i="166"/>
  <c r="BA525" i="166"/>
  <c r="AZ525" i="166"/>
  <c r="AX525" i="166"/>
  <c r="AW525" i="166"/>
  <c r="BA524" i="166"/>
  <c r="AY524" i="166"/>
  <c r="AW524" i="166"/>
  <c r="AV524" i="166"/>
  <c r="BA523" i="166"/>
  <c r="AZ523" i="166"/>
  <c r="AY523" i="166"/>
  <c r="AX523" i="166"/>
  <c r="AW523" i="166"/>
  <c r="BA522" i="166"/>
  <c r="AY522" i="166"/>
  <c r="AX522" i="166"/>
  <c r="AW522" i="166"/>
  <c r="AV522" i="166"/>
  <c r="BA521" i="166"/>
  <c r="AZ521" i="166"/>
  <c r="AX521" i="166"/>
  <c r="AW521" i="166"/>
  <c r="BA520" i="166"/>
  <c r="AY520" i="166"/>
  <c r="AX520" i="166"/>
  <c r="AW520" i="166"/>
  <c r="BA519" i="166"/>
  <c r="AZ519" i="166"/>
  <c r="AY519" i="166"/>
  <c r="AX519" i="166"/>
  <c r="AW519" i="166"/>
  <c r="BA518" i="166"/>
  <c r="AY518" i="166"/>
  <c r="AX518" i="166"/>
  <c r="AW518" i="166"/>
  <c r="AV518" i="166"/>
  <c r="BA517" i="166"/>
  <c r="AZ517" i="166"/>
  <c r="AY517" i="166"/>
  <c r="AX517" i="166"/>
  <c r="AW517" i="166"/>
  <c r="BA516" i="166"/>
  <c r="AY516" i="166"/>
  <c r="AX516" i="166"/>
  <c r="AW516" i="166"/>
  <c r="AV516" i="166"/>
  <c r="BA515" i="166"/>
  <c r="AZ515" i="166"/>
  <c r="AY515" i="166"/>
  <c r="AX515" i="166"/>
  <c r="AW515" i="166"/>
  <c r="BA514" i="166"/>
  <c r="AY514" i="166"/>
  <c r="AX514" i="166"/>
  <c r="AW514" i="166"/>
  <c r="AV514" i="166"/>
  <c r="BA513" i="166"/>
  <c r="AZ513" i="166"/>
  <c r="AY513" i="166"/>
  <c r="AX513" i="166"/>
  <c r="AW513" i="166"/>
  <c r="BA512" i="166"/>
  <c r="AZ512" i="166"/>
  <c r="AY512" i="166"/>
  <c r="AX512" i="166"/>
  <c r="AW512" i="166"/>
  <c r="AV512" i="166"/>
  <c r="BA511" i="166"/>
  <c r="AZ511" i="166"/>
  <c r="AY511" i="166"/>
  <c r="AX511" i="166"/>
  <c r="AW511" i="166"/>
  <c r="AV511" i="166"/>
  <c r="BA510" i="166"/>
  <c r="AZ510" i="166"/>
  <c r="AY510" i="166"/>
  <c r="AW510" i="166"/>
  <c r="AV510" i="166"/>
  <c r="BA509" i="166"/>
  <c r="AZ509" i="166"/>
  <c r="AY509" i="166"/>
  <c r="AX509" i="166"/>
  <c r="AW509" i="166"/>
  <c r="AV509" i="166"/>
  <c r="BA508" i="166"/>
  <c r="AZ508" i="166"/>
  <c r="AY508" i="166"/>
  <c r="AX508" i="166"/>
  <c r="AW508" i="166"/>
  <c r="BA507" i="166"/>
  <c r="AZ507" i="166"/>
  <c r="AY507" i="166"/>
  <c r="AX507" i="166"/>
  <c r="AW507" i="166"/>
  <c r="AV507" i="166"/>
  <c r="BA506" i="166"/>
  <c r="AZ506" i="166"/>
  <c r="AY506" i="166"/>
  <c r="AX506" i="166"/>
  <c r="AW506" i="166"/>
  <c r="BA505" i="166"/>
  <c r="AZ505" i="166"/>
  <c r="AY505" i="166"/>
  <c r="AX505" i="166"/>
  <c r="AW505" i="166"/>
  <c r="BA504" i="166"/>
  <c r="AZ504" i="166"/>
  <c r="AY504" i="166"/>
  <c r="AX504" i="166"/>
  <c r="AW504" i="166"/>
  <c r="AV504" i="166"/>
  <c r="BA503" i="166"/>
  <c r="AZ503" i="166"/>
  <c r="AY503" i="166"/>
  <c r="AX503" i="166"/>
  <c r="AW503" i="166"/>
  <c r="AV503" i="166"/>
  <c r="BA502" i="166"/>
  <c r="AZ502" i="166"/>
  <c r="AY502" i="166"/>
  <c r="AW502" i="166"/>
  <c r="AV502" i="166"/>
  <c r="BA501" i="166"/>
  <c r="AZ501" i="166"/>
  <c r="AY501" i="166"/>
  <c r="AX501" i="166"/>
  <c r="AW501" i="166"/>
  <c r="AV501" i="166"/>
  <c r="BA500" i="166"/>
  <c r="AZ500" i="166"/>
  <c r="AX500" i="166"/>
  <c r="AW500" i="166"/>
  <c r="BA499" i="166"/>
  <c r="AZ499" i="166"/>
  <c r="AY499" i="166"/>
  <c r="AX499" i="166"/>
  <c r="AW499" i="166"/>
  <c r="AV499" i="166"/>
  <c r="BA498" i="166"/>
  <c r="AZ498" i="166"/>
  <c r="AY498" i="166"/>
  <c r="AX498" i="166"/>
  <c r="AW498" i="166"/>
  <c r="BA497" i="166"/>
  <c r="AZ497" i="166"/>
  <c r="AY497" i="166"/>
  <c r="AX497" i="166"/>
  <c r="AW497" i="166"/>
  <c r="BA496" i="166"/>
  <c r="AZ496" i="166"/>
  <c r="AY496" i="166"/>
  <c r="AX496" i="166"/>
  <c r="AW496" i="166"/>
  <c r="AV496" i="166"/>
  <c r="BA495" i="166"/>
  <c r="AZ495" i="166"/>
  <c r="AY495" i="166"/>
  <c r="AX495" i="166"/>
  <c r="AW495" i="166"/>
  <c r="AV495" i="166"/>
  <c r="BA494" i="166"/>
  <c r="AZ494" i="166"/>
  <c r="AY494" i="166"/>
  <c r="AX494" i="166"/>
  <c r="AW494" i="166"/>
  <c r="BA493" i="166"/>
  <c r="AZ493" i="166"/>
  <c r="AY493" i="166"/>
  <c r="AX493" i="166"/>
  <c r="AW493" i="166"/>
  <c r="AV493" i="166"/>
  <c r="BA492" i="166"/>
  <c r="AZ492" i="166"/>
  <c r="AX492" i="166"/>
  <c r="AW492" i="166"/>
  <c r="BA491" i="166"/>
  <c r="AZ491" i="166"/>
  <c r="AY491" i="166"/>
  <c r="AX491" i="166"/>
  <c r="AW491" i="166"/>
  <c r="AV491" i="166"/>
  <c r="BA490" i="166"/>
  <c r="AZ490" i="166"/>
  <c r="AY490" i="166"/>
  <c r="AX490" i="166"/>
  <c r="AW490" i="166"/>
  <c r="BA489" i="166"/>
  <c r="AZ489" i="166"/>
  <c r="AY489" i="166"/>
  <c r="AX489" i="166"/>
  <c r="AW489" i="166"/>
  <c r="BA488" i="166"/>
  <c r="AZ488" i="166"/>
  <c r="AY488" i="166"/>
  <c r="AX488" i="166"/>
  <c r="AW488" i="166"/>
  <c r="AV488" i="166"/>
  <c r="BA487" i="166"/>
  <c r="AZ487" i="166"/>
  <c r="AY487" i="166"/>
  <c r="AX487" i="166"/>
  <c r="AW487" i="166"/>
  <c r="AV487" i="166"/>
  <c r="BA486" i="166"/>
  <c r="AZ486" i="166"/>
  <c r="AY486" i="166"/>
  <c r="AX486" i="166"/>
  <c r="AW486" i="166"/>
  <c r="BA485" i="166"/>
  <c r="AZ485" i="166"/>
  <c r="AY485" i="166"/>
  <c r="AX485" i="166"/>
  <c r="AW485" i="166"/>
  <c r="AV485" i="166"/>
  <c r="BA484" i="166"/>
  <c r="AZ484" i="166"/>
  <c r="AX484" i="166"/>
  <c r="AW484" i="166"/>
  <c r="BA483" i="166"/>
  <c r="AZ483" i="166"/>
  <c r="AY483" i="166"/>
  <c r="AX483" i="166"/>
  <c r="AW483" i="166"/>
  <c r="AV483" i="166"/>
  <c r="BA482" i="166"/>
  <c r="AZ482" i="166"/>
  <c r="AY482" i="166"/>
  <c r="AX482" i="166"/>
  <c r="AW482" i="166"/>
  <c r="BA481" i="166"/>
  <c r="AZ481" i="166"/>
  <c r="AY481" i="166"/>
  <c r="AX481" i="166"/>
  <c r="AW481" i="166"/>
  <c r="BA480" i="166"/>
  <c r="AZ480" i="166"/>
  <c r="AY480" i="166"/>
  <c r="AX480" i="166"/>
  <c r="AW480" i="166"/>
  <c r="AV480" i="166"/>
  <c r="BA479" i="166"/>
  <c r="AZ479" i="166"/>
  <c r="AY479" i="166"/>
  <c r="AX479" i="166"/>
  <c r="AW479" i="166"/>
  <c r="AV479" i="166"/>
  <c r="BA478" i="166"/>
  <c r="AZ478" i="166"/>
  <c r="AY478" i="166"/>
  <c r="AX478" i="166"/>
  <c r="AW478" i="166"/>
  <c r="BA477" i="166"/>
  <c r="AZ477" i="166"/>
  <c r="AY477" i="166"/>
  <c r="AX477" i="166"/>
  <c r="AW477" i="166"/>
  <c r="AV477" i="166"/>
  <c r="BA476" i="166"/>
  <c r="AZ476" i="166"/>
  <c r="AX476" i="166"/>
  <c r="AW476" i="166"/>
  <c r="BA475" i="166"/>
  <c r="AZ475" i="166"/>
  <c r="AY475" i="166"/>
  <c r="AX475" i="166"/>
  <c r="AW475" i="166"/>
  <c r="AV475" i="166"/>
  <c r="BA474" i="166"/>
  <c r="AZ474" i="166"/>
  <c r="AY474" i="166"/>
  <c r="AX474" i="166"/>
  <c r="AW474" i="166"/>
  <c r="BA473" i="166"/>
  <c r="AZ473" i="166"/>
  <c r="AY473" i="166"/>
  <c r="AX473" i="166"/>
  <c r="AW473" i="166"/>
  <c r="BA472" i="166"/>
  <c r="AZ472" i="166"/>
  <c r="AY472" i="166"/>
  <c r="AX472" i="166"/>
  <c r="AW472" i="166"/>
  <c r="AV472" i="166"/>
  <c r="BA471" i="166"/>
  <c r="AZ471" i="166"/>
  <c r="AY471" i="166"/>
  <c r="AX471" i="166"/>
  <c r="AW471" i="166"/>
  <c r="AV471" i="166"/>
  <c r="BA470" i="166"/>
  <c r="AZ470" i="166"/>
  <c r="AY470" i="166"/>
  <c r="AX470" i="166"/>
  <c r="AW470" i="166"/>
  <c r="AV470" i="166"/>
  <c r="BA469" i="166"/>
  <c r="AZ469" i="166"/>
  <c r="AY469" i="166"/>
  <c r="AX469" i="166"/>
  <c r="AW469" i="166"/>
  <c r="AV469" i="166"/>
  <c r="BA468" i="166"/>
  <c r="AZ468" i="166"/>
  <c r="AX468" i="166"/>
  <c r="AW468" i="166"/>
  <c r="BA467" i="166"/>
  <c r="AZ467" i="166"/>
  <c r="AY467" i="166"/>
  <c r="AX467" i="166"/>
  <c r="AW467" i="166"/>
  <c r="AV467" i="166"/>
  <c r="BA466" i="166"/>
  <c r="AZ466" i="166"/>
  <c r="AY466" i="166"/>
  <c r="AX466" i="166"/>
  <c r="AW466" i="166"/>
  <c r="BA465" i="166"/>
  <c r="AZ465" i="166"/>
  <c r="AY465" i="166"/>
  <c r="AX465" i="166"/>
  <c r="AW465" i="166"/>
  <c r="BA464" i="166"/>
  <c r="AZ464" i="166"/>
  <c r="AY464" i="166"/>
  <c r="AX464" i="166"/>
  <c r="AW464" i="166"/>
  <c r="AV464" i="166"/>
  <c r="BA463" i="166"/>
  <c r="AZ463" i="166"/>
  <c r="AY463" i="166"/>
  <c r="AX463" i="166"/>
  <c r="AW463" i="166"/>
  <c r="AV463" i="166"/>
  <c r="BA462" i="166"/>
  <c r="AZ462" i="166"/>
  <c r="AY462" i="166"/>
  <c r="AX462" i="166"/>
  <c r="AW462" i="166"/>
  <c r="AV462" i="166"/>
  <c r="BA461" i="166"/>
  <c r="AZ461" i="166"/>
  <c r="AY461" i="166"/>
  <c r="AX461" i="166"/>
  <c r="AW461" i="166"/>
  <c r="AV461" i="166"/>
  <c r="BA460" i="166"/>
  <c r="AZ460" i="166"/>
  <c r="AX460" i="166"/>
  <c r="AW460" i="166"/>
  <c r="BA459" i="166"/>
  <c r="AZ459" i="166"/>
  <c r="AY459" i="166"/>
  <c r="AX459" i="166"/>
  <c r="AW459" i="166"/>
  <c r="AV459" i="166"/>
  <c r="BA458" i="166"/>
  <c r="AZ458" i="166"/>
  <c r="AY458" i="166"/>
  <c r="AX458" i="166"/>
  <c r="AW458" i="166"/>
  <c r="BA457" i="166"/>
  <c r="AZ457" i="166"/>
  <c r="AY457" i="166"/>
  <c r="AX457" i="166"/>
  <c r="AW457" i="166"/>
  <c r="BA456" i="166"/>
  <c r="AZ456" i="166"/>
  <c r="AY456" i="166"/>
  <c r="AX456" i="166"/>
  <c r="AW456" i="166"/>
  <c r="AV456" i="166"/>
  <c r="BA455" i="166"/>
  <c r="AZ455" i="166"/>
  <c r="AY455" i="166"/>
  <c r="AX455" i="166"/>
  <c r="AW455" i="166"/>
  <c r="AV455" i="166"/>
  <c r="BA454" i="166"/>
  <c r="AZ454" i="166"/>
  <c r="AY454" i="166"/>
  <c r="AX454" i="166"/>
  <c r="AW454" i="166"/>
  <c r="BA453" i="166"/>
  <c r="AZ453" i="166"/>
  <c r="AY453" i="166"/>
  <c r="AX453" i="166"/>
  <c r="AW453" i="166"/>
  <c r="AV453" i="166"/>
  <c r="BA452" i="166"/>
  <c r="AZ452" i="166"/>
  <c r="AX452" i="166"/>
  <c r="AW452" i="166"/>
  <c r="BA451" i="166"/>
  <c r="AZ451" i="166"/>
  <c r="AY451" i="166"/>
  <c r="AX451" i="166"/>
  <c r="AW451" i="166"/>
  <c r="AV451" i="166"/>
  <c r="BA450" i="166"/>
  <c r="AZ450" i="166"/>
  <c r="AY450" i="166"/>
  <c r="AX450" i="166"/>
  <c r="AW450" i="166"/>
  <c r="BA449" i="166"/>
  <c r="AZ449" i="166"/>
  <c r="AY449" i="166"/>
  <c r="AX449" i="166"/>
  <c r="AW449" i="166"/>
  <c r="BA448" i="166"/>
  <c r="AZ448" i="166"/>
  <c r="AY448" i="166"/>
  <c r="AX448" i="166"/>
  <c r="AW448" i="166"/>
  <c r="AV448" i="166"/>
  <c r="BA447" i="166"/>
  <c r="AZ447" i="166"/>
  <c r="AY447" i="166"/>
  <c r="AX447" i="166"/>
  <c r="AW447" i="166"/>
  <c r="AV447" i="166"/>
  <c r="BA446" i="166"/>
  <c r="AZ446" i="166"/>
  <c r="AY446" i="166"/>
  <c r="AX446" i="166"/>
  <c r="AW446" i="166"/>
  <c r="AV446" i="166"/>
  <c r="BA445" i="166"/>
  <c r="AZ445" i="166"/>
  <c r="AY445" i="166"/>
  <c r="AX445" i="166"/>
  <c r="AW445" i="166"/>
  <c r="AV445" i="166"/>
  <c r="BA444" i="166"/>
  <c r="AZ444" i="166"/>
  <c r="AX444" i="166"/>
  <c r="AW444" i="166"/>
  <c r="BA443" i="166"/>
  <c r="AZ443" i="166"/>
  <c r="AY443" i="166"/>
  <c r="AX443" i="166"/>
  <c r="AW443" i="166"/>
  <c r="AV443" i="166"/>
  <c r="BA442" i="166"/>
  <c r="AZ442" i="166"/>
  <c r="AY442" i="166"/>
  <c r="AX442" i="166"/>
  <c r="AW442" i="166"/>
  <c r="BA441" i="166"/>
  <c r="AZ441" i="166"/>
  <c r="AY441" i="166"/>
  <c r="AX441" i="166"/>
  <c r="AW441" i="166"/>
  <c r="BA440" i="166"/>
  <c r="AZ440" i="166"/>
  <c r="AY440" i="166"/>
  <c r="AX440" i="166"/>
  <c r="AW440" i="166"/>
  <c r="AV440" i="166"/>
  <c r="BA439" i="166"/>
  <c r="AZ439" i="166"/>
  <c r="AY439" i="166"/>
  <c r="AX439" i="166"/>
  <c r="AW439" i="166"/>
  <c r="AV439" i="166"/>
  <c r="BA438" i="166"/>
  <c r="AZ438" i="166"/>
  <c r="AY438" i="166"/>
  <c r="AX438" i="166"/>
  <c r="AW438" i="166"/>
  <c r="AV438" i="166"/>
  <c r="BA437" i="166"/>
  <c r="AZ437" i="166"/>
  <c r="AY437" i="166"/>
  <c r="AX437" i="166"/>
  <c r="AW437" i="166"/>
  <c r="AV437" i="166"/>
  <c r="BA436" i="166"/>
  <c r="AZ436" i="166"/>
  <c r="AX436" i="166"/>
  <c r="AW436" i="166"/>
  <c r="BA435" i="166"/>
  <c r="AZ435" i="166"/>
  <c r="AY435" i="166"/>
  <c r="AX435" i="166"/>
  <c r="AW435" i="166"/>
  <c r="AV435" i="166"/>
  <c r="BA434" i="166"/>
  <c r="AZ434" i="166"/>
  <c r="AY434" i="166"/>
  <c r="AX434" i="166"/>
  <c r="AW434" i="166"/>
  <c r="BA433" i="166"/>
  <c r="AZ433" i="166"/>
  <c r="AY433" i="166"/>
  <c r="AX433" i="166"/>
  <c r="AW433" i="166"/>
  <c r="BA432" i="166"/>
  <c r="AZ432" i="166"/>
  <c r="AY432" i="166"/>
  <c r="AX432" i="166"/>
  <c r="AW432" i="166"/>
  <c r="AV432" i="166"/>
  <c r="BA431" i="166"/>
  <c r="AZ431" i="166"/>
  <c r="AY431" i="166"/>
  <c r="AX431" i="166"/>
  <c r="AW431" i="166"/>
  <c r="AV431" i="166"/>
  <c r="BA430" i="166"/>
  <c r="AZ430" i="166"/>
  <c r="AY430" i="166"/>
  <c r="AX430" i="166"/>
  <c r="AW430" i="166"/>
  <c r="AV430" i="166"/>
  <c r="BA429" i="166"/>
  <c r="AZ429" i="166"/>
  <c r="AY429" i="166"/>
  <c r="AX429" i="166"/>
  <c r="AW429" i="166"/>
  <c r="AV429" i="166"/>
  <c r="BA428" i="166"/>
  <c r="AZ428" i="166"/>
  <c r="AX428" i="166"/>
  <c r="AW428" i="166"/>
  <c r="BA427" i="166"/>
  <c r="AZ427" i="166"/>
  <c r="AY427" i="166"/>
  <c r="AX427" i="166"/>
  <c r="AW427" i="166"/>
  <c r="AV427" i="166"/>
  <c r="BA426" i="166"/>
  <c r="AZ426" i="166"/>
  <c r="AY426" i="166"/>
  <c r="AX426" i="166"/>
  <c r="AW426" i="166"/>
  <c r="BA425" i="166"/>
  <c r="AZ425" i="166"/>
  <c r="AY425" i="166"/>
  <c r="AX425" i="166"/>
  <c r="AW425" i="166"/>
  <c r="BA424" i="166"/>
  <c r="AZ424" i="166"/>
  <c r="AY424" i="166"/>
  <c r="AX424" i="166"/>
  <c r="AW424" i="166"/>
  <c r="AV424" i="166"/>
  <c r="BA423" i="166"/>
  <c r="AZ423" i="166"/>
  <c r="AY423" i="166"/>
  <c r="AX423" i="166"/>
  <c r="AW423" i="166"/>
  <c r="AV423" i="166"/>
  <c r="BA422" i="166"/>
  <c r="AZ422" i="166"/>
  <c r="AY422" i="166"/>
  <c r="AX422" i="166"/>
  <c r="AW422" i="166"/>
  <c r="AV422" i="166"/>
  <c r="BA421" i="166"/>
  <c r="AZ421" i="166"/>
  <c r="AY421" i="166"/>
  <c r="AX421" i="166"/>
  <c r="AW421" i="166"/>
  <c r="AV421" i="166"/>
  <c r="BA420" i="166"/>
  <c r="AZ420" i="166"/>
  <c r="AY420" i="166"/>
  <c r="AX420" i="166"/>
  <c r="AW420" i="166"/>
  <c r="AV420" i="166"/>
  <c r="BA419" i="166"/>
  <c r="AZ419" i="166"/>
  <c r="AX419" i="166"/>
  <c r="AV419" i="166"/>
  <c r="BA418" i="166"/>
  <c r="AZ418" i="166"/>
  <c r="AY418" i="166"/>
  <c r="AX418" i="166"/>
  <c r="AW418" i="166"/>
  <c r="BA417" i="166"/>
  <c r="AZ417" i="166"/>
  <c r="AX417" i="166"/>
  <c r="AW417" i="166"/>
  <c r="AV417" i="166"/>
  <c r="BA416" i="166"/>
  <c r="AZ416" i="166"/>
  <c r="AY416" i="166"/>
  <c r="AX416" i="166"/>
  <c r="AW416" i="166"/>
  <c r="BA415" i="166"/>
  <c r="AZ415" i="166"/>
  <c r="AX415" i="166"/>
  <c r="AW415" i="166"/>
  <c r="BA414" i="166"/>
  <c r="AZ414" i="166"/>
  <c r="AY414" i="166"/>
  <c r="AX414" i="166"/>
  <c r="AW414" i="166"/>
  <c r="AV414" i="166"/>
  <c r="BA413" i="166"/>
  <c r="AZ413" i="166"/>
  <c r="AX413" i="166"/>
  <c r="AW413" i="166"/>
  <c r="AV413" i="166"/>
  <c r="AV412" i="166"/>
  <c r="BA412" i="166"/>
  <c r="AZ412" i="166"/>
  <c r="AY412" i="166"/>
  <c r="AX412" i="166"/>
  <c r="AW412" i="166"/>
  <c r="BA411" i="166"/>
  <c r="AZ411" i="166"/>
  <c r="AX411" i="166"/>
  <c r="AV411" i="166"/>
  <c r="BA410" i="166"/>
  <c r="AZ410" i="166"/>
  <c r="AY410" i="166"/>
  <c r="AX410" i="166"/>
  <c r="AW410" i="166"/>
  <c r="BA409" i="166"/>
  <c r="AZ409" i="166"/>
  <c r="AX409" i="166"/>
  <c r="AW409" i="166"/>
  <c r="AV409" i="166"/>
  <c r="BA408" i="166"/>
  <c r="AZ408" i="166"/>
  <c r="AY408" i="166"/>
  <c r="AX408" i="166"/>
  <c r="AW408" i="166"/>
  <c r="BA407" i="166"/>
  <c r="AZ407" i="166"/>
  <c r="AX407" i="166"/>
  <c r="AV407" i="166"/>
  <c r="BA406" i="166"/>
  <c r="AZ406" i="166"/>
  <c r="AY406" i="166"/>
  <c r="AX406" i="166"/>
  <c r="AW406" i="166"/>
  <c r="AV406" i="166"/>
  <c r="BA405" i="166"/>
  <c r="AZ405" i="166"/>
  <c r="AX405" i="166"/>
  <c r="AW405" i="166"/>
  <c r="BA404" i="166"/>
  <c r="AZ404" i="166"/>
  <c r="AY404" i="166"/>
  <c r="AX404" i="166"/>
  <c r="AW404" i="166"/>
  <c r="AV404" i="166"/>
  <c r="BA403" i="166"/>
  <c r="AZ403" i="166"/>
  <c r="AX403" i="166"/>
  <c r="AV403" i="166"/>
  <c r="BA402" i="166"/>
  <c r="AZ402" i="166"/>
  <c r="AY402" i="166"/>
  <c r="AX402" i="166"/>
  <c r="AW402" i="166"/>
  <c r="BA401" i="166"/>
  <c r="AZ401" i="166"/>
  <c r="AX401" i="166"/>
  <c r="AW401" i="166"/>
  <c r="AV401" i="166"/>
  <c r="BA400" i="166"/>
  <c r="AZ400" i="166"/>
  <c r="AY400" i="166"/>
  <c r="AX400" i="166"/>
  <c r="AW400" i="166"/>
  <c r="BA399" i="166"/>
  <c r="AZ399" i="166"/>
  <c r="AX399" i="166"/>
  <c r="AW399" i="166"/>
  <c r="AV399" i="166"/>
  <c r="BA398" i="166"/>
  <c r="AZ398" i="166"/>
  <c r="AY398" i="166"/>
  <c r="AX398" i="166"/>
  <c r="AW398" i="166"/>
  <c r="AV398" i="166"/>
  <c r="BA397" i="166"/>
  <c r="AZ397" i="166"/>
  <c r="AX397" i="166"/>
  <c r="AW397" i="166"/>
  <c r="AV397" i="166"/>
  <c r="BA396" i="166"/>
  <c r="AZ396" i="166"/>
  <c r="AY396" i="166"/>
  <c r="AX396" i="166"/>
  <c r="AW396" i="166"/>
  <c r="BA395" i="166"/>
  <c r="AZ395" i="166"/>
  <c r="AX395" i="166"/>
  <c r="AV395" i="166"/>
  <c r="BA394" i="166"/>
  <c r="AY394" i="166"/>
  <c r="AX394" i="166"/>
  <c r="AW394" i="166"/>
  <c r="BA393" i="166"/>
  <c r="AZ393" i="166"/>
  <c r="AX393" i="166"/>
  <c r="AW393" i="166"/>
  <c r="AV393" i="166"/>
  <c r="BA392" i="166"/>
  <c r="AZ392" i="166"/>
  <c r="AY392" i="166"/>
  <c r="AX392" i="166"/>
  <c r="AW392" i="166"/>
  <c r="BA391" i="166"/>
  <c r="AZ391" i="166"/>
  <c r="AX391" i="166"/>
  <c r="AW391" i="166"/>
  <c r="BA390" i="166"/>
  <c r="AZ390" i="166"/>
  <c r="AY390" i="166"/>
  <c r="AX390" i="166"/>
  <c r="AW390" i="166"/>
  <c r="AV390" i="166"/>
  <c r="BA389" i="166"/>
  <c r="AZ389" i="166"/>
  <c r="AX389" i="166"/>
  <c r="AW389" i="166"/>
  <c r="BA388" i="166"/>
  <c r="AZ388" i="166"/>
  <c r="AY388" i="166"/>
  <c r="AX388" i="166"/>
  <c r="AW388" i="166"/>
  <c r="AV388" i="166"/>
  <c r="BA387" i="166"/>
  <c r="AZ387" i="166"/>
  <c r="AX387" i="166"/>
  <c r="AV387" i="166"/>
  <c r="BA386" i="166"/>
  <c r="AZ386" i="166"/>
  <c r="AY386" i="166"/>
  <c r="AX386" i="166"/>
  <c r="AW386" i="166"/>
  <c r="BA385" i="166"/>
  <c r="AZ385" i="166"/>
  <c r="AX385" i="166"/>
  <c r="AV385" i="166"/>
  <c r="BA384" i="166"/>
  <c r="AZ384" i="166"/>
  <c r="AY384" i="166"/>
  <c r="AX384" i="166"/>
  <c r="AW384" i="166"/>
  <c r="BA383" i="166"/>
  <c r="AZ383" i="166"/>
  <c r="AX383" i="166"/>
  <c r="AW383" i="166"/>
  <c r="BA382" i="166"/>
  <c r="AZ382" i="166"/>
  <c r="AY382" i="166"/>
  <c r="AX382" i="166"/>
  <c r="AW382" i="166"/>
  <c r="AV382" i="166"/>
  <c r="BA381" i="166"/>
  <c r="AZ381" i="166"/>
  <c r="AY381" i="166"/>
  <c r="AX381" i="166"/>
  <c r="AW381" i="166"/>
  <c r="AV381" i="166"/>
  <c r="BA380" i="166"/>
  <c r="AZ380" i="166"/>
  <c r="AY380" i="166"/>
  <c r="AX380" i="166"/>
  <c r="AW380" i="166"/>
  <c r="AV380" i="166"/>
  <c r="BA379" i="166"/>
  <c r="AZ379" i="166"/>
  <c r="AY379" i="166"/>
  <c r="AX379" i="166"/>
  <c r="AW379" i="166"/>
  <c r="AV379" i="166"/>
  <c r="BA378" i="166"/>
  <c r="AZ378" i="166"/>
  <c r="AY378" i="166"/>
  <c r="AX378" i="166"/>
  <c r="AW378" i="166"/>
  <c r="AV378" i="166"/>
  <c r="BA377" i="166"/>
  <c r="AY377" i="166"/>
  <c r="AX377" i="166"/>
  <c r="AW377" i="166"/>
  <c r="BA376" i="166"/>
  <c r="AZ376" i="166"/>
  <c r="AY376" i="166"/>
  <c r="AX376" i="166"/>
  <c r="AW376" i="166"/>
  <c r="AV376" i="166"/>
  <c r="BA375" i="166"/>
  <c r="AZ375" i="166"/>
  <c r="AX375" i="166"/>
  <c r="AW375" i="166"/>
  <c r="BA374" i="166"/>
  <c r="AZ374" i="166"/>
  <c r="AY374" i="166"/>
  <c r="AX374" i="166"/>
  <c r="AW374" i="166"/>
  <c r="BA373" i="166"/>
  <c r="AZ373" i="166"/>
  <c r="AY373" i="166"/>
  <c r="AX373" i="166"/>
  <c r="AW373" i="166"/>
  <c r="AV373" i="166"/>
  <c r="BA372" i="166"/>
  <c r="AZ372" i="166"/>
  <c r="AY372" i="166"/>
  <c r="AX372" i="166"/>
  <c r="AW372" i="166"/>
  <c r="AV372" i="166"/>
  <c r="BA371" i="166"/>
  <c r="AZ371" i="166"/>
  <c r="AY371" i="166"/>
  <c r="AX371" i="166"/>
  <c r="AW371" i="166"/>
  <c r="BA370" i="166"/>
  <c r="AZ370" i="166"/>
  <c r="AY370" i="166"/>
  <c r="AX370" i="166"/>
  <c r="AW370" i="166"/>
  <c r="AV370" i="166"/>
  <c r="BA369" i="166"/>
  <c r="AY369" i="166"/>
  <c r="AX369" i="166"/>
  <c r="AW369" i="166"/>
  <c r="BA368" i="166"/>
  <c r="AZ368" i="166"/>
  <c r="AY368" i="166"/>
  <c r="AX368" i="166"/>
  <c r="AW368" i="166"/>
  <c r="AV368" i="166"/>
  <c r="BA367" i="166"/>
  <c r="AZ367" i="166"/>
  <c r="AX367" i="166"/>
  <c r="AW367" i="166"/>
  <c r="BA366" i="166"/>
  <c r="AZ366" i="166"/>
  <c r="AY366" i="166"/>
  <c r="AX366" i="166"/>
  <c r="AW366" i="166"/>
  <c r="BA365" i="166"/>
  <c r="AZ365" i="166"/>
  <c r="AY365" i="166"/>
  <c r="AX365" i="166"/>
  <c r="AW365" i="166"/>
  <c r="AV365" i="166"/>
  <c r="BA364" i="166"/>
  <c r="AZ364" i="166"/>
  <c r="AY364" i="166"/>
  <c r="AX364" i="166"/>
  <c r="AW364" i="166"/>
  <c r="AV364" i="166"/>
  <c r="BA363" i="166"/>
  <c r="AZ363" i="166"/>
  <c r="AY363" i="166"/>
  <c r="AX363" i="166"/>
  <c r="AV363" i="166"/>
  <c r="BA362" i="166"/>
  <c r="AZ362" i="166"/>
  <c r="AY362" i="166"/>
  <c r="AX362" i="166"/>
  <c r="AW362" i="166"/>
  <c r="AV362" i="166"/>
  <c r="BA361" i="166"/>
  <c r="AZ361" i="166"/>
  <c r="AY361" i="166"/>
  <c r="AX361" i="166"/>
  <c r="AW361" i="166"/>
  <c r="BA360" i="166"/>
  <c r="AZ360" i="166"/>
  <c r="AY360" i="166"/>
  <c r="AX360" i="166"/>
  <c r="AW360" i="166"/>
  <c r="AV360" i="166"/>
  <c r="BA359" i="166"/>
  <c r="AZ359" i="166"/>
  <c r="AX359" i="166"/>
  <c r="AW359" i="166"/>
  <c r="BA358" i="166"/>
  <c r="AZ358" i="166"/>
  <c r="AY358" i="166"/>
  <c r="AX358" i="166"/>
  <c r="AW358" i="166"/>
  <c r="BA357" i="166"/>
  <c r="AZ357" i="166"/>
  <c r="AY357" i="166"/>
  <c r="AX357" i="166"/>
  <c r="AW357" i="166"/>
  <c r="AV357" i="166"/>
  <c r="BA356" i="166"/>
  <c r="AZ356" i="166"/>
  <c r="AY356" i="166"/>
  <c r="AX356" i="166"/>
  <c r="AW356" i="166"/>
  <c r="AV356" i="166"/>
  <c r="BA355" i="166"/>
  <c r="AZ355" i="166"/>
  <c r="AY355" i="166"/>
  <c r="AX355" i="166"/>
  <c r="AW355" i="166"/>
  <c r="AV355" i="166"/>
  <c r="BA354" i="166"/>
  <c r="AZ354" i="166"/>
  <c r="AY354" i="166"/>
  <c r="AX354" i="166"/>
  <c r="AW354" i="166"/>
  <c r="AV354" i="166"/>
  <c r="BA353" i="166"/>
  <c r="AZ353" i="166"/>
  <c r="AY353" i="166"/>
  <c r="AX353" i="166"/>
  <c r="AW353" i="166"/>
  <c r="BA352" i="166"/>
  <c r="AZ352" i="166"/>
  <c r="AY352" i="166"/>
  <c r="AX352" i="166"/>
  <c r="AW352" i="166"/>
  <c r="AV352" i="166"/>
  <c r="BA351" i="166"/>
  <c r="AZ351" i="166"/>
  <c r="AX351" i="166"/>
  <c r="AW351" i="166"/>
  <c r="BA350" i="166"/>
  <c r="AZ350" i="166"/>
  <c r="AY350" i="166"/>
  <c r="AX350" i="166"/>
  <c r="AW350" i="166"/>
  <c r="AV350" i="166"/>
  <c r="BA349" i="166"/>
  <c r="AZ349" i="166"/>
  <c r="AX349" i="166"/>
  <c r="AV349" i="166"/>
  <c r="BA348" i="166"/>
  <c r="AZ348" i="166"/>
  <c r="AY348" i="166"/>
  <c r="AX348" i="166"/>
  <c r="AW348" i="166"/>
  <c r="BA347" i="166"/>
  <c r="AZ347" i="166"/>
  <c r="AX347" i="166"/>
  <c r="AW347" i="166"/>
  <c r="AV347" i="166"/>
  <c r="BA346" i="166"/>
  <c r="AZ346" i="166"/>
  <c r="AY346" i="166"/>
  <c r="AX346" i="166"/>
  <c r="AW346" i="166"/>
  <c r="BA345" i="166"/>
  <c r="AZ345" i="166"/>
  <c r="AX345" i="166"/>
  <c r="AW345" i="166"/>
  <c r="BA344" i="166"/>
  <c r="AZ344" i="166"/>
  <c r="AY344" i="166"/>
  <c r="AX344" i="166"/>
  <c r="AW344" i="166"/>
  <c r="AV344" i="166"/>
  <c r="AX343" i="166"/>
  <c r="AW343" i="166"/>
  <c r="AV343" i="166"/>
  <c r="BA343" i="166"/>
  <c r="AZ343" i="166"/>
  <c r="AY343" i="166"/>
  <c r="BA342" i="166"/>
  <c r="AZ342" i="166"/>
  <c r="AY342" i="166"/>
  <c r="AX342" i="166"/>
  <c r="AW342" i="166"/>
  <c r="AV342" i="166"/>
  <c r="BA341" i="166"/>
  <c r="AZ341" i="166"/>
  <c r="AY341" i="166"/>
  <c r="AX341" i="166"/>
  <c r="AV341" i="166"/>
  <c r="AX340" i="166"/>
  <c r="AW340" i="166"/>
  <c r="AV340" i="166"/>
  <c r="BA340" i="166"/>
  <c r="AZ340" i="166"/>
  <c r="BA339" i="166"/>
  <c r="AZ339" i="166"/>
  <c r="AY339" i="166"/>
  <c r="AX339" i="166"/>
  <c r="AW339" i="166"/>
  <c r="AV339" i="166"/>
  <c r="BA338" i="166"/>
  <c r="AZ338" i="166"/>
  <c r="AY338" i="166"/>
  <c r="AX338" i="166"/>
  <c r="AW338" i="166"/>
  <c r="BA337" i="166"/>
  <c r="AZ337" i="166"/>
  <c r="AY337" i="166"/>
  <c r="AX337" i="166"/>
  <c r="AW337" i="166"/>
  <c r="AV337" i="166"/>
  <c r="BA336" i="166"/>
  <c r="AY336" i="166"/>
  <c r="AX336" i="166"/>
  <c r="AW336" i="166"/>
  <c r="BA335" i="166"/>
  <c r="AZ335" i="166"/>
  <c r="AY335" i="166"/>
  <c r="AX335" i="166"/>
  <c r="AW335" i="166"/>
  <c r="BA334" i="166"/>
  <c r="AZ334" i="166"/>
  <c r="AY334" i="166"/>
  <c r="AX334" i="166"/>
  <c r="AW334" i="166"/>
  <c r="AV334" i="166"/>
  <c r="BA333" i="166"/>
  <c r="AZ333" i="166"/>
  <c r="AY333" i="166"/>
  <c r="AX333" i="166"/>
  <c r="AW333" i="166"/>
  <c r="AV333" i="166"/>
  <c r="BA332" i="166"/>
  <c r="AZ332" i="166"/>
  <c r="AY332" i="166"/>
  <c r="AX332" i="166"/>
  <c r="AW332" i="166"/>
  <c r="AV332" i="166"/>
  <c r="BA331" i="166"/>
  <c r="AZ331" i="166"/>
  <c r="AY331" i="166"/>
  <c r="AX331" i="166"/>
  <c r="AW331" i="166"/>
  <c r="AV331" i="166"/>
  <c r="BA330" i="166"/>
  <c r="AY330" i="166"/>
  <c r="AX330" i="166"/>
  <c r="AW330" i="166"/>
  <c r="BA329" i="166"/>
  <c r="AY329" i="166"/>
  <c r="AX329" i="166"/>
  <c r="AW329" i="166"/>
  <c r="AV329" i="166"/>
  <c r="BA328" i="166"/>
  <c r="AZ328" i="166"/>
  <c r="AY328" i="166"/>
  <c r="AX328" i="166"/>
  <c r="AW328" i="166"/>
  <c r="BA327" i="166"/>
  <c r="AZ327" i="166"/>
  <c r="AY327" i="166"/>
  <c r="AX327" i="166"/>
  <c r="AW327" i="166"/>
  <c r="BA326" i="166"/>
  <c r="AZ326" i="166"/>
  <c r="AY326" i="166"/>
  <c r="AX326" i="166"/>
  <c r="AW326" i="166"/>
  <c r="AV326" i="166"/>
  <c r="BA325" i="166"/>
  <c r="AZ325" i="166"/>
  <c r="AY325" i="166"/>
  <c r="AX325" i="166"/>
  <c r="AW325" i="166"/>
  <c r="AV325" i="166"/>
  <c r="BA324" i="166"/>
  <c r="AZ324" i="166"/>
  <c r="AY324" i="166"/>
  <c r="AX324" i="166"/>
  <c r="AW324" i="166"/>
  <c r="AV324" i="166"/>
  <c r="BA323" i="166"/>
  <c r="AZ323" i="166"/>
  <c r="AY323" i="166"/>
  <c r="AX323" i="166"/>
  <c r="AW323" i="166"/>
  <c r="AV323" i="166"/>
  <c r="BA322" i="166"/>
  <c r="AZ322" i="166"/>
  <c r="AY322" i="166"/>
  <c r="AX322" i="166"/>
  <c r="AW322" i="166"/>
  <c r="BA321" i="166"/>
  <c r="AZ321" i="166"/>
  <c r="AY321" i="166"/>
  <c r="AX321" i="166"/>
  <c r="AW321" i="166"/>
  <c r="AV321" i="166"/>
  <c r="BA320" i="166"/>
  <c r="AY320" i="166"/>
  <c r="AX320" i="166"/>
  <c r="AW320" i="166"/>
  <c r="BA319" i="166"/>
  <c r="AZ319" i="166"/>
  <c r="AY319" i="166"/>
  <c r="AX319" i="166"/>
  <c r="AW319" i="166"/>
  <c r="BA318" i="166"/>
  <c r="AZ318" i="166"/>
  <c r="AY318" i="166"/>
  <c r="AX318" i="166"/>
  <c r="AW318" i="166"/>
  <c r="AV318" i="166"/>
  <c r="BA317" i="166"/>
  <c r="AZ317" i="166"/>
  <c r="AY317" i="166"/>
  <c r="AX317" i="166"/>
  <c r="AW317" i="166"/>
  <c r="AV317" i="166"/>
  <c r="BA316" i="166"/>
  <c r="AZ316" i="166"/>
  <c r="AY316" i="166"/>
  <c r="AX316" i="166"/>
  <c r="AW316" i="166"/>
  <c r="AV316" i="166"/>
  <c r="BA315" i="166"/>
  <c r="AZ315" i="166"/>
  <c r="AY315" i="166"/>
  <c r="AX315" i="166"/>
  <c r="AW315" i="166"/>
  <c r="AV315" i="166"/>
  <c r="BA314" i="166"/>
  <c r="AZ314" i="166"/>
  <c r="AY314" i="166"/>
  <c r="AX314" i="166"/>
  <c r="AW314" i="166"/>
  <c r="BA313" i="166"/>
  <c r="AZ313" i="166"/>
  <c r="AY313" i="166"/>
  <c r="AX313" i="166"/>
  <c r="AW313" i="166"/>
  <c r="AV313" i="166"/>
  <c r="BA312" i="166"/>
  <c r="AZ312" i="166"/>
  <c r="AY312" i="166"/>
  <c r="AX312" i="166"/>
  <c r="AW312" i="166"/>
  <c r="BA311" i="166"/>
  <c r="AZ311" i="166"/>
  <c r="AY311" i="166"/>
  <c r="AX311" i="166"/>
  <c r="AW311" i="166"/>
  <c r="BA310" i="166"/>
  <c r="AZ310" i="166"/>
  <c r="AY310" i="166"/>
  <c r="AX310" i="166"/>
  <c r="AW310" i="166"/>
  <c r="AV310" i="166"/>
  <c r="AX309" i="166"/>
  <c r="AW309" i="166"/>
  <c r="AV309" i="166"/>
  <c r="BA309" i="166"/>
  <c r="AZ309" i="166"/>
  <c r="BA308" i="166"/>
  <c r="AZ308" i="166"/>
  <c r="AY308" i="166"/>
  <c r="AX308" i="166"/>
  <c r="AW308" i="166"/>
  <c r="AV308" i="166"/>
  <c r="BA307" i="166"/>
  <c r="AZ307" i="166"/>
  <c r="AY307" i="166"/>
  <c r="AX307" i="166"/>
  <c r="AW307" i="166"/>
  <c r="AV307" i="166"/>
  <c r="BA306" i="166"/>
  <c r="AZ306" i="166"/>
  <c r="AY306" i="166"/>
  <c r="AX306" i="166"/>
  <c r="AW306" i="166"/>
  <c r="AV306" i="166"/>
  <c r="BA305" i="166"/>
  <c r="AZ305" i="166"/>
  <c r="AX305" i="166"/>
  <c r="AW305" i="166"/>
  <c r="BA304" i="166"/>
  <c r="AZ304" i="166"/>
  <c r="AY304" i="166"/>
  <c r="AX304" i="166"/>
  <c r="AW304" i="166"/>
  <c r="AV304" i="166"/>
  <c r="BA303" i="166"/>
  <c r="AY303" i="166"/>
  <c r="AX303" i="166"/>
  <c r="AW303" i="166"/>
  <c r="BA302" i="166"/>
  <c r="AZ302" i="166"/>
  <c r="AY302" i="166"/>
  <c r="AX302" i="166"/>
  <c r="AW302" i="166"/>
  <c r="BA301" i="166"/>
  <c r="AZ301" i="166"/>
  <c r="AY301" i="166"/>
  <c r="AX301" i="166"/>
  <c r="AW301" i="166"/>
  <c r="AV301" i="166"/>
  <c r="BA300" i="166"/>
  <c r="AZ300" i="166"/>
  <c r="AY300" i="166"/>
  <c r="AX300" i="166"/>
  <c r="AW300" i="166"/>
  <c r="AV300" i="166"/>
  <c r="AV299" i="166"/>
  <c r="BA299" i="166"/>
  <c r="AZ299" i="166"/>
  <c r="AY299" i="166"/>
  <c r="AX299" i="166"/>
  <c r="BA298" i="166"/>
  <c r="AZ298" i="166"/>
  <c r="AY298" i="166"/>
  <c r="AX298" i="166"/>
  <c r="AW298" i="166"/>
  <c r="AV298" i="166"/>
  <c r="BA297" i="166"/>
  <c r="AZ297" i="166"/>
  <c r="AX297" i="166"/>
  <c r="AW297" i="166"/>
  <c r="BA296" i="166"/>
  <c r="AZ296" i="166"/>
  <c r="AY296" i="166"/>
  <c r="AX296" i="166"/>
  <c r="AW296" i="166"/>
  <c r="AV296" i="166"/>
  <c r="BA295" i="166"/>
  <c r="AZ295" i="166"/>
  <c r="AY295" i="166"/>
  <c r="AX295" i="166"/>
  <c r="AW295" i="166"/>
  <c r="BA294" i="166"/>
  <c r="AZ294" i="166"/>
  <c r="AY294" i="166"/>
  <c r="AX294" i="166"/>
  <c r="AW294" i="166"/>
  <c r="BA293" i="166"/>
  <c r="AZ293" i="166"/>
  <c r="AY293" i="166"/>
  <c r="AX293" i="166"/>
  <c r="AW293" i="166"/>
  <c r="AV293" i="166"/>
  <c r="BA292" i="166"/>
  <c r="AZ292" i="166"/>
  <c r="AY292" i="166"/>
  <c r="AX292" i="166"/>
  <c r="AW292" i="166"/>
  <c r="AV292" i="166"/>
  <c r="BA291" i="166"/>
  <c r="AZ291" i="166"/>
  <c r="AY291" i="166"/>
  <c r="AX291" i="166"/>
  <c r="AW291" i="166"/>
  <c r="AV291" i="166"/>
  <c r="BA290" i="166"/>
  <c r="AZ290" i="166"/>
  <c r="AY290" i="166"/>
  <c r="AX290" i="166"/>
  <c r="AW290" i="166"/>
  <c r="AV290" i="166"/>
  <c r="BA289" i="166"/>
  <c r="AZ289" i="166"/>
  <c r="AX289" i="166"/>
  <c r="AW289" i="166"/>
  <c r="BA288" i="166"/>
  <c r="AZ288" i="166"/>
  <c r="AY288" i="166"/>
  <c r="AX288" i="166"/>
  <c r="AW288" i="166"/>
  <c r="AV288" i="166"/>
  <c r="BA287" i="166"/>
  <c r="AZ287" i="166"/>
  <c r="AY287" i="166"/>
  <c r="AX287" i="166"/>
  <c r="AW287" i="166"/>
  <c r="BA286" i="166"/>
  <c r="AZ286" i="166"/>
  <c r="AY286" i="166"/>
  <c r="AX286" i="166"/>
  <c r="AW286" i="166"/>
  <c r="BA285" i="166"/>
  <c r="AZ285" i="166"/>
  <c r="AY285" i="166"/>
  <c r="AX285" i="166"/>
  <c r="AW285" i="166"/>
  <c r="AV285" i="166"/>
  <c r="BA284" i="166"/>
  <c r="AZ284" i="166"/>
  <c r="AY284" i="166"/>
  <c r="AX284" i="166"/>
  <c r="AW284" i="166"/>
  <c r="AV284" i="166"/>
  <c r="BA283" i="166"/>
  <c r="AZ283" i="166"/>
  <c r="AY283" i="166"/>
  <c r="AX283" i="166"/>
  <c r="AW283" i="166"/>
  <c r="AV283" i="166"/>
  <c r="BA282" i="166"/>
  <c r="AZ282" i="166"/>
  <c r="AY282" i="166"/>
  <c r="AX282" i="166"/>
  <c r="AW282" i="166"/>
  <c r="AV282" i="166"/>
  <c r="BA281" i="166"/>
  <c r="AZ281" i="166"/>
  <c r="AX281" i="166"/>
  <c r="AW281" i="166"/>
  <c r="BA280" i="166"/>
  <c r="AZ280" i="166"/>
  <c r="AY280" i="166"/>
  <c r="AX280" i="166"/>
  <c r="AW280" i="166"/>
  <c r="AV280" i="166"/>
  <c r="BA279" i="166"/>
  <c r="AY279" i="166"/>
  <c r="AX279" i="166"/>
  <c r="AW279" i="166"/>
  <c r="BA278" i="166"/>
  <c r="AZ278" i="166"/>
  <c r="AY278" i="166"/>
  <c r="AX278" i="166"/>
  <c r="AW278" i="166"/>
  <c r="BA277" i="166"/>
  <c r="AZ277" i="166"/>
  <c r="AY277" i="166"/>
  <c r="AX277" i="166"/>
  <c r="AW277" i="166"/>
  <c r="AV277" i="166"/>
  <c r="BA276" i="166"/>
  <c r="AZ276" i="166"/>
  <c r="AY276" i="166"/>
  <c r="AX276" i="166"/>
  <c r="AW276" i="166"/>
  <c r="AV276" i="166"/>
  <c r="BA275" i="166"/>
  <c r="AZ275" i="166"/>
  <c r="AY275" i="166"/>
  <c r="AX275" i="166"/>
  <c r="AW275" i="166"/>
  <c r="AV275" i="166"/>
  <c r="BA274" i="166"/>
  <c r="AZ274" i="166"/>
  <c r="AY274" i="166"/>
  <c r="AX274" i="166"/>
  <c r="AW274" i="166"/>
  <c r="AV274" i="166"/>
  <c r="BA273" i="166"/>
  <c r="AZ273" i="166"/>
  <c r="AX273" i="166"/>
  <c r="AW273" i="166"/>
  <c r="BA272" i="166"/>
  <c r="AZ272" i="166"/>
  <c r="AY272" i="166"/>
  <c r="AX272" i="166"/>
  <c r="AW272" i="166"/>
  <c r="AV272" i="166"/>
  <c r="BA271" i="166"/>
  <c r="AZ271" i="166"/>
  <c r="AY271" i="166"/>
  <c r="AX271" i="166"/>
  <c r="AW271" i="166"/>
  <c r="BA270" i="166"/>
  <c r="AZ270" i="166"/>
  <c r="AY270" i="166"/>
  <c r="AX270" i="166"/>
  <c r="AW270" i="166"/>
  <c r="BA269" i="166"/>
  <c r="AZ269" i="166"/>
  <c r="AY269" i="166"/>
  <c r="AX269" i="166"/>
  <c r="AW269" i="166"/>
  <c r="AV269" i="166"/>
  <c r="BA268" i="166"/>
  <c r="AZ268" i="166"/>
  <c r="AY268" i="166"/>
  <c r="AX268" i="166"/>
  <c r="AW268" i="166"/>
  <c r="BA267" i="166"/>
  <c r="AZ267" i="166"/>
  <c r="AX267" i="166"/>
  <c r="AV267" i="166"/>
  <c r="BA266" i="166"/>
  <c r="AZ266" i="166"/>
  <c r="AY266" i="166"/>
  <c r="AX266" i="166"/>
  <c r="AW266" i="166"/>
  <c r="BA265" i="166"/>
  <c r="AZ265" i="166"/>
  <c r="AX265" i="166"/>
  <c r="AW265" i="166"/>
  <c r="AV265" i="166"/>
  <c r="BA264" i="166"/>
  <c r="AZ264" i="166"/>
  <c r="AY264" i="166"/>
  <c r="AX264" i="166"/>
  <c r="AW264" i="166"/>
  <c r="AV264" i="166"/>
  <c r="BA263" i="166"/>
  <c r="AZ263" i="166"/>
  <c r="AX263" i="166"/>
  <c r="AV263" i="166"/>
  <c r="BA262" i="166"/>
  <c r="AZ262" i="166"/>
  <c r="AY262" i="166"/>
  <c r="AX262" i="166"/>
  <c r="AW262" i="166"/>
  <c r="AV262" i="166"/>
  <c r="BA261" i="166"/>
  <c r="AZ261" i="166"/>
  <c r="AX261" i="166"/>
  <c r="AV261" i="166"/>
  <c r="BA260" i="166"/>
  <c r="AY260" i="166"/>
  <c r="AX260" i="166"/>
  <c r="AW260" i="166"/>
  <c r="BA259" i="166"/>
  <c r="AZ259" i="166"/>
  <c r="AX259" i="166"/>
  <c r="AV259" i="166"/>
  <c r="BA258" i="166"/>
  <c r="AY258" i="166"/>
  <c r="AX258" i="166"/>
  <c r="AW258" i="166"/>
  <c r="BA257" i="166"/>
  <c r="AZ257" i="166"/>
  <c r="AX257" i="166"/>
  <c r="AW257" i="166"/>
  <c r="AV257" i="166"/>
  <c r="BA256" i="166"/>
  <c r="AZ256" i="166"/>
  <c r="AY256" i="166"/>
  <c r="AX256" i="166"/>
  <c r="AW256" i="166"/>
  <c r="BA255" i="166"/>
  <c r="AZ255" i="166"/>
  <c r="AX255" i="166"/>
  <c r="AW255" i="166"/>
  <c r="AV255" i="166"/>
  <c r="BA254" i="166"/>
  <c r="AZ254" i="166"/>
  <c r="AX254" i="166"/>
  <c r="AW254" i="166"/>
  <c r="BA253" i="166"/>
  <c r="AZ253" i="166"/>
  <c r="AX253" i="166"/>
  <c r="AW253" i="166"/>
  <c r="AV253" i="166"/>
  <c r="BA252" i="166"/>
  <c r="AZ252" i="166"/>
  <c r="AY252" i="166"/>
  <c r="AX252" i="166"/>
  <c r="AW252" i="166"/>
  <c r="BA251" i="166"/>
  <c r="AZ251" i="166"/>
  <c r="AX251" i="166"/>
  <c r="AW251" i="166"/>
  <c r="AV251" i="166"/>
  <c r="BA250" i="166"/>
  <c r="AZ250" i="166"/>
  <c r="AX250" i="166"/>
  <c r="AW250" i="166"/>
  <c r="BA249" i="166"/>
  <c r="AZ249" i="166"/>
  <c r="AX249" i="166"/>
  <c r="AW249" i="166"/>
  <c r="AV249" i="166"/>
  <c r="BA248" i="166"/>
  <c r="AZ248" i="166"/>
  <c r="AY248" i="166"/>
  <c r="AX248" i="166"/>
  <c r="AW248" i="166"/>
  <c r="BA247" i="166"/>
  <c r="AZ247" i="166"/>
  <c r="AX247" i="166"/>
  <c r="AW247" i="166"/>
  <c r="AV247" i="166"/>
  <c r="BA246" i="166"/>
  <c r="AZ246" i="166"/>
  <c r="AX246" i="166"/>
  <c r="AW246" i="166"/>
  <c r="BA245" i="166"/>
  <c r="AZ245" i="166"/>
  <c r="AX245" i="166"/>
  <c r="AW245" i="166"/>
  <c r="AV245" i="166"/>
  <c r="BA244" i="166"/>
  <c r="AZ244" i="166"/>
  <c r="AY244" i="166"/>
  <c r="AX244" i="166"/>
  <c r="AW244" i="166"/>
  <c r="BA243" i="166"/>
  <c r="AZ243" i="166"/>
  <c r="AX243" i="166"/>
  <c r="AW243" i="166"/>
  <c r="AV243" i="166"/>
  <c r="BA242" i="166"/>
  <c r="AZ242" i="166"/>
  <c r="AY242" i="166"/>
  <c r="AX242" i="166"/>
  <c r="AW242" i="166"/>
  <c r="BA241" i="166"/>
  <c r="AZ241" i="166"/>
  <c r="AX241" i="166"/>
  <c r="AW241" i="166"/>
  <c r="AV241" i="166"/>
  <c r="BA240" i="166"/>
  <c r="AY240" i="166"/>
  <c r="AX240" i="166"/>
  <c r="AW240" i="166"/>
  <c r="BA239" i="166"/>
  <c r="AZ239" i="166"/>
  <c r="AX239" i="166"/>
  <c r="AW239" i="166"/>
  <c r="AV239" i="166"/>
  <c r="BA238" i="166"/>
  <c r="AZ238" i="166"/>
  <c r="AX238" i="166"/>
  <c r="AW238" i="166"/>
  <c r="BA237" i="166"/>
  <c r="AZ237" i="166"/>
  <c r="AX237" i="166"/>
  <c r="AW237" i="166"/>
  <c r="AV237" i="166"/>
  <c r="BA236" i="166"/>
  <c r="AZ236" i="166"/>
  <c r="AY236" i="166"/>
  <c r="AX236" i="166"/>
  <c r="AW236" i="166"/>
  <c r="BA235" i="166"/>
  <c r="AZ235" i="166"/>
  <c r="AX235" i="166"/>
  <c r="AW235" i="166"/>
  <c r="AV235" i="166"/>
  <c r="BA234" i="166"/>
  <c r="AZ234" i="166"/>
  <c r="AY234" i="166"/>
  <c r="AX234" i="166"/>
  <c r="AW234" i="166"/>
  <c r="BA233" i="166"/>
  <c r="AZ233" i="166"/>
  <c r="AX233" i="166"/>
  <c r="AW233" i="166"/>
  <c r="AV233" i="166"/>
  <c r="BA232" i="166"/>
  <c r="AZ232" i="166"/>
  <c r="AY232" i="166"/>
  <c r="AX232" i="166"/>
  <c r="AW232" i="166"/>
  <c r="AX231" i="166"/>
  <c r="AW231" i="166"/>
  <c r="AV231" i="166"/>
  <c r="BA231" i="166"/>
  <c r="AZ231" i="166"/>
  <c r="BA230" i="166"/>
  <c r="AZ230" i="166"/>
  <c r="AX230" i="166"/>
  <c r="AW230" i="166"/>
  <c r="AV230" i="166"/>
  <c r="BA229" i="166"/>
  <c r="AZ229" i="166"/>
  <c r="AY229" i="166"/>
  <c r="AX229" i="166"/>
  <c r="AW229" i="166"/>
  <c r="BA228" i="166"/>
  <c r="AZ228" i="166"/>
  <c r="AX228" i="166"/>
  <c r="AW228" i="166"/>
  <c r="AV228" i="166"/>
  <c r="BA227" i="166"/>
  <c r="AZ227" i="166"/>
  <c r="AY227" i="166"/>
  <c r="AX227" i="166"/>
  <c r="AW227" i="166"/>
  <c r="AV227" i="166"/>
  <c r="BA226" i="166"/>
  <c r="AZ226" i="166"/>
  <c r="AY226" i="166"/>
  <c r="AX226" i="166"/>
  <c r="AW226" i="166"/>
  <c r="AV226" i="166"/>
  <c r="BA225" i="166"/>
  <c r="AZ225" i="166"/>
  <c r="AX225" i="166"/>
  <c r="AW225" i="166"/>
  <c r="AV225" i="166"/>
  <c r="BA224" i="166"/>
  <c r="AZ224" i="166"/>
  <c r="AX224" i="166"/>
  <c r="AW224" i="166"/>
  <c r="BA223" i="166"/>
  <c r="AZ223" i="166"/>
  <c r="AX223" i="166"/>
  <c r="AW223" i="166"/>
  <c r="AV223" i="166"/>
  <c r="BA222" i="166"/>
  <c r="AZ222" i="166"/>
  <c r="AX222" i="166"/>
  <c r="AW222" i="166"/>
  <c r="BA221" i="166"/>
  <c r="AZ221" i="166"/>
  <c r="AX221" i="166"/>
  <c r="AW221" i="166"/>
  <c r="AV221" i="166"/>
  <c r="BA220" i="166"/>
  <c r="AZ220" i="166"/>
  <c r="AX220" i="166"/>
  <c r="AW220" i="166"/>
  <c r="BA219" i="166"/>
  <c r="AZ219" i="166"/>
  <c r="AX219" i="166"/>
  <c r="AW219" i="166"/>
  <c r="AV219" i="166"/>
  <c r="BA218" i="166"/>
  <c r="AZ218" i="166"/>
  <c r="AY218" i="166"/>
  <c r="AX218" i="166"/>
  <c r="AW218" i="166"/>
  <c r="BA217" i="166"/>
  <c r="AZ217" i="166"/>
  <c r="AX217" i="166"/>
  <c r="AW217" i="166"/>
  <c r="AV217" i="166"/>
  <c r="BA216" i="166"/>
  <c r="AZ216" i="166"/>
  <c r="AX216" i="166"/>
  <c r="AW216" i="166"/>
  <c r="BA215" i="166"/>
  <c r="AZ215" i="166"/>
  <c r="AX215" i="166"/>
  <c r="AW215" i="166"/>
  <c r="AV215" i="166"/>
  <c r="BA214" i="166"/>
  <c r="AZ214" i="166"/>
  <c r="AX214" i="166"/>
  <c r="AW214" i="166"/>
  <c r="BA213" i="166"/>
  <c r="AZ213" i="166"/>
  <c r="AX213" i="166"/>
  <c r="AW213" i="166"/>
  <c r="AV213" i="166"/>
  <c r="BA212" i="166"/>
  <c r="AZ212" i="166"/>
  <c r="AX212" i="166"/>
  <c r="AW212" i="166"/>
  <c r="BA211" i="166"/>
  <c r="AZ211" i="166"/>
  <c r="AX211" i="166"/>
  <c r="AW211" i="166"/>
  <c r="AV211" i="166"/>
  <c r="BA210" i="166"/>
  <c r="AZ210" i="166"/>
  <c r="AY210" i="166"/>
  <c r="AX210" i="166"/>
  <c r="AW210" i="166"/>
  <c r="BA209" i="166"/>
  <c r="AZ209" i="166"/>
  <c r="AX209" i="166"/>
  <c r="AW209" i="166"/>
  <c r="AV209" i="166"/>
  <c r="BA208" i="166"/>
  <c r="AZ208" i="166"/>
  <c r="AX208" i="166"/>
  <c r="AW208" i="166"/>
  <c r="BA207" i="166"/>
  <c r="AZ207" i="166"/>
  <c r="AX207" i="166"/>
  <c r="AW207" i="166"/>
  <c r="AV207" i="166"/>
  <c r="BA206" i="166"/>
  <c r="AZ206" i="166"/>
  <c r="AX206" i="166"/>
  <c r="AW206" i="166"/>
  <c r="BA205" i="166"/>
  <c r="AZ205" i="166"/>
  <c r="AX205" i="166"/>
  <c r="AW205" i="166"/>
  <c r="AV205" i="166"/>
  <c r="BA204" i="166"/>
  <c r="AZ204" i="166"/>
  <c r="AX204" i="166"/>
  <c r="AW204" i="166"/>
  <c r="BA203" i="166"/>
  <c r="AZ203" i="166"/>
  <c r="AX203" i="166"/>
  <c r="AW203" i="166"/>
  <c r="AV203" i="166"/>
  <c r="BA202" i="166"/>
  <c r="AZ202" i="166"/>
  <c r="AY202" i="166"/>
  <c r="AX202" i="166"/>
  <c r="AW202" i="166"/>
  <c r="AV202" i="166"/>
  <c r="BA201" i="166"/>
  <c r="AZ201" i="166"/>
  <c r="AX201" i="166"/>
  <c r="AW201" i="166"/>
  <c r="AV201" i="166"/>
  <c r="BA200" i="166"/>
  <c r="AZ200" i="166"/>
  <c r="AY200" i="166"/>
  <c r="AX200" i="166"/>
  <c r="AW200" i="166"/>
  <c r="BA199" i="166"/>
  <c r="AZ199" i="166"/>
  <c r="AX199" i="166"/>
  <c r="AW199" i="166"/>
  <c r="AV199" i="166"/>
  <c r="BA198" i="166"/>
  <c r="AZ198" i="166"/>
  <c r="AX198" i="166"/>
  <c r="AW198" i="166"/>
  <c r="BA197" i="166"/>
  <c r="AZ197" i="166"/>
  <c r="AX197" i="166"/>
  <c r="AW197" i="166"/>
  <c r="AV197" i="166"/>
  <c r="BA196" i="166"/>
  <c r="AZ196" i="166"/>
  <c r="AX196" i="166"/>
  <c r="AW196" i="166"/>
  <c r="AV196" i="166"/>
  <c r="BA195" i="166"/>
  <c r="AZ195" i="166"/>
  <c r="AX195" i="166"/>
  <c r="AW195" i="166"/>
  <c r="AV195" i="166"/>
  <c r="BA194" i="166"/>
  <c r="AZ194" i="166"/>
  <c r="AY194" i="166"/>
  <c r="AX194" i="166"/>
  <c r="AW194" i="166"/>
  <c r="BA193" i="166"/>
  <c r="AZ193" i="166"/>
  <c r="AX193" i="166"/>
  <c r="AW193" i="166"/>
  <c r="AV193" i="166"/>
  <c r="BA192" i="166"/>
  <c r="AZ192" i="166"/>
  <c r="AY192" i="166"/>
  <c r="AX192" i="166"/>
  <c r="AW192" i="166"/>
  <c r="AX191" i="166"/>
  <c r="AW191" i="166"/>
  <c r="AV191" i="166"/>
  <c r="BA191" i="166"/>
  <c r="AZ191" i="166"/>
  <c r="BA190" i="166"/>
  <c r="AZ190" i="166"/>
  <c r="AX190" i="166"/>
  <c r="AW190" i="166"/>
  <c r="AV190" i="166"/>
  <c r="BA189" i="166"/>
  <c r="AZ189" i="166"/>
  <c r="AY189" i="166"/>
  <c r="AX189" i="166"/>
  <c r="AW189" i="166"/>
  <c r="AV189" i="166"/>
  <c r="BA188" i="166"/>
  <c r="AZ188" i="166"/>
  <c r="AX188" i="166"/>
  <c r="AW188" i="166"/>
  <c r="AV188" i="166"/>
  <c r="BA187" i="166"/>
  <c r="AZ187" i="166"/>
  <c r="AY187" i="166"/>
  <c r="AX187" i="166"/>
  <c r="AW187" i="166"/>
  <c r="AV187" i="166"/>
  <c r="BA186" i="166"/>
  <c r="AZ186" i="166"/>
  <c r="AX186" i="166"/>
  <c r="AW186" i="166"/>
  <c r="AV186" i="166"/>
  <c r="BA185" i="166"/>
  <c r="AZ185" i="166"/>
  <c r="AY185" i="166"/>
  <c r="AX185" i="166"/>
  <c r="AV185" i="166"/>
  <c r="BA184" i="166"/>
  <c r="AZ184" i="166"/>
  <c r="AX184" i="166"/>
  <c r="AW184" i="166"/>
  <c r="AV184" i="166"/>
  <c r="BA183" i="166"/>
  <c r="AZ183" i="166"/>
  <c r="AY183" i="166"/>
  <c r="AX183" i="166"/>
  <c r="AV183" i="166"/>
  <c r="BA182" i="166"/>
  <c r="AZ182" i="166"/>
  <c r="AX182" i="166"/>
  <c r="AW182" i="166"/>
  <c r="AV182" i="166"/>
  <c r="BA181" i="166"/>
  <c r="AZ181" i="166"/>
  <c r="AY181" i="166"/>
  <c r="AX181" i="166"/>
  <c r="AW181" i="166"/>
  <c r="BA180" i="166"/>
  <c r="AZ180" i="166"/>
  <c r="AX180" i="166"/>
  <c r="AW180" i="166"/>
  <c r="AV180" i="166"/>
  <c r="BA179" i="166"/>
  <c r="AZ179" i="166"/>
  <c r="AY179" i="166"/>
  <c r="AX179" i="166"/>
  <c r="AW179" i="166"/>
  <c r="AV179" i="166"/>
  <c r="BA178" i="166"/>
  <c r="AZ178" i="166"/>
  <c r="AX178" i="166"/>
  <c r="AW178" i="166"/>
  <c r="AV178" i="166"/>
  <c r="BA177" i="166"/>
  <c r="AZ177" i="166"/>
  <c r="AY177" i="166"/>
  <c r="AX177" i="166"/>
  <c r="AW177" i="166"/>
  <c r="AV177" i="166"/>
  <c r="BA176" i="166"/>
  <c r="AZ176" i="166"/>
  <c r="AX176" i="166"/>
  <c r="AW176" i="166"/>
  <c r="AV176" i="166"/>
  <c r="BA175" i="166"/>
  <c r="AZ175" i="166"/>
  <c r="AY175" i="166"/>
  <c r="AX175" i="166"/>
  <c r="AV175" i="166"/>
  <c r="BA174" i="166"/>
  <c r="AZ174" i="166"/>
  <c r="AX174" i="166"/>
  <c r="AW174" i="166"/>
  <c r="AV174" i="166"/>
  <c r="BA173" i="166"/>
  <c r="AZ173" i="166"/>
  <c r="AY173" i="166"/>
  <c r="AX173" i="166"/>
  <c r="AW173" i="166"/>
  <c r="BA172" i="166"/>
  <c r="AZ172" i="166"/>
  <c r="AX172" i="166"/>
  <c r="AW172" i="166"/>
  <c r="AV172" i="166"/>
  <c r="BA171" i="166"/>
  <c r="AZ171" i="166"/>
  <c r="AY171" i="166"/>
  <c r="AX171" i="166"/>
  <c r="AW171" i="166"/>
  <c r="AV171" i="166"/>
  <c r="BA170" i="166"/>
  <c r="AZ170" i="166"/>
  <c r="AX170" i="166"/>
  <c r="AW170" i="166"/>
  <c r="AV170" i="166"/>
  <c r="BA169" i="166"/>
  <c r="AZ169" i="166"/>
  <c r="AY169" i="166"/>
  <c r="AX169" i="166"/>
  <c r="AW169" i="166"/>
  <c r="AV169" i="166"/>
  <c r="BA168" i="166"/>
  <c r="AZ168" i="166"/>
  <c r="AX168" i="166"/>
  <c r="AW168" i="166"/>
  <c r="AV168" i="166"/>
  <c r="BA167" i="166"/>
  <c r="AZ167" i="166"/>
  <c r="AY167" i="166"/>
  <c r="AX167" i="166"/>
  <c r="AV167" i="166"/>
  <c r="BA166" i="166"/>
  <c r="AZ166" i="166"/>
  <c r="AX166" i="166"/>
  <c r="AW166" i="166"/>
  <c r="AV166" i="166"/>
  <c r="BA165" i="166"/>
  <c r="AZ165" i="166"/>
  <c r="AY165" i="166"/>
  <c r="AX165" i="166"/>
  <c r="AW165" i="166"/>
  <c r="AV165" i="166"/>
  <c r="BA164" i="166"/>
  <c r="AZ164" i="166"/>
  <c r="AX164" i="166"/>
  <c r="AW164" i="166"/>
  <c r="AV164" i="166"/>
  <c r="BA163" i="166"/>
  <c r="AZ163" i="166"/>
  <c r="AY163" i="166"/>
  <c r="AX163" i="166"/>
  <c r="AW163" i="166"/>
  <c r="AV163" i="166"/>
  <c r="BA162" i="166"/>
  <c r="AZ162" i="166"/>
  <c r="AX162" i="166"/>
  <c r="AW162" i="166"/>
  <c r="AV162" i="166"/>
  <c r="BA161" i="166"/>
  <c r="AZ161" i="166"/>
  <c r="AY161" i="166"/>
  <c r="AX161" i="166"/>
  <c r="AW161" i="166"/>
  <c r="AV161" i="166"/>
  <c r="BA160" i="166"/>
  <c r="AZ160" i="166"/>
  <c r="AX160" i="166"/>
  <c r="AW160" i="166"/>
  <c r="AV160" i="166"/>
  <c r="BA159" i="166"/>
  <c r="AZ159" i="166"/>
  <c r="AY159" i="166"/>
  <c r="AX159" i="166"/>
  <c r="AW159" i="166"/>
  <c r="AV159" i="166"/>
  <c r="BA158" i="166"/>
  <c r="AZ158" i="166"/>
  <c r="AX158" i="166"/>
  <c r="AW158" i="166"/>
  <c r="AV158" i="166"/>
  <c r="BA157" i="166"/>
  <c r="AZ157" i="166"/>
  <c r="AY157" i="166"/>
  <c r="AX157" i="166"/>
  <c r="AW157" i="166"/>
  <c r="AV157" i="166"/>
  <c r="BA156" i="166"/>
  <c r="AZ156" i="166"/>
  <c r="AX156" i="166"/>
  <c r="AW156" i="166"/>
  <c r="AV156" i="166"/>
  <c r="BA155" i="166"/>
  <c r="AZ155" i="166"/>
  <c r="AY155" i="166"/>
  <c r="AX155" i="166"/>
  <c r="AW155" i="166"/>
  <c r="AV155" i="166"/>
  <c r="BA154" i="166"/>
  <c r="AZ154" i="166"/>
  <c r="AX154" i="166"/>
  <c r="AW154" i="166"/>
  <c r="AV154" i="166"/>
  <c r="BA153" i="166"/>
  <c r="AZ153" i="166"/>
  <c r="AY153" i="166"/>
  <c r="AX153" i="166"/>
  <c r="AW153" i="166"/>
  <c r="AV153" i="166"/>
  <c r="BA152" i="166"/>
  <c r="AZ152" i="166"/>
  <c r="AX152" i="166"/>
  <c r="AW152" i="166"/>
  <c r="AV152" i="166"/>
  <c r="BA151" i="166"/>
  <c r="AZ151" i="166"/>
  <c r="AY151" i="166"/>
  <c r="AX151" i="166"/>
  <c r="AW151" i="166"/>
  <c r="AV151" i="166"/>
  <c r="BA150" i="166"/>
  <c r="AZ150" i="166"/>
  <c r="AX150" i="166"/>
  <c r="AW150" i="166"/>
  <c r="AV150" i="166"/>
  <c r="BA149" i="166"/>
  <c r="AZ149" i="166"/>
  <c r="AY149" i="166"/>
  <c r="AX149" i="166"/>
  <c r="AW149" i="166"/>
  <c r="BA148" i="166"/>
  <c r="AZ148" i="166"/>
  <c r="AX148" i="166"/>
  <c r="AW148" i="166"/>
  <c r="AV148" i="166"/>
  <c r="BA147" i="166"/>
  <c r="AZ147" i="166"/>
  <c r="AY147" i="166"/>
  <c r="AX147" i="166"/>
  <c r="AW147" i="166"/>
  <c r="BA146" i="166"/>
  <c r="AZ146" i="166"/>
  <c r="AX146" i="166"/>
  <c r="AW146" i="166"/>
  <c r="AV146" i="166"/>
  <c r="BA145" i="166"/>
  <c r="AZ145" i="166"/>
  <c r="AY145" i="166"/>
  <c r="AX145" i="166"/>
  <c r="AW145" i="166"/>
  <c r="BA144" i="166"/>
  <c r="AZ144" i="166"/>
  <c r="AY144" i="166"/>
  <c r="AX144" i="166"/>
  <c r="AW144" i="166"/>
  <c r="BA143" i="166"/>
  <c r="AY143" i="166"/>
  <c r="AX143" i="166"/>
  <c r="AW143" i="166"/>
  <c r="BA142" i="166"/>
  <c r="AZ142" i="166"/>
  <c r="AY142" i="166"/>
  <c r="AX142" i="166"/>
  <c r="AW142" i="166"/>
  <c r="BA141" i="166"/>
  <c r="AY141" i="166"/>
  <c r="AX141" i="166"/>
  <c r="AW141" i="166"/>
  <c r="AV141" i="166"/>
  <c r="BA140" i="166"/>
  <c r="AZ140" i="166"/>
  <c r="AY140" i="166"/>
  <c r="AX140" i="166"/>
  <c r="AW140" i="166"/>
  <c r="BA139" i="166"/>
  <c r="AY139" i="166"/>
  <c r="AW139" i="166"/>
  <c r="AV139" i="166"/>
  <c r="BA138" i="166"/>
  <c r="AZ138" i="166"/>
  <c r="AY138" i="166"/>
  <c r="AX138" i="166"/>
  <c r="AW138" i="166"/>
  <c r="BA137" i="166"/>
  <c r="AY137" i="166"/>
  <c r="AX137" i="166"/>
  <c r="AW137" i="166"/>
  <c r="AV137" i="166"/>
  <c r="BA136" i="166"/>
  <c r="AZ136" i="166"/>
  <c r="AX136" i="166"/>
  <c r="AW136" i="166"/>
  <c r="BA135" i="166"/>
  <c r="AY135" i="166"/>
  <c r="AX135" i="166"/>
  <c r="AW135" i="166"/>
  <c r="AV135" i="166"/>
  <c r="BA134" i="166"/>
  <c r="AZ134" i="166"/>
  <c r="AY134" i="166"/>
  <c r="AX134" i="166"/>
  <c r="AW134" i="166"/>
  <c r="BA133" i="166"/>
  <c r="AY133" i="166"/>
  <c r="AX133" i="166"/>
  <c r="AW133" i="166"/>
  <c r="AV133" i="166"/>
  <c r="BA132" i="166"/>
  <c r="AZ132" i="166"/>
  <c r="AY132" i="166"/>
  <c r="AX132" i="166"/>
  <c r="AW132" i="166"/>
  <c r="BA131" i="166"/>
  <c r="AY131" i="166"/>
  <c r="AX131" i="166"/>
  <c r="AW131" i="166"/>
  <c r="AV131" i="166"/>
  <c r="BA130" i="166"/>
  <c r="AZ130" i="166"/>
  <c r="AY130" i="166"/>
  <c r="AX130" i="166"/>
  <c r="AW130" i="166"/>
  <c r="BA129" i="166"/>
  <c r="AY129" i="166"/>
  <c r="AX129" i="166"/>
  <c r="AW129" i="166"/>
  <c r="AV129" i="166"/>
  <c r="BA128" i="166"/>
  <c r="AZ128" i="166"/>
  <c r="AY128" i="166"/>
  <c r="AX128" i="166"/>
  <c r="AW128" i="166"/>
  <c r="BA127" i="166"/>
  <c r="AY127" i="166"/>
  <c r="AX127" i="166"/>
  <c r="AW127" i="166"/>
  <c r="AV127" i="166"/>
  <c r="BA126" i="166"/>
  <c r="AZ126" i="166"/>
  <c r="AX126" i="166"/>
  <c r="AW126" i="166"/>
  <c r="AV126" i="166"/>
  <c r="BA125" i="166"/>
  <c r="AZ125" i="166"/>
  <c r="AX125" i="166"/>
  <c r="AW125" i="166"/>
  <c r="AV125" i="166"/>
  <c r="BA124" i="166"/>
  <c r="AZ124" i="166"/>
  <c r="AY124" i="166"/>
  <c r="AX124" i="166"/>
  <c r="AW124" i="166"/>
  <c r="AV124" i="166"/>
  <c r="BA123" i="166"/>
  <c r="AZ123" i="166"/>
  <c r="AX123" i="166"/>
  <c r="AV123" i="166"/>
  <c r="BA122" i="166"/>
  <c r="AZ122" i="166"/>
  <c r="AX122" i="166"/>
  <c r="AW122" i="166"/>
  <c r="BA121" i="166"/>
  <c r="AZ121" i="166"/>
  <c r="AX121" i="166"/>
  <c r="AW121" i="166"/>
  <c r="AV121" i="166"/>
  <c r="BA120" i="166"/>
  <c r="AZ120" i="166"/>
  <c r="AY120" i="166"/>
  <c r="AX120" i="166"/>
  <c r="AW120" i="166"/>
  <c r="AV120" i="166"/>
  <c r="BA119" i="166"/>
  <c r="AZ119" i="166"/>
  <c r="AW119" i="166"/>
  <c r="AV119" i="166"/>
  <c r="BA118" i="166"/>
  <c r="AZ118" i="166"/>
  <c r="AY118" i="166"/>
  <c r="AX118" i="166"/>
  <c r="AW118" i="166"/>
  <c r="BA117" i="166"/>
  <c r="AZ117" i="166"/>
  <c r="AX117" i="166"/>
  <c r="AW117" i="166"/>
  <c r="AV117" i="166"/>
  <c r="BA116" i="166"/>
  <c r="AZ116" i="166"/>
  <c r="AY116" i="166"/>
  <c r="AX116" i="166"/>
  <c r="AW116" i="166"/>
  <c r="AV116" i="166"/>
  <c r="BA115" i="166"/>
  <c r="AZ115" i="166"/>
  <c r="AX115" i="166"/>
  <c r="AV115" i="166"/>
  <c r="BA114" i="166"/>
  <c r="AZ114" i="166"/>
  <c r="AY114" i="166"/>
  <c r="AX114" i="166"/>
  <c r="AW114" i="166"/>
  <c r="AV114" i="166"/>
  <c r="BA113" i="166"/>
  <c r="AZ113" i="166"/>
  <c r="AX113" i="166"/>
  <c r="AV113" i="166"/>
  <c r="BA112" i="166"/>
  <c r="AZ112" i="166"/>
  <c r="AY112" i="166"/>
  <c r="AX112" i="166"/>
  <c r="AW112" i="166"/>
  <c r="BA111" i="166"/>
  <c r="AZ111" i="166"/>
  <c r="AX111" i="166"/>
  <c r="AW111" i="166"/>
  <c r="AV111" i="166"/>
  <c r="BA110" i="166"/>
  <c r="AZ110" i="166"/>
  <c r="AY110" i="166"/>
  <c r="AX110" i="166"/>
  <c r="AW110" i="166"/>
  <c r="BA109" i="166"/>
  <c r="AZ109" i="166"/>
  <c r="AX109" i="166"/>
  <c r="AW109" i="166"/>
  <c r="AV109" i="166"/>
  <c r="BA108" i="166"/>
  <c r="AZ108" i="166"/>
  <c r="AY108" i="166"/>
  <c r="AX108" i="166"/>
  <c r="AW108" i="166"/>
  <c r="AV108" i="166"/>
  <c r="BA107" i="166"/>
  <c r="AZ107" i="166"/>
  <c r="AX107" i="166"/>
  <c r="AV107" i="166"/>
  <c r="BA106" i="166"/>
  <c r="AZ106" i="166"/>
  <c r="AY106" i="166"/>
  <c r="AX106" i="166"/>
  <c r="AW106" i="166"/>
  <c r="BA105" i="166"/>
  <c r="AZ105" i="166"/>
  <c r="AX105" i="166"/>
  <c r="AV105" i="166"/>
  <c r="BA104" i="166"/>
  <c r="AY104" i="166"/>
  <c r="AX104" i="166"/>
  <c r="AW104" i="166"/>
  <c r="BA103" i="166"/>
  <c r="AZ103" i="166"/>
  <c r="AX103" i="166"/>
  <c r="AW103" i="166"/>
  <c r="AV103" i="166"/>
  <c r="BA102" i="166"/>
  <c r="AZ102" i="166"/>
  <c r="AY102" i="166"/>
  <c r="AX102" i="166"/>
  <c r="AW102" i="166"/>
  <c r="BA101" i="166"/>
  <c r="AZ101" i="166"/>
  <c r="AX101" i="166"/>
  <c r="AW101" i="166"/>
  <c r="AV101" i="166"/>
  <c r="BA100" i="166"/>
  <c r="AZ100" i="166"/>
  <c r="AY100" i="166"/>
  <c r="AX100" i="166"/>
  <c r="AW100" i="166"/>
  <c r="AV100" i="166"/>
  <c r="BA99" i="166"/>
  <c r="AZ99" i="166"/>
  <c r="AX99" i="166"/>
  <c r="AV99" i="166"/>
  <c r="BA98" i="166"/>
  <c r="AZ98" i="166"/>
  <c r="AY98" i="166"/>
  <c r="AX98" i="166"/>
  <c r="AW98" i="166"/>
  <c r="AV98" i="166"/>
  <c r="BA97" i="166"/>
  <c r="AZ97" i="166"/>
  <c r="AX97" i="166"/>
  <c r="AV97" i="166"/>
  <c r="BA96" i="166"/>
  <c r="AZ96" i="166"/>
  <c r="AY96" i="166"/>
  <c r="AX96" i="166"/>
  <c r="AW96" i="166"/>
  <c r="BA95" i="166"/>
  <c r="AZ95" i="166"/>
  <c r="AX95" i="166"/>
  <c r="AW95" i="166"/>
  <c r="AV95" i="166"/>
  <c r="BA94" i="166"/>
  <c r="AZ94" i="166"/>
  <c r="AY94" i="166"/>
  <c r="AX94" i="166"/>
  <c r="AW94" i="166"/>
  <c r="BA93" i="166"/>
  <c r="AZ93" i="166"/>
  <c r="AX93" i="166"/>
  <c r="AW93" i="166"/>
  <c r="AV93" i="166"/>
  <c r="BA92" i="166"/>
  <c r="AZ92" i="166"/>
  <c r="AY92" i="166"/>
  <c r="AX92" i="166"/>
  <c r="AW92" i="166"/>
  <c r="BA91" i="166"/>
  <c r="AZ91" i="166"/>
  <c r="AX91" i="166"/>
  <c r="AV91" i="166"/>
  <c r="BA90" i="166"/>
  <c r="AZ90" i="166"/>
  <c r="AY90" i="166"/>
  <c r="AX90" i="166"/>
  <c r="AW90" i="166"/>
  <c r="AV90" i="166"/>
  <c r="BA89" i="166"/>
  <c r="AZ89" i="166"/>
  <c r="AX89" i="166"/>
  <c r="AV89" i="166"/>
  <c r="BA88" i="166"/>
  <c r="AY88" i="166"/>
  <c r="AX88" i="166"/>
  <c r="AW88" i="166"/>
  <c r="BA87" i="166"/>
  <c r="AZ87" i="166"/>
  <c r="AX87" i="166"/>
  <c r="AW87" i="166"/>
  <c r="AV87" i="166"/>
  <c r="BA86" i="166"/>
  <c r="AZ86" i="166"/>
  <c r="AY86" i="166"/>
  <c r="AX86" i="166"/>
  <c r="AW86" i="166"/>
  <c r="AV86" i="166"/>
  <c r="BA85" i="166"/>
  <c r="AZ85" i="166"/>
  <c r="AX85" i="166"/>
  <c r="AW85" i="166"/>
  <c r="AV85" i="166"/>
  <c r="BA84" i="166"/>
  <c r="AZ84" i="166"/>
  <c r="AY84" i="166"/>
  <c r="AX84" i="166"/>
  <c r="AW84" i="166"/>
  <c r="BA83" i="166"/>
  <c r="AZ83" i="166"/>
  <c r="AX83" i="166"/>
  <c r="AV83" i="166"/>
  <c r="BA82" i="166"/>
  <c r="AZ82" i="166"/>
  <c r="AY82" i="166"/>
  <c r="AX82" i="166"/>
  <c r="AW82" i="166"/>
  <c r="AV82" i="166"/>
  <c r="BA81" i="166"/>
  <c r="AZ81" i="166"/>
  <c r="AX81" i="166"/>
  <c r="AV81" i="166"/>
  <c r="BA80" i="166"/>
  <c r="AZ80" i="166"/>
  <c r="AY80" i="166"/>
  <c r="AX80" i="166"/>
  <c r="AW80" i="166"/>
  <c r="BA79" i="166"/>
  <c r="AZ79" i="166"/>
  <c r="AX79" i="166"/>
  <c r="AW79" i="166"/>
  <c r="AV79" i="166"/>
  <c r="BA78" i="166"/>
  <c r="AZ78" i="166"/>
  <c r="AY78" i="166"/>
  <c r="AX78" i="166"/>
  <c r="AW78" i="166"/>
  <c r="AV78" i="166"/>
  <c r="BA77" i="166"/>
  <c r="AX77" i="166"/>
  <c r="AW77" i="166"/>
  <c r="BA76" i="166"/>
  <c r="AZ76" i="166"/>
  <c r="AY76" i="166"/>
  <c r="AW76" i="166"/>
  <c r="AV76" i="166"/>
  <c r="BA75" i="166"/>
  <c r="AX75" i="166"/>
  <c r="AW75" i="166"/>
  <c r="BA74" i="166"/>
  <c r="AZ74" i="166"/>
  <c r="AW74" i="166"/>
  <c r="AV74" i="166"/>
  <c r="BA73" i="166"/>
  <c r="AZ73" i="166"/>
  <c r="AX73" i="166"/>
  <c r="AW73" i="166"/>
  <c r="BA72" i="166"/>
  <c r="AZ72" i="166"/>
  <c r="AY72" i="166"/>
  <c r="AW72" i="166"/>
  <c r="AV72" i="166"/>
  <c r="BA71" i="166"/>
  <c r="AZ71" i="166"/>
  <c r="AY71" i="166"/>
  <c r="AX71" i="166"/>
  <c r="AW71" i="166"/>
  <c r="BA70" i="166"/>
  <c r="AZ70" i="166"/>
  <c r="AY70" i="166"/>
  <c r="AW70" i="166"/>
  <c r="AV70" i="166"/>
  <c r="BA69" i="166"/>
  <c r="AZ69" i="166"/>
  <c r="AY69" i="166"/>
  <c r="AX69" i="166"/>
  <c r="AW69" i="166"/>
  <c r="BA68" i="166"/>
  <c r="AZ68" i="166"/>
  <c r="AW68" i="166"/>
  <c r="AV68" i="166"/>
  <c r="BA67" i="166"/>
  <c r="AZ67" i="166"/>
  <c r="AX67" i="166"/>
  <c r="AW67" i="166"/>
  <c r="BA66" i="166"/>
  <c r="AZ66" i="166"/>
  <c r="AW66" i="166"/>
  <c r="AV66" i="166"/>
  <c r="BA65" i="166"/>
  <c r="AZ65" i="166"/>
  <c r="AX65" i="166"/>
  <c r="AW65" i="166"/>
  <c r="BA64" i="166"/>
  <c r="AZ64" i="166"/>
  <c r="AY64" i="166"/>
  <c r="AW64" i="166"/>
  <c r="AV64" i="166"/>
  <c r="BA63" i="166"/>
  <c r="AZ63" i="166"/>
  <c r="AY63" i="166"/>
  <c r="AX63" i="166"/>
  <c r="AW63" i="166"/>
  <c r="BA62" i="166"/>
  <c r="AZ62" i="166"/>
  <c r="AY62" i="166"/>
  <c r="AW62" i="166"/>
  <c r="AV62" i="166"/>
  <c r="BA61" i="166"/>
  <c r="AZ61" i="166"/>
  <c r="AY61" i="166"/>
  <c r="AX61" i="166"/>
  <c r="AW61" i="166"/>
  <c r="BA60" i="166"/>
  <c r="AZ60" i="166"/>
  <c r="AW60" i="166"/>
  <c r="AV60" i="166"/>
  <c r="BA59" i="166"/>
  <c r="AY59" i="166"/>
  <c r="AX59" i="166"/>
  <c r="AW59" i="166"/>
  <c r="BA58" i="166"/>
  <c r="AZ58" i="166"/>
  <c r="AW58" i="166"/>
  <c r="AV58" i="166"/>
  <c r="BA57" i="166"/>
  <c r="AZ57" i="166"/>
  <c r="AY57" i="166"/>
  <c r="AX57" i="166"/>
  <c r="AW57" i="166"/>
  <c r="BA56" i="166"/>
  <c r="AZ56" i="166"/>
  <c r="AY56" i="166"/>
  <c r="AW56" i="166"/>
  <c r="AV56" i="166"/>
  <c r="BA55" i="166"/>
  <c r="AZ55" i="166"/>
  <c r="AY55" i="166"/>
  <c r="AX55" i="166"/>
  <c r="AW55" i="166"/>
  <c r="BA54" i="166"/>
  <c r="AZ54" i="166"/>
  <c r="AY54" i="166"/>
  <c r="AW54" i="166"/>
  <c r="AV54" i="166"/>
  <c r="BA53" i="166"/>
  <c r="AZ53" i="166"/>
  <c r="AY53" i="166"/>
  <c r="AX53" i="166"/>
  <c r="AW53" i="166"/>
  <c r="BA52" i="166"/>
  <c r="AX52" i="166"/>
  <c r="AW52" i="166"/>
  <c r="AV52" i="166"/>
  <c r="BA51" i="166"/>
  <c r="AZ51" i="166"/>
  <c r="AY51" i="166"/>
  <c r="AX51" i="166"/>
  <c r="AW51" i="166"/>
  <c r="BA50" i="166"/>
  <c r="AX50" i="166"/>
  <c r="AW50" i="166"/>
  <c r="AV50" i="166"/>
  <c r="BA49" i="166"/>
  <c r="AZ49" i="166"/>
  <c r="AY49" i="166"/>
  <c r="AX49" i="166"/>
  <c r="AW49" i="166"/>
  <c r="BA48" i="166"/>
  <c r="AX48" i="166"/>
  <c r="AW48" i="166"/>
  <c r="AV48" i="166"/>
  <c r="BA47" i="166"/>
  <c r="AZ47" i="166"/>
  <c r="AY47" i="166"/>
  <c r="AX47" i="166"/>
  <c r="AW47" i="166"/>
  <c r="BA46" i="166"/>
  <c r="AX46" i="166"/>
  <c r="AW46" i="166"/>
  <c r="AV46" i="166"/>
  <c r="BA45" i="166"/>
  <c r="AZ45" i="166"/>
  <c r="AY45" i="166"/>
  <c r="AX45" i="166"/>
  <c r="AW45" i="166"/>
  <c r="BA44" i="166"/>
  <c r="AX44" i="166"/>
  <c r="AW44" i="166"/>
  <c r="BA43" i="166"/>
  <c r="AZ43" i="166"/>
  <c r="AY43" i="166"/>
  <c r="AX43" i="166"/>
  <c r="AW43" i="166"/>
  <c r="BA42" i="166"/>
  <c r="AZ42" i="166"/>
  <c r="AX42" i="166"/>
  <c r="AW42" i="166"/>
  <c r="AV42" i="166"/>
  <c r="BA41" i="166"/>
  <c r="AZ41" i="166"/>
  <c r="AY41" i="166"/>
  <c r="AX41" i="166"/>
  <c r="AW41" i="166"/>
  <c r="BA40" i="166"/>
  <c r="AZ40" i="166"/>
  <c r="AX40" i="166"/>
  <c r="AW40" i="166"/>
  <c r="AV40" i="166"/>
  <c r="BA39" i="166"/>
  <c r="AZ39" i="166"/>
  <c r="AY39" i="166"/>
  <c r="AX39" i="166"/>
  <c r="AW39" i="166"/>
  <c r="BA38" i="166"/>
  <c r="AZ38" i="166"/>
  <c r="AY38" i="166"/>
  <c r="AX38" i="166"/>
  <c r="AW38" i="166"/>
  <c r="AV38" i="166"/>
  <c r="BA37" i="166"/>
  <c r="AZ37" i="166"/>
  <c r="AY37" i="166"/>
  <c r="AX37" i="166"/>
  <c r="AW37" i="166"/>
  <c r="BA36" i="166"/>
  <c r="AZ36" i="166"/>
  <c r="AX36" i="166"/>
  <c r="AW36" i="166"/>
  <c r="BA35" i="166"/>
  <c r="AZ35" i="166"/>
  <c r="AY35" i="166"/>
  <c r="AX35" i="166"/>
  <c r="AW35" i="166"/>
  <c r="BA34" i="166"/>
  <c r="AZ34" i="166"/>
  <c r="AX34" i="166"/>
  <c r="AW34" i="166"/>
  <c r="AV34" i="166"/>
  <c r="BA33" i="166"/>
  <c r="AZ33" i="166"/>
  <c r="AY33" i="166"/>
  <c r="AX33" i="166"/>
  <c r="AW33" i="166"/>
  <c r="BA32" i="166"/>
  <c r="AZ32" i="166"/>
  <c r="AX32" i="166"/>
  <c r="AW32" i="166"/>
  <c r="AV32" i="166"/>
  <c r="BA31" i="166"/>
  <c r="AZ31" i="166"/>
  <c r="AY31" i="166"/>
  <c r="AX31" i="166"/>
  <c r="AW31" i="166"/>
  <c r="BA30" i="166"/>
  <c r="AZ30" i="166"/>
  <c r="AY30" i="166"/>
  <c r="AX30" i="166"/>
  <c r="AW30" i="166"/>
  <c r="AV30" i="166"/>
  <c r="BA29" i="166"/>
  <c r="AZ29" i="166"/>
  <c r="AY29" i="166"/>
  <c r="AX29" i="166"/>
  <c r="AW29" i="166"/>
  <c r="BA28" i="166"/>
  <c r="AX28" i="166"/>
  <c r="AW28" i="166"/>
  <c r="BA27" i="166"/>
  <c r="AZ27" i="166"/>
  <c r="AY27" i="166"/>
  <c r="AX27" i="166"/>
  <c r="AW27" i="166"/>
  <c r="BA26" i="166"/>
  <c r="AX26" i="166"/>
  <c r="AW26" i="166"/>
  <c r="AV26" i="166"/>
  <c r="BA25" i="166"/>
  <c r="AZ25" i="166"/>
  <c r="AY25" i="166"/>
  <c r="AX25" i="166"/>
  <c r="AW25" i="166"/>
  <c r="BA24" i="166"/>
  <c r="AX24" i="166"/>
  <c r="AW24" i="166"/>
  <c r="AV24" i="166"/>
  <c r="BA23" i="166"/>
  <c r="AX23" i="166"/>
  <c r="AW23" i="166"/>
  <c r="BA22" i="166"/>
  <c r="AZ22" i="166"/>
  <c r="AY22" i="166"/>
  <c r="AX22" i="166"/>
  <c r="AW22" i="166"/>
  <c r="AV22" i="166"/>
  <c r="BA21" i="166"/>
  <c r="AX21" i="166"/>
  <c r="AW21" i="166"/>
  <c r="BA20" i="166"/>
  <c r="AZ20" i="166"/>
  <c r="AX20" i="166"/>
  <c r="AW20" i="166"/>
  <c r="BA19" i="166"/>
  <c r="AZ19" i="166"/>
  <c r="AY19" i="166"/>
  <c r="AX19" i="166"/>
  <c r="AW19" i="166"/>
  <c r="BA18" i="166"/>
  <c r="AZ18" i="166"/>
  <c r="AX18" i="166"/>
  <c r="AW18" i="166"/>
  <c r="AV18" i="166"/>
  <c r="BA17" i="166"/>
  <c r="AZ17" i="166"/>
  <c r="AY17" i="166"/>
  <c r="AX17" i="166"/>
  <c r="AW17" i="166"/>
  <c r="BA16" i="166"/>
  <c r="AZ16" i="166"/>
  <c r="AY16" i="166"/>
  <c r="AX16" i="166"/>
  <c r="AW16" i="166"/>
  <c r="AV16" i="166"/>
  <c r="BA15" i="166"/>
  <c r="AZ15" i="166"/>
  <c r="AY15" i="166"/>
  <c r="AX15" i="166"/>
  <c r="AW15" i="166"/>
  <c r="BA14" i="166"/>
  <c r="AX14" i="166"/>
  <c r="AW14" i="166"/>
  <c r="AV14" i="166"/>
  <c r="BA13" i="166"/>
  <c r="AZ13" i="166"/>
  <c r="AY13" i="166"/>
  <c r="AX13" i="166"/>
  <c r="AW13" i="166"/>
  <c r="BA12" i="166"/>
  <c r="AZ12" i="166"/>
  <c r="AY12" i="166"/>
  <c r="AX12" i="166"/>
  <c r="AW12" i="166"/>
  <c r="BA11" i="166"/>
  <c r="AX11" i="166"/>
  <c r="AW11" i="166"/>
  <c r="BA10" i="166"/>
  <c r="AZ10" i="166"/>
  <c r="AX10" i="166"/>
  <c r="AW10" i="166"/>
  <c r="AV10" i="166"/>
  <c r="BA9" i="166"/>
  <c r="AZ9" i="166"/>
  <c r="AV604" i="166" l="1"/>
  <c r="AV540" i="166"/>
  <c r="AW1059" i="166"/>
  <c r="AX139" i="166"/>
  <c r="AW564" i="166"/>
  <c r="AX631" i="166"/>
  <c r="AV691" i="166"/>
  <c r="AW695" i="166"/>
  <c r="AW663" i="166"/>
  <c r="AX677" i="166"/>
  <c r="AV84" i="166"/>
  <c r="AV371" i="166"/>
  <c r="AW693" i="166"/>
  <c r="AW997" i="166"/>
  <c r="AV843" i="166"/>
  <c r="AV36" i="166"/>
  <c r="AV147" i="166"/>
  <c r="AZ336" i="166"/>
  <c r="AX502" i="166"/>
  <c r="AX524" i="166"/>
  <c r="AZ529" i="166"/>
  <c r="AW642" i="166"/>
  <c r="AX757" i="166"/>
  <c r="AW185" i="166"/>
  <c r="AV454" i="166"/>
  <c r="AV532" i="166"/>
  <c r="AV92" i="166"/>
  <c r="AV118" i="166"/>
  <c r="AY122" i="166"/>
  <c r="AV143" i="166"/>
  <c r="AW183" i="166"/>
  <c r="AW299" i="166"/>
  <c r="AV20" i="166"/>
  <c r="AY65" i="166"/>
  <c r="AV110" i="166"/>
  <c r="AV145" i="166"/>
  <c r="AV149" i="166"/>
  <c r="AV181" i="166"/>
  <c r="AV229" i="166"/>
  <c r="AZ240" i="166"/>
  <c r="AW259" i="166"/>
  <c r="AW267" i="166"/>
  <c r="AW341" i="166"/>
  <c r="AV345" i="166"/>
  <c r="AW363" i="166"/>
  <c r="AW385" i="166"/>
  <c r="AV389" i="166"/>
  <c r="AW407" i="166"/>
  <c r="AV486" i="166"/>
  <c r="AX510" i="166"/>
  <c r="AW675" i="166"/>
  <c r="AV194" i="166"/>
  <c r="AV530" i="166"/>
  <c r="AX783" i="166"/>
  <c r="AV28" i="166"/>
  <c r="AV106" i="166"/>
  <c r="AW167" i="166"/>
  <c r="AY250" i="166"/>
  <c r="AZ260" i="166"/>
  <c r="AV396" i="166"/>
  <c r="AV12" i="166"/>
  <c r="AV44" i="166"/>
  <c r="AV94" i="166"/>
  <c r="AV102" i="166"/>
  <c r="AV173" i="166"/>
  <c r="AW175" i="166"/>
  <c r="AW263" i="166"/>
  <c r="AV383" i="166"/>
  <c r="AV415" i="166"/>
  <c r="AV520" i="166"/>
  <c r="AV580" i="166"/>
  <c r="AV827" i="166"/>
  <c r="AX650" i="166"/>
  <c r="AV683" i="166"/>
  <c r="AV739" i="166"/>
  <c r="AV478" i="166"/>
  <c r="AX610" i="166"/>
  <c r="AV681" i="166"/>
  <c r="AX787" i="166"/>
  <c r="AW990" i="166"/>
  <c r="AX993" i="166"/>
  <c r="AV1018" i="166"/>
  <c r="AV1175" i="166"/>
  <c r="AV494" i="166"/>
  <c r="AV391" i="166"/>
  <c r="AV405" i="166"/>
  <c r="AW634" i="166"/>
  <c r="AV679" i="166"/>
  <c r="AV820" i="166"/>
  <c r="AV910" i="166"/>
  <c r="AV653" i="166"/>
  <c r="AV717" i="166"/>
  <c r="AV751" i="166"/>
  <c r="AV791" i="166"/>
  <c r="AW830" i="166"/>
  <c r="AW842" i="166"/>
  <c r="AX882" i="166"/>
  <c r="AX894" i="166"/>
  <c r="AV922" i="166"/>
  <c r="AV942" i="166"/>
  <c r="AV967" i="166"/>
  <c r="AV985" i="166"/>
  <c r="AV1012" i="166"/>
  <c r="AX1068" i="166"/>
  <c r="AX1136" i="166"/>
  <c r="AV699" i="166"/>
  <c r="AV733" i="166"/>
  <c r="AV769" i="166"/>
  <c r="AV803" i="166"/>
  <c r="AW826" i="166"/>
  <c r="AV902" i="166"/>
  <c r="AX906" i="166"/>
  <c r="AX918" i="166"/>
  <c r="AX1040" i="166"/>
  <c r="AW1086" i="166"/>
  <c r="AV596" i="166"/>
  <c r="AV626" i="166"/>
  <c r="AV669" i="166"/>
  <c r="AV671" i="166"/>
  <c r="AV673" i="166"/>
  <c r="AV703" i="166"/>
  <c r="AV741" i="166"/>
  <c r="AV753" i="166"/>
  <c r="AV761" i="166"/>
  <c r="AV779" i="166"/>
  <c r="AW794" i="166"/>
  <c r="AV801" i="166"/>
  <c r="AV811" i="166"/>
  <c r="AV836" i="166"/>
  <c r="AX914" i="166"/>
  <c r="AX916" i="166"/>
  <c r="AX1038" i="166"/>
  <c r="AV1064" i="166"/>
  <c r="AX858" i="166"/>
  <c r="AX866" i="166"/>
  <c r="AX878" i="166"/>
  <c r="AV936" i="166"/>
  <c r="AX948" i="166"/>
  <c r="AX956" i="166"/>
  <c r="AV978" i="166"/>
  <c r="AV1006" i="166"/>
  <c r="AV1016" i="166"/>
  <c r="AV1024" i="166"/>
  <c r="AX1048" i="166"/>
  <c r="AV1072" i="166"/>
  <c r="AW1153" i="166"/>
  <c r="AV1245" i="166"/>
  <c r="AV1423" i="166"/>
  <c r="AV711" i="166"/>
  <c r="AW800" i="166"/>
  <c r="AW802" i="166"/>
  <c r="AV819" i="166"/>
  <c r="AV835" i="166"/>
  <c r="AV851" i="166"/>
  <c r="AV952" i="166"/>
  <c r="AV960" i="166"/>
  <c r="AV996" i="166"/>
  <c r="AV1010" i="166"/>
  <c r="AV1014" i="166"/>
  <c r="AV1022" i="166"/>
  <c r="AW1046" i="166"/>
  <c r="BA1674" i="166"/>
  <c r="AV1098" i="166"/>
  <c r="AX1185" i="166"/>
  <c r="AX1215" i="166"/>
  <c r="AV1219" i="166"/>
  <c r="AW1231" i="166"/>
  <c r="AV1235" i="166"/>
  <c r="AV944" i="166"/>
  <c r="AV1004" i="166"/>
  <c r="AV1008" i="166"/>
  <c r="AV1020" i="166"/>
  <c r="AX1034" i="166"/>
  <c r="AX1036" i="166"/>
  <c r="AV1044" i="166"/>
  <c r="AV1052" i="166"/>
  <c r="AW1054" i="166"/>
  <c r="AX1056" i="166"/>
  <c r="AX1674" i="166"/>
  <c r="AX1676" i="166" s="1"/>
  <c r="AW1066" i="166"/>
  <c r="AV1082" i="166"/>
  <c r="BA1140" i="166"/>
  <c r="AW1151" i="166"/>
  <c r="AV1199" i="166"/>
  <c r="AV1201" i="166"/>
  <c r="AX1332" i="166"/>
  <c r="AV1092" i="166"/>
  <c r="AV1145" i="166"/>
  <c r="AW1203" i="166"/>
  <c r="AW1221" i="166"/>
  <c r="AV1237" i="166"/>
  <c r="AV1247" i="166"/>
  <c r="AW1334" i="166"/>
  <c r="AX1504" i="166"/>
  <c r="AW1078" i="166"/>
  <c r="AW1094" i="166"/>
  <c r="AV1179" i="166"/>
  <c r="AW1181" i="166"/>
  <c r="AV1209" i="166"/>
  <c r="AV1227" i="166"/>
  <c r="AW1239" i="166"/>
  <c r="AV1249" i="166"/>
  <c r="AV1283" i="166"/>
  <c r="AV1486" i="166"/>
  <c r="AX1499" i="166"/>
  <c r="AV1531" i="166"/>
  <c r="AV1076" i="166"/>
  <c r="AV1084" i="166"/>
  <c r="AV1100" i="166"/>
  <c r="AV1155" i="166"/>
  <c r="AV1157" i="166"/>
  <c r="AV1159" i="166"/>
  <c r="AV1161" i="166"/>
  <c r="AW1183" i="166"/>
  <c r="AV1191" i="166"/>
  <c r="AW1193" i="166"/>
  <c r="AW1211" i="166"/>
  <c r="AW1213" i="166"/>
  <c r="AV1229" i="166"/>
  <c r="AV1277" i="166"/>
  <c r="AV1389" i="166"/>
  <c r="AW1391" i="166"/>
  <c r="AV1421" i="166"/>
  <c r="AV1529" i="166"/>
  <c r="AV1138" i="166"/>
  <c r="AV1401" i="166"/>
  <c r="AX1516" i="166"/>
  <c r="AV1451" i="166"/>
  <c r="AX1507" i="166"/>
  <c r="AX1522" i="166"/>
  <c r="AX1572" i="166"/>
  <c r="AV1608" i="166"/>
  <c r="AV1447" i="166"/>
  <c r="AV1457" i="166"/>
  <c r="AX1464" i="166"/>
  <c r="AV1500" i="166"/>
  <c r="AX1582" i="166"/>
  <c r="AV1285" i="166"/>
  <c r="AV1449" i="166"/>
  <c r="AX1492" i="166"/>
  <c r="AX1494" i="166"/>
  <c r="AX1496" i="166"/>
  <c r="AV1508" i="166"/>
  <c r="AX1528" i="166"/>
  <c r="AW1517" i="166"/>
  <c r="AW1519" i="166"/>
  <c r="AW1537" i="166"/>
  <c r="AV1627" i="166"/>
  <c r="AW1539" i="166"/>
  <c r="AV1595" i="166"/>
  <c r="AW1604" i="166"/>
  <c r="AV1433" i="166"/>
  <c r="AV1435" i="166"/>
  <c r="AV1441" i="166"/>
  <c r="AV1443" i="166"/>
  <c r="AV1459" i="166"/>
  <c r="AV1466" i="166"/>
  <c r="AW1525" i="166"/>
  <c r="AV1592" i="166"/>
  <c r="AV1596" i="166"/>
  <c r="AV1606" i="166"/>
  <c r="AV1553" i="166"/>
  <c r="AV1561" i="166"/>
  <c r="AV1642" i="166"/>
  <c r="AW1647" i="166"/>
  <c r="AW1649" i="166"/>
  <c r="AZ258" i="166"/>
  <c r="AZ303" i="166"/>
  <c r="AZ59" i="166"/>
  <c r="AZ320" i="166"/>
  <c r="AZ330" i="166"/>
  <c r="AZ329" i="166"/>
  <c r="AZ394" i="166"/>
  <c r="AY927" i="166"/>
  <c r="AZ1283" i="166"/>
  <c r="AY1265" i="166"/>
  <c r="AY1146" i="166"/>
  <c r="AY1353" i="166"/>
  <c r="AY1103" i="166"/>
  <c r="AZ1266" i="166"/>
  <c r="AZ1357" i="166"/>
  <c r="AY1373" i="166"/>
  <c r="AZ1413" i="166"/>
  <c r="AY1369" i="166"/>
  <c r="AY73" i="166"/>
  <c r="AY24" i="166"/>
  <c r="AZ88" i="166"/>
  <c r="AY136" i="166"/>
  <c r="AY206" i="166"/>
  <c r="AY214" i="166"/>
  <c r="AY222" i="166"/>
  <c r="AZ104" i="166"/>
  <c r="AY126" i="166"/>
  <c r="AY196" i="166"/>
  <c r="AY208" i="166"/>
  <c r="AY216" i="166"/>
  <c r="AY224" i="166"/>
  <c r="AY67" i="166"/>
  <c r="AY198" i="166"/>
  <c r="AZ648" i="166"/>
  <c r="AY707" i="166"/>
  <c r="AZ279" i="166"/>
  <c r="AZ647" i="166"/>
  <c r="AY886" i="166"/>
  <c r="AY983" i="166"/>
  <c r="AY1294" i="166"/>
  <c r="AY1361" i="166"/>
  <c r="AZ1415" i="166"/>
  <c r="AZ624" i="166"/>
  <c r="AZ655" i="166"/>
  <c r="AY751" i="166"/>
  <c r="AY717" i="166"/>
  <c r="AY882" i="166"/>
  <c r="AY1316" i="166"/>
  <c r="AY783" i="166"/>
  <c r="AY898" i="166"/>
  <c r="AY1123" i="166"/>
  <c r="AY1252" i="166"/>
  <c r="AZ1365" i="166"/>
  <c r="AY1116" i="166"/>
  <c r="AY1128" i="166"/>
  <c r="AY1337" i="166"/>
  <c r="AY1341" i="166"/>
  <c r="AY1345" i="166"/>
  <c r="AZ1381" i="166"/>
  <c r="AZ1385" i="166"/>
  <c r="AZ1399" i="166"/>
  <c r="AZ1409" i="166"/>
  <c r="AZ1412" i="166"/>
  <c r="AY1453" i="166"/>
  <c r="AZ1461" i="166"/>
  <c r="AY1547" i="166"/>
  <c r="AZ1565" i="166"/>
  <c r="AZ1324" i="166"/>
  <c r="AZ1349" i="166"/>
  <c r="AY1408" i="166"/>
  <c r="AY1466" i="166"/>
  <c r="AR1670" i="166"/>
  <c r="AZ1549" i="166"/>
  <c r="AY273" i="166"/>
  <c r="AY281" i="166"/>
  <c r="AY289" i="166"/>
  <c r="AY297" i="166"/>
  <c r="AY305" i="166"/>
  <c r="AZ369" i="166"/>
  <c r="AZ377" i="166"/>
  <c r="AY428" i="166"/>
  <c r="AY436" i="166"/>
  <c r="AY444" i="166"/>
  <c r="AY452" i="166"/>
  <c r="AY460" i="166"/>
  <c r="AY468" i="166"/>
  <c r="AY476" i="166"/>
  <c r="AY484" i="166"/>
  <c r="AY492" i="166"/>
  <c r="AY500" i="166"/>
  <c r="AY544" i="166"/>
  <c r="AY576" i="166"/>
  <c r="AZ622" i="166"/>
  <c r="AZ709" i="166"/>
  <c r="AY719" i="166"/>
  <c r="AY737" i="166"/>
  <c r="AY755" i="166"/>
  <c r="AY791" i="166"/>
  <c r="AY819" i="166"/>
  <c r="AY835" i="166"/>
  <c r="AY858" i="166"/>
  <c r="AY934" i="166"/>
  <c r="AY950" i="166"/>
  <c r="AY1044" i="166"/>
  <c r="AY1048" i="166"/>
  <c r="AY1052" i="166"/>
  <c r="AY1056" i="166"/>
  <c r="AY1125" i="166"/>
  <c r="AZ1256" i="166"/>
  <c r="AY1270" i="166"/>
  <c r="AY1377" i="166"/>
  <c r="AY1406" i="166"/>
  <c r="AY552" i="166"/>
  <c r="AY584" i="166"/>
  <c r="AY713" i="166"/>
  <c r="AY763" i="166"/>
  <c r="AY779" i="166"/>
  <c r="AY789" i="166"/>
  <c r="AY870" i="166"/>
  <c r="AZ929" i="166"/>
  <c r="AY944" i="166"/>
  <c r="AY960" i="166"/>
  <c r="AZ963" i="166"/>
  <c r="AZ975" i="166"/>
  <c r="AY18" i="166"/>
  <c r="AY40" i="166"/>
  <c r="AY10" i="166"/>
  <c r="AY20" i="166"/>
  <c r="AY21" i="166"/>
  <c r="AY34" i="166"/>
  <c r="AY42" i="166"/>
  <c r="AY58" i="166"/>
  <c r="AY66" i="166"/>
  <c r="AY74" i="166"/>
  <c r="AY204" i="166"/>
  <c r="AY212" i="166"/>
  <c r="AY220" i="166"/>
  <c r="AY238" i="166"/>
  <c r="AY246" i="166"/>
  <c r="AY254" i="166"/>
  <c r="AY351" i="166"/>
  <c r="AY359" i="166"/>
  <c r="AY367" i="166"/>
  <c r="AY375" i="166"/>
  <c r="AY560" i="166"/>
  <c r="AY592" i="166"/>
  <c r="AZ608" i="166"/>
  <c r="AZ639" i="166"/>
  <c r="AZ640" i="166"/>
  <c r="AY641" i="166"/>
  <c r="AY727" i="166"/>
  <c r="AY731" i="166"/>
  <c r="AZ745" i="166"/>
  <c r="AY761" i="166"/>
  <c r="AY777" i="166"/>
  <c r="AY827" i="166"/>
  <c r="AY843" i="166"/>
  <c r="AY942" i="166"/>
  <c r="AY958" i="166"/>
  <c r="AY32" i="166"/>
  <c r="AY36" i="166"/>
  <c r="AY60" i="166"/>
  <c r="AY68" i="166"/>
  <c r="AY521" i="166"/>
  <c r="AY536" i="166"/>
  <c r="AY568" i="166"/>
  <c r="AY600" i="166"/>
  <c r="AY625" i="166"/>
  <c r="AZ638" i="166"/>
  <c r="AZ705" i="166"/>
  <c r="AZ749" i="166"/>
  <c r="AY771" i="166"/>
  <c r="AY851" i="166"/>
  <c r="AY936" i="166"/>
  <c r="AY952" i="166"/>
  <c r="AY874" i="166"/>
  <c r="AZ962" i="166"/>
  <c r="AY1105" i="166"/>
  <c r="AZ1107" i="166"/>
  <c r="AY1112" i="166"/>
  <c r="AY890" i="166"/>
  <c r="AZ991" i="166"/>
  <c r="AY1132" i="166"/>
  <c r="AY781" i="166"/>
  <c r="AY805" i="166"/>
  <c r="AY807" i="166"/>
  <c r="AZ1119" i="166"/>
  <c r="AY1062" i="166"/>
  <c r="AY1066" i="166"/>
  <c r="AY1070" i="166"/>
  <c r="AY1074" i="166"/>
  <c r="AY1078" i="166"/>
  <c r="AY1082" i="166"/>
  <c r="AY1086" i="166"/>
  <c r="AY1090" i="166"/>
  <c r="AY1094" i="166"/>
  <c r="AY1098" i="166"/>
  <c r="AY1101" i="166"/>
  <c r="AY1113" i="166"/>
  <c r="AY1183" i="166"/>
  <c r="AY1187" i="166"/>
  <c r="AY1191" i="166"/>
  <c r="AY1201" i="166"/>
  <c r="AY1205" i="166"/>
  <c r="AY1209" i="166"/>
  <c r="AY1217" i="166"/>
  <c r="AY1225" i="166"/>
  <c r="AY1233" i="166"/>
  <c r="AY1241" i="166"/>
  <c r="AY1251" i="166"/>
  <c r="AY1335" i="166"/>
  <c r="AY930" i="166"/>
  <c r="AY938" i="166"/>
  <c r="AY946" i="166"/>
  <c r="AY954" i="166"/>
  <c r="AY1108" i="166"/>
  <c r="AY1109" i="166"/>
  <c r="AY1120" i="166"/>
  <c r="AY1121" i="166"/>
  <c r="AY1173" i="166"/>
  <c r="AY1177" i="166"/>
  <c r="AY1117" i="166"/>
  <c r="AY1129" i="166"/>
  <c r="AY1261" i="166"/>
  <c r="AY1271" i="166"/>
  <c r="AZ1326" i="166"/>
  <c r="AY1339" i="166"/>
  <c r="AY1343" i="166"/>
  <c r="AY1400" i="166"/>
  <c r="AY1262" i="166"/>
  <c r="AY1331" i="166"/>
  <c r="AY1106" i="166"/>
  <c r="AY1114" i="166"/>
  <c r="AY1122" i="166"/>
  <c r="AY1130" i="166"/>
  <c r="AY1145" i="166"/>
  <c r="AY1213" i="166"/>
  <c r="AY1221" i="166"/>
  <c r="AY1229" i="166"/>
  <c r="AY1237" i="166"/>
  <c r="AY1245" i="166"/>
  <c r="AY1249" i="166"/>
  <c r="AY1253" i="166"/>
  <c r="AY1255" i="166"/>
  <c r="AY1269" i="166"/>
  <c r="AZ1279" i="166"/>
  <c r="AY1285" i="166"/>
  <c r="AY1290" i="166"/>
  <c r="AY1304" i="166"/>
  <c r="AY1312" i="166"/>
  <c r="AY1320" i="166"/>
  <c r="AY1347" i="166"/>
  <c r="AY1351" i="166"/>
  <c r="AY1355" i="166"/>
  <c r="AY1359" i="166"/>
  <c r="AY1363" i="166"/>
  <c r="AY1367" i="166"/>
  <c r="AY1371" i="166"/>
  <c r="AY1375" i="166"/>
  <c r="AY1407" i="166"/>
  <c r="AZ1397" i="166"/>
  <c r="AY1419" i="166"/>
  <c r="AY1545" i="166"/>
  <c r="AY1559" i="166"/>
  <c r="AY1561" i="166"/>
  <c r="AY1567" i="166"/>
  <c r="AY1625" i="166"/>
  <c r="AY1455" i="166"/>
  <c r="AY1501" i="166"/>
  <c r="AY1505" i="166"/>
  <c r="AY1541" i="166"/>
  <c r="AY1555" i="166"/>
  <c r="AY1577" i="166"/>
  <c r="AY1553" i="166"/>
  <c r="AY1573" i="166"/>
  <c r="AY1663" i="166"/>
  <c r="AY1669" i="166"/>
  <c r="AY1671" i="166"/>
  <c r="AY1551" i="166"/>
  <c r="AY1569" i="166"/>
  <c r="AY1585" i="166"/>
  <c r="AY1643" i="166"/>
  <c r="AY1670" i="166"/>
  <c r="AY75" i="166"/>
  <c r="AV9" i="166"/>
  <c r="AV11" i="166"/>
  <c r="AV13" i="166"/>
  <c r="AV15" i="166"/>
  <c r="AV17" i="166"/>
  <c r="AV19" i="166"/>
  <c r="AV21" i="166"/>
  <c r="AV23" i="166"/>
  <c r="AZ24" i="166"/>
  <c r="AV25" i="166"/>
  <c r="AV27" i="166"/>
  <c r="AV29" i="166"/>
  <c r="AV31" i="166"/>
  <c r="AV33" i="166"/>
  <c r="AV35" i="166"/>
  <c r="AV37" i="166"/>
  <c r="AV39" i="166"/>
  <c r="AV41" i="166"/>
  <c r="AV43" i="166"/>
  <c r="AZ44" i="166"/>
  <c r="AV45" i="166"/>
  <c r="AV47" i="166"/>
  <c r="AV49" i="166"/>
  <c r="AZ50" i="166"/>
  <c r="AV51" i="166"/>
  <c r="AV53" i="166"/>
  <c r="AX54" i="166"/>
  <c r="AV55" i="166"/>
  <c r="AX56" i="166"/>
  <c r="AV57" i="166"/>
  <c r="AX58" i="166"/>
  <c r="AV59" i="166"/>
  <c r="AX60" i="166"/>
  <c r="AV61" i="166"/>
  <c r="AX62" i="166"/>
  <c r="AV63" i="166"/>
  <c r="AX64" i="166"/>
  <c r="AV65" i="166"/>
  <c r="AX66" i="166"/>
  <c r="AV67" i="166"/>
  <c r="AX68" i="166"/>
  <c r="AV69" i="166"/>
  <c r="AX70" i="166"/>
  <c r="AV71" i="166"/>
  <c r="AX72" i="166"/>
  <c r="AV73" i="166"/>
  <c r="AX74" i="166"/>
  <c r="AV75" i="166"/>
  <c r="AX76" i="166"/>
  <c r="AV77" i="166"/>
  <c r="AY83" i="166"/>
  <c r="AY91" i="166"/>
  <c r="AY99" i="166"/>
  <c r="AY107" i="166"/>
  <c r="AY115" i="166"/>
  <c r="AX119" i="166"/>
  <c r="AY121" i="166"/>
  <c r="AV122" i="166"/>
  <c r="AY125" i="166"/>
  <c r="AV130" i="166"/>
  <c r="AV134" i="166"/>
  <c r="AV138" i="166"/>
  <c r="AV142" i="166"/>
  <c r="AY146" i="166"/>
  <c r="AY148" i="166"/>
  <c r="AY150" i="166"/>
  <c r="AY152" i="166"/>
  <c r="AY154" i="166"/>
  <c r="AY156" i="166"/>
  <c r="AY158" i="166"/>
  <c r="AY160" i="166"/>
  <c r="AY162" i="166"/>
  <c r="AY164" i="166"/>
  <c r="AY166" i="166"/>
  <c r="AY168" i="166"/>
  <c r="AY170" i="166"/>
  <c r="AY172" i="166"/>
  <c r="AY174" i="166"/>
  <c r="AY176" i="166"/>
  <c r="AY178" i="166"/>
  <c r="AY180" i="166"/>
  <c r="AY182" i="166"/>
  <c r="AY184" i="166"/>
  <c r="AY186" i="166"/>
  <c r="AY188" i="166"/>
  <c r="AY190" i="166"/>
  <c r="AV192" i="166"/>
  <c r="AV200" i="166"/>
  <c r="AZ1665" i="166"/>
  <c r="AZ1664" i="166"/>
  <c r="AZ1648" i="166"/>
  <c r="AZ1621" i="166"/>
  <c r="AZ1586" i="166"/>
  <c r="AZ1480" i="166"/>
  <c r="AZ1470" i="166"/>
  <c r="AZ1471" i="166"/>
  <c r="AZ1447" i="166"/>
  <c r="AZ1425" i="166"/>
  <c r="AZ1424" i="166"/>
  <c r="AZ1483" i="166"/>
  <c r="AZ1428" i="166"/>
  <c r="AZ1195" i="166"/>
  <c r="AZ1179" i="166"/>
  <c r="AZ1272" i="166"/>
  <c r="AZ1035" i="166"/>
  <c r="AZ997" i="166"/>
  <c r="AZ993" i="166"/>
  <c r="AZ966" i="166"/>
  <c r="AZ806" i="166"/>
  <c r="AW81" i="166"/>
  <c r="AY85" i="166"/>
  <c r="AW89" i="166"/>
  <c r="AY93" i="166"/>
  <c r="AW97" i="166"/>
  <c r="AY101" i="166"/>
  <c r="AW105" i="166"/>
  <c r="AY109" i="166"/>
  <c r="AW113" i="166"/>
  <c r="AY117" i="166"/>
  <c r="AZ127" i="166"/>
  <c r="AZ131" i="166"/>
  <c r="AZ135" i="166"/>
  <c r="AZ139" i="166"/>
  <c r="AZ143" i="166"/>
  <c r="AW9" i="166"/>
  <c r="AX9" i="166"/>
  <c r="AZ21" i="166"/>
  <c r="AZ75" i="166"/>
  <c r="AY79" i="166"/>
  <c r="AV80" i="166"/>
  <c r="AW83" i="166"/>
  <c r="AY87" i="166"/>
  <c r="AV88" i="166"/>
  <c r="AW91" i="166"/>
  <c r="AY95" i="166"/>
  <c r="AV96" i="166"/>
  <c r="AW99" i="166"/>
  <c r="AY103" i="166"/>
  <c r="AV104" i="166"/>
  <c r="AW107" i="166"/>
  <c r="AY111" i="166"/>
  <c r="AV112" i="166"/>
  <c r="AW115" i="166"/>
  <c r="AY119" i="166"/>
  <c r="AY123" i="166"/>
  <c r="AV128" i="166"/>
  <c r="AV132" i="166"/>
  <c r="AV136" i="166"/>
  <c r="AV140" i="166"/>
  <c r="AV144" i="166"/>
  <c r="AY9" i="166"/>
  <c r="AY81" i="166"/>
  <c r="AY89" i="166"/>
  <c r="AY97" i="166"/>
  <c r="AY105" i="166"/>
  <c r="AY113" i="166"/>
  <c r="AW123" i="166"/>
  <c r="AZ129" i="166"/>
  <c r="AZ133" i="166"/>
  <c r="AZ137" i="166"/>
  <c r="AZ141" i="166"/>
  <c r="AV198" i="166"/>
  <c r="AV204" i="166"/>
  <c r="AV206" i="166"/>
  <c r="AV208" i="166"/>
  <c r="AV210" i="166"/>
  <c r="AV212" i="166"/>
  <c r="AV214" i="166"/>
  <c r="AV216" i="166"/>
  <c r="AV218" i="166"/>
  <c r="AV220" i="166"/>
  <c r="AV222" i="166"/>
  <c r="AV224" i="166"/>
  <c r="AV232" i="166"/>
  <c r="AV234" i="166"/>
  <c r="AV236" i="166"/>
  <c r="AV238" i="166"/>
  <c r="AV240" i="166"/>
  <c r="AV242" i="166"/>
  <c r="AV244" i="166"/>
  <c r="AV246" i="166"/>
  <c r="AV248" i="166"/>
  <c r="AV250" i="166"/>
  <c r="AV252" i="166"/>
  <c r="AV254" i="166"/>
  <c r="AV256" i="166"/>
  <c r="AV258" i="166"/>
  <c r="AY263" i="166"/>
  <c r="AY389" i="166"/>
  <c r="AY397" i="166"/>
  <c r="AY405" i="166"/>
  <c r="AY413" i="166"/>
  <c r="AV515" i="166"/>
  <c r="AV519" i="166"/>
  <c r="AV523" i="166"/>
  <c r="AV525" i="166"/>
  <c r="AX534" i="166"/>
  <c r="AV535" i="166"/>
  <c r="AY191" i="166"/>
  <c r="AY193" i="166"/>
  <c r="AY195" i="166"/>
  <c r="AY197" i="166"/>
  <c r="AY199" i="166"/>
  <c r="AY201" i="166"/>
  <c r="AY203" i="166"/>
  <c r="AY205" i="166"/>
  <c r="AY207" i="166"/>
  <c r="AY209" i="166"/>
  <c r="AY211" i="166"/>
  <c r="AY213" i="166"/>
  <c r="AY215" i="166"/>
  <c r="AY217" i="166"/>
  <c r="AY219" i="166"/>
  <c r="AY221" i="166"/>
  <c r="AY223" i="166"/>
  <c r="AY225" i="166"/>
  <c r="AY231" i="166"/>
  <c r="AY233" i="166"/>
  <c r="AY235" i="166"/>
  <c r="AY237" i="166"/>
  <c r="AY239" i="166"/>
  <c r="AY241" i="166"/>
  <c r="AY243" i="166"/>
  <c r="AY245" i="166"/>
  <c r="AY247" i="166"/>
  <c r="AY249" i="166"/>
  <c r="AY251" i="166"/>
  <c r="AY253" i="166"/>
  <c r="AY255" i="166"/>
  <c r="AY257" i="166"/>
  <c r="AW261" i="166"/>
  <c r="AY265" i="166"/>
  <c r="AV266" i="166"/>
  <c r="AV268" i="166"/>
  <c r="AV271" i="166"/>
  <c r="AV279" i="166"/>
  <c r="AV287" i="166"/>
  <c r="AV295" i="166"/>
  <c r="AV303" i="166"/>
  <c r="AV312" i="166"/>
  <c r="AV320" i="166"/>
  <c r="AV328" i="166"/>
  <c r="AV336" i="166"/>
  <c r="AY345" i="166"/>
  <c r="AV346" i="166"/>
  <c r="AW349" i="166"/>
  <c r="AV351" i="166"/>
  <c r="AV359" i="166"/>
  <c r="AV367" i="166"/>
  <c r="AV375" i="166"/>
  <c r="AY383" i="166"/>
  <c r="AV384" i="166"/>
  <c r="AW387" i="166"/>
  <c r="AY391" i="166"/>
  <c r="AV392" i="166"/>
  <c r="AW395" i="166"/>
  <c r="AY399" i="166"/>
  <c r="AV400" i="166"/>
  <c r="AW403" i="166"/>
  <c r="AY407" i="166"/>
  <c r="AV408" i="166"/>
  <c r="AW411" i="166"/>
  <c r="AY415" i="166"/>
  <c r="AV416" i="166"/>
  <c r="AW419" i="166"/>
  <c r="AV426" i="166"/>
  <c r="AV434" i="166"/>
  <c r="AV442" i="166"/>
  <c r="AV450" i="166"/>
  <c r="AV458" i="166"/>
  <c r="AV466" i="166"/>
  <c r="AV474" i="166"/>
  <c r="AV482" i="166"/>
  <c r="AV490" i="166"/>
  <c r="AV498" i="166"/>
  <c r="AV506" i="166"/>
  <c r="AZ516" i="166"/>
  <c r="AZ520" i="166"/>
  <c r="AZ524" i="166"/>
  <c r="AX526" i="166"/>
  <c r="AY228" i="166"/>
  <c r="AY230" i="166"/>
  <c r="AY259" i="166"/>
  <c r="AV260" i="166"/>
  <c r="AY267" i="166"/>
  <c r="AV270" i="166"/>
  <c r="AV273" i="166"/>
  <c r="AV278" i="166"/>
  <c r="AV281" i="166"/>
  <c r="AV286" i="166"/>
  <c r="AV289" i="166"/>
  <c r="AV294" i="166"/>
  <c r="AV297" i="166"/>
  <c r="AV302" i="166"/>
  <c r="AV305" i="166"/>
  <c r="AV311" i="166"/>
  <c r="AV314" i="166"/>
  <c r="AV319" i="166"/>
  <c r="AV322" i="166"/>
  <c r="AV327" i="166"/>
  <c r="AV330" i="166"/>
  <c r="AV335" i="166"/>
  <c r="AV338" i="166"/>
  <c r="AY340" i="166"/>
  <c r="AY347" i="166"/>
  <c r="AV348" i="166"/>
  <c r="AV353" i="166"/>
  <c r="AV358" i="166"/>
  <c r="AV361" i="166"/>
  <c r="AV366" i="166"/>
  <c r="AV369" i="166"/>
  <c r="AV374" i="166"/>
  <c r="AV377" i="166"/>
  <c r="AY385" i="166"/>
  <c r="AV386" i="166"/>
  <c r="AY393" i="166"/>
  <c r="AV394" i="166"/>
  <c r="AY401" i="166"/>
  <c r="AV402" i="166"/>
  <c r="AY409" i="166"/>
  <c r="AV410" i="166"/>
  <c r="AY417" i="166"/>
  <c r="AV418" i="166"/>
  <c r="AV425" i="166"/>
  <c r="AV428" i="166"/>
  <c r="AV433" i="166"/>
  <c r="AV436" i="166"/>
  <c r="AV441" i="166"/>
  <c r="AV444" i="166"/>
  <c r="AV449" i="166"/>
  <c r="AV452" i="166"/>
  <c r="AV457" i="166"/>
  <c r="AV460" i="166"/>
  <c r="AV465" i="166"/>
  <c r="AV468" i="166"/>
  <c r="AV473" i="166"/>
  <c r="AV476" i="166"/>
  <c r="AV481" i="166"/>
  <c r="AV484" i="166"/>
  <c r="AV489" i="166"/>
  <c r="AV492" i="166"/>
  <c r="AV497" i="166"/>
  <c r="AV500" i="166"/>
  <c r="AV505" i="166"/>
  <c r="AV508" i="166"/>
  <c r="AV513" i="166"/>
  <c r="AV517" i="166"/>
  <c r="AV521" i="166"/>
  <c r="AZ526" i="166"/>
  <c r="AV528" i="166"/>
  <c r="AZ534" i="166"/>
  <c r="AV538" i="166"/>
  <c r="AY261" i="166"/>
  <c r="AY309" i="166"/>
  <c r="AY349" i="166"/>
  <c r="AY387" i="166"/>
  <c r="AY395" i="166"/>
  <c r="AY403" i="166"/>
  <c r="AY411" i="166"/>
  <c r="AY419" i="166"/>
  <c r="AZ514" i="166"/>
  <c r="AZ518" i="166"/>
  <c r="AZ522" i="166"/>
  <c r="AY525" i="166"/>
  <c r="AV527" i="166"/>
  <c r="AY535" i="166"/>
  <c r="AZ531" i="166"/>
  <c r="AZ539" i="166"/>
  <c r="AZ542" i="166"/>
  <c r="AZ547" i="166"/>
  <c r="AZ550" i="166"/>
  <c r="AZ555" i="166"/>
  <c r="AZ558" i="166"/>
  <c r="AZ563" i="166"/>
  <c r="AZ566" i="166"/>
  <c r="AZ571" i="166"/>
  <c r="AZ574" i="166"/>
  <c r="AZ579" i="166"/>
  <c r="AZ582" i="166"/>
  <c r="AZ587" i="166"/>
  <c r="AZ590" i="166"/>
  <c r="AZ595" i="166"/>
  <c r="AZ598" i="166"/>
  <c r="AZ603" i="166"/>
  <c r="AZ606" i="166"/>
  <c r="AZ611" i="166"/>
  <c r="AZ614" i="166"/>
  <c r="AZ619" i="166"/>
  <c r="AZ627" i="166"/>
  <c r="AZ635" i="166"/>
  <c r="AZ643" i="166"/>
  <c r="AV656" i="166"/>
  <c r="AV660" i="166"/>
  <c r="AY668" i="166"/>
  <c r="AY676" i="166"/>
  <c r="AY684" i="166"/>
  <c r="AY692" i="166"/>
  <c r="AY700" i="166"/>
  <c r="AV721" i="166"/>
  <c r="AV727" i="166"/>
  <c r="AV737" i="166"/>
  <c r="AV743" i="166"/>
  <c r="AZ746" i="166"/>
  <c r="AZ752" i="166"/>
  <c r="AY756" i="166"/>
  <c r="AY764" i="166"/>
  <c r="AY772" i="166"/>
  <c r="AY780" i="166"/>
  <c r="AY786" i="166"/>
  <c r="AW790" i="166"/>
  <c r="AY796" i="166"/>
  <c r="AY802" i="166"/>
  <c r="AW806" i="166"/>
  <c r="AV655" i="166"/>
  <c r="AZ657" i="166"/>
  <c r="AV659" i="166"/>
  <c r="BA663" i="166"/>
  <c r="BA671" i="166"/>
  <c r="BA679" i="166"/>
  <c r="BA687" i="166"/>
  <c r="BA695" i="166"/>
  <c r="BA703" i="166"/>
  <c r="AZ742" i="166"/>
  <c r="AV745" i="166"/>
  <c r="AY758" i="166"/>
  <c r="AY766" i="166"/>
  <c r="AY774" i="166"/>
  <c r="AV533" i="166"/>
  <c r="AV536" i="166"/>
  <c r="AV541" i="166"/>
  <c r="AV544" i="166"/>
  <c r="AV549" i="166"/>
  <c r="AV552" i="166"/>
  <c r="AV557" i="166"/>
  <c r="AV560" i="166"/>
  <c r="AV565" i="166"/>
  <c r="AV568" i="166"/>
  <c r="AV573" i="166"/>
  <c r="AV576" i="166"/>
  <c r="AV581" i="166"/>
  <c r="AV584" i="166"/>
  <c r="AV589" i="166"/>
  <c r="AV592" i="166"/>
  <c r="AV597" i="166"/>
  <c r="AV600" i="166"/>
  <c r="AV605" i="166"/>
  <c r="AV608" i="166"/>
  <c r="AV613" i="166"/>
  <c r="AV616" i="166"/>
  <c r="AV621" i="166"/>
  <c r="AV624" i="166"/>
  <c r="AV629" i="166"/>
  <c r="AV632" i="166"/>
  <c r="AV637" i="166"/>
  <c r="AV640" i="166"/>
  <c r="AV645" i="166"/>
  <c r="AV648" i="166"/>
  <c r="AZ654" i="166"/>
  <c r="AV658" i="166"/>
  <c r="AY664" i="166"/>
  <c r="AY672" i="166"/>
  <c r="AY680" i="166"/>
  <c r="AY688" i="166"/>
  <c r="AY696" i="166"/>
  <c r="AY704" i="166"/>
  <c r="AV713" i="166"/>
  <c r="AV719" i="166"/>
  <c r="AV729" i="166"/>
  <c r="AV735" i="166"/>
  <c r="AY760" i="166"/>
  <c r="AY768" i="166"/>
  <c r="AY776" i="166"/>
  <c r="AW782" i="166"/>
  <c r="AY788" i="166"/>
  <c r="AW792" i="166"/>
  <c r="AY794" i="166"/>
  <c r="AW798" i="166"/>
  <c r="AY804" i="166"/>
  <c r="AV543" i="166"/>
  <c r="AV551" i="166"/>
  <c r="AV559" i="166"/>
  <c r="AV567" i="166"/>
  <c r="AV575" i="166"/>
  <c r="AV583" i="166"/>
  <c r="AV591" i="166"/>
  <c r="AV599" i="166"/>
  <c r="AV607" i="166"/>
  <c r="AV615" i="166"/>
  <c r="AV623" i="166"/>
  <c r="AV631" i="166"/>
  <c r="AV639" i="166"/>
  <c r="AV647" i="166"/>
  <c r="AV652" i="166"/>
  <c r="AY656" i="166"/>
  <c r="BA667" i="166"/>
  <c r="BA675" i="166"/>
  <c r="BA683" i="166"/>
  <c r="BA691" i="166"/>
  <c r="BA699" i="166"/>
  <c r="AV707" i="166"/>
  <c r="AZ744" i="166"/>
  <c r="AV747" i="166"/>
  <c r="AY754" i="166"/>
  <c r="AY762" i="166"/>
  <c r="AY770" i="166"/>
  <c r="AY778" i="166"/>
  <c r="AZ748" i="166"/>
  <c r="AY784" i="166"/>
  <c r="AY792" i="166"/>
  <c r="AY800" i="166"/>
  <c r="AV662" i="166"/>
  <c r="AY662" i="166"/>
  <c r="AY666" i="166"/>
  <c r="AY670" i="166"/>
  <c r="AY674" i="166"/>
  <c r="AY678" i="166"/>
  <c r="AY682" i="166"/>
  <c r="AY686" i="166"/>
  <c r="AY690" i="166"/>
  <c r="AY694" i="166"/>
  <c r="AY698" i="166"/>
  <c r="AY702" i="166"/>
  <c r="AY706" i="166"/>
  <c r="AZ740" i="166"/>
  <c r="AZ750" i="166"/>
  <c r="AW754" i="166"/>
  <c r="AW756" i="166"/>
  <c r="AW758" i="166"/>
  <c r="AW760" i="166"/>
  <c r="AW762" i="166"/>
  <c r="AW764" i="166"/>
  <c r="AW766" i="166"/>
  <c r="AW768" i="166"/>
  <c r="AW770" i="166"/>
  <c r="AW772" i="166"/>
  <c r="AW774" i="166"/>
  <c r="AW776" i="166"/>
  <c r="AW778" i="166"/>
  <c r="AW780" i="166"/>
  <c r="AY782" i="166"/>
  <c r="AW788" i="166"/>
  <c r="AY790" i="166"/>
  <c r="AW796" i="166"/>
  <c r="AY798" i="166"/>
  <c r="AW804" i="166"/>
  <c r="AW808" i="166"/>
  <c r="AW810" i="166"/>
  <c r="AY818" i="166"/>
  <c r="AY826" i="166"/>
  <c r="AY834" i="166"/>
  <c r="AY842" i="166"/>
  <c r="AY850" i="166"/>
  <c r="AV857" i="166"/>
  <c r="AV861" i="166"/>
  <c r="AV865" i="166"/>
  <c r="AV869" i="166"/>
  <c r="AV873" i="166"/>
  <c r="AV877" i="166"/>
  <c r="AV881" i="166"/>
  <c r="AV885" i="166"/>
  <c r="AV889" i="166"/>
  <c r="AV893" i="166"/>
  <c r="AV897" i="166"/>
  <c r="AY899" i="166"/>
  <c r="AY901" i="166"/>
  <c r="AY903" i="166"/>
  <c r="AY905" i="166"/>
  <c r="AY907" i="166"/>
  <c r="AY909" i="166"/>
  <c r="AY911" i="166"/>
  <c r="AY913" i="166"/>
  <c r="AY915" i="166"/>
  <c r="AY917" i="166"/>
  <c r="AY919" i="166"/>
  <c r="AY921" i="166"/>
  <c r="AY923" i="166"/>
  <c r="AY925" i="166"/>
  <c r="AY708" i="166"/>
  <c r="AY710" i="166"/>
  <c r="AY712" i="166"/>
  <c r="AY714" i="166"/>
  <c r="AY716" i="166"/>
  <c r="AY718" i="166"/>
  <c r="AY720" i="166"/>
  <c r="AY722" i="166"/>
  <c r="AY724" i="166"/>
  <c r="AY726" i="166"/>
  <c r="AY728" i="166"/>
  <c r="AY730" i="166"/>
  <c r="AY732" i="166"/>
  <c r="AY734" i="166"/>
  <c r="AY736" i="166"/>
  <c r="AY738" i="166"/>
  <c r="AY812" i="166"/>
  <c r="AW816" i="166"/>
  <c r="AY820" i="166"/>
  <c r="AW824" i="166"/>
  <c r="AY828" i="166"/>
  <c r="AW832" i="166"/>
  <c r="AY836" i="166"/>
  <c r="AW840" i="166"/>
  <c r="AY844" i="166"/>
  <c r="AW848" i="166"/>
  <c r="AY852" i="166"/>
  <c r="AW853" i="166"/>
  <c r="AY810" i="166"/>
  <c r="AY814" i="166"/>
  <c r="AV815" i="166"/>
  <c r="AY822" i="166"/>
  <c r="AV823" i="166"/>
  <c r="AY830" i="166"/>
  <c r="AV831" i="166"/>
  <c r="AY838" i="166"/>
  <c r="AV839" i="166"/>
  <c r="AY846" i="166"/>
  <c r="AV847" i="166"/>
  <c r="AV855" i="166"/>
  <c r="AV859" i="166"/>
  <c r="AV863" i="166"/>
  <c r="AV867" i="166"/>
  <c r="AV871" i="166"/>
  <c r="AV875" i="166"/>
  <c r="AV879" i="166"/>
  <c r="AV883" i="166"/>
  <c r="AV887" i="166"/>
  <c r="AV891" i="166"/>
  <c r="AV895" i="166"/>
  <c r="AY816" i="166"/>
  <c r="AY824" i="166"/>
  <c r="AY832" i="166"/>
  <c r="AY840" i="166"/>
  <c r="AY848" i="166"/>
  <c r="AY926" i="166"/>
  <c r="AY928" i="166"/>
  <c r="AV961" i="166"/>
  <c r="AY972" i="166"/>
  <c r="AV973" i="166"/>
  <c r="AW976" i="166"/>
  <c r="AY980" i="166"/>
  <c r="AV981" i="166"/>
  <c r="AW984" i="166"/>
  <c r="AY988" i="166"/>
  <c r="AV989" i="166"/>
  <c r="AW992" i="166"/>
  <c r="AW994" i="166"/>
  <c r="AY931" i="166"/>
  <c r="AY933" i="166"/>
  <c r="AY935" i="166"/>
  <c r="AY937" i="166"/>
  <c r="AY939" i="166"/>
  <c r="AY941" i="166"/>
  <c r="AY943" i="166"/>
  <c r="AY945" i="166"/>
  <c r="AY947" i="166"/>
  <c r="AY949" i="166"/>
  <c r="AY951" i="166"/>
  <c r="AY953" i="166"/>
  <c r="AY955" i="166"/>
  <c r="AY957" i="166"/>
  <c r="AY959" i="166"/>
  <c r="AV963" i="166"/>
  <c r="AY974" i="166"/>
  <c r="AV975" i="166"/>
  <c r="AY982" i="166"/>
  <c r="AV983" i="166"/>
  <c r="AY990" i="166"/>
  <c r="AV991" i="166"/>
  <c r="AV999" i="166"/>
  <c r="AY976" i="166"/>
  <c r="AY984" i="166"/>
  <c r="AY992" i="166"/>
  <c r="AY994" i="166"/>
  <c r="AV970" i="166"/>
  <c r="AY978" i="166"/>
  <c r="AY986" i="166"/>
  <c r="AY996" i="166"/>
  <c r="AY998" i="166"/>
  <c r="AY1001" i="166"/>
  <c r="AY1003" i="166"/>
  <c r="AY1005" i="166"/>
  <c r="AY1007" i="166"/>
  <c r="AY1009" i="166"/>
  <c r="AY1011" i="166"/>
  <c r="AY1013" i="166"/>
  <c r="AY1015" i="166"/>
  <c r="AY1017" i="166"/>
  <c r="AY1019" i="166"/>
  <c r="AY1021" i="166"/>
  <c r="AY1023" i="166"/>
  <c r="AY1025" i="166"/>
  <c r="AY1027" i="166"/>
  <c r="AY1029" i="166"/>
  <c r="AY1031" i="166"/>
  <c r="AY1033" i="166"/>
  <c r="AY1039" i="166"/>
  <c r="AY1041" i="166"/>
  <c r="AV1674" i="166"/>
  <c r="AV1676" i="166" s="1"/>
  <c r="AV1060" i="166"/>
  <c r="AW1135" i="166"/>
  <c r="AY1139" i="166"/>
  <c r="AV1140" i="166"/>
  <c r="AX1143" i="166"/>
  <c r="AV1146" i="166"/>
  <c r="AX1147" i="166"/>
  <c r="AY1043" i="166"/>
  <c r="AY1045" i="166"/>
  <c r="AY1047" i="166"/>
  <c r="AY1049" i="166"/>
  <c r="AY1051" i="166"/>
  <c r="AY1053" i="166"/>
  <c r="AY1055" i="166"/>
  <c r="AY1057" i="166"/>
  <c r="AW1060" i="166"/>
  <c r="BA1060" i="166"/>
  <c r="AY1063" i="166"/>
  <c r="AY1065" i="166"/>
  <c r="AY1067" i="166"/>
  <c r="AY1069" i="166"/>
  <c r="AY1071" i="166"/>
  <c r="AY1073" i="166"/>
  <c r="AY1075" i="166"/>
  <c r="AY1077" i="166"/>
  <c r="AY1079" i="166"/>
  <c r="AY1081" i="166"/>
  <c r="AY1083" i="166"/>
  <c r="AY1085" i="166"/>
  <c r="AY1087" i="166"/>
  <c r="AY1089" i="166"/>
  <c r="AY1091" i="166"/>
  <c r="AY1093" i="166"/>
  <c r="AY1095" i="166"/>
  <c r="AY1097" i="166"/>
  <c r="AY1099" i="166"/>
  <c r="AY1133" i="166"/>
  <c r="BA1134" i="166"/>
  <c r="AY1141" i="166"/>
  <c r="AX1060" i="166"/>
  <c r="AX1102" i="166"/>
  <c r="AX1104" i="166"/>
  <c r="AX1106" i="166"/>
  <c r="AX1108" i="166"/>
  <c r="AX1110" i="166"/>
  <c r="AX1112" i="166"/>
  <c r="AX1114" i="166"/>
  <c r="AX1116" i="166"/>
  <c r="AX1118" i="166"/>
  <c r="AX1120" i="166"/>
  <c r="AX1122" i="166"/>
  <c r="AX1124" i="166"/>
  <c r="AX1126" i="166"/>
  <c r="AX1128" i="166"/>
  <c r="AX1130" i="166"/>
  <c r="AY1135" i="166"/>
  <c r="AV1144" i="166"/>
  <c r="AV1148" i="166"/>
  <c r="AY1148" i="166"/>
  <c r="AY1150" i="166"/>
  <c r="AY1152" i="166"/>
  <c r="AY1154" i="166"/>
  <c r="AY1156" i="166"/>
  <c r="AY1158" i="166"/>
  <c r="AY1160" i="166"/>
  <c r="AY1162" i="166"/>
  <c r="AY1164" i="166"/>
  <c r="AY1166" i="166"/>
  <c r="AY1168" i="166"/>
  <c r="AY1170" i="166"/>
  <c r="AY1172" i="166"/>
  <c r="AY1137" i="166"/>
  <c r="AV1257" i="166"/>
  <c r="AZ1259" i="166"/>
  <c r="AV1261" i="166"/>
  <c r="AZ1263" i="166"/>
  <c r="AV1265" i="166"/>
  <c r="AZ1267" i="166"/>
  <c r="AV1269" i="166"/>
  <c r="AV1270" i="166"/>
  <c r="AV1271" i="166"/>
  <c r="AZ1278" i="166"/>
  <c r="AV1281" i="166"/>
  <c r="AZ1286" i="166"/>
  <c r="AY1174" i="166"/>
  <c r="AY1176" i="166"/>
  <c r="AY1178" i="166"/>
  <c r="AY1180" i="166"/>
  <c r="AY1182" i="166"/>
  <c r="AY1184" i="166"/>
  <c r="AY1186" i="166"/>
  <c r="AY1188" i="166"/>
  <c r="AY1190" i="166"/>
  <c r="AY1192" i="166"/>
  <c r="AY1194" i="166"/>
  <c r="AY1196" i="166"/>
  <c r="AY1198" i="166"/>
  <c r="AY1200" i="166"/>
  <c r="AY1202" i="166"/>
  <c r="AY1204" i="166"/>
  <c r="AY1206" i="166"/>
  <c r="AY1208" i="166"/>
  <c r="AY1210" i="166"/>
  <c r="AY1212" i="166"/>
  <c r="AY1214" i="166"/>
  <c r="AY1216" i="166"/>
  <c r="AY1218" i="166"/>
  <c r="AY1220" i="166"/>
  <c r="AY1222" i="166"/>
  <c r="AY1224" i="166"/>
  <c r="AY1226" i="166"/>
  <c r="AY1228" i="166"/>
  <c r="AY1230" i="166"/>
  <c r="AY1232" i="166"/>
  <c r="AY1234" i="166"/>
  <c r="AY1236" i="166"/>
  <c r="AY1238" i="166"/>
  <c r="AY1240" i="166"/>
  <c r="AY1242" i="166"/>
  <c r="AY1244" i="166"/>
  <c r="AY1246" i="166"/>
  <c r="AY1248" i="166"/>
  <c r="AY1250" i="166"/>
  <c r="AV1260" i="166"/>
  <c r="AV1264" i="166"/>
  <c r="AV1268" i="166"/>
  <c r="AV1274" i="166"/>
  <c r="AV1279" i="166"/>
  <c r="AZ1284" i="166"/>
  <c r="AX1251" i="166"/>
  <c r="AX1253" i="166"/>
  <c r="AX1255" i="166"/>
  <c r="AV1259" i="166"/>
  <c r="AV1263" i="166"/>
  <c r="AV1267" i="166"/>
  <c r="AZ1282" i="166"/>
  <c r="AV1258" i="166"/>
  <c r="AV1262" i="166"/>
  <c r="AV1266" i="166"/>
  <c r="AZ1273" i="166"/>
  <c r="AZ1275" i="166"/>
  <c r="AZ1280" i="166"/>
  <c r="AW1338" i="166"/>
  <c r="AW1342" i="166"/>
  <c r="AW1346" i="166"/>
  <c r="AW1350" i="166"/>
  <c r="AW1354" i="166"/>
  <c r="AW1358" i="166"/>
  <c r="AW1362" i="166"/>
  <c r="AW1366" i="166"/>
  <c r="AW1370" i="166"/>
  <c r="AW1374" i="166"/>
  <c r="AW1378" i="166"/>
  <c r="AW1382" i="166"/>
  <c r="AW1386" i="166"/>
  <c r="AW1388" i="166"/>
  <c r="BA1389" i="166"/>
  <c r="AW1390" i="166"/>
  <c r="BA1391" i="166"/>
  <c r="AW1392" i="166"/>
  <c r="BA1393" i="166"/>
  <c r="AY1396" i="166"/>
  <c r="AZ1402" i="166"/>
  <c r="AX1403" i="166"/>
  <c r="AV1404" i="166"/>
  <c r="AV1587" i="166"/>
  <c r="AY1599" i="166"/>
  <c r="AY1336" i="166"/>
  <c r="AY1340" i="166"/>
  <c r="AY1344" i="166"/>
  <c r="AY1348" i="166"/>
  <c r="AY1352" i="166"/>
  <c r="AY1356" i="166"/>
  <c r="AY1360" i="166"/>
  <c r="AY1364" i="166"/>
  <c r="AY1368" i="166"/>
  <c r="AY1372" i="166"/>
  <c r="AY1376" i="166"/>
  <c r="AY1380" i="166"/>
  <c r="AY1384" i="166"/>
  <c r="AY1388" i="166"/>
  <c r="AY1390" i="166"/>
  <c r="AY1392" i="166"/>
  <c r="AX1395" i="166"/>
  <c r="AV1396" i="166"/>
  <c r="AV1407" i="166"/>
  <c r="AV1437" i="166"/>
  <c r="AV1453" i="166"/>
  <c r="AW1472" i="166"/>
  <c r="AY1509" i="166"/>
  <c r="AY1517" i="166"/>
  <c r="AY1327" i="166"/>
  <c r="AY1332" i="166"/>
  <c r="AW1336" i="166"/>
  <c r="AW1340" i="166"/>
  <c r="AW1344" i="166"/>
  <c r="AW1348" i="166"/>
  <c r="AW1352" i="166"/>
  <c r="AW1356" i="166"/>
  <c r="AW1360" i="166"/>
  <c r="AW1364" i="166"/>
  <c r="AW1368" i="166"/>
  <c r="AW1372" i="166"/>
  <c r="AW1376" i="166"/>
  <c r="AW1380" i="166"/>
  <c r="AW1384" i="166"/>
  <c r="AV1399" i="166"/>
  <c r="BA1401" i="166"/>
  <c r="AZ1403" i="166"/>
  <c r="AV1417" i="166"/>
  <c r="AV1429" i="166"/>
  <c r="AZ1436" i="166"/>
  <c r="AV1445" i="166"/>
  <c r="AZ1452" i="166"/>
  <c r="AV1461" i="166"/>
  <c r="AV1470" i="166"/>
  <c r="AY1329" i="166"/>
  <c r="AY1334" i="166"/>
  <c r="AY1338" i="166"/>
  <c r="AY1342" i="166"/>
  <c r="AY1346" i="166"/>
  <c r="AY1350" i="166"/>
  <c r="AY1354" i="166"/>
  <c r="AY1358" i="166"/>
  <c r="AY1362" i="166"/>
  <c r="AY1366" i="166"/>
  <c r="AY1370" i="166"/>
  <c r="AY1374" i="166"/>
  <c r="AY1378" i="166"/>
  <c r="AY1382" i="166"/>
  <c r="AY1386" i="166"/>
  <c r="AZ1395" i="166"/>
  <c r="AY1404" i="166"/>
  <c r="AZ1416" i="166"/>
  <c r="AZ1444" i="166"/>
  <c r="AZ1460" i="166"/>
  <c r="AZ1418" i="166"/>
  <c r="AZ1438" i="166"/>
  <c r="AZ1446" i="166"/>
  <c r="AZ1454" i="166"/>
  <c r="AZ1462" i="166"/>
  <c r="AY1468" i="166"/>
  <c r="BA1474" i="166"/>
  <c r="BA1486" i="166"/>
  <c r="BA1494" i="166"/>
  <c r="AV1408" i="166"/>
  <c r="AV1409" i="166"/>
  <c r="AV1410" i="166"/>
  <c r="AV1411" i="166"/>
  <c r="AV1412" i="166"/>
  <c r="AV1413" i="166"/>
  <c r="AV1414" i="166"/>
  <c r="AZ1420" i="166"/>
  <c r="AZ1432" i="166"/>
  <c r="AZ1440" i="166"/>
  <c r="AZ1448" i="166"/>
  <c r="AZ1456" i="166"/>
  <c r="AW1463" i="166"/>
  <c r="AW1501" i="166"/>
  <c r="AY1508" i="166"/>
  <c r="AW1510" i="166"/>
  <c r="AV1398" i="166"/>
  <c r="AV1406" i="166"/>
  <c r="AZ1414" i="166"/>
  <c r="AV1419" i="166"/>
  <c r="AZ1422" i="166"/>
  <c r="AV1431" i="166"/>
  <c r="AZ1434" i="166"/>
  <c r="AV1439" i="166"/>
  <c r="AZ1442" i="166"/>
  <c r="AZ1450" i="166"/>
  <c r="AV1455" i="166"/>
  <c r="AZ1458" i="166"/>
  <c r="AY1465" i="166"/>
  <c r="AW1468" i="166"/>
  <c r="BA1478" i="166"/>
  <c r="BA1490" i="166"/>
  <c r="AY1467" i="166"/>
  <c r="AY1477" i="166"/>
  <c r="AY1489" i="166"/>
  <c r="AY1493" i="166"/>
  <c r="AY1497" i="166"/>
  <c r="AY1504" i="166"/>
  <c r="AW1506" i="166"/>
  <c r="AW1509" i="166"/>
  <c r="AW1521" i="166"/>
  <c r="AV1565" i="166"/>
  <c r="AY1469" i="166"/>
  <c r="AY1500" i="166"/>
  <c r="AW1502" i="166"/>
  <c r="AW1513" i="166"/>
  <c r="AY1519" i="166"/>
  <c r="AW1523" i="166"/>
  <c r="BA1531" i="166"/>
  <c r="AV1541" i="166"/>
  <c r="AY1463" i="166"/>
  <c r="AY1475" i="166"/>
  <c r="AY1479" i="166"/>
  <c r="AY1481" i="166"/>
  <c r="AY1487" i="166"/>
  <c r="AY1491" i="166"/>
  <c r="AY1495" i="166"/>
  <c r="AY1496" i="166"/>
  <c r="AW1498" i="166"/>
  <c r="AY1527" i="166"/>
  <c r="BA1539" i="166"/>
  <c r="AY1525" i="166"/>
  <c r="AY1515" i="166"/>
  <c r="AY1523" i="166"/>
  <c r="BA1535" i="166"/>
  <c r="AV1557" i="166"/>
  <c r="AY1513" i="166"/>
  <c r="AY1521" i="166"/>
  <c r="AV1549" i="166"/>
  <c r="AY1530" i="166"/>
  <c r="AY1534" i="166"/>
  <c r="AY1538" i="166"/>
  <c r="AV1547" i="166"/>
  <c r="AV1555" i="166"/>
  <c r="AV1563" i="166"/>
  <c r="AX1584" i="166"/>
  <c r="AY1595" i="166"/>
  <c r="AY1532" i="166"/>
  <c r="AY1536" i="166"/>
  <c r="AV1559" i="166"/>
  <c r="AV1567" i="166"/>
  <c r="AY1587" i="166"/>
  <c r="AY1540" i="166"/>
  <c r="AY1542" i="166"/>
  <c r="AY1544" i="166"/>
  <c r="AY1546" i="166"/>
  <c r="AY1548" i="166"/>
  <c r="AY1550" i="166"/>
  <c r="AY1552" i="166"/>
  <c r="AY1554" i="166"/>
  <c r="AY1556" i="166"/>
  <c r="AY1558" i="166"/>
  <c r="AY1560" i="166"/>
  <c r="AY1562" i="166"/>
  <c r="AY1564" i="166"/>
  <c r="AY1566" i="166"/>
  <c r="AV1569" i="166"/>
  <c r="AV1573" i="166"/>
  <c r="AV1577" i="166"/>
  <c r="AY1578" i="166"/>
  <c r="AV1585" i="166"/>
  <c r="AX1590" i="166"/>
  <c r="AX1598" i="166"/>
  <c r="AX1580" i="166"/>
  <c r="AV1591" i="166"/>
  <c r="BA1623" i="166"/>
  <c r="AV1571" i="166"/>
  <c r="AV1575" i="166"/>
  <c r="AV1581" i="166"/>
  <c r="AX1594" i="166"/>
  <c r="AY1601" i="166"/>
  <c r="AY1603" i="166"/>
  <c r="AY1605" i="166"/>
  <c r="AY1607" i="166"/>
  <c r="AY1609" i="166"/>
  <c r="AY1611" i="166"/>
  <c r="AY1613" i="166"/>
  <c r="AY1615" i="166"/>
  <c r="AY1617" i="166"/>
  <c r="BA1627" i="166"/>
  <c r="AY1619" i="166"/>
  <c r="AV1579" i="166"/>
  <c r="AV1583" i="166"/>
  <c r="AV1589" i="166"/>
  <c r="AV1593" i="166"/>
  <c r="AV1597" i="166"/>
  <c r="AY1620" i="166"/>
  <c r="AY1622" i="166"/>
  <c r="AY1626" i="166"/>
  <c r="AY1624" i="166"/>
  <c r="AY1628" i="166"/>
  <c r="AY1630" i="166"/>
  <c r="AY1632" i="166"/>
  <c r="AY1634" i="166"/>
  <c r="AY1636" i="166"/>
  <c r="AY1638" i="166"/>
  <c r="AY1642" i="166"/>
  <c r="AY1651" i="166"/>
  <c r="AY1640" i="166"/>
  <c r="AW1645" i="166"/>
  <c r="AY1647" i="166"/>
  <c r="AY1649" i="166"/>
  <c r="AY1645" i="166"/>
  <c r="AW1651" i="166"/>
  <c r="AY1653" i="166"/>
  <c r="AV1655" i="166"/>
  <c r="AX1656" i="166"/>
  <c r="AV1659" i="166"/>
  <c r="AX1662" i="166"/>
  <c r="AV1663" i="166"/>
  <c r="AX1668" i="166"/>
  <c r="AV1669" i="166"/>
  <c r="AX1670" i="166"/>
  <c r="AV1671" i="166"/>
  <c r="AV1673" i="166"/>
  <c r="AV1657" i="166"/>
  <c r="AX1672" i="166"/>
  <c r="AV1661" i="166"/>
  <c r="AX1666" i="166"/>
  <c r="AV1667" i="166"/>
  <c r="AY1672" i="166"/>
  <c r="AR1671" i="166" l="1"/>
  <c r="AR1672" i="166"/>
  <c r="AR1668" i="166"/>
  <c r="AY1674" i="166"/>
  <c r="AR1669" i="166"/>
  <c r="AV1059" i="166"/>
  <c r="AR1673" i="166"/>
  <c r="AZ1674" i="166"/>
  <c r="AW1674" i="166"/>
  <c r="AW1676" i="166" s="1"/>
  <c r="AY50" i="166"/>
  <c r="AY1035" i="166"/>
  <c r="AY1195" i="166"/>
  <c r="AY1272" i="166"/>
  <c r="AY1424" i="166"/>
  <c r="AY1621" i="166"/>
  <c r="AY1665" i="166"/>
  <c r="AY966" i="166"/>
  <c r="AY1480" i="166"/>
  <c r="AY1664" i="166"/>
  <c r="AY44" i="166"/>
  <c r="BA1059" i="166"/>
  <c r="BA1676" i="166" s="1"/>
  <c r="AX1059" i="166"/>
  <c r="AY997" i="166"/>
  <c r="AY1425" i="166"/>
  <c r="AY1447" i="166"/>
  <c r="AY1586" i="166"/>
  <c r="AY1648" i="166"/>
  <c r="AY806" i="166"/>
  <c r="AY993" i="166"/>
  <c r="AY1179" i="166"/>
  <c r="AY1470" i="166"/>
  <c r="AY1471" i="166"/>
  <c r="AY1428" i="166"/>
  <c r="AY1483" i="166"/>
  <c r="AZ1059" i="166" l="1"/>
  <c r="AZ1676" i="166" s="1"/>
  <c r="AY1059" i="166"/>
  <c r="AY1676" i="166" s="1"/>
  <c r="U1052" i="166" l="1"/>
  <c r="V1012" i="166"/>
  <c r="V1009" i="166"/>
  <c r="V1008" i="166"/>
  <c r="V996" i="166"/>
  <c r="V985" i="166"/>
  <c r="V980" i="166"/>
  <c r="V969" i="166"/>
  <c r="V955" i="166"/>
  <c r="V948" i="166"/>
  <c r="V925" i="166"/>
  <c r="V916" i="166"/>
  <c r="V914" i="166"/>
  <c r="V912" i="166"/>
  <c r="V910" i="166"/>
  <c r="V908" i="166"/>
  <c r="V904" i="166"/>
  <c r="V898" i="166"/>
  <c r="V894" i="166"/>
  <c r="V890" i="166"/>
  <c r="V889" i="166"/>
  <c r="V885" i="166"/>
  <c r="V882" i="166"/>
  <c r="V879" i="166"/>
  <c r="V878" i="166"/>
  <c r="V875" i="166"/>
  <c r="V873" i="166"/>
  <c r="V871" i="166"/>
  <c r="V870" i="166"/>
  <c r="V869" i="166"/>
  <c r="V867" i="166"/>
  <c r="V863" i="166"/>
  <c r="V861" i="166"/>
  <c r="V859" i="166"/>
  <c r="V849" i="166"/>
  <c r="V847" i="166"/>
  <c r="V846" i="166"/>
  <c r="V842" i="166"/>
  <c r="V839" i="166"/>
  <c r="V838" i="166"/>
  <c r="V835" i="166"/>
  <c r="V834" i="166"/>
  <c r="V833" i="166"/>
  <c r="V831" i="166"/>
  <c r="V830" i="166"/>
  <c r="V827" i="166"/>
  <c r="V823" i="166"/>
  <c r="V821" i="166"/>
  <c r="V819" i="166"/>
  <c r="V815" i="166"/>
  <c r="V814" i="166"/>
  <c r="V811" i="166"/>
  <c r="V810" i="166"/>
  <c r="V807" i="166"/>
  <c r="V803" i="166"/>
  <c r="V801" i="166"/>
  <c r="V799" i="166"/>
  <c r="V793" i="166"/>
  <c r="V791" i="166"/>
  <c r="V786" i="166"/>
  <c r="V781" i="166"/>
  <c r="V778" i="166"/>
  <c r="V772" i="166"/>
  <c r="V768" i="166"/>
  <c r="V767" i="166"/>
  <c r="V763" i="166"/>
  <c r="V760" i="166"/>
  <c r="V759" i="166"/>
  <c r="V756" i="166"/>
  <c r="V755" i="166"/>
  <c r="V752" i="166"/>
  <c r="V749" i="166"/>
  <c r="V748" i="166"/>
  <c r="V744" i="166"/>
  <c r="V740" i="166"/>
  <c r="V732" i="166"/>
  <c r="V728" i="166"/>
  <c r="V721" i="166"/>
  <c r="V716" i="166"/>
  <c r="V700" i="166"/>
  <c r="V628" i="166"/>
  <c r="V583" i="166"/>
  <c r="V575" i="166"/>
  <c r="V511" i="166"/>
  <c r="V503" i="166"/>
  <c r="V502" i="166"/>
  <c r="V498" i="166"/>
  <c r="V491" i="166"/>
  <c r="V487" i="166"/>
  <c r="V482" i="166"/>
  <c r="V467" i="166"/>
  <c r="V466" i="166"/>
  <c r="V462" i="166"/>
  <c r="V458" i="166"/>
  <c r="V441" i="166"/>
  <c r="V440" i="166"/>
  <c r="V428" i="166"/>
  <c r="V424" i="166"/>
  <c r="V417" i="166"/>
  <c r="V413" i="166"/>
  <c r="V398" i="166"/>
  <c r="V389" i="166"/>
  <c r="V386" i="166"/>
  <c r="V382" i="166"/>
  <c r="V374" i="166"/>
  <c r="V370" i="166"/>
  <c r="V367" i="166"/>
  <c r="V358" i="166"/>
  <c r="V351" i="166"/>
  <c r="V346" i="166"/>
  <c r="V342" i="166"/>
  <c r="V336" i="166"/>
  <c r="V333" i="166"/>
  <c r="V329" i="166"/>
  <c r="V320" i="166"/>
  <c r="V317" i="166"/>
  <c r="V312" i="166"/>
  <c r="V310" i="166"/>
  <c r="V307" i="166"/>
  <c r="V304" i="166"/>
  <c r="V299" i="166"/>
  <c r="V298" i="166"/>
  <c r="V296" i="166"/>
  <c r="V291" i="166"/>
  <c r="V290" i="166"/>
  <c r="V288" i="166"/>
  <c r="V284" i="166"/>
  <c r="V280" i="166"/>
  <c r="V278" i="166"/>
  <c r="V276" i="166"/>
  <c r="V271" i="166"/>
  <c r="V267" i="166"/>
  <c r="V263" i="166"/>
  <c r="V255" i="166"/>
  <c r="V251" i="166"/>
  <c r="V243" i="166"/>
  <c r="V235" i="166"/>
  <c r="V224" i="166"/>
  <c r="V220" i="166"/>
  <c r="V216" i="166"/>
  <c r="V212" i="166"/>
  <c r="V208" i="166"/>
  <c r="V206" i="166"/>
  <c r="V198" i="166"/>
  <c r="V196" i="166"/>
  <c r="V192" i="166"/>
  <c r="V189" i="166"/>
  <c r="V185" i="166"/>
  <c r="V181" i="166"/>
  <c r="V177" i="166"/>
  <c r="V175" i="166"/>
  <c r="V173" i="166"/>
  <c r="V169" i="166"/>
  <c r="V165" i="166"/>
  <c r="V161" i="166"/>
  <c r="V159" i="166"/>
  <c r="V157" i="166"/>
  <c r="V155" i="166"/>
  <c r="V149" i="166"/>
  <c r="V145" i="166"/>
  <c r="V141" i="166"/>
  <c r="V137" i="166"/>
  <c r="V131" i="166"/>
  <c r="V124" i="166"/>
  <c r="V122" i="166"/>
  <c r="V120" i="166"/>
  <c r="V116" i="166"/>
  <c r="V114" i="166"/>
  <c r="V112" i="166"/>
  <c r="V108" i="166"/>
  <c r="V106" i="166"/>
  <c r="V104" i="166"/>
  <c r="V100" i="166"/>
  <c r="V98" i="166"/>
  <c r="V96" i="166"/>
  <c r="V94" i="166"/>
  <c r="V92" i="166"/>
  <c r="V90" i="166"/>
  <c r="V76" i="166"/>
  <c r="V52" i="166"/>
  <c r="V36" i="166"/>
  <c r="V34" i="166"/>
  <c r="V30" i="166"/>
  <c r="V22" i="166"/>
  <c r="V18" i="166"/>
  <c r="V10" i="166"/>
  <c r="AR342" i="166" l="1"/>
  <c r="AR834" i="166"/>
  <c r="AR94" i="166"/>
  <c r="AR145" i="166"/>
  <c r="AR317" i="166"/>
  <c r="AR732" i="166"/>
  <c r="AR149" i="166"/>
  <c r="AR161" i="166"/>
  <c r="AR251" i="166"/>
  <c r="AR271" i="166"/>
  <c r="AR284" i="166"/>
  <c r="AR320" i="166"/>
  <c r="AR367" i="166"/>
  <c r="AR740" i="166"/>
  <c r="AR814" i="166"/>
  <c r="AR243" i="166"/>
  <c r="AR413" i="166"/>
  <c r="AR491" i="166"/>
  <c r="AR700" i="166"/>
  <c r="AR759" i="166"/>
  <c r="AR838" i="166"/>
  <c r="AR30" i="166"/>
  <c r="AR90" i="166"/>
  <c r="AR137" i="166"/>
  <c r="AR155" i="166"/>
  <c r="AR165" i="166"/>
  <c r="AR255" i="166"/>
  <c r="AR276" i="166"/>
  <c r="AR298" i="166"/>
  <c r="AR370" i="166"/>
  <c r="AR389" i="166"/>
  <c r="AR458" i="166"/>
  <c r="AR744" i="166"/>
  <c r="AR755" i="166"/>
  <c r="AR842" i="166"/>
  <c r="AR159" i="166"/>
  <c r="AR336" i="166"/>
  <c r="AR466" i="166"/>
  <c r="AR511" i="166"/>
  <c r="AR890" i="166"/>
  <c r="AR1464" i="166"/>
  <c r="AR157" i="166"/>
  <c r="AR235" i="166"/>
  <c r="AR263" i="166"/>
  <c r="AR290" i="166"/>
  <c r="AR312" i="166"/>
  <c r="AR333" i="166"/>
  <c r="AR351" i="166"/>
  <c r="AR503" i="166"/>
  <c r="AR728" i="166"/>
  <c r="AR748" i="166"/>
  <c r="AR830" i="166"/>
  <c r="AR846" i="166"/>
  <c r="AR996" i="166"/>
  <c r="D45" i="103"/>
  <c r="V444" i="166"/>
  <c r="V531" i="166"/>
  <c r="V179" i="166"/>
  <c r="V282" i="166"/>
  <c r="V349" i="166"/>
  <c r="V371" i="166"/>
  <c r="V470" i="166"/>
  <c r="V14" i="166"/>
  <c r="V66" i="166"/>
  <c r="V82" i="166"/>
  <c r="V118" i="166"/>
  <c r="V191" i="166"/>
  <c r="V259" i="166"/>
  <c r="V385" i="166"/>
  <c r="V459" i="166"/>
  <c r="V984" i="166"/>
  <c r="V596" i="166"/>
  <c r="V785" i="166"/>
  <c r="V858" i="166"/>
  <c r="V874" i="166"/>
  <c r="V881" i="166"/>
  <c r="V928" i="166"/>
  <c r="V944" i="166"/>
  <c r="V1001" i="166"/>
  <c r="V555" i="166"/>
  <c r="V600" i="166"/>
  <c r="V632" i="166"/>
  <c r="V764" i="166"/>
  <c r="V797" i="166"/>
  <c r="V959" i="166"/>
  <c r="V964" i="166"/>
  <c r="V993" i="166"/>
  <c r="V1005" i="166"/>
  <c r="V1016" i="166"/>
  <c r="V1025" i="166"/>
  <c r="V19" i="166"/>
  <c r="V210" i="166"/>
  <c r="V222" i="166"/>
  <c r="V35" i="166"/>
  <c r="V46" i="166"/>
  <c r="V50" i="166"/>
  <c r="V56" i="166"/>
  <c r="V62" i="166"/>
  <c r="V64" i="166"/>
  <c r="V74" i="166"/>
  <c r="V86" i="166"/>
  <c r="V88" i="166"/>
  <c r="V129" i="166"/>
  <c r="V143" i="166"/>
  <c r="V163" i="166"/>
  <c r="V102" i="166"/>
  <c r="V202" i="166"/>
  <c r="V127" i="166"/>
  <c r="V354" i="166"/>
  <c r="V359" i="166"/>
  <c r="V401" i="166"/>
  <c r="V425" i="166"/>
  <c r="V563" i="166"/>
  <c r="V414" i="166"/>
  <c r="V539" i="166"/>
  <c r="V604" i="166"/>
  <c r="V228" i="166"/>
  <c r="V239" i="166"/>
  <c r="V247" i="166"/>
  <c r="V332" i="166"/>
  <c r="V355" i="166"/>
  <c r="V362" i="166"/>
  <c r="V454" i="166"/>
  <c r="V479" i="166"/>
  <c r="V490" i="166"/>
  <c r="V507" i="166"/>
  <c r="V997" i="166"/>
  <c r="V624" i="166"/>
  <c r="V648" i="166"/>
  <c r="V660" i="166"/>
  <c r="V696" i="166"/>
  <c r="V708" i="166"/>
  <c r="V720" i="166"/>
  <c r="V741" i="166"/>
  <c r="V782" i="166"/>
  <c r="V795" i="166"/>
  <c r="V809" i="166"/>
  <c r="V826" i="166"/>
  <c r="V841" i="166"/>
  <c r="V853" i="166"/>
  <c r="V857" i="166"/>
  <c r="V862" i="166"/>
  <c r="V877" i="166"/>
  <c r="V911" i="166"/>
  <c r="V915" i="166"/>
  <c r="V924" i="166"/>
  <c r="V935" i="166"/>
  <c r="V943" i="166"/>
  <c r="V972" i="166"/>
  <c r="V989" i="166"/>
  <c r="V616" i="166"/>
  <c r="V680" i="166"/>
  <c r="V725" i="166"/>
  <c r="V729" i="166"/>
  <c r="V733" i="166"/>
  <c r="V745" i="166"/>
  <c r="V771" i="166"/>
  <c r="V775" i="166"/>
  <c r="V777" i="166"/>
  <c r="V802" i="166"/>
  <c r="V806" i="166"/>
  <c r="V818" i="166"/>
  <c r="V825" i="166"/>
  <c r="V855" i="166"/>
  <c r="V886" i="166"/>
  <c r="V919" i="166"/>
  <c r="V922" i="166"/>
  <c r="V927" i="166"/>
  <c r="V951" i="166"/>
  <c r="V960" i="166"/>
  <c r="V977" i="166"/>
  <c r="V1000" i="166"/>
  <c r="V963" i="166"/>
  <c r="V1020" i="166"/>
  <c r="V1032" i="166"/>
  <c r="V1017" i="166"/>
  <c r="V1028" i="166"/>
  <c r="V1013" i="166"/>
  <c r="V26" i="166"/>
  <c r="V60" i="166"/>
  <c r="V167" i="166"/>
  <c r="V44" i="166"/>
  <c r="V70" i="166"/>
  <c r="V204" i="166"/>
  <c r="V11" i="166"/>
  <c r="V15" i="166"/>
  <c r="V42" i="166"/>
  <c r="V58" i="166"/>
  <c r="V133" i="166"/>
  <c r="V171" i="166"/>
  <c r="V183" i="166"/>
  <c r="V200" i="166"/>
  <c r="V214" i="166"/>
  <c r="V23" i="166"/>
  <c r="V39" i="166"/>
  <c r="V40" i="166"/>
  <c r="V48" i="166"/>
  <c r="V80" i="166"/>
  <c r="V455" i="166"/>
  <c r="V475" i="166"/>
  <c r="V478" i="166"/>
  <c r="V483" i="166"/>
  <c r="V494" i="166"/>
  <c r="V515" i="166"/>
  <c r="V519" i="166"/>
  <c r="V543" i="166"/>
  <c r="V286" i="166"/>
  <c r="V294" i="166"/>
  <c r="V302" i="166"/>
  <c r="V313" i="166"/>
  <c r="V325" i="166"/>
  <c r="V328" i="166"/>
  <c r="V337" i="166"/>
  <c r="V340" i="166"/>
  <c r="V343" i="166"/>
  <c r="V350" i="166"/>
  <c r="V375" i="166"/>
  <c r="V378" i="166"/>
  <c r="V394" i="166"/>
  <c r="V397" i="166"/>
  <c r="V406" i="166"/>
  <c r="V409" i="166"/>
  <c r="V418" i="166"/>
  <c r="V429" i="166"/>
  <c r="V432" i="166"/>
  <c r="V445" i="166"/>
  <c r="V450" i="166"/>
  <c r="V463" i="166"/>
  <c r="V474" i="166"/>
  <c r="V547" i="166"/>
  <c r="V38" i="166"/>
  <c r="V54" i="166"/>
  <c r="V68" i="166"/>
  <c r="V78" i="166"/>
  <c r="V84" i="166"/>
  <c r="V110" i="166"/>
  <c r="V126" i="166"/>
  <c r="V135" i="166"/>
  <c r="V139" i="166"/>
  <c r="V147" i="166"/>
  <c r="V151" i="166"/>
  <c r="V153" i="166"/>
  <c r="V187" i="166"/>
  <c r="V194" i="166"/>
  <c r="V218" i="166"/>
  <c r="V273" i="166"/>
  <c r="V274" i="166"/>
  <c r="V303" i="166"/>
  <c r="V306" i="166"/>
  <c r="V316" i="166"/>
  <c r="V321" i="166"/>
  <c r="V324" i="166"/>
  <c r="V345" i="166"/>
  <c r="V363" i="166"/>
  <c r="V366" i="166"/>
  <c r="V379" i="166"/>
  <c r="V390" i="166"/>
  <c r="V393" i="166"/>
  <c r="V433" i="166"/>
  <c r="V436" i="166"/>
  <c r="V451" i="166"/>
  <c r="V471" i="166"/>
  <c r="V527" i="166"/>
  <c r="V592" i="166"/>
  <c r="V402" i="166"/>
  <c r="V405" i="166"/>
  <c r="V410" i="166"/>
  <c r="V421" i="166"/>
  <c r="V437" i="166"/>
  <c r="V486" i="166"/>
  <c r="V567" i="166"/>
  <c r="V584" i="166"/>
  <c r="V652" i="166"/>
  <c r="V684" i="166"/>
  <c r="V845" i="166"/>
  <c r="V523" i="166"/>
  <c r="V559" i="166"/>
  <c r="V579" i="166"/>
  <c r="V608" i="166"/>
  <c r="V620" i="166"/>
  <c r="V644" i="166"/>
  <c r="V656" i="166"/>
  <c r="V668" i="166"/>
  <c r="V672" i="166"/>
  <c r="V676" i="166"/>
  <c r="V688" i="166"/>
  <c r="V712" i="166"/>
  <c r="V713" i="166"/>
  <c r="V787" i="166"/>
  <c r="V790" i="166"/>
  <c r="V636" i="166"/>
  <c r="V664" i="166"/>
  <c r="V692" i="166"/>
  <c r="V704" i="166"/>
  <c r="V717" i="166"/>
  <c r="V736" i="166"/>
  <c r="V737" i="166"/>
  <c r="V789" i="166"/>
  <c r="V817" i="166"/>
  <c r="V822" i="166"/>
  <c r="V829" i="166"/>
  <c r="V837" i="166"/>
  <c r="V495" i="166"/>
  <c r="V499" i="166"/>
  <c r="V535" i="166"/>
  <c r="V551" i="166"/>
  <c r="V571" i="166"/>
  <c r="V588" i="166"/>
  <c r="V612" i="166"/>
  <c r="V640" i="166"/>
  <c r="V724" i="166"/>
  <c r="V805" i="166"/>
  <c r="V813" i="166"/>
  <c r="V843" i="166"/>
  <c r="V936" i="166"/>
  <c r="V939" i="166"/>
  <c r="V952" i="166"/>
  <c r="V973" i="166"/>
  <c r="V988" i="166"/>
  <c r="V992" i="166"/>
  <c r="V865" i="166"/>
  <c r="V887" i="166"/>
  <c r="V902" i="166"/>
  <c r="V923" i="166"/>
  <c r="V931" i="166"/>
  <c r="V947" i="166"/>
  <c r="V956" i="166"/>
  <c r="V968" i="166"/>
  <c r="V1024" i="166"/>
  <c r="V1029" i="166"/>
  <c r="V883" i="166"/>
  <c r="V900" i="166"/>
  <c r="V906" i="166"/>
  <c r="V940" i="166"/>
  <c r="V965" i="166"/>
  <c r="V1021" i="166"/>
  <c r="V1036" i="166"/>
  <c r="V1059" i="166"/>
  <c r="D34" i="103"/>
  <c r="V794" i="166"/>
  <c r="V798" i="166"/>
  <c r="V851" i="166"/>
  <c r="V866" i="166"/>
  <c r="V895" i="166"/>
  <c r="V896" i="166"/>
  <c r="V903" i="166"/>
  <c r="V918" i="166"/>
  <c r="V932" i="166"/>
  <c r="V981" i="166"/>
  <c r="V1037" i="166"/>
  <c r="V1045" i="166"/>
  <c r="V1049" i="166"/>
  <c r="V976" i="166"/>
  <c r="V1004" i="166"/>
  <c r="V1033" i="166"/>
  <c r="V1041" i="166"/>
  <c r="V47" i="166"/>
  <c r="V69" i="166"/>
  <c r="V79" i="166"/>
  <c r="V95" i="166"/>
  <c r="V136" i="166"/>
  <c r="V12" i="166"/>
  <c r="V20" i="166"/>
  <c r="V24" i="166"/>
  <c r="V31" i="166"/>
  <c r="V32" i="166"/>
  <c r="V33" i="166"/>
  <c r="V41" i="166"/>
  <c r="V55" i="166"/>
  <c r="V59" i="166"/>
  <c r="V77" i="166"/>
  <c r="V81" i="166"/>
  <c r="V85" i="166"/>
  <c r="V103" i="166"/>
  <c r="V109" i="166"/>
  <c r="V111" i="166"/>
  <c r="V117" i="166"/>
  <c r="V119" i="166"/>
  <c r="V125" i="166"/>
  <c r="V140" i="166"/>
  <c r="V162" i="166"/>
  <c r="V170" i="166"/>
  <c r="V45" i="166"/>
  <c r="V63" i="166"/>
  <c r="V83" i="166"/>
  <c r="V91" i="166"/>
  <c r="V144" i="166"/>
  <c r="V16" i="166"/>
  <c r="V9" i="166"/>
  <c r="D7" i="103" s="1"/>
  <c r="V13" i="166"/>
  <c r="V17" i="166"/>
  <c r="V21" i="166"/>
  <c r="V25" i="166"/>
  <c r="V27" i="166"/>
  <c r="V28" i="166"/>
  <c r="V29" i="166"/>
  <c r="V43" i="166"/>
  <c r="V51" i="166"/>
  <c r="V67" i="166"/>
  <c r="V71" i="166"/>
  <c r="V73" i="166"/>
  <c r="V75" i="166"/>
  <c r="V93" i="166"/>
  <c r="V97" i="166"/>
  <c r="V101" i="166"/>
  <c r="V128" i="166"/>
  <c r="V132" i="166"/>
  <c r="V134" i="166"/>
  <c r="V138" i="166"/>
  <c r="V146" i="166"/>
  <c r="V37" i="166"/>
  <c r="V49" i="166"/>
  <c r="V65" i="166"/>
  <c r="V87" i="166"/>
  <c r="V99" i="166"/>
  <c r="V150" i="166"/>
  <c r="V53" i="166"/>
  <c r="V57" i="166"/>
  <c r="V61" i="166"/>
  <c r="V89" i="166"/>
  <c r="V105" i="166"/>
  <c r="V107" i="166"/>
  <c r="V113" i="166"/>
  <c r="V115" i="166"/>
  <c r="V121" i="166"/>
  <c r="V123" i="166"/>
  <c r="V130" i="166"/>
  <c r="V142" i="166"/>
  <c r="V154" i="166"/>
  <c r="V158" i="166"/>
  <c r="V166" i="166"/>
  <c r="V230" i="166"/>
  <c r="V233" i="166"/>
  <c r="V237" i="166"/>
  <c r="V241" i="166"/>
  <c r="V245" i="166"/>
  <c r="V249" i="166"/>
  <c r="V253" i="166"/>
  <c r="V257" i="166"/>
  <c r="V261" i="166"/>
  <c r="V265" i="166"/>
  <c r="V270" i="166"/>
  <c r="V293" i="166"/>
  <c r="V309" i="166"/>
  <c r="V318" i="166"/>
  <c r="V326" i="166"/>
  <c r="V334" i="166"/>
  <c r="V347" i="166"/>
  <c r="V387" i="166"/>
  <c r="V395" i="166"/>
  <c r="V403" i="166"/>
  <c r="V174" i="166"/>
  <c r="V178" i="166"/>
  <c r="V182" i="166"/>
  <c r="V186" i="166"/>
  <c r="V190" i="166"/>
  <c r="V193" i="166"/>
  <c r="V197" i="166"/>
  <c r="V201" i="166"/>
  <c r="V205" i="166"/>
  <c r="V209" i="166"/>
  <c r="V213" i="166"/>
  <c r="V217" i="166"/>
  <c r="V221" i="166"/>
  <c r="V225" i="166"/>
  <c r="V226" i="166"/>
  <c r="V227" i="166"/>
  <c r="V231" i="166"/>
  <c r="V234" i="166"/>
  <c r="V238" i="166"/>
  <c r="V242" i="166"/>
  <c r="V246" i="166"/>
  <c r="V250" i="166"/>
  <c r="V254" i="166"/>
  <c r="V258" i="166"/>
  <c r="V262" i="166"/>
  <c r="V266" i="166"/>
  <c r="V272" i="166"/>
  <c r="V277" i="166"/>
  <c r="V281" i="166"/>
  <c r="V285" i="166"/>
  <c r="V289" i="166"/>
  <c r="V292" i="166"/>
  <c r="V305" i="166"/>
  <c r="V308" i="166"/>
  <c r="V352" i="166"/>
  <c r="V360" i="166"/>
  <c r="V368" i="166"/>
  <c r="V376" i="166"/>
  <c r="V301" i="166"/>
  <c r="V315" i="166"/>
  <c r="V322" i="166"/>
  <c r="V330" i="166"/>
  <c r="V338" i="166"/>
  <c r="V383" i="166"/>
  <c r="V391" i="166"/>
  <c r="V399" i="166"/>
  <c r="V407" i="166"/>
  <c r="V148" i="166"/>
  <c r="V152" i="166"/>
  <c r="V156" i="166"/>
  <c r="V160" i="166"/>
  <c r="V164" i="166"/>
  <c r="V168" i="166"/>
  <c r="V172" i="166"/>
  <c r="V176" i="166"/>
  <c r="V180" i="166"/>
  <c r="V184" i="166"/>
  <c r="V188" i="166"/>
  <c r="V195" i="166"/>
  <c r="V199" i="166"/>
  <c r="V203" i="166"/>
  <c r="V207" i="166"/>
  <c r="V211" i="166"/>
  <c r="V215" i="166"/>
  <c r="V219" i="166"/>
  <c r="V223" i="166"/>
  <c r="V229" i="166"/>
  <c r="V232" i="166"/>
  <c r="V236" i="166"/>
  <c r="V240" i="166"/>
  <c r="V244" i="166"/>
  <c r="V248" i="166"/>
  <c r="V252" i="166"/>
  <c r="V256" i="166"/>
  <c r="V260" i="166"/>
  <c r="V264" i="166"/>
  <c r="V268" i="166"/>
  <c r="V269" i="166"/>
  <c r="V275" i="166"/>
  <c r="V279" i="166"/>
  <c r="V283" i="166"/>
  <c r="V287" i="166"/>
  <c r="V295" i="166"/>
  <c r="V297" i="166"/>
  <c r="V300" i="166"/>
  <c r="V311" i="166"/>
  <c r="V314" i="166"/>
  <c r="V356" i="166"/>
  <c r="V364" i="166"/>
  <c r="V372" i="166"/>
  <c r="V380" i="166"/>
  <c r="V594" i="166"/>
  <c r="V411" i="166"/>
  <c r="V415" i="166"/>
  <c r="V419" i="166"/>
  <c r="V422" i="166"/>
  <c r="V426" i="166"/>
  <c r="V430" i="166"/>
  <c r="V434" i="166"/>
  <c r="V438" i="166"/>
  <c r="V442" i="166"/>
  <c r="V446" i="166"/>
  <c r="V452" i="166"/>
  <c r="V456" i="166"/>
  <c r="V460" i="166"/>
  <c r="V464" i="166"/>
  <c r="V468" i="166"/>
  <c r="V472" i="166"/>
  <c r="V476" i="166"/>
  <c r="V480" i="166"/>
  <c r="V484" i="166"/>
  <c r="V488" i="166"/>
  <c r="V492" i="166"/>
  <c r="V496" i="166"/>
  <c r="V500" i="166"/>
  <c r="V504" i="166"/>
  <c r="V508" i="166"/>
  <c r="V512" i="166"/>
  <c r="V516" i="166"/>
  <c r="V520" i="166"/>
  <c r="V524" i="166"/>
  <c r="V528" i="166"/>
  <c r="V532" i="166"/>
  <c r="V536" i="166"/>
  <c r="V540" i="166"/>
  <c r="V544" i="166"/>
  <c r="V548" i="166"/>
  <c r="V552" i="166"/>
  <c r="V556" i="166"/>
  <c r="V560" i="166"/>
  <c r="V564" i="166"/>
  <c r="V568" i="166"/>
  <c r="V572" i="166"/>
  <c r="V576" i="166"/>
  <c r="V580" i="166"/>
  <c r="V590" i="166"/>
  <c r="V593" i="166"/>
  <c r="V597" i="166"/>
  <c r="V319" i="166"/>
  <c r="V323" i="166"/>
  <c r="V327" i="166"/>
  <c r="V331" i="166"/>
  <c r="V335" i="166"/>
  <c r="V339" i="166"/>
  <c r="V341" i="166"/>
  <c r="V344" i="166"/>
  <c r="V348" i="166"/>
  <c r="V353" i="166"/>
  <c r="V357" i="166"/>
  <c r="V361" i="166"/>
  <c r="V365" i="166"/>
  <c r="V369" i="166"/>
  <c r="V373" i="166"/>
  <c r="V377" i="166"/>
  <c r="V381" i="166"/>
  <c r="V384" i="166"/>
  <c r="V388" i="166"/>
  <c r="V392" i="166"/>
  <c r="V396" i="166"/>
  <c r="V400" i="166"/>
  <c r="V404" i="166"/>
  <c r="V408" i="166"/>
  <c r="V412" i="166"/>
  <c r="V416" i="166"/>
  <c r="V420" i="166"/>
  <c r="V423" i="166"/>
  <c r="V427" i="166"/>
  <c r="V431" i="166"/>
  <c r="V435" i="166"/>
  <c r="V439" i="166"/>
  <c r="V443" i="166"/>
  <c r="V447" i="166"/>
  <c r="V448" i="166"/>
  <c r="V449" i="166"/>
  <c r="V453" i="166"/>
  <c r="V457" i="166"/>
  <c r="V461" i="166"/>
  <c r="V465" i="166"/>
  <c r="V469" i="166"/>
  <c r="V473" i="166"/>
  <c r="V477" i="166"/>
  <c r="V481" i="166"/>
  <c r="V485" i="166"/>
  <c r="V489" i="166"/>
  <c r="V493" i="166"/>
  <c r="V497" i="166"/>
  <c r="V501" i="166"/>
  <c r="V505" i="166"/>
  <c r="V509" i="166"/>
  <c r="V513" i="166"/>
  <c r="V517" i="166"/>
  <c r="V521" i="166"/>
  <c r="V525" i="166"/>
  <c r="V529" i="166"/>
  <c r="V533" i="166"/>
  <c r="V537" i="166"/>
  <c r="V541" i="166"/>
  <c r="V545" i="166"/>
  <c r="V549" i="166"/>
  <c r="V553" i="166"/>
  <c r="V557" i="166"/>
  <c r="V561" i="166"/>
  <c r="V565" i="166"/>
  <c r="V569" i="166"/>
  <c r="V573" i="166"/>
  <c r="V577" i="166"/>
  <c r="V581" i="166"/>
  <c r="V586" i="166"/>
  <c r="V589" i="166"/>
  <c r="V506" i="166"/>
  <c r="V510" i="166"/>
  <c r="V514" i="166"/>
  <c r="V518" i="166"/>
  <c r="V522" i="166"/>
  <c r="V526" i="166"/>
  <c r="V530" i="166"/>
  <c r="V534" i="166"/>
  <c r="V538" i="166"/>
  <c r="V542" i="166"/>
  <c r="V546" i="166"/>
  <c r="V550" i="166"/>
  <c r="V554" i="166"/>
  <c r="V558" i="166"/>
  <c r="V562" i="166"/>
  <c r="V566" i="166"/>
  <c r="V570" i="166"/>
  <c r="V574" i="166"/>
  <c r="V578" i="166"/>
  <c r="V582" i="166"/>
  <c r="V585" i="166"/>
  <c r="V796" i="166"/>
  <c r="V601" i="166"/>
  <c r="V605" i="166"/>
  <c r="V609" i="166"/>
  <c r="V613" i="166"/>
  <c r="V617" i="166"/>
  <c r="V621" i="166"/>
  <c r="V625" i="166"/>
  <c r="V629" i="166"/>
  <c r="V633" i="166"/>
  <c r="V637" i="166"/>
  <c r="V641" i="166"/>
  <c r="V645" i="166"/>
  <c r="V649" i="166"/>
  <c r="V653" i="166"/>
  <c r="V657" i="166"/>
  <c r="V661" i="166"/>
  <c r="V665" i="166"/>
  <c r="V669" i="166"/>
  <c r="V673" i="166"/>
  <c r="V677" i="166"/>
  <c r="V681" i="166"/>
  <c r="V685" i="166"/>
  <c r="V689" i="166"/>
  <c r="V693" i="166"/>
  <c r="V697" i="166"/>
  <c r="V701" i="166"/>
  <c r="V705" i="166"/>
  <c r="V709" i="166"/>
  <c r="V780" i="166"/>
  <c r="V784" i="166"/>
  <c r="V792" i="166"/>
  <c r="V598" i="166"/>
  <c r="V602" i="166"/>
  <c r="V606" i="166"/>
  <c r="V610" i="166"/>
  <c r="V614" i="166"/>
  <c r="V618" i="166"/>
  <c r="V622" i="166"/>
  <c r="V626" i="166"/>
  <c r="V630" i="166"/>
  <c r="V634" i="166"/>
  <c r="V638" i="166"/>
  <c r="V642" i="166"/>
  <c r="V646" i="166"/>
  <c r="V650" i="166"/>
  <c r="V654" i="166"/>
  <c r="V658" i="166"/>
  <c r="V662" i="166"/>
  <c r="V666" i="166"/>
  <c r="V670" i="166"/>
  <c r="V674" i="166"/>
  <c r="V678" i="166"/>
  <c r="V682" i="166"/>
  <c r="V686" i="166"/>
  <c r="V690" i="166"/>
  <c r="V694" i="166"/>
  <c r="V698" i="166"/>
  <c r="V702" i="166"/>
  <c r="V706" i="166"/>
  <c r="V710" i="166"/>
  <c r="V714" i="166"/>
  <c r="V718" i="166"/>
  <c r="V722" i="166"/>
  <c r="V726" i="166"/>
  <c r="V730" i="166"/>
  <c r="V734" i="166"/>
  <c r="V738" i="166"/>
  <c r="V742" i="166"/>
  <c r="V746" i="166"/>
  <c r="V750" i="166"/>
  <c r="V753" i="166"/>
  <c r="V757" i="166"/>
  <c r="V761" i="166"/>
  <c r="V765" i="166"/>
  <c r="V769" i="166"/>
  <c r="V773" i="166"/>
  <c r="V776" i="166"/>
  <c r="V779" i="166"/>
  <c r="V783" i="166"/>
  <c r="V788" i="166"/>
  <c r="V587" i="166"/>
  <c r="V591" i="166"/>
  <c r="V595" i="166"/>
  <c r="V599" i="166"/>
  <c r="V603" i="166"/>
  <c r="V607" i="166"/>
  <c r="V611" i="166"/>
  <c r="V615" i="166"/>
  <c r="V619" i="166"/>
  <c r="V623" i="166"/>
  <c r="V627" i="166"/>
  <c r="V631" i="166"/>
  <c r="V635" i="166"/>
  <c r="V639" i="166"/>
  <c r="V643" i="166"/>
  <c r="V647" i="166"/>
  <c r="V651" i="166"/>
  <c r="V655" i="166"/>
  <c r="V659" i="166"/>
  <c r="V663" i="166"/>
  <c r="V667" i="166"/>
  <c r="V671" i="166"/>
  <c r="V675" i="166"/>
  <c r="V679" i="166"/>
  <c r="V683" i="166"/>
  <c r="V687" i="166"/>
  <c r="V691" i="166"/>
  <c r="V695" i="166"/>
  <c r="V699" i="166"/>
  <c r="V703" i="166"/>
  <c r="V707" i="166"/>
  <c r="V711" i="166"/>
  <c r="V715" i="166"/>
  <c r="V719" i="166"/>
  <c r="V723" i="166"/>
  <c r="V727" i="166"/>
  <c r="V731" i="166"/>
  <c r="V735" i="166"/>
  <c r="V739" i="166"/>
  <c r="V743" i="166"/>
  <c r="V747" i="166"/>
  <c r="V751" i="166"/>
  <c r="V754" i="166"/>
  <c r="V758" i="166"/>
  <c r="V762" i="166"/>
  <c r="V766" i="166"/>
  <c r="V770" i="166"/>
  <c r="V774" i="166"/>
  <c r="V800" i="166"/>
  <c r="V804" i="166"/>
  <c r="V808" i="166"/>
  <c r="V812" i="166"/>
  <c r="V816" i="166"/>
  <c r="V820" i="166"/>
  <c r="V824" i="166"/>
  <c r="V828" i="166"/>
  <c r="V832" i="166"/>
  <c r="V836" i="166"/>
  <c r="V840" i="166"/>
  <c r="V844" i="166"/>
  <c r="V848" i="166"/>
  <c r="V852" i="166"/>
  <c r="V856" i="166"/>
  <c r="V860" i="166"/>
  <c r="V864" i="166"/>
  <c r="V868" i="166"/>
  <c r="V872" i="166"/>
  <c r="V876" i="166"/>
  <c r="V880" i="166"/>
  <c r="V884" i="166"/>
  <c r="V888" i="166"/>
  <c r="V891" i="166"/>
  <c r="V892" i="166"/>
  <c r="V893" i="166"/>
  <c r="V907" i="166"/>
  <c r="V934" i="166"/>
  <c r="V937" i="166"/>
  <c r="V945" i="166"/>
  <c r="V982" i="166"/>
  <c r="V986" i="166"/>
  <c r="V921" i="166"/>
  <c r="V930" i="166"/>
  <c r="V933" i="166"/>
  <c r="V953" i="166"/>
  <c r="V966" i="166"/>
  <c r="V970" i="166"/>
  <c r="V978" i="166"/>
  <c r="V990" i="166"/>
  <c r="V1002" i="166"/>
  <c r="V850" i="166"/>
  <c r="V854" i="166"/>
  <c r="V899" i="166"/>
  <c r="V905" i="166"/>
  <c r="V917" i="166"/>
  <c r="V920" i="166"/>
  <c r="V926" i="166"/>
  <c r="V929" i="166"/>
  <c r="V998" i="166"/>
  <c r="V897" i="166"/>
  <c r="V901" i="166"/>
  <c r="V909" i="166"/>
  <c r="V913" i="166"/>
  <c r="V941" i="166"/>
  <c r="V949" i="166"/>
  <c r="V957" i="166"/>
  <c r="V961" i="166"/>
  <c r="V974" i="166"/>
  <c r="V994" i="166"/>
  <c r="V1006" i="166"/>
  <c r="V1010" i="166"/>
  <c r="V1014" i="166"/>
  <c r="V1018" i="166"/>
  <c r="V1022" i="166"/>
  <c r="V1026" i="166"/>
  <c r="V1030" i="166"/>
  <c r="V1034" i="166"/>
  <c r="V1038" i="166"/>
  <c r="V1042" i="166"/>
  <c r="V1046" i="166"/>
  <c r="V1050" i="166"/>
  <c r="V938" i="166"/>
  <c r="V942" i="166"/>
  <c r="V946" i="166"/>
  <c r="V950" i="166"/>
  <c r="V954" i="166"/>
  <c r="V958" i="166"/>
  <c r="V962" i="166"/>
  <c r="V967" i="166"/>
  <c r="V971" i="166"/>
  <c r="V975" i="166"/>
  <c r="V979" i="166"/>
  <c r="V983" i="166"/>
  <c r="V987" i="166"/>
  <c r="V991" i="166"/>
  <c r="V995" i="166"/>
  <c r="V999" i="166"/>
  <c r="V1003" i="166"/>
  <c r="V1007" i="166"/>
  <c r="V1011" i="166"/>
  <c r="V1015" i="166"/>
  <c r="V1019" i="166"/>
  <c r="V1023" i="166"/>
  <c r="V1027" i="166"/>
  <c r="V1031" i="166"/>
  <c r="V1035" i="166"/>
  <c r="V1039" i="166"/>
  <c r="V1043" i="166"/>
  <c r="V1047" i="166"/>
  <c r="V1051" i="166"/>
  <c r="V1040" i="166"/>
  <c r="V1044" i="166"/>
  <c r="V1048" i="166"/>
  <c r="AR22" i="166" l="1"/>
  <c r="AR898" i="166"/>
  <c r="AR885" i="166"/>
  <c r="AR76" i="166"/>
  <c r="AR879" i="166"/>
  <c r="AR781" i="166"/>
  <c r="AR1598" i="166"/>
  <c r="AR1445" i="166"/>
  <c r="AR1398" i="166"/>
  <c r="AR1496" i="166"/>
  <c r="AR1435" i="166"/>
  <c r="AR1193" i="166"/>
  <c r="AR1147" i="166"/>
  <c r="AR1615" i="166"/>
  <c r="AR1143" i="166"/>
  <c r="AR1640" i="166"/>
  <c r="AR1558" i="166"/>
  <c r="AR1562" i="166"/>
  <c r="AR1639" i="166"/>
  <c r="AR1424" i="166"/>
  <c r="AR1503" i="166"/>
  <c r="AR1383" i="166"/>
  <c r="AR1172" i="166"/>
  <c r="AR1144" i="166"/>
  <c r="AR767" i="166"/>
  <c r="AR889" i="166"/>
  <c r="AR1009" i="166"/>
  <c r="AR92" i="166"/>
  <c r="AR18" i="166"/>
  <c r="AR910" i="166"/>
  <c r="AR882" i="166"/>
  <c r="AR810" i="166"/>
  <c r="AR871" i="166"/>
  <c r="AR904" i="166"/>
  <c r="AR878" i="166"/>
  <c r="AR141" i="166"/>
  <c r="AR716" i="166"/>
  <c r="AR374" i="166"/>
  <c r="AR181" i="166"/>
  <c r="AR1247" i="166"/>
  <c r="AR216" i="166"/>
  <c r="AR1610" i="166"/>
  <c r="AR1099" i="166"/>
  <c r="AR948" i="166"/>
  <c r="AR424" i="166"/>
  <c r="AR108" i="166"/>
  <c r="AR1457" i="166"/>
  <c r="AR1078" i="166"/>
  <c r="AR760" i="166"/>
  <c r="AR441" i="166"/>
  <c r="AR175" i="166"/>
  <c r="AR1236" i="166"/>
  <c r="AR1655" i="166"/>
  <c r="AR398" i="166"/>
  <c r="AR831" i="166"/>
  <c r="AR875" i="166"/>
  <c r="AR329" i="166"/>
  <c r="AR1316" i="166"/>
  <c r="AR386" i="166"/>
  <c r="AR861" i="166"/>
  <c r="AR803" i="166"/>
  <c r="AR799" i="166"/>
  <c r="AR212" i="166"/>
  <c r="AR112" i="166"/>
  <c r="AR291" i="166"/>
  <c r="AR1651" i="166"/>
  <c r="AR1012" i="166"/>
  <c r="AR482" i="166"/>
  <c r="AR192" i="166"/>
  <c r="AR114" i="166"/>
  <c r="AR1209" i="166"/>
  <c r="AR873" i="166"/>
  <c r="AR823" i="166"/>
  <c r="AR498" i="166"/>
  <c r="AR206" i="166"/>
  <c r="AR1304" i="166"/>
  <c r="AR835" i="166"/>
  <c r="AR1298" i="166"/>
  <c r="AR807" i="166"/>
  <c r="AR280" i="166"/>
  <c r="AR772" i="166"/>
  <c r="AR116" i="166"/>
  <c r="AR462" i="166"/>
  <c r="AR1243" i="166"/>
  <c r="AR819" i="166"/>
  <c r="AR382" i="166"/>
  <c r="AR1240" i="166"/>
  <c r="AR815" i="166"/>
  <c r="AR224" i="166"/>
  <c r="AR1313" i="166"/>
  <c r="AR908" i="166"/>
  <c r="AR173" i="166"/>
  <c r="AR1255" i="166"/>
  <c r="AR839" i="166"/>
  <c r="AR307" i="166"/>
  <c r="AR315" i="166"/>
  <c r="AR241" i="166"/>
  <c r="D22" i="103"/>
  <c r="AR1337" i="166"/>
  <c r="AR1258" i="166"/>
  <c r="AR962" i="166"/>
  <c r="AR667" i="166"/>
  <c r="AR635" i="166"/>
  <c r="AR761" i="166"/>
  <c r="AR634" i="166"/>
  <c r="AR431" i="166"/>
  <c r="AR279" i="166"/>
  <c r="AR292" i="166"/>
  <c r="AR227" i="166"/>
  <c r="AR257" i="166"/>
  <c r="AR125" i="166"/>
  <c r="AR1351" i="166"/>
  <c r="AR992" i="166"/>
  <c r="AR736" i="166"/>
  <c r="AR421" i="166"/>
  <c r="AR147" i="166"/>
  <c r="AR463" i="166"/>
  <c r="AR350" i="166"/>
  <c r="AR771" i="166"/>
  <c r="AR1347" i="166"/>
  <c r="AR1613" i="166"/>
  <c r="AR811" i="166"/>
  <c r="AR185" i="166"/>
  <c r="AR1256" i="166"/>
  <c r="AR1223" i="166"/>
  <c r="AR793" i="166"/>
  <c r="AR346" i="166"/>
  <c r="AR304" i="166"/>
  <c r="AR124" i="166"/>
  <c r="AR1432" i="166"/>
  <c r="AR1239" i="166"/>
  <c r="AR467" i="166"/>
  <c r="AR1349" i="166"/>
  <c r="D38" i="103"/>
  <c r="AR1105" i="166"/>
  <c r="AR994" i="166"/>
  <c r="AR727" i="166"/>
  <c r="AR742" i="166"/>
  <c r="AR646" i="166"/>
  <c r="AR693" i="166"/>
  <c r="AR501" i="166"/>
  <c r="AR469" i="166"/>
  <c r="AR453" i="166"/>
  <c r="AR434" i="166"/>
  <c r="AR419" i="166"/>
  <c r="AR380" i="166"/>
  <c r="AR295" i="166"/>
  <c r="AR229" i="166"/>
  <c r="AR211" i="166"/>
  <c r="AR195" i="166"/>
  <c r="AR226" i="166"/>
  <c r="AR213" i="166"/>
  <c r="AR197" i="166"/>
  <c r="AR395" i="166"/>
  <c r="AR253" i="166"/>
  <c r="AR237" i="166"/>
  <c r="AR107" i="166"/>
  <c r="D19" i="103"/>
  <c r="D16" i="103"/>
  <c r="D46" i="103"/>
  <c r="D8" i="103"/>
  <c r="AR1331" i="166"/>
  <c r="AR1107" i="166"/>
  <c r="AR1103" i="166"/>
  <c r="AR668" i="166"/>
  <c r="AR274" i="166"/>
  <c r="AR450" i="166"/>
  <c r="AR325" i="166"/>
  <c r="AR455" i="166"/>
  <c r="D48" i="103"/>
  <c r="D13" i="103"/>
  <c r="AR1567" i="166"/>
  <c r="AR74" i="166"/>
  <c r="AR964" i="166"/>
  <c r="AR1463" i="166"/>
  <c r="AR1356" i="166"/>
  <c r="AR1260" i="166"/>
  <c r="AR1231" i="166"/>
  <c r="AR870" i="166"/>
  <c r="AR487" i="166"/>
  <c r="AR428" i="166"/>
  <c r="AR299" i="166"/>
  <c r="AR278" i="166"/>
  <c r="AR196" i="166"/>
  <c r="AR169" i="166"/>
  <c r="AR100" i="166"/>
  <c r="AR36" i="166"/>
  <c r="AR1180" i="166"/>
  <c r="AR969" i="166"/>
  <c r="AR1524" i="166"/>
  <c r="AR1459" i="166"/>
  <c r="AR1343" i="166"/>
  <c r="AR1164" i="166"/>
  <c r="AR869" i="166"/>
  <c r="AR827" i="166"/>
  <c r="AR721" i="166"/>
  <c r="AR98" i="166"/>
  <c r="AR34" i="166"/>
  <c r="AR96" i="166"/>
  <c r="AR1371" i="166"/>
  <c r="AR916" i="166"/>
  <c r="AR801" i="166"/>
  <c r="AR1619" i="166"/>
  <c r="AR1512" i="166"/>
  <c r="AR1375" i="166"/>
  <c r="AR1187" i="166"/>
  <c r="AR894" i="166"/>
  <c r="AR849" i="166"/>
  <c r="AR833" i="166"/>
  <c r="AR575" i="166"/>
  <c r="AR131" i="166"/>
  <c r="AR1644" i="166"/>
  <c r="AR1402" i="166"/>
  <c r="AR1008" i="166"/>
  <c r="AR786" i="166"/>
  <c r="AR1528" i="166"/>
  <c r="AR1050" i="166"/>
  <c r="AR339" i="166"/>
  <c r="AR356" i="166"/>
  <c r="AR217" i="166"/>
  <c r="AR113" i="166"/>
  <c r="AR822" i="166"/>
  <c r="AR54" i="166"/>
  <c r="AR397" i="166"/>
  <c r="D12" i="103"/>
  <c r="AR648" i="166"/>
  <c r="AR163" i="166"/>
  <c r="AR1385" i="166"/>
  <c r="AR863" i="166"/>
  <c r="AR749" i="166"/>
  <c r="AR267" i="166"/>
  <c r="AR104" i="166"/>
  <c r="AR859" i="166"/>
  <c r="AR502" i="166"/>
  <c r="AR288" i="166"/>
  <c r="AR177" i="166"/>
  <c r="AR120" i="166"/>
  <c r="AR1283" i="166"/>
  <c r="AR189" i="166"/>
  <c r="AR106" i="166"/>
  <c r="AR847" i="166"/>
  <c r="AR440" i="166"/>
  <c r="AR1359" i="166"/>
  <c r="AR1330" i="166"/>
  <c r="AR1646" i="166"/>
  <c r="AR1652" i="166"/>
  <c r="AR1361" i="166"/>
  <c r="AR1345" i="166"/>
  <c r="AR1282" i="166"/>
  <c r="D41" i="103"/>
  <c r="AR1117" i="166"/>
  <c r="AR1101" i="166"/>
  <c r="AR1085" i="166"/>
  <c r="AR954" i="166"/>
  <c r="AR1042" i="166"/>
  <c r="AR897" i="166"/>
  <c r="AR675" i="166"/>
  <c r="AR738" i="166"/>
  <c r="AR506" i="166"/>
  <c r="AR439" i="166"/>
  <c r="AR423" i="166"/>
  <c r="AR331" i="166"/>
  <c r="AR372" i="166"/>
  <c r="AR287" i="166"/>
  <c r="AR223" i="166"/>
  <c r="AR207" i="166"/>
  <c r="AR308" i="166"/>
  <c r="AR225" i="166"/>
  <c r="AR209" i="166"/>
  <c r="AR193" i="166"/>
  <c r="AR387" i="166"/>
  <c r="AR249" i="166"/>
  <c r="AR233" i="166"/>
  <c r="AR121" i="166"/>
  <c r="AR105" i="166"/>
  <c r="D25" i="103"/>
  <c r="D50" i="103"/>
  <c r="D47" i="103"/>
  <c r="D51" i="103"/>
  <c r="AR1422" i="166"/>
  <c r="AR1021" i="166"/>
  <c r="AR551" i="166"/>
  <c r="AR405" i="166"/>
  <c r="AR445" i="166"/>
  <c r="AR378" i="166"/>
  <c r="AR483" i="166"/>
  <c r="D9" i="103"/>
  <c r="AR1115" i="166"/>
  <c r="AR616" i="166"/>
  <c r="AR247" i="166"/>
  <c r="AR539" i="166"/>
  <c r="D23" i="103"/>
  <c r="AR349" i="166"/>
  <c r="AR1416" i="166"/>
  <c r="AR1148" i="166"/>
  <c r="AR914" i="166"/>
  <c r="AR628" i="166"/>
  <c r="AR985" i="166"/>
  <c r="AR912" i="166"/>
  <c r="AR763" i="166"/>
  <c r="AR1510" i="166"/>
  <c r="AR1647" i="166"/>
  <c r="AR1471" i="166"/>
  <c r="AR1156" i="166"/>
  <c r="AR980" i="166"/>
  <c r="AR752" i="166"/>
  <c r="AR1267" i="166"/>
  <c r="AR1152" i="166"/>
  <c r="AR821" i="166"/>
  <c r="AR358" i="166"/>
  <c r="AR198" i="166"/>
  <c r="AR1498" i="166"/>
  <c r="AR1497" i="166"/>
  <c r="AR1109" i="166"/>
  <c r="AR747" i="166"/>
  <c r="AR603" i="166"/>
  <c r="AR730" i="166"/>
  <c r="AR514" i="166"/>
  <c r="AR447" i="166"/>
  <c r="AR323" i="166"/>
  <c r="AR215" i="166"/>
  <c r="AR403" i="166"/>
  <c r="D14" i="103"/>
  <c r="AR1111" i="166"/>
  <c r="AR499" i="166"/>
  <c r="AR303" i="166"/>
  <c r="AR429" i="166"/>
  <c r="AR328" i="166"/>
  <c r="AR1387" i="166"/>
  <c r="AR1055" i="166"/>
  <c r="AR354" i="166"/>
  <c r="D18" i="103"/>
  <c r="AR122" i="166"/>
  <c r="AR1406" i="166"/>
  <c r="AR310" i="166"/>
  <c r="AR208" i="166"/>
  <c r="AR925" i="166"/>
  <c r="AR791" i="166"/>
  <c r="AR417" i="166"/>
  <c r="AR296" i="166"/>
  <c r="AR220" i="166"/>
  <c r="AR1642" i="166"/>
  <c r="AR1357" i="166"/>
  <c r="AR1341" i="166"/>
  <c r="D40" i="103"/>
  <c r="AR1113" i="166"/>
  <c r="D39" i="103"/>
  <c r="AR998" i="166"/>
  <c r="AR850" i="166"/>
  <c r="AR930" i="166"/>
  <c r="AR735" i="166"/>
  <c r="AR750" i="166"/>
  <c r="AR734" i="166"/>
  <c r="AR669" i="166"/>
  <c r="AR605" i="166"/>
  <c r="AR541" i="166"/>
  <c r="AR525" i="166"/>
  <c r="AR509" i="166"/>
  <c r="AR461" i="166"/>
  <c r="AR442" i="166"/>
  <c r="AR426" i="166"/>
  <c r="AR411" i="166"/>
  <c r="AR364" i="166"/>
  <c r="AR300" i="166"/>
  <c r="AR219" i="166"/>
  <c r="AR221" i="166"/>
  <c r="AR261" i="166"/>
  <c r="AR245" i="166"/>
  <c r="AR115" i="166"/>
  <c r="D52" i="103"/>
  <c r="D24" i="103"/>
  <c r="D10" i="103"/>
  <c r="D49" i="103"/>
  <c r="AR976" i="166"/>
  <c r="AR1136" i="166"/>
  <c r="AR737" i="166"/>
  <c r="AR437" i="166"/>
  <c r="AR306" i="166"/>
  <c r="AR151" i="166"/>
  <c r="AR126" i="166"/>
  <c r="AR375" i="166"/>
  <c r="AR1602" i="166"/>
  <c r="AR1284" i="166"/>
  <c r="AR818" i="166"/>
  <c r="AR729" i="166"/>
  <c r="AR826" i="166"/>
  <c r="AR362" i="166"/>
  <c r="AR239" i="166"/>
  <c r="AR359" i="166"/>
  <c r="AR282" i="166"/>
  <c r="AR1195" i="166"/>
  <c r="AR955" i="166"/>
  <c r="AR756" i="166"/>
  <c r="AR1071" i="166"/>
  <c r="AR768" i="166"/>
  <c r="AR778" i="166"/>
  <c r="AR583" i="166"/>
  <c r="AR10" i="166"/>
  <c r="AR1404" i="166"/>
  <c r="AR867" i="166"/>
  <c r="D30" i="103"/>
  <c r="D33" i="103"/>
  <c r="D57" i="103"/>
  <c r="D36" i="103"/>
  <c r="D27" i="103"/>
  <c r="D56" i="103"/>
  <c r="D55" i="103"/>
  <c r="D37" i="103"/>
  <c r="D32" i="103"/>
  <c r="D35" i="103"/>
  <c r="D31" i="103"/>
  <c r="D29" i="103"/>
  <c r="D26" i="103"/>
  <c r="D53" i="103"/>
  <c r="D54" i="103"/>
  <c r="D28" i="103"/>
  <c r="D20" i="103"/>
  <c r="D17" i="103"/>
  <c r="D11" i="103"/>
  <c r="D15" i="103"/>
  <c r="D21" i="103"/>
  <c r="V72" i="166"/>
  <c r="V1676" i="166" l="1"/>
  <c r="AR133" i="166"/>
  <c r="AR1047" i="166"/>
  <c r="AR594" i="166"/>
  <c r="AR618" i="166"/>
  <c r="AR880" i="166"/>
  <c r="AR65" i="166"/>
  <c r="AR774" i="166"/>
  <c r="AR886" i="166"/>
  <c r="AR569" i="166"/>
  <c r="AR578" i="166"/>
  <c r="AR651" i="166"/>
  <c r="AR715" i="166"/>
  <c r="AR79" i="166"/>
  <c r="AR1399" i="166"/>
  <c r="AR1533" i="166"/>
  <c r="AR1627" i="166"/>
  <c r="AR78" i="166"/>
  <c r="AR1373" i="166"/>
  <c r="AR1536" i="166"/>
  <c r="AR1140" i="166"/>
  <c r="AR82" i="166"/>
  <c r="AR39" i="166"/>
  <c r="AR91" i="166"/>
  <c r="AR598" i="166"/>
  <c r="AR630" i="166"/>
  <c r="AR726" i="166"/>
  <c r="AR607" i="166"/>
  <c r="AR639" i="166"/>
  <c r="AR56" i="166"/>
  <c r="AR129" i="166"/>
  <c r="AR684" i="166"/>
  <c r="AR656" i="166"/>
  <c r="AR513" i="166"/>
  <c r="AR545" i="166"/>
  <c r="AR577" i="166"/>
  <c r="AR554" i="166"/>
  <c r="AR1044" i="166"/>
  <c r="AR531" i="166"/>
  <c r="AR12" i="166"/>
  <c r="AR661" i="166"/>
  <c r="AR899" i="166"/>
  <c r="AR60" i="166"/>
  <c r="AR515" i="166"/>
  <c r="AR665" i="166"/>
  <c r="AR620" i="166"/>
  <c r="AR61" i="166"/>
  <c r="AR829" i="166"/>
  <c r="AR961" i="166"/>
  <c r="AR1022" i="166"/>
  <c r="AR153" i="166"/>
  <c r="AR896" i="166"/>
  <c r="AR1587" i="166"/>
  <c r="AR86" i="166"/>
  <c r="AR1563" i="166"/>
  <c r="AR1474" i="166"/>
  <c r="AR1592" i="166"/>
  <c r="AR1604" i="166"/>
  <c r="AR1513" i="166"/>
  <c r="AR1178" i="166"/>
  <c r="AR1601" i="166"/>
  <c r="AR1641" i="166"/>
  <c r="AR1605" i="166"/>
  <c r="AR1401" i="166"/>
  <c r="AR1441" i="166"/>
  <c r="AR1155" i="166"/>
  <c r="AR1364" i="166"/>
  <c r="AR1526" i="166"/>
  <c r="AR1367" i="166"/>
  <c r="AR1075" i="166"/>
  <c r="AR1396" i="166"/>
  <c r="AR1384" i="166"/>
  <c r="AR1366" i="166"/>
  <c r="AR1400" i="166"/>
  <c r="AR1614" i="166"/>
  <c r="AR1631" i="166"/>
  <c r="AR1270" i="166"/>
  <c r="AR1511" i="166"/>
  <c r="AR1660" i="166"/>
  <c r="AR1196" i="166"/>
  <c r="AR1390" i="166"/>
  <c r="AR1407" i="166"/>
  <c r="AR1635" i="166"/>
  <c r="AR1549" i="166"/>
  <c r="AR1271" i="166"/>
  <c r="AR1374" i="166"/>
  <c r="AR1448" i="166"/>
  <c r="AR1559" i="166"/>
  <c r="AR1502" i="166"/>
  <c r="AR1546" i="166"/>
  <c r="AR1571" i="166"/>
  <c r="AR1515" i="166"/>
  <c r="AR1531" i="166"/>
  <c r="AR1557" i="166"/>
  <c r="AR1552" i="166"/>
  <c r="AR1410" i="166"/>
  <c r="AR1504" i="166"/>
  <c r="AR1550" i="166"/>
  <c r="AR1539" i="166"/>
  <c r="AR1633" i="166"/>
  <c r="AR1339" i="166"/>
  <c r="AR1397" i="166"/>
  <c r="AR1618" i="166"/>
  <c r="AR1443" i="166"/>
  <c r="AR1663" i="166"/>
  <c r="AR1458" i="166"/>
  <c r="AR1170" i="166"/>
  <c r="AR1225" i="166"/>
  <c r="AR1409" i="166"/>
  <c r="AR1514" i="166"/>
  <c r="AR1591" i="166"/>
  <c r="AR1488" i="166"/>
  <c r="AR1160" i="166"/>
  <c r="AR1153" i="166"/>
  <c r="AR1184" i="166"/>
  <c r="AR1154" i="166"/>
  <c r="AR1392" i="166"/>
  <c r="AR1186" i="166"/>
  <c r="AR1090" i="166"/>
  <c r="AR1543" i="166"/>
  <c r="AR1173" i="166"/>
  <c r="AR1336" i="166"/>
  <c r="AR1523" i="166"/>
  <c r="AR1544" i="166"/>
  <c r="AR1569" i="166"/>
  <c r="AR1599" i="166"/>
  <c r="AR1087" i="166"/>
  <c r="AR1460" i="166"/>
  <c r="AR1133" i="166"/>
  <c r="AR1165" i="166"/>
  <c r="AR1118" i="166"/>
  <c r="AR1461" i="166"/>
  <c r="AR1522" i="166"/>
  <c r="AR1535" i="166"/>
  <c r="AR1553" i="166"/>
  <c r="AR1628" i="166"/>
  <c r="AR1380" i="166"/>
  <c r="AR1382" i="166"/>
  <c r="AR1542" i="166"/>
  <c r="AR1159" i="166"/>
  <c r="AR1273" i="166"/>
  <c r="AR1369" i="166"/>
  <c r="AR1574" i="166"/>
  <c r="AR1088" i="166"/>
  <c r="AR1194" i="166"/>
  <c r="AR1540" i="166"/>
  <c r="AR1394" i="166"/>
  <c r="AR1436" i="166"/>
  <c r="AR1342" i="166"/>
  <c r="AR1355" i="166"/>
  <c r="AR1446" i="166"/>
  <c r="AR1465" i="166"/>
  <c r="AR1547" i="166"/>
  <c r="AR1661" i="166"/>
  <c r="AR1379" i="166"/>
  <c r="AR1415" i="166"/>
  <c r="AR1662" i="166"/>
  <c r="AR1125" i="166"/>
  <c r="AR1185" i="166"/>
  <c r="AR1538" i="166"/>
  <c r="AR1638" i="166"/>
  <c r="AR1516" i="166"/>
  <c r="AR1381" i="166"/>
  <c r="AR1518" i="166"/>
  <c r="AR1137" i="166"/>
  <c r="AR1169" i="166"/>
  <c r="AR1521" i="166"/>
  <c r="AR1589" i="166"/>
  <c r="AR1158" i="166"/>
  <c r="AR1269" i="166"/>
  <c r="AR1242" i="166"/>
  <c r="AR1353" i="166"/>
  <c r="AR1555" i="166"/>
  <c r="AR1568" i="166"/>
  <c r="AR1124" i="166"/>
  <c r="AR1288" i="166"/>
  <c r="AR1151" i="166"/>
  <c r="AR1475" i="166"/>
  <c r="AR1666" i="166"/>
  <c r="AR1134" i="166"/>
  <c r="AR1166" i="166"/>
  <c r="AR1630" i="166"/>
  <c r="AR1139" i="166"/>
  <c r="AR1594" i="166"/>
  <c r="AR1634" i="166"/>
  <c r="AR970" i="166"/>
  <c r="AR797" i="166"/>
  <c r="AR102" i="166"/>
  <c r="AR573" i="166"/>
  <c r="AR703" i="166"/>
  <c r="AR764" i="166"/>
  <c r="AR1018" i="166"/>
  <c r="AR877" i="166"/>
  <c r="AR640" i="166"/>
  <c r="AR900" i="166"/>
  <c r="AR172" i="166"/>
  <c r="AR544" i="166"/>
  <c r="AR576" i="166"/>
  <c r="AR522" i="166"/>
  <c r="AR987" i="166"/>
  <c r="AR1019" i="166"/>
  <c r="AR632" i="166"/>
  <c r="AR127" i="166"/>
  <c r="AR708" i="166"/>
  <c r="AR381" i="166"/>
  <c r="AR526" i="166"/>
  <c r="AR558" i="166"/>
  <c r="AR812" i="166"/>
  <c r="AR860" i="166"/>
  <c r="AR1030" i="166"/>
  <c r="AR991" i="166"/>
  <c r="AR1056" i="166"/>
  <c r="AR586" i="166"/>
  <c r="AR617" i="166"/>
  <c r="AR682" i="166"/>
  <c r="AR518" i="166"/>
  <c r="AR201" i="166"/>
  <c r="AR1020" i="166"/>
  <c r="AR68" i="166"/>
  <c r="AR95" i="166"/>
  <c r="AR16" i="166"/>
  <c r="AR97" i="166"/>
  <c r="AR49" i="166"/>
  <c r="AR1040" i="166"/>
  <c r="AR972" i="166"/>
  <c r="AR664" i="166"/>
  <c r="AR199" i="166"/>
  <c r="AR699" i="166"/>
  <c r="AR688" i="166"/>
  <c r="AR704" i="166"/>
  <c r="AR93" i="166"/>
  <c r="AR717" i="166"/>
  <c r="AR571" i="166"/>
  <c r="AR1036" i="166"/>
  <c r="AR851" i="166"/>
  <c r="AR1033" i="166"/>
  <c r="AR59" i="166"/>
  <c r="AR75" i="166"/>
  <c r="AR713" i="166"/>
  <c r="AR1041" i="166"/>
  <c r="AR99" i="166"/>
  <c r="AR757" i="166"/>
  <c r="AR37" i="166"/>
  <c r="AR552" i="166"/>
  <c r="AR47" i="166"/>
  <c r="AR31" i="166"/>
  <c r="AR609" i="166"/>
  <c r="AR641" i="166"/>
  <c r="AR626" i="166"/>
  <c r="AR658" i="166"/>
  <c r="AR722" i="166"/>
  <c r="AR595" i="166"/>
  <c r="AR627" i="166"/>
  <c r="AR659" i="166"/>
  <c r="AR691" i="166"/>
  <c r="AR723" i="166"/>
  <c r="AR978" i="166"/>
  <c r="AR536" i="166"/>
  <c r="AR714" i="166"/>
  <c r="AR892" i="166"/>
  <c r="AR38" i="166"/>
  <c r="AR139" i="166"/>
  <c r="AR636" i="166"/>
  <c r="AR69" i="166"/>
  <c r="AR517" i="166"/>
  <c r="AR549" i="166"/>
  <c r="AR581" i="166"/>
  <c r="AR613" i="166"/>
  <c r="AR645" i="166"/>
  <c r="AR599" i="166"/>
  <c r="AR631" i="166"/>
  <c r="AR663" i="166"/>
  <c r="AR876" i="166"/>
  <c r="AR1014" i="166"/>
  <c r="AR1046" i="166"/>
  <c r="AR975" i="166"/>
  <c r="AR1039" i="166"/>
  <c r="AR1045" i="166"/>
  <c r="AR33" i="166"/>
  <c r="AR67" i="166"/>
  <c r="AR130" i="166"/>
  <c r="AR472" i="166"/>
  <c r="AR568" i="166"/>
  <c r="AR71" i="166"/>
  <c r="AR89" i="166"/>
  <c r="AR205" i="166"/>
  <c r="AR884" i="166"/>
  <c r="AR957" i="166"/>
  <c r="AR1032" i="166"/>
  <c r="AR35" i="166"/>
  <c r="AR960" i="166"/>
  <c r="AR474" i="166"/>
  <c r="AR81" i="166"/>
  <c r="AR134" i="166"/>
  <c r="AR203" i="166"/>
  <c r="AR702" i="166"/>
  <c r="AR893" i="166"/>
  <c r="AR58" i="166"/>
  <c r="AR592" i="166"/>
  <c r="AR553" i="166"/>
  <c r="AR546" i="166"/>
  <c r="AR905" i="166"/>
  <c r="AR202" i="166"/>
  <c r="AR841" i="166"/>
  <c r="AR80" i="166"/>
  <c r="AR471" i="166"/>
  <c r="AR579" i="166"/>
  <c r="AR843" i="166"/>
  <c r="AR83" i="166"/>
  <c r="AR138" i="166"/>
  <c r="AR53" i="166"/>
  <c r="AR570" i="166"/>
  <c r="AR689" i="166"/>
  <c r="AR888" i="166"/>
  <c r="AR40" i="166"/>
  <c r="AR584" i="166"/>
  <c r="AR17" i="166"/>
  <c r="AR521" i="166"/>
  <c r="AR530" i="166"/>
  <c r="AR633" i="166"/>
  <c r="AR619" i="166"/>
  <c r="AR683" i="166"/>
  <c r="AR624" i="166"/>
  <c r="AR1000" i="166"/>
  <c r="AR343" i="166"/>
  <c r="AR608" i="166"/>
  <c r="AR956" i="166"/>
  <c r="AR51" i="166"/>
  <c r="AR57" i="166"/>
  <c r="AR532" i="166"/>
  <c r="AR564" i="166"/>
  <c r="AR542" i="166"/>
  <c r="AR574" i="166"/>
  <c r="AR711" i="166"/>
  <c r="AR891" i="166"/>
  <c r="AR986" i="166"/>
  <c r="AR990" i="166"/>
  <c r="AR1048" i="166"/>
  <c r="AR563" i="166"/>
  <c r="AR720" i="166"/>
  <c r="AR200" i="166"/>
  <c r="AR1058" i="166"/>
  <c r="AR140" i="166"/>
  <c r="AR231" i="166"/>
  <c r="AR697" i="166"/>
  <c r="AR832" i="166"/>
  <c r="AR813" i="166"/>
  <c r="AR765" i="166"/>
  <c r="AR1027" i="166"/>
  <c r="AR782" i="166"/>
  <c r="AR55" i="166"/>
  <c r="AR625" i="166"/>
  <c r="AR745" i="166"/>
  <c r="AR1017" i="166"/>
  <c r="AR42" i="166"/>
  <c r="AR845" i="166"/>
  <c r="AR712" i="166"/>
  <c r="AR87" i="166"/>
  <c r="AR533" i="166"/>
  <c r="AR565" i="166"/>
  <c r="AR615" i="166"/>
  <c r="AR1035" i="166"/>
  <c r="AR993" i="166"/>
  <c r="AR1480" i="166"/>
  <c r="AR1470" i="166"/>
  <c r="AR660" i="166"/>
  <c r="AR919" i="166"/>
  <c r="AR1110" i="166"/>
  <c r="AR1216" i="166"/>
  <c r="AR1438" i="166"/>
  <c r="AR214" i="166"/>
  <c r="AR337" i="166"/>
  <c r="AR432" i="166"/>
  <c r="AR281" i="166"/>
  <c r="AR391" i="166"/>
  <c r="AR184" i="166"/>
  <c r="AR779" i="166"/>
  <c r="AR983" i="166"/>
  <c r="AR1072" i="166"/>
  <c r="AR1201" i="166"/>
  <c r="AR1262" i="166"/>
  <c r="AR1386" i="166"/>
  <c r="AR1626" i="166"/>
  <c r="AR1500" i="166"/>
  <c r="AR369" i="166"/>
  <c r="AR505" i="166"/>
  <c r="AR666" i="166"/>
  <c r="AR1064" i="166"/>
  <c r="AR1102" i="166"/>
  <c r="AR1481" i="166"/>
  <c r="AR454" i="166"/>
  <c r="AR393" i="166"/>
  <c r="AR1219" i="166"/>
  <c r="AR1175" i="166"/>
  <c r="AR981" i="166"/>
  <c r="AR1411" i="166"/>
  <c r="AR162" i="166"/>
  <c r="AR250" i="166"/>
  <c r="AR188" i="166"/>
  <c r="AR673" i="166"/>
  <c r="AR753" i="166"/>
  <c r="AR754" i="166"/>
  <c r="AR920" i="166"/>
  <c r="AR938" i="166"/>
  <c r="AR1261" i="166"/>
  <c r="AR1266" i="166"/>
  <c r="AR1297" i="166"/>
  <c r="AR1329" i="166"/>
  <c r="AR1299" i="166"/>
  <c r="AR857" i="166"/>
  <c r="AR294" i="166"/>
  <c r="AR436" i="166"/>
  <c r="AR1204" i="166"/>
  <c r="AR776" i="166"/>
  <c r="AR1281" i="166"/>
  <c r="AR1350" i="166"/>
  <c r="AR479" i="166"/>
  <c r="AR802" i="166"/>
  <c r="AR1013" i="166"/>
  <c r="AR366" i="166"/>
  <c r="AR817" i="166"/>
  <c r="AR988" i="166"/>
  <c r="AR1268" i="166"/>
  <c r="AR1492" i="166"/>
  <c r="AR326" i="166"/>
  <c r="AR272" i="166"/>
  <c r="AR260" i="166"/>
  <c r="AR348" i="166"/>
  <c r="AR443" i="166"/>
  <c r="AR695" i="166"/>
  <c r="AR828" i="166"/>
  <c r="AR934" i="166"/>
  <c r="AR1080" i="166"/>
  <c r="AR1279" i="166"/>
  <c r="AR1344" i="166"/>
  <c r="AR1462" i="166"/>
  <c r="AR1608" i="166"/>
  <c r="AR186" i="166"/>
  <c r="AR384" i="166"/>
  <c r="AR1205" i="166"/>
  <c r="AR1277" i="166"/>
  <c r="AR1251" i="166"/>
  <c r="AR1244" i="166"/>
  <c r="AR1423" i="166"/>
  <c r="AR478" i="166"/>
  <c r="AR406" i="166"/>
  <c r="AR1566" i="166"/>
  <c r="AR111" i="166"/>
  <c r="AR347" i="166"/>
  <c r="AR262" i="166"/>
  <c r="AR322" i="166"/>
  <c r="AR168" i="166"/>
  <c r="AR268" i="166"/>
  <c r="AR671" i="166"/>
  <c r="AR1096" i="166"/>
  <c r="AR967" i="166"/>
  <c r="AR1241" i="166"/>
  <c r="AR1246" i="166"/>
  <c r="AR293" i="166"/>
  <c r="AR504" i="166"/>
  <c r="AR1295" i="166"/>
  <c r="AR1466" i="166"/>
  <c r="AR401" i="166"/>
  <c r="AR363" i="166"/>
  <c r="AR947" i="166"/>
  <c r="AR1004" i="166"/>
  <c r="AR1224" i="166"/>
  <c r="AR1317" i="166"/>
  <c r="AR136" i="166"/>
  <c r="AR399" i="166"/>
  <c r="AR269" i="166"/>
  <c r="AR585" i="166"/>
  <c r="AR824" i="166"/>
  <c r="AR941" i="166"/>
  <c r="AR1245" i="166"/>
  <c r="AR1250" i="166"/>
  <c r="AR1315" i="166"/>
  <c r="AR1582" i="166"/>
  <c r="AR459" i="166"/>
  <c r="AR1028" i="166"/>
  <c r="AR672" i="166"/>
  <c r="AR334" i="166"/>
  <c r="AR848" i="166"/>
  <c r="AR1210" i="166"/>
  <c r="AR1203" i="166"/>
  <c r="AR853" i="166"/>
  <c r="AR936" i="166"/>
  <c r="AR1403" i="166"/>
  <c r="AR119" i="166"/>
  <c r="AR352" i="166"/>
  <c r="AR796" i="166"/>
  <c r="AR788" i="166"/>
  <c r="AR958" i="166"/>
  <c r="AR1318" i="166"/>
  <c r="AR1324" i="166"/>
  <c r="AR1581" i="166"/>
  <c r="AR305" i="166"/>
  <c r="AR435" i="166"/>
  <c r="AR477" i="166"/>
  <c r="AR820" i="166"/>
  <c r="AR1073" i="166"/>
  <c r="AR1130" i="166"/>
  <c r="AR1311" i="166"/>
  <c r="AR1327" i="166"/>
  <c r="AR148" i="166"/>
  <c r="AR416" i="166"/>
  <c r="AR731" i="166"/>
  <c r="AR1108" i="166"/>
  <c r="AR1084" i="166"/>
  <c r="AR733" i="166"/>
  <c r="AR922" i="166"/>
  <c r="AR273" i="166"/>
  <c r="AR798" i="166"/>
  <c r="AR1603" i="166"/>
  <c r="AR265" i="166"/>
  <c r="AR178" i="166"/>
  <c r="AR266" i="166"/>
  <c r="AR376" i="166"/>
  <c r="AR240" i="166"/>
  <c r="AR496" i="166"/>
  <c r="AR449" i="166"/>
  <c r="AR792" i="166"/>
  <c r="AR769" i="166"/>
  <c r="AR982" i="166"/>
  <c r="AR1081" i="166"/>
  <c r="AR1094" i="166"/>
  <c r="AR1275" i="166"/>
  <c r="AR194" i="166"/>
  <c r="AR1199" i="166"/>
  <c r="AR232" i="166"/>
  <c r="AR400" i="166"/>
  <c r="AR602" i="166"/>
  <c r="AR762" i="166"/>
  <c r="AR1011" i="166"/>
  <c r="AR1226" i="166"/>
  <c r="AR1323" i="166"/>
  <c r="AR1530" i="166"/>
  <c r="AR1612" i="166"/>
  <c r="AR1292" i="166"/>
  <c r="AR143" i="166"/>
  <c r="AR1127" i="166"/>
  <c r="AR1607" i="166"/>
  <c r="AR183" i="166"/>
  <c r="AR418" i="166"/>
  <c r="AR433" i="166"/>
  <c r="AR495" i="166"/>
  <c r="AR1491" i="166"/>
  <c r="AR238" i="166"/>
  <c r="AR160" i="166"/>
  <c r="AR319" i="166"/>
  <c r="AR396" i="166"/>
  <c r="AR485" i="166"/>
  <c r="AR844" i="166"/>
  <c r="AR949" i="166"/>
  <c r="AR1104" i="166"/>
  <c r="AR1213" i="166"/>
  <c r="AR1202" i="166"/>
  <c r="AR1249" i="166"/>
  <c r="AR1220" i="166"/>
  <c r="AR164" i="166"/>
  <c r="AR1092" i="166"/>
  <c r="AR1454" i="166"/>
  <c r="AR1307" i="166"/>
  <c r="AR1412" i="166"/>
  <c r="AR259" i="166"/>
  <c r="AR1434" i="166"/>
  <c r="AR1293" i="166"/>
  <c r="AR973" i="166"/>
  <c r="AR1082" i="166"/>
  <c r="AR1312" i="166"/>
  <c r="AR234" i="166"/>
  <c r="AR430" i="166"/>
  <c r="AR361" i="166"/>
  <c r="AR1206" i="166"/>
  <c r="AR1309" i="166"/>
  <c r="AR1303" i="166"/>
  <c r="AR1408" i="166"/>
  <c r="AR1576" i="166"/>
  <c r="AR1453" i="166"/>
  <c r="AR488" i="166"/>
  <c r="AR946" i="166"/>
  <c r="AR332" i="166"/>
  <c r="AR1079" i="166"/>
  <c r="AR1320" i="166"/>
  <c r="AR182" i="166"/>
  <c r="AR468" i="166"/>
  <c r="AR427" i="166"/>
  <c r="AR758" i="166"/>
  <c r="AR1346" i="166"/>
  <c r="AR379" i="166"/>
  <c r="AR1114" i="166"/>
  <c r="AR1439" i="166"/>
  <c r="AR1174" i="166"/>
  <c r="AR918" i="166"/>
  <c r="AR144" i="166"/>
  <c r="AR1005" i="166"/>
  <c r="AR775" i="166"/>
  <c r="AR1414" i="166"/>
  <c r="AR794" i="166"/>
  <c r="AR236" i="166"/>
  <c r="AR1440" i="166"/>
  <c r="AR1063" i="166"/>
  <c r="AR63" i="166"/>
  <c r="AR246" i="166"/>
  <c r="AR368" i="166"/>
  <c r="AR252" i="166"/>
  <c r="AR448" i="166"/>
  <c r="AR493" i="166"/>
  <c r="AR766" i="166"/>
  <c r="AR950" i="166"/>
  <c r="AR1306" i="166"/>
  <c r="AR963" i="166"/>
  <c r="AR166" i="166"/>
  <c r="AR258" i="166"/>
  <c r="AR297" i="166"/>
  <c r="AR979" i="166"/>
  <c r="AR1301" i="166"/>
  <c r="AR1334" i="166"/>
  <c r="AR858" i="166"/>
  <c r="AR777" i="166"/>
  <c r="AR1095" i="166"/>
  <c r="AR1499" i="166"/>
  <c r="AR171" i="166"/>
  <c r="AR135" i="166"/>
  <c r="AR316" i="166"/>
  <c r="AR1259" i="166"/>
  <c r="AR1132" i="166"/>
  <c r="AR1232" i="166"/>
  <c r="AR1529" i="166"/>
  <c r="AR318" i="166"/>
  <c r="AR285" i="166"/>
  <c r="AR330" i="166"/>
  <c r="AR256" i="166"/>
  <c r="AR311" i="166"/>
  <c r="AR464" i="166"/>
  <c r="AR392" i="166"/>
  <c r="AR465" i="166"/>
  <c r="AR538" i="166"/>
  <c r="AR856" i="166"/>
  <c r="AR1010" i="166"/>
  <c r="AR1332" i="166"/>
  <c r="AR1290" i="166"/>
  <c r="AR1234" i="166"/>
  <c r="AR1433" i="166"/>
  <c r="AR1450" i="166"/>
  <c r="AR1490" i="166"/>
  <c r="AR1577" i="166"/>
  <c r="AR1616" i="166"/>
  <c r="AR355" i="166"/>
  <c r="AR1263" i="166"/>
  <c r="AR923" i="166"/>
  <c r="AR383" i="166"/>
  <c r="AR438" i="166"/>
  <c r="AR590" i="166"/>
  <c r="AR457" i="166"/>
  <c r="AR816" i="166"/>
  <c r="AR929" i="166"/>
  <c r="AR1060" i="166"/>
  <c r="AR1276" i="166"/>
  <c r="AR1584" i="166"/>
  <c r="AR210" i="166"/>
  <c r="AR604" i="166"/>
  <c r="AR527" i="166"/>
  <c r="AR1278" i="166"/>
  <c r="AR146" i="166"/>
  <c r="AR338" i="166"/>
  <c r="AR500" i="166"/>
  <c r="AR412" i="166"/>
  <c r="AR510" i="166"/>
  <c r="AR773" i="166"/>
  <c r="AR942" i="166"/>
  <c r="AR1098" i="166"/>
  <c r="AR1286" i="166"/>
  <c r="AR1211" i="166"/>
  <c r="AR805" i="166"/>
  <c r="AR800" i="166"/>
  <c r="AR1305" i="166"/>
  <c r="AR242" i="166"/>
  <c r="AR924" i="166"/>
  <c r="AR218" i="166"/>
  <c r="AR932" i="166"/>
  <c r="AR1455" i="166"/>
  <c r="AR492" i="166"/>
  <c r="AR341" i="166"/>
  <c r="AR945" i="166"/>
  <c r="AR1129" i="166"/>
  <c r="AR1325" i="166"/>
  <c r="AR1338" i="166"/>
  <c r="AR523" i="166"/>
  <c r="AR866" i="166"/>
  <c r="AR408" i="166"/>
  <c r="AR1218" i="166"/>
  <c r="AR1328" i="166"/>
  <c r="AR1649" i="166"/>
  <c r="AR1319" i="166"/>
  <c r="AR1362" i="166"/>
  <c r="AR1477" i="166"/>
  <c r="AR1478" i="166"/>
  <c r="AR1609" i="166"/>
  <c r="AR470" i="166"/>
  <c r="AR1128" i="166"/>
  <c r="AR1066" i="166"/>
  <c r="AR1578" i="166"/>
  <c r="AR109" i="166"/>
  <c r="AR1126" i="166"/>
  <c r="AR1253" i="166"/>
  <c r="AR1314" i="166"/>
  <c r="AR371" i="166"/>
  <c r="AR385" i="166"/>
  <c r="AR874" i="166"/>
  <c r="AR425" i="166"/>
  <c r="AR795" i="166"/>
  <c r="AR911" i="166"/>
  <c r="AR680" i="166"/>
  <c r="AR927" i="166"/>
  <c r="AR1287" i="166"/>
  <c r="AR1296" i="166"/>
  <c r="AR494" i="166"/>
  <c r="AR394" i="166"/>
  <c r="AR187" i="166"/>
  <c r="AR321" i="166"/>
  <c r="AR410" i="166"/>
  <c r="AR906" i="166"/>
  <c r="AR903" i="166"/>
  <c r="AR1068" i="166"/>
  <c r="AR1289" i="166"/>
  <c r="AR1227" i="166"/>
  <c r="AR103" i="166"/>
  <c r="AR170" i="166"/>
  <c r="AR123" i="166"/>
  <c r="AR270" i="166"/>
  <c r="AR254" i="166"/>
  <c r="AR289" i="166"/>
  <c r="AR301" i="166"/>
  <c r="AR407" i="166"/>
  <c r="AR176" i="166"/>
  <c r="AR244" i="166"/>
  <c r="AR275" i="166"/>
  <c r="AR314" i="166"/>
  <c r="AR452" i="166"/>
  <c r="AR484" i="166"/>
  <c r="AR335" i="166"/>
  <c r="AR365" i="166"/>
  <c r="AR709" i="166"/>
  <c r="AR901" i="166"/>
  <c r="AR1122" i="166"/>
  <c r="AR1233" i="166"/>
  <c r="AR1265" i="166"/>
  <c r="AR1291" i="166"/>
  <c r="AR1222" i="166"/>
  <c r="AR1254" i="166"/>
  <c r="AR1494" i="166"/>
  <c r="AR1580" i="166"/>
  <c r="AR118" i="166"/>
  <c r="AR951" i="166"/>
  <c r="AR1212" i="166"/>
  <c r="AR489" i="166"/>
  <c r="AR780" i="166"/>
  <c r="AR937" i="166"/>
  <c r="AR1093" i="166"/>
  <c r="AR1294" i="166"/>
  <c r="AR132" i="166"/>
  <c r="AR277" i="166"/>
  <c r="AR1120" i="166"/>
  <c r="AR865" i="166"/>
  <c r="AR230" i="166"/>
  <c r="AR460" i="166"/>
  <c r="AR404" i="166"/>
  <c r="AR686" i="166"/>
  <c r="AR852" i="166"/>
  <c r="AR1097" i="166"/>
  <c r="AR1302" i="166"/>
  <c r="AR490" i="166"/>
  <c r="AR1235" i="166"/>
  <c r="AR1029" i="166"/>
  <c r="AR1321" i="166"/>
  <c r="AR377" i="166"/>
  <c r="AR497" i="166"/>
  <c r="AR1112" i="166"/>
  <c r="AR1624" i="166"/>
  <c r="AR191" i="166"/>
  <c r="AR785" i="166"/>
  <c r="AR1168" i="166"/>
  <c r="AR62" i="166"/>
  <c r="AR559" i="166"/>
  <c r="AR676" i="166"/>
  <c r="AR692" i="166"/>
  <c r="AR612" i="166"/>
  <c r="AR1024" i="166"/>
  <c r="AR883" i="166"/>
  <c r="AR1191" i="166"/>
  <c r="AR1119" i="166"/>
  <c r="AR1495" i="166"/>
  <c r="AR1541" i="166"/>
  <c r="AR1419" i="166"/>
  <c r="AR1525" i="166"/>
  <c r="AR21" i="166"/>
  <c r="AR29" i="166"/>
  <c r="AR524" i="166"/>
  <c r="AR556" i="166"/>
  <c r="AR593" i="166"/>
  <c r="AR550" i="166"/>
  <c r="AR582" i="166"/>
  <c r="AR621" i="166"/>
  <c r="AR653" i="166"/>
  <c r="AR685" i="166"/>
  <c r="AR784" i="166"/>
  <c r="AR622" i="166"/>
  <c r="AR654" i="166"/>
  <c r="AR591" i="166"/>
  <c r="AR751" i="166"/>
  <c r="AR804" i="166"/>
  <c r="AR836" i="166"/>
  <c r="AR868" i="166"/>
  <c r="AR917" i="166"/>
  <c r="AR913" i="166"/>
  <c r="AR1077" i="166"/>
  <c r="AR1116" i="166"/>
  <c r="AR1031" i="166"/>
  <c r="AR1161" i="166"/>
  <c r="AR1189" i="166"/>
  <c r="AR1106" i="166"/>
  <c r="AR1310" i="166"/>
  <c r="AR1257" i="166"/>
  <c r="AR1285" i="166"/>
  <c r="AR1214" i="166"/>
  <c r="AR1370" i="166"/>
  <c r="AR1405" i="166"/>
  <c r="AR1417" i="166"/>
  <c r="AR1421" i="166"/>
  <c r="AR1493" i="166"/>
  <c r="AR1501" i="166"/>
  <c r="AR1560" i="166"/>
  <c r="AR1573" i="166"/>
  <c r="AR1600" i="166"/>
  <c r="AR1632" i="166"/>
  <c r="AR1637" i="166"/>
  <c r="AR222" i="166"/>
  <c r="AR1135" i="166"/>
  <c r="AR1570" i="166"/>
  <c r="AR475" i="166"/>
  <c r="AR1590" i="166"/>
  <c r="AR20" i="166"/>
  <c r="AR360" i="166"/>
  <c r="AR456" i="166"/>
  <c r="AR601" i="166"/>
  <c r="AR1221" i="166"/>
  <c r="AR1596" i="166"/>
  <c r="AR1665" i="166"/>
  <c r="AR66" i="166"/>
  <c r="AR944" i="166"/>
  <c r="AR1335" i="166"/>
  <c r="AR64" i="166"/>
  <c r="AR977" i="166"/>
  <c r="AR1123" i="166"/>
  <c r="AR1451" i="166"/>
  <c r="AR1447" i="166"/>
  <c r="AR1420" i="166"/>
  <c r="AR44" i="166"/>
  <c r="AR15" i="166"/>
  <c r="AR313" i="166"/>
  <c r="AR340" i="166"/>
  <c r="AR547" i="166"/>
  <c r="AR486" i="166"/>
  <c r="AR789" i="166"/>
  <c r="AR1062" i="166"/>
  <c r="AR1264" i="166"/>
  <c r="AR1606" i="166"/>
  <c r="AR1395" i="166"/>
  <c r="AR1554" i="166"/>
  <c r="AR1658" i="166"/>
  <c r="AR43" i="166"/>
  <c r="AR73" i="166"/>
  <c r="AR415" i="166"/>
  <c r="AR446" i="166"/>
  <c r="AR480" i="166"/>
  <c r="AR512" i="166"/>
  <c r="AR528" i="166"/>
  <c r="AR560" i="166"/>
  <c r="AR597" i="166"/>
  <c r="AR529" i="166"/>
  <c r="AR561" i="166"/>
  <c r="AR657" i="166"/>
  <c r="AR610" i="166"/>
  <c r="AR642" i="166"/>
  <c r="AR706" i="166"/>
  <c r="AR783" i="166"/>
  <c r="AR611" i="166"/>
  <c r="AR643" i="166"/>
  <c r="AR707" i="166"/>
  <c r="AR907" i="166"/>
  <c r="AR974" i="166"/>
  <c r="AR1057" i="166"/>
  <c r="AR1076" i="166"/>
  <c r="AR1149" i="166"/>
  <c r="AR1217" i="166"/>
  <c r="AR1326" i="166"/>
  <c r="AR1358" i="166"/>
  <c r="AR1505" i="166"/>
  <c r="AR1629" i="166"/>
  <c r="AR1365" i="166"/>
  <c r="AR1376" i="166"/>
  <c r="AR1378" i="166"/>
  <c r="AR1572" i="166"/>
  <c r="AR1564" i="166"/>
  <c r="AR1565" i="166"/>
  <c r="AR1657" i="166"/>
  <c r="AR596" i="166"/>
  <c r="AR725" i="166"/>
  <c r="AR1086" i="166"/>
  <c r="AR204" i="166"/>
  <c r="AR324" i="166"/>
  <c r="AR940" i="166"/>
  <c r="AR681" i="166"/>
  <c r="AR650" i="166"/>
  <c r="AR746" i="166"/>
  <c r="AR966" i="166"/>
  <c r="AR1157" i="166"/>
  <c r="AR1368" i="166"/>
  <c r="AR1363" i="166"/>
  <c r="AR1389" i="166"/>
  <c r="AR1469" i="166"/>
  <c r="AR1585" i="166"/>
  <c r="AR1054" i="166"/>
  <c r="AR1167" i="166"/>
  <c r="AR1507" i="166"/>
  <c r="AR70" i="166"/>
  <c r="AR84" i="166"/>
  <c r="AR724" i="166"/>
  <c r="AR902" i="166"/>
  <c r="AR1442" i="166"/>
  <c r="AR1611" i="166"/>
  <c r="AR32" i="166"/>
  <c r="AR13" i="166"/>
  <c r="AR128" i="166"/>
  <c r="AR516" i="166"/>
  <c r="AR548" i="166"/>
  <c r="AR580" i="166"/>
  <c r="AR629" i="166"/>
  <c r="AR677" i="166"/>
  <c r="AR614" i="166"/>
  <c r="AR678" i="166"/>
  <c r="AR710" i="166"/>
  <c r="AR647" i="166"/>
  <c r="AR926" i="166"/>
  <c r="AR1007" i="166"/>
  <c r="AR1121" i="166"/>
  <c r="AR1188" i="166"/>
  <c r="AR1437" i="166"/>
  <c r="AR1551" i="166"/>
  <c r="AR179" i="166"/>
  <c r="AR1131" i="166"/>
  <c r="AR1444" i="166"/>
  <c r="AR1520" i="166"/>
  <c r="AR248" i="166"/>
  <c r="AR422" i="166"/>
  <c r="AR353" i="166"/>
  <c r="AR864" i="166"/>
  <c r="AR1034" i="166"/>
  <c r="AR1069" i="166"/>
  <c r="AR1141" i="166"/>
  <c r="AR1237" i="166"/>
  <c r="AR1340" i="166"/>
  <c r="AR1656" i="166"/>
  <c r="AR588" i="166"/>
  <c r="AR1377" i="166"/>
  <c r="AR1537" i="166"/>
  <c r="AR1476" i="166"/>
  <c r="AR345" i="166"/>
  <c r="AR1300" i="166"/>
  <c r="AR150" i="166"/>
  <c r="AR152" i="166"/>
  <c r="AR283" i="166"/>
  <c r="AR373" i="166"/>
  <c r="AR1322" i="166"/>
  <c r="AR1593" i="166"/>
  <c r="AR1228" i="166"/>
  <c r="AR825" i="166"/>
  <c r="AR409" i="166"/>
  <c r="AR790" i="166"/>
  <c r="AR156" i="166"/>
  <c r="AR344" i="166"/>
  <c r="AR705" i="166"/>
  <c r="AR674" i="166"/>
  <c r="AR739" i="166"/>
  <c r="AR770" i="166"/>
  <c r="AR840" i="166"/>
  <c r="AR872" i="166"/>
  <c r="AR933" i="166"/>
  <c r="AR1026" i="166"/>
  <c r="AR1100" i="166"/>
  <c r="AR928" i="166"/>
  <c r="AR1200" i="166"/>
  <c r="AR1252" i="166"/>
  <c r="AR507" i="166"/>
  <c r="AR741" i="166"/>
  <c r="AR862" i="166"/>
  <c r="AR989" i="166"/>
  <c r="AR1083" i="166"/>
  <c r="AR1091" i="166"/>
  <c r="AR302" i="166"/>
  <c r="AR390" i="166"/>
  <c r="AR402" i="166"/>
  <c r="AR535" i="166"/>
  <c r="AR931" i="166"/>
  <c r="AR1215" i="166"/>
  <c r="AR1171" i="166"/>
  <c r="AR1207" i="166"/>
  <c r="AR1308" i="166"/>
  <c r="AR1360" i="166"/>
  <c r="AR1456" i="166"/>
  <c r="AR1418" i="166"/>
  <c r="AR24" i="166"/>
  <c r="AR41" i="166"/>
  <c r="AR142" i="166"/>
  <c r="AR309" i="166"/>
  <c r="AR190" i="166"/>
  <c r="AR476" i="166"/>
  <c r="AR508" i="166"/>
  <c r="AR540" i="166"/>
  <c r="AR327" i="166"/>
  <c r="AR357" i="166"/>
  <c r="AR388" i="166"/>
  <c r="AR557" i="166"/>
  <c r="AR589" i="166"/>
  <c r="AR606" i="166"/>
  <c r="AR670" i="166"/>
  <c r="AR718" i="166"/>
  <c r="AR623" i="166"/>
  <c r="AR655" i="166"/>
  <c r="AR687" i="166"/>
  <c r="AR719" i="166"/>
  <c r="AR1006" i="166"/>
  <c r="AR1038" i="166"/>
  <c r="AR1229" i="166"/>
  <c r="AR1145" i="166"/>
  <c r="AR1146" i="166"/>
  <c r="AR1280" i="166"/>
  <c r="AR1348" i="166"/>
  <c r="AR1354" i="166"/>
  <c r="AR1352" i="166"/>
  <c r="AR1413" i="166"/>
  <c r="AR1452" i="166"/>
  <c r="AR1527" i="166"/>
  <c r="AR1556" i="166"/>
  <c r="AR1548" i="166"/>
  <c r="AR1620" i="166"/>
  <c r="AR1664" i="166"/>
  <c r="AR809" i="166"/>
  <c r="AR110" i="166"/>
  <c r="AR1070" i="166"/>
  <c r="AR649" i="166"/>
  <c r="AR1622" i="166"/>
  <c r="AR1163" i="166"/>
  <c r="AR600" i="166"/>
  <c r="AR1016" i="166"/>
  <c r="AR19" i="166"/>
  <c r="AR1643" i="166"/>
  <c r="AR837" i="166"/>
  <c r="AR117" i="166"/>
  <c r="AR25" i="166"/>
  <c r="AR690" i="166"/>
  <c r="AR971" i="166"/>
  <c r="AR1003" i="166"/>
  <c r="AR1051" i="166"/>
  <c r="AR1190" i="166"/>
  <c r="AR1372" i="166"/>
  <c r="AR1393" i="166"/>
  <c r="AR1509" i="166"/>
  <c r="AR1506" i="166"/>
  <c r="AR1561" i="166"/>
  <c r="AR1653" i="166"/>
  <c r="AR1428" i="166"/>
  <c r="AR1534" i="166"/>
  <c r="AR180" i="166"/>
  <c r="AR264" i="166"/>
  <c r="AR1489" i="166"/>
  <c r="AR1001" i="166"/>
  <c r="AR50" i="166"/>
  <c r="AR855" i="166"/>
  <c r="AR1192" i="166"/>
  <c r="AR1483" i="166"/>
  <c r="AR1479" i="166"/>
  <c r="AR567" i="166"/>
  <c r="AR1176" i="166"/>
  <c r="AR1579" i="166"/>
  <c r="AR158" i="166"/>
  <c r="AR662" i="166"/>
  <c r="AR694" i="166"/>
  <c r="AR679" i="166"/>
  <c r="AR743" i="166"/>
  <c r="AR1089" i="166"/>
  <c r="AR1138" i="166"/>
  <c r="AR1272" i="166"/>
  <c r="AR1519" i="166"/>
  <c r="AR228" i="166"/>
  <c r="AR915" i="166"/>
  <c r="AR1487" i="166"/>
  <c r="AR520" i="166"/>
  <c r="AR537" i="166"/>
  <c r="AR562" i="166"/>
  <c r="AR587" i="166"/>
  <c r="AR1002" i="166"/>
  <c r="AR1142" i="166"/>
  <c r="AR414" i="166"/>
  <c r="AR167" i="166"/>
  <c r="AR451" i="166"/>
  <c r="AR952" i="166"/>
  <c r="AR1074" i="166"/>
  <c r="AR1583" i="166"/>
  <c r="AR1162" i="166"/>
  <c r="AR1230" i="166"/>
  <c r="AR921" i="166"/>
  <c r="AR1645" i="166"/>
  <c r="AR444" i="166"/>
  <c r="AR935" i="166"/>
  <c r="AR1208" i="166"/>
  <c r="AR1468" i="166"/>
  <c r="AR854" i="166"/>
  <c r="AR984" i="166"/>
  <c r="AR555" i="166"/>
  <c r="AR88" i="166"/>
  <c r="AR1595" i="166"/>
  <c r="AR519" i="166"/>
  <c r="AR652" i="166"/>
  <c r="AR644" i="166"/>
  <c r="AR787" i="166"/>
  <c r="AR965" i="166"/>
  <c r="AR895" i="166"/>
  <c r="AR1049" i="166"/>
  <c r="AR1183" i="166"/>
  <c r="AR1545" i="166"/>
  <c r="AR1391" i="166"/>
  <c r="AR1508" i="166"/>
  <c r="AR174" i="166"/>
  <c r="AR572" i="166"/>
  <c r="AR420" i="166"/>
  <c r="AR534" i="166"/>
  <c r="AR566" i="166"/>
  <c r="AR637" i="166"/>
  <c r="AR701" i="166"/>
  <c r="AR638" i="166"/>
  <c r="AR1053" i="166"/>
  <c r="AR1015" i="166"/>
  <c r="AR1177" i="166"/>
  <c r="AR1532" i="166"/>
  <c r="AR1636" i="166"/>
  <c r="AR1625" i="166"/>
  <c r="AR1654" i="166"/>
  <c r="AR881" i="166"/>
  <c r="AR806" i="166"/>
  <c r="AR45" i="166"/>
  <c r="AR698" i="166"/>
  <c r="AR1597" i="166"/>
  <c r="AR959" i="166"/>
  <c r="AR1467" i="166"/>
  <c r="AR997" i="166"/>
  <c r="AR696" i="166"/>
  <c r="AR1067" i="166"/>
  <c r="AR1248" i="166"/>
  <c r="AR543" i="166"/>
  <c r="AR887" i="166"/>
  <c r="AR1517" i="166"/>
  <c r="AR85" i="166"/>
  <c r="AR101" i="166"/>
  <c r="AR154" i="166"/>
  <c r="AR481" i="166"/>
  <c r="AR1150" i="166"/>
  <c r="AR1182" i="166"/>
  <c r="AR1388" i="166"/>
  <c r="AR1425" i="166"/>
  <c r="AR1333" i="166"/>
  <c r="AR1586" i="166"/>
  <c r="AR1575" i="166"/>
  <c r="AR473" i="166"/>
  <c r="AR1198" i="166"/>
  <c r="AR1621" i="166"/>
  <c r="AR1648" i="166"/>
  <c r="AR1025" i="166"/>
  <c r="AR943" i="166"/>
  <c r="AR286" i="166"/>
  <c r="AR27" i="166"/>
  <c r="AR953" i="166"/>
  <c r="AR1023" i="166"/>
  <c r="AR1238" i="166"/>
  <c r="AR1179" i="166"/>
  <c r="AR1617" i="166"/>
  <c r="AR909" i="166"/>
  <c r="AR1043" i="166"/>
  <c r="AR939" i="166"/>
  <c r="AR1659" i="166"/>
  <c r="C8" i="69"/>
  <c r="B8" i="69"/>
  <c r="AR1065" i="166" l="1"/>
  <c r="AR72" i="166"/>
  <c r="AR9" i="166"/>
  <c r="AR1052" i="166" l="1"/>
  <c r="AR1059" i="166"/>
  <c r="AR1674" i="166" l="1"/>
  <c r="P165" i="155" l="1"/>
  <c r="D104" i="155"/>
  <c r="E104" i="155"/>
  <c r="F104" i="155"/>
  <c r="G104" i="155"/>
  <c r="H104" i="155"/>
  <c r="I104" i="155"/>
  <c r="J104" i="155"/>
  <c r="K104" i="155"/>
  <c r="L104" i="155"/>
  <c r="M104" i="155"/>
  <c r="N104" i="155"/>
  <c r="O104" i="155"/>
  <c r="P104" i="155"/>
  <c r="P3" i="155"/>
  <c r="D635" i="154"/>
  <c r="E635" i="154"/>
  <c r="F635" i="154"/>
  <c r="G635" i="154"/>
  <c r="H635" i="154"/>
  <c r="I635" i="154"/>
  <c r="J635" i="154"/>
  <c r="K635" i="154"/>
  <c r="L635" i="154"/>
  <c r="M635" i="154"/>
  <c r="N635" i="154"/>
  <c r="O635" i="154"/>
  <c r="P635" i="154"/>
  <c r="C635" i="154"/>
  <c r="D493" i="154"/>
  <c r="E493" i="154"/>
  <c r="C493" i="154"/>
  <c r="G493" i="154"/>
  <c r="H493" i="154"/>
  <c r="I493" i="154"/>
  <c r="J493" i="154"/>
  <c r="K493" i="154"/>
  <c r="L493" i="154"/>
  <c r="M493" i="154"/>
  <c r="N493" i="154"/>
  <c r="O493" i="154"/>
  <c r="P493" i="154"/>
  <c r="F493" i="154"/>
  <c r="P3" i="154" l="1"/>
  <c r="AA60" i="97"/>
  <c r="BD78" i="97" l="1"/>
  <c r="BD79" i="97"/>
  <c r="BD80" i="97"/>
  <c r="BD81" i="97"/>
  <c r="BD70" i="97"/>
  <c r="BD71" i="97"/>
  <c r="BD72" i="97"/>
  <c r="BD64" i="97"/>
  <c r="BD63" i="97"/>
  <c r="BD65" i="97" s="1"/>
  <c r="BD59" i="97"/>
  <c r="BD58" i="97"/>
  <c r="BD60" i="97" s="1"/>
  <c r="BD52" i="97"/>
  <c r="BD53" i="97"/>
  <c r="BD54" i="97"/>
  <c r="BD40" i="97"/>
  <c r="BD41" i="97"/>
  <c r="BD42" i="97"/>
  <c r="BD46" i="97"/>
  <c r="BD48" i="97" s="1"/>
  <c r="BD47" i="97"/>
  <c r="BD25" i="97"/>
  <c r="BD29" i="97"/>
  <c r="BD33" i="97"/>
  <c r="BD15" i="97"/>
  <c r="BD16" i="97"/>
  <c r="BD17" i="97"/>
  <c r="BD10" i="97"/>
  <c r="BD11" i="97"/>
  <c r="BD9" i="97"/>
  <c r="D152" i="43" l="1"/>
  <c r="B40" i="79"/>
  <c r="B33" i="79"/>
  <c r="B29" i="79"/>
  <c r="B24" i="79"/>
  <c r="B25" i="79"/>
  <c r="B23" i="79"/>
  <c r="B14" i="79"/>
  <c r="B15" i="79"/>
  <c r="B16" i="79"/>
  <c r="B13" i="79"/>
  <c r="B12" i="79"/>
  <c r="B8" i="79"/>
  <c r="B7" i="79"/>
  <c r="AE47" i="152"/>
  <c r="AB47" i="152"/>
  <c r="T47" i="152"/>
  <c r="Q47" i="152"/>
  <c r="H47" i="152"/>
  <c r="E47" i="152"/>
  <c r="AH46" i="152"/>
  <c r="AH47" i="152" s="1"/>
  <c r="AE46" i="152"/>
  <c r="AB46" i="152"/>
  <c r="Z46" i="152"/>
  <c r="Z47" i="152" s="1"/>
  <c r="W46" i="152"/>
  <c r="W47" i="152" s="1"/>
  <c r="T46" i="152"/>
  <c r="Q46" i="152"/>
  <c r="N46" i="152"/>
  <c r="N47" i="152" s="1"/>
  <c r="K46" i="152"/>
  <c r="K47" i="152" s="1"/>
  <c r="H46" i="152"/>
  <c r="E46" i="152"/>
  <c r="B46" i="152"/>
  <c r="B47" i="152" s="1"/>
  <c r="AI44" i="152"/>
  <c r="AF44" i="152"/>
  <c r="AC44" i="152"/>
  <c r="AA44" i="152"/>
  <c r="X44" i="152"/>
  <c r="U44" i="152"/>
  <c r="R44" i="152"/>
  <c r="O44" i="152"/>
  <c r="L44" i="152"/>
  <c r="I44" i="152"/>
  <c r="F44" i="152"/>
  <c r="C44" i="152"/>
  <c r="AK41" i="152"/>
  <c r="AI41" i="152"/>
  <c r="AF41" i="152"/>
  <c r="AC41" i="152"/>
  <c r="AA41" i="152"/>
  <c r="X41" i="152"/>
  <c r="U41" i="152"/>
  <c r="R41" i="152"/>
  <c r="O41" i="152"/>
  <c r="L41" i="152"/>
  <c r="I41" i="152"/>
  <c r="F41" i="152"/>
  <c r="C41" i="152"/>
  <c r="AI39" i="152"/>
  <c r="AF39" i="152"/>
  <c r="AC39" i="152"/>
  <c r="AA39" i="152"/>
  <c r="X39" i="152"/>
  <c r="U39" i="152"/>
  <c r="R39" i="152"/>
  <c r="O39" i="152"/>
  <c r="L39" i="152"/>
  <c r="I39" i="152"/>
  <c r="F39" i="152"/>
  <c r="C39" i="152"/>
  <c r="AK37" i="152"/>
  <c r="AI37" i="152"/>
  <c r="AF37" i="152"/>
  <c r="AC37" i="152"/>
  <c r="AA37" i="152"/>
  <c r="X37" i="152"/>
  <c r="U37" i="152"/>
  <c r="R37" i="152"/>
  <c r="O37" i="152"/>
  <c r="L37" i="152"/>
  <c r="I37" i="152"/>
  <c r="F37" i="152"/>
  <c r="C37" i="152"/>
  <c r="AI35" i="152"/>
  <c r="AF35" i="152"/>
  <c r="AC35" i="152"/>
  <c r="AA35" i="152"/>
  <c r="X35" i="152"/>
  <c r="U35" i="152"/>
  <c r="R35" i="152"/>
  <c r="O35" i="152"/>
  <c r="L35" i="152"/>
  <c r="I35" i="152"/>
  <c r="F35" i="152"/>
  <c r="C35" i="152"/>
  <c r="AK33" i="152"/>
  <c r="AI33" i="152"/>
  <c r="AF33" i="152"/>
  <c r="AC33" i="152"/>
  <c r="AA33" i="152"/>
  <c r="X33" i="152"/>
  <c r="U33" i="152"/>
  <c r="R33" i="152"/>
  <c r="O33" i="152"/>
  <c r="L33" i="152"/>
  <c r="I33" i="152"/>
  <c r="F33" i="152"/>
  <c r="C33" i="152"/>
  <c r="AK32" i="152"/>
  <c r="AI32" i="152"/>
  <c r="AF32" i="152"/>
  <c r="AC32" i="152"/>
  <c r="AA32" i="152"/>
  <c r="X32" i="152"/>
  <c r="U32" i="152"/>
  <c r="R32" i="152"/>
  <c r="O32" i="152"/>
  <c r="L32" i="152"/>
  <c r="I32" i="152"/>
  <c r="F32" i="152"/>
  <c r="C32" i="152"/>
  <c r="AK31" i="152"/>
  <c r="AI31" i="152"/>
  <c r="AF31" i="152"/>
  <c r="AC31" i="152"/>
  <c r="AA31" i="152"/>
  <c r="X31" i="152"/>
  <c r="U31" i="152"/>
  <c r="R31" i="152"/>
  <c r="O31" i="152"/>
  <c r="L31" i="152"/>
  <c r="I31" i="152"/>
  <c r="F31" i="152"/>
  <c r="C31" i="152"/>
  <c r="AK30" i="152"/>
  <c r="AI30" i="152"/>
  <c r="AF30" i="152"/>
  <c r="AC30" i="152"/>
  <c r="AA30" i="152"/>
  <c r="X30" i="152"/>
  <c r="U30" i="152"/>
  <c r="R30" i="152"/>
  <c r="O30" i="152"/>
  <c r="L30" i="152"/>
  <c r="I30" i="152"/>
  <c r="F30" i="152"/>
  <c r="C30" i="152"/>
  <c r="AK29" i="152"/>
  <c r="AI29" i="152"/>
  <c r="AF29" i="152"/>
  <c r="AC29" i="152"/>
  <c r="AA29" i="152"/>
  <c r="X29" i="152"/>
  <c r="U29" i="152"/>
  <c r="R29" i="152"/>
  <c r="O29" i="152"/>
  <c r="L29" i="152"/>
  <c r="I29" i="152"/>
  <c r="F29" i="152"/>
  <c r="C29" i="152"/>
  <c r="AK28" i="152"/>
  <c r="AI28" i="152"/>
  <c r="AF28" i="152"/>
  <c r="AC28" i="152"/>
  <c r="AA28" i="152"/>
  <c r="X28" i="152"/>
  <c r="U28" i="152"/>
  <c r="R28" i="152"/>
  <c r="O28" i="152"/>
  <c r="L28" i="152"/>
  <c r="I28" i="152"/>
  <c r="F28" i="152"/>
  <c r="C28" i="152"/>
  <c r="AI23" i="152"/>
  <c r="AF23" i="152"/>
  <c r="AC23" i="152"/>
  <c r="AA23" i="152"/>
  <c r="X23" i="152"/>
  <c r="U23" i="152"/>
  <c r="R23" i="152"/>
  <c r="O23" i="152"/>
  <c r="L23" i="152"/>
  <c r="I23" i="152"/>
  <c r="F23" i="152"/>
  <c r="C23" i="152"/>
  <c r="AK21" i="152"/>
  <c r="AI21" i="152"/>
  <c r="AF21" i="152"/>
  <c r="AC21" i="152"/>
  <c r="AA21" i="152"/>
  <c r="X21" i="152"/>
  <c r="U21" i="152"/>
  <c r="R21" i="152"/>
  <c r="O21" i="152"/>
  <c r="L21" i="152"/>
  <c r="I21" i="152"/>
  <c r="F21" i="152"/>
  <c r="C21" i="152"/>
  <c r="AK20" i="152"/>
  <c r="AI20" i="152"/>
  <c r="AF20" i="152"/>
  <c r="AC20" i="152"/>
  <c r="AA20" i="152"/>
  <c r="X20" i="152"/>
  <c r="U20" i="152"/>
  <c r="R20" i="152"/>
  <c r="O20" i="152"/>
  <c r="L20" i="152"/>
  <c r="I20" i="152"/>
  <c r="F20" i="152"/>
  <c r="C20" i="152"/>
  <c r="AK19" i="152"/>
  <c r="AI19" i="152"/>
  <c r="AF19" i="152"/>
  <c r="AC19" i="152"/>
  <c r="AA19" i="152"/>
  <c r="X19" i="152"/>
  <c r="U19" i="152"/>
  <c r="R19" i="152"/>
  <c r="O19" i="152"/>
  <c r="L19" i="152"/>
  <c r="I19" i="152"/>
  <c r="F19" i="152"/>
  <c r="C19" i="152"/>
  <c r="AK18" i="152"/>
  <c r="AI18" i="152"/>
  <c r="AF18" i="152"/>
  <c r="AC18" i="152"/>
  <c r="AA18" i="152"/>
  <c r="X18" i="152"/>
  <c r="U18" i="152"/>
  <c r="R18" i="152"/>
  <c r="O18" i="152"/>
  <c r="L18" i="152"/>
  <c r="I18" i="152"/>
  <c r="F18" i="152"/>
  <c r="C18" i="152"/>
  <c r="AK17" i="152"/>
  <c r="AI17" i="152"/>
  <c r="AF17" i="152"/>
  <c r="AC17" i="152"/>
  <c r="AA17" i="152"/>
  <c r="X17" i="152"/>
  <c r="U17" i="152"/>
  <c r="R17" i="152"/>
  <c r="O17" i="152"/>
  <c r="L17" i="152"/>
  <c r="I17" i="152"/>
  <c r="F17" i="152"/>
  <c r="C17" i="152"/>
  <c r="AK15" i="152"/>
  <c r="AI15" i="152"/>
  <c r="AF15" i="152"/>
  <c r="AC15" i="152"/>
  <c r="AA15" i="152"/>
  <c r="X15" i="152"/>
  <c r="U15" i="152"/>
  <c r="R15" i="152"/>
  <c r="O15" i="152"/>
  <c r="L15" i="152"/>
  <c r="I15" i="152"/>
  <c r="F15" i="152"/>
  <c r="C15" i="152"/>
  <c r="AK13" i="152"/>
  <c r="AI13" i="152"/>
  <c r="AF13" i="152"/>
  <c r="AC13" i="152"/>
  <c r="AA13" i="152"/>
  <c r="X13" i="152"/>
  <c r="U13" i="152"/>
  <c r="R13" i="152"/>
  <c r="O13" i="152"/>
  <c r="L13" i="152"/>
  <c r="I13" i="152"/>
  <c r="F13" i="152"/>
  <c r="C13" i="152"/>
  <c r="AK12" i="152"/>
  <c r="AI12" i="152"/>
  <c r="AF12" i="152"/>
  <c r="AC12" i="152"/>
  <c r="AA12" i="152"/>
  <c r="X12" i="152"/>
  <c r="U12" i="152"/>
  <c r="R12" i="152"/>
  <c r="O12" i="152"/>
  <c r="L12" i="152"/>
  <c r="I12" i="152"/>
  <c r="F12" i="152"/>
  <c r="C12" i="152"/>
  <c r="AK35" i="152" l="1"/>
  <c r="AK23" i="152"/>
  <c r="AK39" i="152" l="1"/>
  <c r="AK44" i="152" l="1"/>
  <c r="AK46" i="152"/>
  <c r="AK47" i="152" s="1"/>
  <c r="AL44" i="152" l="1"/>
  <c r="AL32" i="152"/>
  <c r="AL28" i="152"/>
  <c r="AL19" i="152"/>
  <c r="AL13" i="152"/>
  <c r="AL30" i="152"/>
  <c r="AL21" i="152"/>
  <c r="AL17" i="152"/>
  <c r="AL15" i="152"/>
  <c r="AL41" i="152"/>
  <c r="AL33" i="152"/>
  <c r="AL20" i="152"/>
  <c r="AL12" i="152"/>
  <c r="AL18" i="152"/>
  <c r="AL31" i="152"/>
  <c r="AL37" i="152"/>
  <c r="AL29" i="152"/>
  <c r="AL23" i="152"/>
  <c r="AL35" i="152"/>
  <c r="AL39" i="152"/>
  <c r="D122" i="43" l="1"/>
  <c r="D126" i="43" s="1"/>
  <c r="D120" i="43"/>
  <c r="D106" i="43"/>
  <c r="D70" i="43"/>
  <c r="D52" i="43"/>
  <c r="D24" i="43"/>
  <c r="F8" i="163" l="1"/>
  <c r="F22" i="163" s="1"/>
  <c r="E8" i="163"/>
  <c r="E22" i="163" s="1"/>
  <c r="G22" i="163" s="1"/>
  <c r="D1785" i="153"/>
  <c r="C1785" i="153"/>
  <c r="E1782" i="153"/>
  <c r="E1781" i="153"/>
  <c r="E1780" i="153"/>
  <c r="E1779" i="153"/>
  <c r="F11" i="163" l="1"/>
  <c r="E11" i="163"/>
  <c r="G8" i="163"/>
  <c r="G11" i="163"/>
  <c r="E1785" i="153"/>
  <c r="BC80" i="97" l="1"/>
  <c r="BC79" i="97"/>
  <c r="BC78" i="97"/>
  <c r="BC81" i="97" s="1"/>
  <c r="BC71" i="97"/>
  <c r="BC70" i="97"/>
  <c r="BC59" i="97"/>
  <c r="BC58" i="97"/>
  <c r="BC60" i="97" s="1"/>
  <c r="BC53" i="97"/>
  <c r="BC52" i="97"/>
  <c r="BC47" i="97"/>
  <c r="BC46" i="97"/>
  <c r="BC48" i="97" s="1"/>
  <c r="BC41" i="97"/>
  <c r="BC40" i="97"/>
  <c r="BC29" i="97"/>
  <c r="BC25" i="97"/>
  <c r="BC16" i="97"/>
  <c r="BC15" i="97"/>
  <c r="BC10" i="97"/>
  <c r="BC9" i="97"/>
  <c r="BC33" i="97" l="1"/>
  <c r="BC17" i="97"/>
  <c r="BC54" i="97"/>
  <c r="BC63" i="97"/>
  <c r="BC65" i="97" s="1"/>
  <c r="BC64" i="97"/>
  <c r="BC11" i="97"/>
  <c r="BC42" i="97"/>
  <c r="BC72" i="97"/>
  <c r="A3" i="69" l="1"/>
  <c r="E1733" i="153" l="1"/>
  <c r="E1734" i="153"/>
  <c r="E1735" i="153"/>
  <c r="E1736" i="153"/>
  <c r="E1737" i="153"/>
  <c r="E1738" i="153"/>
  <c r="E1739" i="153"/>
  <c r="E1740" i="153"/>
  <c r="E1741" i="153"/>
  <c r="E1742" i="153"/>
  <c r="E1743" i="153"/>
  <c r="E1744" i="153"/>
  <c r="E1745" i="153"/>
  <c r="E1746" i="153"/>
  <c r="E1747" i="153"/>
  <c r="E1748" i="153"/>
  <c r="E1749" i="153"/>
  <c r="E1750" i="153"/>
  <c r="E1751" i="153"/>
  <c r="E1752" i="153"/>
  <c r="E1753" i="153"/>
  <c r="E1754" i="153"/>
  <c r="E1755" i="153"/>
  <c r="E1756" i="153"/>
  <c r="E1757" i="153"/>
  <c r="E1758" i="153"/>
  <c r="E1759" i="153"/>
  <c r="E1760" i="153"/>
  <c r="E1761" i="153"/>
  <c r="E1762" i="153"/>
  <c r="E1763" i="153"/>
  <c r="E1764" i="153"/>
  <c r="E1765" i="153"/>
  <c r="E1766" i="153"/>
  <c r="E1767" i="153"/>
  <c r="E1768" i="153"/>
  <c r="E1769" i="153"/>
  <c r="E1770" i="153"/>
  <c r="E1771" i="153"/>
  <c r="E1772" i="153"/>
  <c r="E1773" i="153"/>
  <c r="E1774" i="153"/>
  <c r="E1775" i="153"/>
  <c r="E1776" i="153"/>
  <c r="E1777" i="153"/>
  <c r="E1778" i="153"/>
  <c r="F17" i="163" l="1"/>
  <c r="P893" i="154"/>
  <c r="E17" i="163" s="1"/>
  <c r="G17" i="163" l="1"/>
  <c r="D42" i="103" l="1"/>
  <c r="E31" i="163" l="1"/>
  <c r="D61" i="43"/>
  <c r="O165" i="155" l="1"/>
  <c r="N165" i="155"/>
  <c r="M165" i="155"/>
  <c r="L165" i="155"/>
  <c r="K165" i="155"/>
  <c r="J165" i="155"/>
  <c r="I165" i="155"/>
  <c r="H165" i="155"/>
  <c r="G165" i="155"/>
  <c r="F165" i="155"/>
  <c r="E165" i="155"/>
  <c r="D165" i="155"/>
  <c r="C165" i="155"/>
  <c r="F15" i="163"/>
  <c r="C104" i="155"/>
  <c r="P10" i="155"/>
  <c r="F16" i="163" s="1"/>
  <c r="O10" i="155"/>
  <c r="N10" i="155"/>
  <c r="M10" i="155"/>
  <c r="L10" i="155"/>
  <c r="K10" i="155"/>
  <c r="J10" i="155"/>
  <c r="I10" i="155"/>
  <c r="H10" i="155"/>
  <c r="G10" i="155"/>
  <c r="F10" i="155"/>
  <c r="E10" i="155"/>
  <c r="D10" i="155"/>
  <c r="C10" i="155"/>
  <c r="O893" i="154"/>
  <c r="N893" i="154"/>
  <c r="M893" i="154"/>
  <c r="L893" i="154"/>
  <c r="K893" i="154"/>
  <c r="J893" i="154"/>
  <c r="I893" i="154"/>
  <c r="H893" i="154"/>
  <c r="G893" i="154"/>
  <c r="F893" i="154"/>
  <c r="E893" i="154"/>
  <c r="D893" i="154"/>
  <c r="C893" i="154"/>
  <c r="E15" i="163"/>
  <c r="E1732" i="153"/>
  <c r="E1731" i="153"/>
  <c r="E1730" i="153"/>
  <c r="E1729" i="153"/>
  <c r="E1728" i="153"/>
  <c r="E1727" i="153"/>
  <c r="E1726" i="153"/>
  <c r="E1725" i="153"/>
  <c r="E1724" i="153"/>
  <c r="E1723" i="153"/>
  <c r="E1722" i="153"/>
  <c r="E1721" i="153"/>
  <c r="E1720" i="153"/>
  <c r="E1719" i="153"/>
  <c r="E1718" i="153"/>
  <c r="E1717" i="153"/>
  <c r="E1716" i="153"/>
  <c r="E1715" i="153"/>
  <c r="E1714" i="153"/>
  <c r="E1713" i="153"/>
  <c r="E1712" i="153"/>
  <c r="E1711" i="153"/>
  <c r="E1710" i="153"/>
  <c r="E1709" i="153"/>
  <c r="E1708" i="153"/>
  <c r="E1707" i="153"/>
  <c r="E1706" i="153"/>
  <c r="E1705" i="153"/>
  <c r="E1704" i="153"/>
  <c r="E1703" i="153"/>
  <c r="E1702" i="153"/>
  <c r="E1701" i="153"/>
  <c r="E1700" i="153"/>
  <c r="E1699" i="153"/>
  <c r="E1698" i="153"/>
  <c r="E1697" i="153"/>
  <c r="E1696" i="153"/>
  <c r="E1695" i="153"/>
  <c r="E1694" i="153"/>
  <c r="E1693" i="153"/>
  <c r="E1692" i="153"/>
  <c r="E1691" i="153"/>
  <c r="E1690" i="153"/>
  <c r="E1689" i="153"/>
  <c r="E1688" i="153"/>
  <c r="E1687" i="153"/>
  <c r="E1686" i="153"/>
  <c r="E1685" i="153"/>
  <c r="E1684" i="153"/>
  <c r="E1683" i="153"/>
  <c r="E1682" i="153"/>
  <c r="E1681" i="153"/>
  <c r="E1680" i="153"/>
  <c r="E1679" i="153"/>
  <c r="E1678" i="153"/>
  <c r="E1677" i="153"/>
  <c r="E1676" i="153"/>
  <c r="E1675" i="153"/>
  <c r="E1674" i="153"/>
  <c r="E1673" i="153"/>
  <c r="E1672" i="153"/>
  <c r="E1671" i="153"/>
  <c r="E1670" i="153"/>
  <c r="E1669" i="153"/>
  <c r="E1668" i="153"/>
  <c r="E1667" i="153"/>
  <c r="E1666" i="153"/>
  <c r="E1665" i="153"/>
  <c r="E1664" i="153"/>
  <c r="E1663" i="153"/>
  <c r="E1662" i="153"/>
  <c r="E1661" i="153"/>
  <c r="E1660" i="153"/>
  <c r="E1659" i="153"/>
  <c r="E1658" i="153"/>
  <c r="E1657" i="153"/>
  <c r="E1656" i="153"/>
  <c r="E1655" i="153"/>
  <c r="E1654" i="153"/>
  <c r="E1653" i="153"/>
  <c r="E1652" i="153"/>
  <c r="E1651" i="153"/>
  <c r="E1650" i="153"/>
  <c r="E1649" i="153"/>
  <c r="E1648" i="153"/>
  <c r="E1647" i="153"/>
  <c r="E1646" i="153"/>
  <c r="E1645" i="153"/>
  <c r="E1644" i="153"/>
  <c r="E1643" i="153"/>
  <c r="E1642" i="153"/>
  <c r="E1641" i="153"/>
  <c r="E1640" i="153"/>
  <c r="E1639" i="153"/>
  <c r="E1638" i="153"/>
  <c r="E1637" i="153"/>
  <c r="E1636" i="153"/>
  <c r="E1635" i="153"/>
  <c r="E1634" i="153"/>
  <c r="E1633" i="153"/>
  <c r="E1632" i="153"/>
  <c r="E1631" i="153"/>
  <c r="E1630" i="153"/>
  <c r="E1629" i="153"/>
  <c r="E1628" i="153"/>
  <c r="E1627" i="153"/>
  <c r="E1626" i="153"/>
  <c r="E1625" i="153"/>
  <c r="E1624" i="153"/>
  <c r="E1623" i="153"/>
  <c r="E1622" i="153"/>
  <c r="E1621" i="153"/>
  <c r="E1620" i="153"/>
  <c r="E1619" i="153"/>
  <c r="E1618" i="153"/>
  <c r="E1617" i="153"/>
  <c r="E1616" i="153"/>
  <c r="E1615" i="153"/>
  <c r="E1614" i="153"/>
  <c r="E1613" i="153"/>
  <c r="E1612" i="153"/>
  <c r="E1611" i="153"/>
  <c r="E1610" i="153"/>
  <c r="E1609" i="153"/>
  <c r="E1608" i="153"/>
  <c r="E1607" i="153"/>
  <c r="E1606" i="153"/>
  <c r="E1605" i="153"/>
  <c r="E1604" i="153"/>
  <c r="E1603" i="153"/>
  <c r="E1602" i="153"/>
  <c r="E1601" i="153"/>
  <c r="E1600" i="153"/>
  <c r="E1599" i="153"/>
  <c r="E1598" i="153"/>
  <c r="E1597" i="153"/>
  <c r="E1596" i="153"/>
  <c r="E1595" i="153"/>
  <c r="E1594" i="153"/>
  <c r="E1593" i="153"/>
  <c r="E1592" i="153"/>
  <c r="E1591" i="153"/>
  <c r="E1590" i="153"/>
  <c r="E1589" i="153"/>
  <c r="E1588" i="153"/>
  <c r="E1587" i="153"/>
  <c r="E1586" i="153"/>
  <c r="E1585" i="153"/>
  <c r="E1584" i="153"/>
  <c r="E1583" i="153"/>
  <c r="E1582" i="153"/>
  <c r="E1581" i="153"/>
  <c r="E1580" i="153"/>
  <c r="E1579" i="153"/>
  <c r="E1578" i="153"/>
  <c r="E1577" i="153"/>
  <c r="E1576" i="153"/>
  <c r="E1575" i="153"/>
  <c r="E1574" i="153"/>
  <c r="E1573" i="153"/>
  <c r="E1572" i="153"/>
  <c r="E1571" i="153"/>
  <c r="E1570" i="153"/>
  <c r="E1569" i="153"/>
  <c r="E1568" i="153"/>
  <c r="E1567" i="153"/>
  <c r="E1566" i="153"/>
  <c r="E1565" i="153"/>
  <c r="E1564" i="153"/>
  <c r="E1563" i="153"/>
  <c r="E1562" i="153"/>
  <c r="E1561" i="153"/>
  <c r="E1560" i="153"/>
  <c r="E1559" i="153"/>
  <c r="E1558" i="153"/>
  <c r="E1557" i="153"/>
  <c r="E1556" i="153"/>
  <c r="E1555" i="153"/>
  <c r="E1554" i="153"/>
  <c r="E1553" i="153"/>
  <c r="E1552" i="153"/>
  <c r="E1551" i="153"/>
  <c r="E1550" i="153"/>
  <c r="E1549" i="153"/>
  <c r="E1548" i="153"/>
  <c r="E1547" i="153"/>
  <c r="E1546" i="153"/>
  <c r="E1545" i="153"/>
  <c r="E1544" i="153"/>
  <c r="E1543" i="153"/>
  <c r="E1542" i="153"/>
  <c r="E1541" i="153"/>
  <c r="E1540" i="153"/>
  <c r="E1539" i="153"/>
  <c r="E1538" i="153"/>
  <c r="E1537" i="153"/>
  <c r="E1536" i="153"/>
  <c r="E1535" i="153"/>
  <c r="E1534" i="153"/>
  <c r="E1533" i="153"/>
  <c r="E1532" i="153"/>
  <c r="E1531" i="153"/>
  <c r="E1530" i="153"/>
  <c r="E1529" i="153"/>
  <c r="E1528" i="153"/>
  <c r="E1527" i="153"/>
  <c r="E1526" i="153"/>
  <c r="E1525" i="153"/>
  <c r="E1524" i="153"/>
  <c r="E1523" i="153"/>
  <c r="E1522" i="153"/>
  <c r="E1521" i="153"/>
  <c r="E1520" i="153"/>
  <c r="E1519" i="153"/>
  <c r="E1518" i="153"/>
  <c r="E1517" i="153"/>
  <c r="E1516" i="153"/>
  <c r="E1515" i="153"/>
  <c r="E1514" i="153"/>
  <c r="E1513" i="153"/>
  <c r="E1512" i="153"/>
  <c r="E1511" i="153"/>
  <c r="E1510" i="153"/>
  <c r="E1509" i="153"/>
  <c r="E1508" i="153"/>
  <c r="E1507" i="153"/>
  <c r="E1506" i="153"/>
  <c r="E1505" i="153"/>
  <c r="E1504" i="153"/>
  <c r="E1503" i="153"/>
  <c r="E1502" i="153"/>
  <c r="E1501" i="153"/>
  <c r="E1500" i="153"/>
  <c r="E1499" i="153"/>
  <c r="E1498" i="153"/>
  <c r="E1497" i="153"/>
  <c r="E1496" i="153"/>
  <c r="E1495" i="153"/>
  <c r="E1494" i="153"/>
  <c r="E1493" i="153"/>
  <c r="E1492" i="153"/>
  <c r="E1491" i="153"/>
  <c r="E1490" i="153"/>
  <c r="E1489" i="153"/>
  <c r="E1488" i="153"/>
  <c r="E1487" i="153"/>
  <c r="E1486" i="153"/>
  <c r="E1485" i="153"/>
  <c r="E1484" i="153"/>
  <c r="E1483" i="153"/>
  <c r="E1482" i="153"/>
  <c r="E1481" i="153"/>
  <c r="E1480" i="153"/>
  <c r="E1479" i="153"/>
  <c r="E1478" i="153"/>
  <c r="E1477" i="153"/>
  <c r="E1476" i="153"/>
  <c r="E1475" i="153"/>
  <c r="E1474" i="153"/>
  <c r="E1473" i="153"/>
  <c r="E1472" i="153"/>
  <c r="E1471" i="153"/>
  <c r="E1470" i="153"/>
  <c r="E1469" i="153"/>
  <c r="E1468" i="153"/>
  <c r="E1467" i="153"/>
  <c r="E1466" i="153"/>
  <c r="E1465" i="153"/>
  <c r="E1464" i="153"/>
  <c r="E1463" i="153"/>
  <c r="E1462" i="153"/>
  <c r="E1461" i="153"/>
  <c r="E1460" i="153"/>
  <c r="E1459" i="153"/>
  <c r="E1458" i="153"/>
  <c r="E1457" i="153"/>
  <c r="E1456" i="153"/>
  <c r="E1455" i="153"/>
  <c r="E1454" i="153"/>
  <c r="E1453" i="153"/>
  <c r="E1452" i="153"/>
  <c r="E1451" i="153"/>
  <c r="E1450" i="153"/>
  <c r="E1449" i="153"/>
  <c r="E1448" i="153"/>
  <c r="E1447" i="153"/>
  <c r="E1446" i="153"/>
  <c r="E1445" i="153"/>
  <c r="E1444" i="153"/>
  <c r="E1443" i="153"/>
  <c r="E1442" i="153"/>
  <c r="E1441" i="153"/>
  <c r="E1440" i="153"/>
  <c r="E1439" i="153"/>
  <c r="E1438" i="153"/>
  <c r="E1437" i="153"/>
  <c r="E1436" i="153"/>
  <c r="E1435" i="153"/>
  <c r="E1434" i="153"/>
  <c r="E1433" i="153"/>
  <c r="E1432" i="153"/>
  <c r="E1431" i="153"/>
  <c r="E1430" i="153"/>
  <c r="E1429" i="153"/>
  <c r="E1428" i="153"/>
  <c r="E1427" i="153"/>
  <c r="E1426" i="153"/>
  <c r="E1425" i="153"/>
  <c r="E1424" i="153"/>
  <c r="E1423" i="153"/>
  <c r="E1422" i="153"/>
  <c r="E1421" i="153"/>
  <c r="E1420" i="153"/>
  <c r="E1419" i="153"/>
  <c r="E1418" i="153"/>
  <c r="E1417" i="153"/>
  <c r="E1416" i="153"/>
  <c r="E1415" i="153"/>
  <c r="E1414" i="153"/>
  <c r="E1413" i="153"/>
  <c r="E1412" i="153"/>
  <c r="E1411" i="153"/>
  <c r="E1410" i="153"/>
  <c r="E1409" i="153"/>
  <c r="E1408" i="153"/>
  <c r="E1407" i="153"/>
  <c r="E1406" i="153"/>
  <c r="E1405" i="153"/>
  <c r="E1404" i="153"/>
  <c r="E1403" i="153"/>
  <c r="E1402" i="153"/>
  <c r="E1401" i="153"/>
  <c r="E1400" i="153"/>
  <c r="E1399" i="153"/>
  <c r="E1398" i="153"/>
  <c r="E1397" i="153"/>
  <c r="E1396" i="153"/>
  <c r="E1395" i="153"/>
  <c r="E1394" i="153"/>
  <c r="E1393" i="153"/>
  <c r="E1392" i="153"/>
  <c r="E1391" i="153"/>
  <c r="E1390" i="153"/>
  <c r="E1389" i="153"/>
  <c r="E1388" i="153"/>
  <c r="E1387" i="153"/>
  <c r="E1386" i="153"/>
  <c r="E1385" i="153"/>
  <c r="E1384" i="153"/>
  <c r="E1383" i="153"/>
  <c r="E1382" i="153"/>
  <c r="E1381" i="153"/>
  <c r="E1380" i="153"/>
  <c r="E1379" i="153"/>
  <c r="E1378" i="153"/>
  <c r="E1377" i="153"/>
  <c r="E1376" i="153"/>
  <c r="E1375" i="153"/>
  <c r="E1374" i="153"/>
  <c r="E1373" i="153"/>
  <c r="E1372" i="153"/>
  <c r="E1371" i="153"/>
  <c r="E1370" i="153"/>
  <c r="E1369" i="153"/>
  <c r="E1368" i="153"/>
  <c r="E1367" i="153"/>
  <c r="E1366" i="153"/>
  <c r="E1365" i="153"/>
  <c r="E1364" i="153"/>
  <c r="E1363" i="153"/>
  <c r="E1362" i="153"/>
  <c r="E1361" i="153"/>
  <c r="E1360" i="153"/>
  <c r="E1359" i="153"/>
  <c r="E1358" i="153"/>
  <c r="E1357" i="153"/>
  <c r="E1356" i="153"/>
  <c r="E1355" i="153"/>
  <c r="E1354" i="153"/>
  <c r="E1353" i="153"/>
  <c r="E1352" i="153"/>
  <c r="E1351" i="153"/>
  <c r="E1350" i="153"/>
  <c r="E1349" i="153"/>
  <c r="E1348" i="153"/>
  <c r="E1347" i="153"/>
  <c r="E1346" i="153"/>
  <c r="E1345" i="153"/>
  <c r="E1344" i="153"/>
  <c r="E1343" i="153"/>
  <c r="E1342" i="153"/>
  <c r="E1341" i="153"/>
  <c r="E1340" i="153"/>
  <c r="E1339" i="153"/>
  <c r="E1338" i="153"/>
  <c r="E1337" i="153"/>
  <c r="E1336" i="153"/>
  <c r="E1335" i="153"/>
  <c r="E1334" i="153"/>
  <c r="E1333" i="153"/>
  <c r="E1332" i="153"/>
  <c r="E1331" i="153"/>
  <c r="E1330" i="153"/>
  <c r="E1329" i="153"/>
  <c r="E1328" i="153"/>
  <c r="E1327" i="153"/>
  <c r="E1326" i="153"/>
  <c r="E1325" i="153"/>
  <c r="E1324" i="153"/>
  <c r="E1323" i="153"/>
  <c r="E1322" i="153"/>
  <c r="E1321" i="153"/>
  <c r="E1320" i="153"/>
  <c r="E1319" i="153"/>
  <c r="E1318" i="153"/>
  <c r="E1317" i="153"/>
  <c r="E1316" i="153"/>
  <c r="E1315" i="153"/>
  <c r="E1314" i="153"/>
  <c r="E1313" i="153"/>
  <c r="E1312" i="153"/>
  <c r="E1311" i="153"/>
  <c r="E1310" i="153"/>
  <c r="E1309" i="153"/>
  <c r="E1308" i="153"/>
  <c r="E1307" i="153"/>
  <c r="E1306" i="153"/>
  <c r="E1305" i="153"/>
  <c r="E1304" i="153"/>
  <c r="E1303" i="153"/>
  <c r="E1302" i="153"/>
  <c r="E1301" i="153"/>
  <c r="E1300" i="153"/>
  <c r="E1299" i="153"/>
  <c r="E1298" i="153"/>
  <c r="E1297" i="153"/>
  <c r="E1296" i="153"/>
  <c r="E1295" i="153"/>
  <c r="E1294" i="153"/>
  <c r="E1293" i="153"/>
  <c r="E1292" i="153"/>
  <c r="E1291" i="153"/>
  <c r="E1290" i="153"/>
  <c r="E1289" i="153"/>
  <c r="E1288" i="153"/>
  <c r="E1287" i="153"/>
  <c r="E1286" i="153"/>
  <c r="E1285" i="153"/>
  <c r="E1284" i="153"/>
  <c r="E1283" i="153"/>
  <c r="E1282" i="153"/>
  <c r="E1281" i="153"/>
  <c r="E1280" i="153"/>
  <c r="E1279" i="153"/>
  <c r="E1278" i="153"/>
  <c r="E1277" i="153"/>
  <c r="E1276" i="153"/>
  <c r="E1275" i="153"/>
  <c r="E1274" i="153"/>
  <c r="E1273" i="153"/>
  <c r="E1272" i="153"/>
  <c r="E1271" i="153"/>
  <c r="E1270" i="153"/>
  <c r="E1269" i="153"/>
  <c r="E1268" i="153"/>
  <c r="E1267" i="153"/>
  <c r="E1266" i="153"/>
  <c r="E1265" i="153"/>
  <c r="E1264" i="153"/>
  <c r="E1263" i="153"/>
  <c r="E1262" i="153"/>
  <c r="E1261" i="153"/>
  <c r="E1260" i="153"/>
  <c r="E1259" i="153"/>
  <c r="E1258" i="153"/>
  <c r="E1257" i="153"/>
  <c r="E1256" i="153"/>
  <c r="E1255" i="153"/>
  <c r="E1254" i="153"/>
  <c r="E1253" i="153"/>
  <c r="E1252" i="153"/>
  <c r="E1251" i="153"/>
  <c r="E1250" i="153"/>
  <c r="E1249" i="153"/>
  <c r="E1248" i="153"/>
  <c r="E1247" i="153"/>
  <c r="E1246" i="153"/>
  <c r="E1245" i="153"/>
  <c r="E1244" i="153"/>
  <c r="E1243" i="153"/>
  <c r="E1242" i="153"/>
  <c r="E1241" i="153"/>
  <c r="E1240" i="153"/>
  <c r="E1239" i="153"/>
  <c r="E1238" i="153"/>
  <c r="E1237" i="153"/>
  <c r="E1236" i="153"/>
  <c r="E1235" i="153"/>
  <c r="E1234" i="153"/>
  <c r="E1233" i="153"/>
  <c r="E1232" i="153"/>
  <c r="E1231" i="153"/>
  <c r="E1230" i="153"/>
  <c r="E1229" i="153"/>
  <c r="E1228" i="153"/>
  <c r="E1227" i="153"/>
  <c r="E1226" i="153"/>
  <c r="E1225" i="153"/>
  <c r="E1224" i="153"/>
  <c r="E1223" i="153"/>
  <c r="E1222" i="153"/>
  <c r="E1221" i="153"/>
  <c r="E1220" i="153"/>
  <c r="E1219" i="153"/>
  <c r="E1218" i="153"/>
  <c r="E1217" i="153"/>
  <c r="E1216" i="153"/>
  <c r="E1215" i="153"/>
  <c r="E1214" i="153"/>
  <c r="E1213" i="153"/>
  <c r="E1212" i="153"/>
  <c r="E1211" i="153"/>
  <c r="E1210" i="153"/>
  <c r="E1209" i="153"/>
  <c r="E1208" i="153"/>
  <c r="E1207" i="153"/>
  <c r="E1206" i="153"/>
  <c r="E1205" i="153"/>
  <c r="E1204" i="153"/>
  <c r="E1203" i="153"/>
  <c r="E1202" i="153"/>
  <c r="E1201" i="153"/>
  <c r="E1200" i="153"/>
  <c r="E1199" i="153"/>
  <c r="E1198" i="153"/>
  <c r="E1197" i="153"/>
  <c r="E1196" i="153"/>
  <c r="E1195" i="153"/>
  <c r="E1194" i="153"/>
  <c r="E1193" i="153"/>
  <c r="E1192" i="153"/>
  <c r="E1191" i="153"/>
  <c r="E1190" i="153"/>
  <c r="E1189" i="153"/>
  <c r="E1188" i="153"/>
  <c r="E1187" i="153"/>
  <c r="E1186" i="153"/>
  <c r="E1185" i="153"/>
  <c r="E1184" i="153"/>
  <c r="E1183" i="153"/>
  <c r="E1182" i="153"/>
  <c r="E1181" i="153"/>
  <c r="E1180" i="153"/>
  <c r="E1179" i="153"/>
  <c r="E1178" i="153"/>
  <c r="E1177" i="153"/>
  <c r="E1176" i="153"/>
  <c r="E1175" i="153"/>
  <c r="E1174" i="153"/>
  <c r="E1173" i="153"/>
  <c r="E1172" i="153"/>
  <c r="E1171" i="153"/>
  <c r="E1170" i="153"/>
  <c r="E1169" i="153"/>
  <c r="E1168" i="153"/>
  <c r="E1167" i="153"/>
  <c r="E1166" i="153"/>
  <c r="E1165" i="153"/>
  <c r="E1164" i="153"/>
  <c r="E1163" i="153"/>
  <c r="E1162" i="153"/>
  <c r="E1161" i="153"/>
  <c r="E1160" i="153"/>
  <c r="E1159" i="153"/>
  <c r="E1158" i="153"/>
  <c r="E1157" i="153"/>
  <c r="E1156" i="153"/>
  <c r="E1155" i="153"/>
  <c r="E1154" i="153"/>
  <c r="E1153" i="153"/>
  <c r="E1152" i="153"/>
  <c r="E1151" i="153"/>
  <c r="E1150" i="153"/>
  <c r="E1149" i="153"/>
  <c r="E1148" i="153"/>
  <c r="E1147" i="153"/>
  <c r="E1146" i="153"/>
  <c r="E1145" i="153"/>
  <c r="E1144" i="153"/>
  <c r="E1143" i="153"/>
  <c r="E1142" i="153"/>
  <c r="E1141" i="153"/>
  <c r="E1140" i="153"/>
  <c r="E1139" i="153"/>
  <c r="E1138" i="153"/>
  <c r="E1137" i="153"/>
  <c r="E1136" i="153"/>
  <c r="E1135" i="153"/>
  <c r="E1134" i="153"/>
  <c r="E1133" i="153"/>
  <c r="E1132" i="153"/>
  <c r="E1131" i="153"/>
  <c r="E1130" i="153"/>
  <c r="E1129" i="153"/>
  <c r="E1128" i="153"/>
  <c r="E1127" i="153"/>
  <c r="E1126" i="153"/>
  <c r="E1125" i="153"/>
  <c r="E1124" i="153"/>
  <c r="E1123" i="153"/>
  <c r="E1122" i="153"/>
  <c r="E1121" i="153"/>
  <c r="E1120" i="153"/>
  <c r="E1119" i="153"/>
  <c r="E1118" i="153"/>
  <c r="E1117" i="153"/>
  <c r="E1116" i="153"/>
  <c r="E1115" i="153"/>
  <c r="E1114" i="153"/>
  <c r="E1113" i="153"/>
  <c r="E1112" i="153"/>
  <c r="E1111" i="153"/>
  <c r="E1110" i="153"/>
  <c r="E1109" i="153"/>
  <c r="E1108" i="153"/>
  <c r="E1107" i="153"/>
  <c r="E1106" i="153"/>
  <c r="E1105" i="153"/>
  <c r="E1104" i="153"/>
  <c r="E1103" i="153"/>
  <c r="E1102" i="153"/>
  <c r="E1101" i="153"/>
  <c r="E1100" i="153"/>
  <c r="E1099" i="153"/>
  <c r="E1098" i="153"/>
  <c r="E1097" i="153"/>
  <c r="E1096" i="153"/>
  <c r="E1095" i="153"/>
  <c r="E1094" i="153"/>
  <c r="E1093" i="153"/>
  <c r="E1092" i="153"/>
  <c r="E1091" i="153"/>
  <c r="E1090" i="153"/>
  <c r="E1089" i="153"/>
  <c r="E1088" i="153"/>
  <c r="E1087" i="153"/>
  <c r="E1086" i="153"/>
  <c r="E1085" i="153"/>
  <c r="E1084" i="153"/>
  <c r="E1083" i="153"/>
  <c r="E1082" i="153"/>
  <c r="E1081" i="153"/>
  <c r="E1080" i="153"/>
  <c r="E1079" i="153"/>
  <c r="E1078" i="153"/>
  <c r="E1077" i="153"/>
  <c r="E1076" i="153"/>
  <c r="E1075" i="153"/>
  <c r="E1074" i="153"/>
  <c r="E1073" i="153"/>
  <c r="E1072" i="153"/>
  <c r="E1071" i="153"/>
  <c r="E1070" i="153"/>
  <c r="E1069" i="153"/>
  <c r="E1068" i="153"/>
  <c r="E1067" i="153"/>
  <c r="E1066" i="153"/>
  <c r="E1065" i="153"/>
  <c r="E1064" i="153"/>
  <c r="E1063" i="153"/>
  <c r="E1062" i="153"/>
  <c r="E1061" i="153"/>
  <c r="E1060" i="153"/>
  <c r="E1059" i="153"/>
  <c r="E1058" i="153"/>
  <c r="E1057" i="153"/>
  <c r="E1056" i="153"/>
  <c r="E1055" i="153"/>
  <c r="E1054" i="153"/>
  <c r="E1053" i="153"/>
  <c r="E1052" i="153"/>
  <c r="E1051" i="153"/>
  <c r="E1050" i="153"/>
  <c r="E1049" i="153"/>
  <c r="E1048" i="153"/>
  <c r="E1047" i="153"/>
  <c r="E1046" i="153"/>
  <c r="E1045" i="153"/>
  <c r="E1044" i="153"/>
  <c r="E1043" i="153"/>
  <c r="E1042" i="153"/>
  <c r="E1041" i="153"/>
  <c r="E1040" i="153"/>
  <c r="E1039" i="153"/>
  <c r="E1038" i="153"/>
  <c r="E1037" i="153"/>
  <c r="E1036" i="153"/>
  <c r="E1035" i="153"/>
  <c r="E1034" i="153"/>
  <c r="E1033" i="153"/>
  <c r="E1032" i="153"/>
  <c r="E1031" i="153"/>
  <c r="E1030" i="153"/>
  <c r="E1029" i="153"/>
  <c r="E1028" i="153"/>
  <c r="E1027" i="153"/>
  <c r="E1026" i="153"/>
  <c r="E1025" i="153"/>
  <c r="E1024" i="153"/>
  <c r="E1023" i="153"/>
  <c r="E1022" i="153"/>
  <c r="E1021" i="153"/>
  <c r="E1020" i="153"/>
  <c r="E1019" i="153"/>
  <c r="E1018" i="153"/>
  <c r="E1017" i="153"/>
  <c r="E1016" i="153"/>
  <c r="E1015" i="153"/>
  <c r="E1014" i="153"/>
  <c r="E1013" i="153"/>
  <c r="E1012" i="153"/>
  <c r="E1011" i="153"/>
  <c r="E1010" i="153"/>
  <c r="E1009" i="153"/>
  <c r="E1008" i="153"/>
  <c r="E1007" i="153"/>
  <c r="E1006" i="153"/>
  <c r="E1005" i="153"/>
  <c r="E1004" i="153"/>
  <c r="E1003" i="153"/>
  <c r="E1002" i="153"/>
  <c r="E1001" i="153"/>
  <c r="E1000" i="153"/>
  <c r="E999" i="153"/>
  <c r="E998" i="153"/>
  <c r="E997" i="153"/>
  <c r="E996" i="153"/>
  <c r="E995" i="153"/>
  <c r="E994" i="153"/>
  <c r="E993" i="153"/>
  <c r="E992" i="153"/>
  <c r="E991" i="153"/>
  <c r="E990" i="153"/>
  <c r="E989" i="153"/>
  <c r="E988" i="153"/>
  <c r="E987" i="153"/>
  <c r="E986" i="153"/>
  <c r="E985" i="153"/>
  <c r="E984" i="153"/>
  <c r="E983" i="153"/>
  <c r="E982" i="153"/>
  <c r="E981" i="153"/>
  <c r="E980" i="153"/>
  <c r="E979" i="153"/>
  <c r="E978" i="153"/>
  <c r="E977" i="153"/>
  <c r="E976" i="153"/>
  <c r="E975" i="153"/>
  <c r="E974" i="153"/>
  <c r="E973" i="153"/>
  <c r="E972" i="153"/>
  <c r="E971" i="153"/>
  <c r="E970" i="153"/>
  <c r="E969" i="153"/>
  <c r="E968" i="153"/>
  <c r="E967" i="153"/>
  <c r="E966" i="153"/>
  <c r="E965" i="153"/>
  <c r="E964" i="153"/>
  <c r="E963" i="153"/>
  <c r="E962" i="153"/>
  <c r="E961" i="153"/>
  <c r="E960" i="153"/>
  <c r="E959" i="153"/>
  <c r="E958" i="153"/>
  <c r="E957" i="153"/>
  <c r="E956" i="153"/>
  <c r="E955" i="153"/>
  <c r="E954" i="153"/>
  <c r="E953" i="153"/>
  <c r="E952" i="153"/>
  <c r="E951" i="153"/>
  <c r="E950" i="153"/>
  <c r="E949" i="153"/>
  <c r="E948" i="153"/>
  <c r="E947" i="153"/>
  <c r="E946" i="153"/>
  <c r="E945" i="153"/>
  <c r="E944" i="153"/>
  <c r="E943" i="153"/>
  <c r="E942" i="153"/>
  <c r="E941" i="153"/>
  <c r="E940" i="153"/>
  <c r="E939" i="153"/>
  <c r="E938" i="153"/>
  <c r="E937" i="153"/>
  <c r="E936" i="153"/>
  <c r="E935" i="153"/>
  <c r="E934" i="153"/>
  <c r="E933" i="153"/>
  <c r="E932" i="153"/>
  <c r="E931" i="153"/>
  <c r="E930" i="153"/>
  <c r="E929" i="153"/>
  <c r="E928" i="153"/>
  <c r="E927" i="153"/>
  <c r="E926" i="153"/>
  <c r="E925" i="153"/>
  <c r="E924" i="153"/>
  <c r="E923" i="153"/>
  <c r="E922" i="153"/>
  <c r="E921" i="153"/>
  <c r="E920" i="153"/>
  <c r="E919" i="153"/>
  <c r="E918" i="153"/>
  <c r="E917" i="153"/>
  <c r="E916" i="153"/>
  <c r="E915" i="153"/>
  <c r="E914" i="153"/>
  <c r="E913" i="153"/>
  <c r="E912" i="153"/>
  <c r="E911" i="153"/>
  <c r="E910" i="153"/>
  <c r="E909" i="153"/>
  <c r="E908" i="153"/>
  <c r="E907" i="153"/>
  <c r="E906" i="153"/>
  <c r="E905" i="153"/>
  <c r="E904" i="153"/>
  <c r="E903" i="153"/>
  <c r="E902" i="153"/>
  <c r="E901" i="153"/>
  <c r="E900" i="153"/>
  <c r="E899" i="153"/>
  <c r="E898" i="153"/>
  <c r="E897" i="153"/>
  <c r="E896" i="153"/>
  <c r="E895" i="153"/>
  <c r="E894" i="153"/>
  <c r="E893" i="153"/>
  <c r="E892" i="153"/>
  <c r="E891" i="153"/>
  <c r="E890" i="153"/>
  <c r="E889" i="153"/>
  <c r="E888" i="153"/>
  <c r="E887" i="153"/>
  <c r="E886" i="153"/>
  <c r="E885" i="153"/>
  <c r="E884" i="153"/>
  <c r="E883" i="153"/>
  <c r="E882" i="153"/>
  <c r="E881" i="153"/>
  <c r="E880" i="153"/>
  <c r="E879" i="153"/>
  <c r="E878" i="153"/>
  <c r="E877" i="153"/>
  <c r="E876" i="153"/>
  <c r="E875" i="153"/>
  <c r="E874" i="153"/>
  <c r="E873" i="153"/>
  <c r="E872" i="153"/>
  <c r="E871" i="153"/>
  <c r="E870" i="153"/>
  <c r="E869" i="153"/>
  <c r="E868" i="153"/>
  <c r="E867" i="153"/>
  <c r="E866" i="153"/>
  <c r="E865" i="153"/>
  <c r="E864" i="153"/>
  <c r="E863" i="153"/>
  <c r="E862" i="153"/>
  <c r="E861" i="153"/>
  <c r="E860" i="153"/>
  <c r="E859" i="153"/>
  <c r="E858" i="153"/>
  <c r="E857" i="153"/>
  <c r="E856" i="153"/>
  <c r="E855" i="153"/>
  <c r="E854" i="153"/>
  <c r="E853" i="153"/>
  <c r="E852" i="153"/>
  <c r="E851" i="153"/>
  <c r="E850" i="153"/>
  <c r="E849" i="153"/>
  <c r="E848" i="153"/>
  <c r="E847" i="153"/>
  <c r="E846" i="153"/>
  <c r="E845" i="153"/>
  <c r="E844" i="153"/>
  <c r="E843" i="153"/>
  <c r="E842" i="153"/>
  <c r="E841" i="153"/>
  <c r="E840" i="153"/>
  <c r="E839" i="153"/>
  <c r="E838" i="153"/>
  <c r="E837" i="153"/>
  <c r="E836" i="153"/>
  <c r="E835" i="153"/>
  <c r="E834" i="153"/>
  <c r="E833" i="153"/>
  <c r="E832" i="153"/>
  <c r="E831" i="153"/>
  <c r="E830" i="153"/>
  <c r="E829" i="153"/>
  <c r="E828" i="153"/>
  <c r="E827" i="153"/>
  <c r="E826" i="153"/>
  <c r="E825" i="153"/>
  <c r="E824" i="153"/>
  <c r="E823" i="153"/>
  <c r="E822" i="153"/>
  <c r="E821" i="153"/>
  <c r="E820" i="153"/>
  <c r="E819" i="153"/>
  <c r="E818" i="153"/>
  <c r="E817" i="153"/>
  <c r="E816" i="153"/>
  <c r="E815" i="153"/>
  <c r="E814" i="153"/>
  <c r="E813" i="153"/>
  <c r="E812" i="153"/>
  <c r="E811" i="153"/>
  <c r="E810" i="153"/>
  <c r="E809" i="153"/>
  <c r="E808" i="153"/>
  <c r="E807" i="153"/>
  <c r="E806" i="153"/>
  <c r="E805" i="153"/>
  <c r="E804" i="153"/>
  <c r="E803" i="153"/>
  <c r="E802" i="153"/>
  <c r="E801" i="153"/>
  <c r="E800" i="153"/>
  <c r="E799" i="153"/>
  <c r="E798" i="153"/>
  <c r="E797" i="153"/>
  <c r="E796" i="153"/>
  <c r="E795" i="153"/>
  <c r="E794" i="153"/>
  <c r="E793" i="153"/>
  <c r="E792" i="153"/>
  <c r="E791" i="153"/>
  <c r="E790" i="153"/>
  <c r="E789" i="153"/>
  <c r="E788" i="153"/>
  <c r="E787" i="153"/>
  <c r="E786" i="153"/>
  <c r="E785" i="153"/>
  <c r="E784" i="153"/>
  <c r="E783" i="153"/>
  <c r="E782" i="153"/>
  <c r="E781" i="153"/>
  <c r="E780" i="153"/>
  <c r="E779" i="153"/>
  <c r="E778" i="153"/>
  <c r="E777" i="153"/>
  <c r="E776" i="153"/>
  <c r="E775" i="153"/>
  <c r="E774" i="153"/>
  <c r="E773" i="153"/>
  <c r="E772" i="153"/>
  <c r="E771" i="153"/>
  <c r="E770" i="153"/>
  <c r="E769" i="153"/>
  <c r="E768" i="153"/>
  <c r="E767" i="153"/>
  <c r="E766" i="153"/>
  <c r="E765" i="153"/>
  <c r="E764" i="153"/>
  <c r="E763" i="153"/>
  <c r="E762" i="153"/>
  <c r="E761" i="153"/>
  <c r="E760" i="153"/>
  <c r="E759" i="153"/>
  <c r="E758" i="153"/>
  <c r="E757" i="153"/>
  <c r="E756" i="153"/>
  <c r="E755" i="153"/>
  <c r="E754" i="153"/>
  <c r="E753" i="153"/>
  <c r="E752" i="153"/>
  <c r="E751" i="153"/>
  <c r="E750" i="153"/>
  <c r="E749" i="153"/>
  <c r="E748" i="153"/>
  <c r="E747" i="153"/>
  <c r="E746" i="153"/>
  <c r="E745" i="153"/>
  <c r="E744" i="153"/>
  <c r="E743" i="153"/>
  <c r="E742" i="153"/>
  <c r="E741" i="153"/>
  <c r="E740" i="153"/>
  <c r="E739" i="153"/>
  <c r="E738" i="153"/>
  <c r="E737" i="153"/>
  <c r="E736" i="153"/>
  <c r="E735" i="153"/>
  <c r="E734" i="153"/>
  <c r="E733" i="153"/>
  <c r="E732" i="153"/>
  <c r="E731" i="153"/>
  <c r="E730" i="153"/>
  <c r="E729" i="153"/>
  <c r="E728" i="153"/>
  <c r="E727" i="153"/>
  <c r="E726" i="153"/>
  <c r="E725" i="153"/>
  <c r="E724" i="153"/>
  <c r="E723" i="153"/>
  <c r="E722" i="153"/>
  <c r="E721" i="153"/>
  <c r="E720" i="153"/>
  <c r="E719" i="153"/>
  <c r="E718" i="153"/>
  <c r="E717" i="153"/>
  <c r="E716" i="153"/>
  <c r="E715" i="153"/>
  <c r="E714" i="153"/>
  <c r="E713" i="153"/>
  <c r="E712" i="153"/>
  <c r="E711" i="153"/>
  <c r="E710" i="153"/>
  <c r="E709" i="153"/>
  <c r="E708" i="153"/>
  <c r="E707" i="153"/>
  <c r="E706" i="153"/>
  <c r="E705" i="153"/>
  <c r="E704" i="153"/>
  <c r="E703" i="153"/>
  <c r="E702" i="153"/>
  <c r="E701" i="153"/>
  <c r="E700" i="153"/>
  <c r="E699" i="153"/>
  <c r="E698" i="153"/>
  <c r="E697" i="153"/>
  <c r="E696" i="153"/>
  <c r="E695" i="153"/>
  <c r="E694" i="153"/>
  <c r="E693" i="153"/>
  <c r="E692" i="153"/>
  <c r="E691" i="153"/>
  <c r="E690" i="153"/>
  <c r="E689" i="153"/>
  <c r="E688" i="153"/>
  <c r="E687" i="153"/>
  <c r="E686" i="153"/>
  <c r="E685" i="153"/>
  <c r="E684" i="153"/>
  <c r="E683" i="153"/>
  <c r="E682" i="153"/>
  <c r="E681" i="153"/>
  <c r="E680" i="153"/>
  <c r="E679" i="153"/>
  <c r="E678" i="153"/>
  <c r="E677" i="153"/>
  <c r="E676" i="153"/>
  <c r="E675" i="153"/>
  <c r="E674" i="153"/>
  <c r="E673" i="153"/>
  <c r="E672" i="153"/>
  <c r="E671" i="153"/>
  <c r="E670" i="153"/>
  <c r="E669" i="153"/>
  <c r="E668" i="153"/>
  <c r="E667" i="153"/>
  <c r="E666" i="153"/>
  <c r="E665" i="153"/>
  <c r="E664" i="153"/>
  <c r="E663" i="153"/>
  <c r="E662" i="153"/>
  <c r="E661" i="153"/>
  <c r="E660" i="153"/>
  <c r="E659" i="153"/>
  <c r="E658" i="153"/>
  <c r="E657" i="153"/>
  <c r="E656" i="153"/>
  <c r="E655" i="153"/>
  <c r="E654" i="153"/>
  <c r="E653" i="153"/>
  <c r="E652" i="153"/>
  <c r="E651" i="153"/>
  <c r="E650" i="153"/>
  <c r="E649" i="153"/>
  <c r="E648" i="153"/>
  <c r="E647" i="153"/>
  <c r="E646" i="153"/>
  <c r="E645" i="153"/>
  <c r="E644" i="153"/>
  <c r="E643" i="153"/>
  <c r="E642" i="153"/>
  <c r="E641" i="153"/>
  <c r="E640" i="153"/>
  <c r="E639" i="153"/>
  <c r="E638" i="153"/>
  <c r="E637" i="153"/>
  <c r="E636" i="153"/>
  <c r="E635" i="153"/>
  <c r="E634" i="153"/>
  <c r="E633" i="153"/>
  <c r="E632" i="153"/>
  <c r="E631" i="153"/>
  <c r="E630" i="153"/>
  <c r="E629" i="153"/>
  <c r="E628" i="153"/>
  <c r="E627" i="153"/>
  <c r="E626" i="153"/>
  <c r="E625" i="153"/>
  <c r="E624" i="153"/>
  <c r="E623" i="153"/>
  <c r="E622" i="153"/>
  <c r="E621" i="153"/>
  <c r="E620" i="153"/>
  <c r="E619" i="153"/>
  <c r="E618" i="153"/>
  <c r="E617" i="153"/>
  <c r="E616" i="153"/>
  <c r="E615" i="153"/>
  <c r="E614" i="153"/>
  <c r="E613" i="153"/>
  <c r="E612" i="153"/>
  <c r="E611" i="153"/>
  <c r="E610" i="153"/>
  <c r="E609" i="153"/>
  <c r="E608" i="153"/>
  <c r="E607" i="153"/>
  <c r="E606" i="153"/>
  <c r="E605" i="153"/>
  <c r="E604" i="153"/>
  <c r="E603" i="153"/>
  <c r="E602" i="153"/>
  <c r="E601" i="153"/>
  <c r="E600" i="153"/>
  <c r="E599" i="153"/>
  <c r="E598" i="153"/>
  <c r="E597" i="153"/>
  <c r="E596" i="153"/>
  <c r="E595" i="153"/>
  <c r="E594" i="153"/>
  <c r="E593" i="153"/>
  <c r="E592" i="153"/>
  <c r="E591" i="153"/>
  <c r="E590" i="153"/>
  <c r="E589" i="153"/>
  <c r="E588" i="153"/>
  <c r="E587" i="153"/>
  <c r="E586" i="153"/>
  <c r="E585" i="153"/>
  <c r="E584" i="153"/>
  <c r="E583" i="153"/>
  <c r="E582" i="153"/>
  <c r="E581" i="153"/>
  <c r="E580" i="153"/>
  <c r="E579" i="153"/>
  <c r="E578" i="153"/>
  <c r="E577" i="153"/>
  <c r="E576" i="153"/>
  <c r="E575" i="153"/>
  <c r="E574" i="153"/>
  <c r="E573" i="153"/>
  <c r="E572" i="153"/>
  <c r="E571" i="153"/>
  <c r="E570" i="153"/>
  <c r="E569" i="153"/>
  <c r="E568" i="153"/>
  <c r="E567" i="153"/>
  <c r="E566" i="153"/>
  <c r="E565" i="153"/>
  <c r="E564" i="153"/>
  <c r="E563" i="153"/>
  <c r="E562" i="153"/>
  <c r="E561" i="153"/>
  <c r="E560" i="153"/>
  <c r="E559" i="153"/>
  <c r="E558" i="153"/>
  <c r="E557" i="153"/>
  <c r="E556" i="153"/>
  <c r="E555" i="153"/>
  <c r="E554" i="153"/>
  <c r="E553" i="153"/>
  <c r="E552" i="153"/>
  <c r="E551" i="153"/>
  <c r="E550" i="153"/>
  <c r="E549" i="153"/>
  <c r="E548" i="153"/>
  <c r="E547" i="153"/>
  <c r="E546" i="153"/>
  <c r="E545" i="153"/>
  <c r="E544" i="153"/>
  <c r="E543" i="153"/>
  <c r="E542" i="153"/>
  <c r="E541" i="153"/>
  <c r="E540" i="153"/>
  <c r="E539" i="153"/>
  <c r="E538" i="153"/>
  <c r="E537" i="153"/>
  <c r="E536" i="153"/>
  <c r="E535" i="153"/>
  <c r="E534" i="153"/>
  <c r="E533" i="153"/>
  <c r="E532" i="153"/>
  <c r="E531" i="153"/>
  <c r="E530" i="153"/>
  <c r="E529" i="153"/>
  <c r="E528" i="153"/>
  <c r="E527" i="153"/>
  <c r="E526" i="153"/>
  <c r="E525" i="153"/>
  <c r="E524" i="153"/>
  <c r="E523" i="153"/>
  <c r="E522" i="153"/>
  <c r="E521" i="153"/>
  <c r="E520" i="153"/>
  <c r="E519" i="153"/>
  <c r="E518" i="153"/>
  <c r="E517" i="153"/>
  <c r="E516" i="153"/>
  <c r="E515" i="153"/>
  <c r="E514" i="153"/>
  <c r="E513" i="153"/>
  <c r="E512" i="153"/>
  <c r="E511" i="153"/>
  <c r="E510" i="153"/>
  <c r="E509" i="153"/>
  <c r="E508" i="153"/>
  <c r="E507" i="153"/>
  <c r="E506" i="153"/>
  <c r="E505" i="153"/>
  <c r="E504" i="153"/>
  <c r="E503" i="153"/>
  <c r="E502" i="153"/>
  <c r="E501" i="153"/>
  <c r="E500" i="153"/>
  <c r="E499" i="153"/>
  <c r="E498" i="153"/>
  <c r="E497" i="153"/>
  <c r="E496" i="153"/>
  <c r="E495" i="153"/>
  <c r="E494" i="153"/>
  <c r="E493" i="153"/>
  <c r="E492" i="153"/>
  <c r="E491" i="153"/>
  <c r="E490" i="153"/>
  <c r="E489" i="153"/>
  <c r="E488" i="153"/>
  <c r="E487" i="153"/>
  <c r="E486" i="153"/>
  <c r="E485" i="153"/>
  <c r="E484" i="153"/>
  <c r="E483" i="153"/>
  <c r="E482" i="153"/>
  <c r="E481" i="153"/>
  <c r="E480" i="153"/>
  <c r="E479" i="153"/>
  <c r="E478" i="153"/>
  <c r="E477" i="153"/>
  <c r="E476" i="153"/>
  <c r="E475" i="153"/>
  <c r="E474" i="153"/>
  <c r="E473" i="153"/>
  <c r="E472" i="153"/>
  <c r="E471" i="153"/>
  <c r="E470" i="153"/>
  <c r="E469" i="153"/>
  <c r="E468" i="153"/>
  <c r="E467" i="153"/>
  <c r="E466" i="153"/>
  <c r="E465" i="153"/>
  <c r="E464" i="153"/>
  <c r="E463" i="153"/>
  <c r="E462" i="153"/>
  <c r="E461" i="153"/>
  <c r="E460" i="153"/>
  <c r="E459" i="153"/>
  <c r="E458" i="153"/>
  <c r="E457" i="153"/>
  <c r="E456" i="153"/>
  <c r="E455" i="153"/>
  <c r="E454" i="153"/>
  <c r="E453" i="153"/>
  <c r="E452" i="153"/>
  <c r="E451" i="153"/>
  <c r="E450" i="153"/>
  <c r="E449" i="153"/>
  <c r="E448" i="153"/>
  <c r="E447" i="153"/>
  <c r="E446" i="153"/>
  <c r="E445" i="153"/>
  <c r="E444" i="153"/>
  <c r="E443" i="153"/>
  <c r="E442" i="153"/>
  <c r="E441" i="153"/>
  <c r="E440" i="153"/>
  <c r="E439" i="153"/>
  <c r="E438" i="153"/>
  <c r="E437" i="153"/>
  <c r="E436" i="153"/>
  <c r="E435" i="153"/>
  <c r="E434" i="153"/>
  <c r="E433" i="153"/>
  <c r="E432" i="153"/>
  <c r="E431" i="153"/>
  <c r="E430" i="153"/>
  <c r="E429" i="153"/>
  <c r="E428" i="153"/>
  <c r="E427" i="153"/>
  <c r="E426" i="153"/>
  <c r="E425" i="153"/>
  <c r="E424" i="153"/>
  <c r="E423" i="153"/>
  <c r="E422" i="153"/>
  <c r="E421" i="153"/>
  <c r="E420" i="153"/>
  <c r="E419" i="153"/>
  <c r="E418" i="153"/>
  <c r="E417" i="153"/>
  <c r="E416" i="153"/>
  <c r="E415" i="153"/>
  <c r="E414" i="153"/>
  <c r="E413" i="153"/>
  <c r="E412" i="153"/>
  <c r="E411" i="153"/>
  <c r="E410" i="153"/>
  <c r="E409" i="153"/>
  <c r="E408" i="153"/>
  <c r="E407" i="153"/>
  <c r="E406" i="153"/>
  <c r="E405" i="153"/>
  <c r="E404" i="153"/>
  <c r="E403" i="153"/>
  <c r="E402" i="153"/>
  <c r="E401" i="153"/>
  <c r="E400" i="153"/>
  <c r="E399" i="153"/>
  <c r="E398" i="153"/>
  <c r="E397" i="153"/>
  <c r="E396" i="153"/>
  <c r="E395" i="153"/>
  <c r="E394" i="153"/>
  <c r="E393" i="153"/>
  <c r="E392" i="153"/>
  <c r="E391" i="153"/>
  <c r="E390" i="153"/>
  <c r="E389" i="153"/>
  <c r="E388" i="153"/>
  <c r="E387" i="153"/>
  <c r="E386" i="153"/>
  <c r="E385" i="153"/>
  <c r="E384" i="153"/>
  <c r="E383" i="153"/>
  <c r="E382" i="153"/>
  <c r="E381" i="153"/>
  <c r="E380" i="153"/>
  <c r="E379" i="153"/>
  <c r="E378" i="153"/>
  <c r="E377" i="153"/>
  <c r="E376" i="153"/>
  <c r="E375" i="153"/>
  <c r="E374" i="153"/>
  <c r="E373" i="153"/>
  <c r="E372" i="153"/>
  <c r="E371" i="153"/>
  <c r="E370" i="153"/>
  <c r="E369" i="153"/>
  <c r="E368" i="153"/>
  <c r="E367" i="153"/>
  <c r="E366" i="153"/>
  <c r="E365" i="153"/>
  <c r="E364" i="153"/>
  <c r="E363" i="153"/>
  <c r="E362" i="153"/>
  <c r="E361" i="153"/>
  <c r="E360" i="153"/>
  <c r="E359" i="153"/>
  <c r="E358" i="153"/>
  <c r="E357" i="153"/>
  <c r="E356" i="153"/>
  <c r="E355" i="153"/>
  <c r="E354" i="153"/>
  <c r="E353" i="153"/>
  <c r="E352" i="153"/>
  <c r="E351" i="153"/>
  <c r="E350" i="153"/>
  <c r="E349" i="153"/>
  <c r="E348" i="153"/>
  <c r="E347" i="153"/>
  <c r="E346" i="153"/>
  <c r="E345" i="153"/>
  <c r="E344" i="153"/>
  <c r="E343" i="153"/>
  <c r="E342" i="153"/>
  <c r="E341" i="153"/>
  <c r="E340" i="153"/>
  <c r="E339" i="153"/>
  <c r="E338" i="153"/>
  <c r="E337" i="153"/>
  <c r="E336" i="153"/>
  <c r="E335" i="153"/>
  <c r="E334" i="153"/>
  <c r="E333" i="153"/>
  <c r="E332" i="153"/>
  <c r="E331" i="153"/>
  <c r="E330" i="153"/>
  <c r="E329" i="153"/>
  <c r="E328" i="153"/>
  <c r="E327" i="153"/>
  <c r="E326" i="153"/>
  <c r="E325" i="153"/>
  <c r="E324" i="153"/>
  <c r="E323" i="153"/>
  <c r="E322" i="153"/>
  <c r="E321" i="153"/>
  <c r="E320" i="153"/>
  <c r="E319" i="153"/>
  <c r="E318" i="153"/>
  <c r="E317" i="153"/>
  <c r="E316" i="153"/>
  <c r="E315" i="153"/>
  <c r="E314" i="153"/>
  <c r="E313" i="153"/>
  <c r="E312" i="153"/>
  <c r="E311" i="153"/>
  <c r="E310" i="153"/>
  <c r="E309" i="153"/>
  <c r="E308" i="153"/>
  <c r="E307" i="153"/>
  <c r="E306" i="153"/>
  <c r="E305" i="153"/>
  <c r="E304" i="153"/>
  <c r="E303" i="153"/>
  <c r="E302" i="153"/>
  <c r="E301" i="153"/>
  <c r="E300" i="153"/>
  <c r="E299" i="153"/>
  <c r="E298" i="153"/>
  <c r="E297" i="153"/>
  <c r="E296" i="153"/>
  <c r="E295" i="153"/>
  <c r="E294" i="153"/>
  <c r="E293" i="153"/>
  <c r="E292" i="153"/>
  <c r="E291" i="153"/>
  <c r="E290" i="153"/>
  <c r="E289" i="153"/>
  <c r="E288" i="153"/>
  <c r="E287" i="153"/>
  <c r="E286" i="153"/>
  <c r="E285" i="153"/>
  <c r="E284" i="153"/>
  <c r="E283" i="153"/>
  <c r="E282" i="153"/>
  <c r="E281" i="153"/>
  <c r="E280" i="153"/>
  <c r="E279" i="153"/>
  <c r="E278" i="153"/>
  <c r="E277" i="153"/>
  <c r="E276" i="153"/>
  <c r="E275" i="153"/>
  <c r="E274" i="153"/>
  <c r="E273" i="153"/>
  <c r="E272" i="153"/>
  <c r="E271" i="153"/>
  <c r="E270" i="153"/>
  <c r="E269" i="153"/>
  <c r="E268" i="153"/>
  <c r="E267" i="153"/>
  <c r="E266" i="153"/>
  <c r="E265" i="153"/>
  <c r="E264" i="153"/>
  <c r="E263" i="153"/>
  <c r="E262" i="153"/>
  <c r="E261" i="153"/>
  <c r="E260" i="153"/>
  <c r="E259" i="153"/>
  <c r="E258" i="153"/>
  <c r="E257" i="153"/>
  <c r="E256" i="153"/>
  <c r="E255" i="153"/>
  <c r="E254" i="153"/>
  <c r="E253" i="153"/>
  <c r="E252" i="153"/>
  <c r="E251" i="153"/>
  <c r="E250" i="153"/>
  <c r="E249" i="153"/>
  <c r="E248" i="153"/>
  <c r="E247" i="153"/>
  <c r="E246" i="153"/>
  <c r="E245" i="153"/>
  <c r="E244" i="153"/>
  <c r="E243" i="153"/>
  <c r="E242" i="153"/>
  <c r="E241" i="153"/>
  <c r="E240" i="153"/>
  <c r="E239" i="153"/>
  <c r="E238" i="153"/>
  <c r="E237" i="153"/>
  <c r="E236" i="153"/>
  <c r="E235" i="153"/>
  <c r="E234" i="153"/>
  <c r="E233" i="153"/>
  <c r="E232" i="153"/>
  <c r="E231" i="153"/>
  <c r="E230" i="153"/>
  <c r="E229" i="153"/>
  <c r="E228" i="153"/>
  <c r="E227" i="153"/>
  <c r="E226" i="153"/>
  <c r="E225" i="153"/>
  <c r="E224" i="153"/>
  <c r="E223" i="153"/>
  <c r="E222" i="153"/>
  <c r="E221" i="153"/>
  <c r="E220" i="153"/>
  <c r="E219" i="153"/>
  <c r="E218" i="153"/>
  <c r="E217" i="153"/>
  <c r="E216" i="153"/>
  <c r="E215" i="153"/>
  <c r="E214" i="153"/>
  <c r="E213" i="153"/>
  <c r="E212" i="153"/>
  <c r="E211" i="153"/>
  <c r="E210" i="153"/>
  <c r="E209" i="153"/>
  <c r="E208" i="153"/>
  <c r="E207" i="153"/>
  <c r="E206" i="153"/>
  <c r="E205" i="153"/>
  <c r="E204" i="153"/>
  <c r="E203" i="153"/>
  <c r="E202" i="153"/>
  <c r="E201" i="153"/>
  <c r="E200" i="153"/>
  <c r="E199" i="153"/>
  <c r="E198" i="153"/>
  <c r="E197" i="153"/>
  <c r="E196" i="153"/>
  <c r="E195" i="153"/>
  <c r="E194" i="153"/>
  <c r="E193" i="153"/>
  <c r="E192" i="153"/>
  <c r="E191" i="153"/>
  <c r="E190" i="153"/>
  <c r="E189" i="153"/>
  <c r="E188" i="153"/>
  <c r="E187" i="153"/>
  <c r="E186" i="153"/>
  <c r="E185" i="153"/>
  <c r="E184" i="153"/>
  <c r="E183" i="153"/>
  <c r="E182" i="153"/>
  <c r="E181" i="153"/>
  <c r="E180" i="153"/>
  <c r="E179" i="153"/>
  <c r="E178" i="153"/>
  <c r="E177" i="153"/>
  <c r="E176" i="153"/>
  <c r="E175" i="153"/>
  <c r="E174" i="153"/>
  <c r="E173" i="153"/>
  <c r="E172" i="153"/>
  <c r="E171" i="153"/>
  <c r="E170" i="153"/>
  <c r="E169" i="153"/>
  <c r="E168" i="153"/>
  <c r="E167" i="153"/>
  <c r="E166" i="153"/>
  <c r="E165" i="153"/>
  <c r="E164" i="153"/>
  <c r="E163" i="153"/>
  <c r="E162" i="153"/>
  <c r="E161" i="153"/>
  <c r="E160" i="153"/>
  <c r="E159" i="153"/>
  <c r="E158" i="153"/>
  <c r="E157" i="153"/>
  <c r="E156" i="153"/>
  <c r="E155" i="153"/>
  <c r="E154" i="153"/>
  <c r="E153" i="153"/>
  <c r="E152" i="153"/>
  <c r="E151" i="153"/>
  <c r="E150" i="153"/>
  <c r="E149" i="153"/>
  <c r="E148" i="153"/>
  <c r="E147" i="153"/>
  <c r="E146" i="153"/>
  <c r="E145" i="153"/>
  <c r="E144" i="153"/>
  <c r="E143" i="153"/>
  <c r="E142" i="153"/>
  <c r="E141" i="153"/>
  <c r="E140" i="153"/>
  <c r="E139" i="153"/>
  <c r="E138" i="153"/>
  <c r="E137" i="153"/>
  <c r="E136" i="153"/>
  <c r="E135" i="153"/>
  <c r="E134" i="153"/>
  <c r="E133" i="153"/>
  <c r="E132" i="153"/>
  <c r="E131" i="153"/>
  <c r="E130" i="153"/>
  <c r="E129" i="153"/>
  <c r="E128" i="153"/>
  <c r="E127" i="153"/>
  <c r="E126" i="153"/>
  <c r="E125" i="153"/>
  <c r="E124" i="153"/>
  <c r="E123" i="153"/>
  <c r="E122" i="153"/>
  <c r="E121" i="153"/>
  <c r="E120" i="153"/>
  <c r="E119" i="153"/>
  <c r="E118" i="153"/>
  <c r="E117" i="153"/>
  <c r="E116" i="153"/>
  <c r="E115" i="153"/>
  <c r="E114" i="153"/>
  <c r="E113" i="153"/>
  <c r="E112" i="153"/>
  <c r="E111" i="153"/>
  <c r="E110" i="153"/>
  <c r="E109" i="153"/>
  <c r="E108" i="153"/>
  <c r="E107" i="153"/>
  <c r="E106" i="153"/>
  <c r="E105" i="153"/>
  <c r="E104" i="153"/>
  <c r="E103" i="153"/>
  <c r="E102" i="153"/>
  <c r="E101" i="153"/>
  <c r="E100" i="153"/>
  <c r="E99" i="153"/>
  <c r="E98" i="153"/>
  <c r="E97" i="153"/>
  <c r="E96" i="153"/>
  <c r="E95" i="153"/>
  <c r="E94" i="153"/>
  <c r="E93" i="153"/>
  <c r="E92" i="153"/>
  <c r="E91" i="153"/>
  <c r="E90" i="153"/>
  <c r="E89" i="153"/>
  <c r="E88" i="153"/>
  <c r="E87" i="153"/>
  <c r="E86" i="153"/>
  <c r="E85" i="153"/>
  <c r="E84" i="153"/>
  <c r="E83" i="153"/>
  <c r="E82" i="153"/>
  <c r="E81" i="153"/>
  <c r="E80" i="153"/>
  <c r="E79" i="153"/>
  <c r="E78" i="153"/>
  <c r="E77" i="153"/>
  <c r="E76" i="153"/>
  <c r="E75" i="153"/>
  <c r="E74" i="153"/>
  <c r="E73" i="153"/>
  <c r="E72" i="153"/>
  <c r="E71" i="153"/>
  <c r="E70" i="153"/>
  <c r="E69" i="153"/>
  <c r="E68" i="153"/>
  <c r="E67" i="153"/>
  <c r="E66" i="153"/>
  <c r="E65" i="153"/>
  <c r="E64" i="153"/>
  <c r="E63" i="153"/>
  <c r="E62" i="153"/>
  <c r="E61" i="153"/>
  <c r="E60" i="153"/>
  <c r="E59" i="153"/>
  <c r="E58" i="153"/>
  <c r="E57" i="153"/>
  <c r="E56" i="153"/>
  <c r="E55" i="153"/>
  <c r="E54" i="153"/>
  <c r="E53" i="153"/>
  <c r="E52" i="153"/>
  <c r="E51" i="153"/>
  <c r="E50" i="153"/>
  <c r="E49" i="153"/>
  <c r="E48" i="153"/>
  <c r="E47" i="153"/>
  <c r="E46" i="153"/>
  <c r="E45" i="153"/>
  <c r="E44" i="153"/>
  <c r="E43" i="153"/>
  <c r="E42" i="153"/>
  <c r="E41" i="153"/>
  <c r="E40" i="153"/>
  <c r="E39" i="153"/>
  <c r="E38" i="153"/>
  <c r="E37" i="153"/>
  <c r="E36" i="153"/>
  <c r="E35" i="153"/>
  <c r="E34" i="153"/>
  <c r="E33" i="153"/>
  <c r="E32" i="153"/>
  <c r="E31" i="153"/>
  <c r="E30" i="153"/>
  <c r="E29" i="153"/>
  <c r="E28" i="153"/>
  <c r="E27" i="153"/>
  <c r="E26" i="153"/>
  <c r="E25" i="153"/>
  <c r="E24" i="153"/>
  <c r="E23" i="153"/>
  <c r="E22" i="153"/>
  <c r="E21" i="153"/>
  <c r="E20" i="153"/>
  <c r="E19" i="153"/>
  <c r="E18" i="153"/>
  <c r="E17" i="153"/>
  <c r="E16" i="153"/>
  <c r="E15" i="153"/>
  <c r="E14" i="153"/>
  <c r="E13" i="153"/>
  <c r="E12" i="153"/>
  <c r="E11" i="153"/>
  <c r="E10" i="153"/>
  <c r="E9" i="153"/>
  <c r="E8" i="153"/>
  <c r="E7" i="153"/>
  <c r="E6" i="153"/>
  <c r="E5" i="153"/>
  <c r="E4" i="153"/>
  <c r="E3" i="153"/>
  <c r="F12" i="163" l="1"/>
  <c r="E12" i="163"/>
  <c r="G15" i="163"/>
  <c r="F18" i="163"/>
  <c r="AC28" i="97"/>
  <c r="AC26" i="97"/>
  <c r="AC24" i="97"/>
  <c r="AC23" i="97"/>
  <c r="AC22" i="97"/>
  <c r="AC16" i="97"/>
  <c r="AC15" i="97"/>
  <c r="G12" i="163" l="1"/>
  <c r="AC17" i="97"/>
  <c r="BE15" i="97" s="1"/>
  <c r="AC25" i="97"/>
  <c r="BE16" i="97" l="1"/>
  <c r="BE17" i="97" s="1"/>
  <c r="AC10" i="97"/>
  <c r="AC41" i="97" s="1"/>
  <c r="AC9" i="97" l="1"/>
  <c r="F23" i="163" l="1"/>
  <c r="E23" i="163"/>
  <c r="AC40" i="97"/>
  <c r="AC11" i="97"/>
  <c r="BE10" i="97" s="1"/>
  <c r="F9" i="163"/>
  <c r="E9" i="163"/>
  <c r="D58" i="103"/>
  <c r="G9" i="163" l="1"/>
  <c r="F31" i="163"/>
  <c r="G31" i="163" s="1"/>
  <c r="E32" i="163" s="1"/>
  <c r="G23" i="163"/>
  <c r="AC42" i="97"/>
  <c r="BE41" i="97" s="1"/>
  <c r="BE9" i="97"/>
  <c r="BE11" i="97" s="1"/>
  <c r="AX71" i="97"/>
  <c r="AX70" i="97"/>
  <c r="AW71" i="97"/>
  <c r="AW70" i="97"/>
  <c r="AW72" i="97" s="1"/>
  <c r="AX59" i="97"/>
  <c r="AX58" i="97"/>
  <c r="AX60" i="97" s="1"/>
  <c r="AW59" i="97"/>
  <c r="AW58" i="97"/>
  <c r="AX53" i="97"/>
  <c r="AX52" i="97"/>
  <c r="AW53" i="97"/>
  <c r="AW52" i="97"/>
  <c r="AW54" i="97" s="1"/>
  <c r="AX47" i="97"/>
  <c r="AX46" i="97"/>
  <c r="AW47" i="97"/>
  <c r="AW46" i="97"/>
  <c r="AW48" i="97" s="1"/>
  <c r="AX41" i="97"/>
  <c r="AX42" i="97" s="1"/>
  <c r="AX40" i="97"/>
  <c r="AW41" i="97"/>
  <c r="AW64" i="97" s="1"/>
  <c r="AW40" i="97"/>
  <c r="AW42" i="97" s="1"/>
  <c r="AX29" i="97"/>
  <c r="AX25" i="97"/>
  <c r="AW29" i="97"/>
  <c r="AW25" i="97"/>
  <c r="AW33" i="97" s="1"/>
  <c r="AX16" i="97"/>
  <c r="AW16" i="97"/>
  <c r="AX15" i="97"/>
  <c r="AW15" i="97"/>
  <c r="AW17" i="97" s="1"/>
  <c r="AX10" i="97"/>
  <c r="AX9" i="97"/>
  <c r="AW10" i="97"/>
  <c r="AW9" i="97"/>
  <c r="AW11" i="97" s="1"/>
  <c r="AK1" i="166" l="1"/>
  <c r="AK2" i="166"/>
  <c r="AX72" i="97"/>
  <c r="AX17" i="97"/>
  <c r="AX63" i="97"/>
  <c r="AX48" i="97"/>
  <c r="AW60" i="97"/>
  <c r="F32" i="163"/>
  <c r="AW63" i="97"/>
  <c r="AW65" i="97" s="1"/>
  <c r="AX11" i="97"/>
  <c r="AX54" i="97"/>
  <c r="AX33" i="97"/>
  <c r="AX64" i="97"/>
  <c r="AX65" i="97" s="1"/>
  <c r="BE40" i="97"/>
  <c r="BE42" i="97" s="1"/>
  <c r="BA29" i="97"/>
  <c r="BA25" i="97"/>
  <c r="BA33" i="97" s="1"/>
  <c r="Y81" i="97"/>
  <c r="BA79" i="97" s="1"/>
  <c r="Y72" i="97"/>
  <c r="BA71" i="97" s="1"/>
  <c r="Y60" i="97"/>
  <c r="BA59" i="97" s="1"/>
  <c r="Y54" i="97"/>
  <c r="BA53" i="97" s="1"/>
  <c r="Y41" i="97"/>
  <c r="AE1650" i="166" l="1"/>
  <c r="AZ1650" i="166" s="1"/>
  <c r="AO1588" i="166"/>
  <c r="AO1623" i="166"/>
  <c r="AE1588" i="166"/>
  <c r="AZ1588" i="166" s="1"/>
  <c r="AE1486" i="166"/>
  <c r="AZ1486" i="166" s="1"/>
  <c r="AO1472" i="166"/>
  <c r="AE1431" i="166"/>
  <c r="AZ1431" i="166" s="1"/>
  <c r="AE1429" i="166"/>
  <c r="AZ1429" i="166" s="1"/>
  <c r="AO1427" i="166"/>
  <c r="AE1426" i="166"/>
  <c r="AZ1426" i="166" s="1"/>
  <c r="AO1667" i="166"/>
  <c r="AO1650" i="166"/>
  <c r="AO1484" i="166"/>
  <c r="AO1482" i="166"/>
  <c r="AO1473" i="166"/>
  <c r="AE1472" i="166"/>
  <c r="AZ1472" i="166" s="1"/>
  <c r="AO1449" i="166"/>
  <c r="AO1430" i="166"/>
  <c r="AE1667" i="166"/>
  <c r="AZ1667" i="166" s="1"/>
  <c r="AE1623" i="166"/>
  <c r="AZ1623" i="166" s="1"/>
  <c r="AO1431" i="166"/>
  <c r="AO1426" i="166"/>
  <c r="AO1485" i="166"/>
  <c r="AE1484" i="166"/>
  <c r="AZ1484" i="166" s="1"/>
  <c r="AE1274" i="166"/>
  <c r="AZ1274" i="166" s="1"/>
  <c r="AE1485" i="166"/>
  <c r="AZ1485" i="166" s="1"/>
  <c r="AE1473" i="166"/>
  <c r="AZ1473" i="166" s="1"/>
  <c r="AE1430" i="166"/>
  <c r="AZ1430" i="166" s="1"/>
  <c r="AE1482" i="166"/>
  <c r="AZ1482" i="166" s="1"/>
  <c r="AE1037" i="166"/>
  <c r="AZ1037" i="166" s="1"/>
  <c r="AO999" i="166"/>
  <c r="AE995" i="166"/>
  <c r="AZ995" i="166" s="1"/>
  <c r="AO968" i="166"/>
  <c r="AO1181" i="166"/>
  <c r="AE968" i="166"/>
  <c r="AZ968" i="166" s="1"/>
  <c r="AO1486" i="166"/>
  <c r="AO1274" i="166"/>
  <c r="AE1181" i="166"/>
  <c r="AO1037" i="166"/>
  <c r="AO808" i="166"/>
  <c r="AE999" i="166"/>
  <c r="AZ999" i="166" s="1"/>
  <c r="AE808" i="166"/>
  <c r="AZ808" i="166" s="1"/>
  <c r="AE48" i="166"/>
  <c r="AZ48" i="166" s="1"/>
  <c r="AO28" i="166"/>
  <c r="AO26" i="166"/>
  <c r="AE14" i="166"/>
  <c r="AZ14" i="166" s="1"/>
  <c r="AE11" i="166"/>
  <c r="AO77" i="166"/>
  <c r="AE1449" i="166"/>
  <c r="AZ1449" i="166" s="1"/>
  <c r="AO1429" i="166"/>
  <c r="AE1427" i="166"/>
  <c r="AZ1427" i="166" s="1"/>
  <c r="AO1197" i="166"/>
  <c r="AE1197" i="166"/>
  <c r="AZ1197" i="166" s="1"/>
  <c r="AO11" i="166"/>
  <c r="AE26" i="166"/>
  <c r="AZ26" i="166" s="1"/>
  <c r="AE52" i="166"/>
  <c r="AZ52" i="166" s="1"/>
  <c r="AO48" i="166"/>
  <c r="AE28" i="166"/>
  <c r="AZ28" i="166" s="1"/>
  <c r="AO14" i="166"/>
  <c r="AE23" i="166"/>
  <c r="AZ23" i="166" s="1"/>
  <c r="AO995" i="166"/>
  <c r="AE77" i="166"/>
  <c r="AZ77" i="166" s="1"/>
  <c r="AO52" i="166"/>
  <c r="AO46" i="166"/>
  <c r="AO23" i="166"/>
  <c r="AE46" i="166"/>
  <c r="AZ46" i="166" s="1"/>
  <c r="AD1667" i="166"/>
  <c r="AD1588" i="166"/>
  <c r="AD1486" i="166"/>
  <c r="AD1484" i="166"/>
  <c r="AD1473" i="166"/>
  <c r="AN1472" i="166"/>
  <c r="AQ1472" i="166" s="1"/>
  <c r="AR1472" i="166" s="1"/>
  <c r="AN1650" i="166"/>
  <c r="AD1650" i="166"/>
  <c r="AD1623" i="166"/>
  <c r="AN1486" i="166"/>
  <c r="AQ1486" i="166" s="1"/>
  <c r="AR1486" i="166" s="1"/>
  <c r="AD1485" i="166"/>
  <c r="AN1484" i="166"/>
  <c r="AQ1484" i="166" s="1"/>
  <c r="AR1484" i="166" s="1"/>
  <c r="AD1449" i="166"/>
  <c r="AN1431" i="166"/>
  <c r="AQ1431" i="166" s="1"/>
  <c r="AR1431" i="166" s="1"/>
  <c r="AD1431" i="166"/>
  <c r="AN1667" i="166"/>
  <c r="AQ1667" i="166" s="1"/>
  <c r="AR1667" i="166" s="1"/>
  <c r="AN1623" i="166"/>
  <c r="AQ1623" i="166" s="1"/>
  <c r="AR1623" i="166" s="1"/>
  <c r="AN1588" i="166"/>
  <c r="AQ1588" i="166" s="1"/>
  <c r="AR1588" i="166" s="1"/>
  <c r="AD1430" i="166"/>
  <c r="AD1429" i="166"/>
  <c r="AD1427" i="166"/>
  <c r="AN1197" i="166"/>
  <c r="AQ1197" i="166" s="1"/>
  <c r="AR1197" i="166" s="1"/>
  <c r="AN1482" i="166"/>
  <c r="AQ1482" i="166" s="1"/>
  <c r="AR1482" i="166" s="1"/>
  <c r="AN1473" i="166"/>
  <c r="AQ1473" i="166" s="1"/>
  <c r="AR1473" i="166" s="1"/>
  <c r="AN1430" i="166"/>
  <c r="AQ1430" i="166" s="1"/>
  <c r="AR1430" i="166" s="1"/>
  <c r="AN1429" i="166"/>
  <c r="AQ1429" i="166" s="1"/>
  <c r="AR1429" i="166" s="1"/>
  <c r="AD1197" i="166"/>
  <c r="AD1181" i="166"/>
  <c r="AN995" i="166"/>
  <c r="AQ995" i="166" s="1"/>
  <c r="AR995" i="166" s="1"/>
  <c r="AD1472" i="166"/>
  <c r="AD1426" i="166"/>
  <c r="AD1274" i="166"/>
  <c r="AN1181" i="166"/>
  <c r="AD1482" i="166"/>
  <c r="AN1449" i="166"/>
  <c r="AQ1449" i="166" s="1"/>
  <c r="AR1449" i="166" s="1"/>
  <c r="AN1427" i="166"/>
  <c r="AQ1427" i="166" s="1"/>
  <c r="AR1427" i="166" s="1"/>
  <c r="AN1426" i="166"/>
  <c r="AQ1426" i="166" s="1"/>
  <c r="AR1426" i="166" s="1"/>
  <c r="AN1274" i="166"/>
  <c r="AQ1274" i="166" s="1"/>
  <c r="AR1274" i="166" s="1"/>
  <c r="AN1037" i="166"/>
  <c r="AQ1037" i="166" s="1"/>
  <c r="AR1037" i="166" s="1"/>
  <c r="AN808" i="166"/>
  <c r="AD968" i="166"/>
  <c r="AD1037" i="166"/>
  <c r="AD999" i="166"/>
  <c r="AN968" i="166"/>
  <c r="AQ968" i="166" s="1"/>
  <c r="AR968" i="166" s="1"/>
  <c r="AD808" i="166"/>
  <c r="AD77" i="166"/>
  <c r="AN48" i="166"/>
  <c r="AQ48" i="166" s="1"/>
  <c r="AR48" i="166" s="1"/>
  <c r="AN28" i="166"/>
  <c r="AD11" i="166"/>
  <c r="AN23" i="166"/>
  <c r="AQ23" i="166" s="1"/>
  <c r="AR23" i="166" s="1"/>
  <c r="AN14" i="166"/>
  <c r="AQ14" i="166" s="1"/>
  <c r="AR14" i="166" s="1"/>
  <c r="AN1485" i="166"/>
  <c r="AQ1485" i="166" s="1"/>
  <c r="AR1485" i="166" s="1"/>
  <c r="AN999" i="166"/>
  <c r="AQ999" i="166" s="1"/>
  <c r="AR999" i="166" s="1"/>
  <c r="AD52" i="166"/>
  <c r="AD46" i="166"/>
  <c r="AD26" i="166"/>
  <c r="AD23" i="166"/>
  <c r="AD14" i="166"/>
  <c r="AN11" i="166"/>
  <c r="AN77" i="166"/>
  <c r="AN46" i="166"/>
  <c r="AD28" i="166"/>
  <c r="AN26" i="166"/>
  <c r="AQ26" i="166" s="1"/>
  <c r="AR26" i="166" s="1"/>
  <c r="AD995" i="166"/>
  <c r="AN52" i="166"/>
  <c r="AQ52" i="166" s="1"/>
  <c r="AR52" i="166" s="1"/>
  <c r="AD48" i="166"/>
  <c r="G32" i="163"/>
  <c r="BA52" i="97"/>
  <c r="BA70" i="97"/>
  <c r="BA54" i="97"/>
  <c r="BA72" i="97"/>
  <c r="BA80" i="97"/>
  <c r="BA58" i="97"/>
  <c r="BA60" i="97" s="1"/>
  <c r="BA78" i="97"/>
  <c r="Y17" i="97"/>
  <c r="BA16" i="97" s="1"/>
  <c r="Y11" i="97"/>
  <c r="BA9" i="97" s="1"/>
  <c r="Y48" i="97"/>
  <c r="BA47" i="97" s="1"/>
  <c r="Y40" i="97"/>
  <c r="AQ46" i="166" l="1"/>
  <c r="AR46" i="166" s="1"/>
  <c r="AE1061" i="166"/>
  <c r="AZ11" i="166"/>
  <c r="AQ77" i="166"/>
  <c r="AR77" i="166" s="1"/>
  <c r="AQ28" i="166"/>
  <c r="AR28" i="166" s="1"/>
  <c r="AQ808" i="166"/>
  <c r="AR808" i="166" s="1"/>
  <c r="AO1061" i="166"/>
  <c r="AE1676" i="166"/>
  <c r="AZ1181" i="166"/>
  <c r="AO1676" i="166"/>
  <c r="AQ1650" i="166"/>
  <c r="AR1650" i="166" s="1"/>
  <c r="AN1061" i="166"/>
  <c r="AQ11" i="166"/>
  <c r="AG46" i="166"/>
  <c r="AH46" i="166" s="1"/>
  <c r="AY46" i="166"/>
  <c r="AG999" i="166"/>
  <c r="AH999" i="166" s="1"/>
  <c r="AY999" i="166"/>
  <c r="AG1426" i="166"/>
  <c r="AH1426" i="166" s="1"/>
  <c r="AY1426" i="166"/>
  <c r="AG1197" i="166"/>
  <c r="AH1197" i="166" s="1"/>
  <c r="AY1197" i="166"/>
  <c r="AG1430" i="166"/>
  <c r="AH1430" i="166" s="1"/>
  <c r="AY1430" i="166"/>
  <c r="AG1431" i="166"/>
  <c r="AH1431" i="166" s="1"/>
  <c r="AY1431" i="166"/>
  <c r="AG1485" i="166"/>
  <c r="AH1485" i="166" s="1"/>
  <c r="AY1485" i="166"/>
  <c r="AG1486" i="166"/>
  <c r="AH1486" i="166" s="1"/>
  <c r="AY1486" i="166"/>
  <c r="AG48" i="166"/>
  <c r="AH48" i="166" s="1"/>
  <c r="AY48" i="166"/>
  <c r="AG28" i="166"/>
  <c r="AH28" i="166" s="1"/>
  <c r="AY28" i="166"/>
  <c r="AG14" i="166"/>
  <c r="AH14" i="166" s="1"/>
  <c r="AY14" i="166"/>
  <c r="AG52" i="166"/>
  <c r="AH52" i="166" s="1"/>
  <c r="AY52" i="166"/>
  <c r="AG77" i="166"/>
  <c r="AH77" i="166" s="1"/>
  <c r="AY77" i="166"/>
  <c r="AG1037" i="166"/>
  <c r="AH1037" i="166" s="1"/>
  <c r="AY1037" i="166"/>
  <c r="AG1482" i="166"/>
  <c r="AH1482" i="166" s="1"/>
  <c r="AY1482" i="166"/>
  <c r="AG1472" i="166"/>
  <c r="AH1472" i="166" s="1"/>
  <c r="AY1472" i="166"/>
  <c r="AG1588" i="166"/>
  <c r="AH1588" i="166" s="1"/>
  <c r="AY1588" i="166"/>
  <c r="AG995" i="166"/>
  <c r="AH995" i="166" s="1"/>
  <c r="AY995" i="166"/>
  <c r="AG26" i="166"/>
  <c r="AH26" i="166" s="1"/>
  <c r="AY26" i="166"/>
  <c r="AG1274" i="166"/>
  <c r="AH1274" i="166" s="1"/>
  <c r="AY1274" i="166"/>
  <c r="AG1181" i="166"/>
  <c r="AD1676" i="166"/>
  <c r="AY1181" i="166"/>
  <c r="AG1429" i="166"/>
  <c r="AH1429" i="166" s="1"/>
  <c r="AY1429" i="166"/>
  <c r="AG1650" i="166"/>
  <c r="AH1650" i="166" s="1"/>
  <c r="AY1650" i="166"/>
  <c r="AG1484" i="166"/>
  <c r="AH1484" i="166" s="1"/>
  <c r="AY1484" i="166"/>
  <c r="AG23" i="166"/>
  <c r="AH23" i="166" s="1"/>
  <c r="AY23" i="166"/>
  <c r="AD1061" i="166"/>
  <c r="AY1061" i="166" s="1"/>
  <c r="AG11" i="166"/>
  <c r="AY11" i="166"/>
  <c r="AG808" i="166"/>
  <c r="AH808" i="166" s="1"/>
  <c r="AY808" i="166"/>
  <c r="AG968" i="166"/>
  <c r="AH968" i="166" s="1"/>
  <c r="AY968" i="166"/>
  <c r="AQ1181" i="166"/>
  <c r="AN1676" i="166"/>
  <c r="AG1427" i="166"/>
  <c r="AH1427" i="166" s="1"/>
  <c r="AY1427" i="166"/>
  <c r="AG1449" i="166"/>
  <c r="AH1449" i="166" s="1"/>
  <c r="AY1449" i="166"/>
  <c r="AG1623" i="166"/>
  <c r="AH1623" i="166" s="1"/>
  <c r="AY1623" i="166"/>
  <c r="AG1473" i="166"/>
  <c r="AH1473" i="166" s="1"/>
  <c r="AY1473" i="166"/>
  <c r="AG1667" i="166"/>
  <c r="AH1667" i="166" s="1"/>
  <c r="AY1667" i="166"/>
  <c r="BA81" i="97"/>
  <c r="BA46" i="97"/>
  <c r="BA48" i="97" s="1"/>
  <c r="BA15" i="97"/>
  <c r="BA17" i="97" s="1"/>
  <c r="BA10" i="97"/>
  <c r="BA11" i="97" s="1"/>
  <c r="Y42" i="97"/>
  <c r="BA41" i="97" s="1"/>
  <c r="BA64" i="97" s="1"/>
  <c r="AO1678" i="166" l="1"/>
  <c r="AE1678" i="166"/>
  <c r="AZ1061" i="166"/>
  <c r="AD1678" i="166"/>
  <c r="AH11" i="166"/>
  <c r="AG1061" i="166"/>
  <c r="AH1181" i="166"/>
  <c r="AG1676" i="166"/>
  <c r="AH1676" i="166" s="1"/>
  <c r="AQ1061" i="166"/>
  <c r="AR11" i="166"/>
  <c r="AQ1676" i="166"/>
  <c r="AR1181" i="166"/>
  <c r="AN1678" i="166"/>
  <c r="BA40" i="97"/>
  <c r="BA63" i="97" s="1"/>
  <c r="BA65" i="97" s="1"/>
  <c r="AG1678" i="166" l="1"/>
  <c r="AH1061" i="166"/>
  <c r="AQ1678" i="166"/>
  <c r="AR1061" i="166"/>
  <c r="AE2" i="166"/>
  <c r="BA42" i="97"/>
  <c r="AO2" i="166" l="1"/>
  <c r="H9" i="43"/>
  <c r="B9" i="69" s="1"/>
  <c r="B10" i="69" s="1"/>
  <c r="E28" i="163" s="1"/>
  <c r="H10" i="43"/>
  <c r="C9" i="69" s="1"/>
  <c r="C10" i="69" s="1"/>
  <c r="F28" i="163" s="1"/>
  <c r="D12" i="43"/>
  <c r="C33" i="79" l="1"/>
  <c r="C15" i="79"/>
  <c r="C13" i="79"/>
  <c r="AZ79" i="97" l="1"/>
  <c r="AZ80" i="97"/>
  <c r="AZ78" i="97"/>
  <c r="AZ71" i="97"/>
  <c r="AZ70" i="97"/>
  <c r="AZ59" i="97"/>
  <c r="AZ58" i="97"/>
  <c r="AZ53" i="97"/>
  <c r="AZ52" i="97"/>
  <c r="AZ47" i="97"/>
  <c r="AZ46" i="97"/>
  <c r="AZ16" i="97"/>
  <c r="AZ15" i="97"/>
  <c r="AZ41" i="97"/>
  <c r="AZ40" i="97"/>
  <c r="AZ29" i="97"/>
  <c r="AZ25" i="97"/>
  <c r="AZ10" i="97"/>
  <c r="AZ9" i="97"/>
  <c r="AZ17" i="97" l="1"/>
  <c r="AN2" i="166" l="1"/>
  <c r="U81" i="97"/>
  <c r="V81" i="97"/>
  <c r="AD2" i="166" l="1"/>
  <c r="AX80" i="97"/>
  <c r="AX79" i="97"/>
  <c r="AX78" i="97"/>
  <c r="AX81" i="97" s="1"/>
  <c r="AW80" i="97"/>
  <c r="AW79" i="97"/>
  <c r="AW78" i="97"/>
  <c r="W81" i="97"/>
  <c r="AY80" i="97" s="1"/>
  <c r="T81" i="97"/>
  <c r="AV79" i="97" s="1"/>
  <c r="S81" i="97"/>
  <c r="AU79" i="97" s="1"/>
  <c r="R81" i="97"/>
  <c r="AT79" i="97" s="1"/>
  <c r="P81" i="97"/>
  <c r="AR80" i="97" s="1"/>
  <c r="Q81" i="97"/>
  <c r="AS79" i="97" s="1"/>
  <c r="O81" i="97"/>
  <c r="AQ79" i="97" s="1"/>
  <c r="N81" i="97"/>
  <c r="AP79" i="97" s="1"/>
  <c r="M81" i="97"/>
  <c r="AO79" i="97" s="1"/>
  <c r="L81" i="97"/>
  <c r="AN80" i="97" s="1"/>
  <c r="K81" i="97"/>
  <c r="AM80" i="97" s="1"/>
  <c r="J81" i="97"/>
  <c r="AL79" i="97" s="1"/>
  <c r="I81" i="97"/>
  <c r="AK79" i="97" s="1"/>
  <c r="H81" i="97"/>
  <c r="AJ80" i="97" s="1"/>
  <c r="G81" i="97"/>
  <c r="AI80" i="97" s="1"/>
  <c r="F81" i="97"/>
  <c r="AH80" i="97" s="1"/>
  <c r="E81" i="97"/>
  <c r="AG80" i="97" s="1"/>
  <c r="D81" i="97"/>
  <c r="AF80" i="97" s="1"/>
  <c r="C81" i="97"/>
  <c r="AE78" i="97" s="1"/>
  <c r="AW81" i="97" l="1"/>
  <c r="AI79" i="97"/>
  <c r="AQ80" i="97"/>
  <c r="AM79" i="97"/>
  <c r="AE80" i="97"/>
  <c r="AI78" i="97"/>
  <c r="AI81" i="97" s="1"/>
  <c r="AO80" i="97"/>
  <c r="AQ78" i="97"/>
  <c r="AP80" i="97"/>
  <c r="AL78" i="97"/>
  <c r="AM78" i="97"/>
  <c r="AE79" i="97"/>
  <c r="AK80" i="97"/>
  <c r="AO78" i="97"/>
  <c r="AL80" i="97"/>
  <c r="AK78" i="97"/>
  <c r="AK81" i="97" s="1"/>
  <c r="AP78" i="97"/>
  <c r="AP81" i="97" s="1"/>
  <c r="AY78" i="97"/>
  <c r="AJ79" i="97"/>
  <c r="AN79" i="97"/>
  <c r="AR79" i="97"/>
  <c r="AF78" i="97"/>
  <c r="AF79" i="97"/>
  <c r="AT78" i="97"/>
  <c r="AG78" i="97"/>
  <c r="AG79" i="97"/>
  <c r="AT80" i="97"/>
  <c r="AJ78" i="97"/>
  <c r="AJ81" i="97" s="1"/>
  <c r="AN78" i="97"/>
  <c r="AR78" i="97"/>
  <c r="AH78" i="97"/>
  <c r="AH79" i="97"/>
  <c r="AU78" i="97"/>
  <c r="AU80" i="97"/>
  <c r="AS80" i="97"/>
  <c r="AV78" i="97"/>
  <c r="AV80" i="97"/>
  <c r="AY79" i="97"/>
  <c r="AS78" i="97"/>
  <c r="AS81" i="97" s="1"/>
  <c r="AE81" i="97" l="1"/>
  <c r="AQ81" i="97"/>
  <c r="AN81" i="97"/>
  <c r="AM81" i="97"/>
  <c r="AR81" i="97"/>
  <c r="AF81" i="97"/>
  <c r="AG81" i="97"/>
  <c r="AH81" i="97"/>
  <c r="AU81" i="97"/>
  <c r="AO81" i="97"/>
  <c r="AL81" i="97"/>
  <c r="AV81" i="97"/>
  <c r="AT81" i="97"/>
  <c r="AY81" i="97"/>
  <c r="AT71" i="97" l="1"/>
  <c r="AU71" i="97"/>
  <c r="AT70" i="97"/>
  <c r="AU70" i="97"/>
  <c r="AT60" i="97"/>
  <c r="AU60" i="97"/>
  <c r="AT59" i="97"/>
  <c r="AU59" i="97"/>
  <c r="AT58" i="97"/>
  <c r="AU58" i="97"/>
  <c r="AT54" i="97"/>
  <c r="AU54" i="97"/>
  <c r="AT53" i="97"/>
  <c r="AU53" i="97"/>
  <c r="AT52" i="97"/>
  <c r="AU52" i="97"/>
  <c r="AT48" i="97"/>
  <c r="AU48" i="97"/>
  <c r="AT47" i="97"/>
  <c r="AU47" i="97"/>
  <c r="AT46" i="97"/>
  <c r="AU46" i="97"/>
  <c r="AT41" i="97"/>
  <c r="AT40" i="97"/>
  <c r="AT29" i="97"/>
  <c r="AU29" i="97"/>
  <c r="AT25" i="97"/>
  <c r="AU25" i="97"/>
  <c r="AU33" i="97" s="1"/>
  <c r="AT16" i="97"/>
  <c r="AU16" i="97"/>
  <c r="AT15" i="97"/>
  <c r="AU15" i="97"/>
  <c r="AU10" i="97"/>
  <c r="AT10" i="97"/>
  <c r="AU9" i="97"/>
  <c r="AU11" i="97" s="1"/>
  <c r="AT9" i="97"/>
  <c r="AT33" i="97" l="1"/>
  <c r="AT11" i="97"/>
  <c r="AT72" i="97"/>
  <c r="AT63" i="97"/>
  <c r="AU17" i="97"/>
  <c r="AT17" i="97"/>
  <c r="AT64" i="97"/>
  <c r="AU72" i="97"/>
  <c r="AT42" i="97"/>
  <c r="AV9" i="97"/>
  <c r="AT65" i="97" l="1"/>
  <c r="Z41" i="97" l="1"/>
  <c r="Z40" i="97"/>
  <c r="Z11" i="97"/>
  <c r="BB10" i="97" l="1"/>
  <c r="BB9" i="97"/>
  <c r="BB11" i="97"/>
  <c r="Z42" i="97"/>
  <c r="BB41" i="97" s="1"/>
  <c r="AZ11" i="97"/>
  <c r="BB40" i="97" l="1"/>
  <c r="BB42" i="97" s="1"/>
  <c r="AZ42" i="97"/>
  <c r="D61" i="103"/>
  <c r="D62" i="103" s="1"/>
  <c r="D63" i="103" l="1"/>
  <c r="D15" i="79" l="1"/>
  <c r="D113" i="43" l="1"/>
  <c r="C29" i="79" s="1"/>
  <c r="D85" i="43"/>
  <c r="C16" i="79" s="1"/>
  <c r="D37" i="43"/>
  <c r="G10" i="43" s="1"/>
  <c r="F25" i="163" s="1"/>
  <c r="D65" i="43"/>
  <c r="D43" i="43"/>
  <c r="D89" i="43"/>
  <c r="D99" i="43"/>
  <c r="G19" i="43"/>
  <c r="D18" i="43"/>
  <c r="G9" i="43"/>
  <c r="E25" i="163" s="1"/>
  <c r="D79" i="43"/>
  <c r="D19" i="43" l="1"/>
  <c r="D108" i="43"/>
  <c r="G25" i="163"/>
  <c r="E26" i="163" s="1"/>
  <c r="C12" i="79"/>
  <c r="C14" i="79"/>
  <c r="D14" i="79" s="1"/>
  <c r="C7" i="79"/>
  <c r="D29" i="79"/>
  <c r="D16" i="79"/>
  <c r="H11" i="43"/>
  <c r="F26" i="163" l="1"/>
  <c r="Z29" i="97"/>
  <c r="G26" i="163" l="1"/>
  <c r="Z17" i="97"/>
  <c r="BB16" i="97" s="1"/>
  <c r="BB15" i="97" l="1"/>
  <c r="BB17" i="97" s="1"/>
  <c r="D7" i="79" l="1"/>
  <c r="W11" i="97" l="1"/>
  <c r="W42" i="97"/>
  <c r="AY41" i="97" l="1"/>
  <c r="AY40" i="97"/>
  <c r="AY9" i="97"/>
  <c r="AY10" i="97"/>
  <c r="W25" i="97"/>
  <c r="W29" i="97"/>
  <c r="AY42" i="97" l="1"/>
  <c r="AY11" i="97"/>
  <c r="S41" i="97" l="1"/>
  <c r="AU41" i="97" s="1"/>
  <c r="AU64" i="97" s="1"/>
  <c r="S40" i="97"/>
  <c r="AU40" i="97" s="1"/>
  <c r="AU63" i="97" l="1"/>
  <c r="AU65" i="97" s="1"/>
  <c r="AU42" i="97"/>
  <c r="W17" i="97" l="1"/>
  <c r="AY15" i="97" l="1"/>
  <c r="AY16" i="97"/>
  <c r="AY17" i="97" l="1"/>
  <c r="AV10" i="97" l="1"/>
  <c r="AV11" i="97" s="1"/>
  <c r="AV40" i="97"/>
  <c r="AV41" i="97" l="1"/>
  <c r="AV42" i="97" s="1"/>
  <c r="H26" i="43" l="1"/>
  <c r="H25" i="43"/>
  <c r="H27" i="43" l="1"/>
  <c r="G16" i="43"/>
  <c r="AC79" i="97" l="1"/>
  <c r="F44" i="163"/>
  <c r="B27" i="79"/>
  <c r="B10" i="79"/>
  <c r="B18" i="79" l="1"/>
  <c r="B31" i="79" s="1"/>
  <c r="B36" i="79" l="1"/>
  <c r="P42" i="97"/>
  <c r="P11" i="97"/>
  <c r="AV15" i="97" l="1"/>
  <c r="AR71" i="97"/>
  <c r="AR70" i="97"/>
  <c r="AR60" i="97"/>
  <c r="AR59" i="97"/>
  <c r="AR58" i="97"/>
  <c r="AR54" i="97"/>
  <c r="AR53" i="97"/>
  <c r="AR52" i="97"/>
  <c r="AR48" i="97"/>
  <c r="AR47" i="97"/>
  <c r="AR46" i="97"/>
  <c r="AR41" i="97"/>
  <c r="AR40" i="97"/>
  <c r="AR29" i="97"/>
  <c r="AR25" i="97"/>
  <c r="AR16" i="97"/>
  <c r="AR15" i="97"/>
  <c r="AR10" i="97"/>
  <c r="AR9" i="97"/>
  <c r="AV16" i="97" l="1"/>
  <c r="AV17" i="97" s="1"/>
  <c r="Q17" i="97" l="1"/>
  <c r="AS16" i="97" s="1"/>
  <c r="AR17" i="97"/>
  <c r="AS15" i="97" l="1"/>
  <c r="AS17" i="97" s="1"/>
  <c r="L31" i="97" l="1"/>
  <c r="L32" i="97"/>
  <c r="L30" i="97"/>
  <c r="O31" i="97" l="1"/>
  <c r="O32" i="97"/>
  <c r="O30" i="97"/>
  <c r="N29" i="97"/>
  <c r="N41" i="97"/>
  <c r="N31" i="97"/>
  <c r="N40" i="97"/>
  <c r="L41" i="97"/>
  <c r="L40" i="97"/>
  <c r="M41" i="97"/>
  <c r="M40" i="97"/>
  <c r="M31" i="97" l="1"/>
  <c r="N72" i="97"/>
  <c r="AP71" i="97" s="1"/>
  <c r="M30" i="97"/>
  <c r="M32" i="97"/>
  <c r="N17" i="97"/>
  <c r="N60" i="97"/>
  <c r="AP58" i="97" s="1"/>
  <c r="N32" i="97"/>
  <c r="N54" i="97"/>
  <c r="AP52" i="97" s="1"/>
  <c r="N48" i="97"/>
  <c r="AP47" i="97" s="1"/>
  <c r="N30" i="97"/>
  <c r="N42" i="97"/>
  <c r="AP40" i="97" s="1"/>
  <c r="N25" i="97"/>
  <c r="N33" i="97" s="1"/>
  <c r="N11" i="97"/>
  <c r="AP54" i="97" l="1"/>
  <c r="AP70" i="97"/>
  <c r="AP72" i="97" s="1"/>
  <c r="AP59" i="97"/>
  <c r="AP53" i="97"/>
  <c r="AP60" i="97"/>
  <c r="AP46" i="97"/>
  <c r="AP63" i="97" s="1"/>
  <c r="AP48" i="97"/>
  <c r="AP41" i="97"/>
  <c r="AP64" i="97" l="1"/>
  <c r="AP65" i="97" s="1"/>
  <c r="AP42" i="97"/>
  <c r="O29" i="97" l="1"/>
  <c r="O25" i="97"/>
  <c r="M72" i="97"/>
  <c r="M60" i="97"/>
  <c r="M54" i="97"/>
  <c r="M48" i="97"/>
  <c r="M42" i="97"/>
  <c r="M29" i="97"/>
  <c r="M25" i="97"/>
  <c r="M17" i="97"/>
  <c r="M11" i="97"/>
  <c r="O33" i="97" l="1"/>
  <c r="AQ29" i="97" s="1"/>
  <c r="AO15" i="97"/>
  <c r="AO16" i="97"/>
  <c r="AO47" i="97"/>
  <c r="AO46" i="97"/>
  <c r="AO48" i="97"/>
  <c r="AO59" i="97"/>
  <c r="AO58" i="97"/>
  <c r="AO60" i="97"/>
  <c r="AO10" i="97"/>
  <c r="AO9" i="97"/>
  <c r="AO41" i="97"/>
  <c r="AO40" i="97"/>
  <c r="AO52" i="97"/>
  <c r="AO54" i="97"/>
  <c r="AO53" i="97"/>
  <c r="AO71" i="97"/>
  <c r="AO70" i="97"/>
  <c r="AP29" i="97"/>
  <c r="AP15" i="97"/>
  <c r="AP16" i="97"/>
  <c r="AP9" i="97"/>
  <c r="AP10" i="97"/>
  <c r="M33" i="97"/>
  <c r="AO29" i="97" s="1"/>
  <c r="AO11" i="97" l="1"/>
  <c r="AP17" i="97"/>
  <c r="AO72" i="97"/>
  <c r="AO17" i="97"/>
  <c r="AO42" i="97"/>
  <c r="AO63" i="97"/>
  <c r="AO25" i="97"/>
  <c r="AO33" i="97" s="1"/>
  <c r="AO64" i="97"/>
  <c r="AQ25" i="97"/>
  <c r="AQ33" i="97" s="1"/>
  <c r="AP11" i="97"/>
  <c r="AP25" i="97"/>
  <c r="AP33" i="97" s="1"/>
  <c r="AO65" i="97" l="1"/>
  <c r="Q31" i="97" l="1"/>
  <c r="Q29" i="97" l="1"/>
  <c r="O40" i="97" l="1"/>
  <c r="Q40" i="97" l="1"/>
  <c r="O41" i="97"/>
  <c r="O11" i="97"/>
  <c r="AQ9" i="97" s="1"/>
  <c r="Q41" i="97" l="1"/>
  <c r="Q42" i="97" s="1"/>
  <c r="AS40" i="97" s="1"/>
  <c r="Q11" i="97"/>
  <c r="AS9" i="97" s="1"/>
  <c r="AQ10" i="97"/>
  <c r="AQ11" i="97" s="1"/>
  <c r="O42" i="97"/>
  <c r="AQ40" i="97" s="1"/>
  <c r="O17" i="97"/>
  <c r="AQ16" i="97" s="1"/>
  <c r="AS10" i="97" l="1"/>
  <c r="AS11" i="97" s="1"/>
  <c r="AS41" i="97"/>
  <c r="AS42" i="97" s="1"/>
  <c r="AR42" i="97"/>
  <c r="AQ41" i="97"/>
  <c r="AQ42" i="97" s="1"/>
  <c r="AQ15" i="97"/>
  <c r="AQ17" i="97" s="1"/>
  <c r="AR11" i="97" l="1"/>
  <c r="L72" i="97" l="1"/>
  <c r="K25" i="97"/>
  <c r="K29" i="97"/>
  <c r="K60" i="97"/>
  <c r="K54" i="97"/>
  <c r="K48" i="97"/>
  <c r="K42" i="97"/>
  <c r="AN71" i="97" l="1"/>
  <c r="AN70" i="97"/>
  <c r="K33" i="97"/>
  <c r="AN72" i="97" l="1"/>
  <c r="L17" i="97"/>
  <c r="L11" i="97"/>
  <c r="AN16" i="97" l="1"/>
  <c r="AN15" i="97"/>
  <c r="L60" i="97"/>
  <c r="L54" i="97"/>
  <c r="L48" i="97"/>
  <c r="L42" i="97"/>
  <c r="L29" i="97"/>
  <c r="L25" i="97"/>
  <c r="AN60" i="97" l="1"/>
  <c r="AN58" i="97"/>
  <c r="AN59" i="97"/>
  <c r="AN53" i="97"/>
  <c r="AN54" i="97"/>
  <c r="AN52" i="97"/>
  <c r="AN46" i="97"/>
  <c r="AN48" i="97"/>
  <c r="AN47" i="97"/>
  <c r="L33" i="97"/>
  <c r="AN29" i="97" s="1"/>
  <c r="AN17" i="97"/>
  <c r="AN41" i="97"/>
  <c r="AN40" i="97"/>
  <c r="AN25" i="97" l="1"/>
  <c r="AN33" i="97" s="1"/>
  <c r="AN9" i="97"/>
  <c r="AN63" i="97"/>
  <c r="AN42" i="97"/>
  <c r="AN10" i="97"/>
  <c r="AN64" i="97"/>
  <c r="AN11" i="97" l="1"/>
  <c r="AN65" i="97"/>
  <c r="Q30" i="97" l="1"/>
  <c r="J72" i="97"/>
  <c r="AL70" i="97" s="1"/>
  <c r="J60" i="97"/>
  <c r="AL60" i="97" s="1"/>
  <c r="J54" i="97"/>
  <c r="AL52" i="97" s="1"/>
  <c r="J48" i="97"/>
  <c r="AL48" i="97" s="1"/>
  <c r="J42" i="97"/>
  <c r="AL40" i="97" s="1"/>
  <c r="J25" i="97"/>
  <c r="J29" i="97"/>
  <c r="J17" i="97"/>
  <c r="AL16" i="97" s="1"/>
  <c r="J11" i="97"/>
  <c r="AL9" i="97" s="1"/>
  <c r="D147" i="43"/>
  <c r="D148" i="43"/>
  <c r="D144" i="43"/>
  <c r="A3" i="43"/>
  <c r="I40" i="97"/>
  <c r="I41" i="97"/>
  <c r="I72" i="97"/>
  <c r="AK70" i="97" s="1"/>
  <c r="I48" i="97"/>
  <c r="AK47" i="97" s="1"/>
  <c r="I54" i="97"/>
  <c r="AK52" i="97" s="1"/>
  <c r="I60" i="97"/>
  <c r="AK58" i="97" s="1"/>
  <c r="I25" i="97"/>
  <c r="I29" i="97"/>
  <c r="I17" i="97"/>
  <c r="AK16" i="97" s="1"/>
  <c r="I11" i="97"/>
  <c r="AK9" i="97" s="1"/>
  <c r="K17" i="97"/>
  <c r="H72" i="97"/>
  <c r="AJ70" i="97" s="1"/>
  <c r="H40" i="97"/>
  <c r="H41" i="97"/>
  <c r="H48" i="97"/>
  <c r="AJ46" i="97" s="1"/>
  <c r="H54" i="97"/>
  <c r="AJ52" i="97" s="1"/>
  <c r="H60" i="97"/>
  <c r="AJ58" i="97" s="1"/>
  <c r="H25" i="97"/>
  <c r="H29" i="97"/>
  <c r="H32" i="97"/>
  <c r="H31" i="97"/>
  <c r="H30" i="97"/>
  <c r="H17" i="97"/>
  <c r="AJ15" i="97" s="1"/>
  <c r="H11" i="97"/>
  <c r="AJ10" i="97" s="1"/>
  <c r="G72" i="97"/>
  <c r="AI70" i="97" s="1"/>
  <c r="G60" i="97"/>
  <c r="AI58" i="97" s="1"/>
  <c r="G54" i="97"/>
  <c r="AI53" i="97" s="1"/>
  <c r="G48" i="97"/>
  <c r="AI46" i="97" s="1"/>
  <c r="G42" i="97"/>
  <c r="AI41" i="97" s="1"/>
  <c r="AI10" i="97" s="1"/>
  <c r="G25" i="97"/>
  <c r="G29" i="97"/>
  <c r="G32" i="97"/>
  <c r="G31" i="97"/>
  <c r="G30" i="97"/>
  <c r="G17" i="97"/>
  <c r="AI16" i="97" s="1"/>
  <c r="G11" i="97"/>
  <c r="AI40" i="97"/>
  <c r="F29" i="97"/>
  <c r="F25" i="97"/>
  <c r="F32" i="97"/>
  <c r="F31" i="97"/>
  <c r="F30" i="97"/>
  <c r="D29" i="97"/>
  <c r="D32" i="97"/>
  <c r="D31" i="97"/>
  <c r="D30" i="97"/>
  <c r="D25" i="97"/>
  <c r="D33" i="97" s="1"/>
  <c r="C32" i="97"/>
  <c r="C31" i="97"/>
  <c r="C30" i="97"/>
  <c r="C25" i="97"/>
  <c r="C29" i="97"/>
  <c r="D17" i="97"/>
  <c r="AF16" i="97" s="1"/>
  <c r="C17" i="97"/>
  <c r="AE16" i="97" s="1"/>
  <c r="A9" i="97"/>
  <c r="A10" i="97" s="1"/>
  <c r="A11" i="97" s="1"/>
  <c r="A12" i="97" s="1"/>
  <c r="F72" i="97"/>
  <c r="AH71" i="97" s="1"/>
  <c r="E72" i="97"/>
  <c r="AG70" i="97" s="1"/>
  <c r="D72" i="97"/>
  <c r="AF71" i="97" s="1"/>
  <c r="C72" i="97"/>
  <c r="AE70" i="97" s="1"/>
  <c r="E25" i="97"/>
  <c r="E29" i="97"/>
  <c r="E32" i="97"/>
  <c r="E31" i="97"/>
  <c r="E30" i="97"/>
  <c r="F17" i="97"/>
  <c r="AH15" i="97" s="1"/>
  <c r="E17" i="97"/>
  <c r="AG16" i="97" s="1"/>
  <c r="D42" i="97"/>
  <c r="AF40" i="97" s="1"/>
  <c r="C42" i="97"/>
  <c r="AE40" i="97" s="1"/>
  <c r="F42" i="97"/>
  <c r="AH40" i="97" s="1"/>
  <c r="E42" i="97"/>
  <c r="AG40" i="97" s="1"/>
  <c r="F9" i="97"/>
  <c r="F10" i="97"/>
  <c r="E9" i="97"/>
  <c r="E10" i="97"/>
  <c r="D9" i="97"/>
  <c r="D10" i="97"/>
  <c r="C9" i="97"/>
  <c r="C10" i="97"/>
  <c r="C48" i="97"/>
  <c r="AE46" i="97" s="1"/>
  <c r="D48" i="97"/>
  <c r="AF46" i="97" s="1"/>
  <c r="E48" i="97"/>
  <c r="AG46" i="97" s="1"/>
  <c r="F48" i="97"/>
  <c r="AH46" i="97" s="1"/>
  <c r="C54" i="97"/>
  <c r="AE52" i="97" s="1"/>
  <c r="D54" i="97"/>
  <c r="AF52" i="97" s="1"/>
  <c r="E54" i="97"/>
  <c r="AG52" i="97" s="1"/>
  <c r="F54" i="97"/>
  <c r="AH52" i="97" s="1"/>
  <c r="C60" i="97"/>
  <c r="AE58" i="97" s="1"/>
  <c r="D60" i="97"/>
  <c r="AF58" i="97" s="1"/>
  <c r="E60" i="97"/>
  <c r="AG58" i="97" s="1"/>
  <c r="F60" i="97"/>
  <c r="AH58" i="97" s="1"/>
  <c r="AE59" i="97"/>
  <c r="C138" i="43"/>
  <c r="K11" i="97"/>
  <c r="AI52" i="97" l="1"/>
  <c r="AI63" i="97" s="1"/>
  <c r="AL59" i="97"/>
  <c r="AF54" i="97"/>
  <c r="AE47" i="97"/>
  <c r="AH41" i="97"/>
  <c r="AH42" i="97" s="1"/>
  <c r="AG71" i="97"/>
  <c r="AG72" i="97" s="1"/>
  <c r="AF59" i="97"/>
  <c r="AE71" i="97"/>
  <c r="AE72" i="97" s="1"/>
  <c r="AH70" i="97"/>
  <c r="AH72" i="97" s="1"/>
  <c r="AF48" i="97"/>
  <c r="AK53" i="97"/>
  <c r="AF70" i="97"/>
  <c r="AF72" i="97" s="1"/>
  <c r="I42" i="97"/>
  <c r="AK40" i="97" s="1"/>
  <c r="AL71" i="97"/>
  <c r="AL72" i="97" s="1"/>
  <c r="AH47" i="97"/>
  <c r="AK48" i="97"/>
  <c r="AL15" i="97"/>
  <c r="AL17" i="97" s="1"/>
  <c r="AF60" i="97"/>
  <c r="AF15" i="97"/>
  <c r="AF17" i="97" s="1"/>
  <c r="AH16" i="97"/>
  <c r="AH17" i="97" s="1"/>
  <c r="AL41" i="97"/>
  <c r="AL42" i="97" s="1"/>
  <c r="AL10" i="97"/>
  <c r="AL11" i="97" s="1"/>
  <c r="AF53" i="97"/>
  <c r="AG15" i="97"/>
  <c r="AG17" i="97" s="1"/>
  <c r="AI59" i="97"/>
  <c r="AI42" i="97"/>
  <c r="AG41" i="97"/>
  <c r="AG10" i="97" s="1"/>
  <c r="H33" i="97"/>
  <c r="AJ29" i="97" s="1"/>
  <c r="AK60" i="97"/>
  <c r="AL58" i="97"/>
  <c r="AH48" i="97"/>
  <c r="AI60" i="97"/>
  <c r="AH59" i="97"/>
  <c r="AE41" i="97"/>
  <c r="AE53" i="97"/>
  <c r="AL53" i="97"/>
  <c r="AF47" i="97"/>
  <c r="AL54" i="97"/>
  <c r="AH60" i="97"/>
  <c r="D149" i="43"/>
  <c r="AL46" i="97"/>
  <c r="AH54" i="97"/>
  <c r="AL47" i="97"/>
  <c r="AI15" i="97"/>
  <c r="AH53" i="97"/>
  <c r="A14" i="97"/>
  <c r="A15" i="97" s="1"/>
  <c r="A16" i="97" s="1"/>
  <c r="A17" i="97" s="1"/>
  <c r="A18" i="97" s="1"/>
  <c r="AJ71" i="97"/>
  <c r="AJ72" i="97" s="1"/>
  <c r="AI54" i="97"/>
  <c r="AI71" i="97"/>
  <c r="AI72" i="97" s="1"/>
  <c r="AK71" i="97"/>
  <c r="AK72" i="97" s="1"/>
  <c r="AJ9" i="97"/>
  <c r="AJ11" i="97" s="1"/>
  <c r="AC32" i="97"/>
  <c r="Q32" i="97"/>
  <c r="Q25" i="97"/>
  <c r="G33" i="97"/>
  <c r="AI29" i="97" s="1"/>
  <c r="AK59" i="97"/>
  <c r="AJ59" i="97"/>
  <c r="I33" i="97"/>
  <c r="AK29" i="97" s="1"/>
  <c r="AK54" i="97"/>
  <c r="AK46" i="97"/>
  <c r="C33" i="97"/>
  <c r="AE25" i="97" s="1"/>
  <c r="AE48" i="97"/>
  <c r="E11" i="97"/>
  <c r="AJ54" i="97"/>
  <c r="AK15" i="97"/>
  <c r="AE54" i="97"/>
  <c r="AG47" i="97"/>
  <c r="D11" i="97"/>
  <c r="E33" i="97"/>
  <c r="AG29" i="97" s="1"/>
  <c r="AE15" i="97"/>
  <c r="AE17" i="97" s="1"/>
  <c r="F33" i="97"/>
  <c r="AH25" i="97" s="1"/>
  <c r="AJ16" i="97"/>
  <c r="AJ17" i="97" s="1"/>
  <c r="AC30" i="97"/>
  <c r="AK10" i="97"/>
  <c r="AK11" i="97" s="1"/>
  <c r="AE60" i="97"/>
  <c r="AG48" i="97"/>
  <c r="C11" i="97"/>
  <c r="AJ47" i="97"/>
  <c r="AG9" i="97"/>
  <c r="AG63" i="97"/>
  <c r="AE9" i="97"/>
  <c r="AE63" i="97"/>
  <c r="AH63" i="97"/>
  <c r="AH9" i="97"/>
  <c r="AF25" i="97"/>
  <c r="AF29" i="97"/>
  <c r="H42" i="97"/>
  <c r="AJ40" i="97" s="1"/>
  <c r="AG60" i="97"/>
  <c r="AG59" i="97"/>
  <c r="AG54" i="97"/>
  <c r="AG53" i="97"/>
  <c r="F11" i="97"/>
  <c r="J33" i="97"/>
  <c r="AL25" i="97" s="1"/>
  <c r="C140" i="43"/>
  <c r="C146" i="43" s="1"/>
  <c r="AM58" i="97"/>
  <c r="AM16" i="97"/>
  <c r="AM15" i="97"/>
  <c r="AF9" i="97"/>
  <c r="AF63" i="97"/>
  <c r="AM40" i="97"/>
  <c r="AM9" i="97" s="1"/>
  <c r="AF41" i="97"/>
  <c r="AI48" i="97"/>
  <c r="AI47" i="97"/>
  <c r="AI9" i="97"/>
  <c r="AJ48" i="97"/>
  <c r="AJ60" i="97"/>
  <c r="AJ53" i="97"/>
  <c r="AI64" i="97" l="1"/>
  <c r="AH10" i="97"/>
  <c r="AH11" i="97" s="1"/>
  <c r="D13" i="79"/>
  <c r="D12" i="79"/>
  <c r="Z33" i="97"/>
  <c r="AK41" i="97"/>
  <c r="AK64" i="97" s="1"/>
  <c r="AE64" i="97"/>
  <c r="AE65" i="97" s="1"/>
  <c r="AL63" i="97"/>
  <c r="Z25" i="97"/>
  <c r="AZ33" i="97" s="1"/>
  <c r="AI17" i="97"/>
  <c r="W33" i="97"/>
  <c r="AJ25" i="97"/>
  <c r="AJ33" i="97" s="1"/>
  <c r="AE42" i="97"/>
  <c r="AG42" i="97"/>
  <c r="AL64" i="97"/>
  <c r="AH64" i="97"/>
  <c r="AH65" i="97" s="1"/>
  <c r="G31" i="43"/>
  <c r="D28" i="43"/>
  <c r="D56" i="43"/>
  <c r="C24" i="79" s="1"/>
  <c r="AC46" i="97"/>
  <c r="D44" i="43"/>
  <c r="AC47" i="97"/>
  <c r="D33" i="79"/>
  <c r="AE10" i="97"/>
  <c r="AE11" i="97" s="1"/>
  <c r="AM17" i="97"/>
  <c r="AG25" i="97"/>
  <c r="AG33" i="97" s="1"/>
  <c r="A20" i="97"/>
  <c r="A21" i="97" s="1"/>
  <c r="A22" i="97" s="1"/>
  <c r="A23" i="97" s="1"/>
  <c r="A24" i="97" s="1"/>
  <c r="A25" i="97" s="1"/>
  <c r="A26" i="97" s="1"/>
  <c r="A27" i="97" s="1"/>
  <c r="A28" i="97" s="1"/>
  <c r="A29" i="97" s="1"/>
  <c r="A30" i="97" s="1"/>
  <c r="A31" i="97" s="1"/>
  <c r="A32" i="97" s="1"/>
  <c r="A33" i="97" s="1"/>
  <c r="A34" i="97" s="1"/>
  <c r="AK17" i="97"/>
  <c r="AH29" i="97"/>
  <c r="AH33" i="97" s="1"/>
  <c r="AG64" i="97"/>
  <c r="AG65" i="97" s="1"/>
  <c r="AE29" i="97"/>
  <c r="AE33" i="97" s="1"/>
  <c r="AV29" i="97"/>
  <c r="D26" i="43"/>
  <c r="D72" i="43"/>
  <c r="C8" i="79" s="1"/>
  <c r="C25" i="79"/>
  <c r="D54" i="43"/>
  <c r="Q33" i="97"/>
  <c r="AS29" i="97" s="1"/>
  <c r="AG11" i="97"/>
  <c r="AR33" i="97"/>
  <c r="O60" i="97"/>
  <c r="AI25" i="97"/>
  <c r="AK25" i="97"/>
  <c r="AJ41" i="97"/>
  <c r="AJ64" i="97" s="1"/>
  <c r="AK63" i="97"/>
  <c r="AL29" i="97"/>
  <c r="AL33" i="97" s="1"/>
  <c r="AF33" i="97"/>
  <c r="AI65" i="97"/>
  <c r="AI11" i="97"/>
  <c r="AF10" i="97"/>
  <c r="AF11" i="97" s="1"/>
  <c r="AF64" i="97"/>
  <c r="AF65" i="97" s="1"/>
  <c r="AJ63" i="97"/>
  <c r="AM41" i="97"/>
  <c r="AF42" i="97"/>
  <c r="AM60" i="97"/>
  <c r="AM59" i="97"/>
  <c r="AC48" i="97" l="1"/>
  <c r="BE46" i="97" s="1"/>
  <c r="G41" i="43"/>
  <c r="BB25" i="97"/>
  <c r="BB29" i="97"/>
  <c r="D30" i="43"/>
  <c r="D118" i="43"/>
  <c r="C10" i="79"/>
  <c r="D8" i="79"/>
  <c r="C23" i="79"/>
  <c r="D23" i="79" s="1"/>
  <c r="AK42" i="97"/>
  <c r="AY25" i="97"/>
  <c r="AY29" i="97"/>
  <c r="AL65" i="97"/>
  <c r="AK65" i="97"/>
  <c r="Z48" i="97"/>
  <c r="BB46" i="97" s="1"/>
  <c r="D25" i="79"/>
  <c r="D143" i="43" s="1"/>
  <c r="D142" i="43" s="1"/>
  <c r="D24" i="79"/>
  <c r="W48" i="97"/>
  <c r="AJ42" i="97"/>
  <c r="G11" i="43"/>
  <c r="AI33" i="97"/>
  <c r="A36" i="97"/>
  <c r="A37" i="97" s="1"/>
  <c r="A40" i="97" s="1"/>
  <c r="AV25" i="97"/>
  <c r="AV33" i="97" s="1"/>
  <c r="AS25" i="97"/>
  <c r="AS33" i="97" s="1"/>
  <c r="AQ60" i="97"/>
  <c r="AQ58" i="97"/>
  <c r="AQ59" i="97"/>
  <c r="O72" i="97"/>
  <c r="AQ71" i="97" s="1"/>
  <c r="AK33" i="97"/>
  <c r="AJ65" i="97"/>
  <c r="AM10" i="97"/>
  <c r="AM11" i="97" s="1"/>
  <c r="AM42" i="97"/>
  <c r="AM25" i="97"/>
  <c r="F38" i="163" l="1"/>
  <c r="F39" i="163" s="1"/>
  <c r="BE47" i="97"/>
  <c r="BB33" i="97"/>
  <c r="H29" i="43"/>
  <c r="G40" i="43"/>
  <c r="E38" i="163" s="1"/>
  <c r="G21" i="43"/>
  <c r="BB47" i="97"/>
  <c r="BB48" i="97" s="1"/>
  <c r="C27" i="79"/>
  <c r="AY33" i="97"/>
  <c r="AY47" i="97"/>
  <c r="AY46" i="97"/>
  <c r="AY48" i="97"/>
  <c r="AZ48" i="97"/>
  <c r="B39" i="79"/>
  <c r="W72" i="97"/>
  <c r="G32" i="43"/>
  <c r="G33" i="43" s="1"/>
  <c r="A41" i="97"/>
  <c r="A42" i="97" s="1"/>
  <c r="A43" i="97" s="1"/>
  <c r="A46" i="97" s="1"/>
  <c r="D10" i="79"/>
  <c r="Q72" i="97"/>
  <c r="AS71" i="97" s="1"/>
  <c r="AQ70" i="97"/>
  <c r="AQ72" i="97" s="1"/>
  <c r="AM29" i="97"/>
  <c r="AM33" i="97" s="1"/>
  <c r="K72" i="97"/>
  <c r="AM70" i="97" s="1"/>
  <c r="E39" i="163" l="1"/>
  <c r="G38" i="163"/>
  <c r="G39" i="163" s="1"/>
  <c r="F40" i="163" s="1"/>
  <c r="AC70" i="97"/>
  <c r="BE48" i="97"/>
  <c r="G42" i="43"/>
  <c r="H41" i="43" s="1"/>
  <c r="AY70" i="97"/>
  <c r="AY71" i="97"/>
  <c r="AV70" i="97"/>
  <c r="D153" i="43"/>
  <c r="G15" i="43" s="1"/>
  <c r="A47" i="97"/>
  <c r="A48" i="97" s="1"/>
  <c r="A49" i="97" s="1"/>
  <c r="J25" i="79"/>
  <c r="AS70" i="97"/>
  <c r="AS72" i="97" s="1"/>
  <c r="AR72" i="97"/>
  <c r="AM71" i="97"/>
  <c r="AM72" i="97" s="1"/>
  <c r="AC78" i="97" l="1"/>
  <c r="F43" i="163"/>
  <c r="E40" i="163"/>
  <c r="Z72" i="97"/>
  <c r="BB70" i="97" s="1"/>
  <c r="AC71" i="97"/>
  <c r="H40" i="43"/>
  <c r="H42" i="43" s="1"/>
  <c r="AY72" i="97"/>
  <c r="A52" i="97"/>
  <c r="A53" i="97" s="1"/>
  <c r="A54" i="97" s="1"/>
  <c r="A55" i="97" s="1"/>
  <c r="A58" i="97" s="1"/>
  <c r="A59" i="97" s="1"/>
  <c r="A60" i="97" s="1"/>
  <c r="A61" i="97" s="1"/>
  <c r="G17" i="43"/>
  <c r="C18" i="79"/>
  <c r="C31" i="79" s="1"/>
  <c r="C36" i="79" s="1"/>
  <c r="D36" i="79" s="1"/>
  <c r="AV71" i="97"/>
  <c r="AV72" i="97" s="1"/>
  <c r="D154" i="43"/>
  <c r="G40" i="163" l="1"/>
  <c r="BB71" i="97"/>
  <c r="AC80" i="97"/>
  <c r="AC81" i="97" s="1"/>
  <c r="F45" i="163"/>
  <c r="AC72" i="97"/>
  <c r="BE70" i="97" s="1"/>
  <c r="A63" i="97"/>
  <c r="A64" i="97" s="1"/>
  <c r="A65" i="97" s="1"/>
  <c r="A66" i="97" s="1"/>
  <c r="A67" i="97" s="1"/>
  <c r="A69" i="97" s="1"/>
  <c r="BB72" i="97"/>
  <c r="G18" i="43"/>
  <c r="AZ72" i="97"/>
  <c r="D27" i="79"/>
  <c r="H16" i="43" l="1"/>
  <c r="G44" i="163" s="1"/>
  <c r="F46" i="163"/>
  <c r="BE71" i="97"/>
  <c r="BE72" i="97" s="1"/>
  <c r="BE79" i="97"/>
  <c r="BE78" i="97"/>
  <c r="BE80" i="97"/>
  <c r="Z81" i="97"/>
  <c r="BB80" i="97" s="1"/>
  <c r="G20" i="43"/>
  <c r="G22" i="43" s="1"/>
  <c r="H17" i="43"/>
  <c r="G45" i="163" s="1"/>
  <c r="H15" i="43"/>
  <c r="G43" i="163" s="1"/>
  <c r="A70" i="97"/>
  <c r="A71" i="97" s="1"/>
  <c r="A72" i="97" s="1"/>
  <c r="A73" i="97" s="1"/>
  <c r="A74" i="97" s="1"/>
  <c r="A75" i="97" s="1"/>
  <c r="A77" i="97" s="1"/>
  <c r="A78" i="97" s="1"/>
  <c r="D18" i="79"/>
  <c r="D31" i="79" s="1"/>
  <c r="J10" i="79"/>
  <c r="G46" i="163" l="1"/>
  <c r="BE81" i="97"/>
  <c r="H18" i="43"/>
  <c r="BB79" i="97"/>
  <c r="BB78" i="97"/>
  <c r="AZ81" i="97"/>
  <c r="A79" i="97"/>
  <c r="A80" i="97" s="1"/>
  <c r="A81" i="97" s="1"/>
  <c r="A82" i="97" s="1"/>
  <c r="A83" i="97" s="1"/>
  <c r="BB81" i="97" l="1"/>
  <c r="O48" i="97" l="1"/>
  <c r="AQ46" i="97" s="1"/>
  <c r="W54" i="97" l="1"/>
  <c r="AV46" i="97"/>
  <c r="AV54" i="97"/>
  <c r="O54" i="97"/>
  <c r="AQ54" i="97" s="1"/>
  <c r="Q48" i="97"/>
  <c r="AS46" i="97" s="1"/>
  <c r="AQ48" i="97"/>
  <c r="AQ47" i="97"/>
  <c r="AY54" i="97" l="1"/>
  <c r="AY53" i="97"/>
  <c r="AY52" i="97"/>
  <c r="AV48" i="97"/>
  <c r="AV47" i="97"/>
  <c r="AV53" i="97"/>
  <c r="AV52" i="97"/>
  <c r="Q54" i="97"/>
  <c r="AS48" i="97"/>
  <c r="AS47" i="97"/>
  <c r="AQ52" i="97"/>
  <c r="AQ63" i="97" s="1"/>
  <c r="AQ53" i="97"/>
  <c r="AQ64" i="97" s="1"/>
  <c r="AM48" i="97"/>
  <c r="AS54" i="97" l="1"/>
  <c r="AS52" i="97"/>
  <c r="AS53" i="97"/>
  <c r="AQ65" i="97"/>
  <c r="AR64" i="97"/>
  <c r="AR63" i="97"/>
  <c r="AM46" i="97"/>
  <c r="AM47" i="97"/>
  <c r="AR65" i="97" l="1"/>
  <c r="AM54" i="97"/>
  <c r="AM53" i="97" l="1"/>
  <c r="AM64" i="97" s="1"/>
  <c r="AM52" i="97"/>
  <c r="AM63" i="97" l="1"/>
  <c r="AM65" i="97" l="1"/>
  <c r="AC58" i="97" l="1"/>
  <c r="AC59" i="97" l="1"/>
  <c r="AC60" i="97" l="1"/>
  <c r="BE58" i="97" s="1"/>
  <c r="Z60" i="97"/>
  <c r="BB58" i="97" s="1"/>
  <c r="W60" i="97"/>
  <c r="Q60" i="97"/>
  <c r="BE59" i="97" l="1"/>
  <c r="BE60" i="97" s="1"/>
  <c r="BB59" i="97"/>
  <c r="AY60" i="97"/>
  <c r="AY59" i="97"/>
  <c r="AY64" i="97" s="1"/>
  <c r="AY58" i="97"/>
  <c r="AY63" i="97" s="1"/>
  <c r="AZ60" i="97"/>
  <c r="AV59" i="97"/>
  <c r="AV64" i="97" s="1"/>
  <c r="AS59" i="97"/>
  <c r="AS64" i="97" s="1"/>
  <c r="AS60" i="97"/>
  <c r="AS58" i="97"/>
  <c r="AS63" i="97" s="1"/>
  <c r="BB60" i="97" l="1"/>
  <c r="AY65" i="97"/>
  <c r="AS65" i="97"/>
  <c r="AV58" i="97"/>
  <c r="AV63" i="97" s="1"/>
  <c r="AV65" i="97" s="1"/>
  <c r="AV60" i="97"/>
  <c r="AC52" i="97" l="1"/>
  <c r="Z54" i="97" l="1"/>
  <c r="AZ63" i="97" l="1"/>
  <c r="BB52" i="97"/>
  <c r="BB53" i="97"/>
  <c r="BB64" i="97" s="1"/>
  <c r="AZ64" i="97"/>
  <c r="AZ54" i="97"/>
  <c r="AZ65" i="97" l="1"/>
  <c r="BB54" i="97"/>
  <c r="BB63" i="97"/>
  <c r="BB65" i="97" s="1"/>
  <c r="G28" i="163" l="1"/>
  <c r="F29" i="163" s="1"/>
  <c r="AC53" i="97"/>
  <c r="F34" i="163" l="1"/>
  <c r="F35" i="163" s="1"/>
  <c r="E29" i="163"/>
  <c r="AC54" i="97"/>
  <c r="BE52" i="97" s="1"/>
  <c r="G29" i="163" l="1"/>
  <c r="G34" i="163" s="1"/>
  <c r="G35" i="163" s="1"/>
  <c r="E34" i="163"/>
  <c r="E35" i="163" s="1"/>
  <c r="BE53" i="97"/>
  <c r="BE64" i="97" s="1"/>
  <c r="BE63" i="97"/>
  <c r="G30" i="43" l="1"/>
  <c r="H33" i="43" s="1"/>
  <c r="H34" i="43" s="1"/>
  <c r="H35" i="43" s="1"/>
  <c r="BE54" i="97"/>
  <c r="BE65" i="97"/>
  <c r="E16" i="163" l="1"/>
  <c r="E18" i="163" s="1"/>
  <c r="G16" i="163" l="1"/>
  <c r="G18" i="163" s="1"/>
  <c r="F19" i="163" s="1"/>
  <c r="AC27" i="97"/>
  <c r="AC29" i="97" s="1"/>
  <c r="AC31" i="97"/>
  <c r="AC33" i="97" s="1"/>
  <c r="BE25" i="97" s="1"/>
  <c r="E19" i="163" l="1"/>
  <c r="BE29" i="97"/>
  <c r="BE33" i="97" s="1"/>
  <c r="G19" i="163" l="1"/>
</calcChain>
</file>

<file path=xl/comments1.xml><?xml version="1.0" encoding="utf-8"?>
<comments xmlns="http://schemas.openxmlformats.org/spreadsheetml/2006/main">
  <authors>
    <author>Puget Sound Energy</author>
  </authors>
  <commentList>
    <comment ref="A9" authorId="0" shapeId="0">
      <text>
        <r>
          <rPr>
            <b/>
            <sz val="9"/>
            <color indexed="81"/>
            <rFont val="Tahoma"/>
            <family val="2"/>
          </rPr>
          <t>2 New Accts for Colstrip in Sept 2016.</t>
        </r>
        <r>
          <rPr>
            <sz val="9"/>
            <color indexed="81"/>
            <rFont val="Tahoma"/>
            <family val="2"/>
          </rPr>
          <t xml:space="preserve">
</t>
        </r>
      </text>
    </comment>
  </commentList>
</comments>
</file>

<file path=xl/comments2.xml><?xml version="1.0" encoding="utf-8"?>
<comments xmlns="http://schemas.openxmlformats.org/spreadsheetml/2006/main">
  <authors>
    <author>Puget Sound Energy</author>
  </authors>
  <commentList>
    <comment ref="D52" authorId="0" shapeId="0">
      <text>
        <r>
          <rPr>
            <b/>
            <sz val="9"/>
            <color indexed="81"/>
            <rFont val="Tahoma"/>
            <family val="2"/>
          </rPr>
          <t>Coding changed from RB to Non Operating in Dec 2019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D53" authorId="0" shapeId="0">
      <text>
        <r>
          <rPr>
            <b/>
            <sz val="9"/>
            <color indexed="81"/>
            <rFont val="Tahoma"/>
            <family val="2"/>
          </rPr>
          <t>Coding changed from RB to Non Operating in Dec 2019</t>
        </r>
      </text>
    </comment>
  </commentList>
</comments>
</file>

<file path=xl/sharedStrings.xml><?xml version="1.0" encoding="utf-8"?>
<sst xmlns="http://schemas.openxmlformats.org/spreadsheetml/2006/main" count="10637" uniqueCount="4818">
  <si>
    <t>AMOUNT</t>
  </si>
  <si>
    <t>% TOTAL</t>
  </si>
  <si>
    <t>100 SERIES OF ACCOUNTS</t>
  </si>
  <si>
    <t xml:space="preserve">  CWIP - 107                </t>
  </si>
  <si>
    <t xml:space="preserve">  RWIP - 108</t>
  </si>
  <si>
    <t xml:space="preserve">       SUBTOTAL</t>
  </si>
  <si>
    <t xml:space="preserve">  STORES EXPENSE - 163</t>
  </si>
  <si>
    <t xml:space="preserve">  CONSERVATION     - 182.3</t>
  </si>
  <si>
    <t xml:space="preserve">  CLEARING ACCTS - 184</t>
  </si>
  <si>
    <t xml:space="preserve">  ALL OTHER 100 ACCTS AND ALL 200</t>
  </si>
  <si>
    <t xml:space="preserve">       SUBTOTAL 100 SERIES (A)</t>
  </si>
  <si>
    <t>OPERATIONS AND MAINTENANCE</t>
  </si>
  <si>
    <t xml:space="preserve">  500 ACCOUNTS</t>
  </si>
  <si>
    <t xml:space="preserve">  700 &amp; 800 ACCOUNTS</t>
  </si>
  <si>
    <t xml:space="preserve">  900 ACCOUNTS            </t>
  </si>
  <si>
    <t xml:space="preserve">       SUBTOTAL O &amp; M (B)</t>
  </si>
  <si>
    <t xml:space="preserve">  400 ACCOUNTS (C)</t>
  </si>
  <si>
    <t>E352 TSM Str/Impv, Mint Farm OP</t>
  </si>
  <si>
    <t>E3620 DST Sub Eq Wild Horse Solar</t>
  </si>
  <si>
    <t>GENERAL</t>
  </si>
  <si>
    <t xml:space="preserve"> ACCOUNTING</t>
  </si>
  <si>
    <t>FERC FORM</t>
  </si>
  <si>
    <t>PAGES 354 &amp; 355</t>
  </si>
  <si>
    <t>(Col-5)</t>
  </si>
  <si>
    <t>G3740 105 DST Land &amp; Land Rights</t>
  </si>
  <si>
    <t>G3740 DST Land &amp; Land Rights</t>
  </si>
  <si>
    <t>G3741 DST Land &amp; Land Rights, Trans</t>
  </si>
  <si>
    <t>G3741 DST Land, Trans, Everett-Delt</t>
  </si>
  <si>
    <t>G3742 DST Easements</t>
  </si>
  <si>
    <t>G3742 DST Easements, Everett-Delta</t>
  </si>
  <si>
    <t>G3743 DST Easements, From Transmsn</t>
  </si>
  <si>
    <t>2011 CBR</t>
  </si>
  <si>
    <t>G3743 DST Easements, Trans, Everett</t>
  </si>
  <si>
    <t>G3750 DST Structures &amp; Improvements</t>
  </si>
  <si>
    <t>G3751 DST Structures &amp; Imprv, Trans</t>
  </si>
  <si>
    <t>G3762 DST Mains, Plastic</t>
  </si>
  <si>
    <t>G3764 DST Mains, Wrap Stl, Kittitas</t>
  </si>
  <si>
    <t>G3764 DST Mains, Wrapped Steel</t>
  </si>
  <si>
    <t>G3765 DST Mains, Cathodic Protectio</t>
  </si>
  <si>
    <t>G3766 DST Mains, Frm Trans, St Wrap</t>
  </si>
  <si>
    <t>G3766 DST Mains, Trans, Everett</t>
  </si>
  <si>
    <t>G3780 DST Measuring &amp; Reg Station</t>
  </si>
  <si>
    <t>G3781 DST Measuring &amp; Reg Sta, Tran</t>
  </si>
  <si>
    <t>G3800 DST Services-DO NOT USE</t>
  </si>
  <si>
    <t>G3801 DST Services, Cathodic Protec</t>
  </si>
  <si>
    <t>G3802 DST Services, Plastic</t>
  </si>
  <si>
    <t>G3803 DST Services, Steel Wrapped</t>
  </si>
  <si>
    <t>G383 DST House Regulators</t>
  </si>
  <si>
    <t>G384 DST House Regulator Installs</t>
  </si>
  <si>
    <t>G385 DST Industrial M&amp;R Sta Eq</t>
  </si>
  <si>
    <t>G3861 DST Com Water Heater</t>
  </si>
  <si>
    <t>G3862 DST Res Water Heater</t>
  </si>
  <si>
    <t>G3863 DST Res Conv Burner</t>
  </si>
  <si>
    <t>G3865 DST Com Conv Burner</t>
  </si>
  <si>
    <t>G387 DST Other Equipment</t>
  </si>
  <si>
    <t>E3912 GEN Computer Eq, Goldendale</t>
  </si>
  <si>
    <t>E3940 GEN Tools/Garage,  MTF OP</t>
  </si>
  <si>
    <t>E3940 GEN Tools/Garage, MTF new</t>
  </si>
  <si>
    <t>E3970 GEN CommEq, 3rd AC new</t>
  </si>
  <si>
    <t>E3970 GEN CommEq, 3rd AC old</t>
  </si>
  <si>
    <t>E3970 GEN CommEq, Colstrip 1-2 new</t>
  </si>
  <si>
    <t>E3970 GEN CommEq, Colstrip 1-2 old</t>
  </si>
  <si>
    <t>E3970 GEN CommEq, Colstrip 1-4 new</t>
  </si>
  <si>
    <t>E3970 GEN CommEq, Colstrip 1-4 old</t>
  </si>
  <si>
    <t>E3970 GEN CommEq, Hopkins Ridge new</t>
  </si>
  <si>
    <t>G389 105 GEN Land &amp; Land Rights</t>
  </si>
  <si>
    <t>G390 105 GEN Structure  &amp; Improv</t>
  </si>
  <si>
    <t xml:space="preserve">       SUBTOTAL FOR ALL BEFORE PTO (D)</t>
  </si>
  <si>
    <t xml:space="preserve"> PAID TIME - NOT WORKED</t>
  </si>
  <si>
    <t xml:space="preserve">GRAND TOTAL     </t>
  </si>
  <si>
    <t>16</t>
  </si>
  <si>
    <t>Account</t>
  </si>
  <si>
    <t>Account Description</t>
  </si>
  <si>
    <t>PUGET SOUND ENERGY</t>
  </si>
  <si>
    <t>DETERMINATION OF INPUT DATA TO FERC DL PAGES</t>
  </si>
  <si>
    <t>Direct Labor</t>
  </si>
  <si>
    <t>Item List</t>
  </si>
  <si>
    <t>Code</t>
  </si>
  <si>
    <t>3E     Electric Production OG RPT_FERC1A</t>
  </si>
  <si>
    <t>4E     Electric Transmission OG RPT_FERC</t>
  </si>
  <si>
    <t>5E     Electric Distribution OG RPT_FERC</t>
  </si>
  <si>
    <t>6E     Elec Customer Accts OG RPT_FERC1D</t>
  </si>
  <si>
    <t>7E     Elec Customer Svce OG RPT_FERC1E</t>
  </si>
  <si>
    <t>8E     Electric Sales OG RPT_FERC1F</t>
  </si>
  <si>
    <t>9E     Electric A&amp;G OG RPT_FERC1G</t>
  </si>
  <si>
    <t>12E    Electric Production OG RPT_FERC1H</t>
  </si>
  <si>
    <t>13E    Elec Transmission OG RPT_FERC1I</t>
  </si>
  <si>
    <t>14E    Elec Distribution OG RPT_FERC1J</t>
  </si>
  <si>
    <t>15E    Elec A&amp;G - Maint OG RPT_FERC1K</t>
  </si>
  <si>
    <t>46G    Gas A&amp;G Maintenance OG RPTFERC1AB</t>
  </si>
  <si>
    <t>CCA    Common Cust Accts OG RPTFERC1AC</t>
  </si>
  <si>
    <t>CCS    Common Cust Svce OG RPTFERC1AD</t>
  </si>
  <si>
    <t>CSA    Common Sales OG RPTFERC1AE</t>
  </si>
  <si>
    <t>CAG    Common A&amp;G OG RPTFERC1AF</t>
  </si>
  <si>
    <t>CMT    Common Maintenance OG RPTFERC1AG</t>
  </si>
  <si>
    <t>65E    Electric Plant OG 107E</t>
  </si>
  <si>
    <t>66G    Gas Plant OG 107G</t>
  </si>
  <si>
    <t>67C    Common Plant OG 107C</t>
  </si>
  <si>
    <t>70E    Electric Plant Removal OG 108E</t>
  </si>
  <si>
    <t>71G    Gas Plant removal OG 108G</t>
  </si>
  <si>
    <t>72C    Common Plant removal OG 108C</t>
  </si>
  <si>
    <t>74.01  Non Utility Property OG 107CL</t>
  </si>
  <si>
    <t>74.01</t>
  </si>
  <si>
    <t>74.01  Non Utility Prop Removal OG 108CL</t>
  </si>
  <si>
    <t>74.01T Non Utility Property Total</t>
  </si>
  <si>
    <t>74.02  Exp Cost Centers 400-405</t>
  </si>
  <si>
    <t>74.02</t>
  </si>
  <si>
    <t>74.02  Stores OG 199_STORES</t>
  </si>
  <si>
    <t>74.02  Cost Center  415</t>
  </si>
  <si>
    <t>74.02  Small Tools OG 199_SMTOOL</t>
  </si>
  <si>
    <t>74.02T Stores Total</t>
  </si>
  <si>
    <t>74.03  Conservation OG 1823</t>
  </si>
  <si>
    <t>74.04  Temp facilities OG 185</t>
  </si>
  <si>
    <t>74.05  Misc def debits OG 186</t>
  </si>
  <si>
    <t>74.06  400 Accts (orders starting w/a 4)</t>
  </si>
  <si>
    <t>74.07  143 Accts Receivable OG 143</t>
  </si>
  <si>
    <t>74.07</t>
  </si>
  <si>
    <t>74.07  JP Capital Non PSE (OG 150  x2/3)</t>
  </si>
  <si>
    <t>74.07  JP Expense Non PSE (OG 151 x2/3)</t>
  </si>
  <si>
    <t>74M2   Misc 200 Accounts OG 2</t>
  </si>
  <si>
    <t>74M2</t>
  </si>
  <si>
    <t>74JPE  JP Expense PSE Share (OG 151 / 3)</t>
  </si>
  <si>
    <t>74JPC  JP Capital PSE Share (OG 151 / 3)</t>
  </si>
  <si>
    <t>PTO    PTO - to be allocated (CC 291)</t>
  </si>
  <si>
    <t>CONSUP Construction Supprt OG 199_CONSUP</t>
  </si>
  <si>
    <t>RMA    Fleet  OG 199_FLEET</t>
  </si>
  <si>
    <t>RMA</t>
  </si>
  <si>
    <t>RMA    Fleet Cost Cntrs (Group P-FLEET)</t>
  </si>
  <si>
    <t>RMA    184 Orders  - allocated OG 184</t>
  </si>
  <si>
    <t>RMA    Labor Benefits OG 199_LBRBEN</t>
  </si>
  <si>
    <t>RMA    Cost Center  280</t>
  </si>
  <si>
    <t>RMA    Cost Center 260</t>
  </si>
  <si>
    <t>RMAT   Remaining Total To Allocate</t>
  </si>
  <si>
    <t>Subtotal  A</t>
  </si>
  <si>
    <t>Subtotal</t>
  </si>
  <si>
    <t>Subtotal  B</t>
  </si>
  <si>
    <t>Subtotal  C</t>
  </si>
  <si>
    <t>Grand Total (A+B+C)</t>
  </si>
  <si>
    <t>Grand</t>
  </si>
  <si>
    <t>ALL Orders - Labor</t>
  </si>
  <si>
    <t>All</t>
  </si>
  <si>
    <t>All Cost Centers - Labor</t>
  </si>
  <si>
    <t>All Cost Centers - PTO</t>
  </si>
  <si>
    <t>Total Labor</t>
  </si>
  <si>
    <t>Check</t>
  </si>
  <si>
    <t>Check 199's Should be Zero</t>
  </si>
  <si>
    <t>Total J. Prairie Capital</t>
  </si>
  <si>
    <t>Total Jackson Prairie Expense</t>
  </si>
  <si>
    <t>All 199's</t>
  </si>
  <si>
    <t>PUGET SOUND ENERGY-ELECTRIC &amp; GAS</t>
  </si>
  <si>
    <t>GRAND TOTAL</t>
  </si>
  <si>
    <t>B/S</t>
  </si>
  <si>
    <t>I/S</t>
  </si>
  <si>
    <t>Total Before PTO</t>
  </si>
  <si>
    <t>Grand Total</t>
  </si>
  <si>
    <t>74.03  Storm OG 1821</t>
  </si>
  <si>
    <t>PUGET SOUND ENERGY ALLOCATION ANALYSIS</t>
  </si>
  <si>
    <t>FOUR FACTOR ALLOCATOR</t>
  </si>
  <si>
    <t>DST</t>
  </si>
  <si>
    <t>TSM</t>
  </si>
  <si>
    <t>GNL</t>
  </si>
  <si>
    <t xml:space="preserve">LABOR BENEFITS </t>
  </si>
  <si>
    <t>74.03T Regulatory Assets Total</t>
  </si>
  <si>
    <t>74.03T</t>
  </si>
  <si>
    <t>RMAT Remaining Total To Allocate:</t>
  </si>
  <si>
    <t>1st Allocated Labor Benefits OG 199 LBRBEN to:</t>
  </si>
  <si>
    <t>Remaining balance to allocate (Line 1 - Line 3):</t>
  </si>
  <si>
    <t>Fleet  OG 199 FLEET</t>
  </si>
  <si>
    <t>184 Orders  - allocated OG 184</t>
  </si>
  <si>
    <t>Total Allocation (Equal to Line 1)</t>
  </si>
  <si>
    <t>ARO - Gas Mains</t>
  </si>
  <si>
    <t>ARO - Gas Short Term</t>
  </si>
  <si>
    <t>ARO - Frederickson</t>
  </si>
  <si>
    <t>Elec-Accum Depreciation -PP</t>
  </si>
  <si>
    <t>REPORT</t>
  </si>
  <si>
    <t>(a)</t>
  </si>
  <si>
    <t>(b)</t>
  </si>
  <si>
    <t>(c) = (a) - (b)</t>
  </si>
  <si>
    <t>DIFFERENCE</t>
  </si>
  <si>
    <t>AMA</t>
  </si>
  <si>
    <t>E3500 105 TSM Land &amp; Land Rights</t>
  </si>
  <si>
    <t>Transmission Plant - Electric</t>
  </si>
  <si>
    <t>E3500 TSM Land &amp; Land Rights</t>
  </si>
  <si>
    <t>E3500 TSM Land, 3rd AC</t>
  </si>
  <si>
    <t>E3500 TSM Land, Baker</t>
  </si>
  <si>
    <t>E3500 TSM Land, Colstrip</t>
  </si>
  <si>
    <t>E3500 TSM Land, N Intertie</t>
  </si>
  <si>
    <t>E3500 TSM Land, Wild Horse</t>
  </si>
  <si>
    <t>E3500 TSM Land, Wind Ridge</t>
  </si>
  <si>
    <t>E3501 105 TSM Easement</t>
  </si>
  <si>
    <t>E3640 DST Poles, Wild Horse Solar</t>
  </si>
  <si>
    <t>E3660 DST U/G Cond,Wild Horse Solar</t>
  </si>
  <si>
    <t>E3660 DST U/G Cond,Wild HorseWind</t>
  </si>
  <si>
    <t>E3911 GEN Off Furn &amp; Eq, Mint Farm</t>
  </si>
  <si>
    <t>E3911 GEN Off Furn &amp; Eq, MTF OP</t>
  </si>
  <si>
    <t>E3970 GEN CommEq, Hopkins Ridge old</t>
  </si>
  <si>
    <t>E3970 GEN CommEq, MFT OP</t>
  </si>
  <si>
    <t>E3970 GEN CommEq, Mint Farm</t>
  </si>
  <si>
    <t>G3980 GEN Misc Equip, new</t>
  </si>
  <si>
    <t xml:space="preserve">     Net Classified Plant (Excluding General (Common) Plant)</t>
  </si>
  <si>
    <t>Employee Benefits</t>
  </si>
  <si>
    <t>Direct Labor Accts 500-935</t>
  </si>
  <si>
    <t>E352 TSM Str/Impv, Colstrip 3-4 Com</t>
  </si>
  <si>
    <t>E352 TSM Structures &amp; Improvement</t>
  </si>
  <si>
    <t>E353 TSM Sta Eq, Colstrip 1-2 Com</t>
  </si>
  <si>
    <t>E353 TSM Sta Eq, Wild Horse</t>
  </si>
  <si>
    <t>E3901 GEN LH, Dayton</t>
  </si>
  <si>
    <t>E3911 GEN Off F&amp;E Sumas OP old</t>
  </si>
  <si>
    <t>E3911 GEN Office F&amp;E, GLD OP old</t>
  </si>
  <si>
    <t>E3912 GEN Computer Eq, Wild Hrs Exp</t>
  </si>
  <si>
    <t>E3970 GEN CommEq, GLD OP old</t>
  </si>
  <si>
    <t>G3742 105 DST Easements</t>
  </si>
  <si>
    <t>E353 TSM Sta Eq, Wild Horse-WindRid</t>
  </si>
  <si>
    <t>E353 TSM Sta Eq, Wind Ridge-NonProj</t>
  </si>
  <si>
    <t>E353 TSM Station Equipment</t>
  </si>
  <si>
    <t>E354 TSM Towers &amp; Fixtures</t>
  </si>
  <si>
    <t>E354 TSM Twr/Fixt, Colstrip 1-2 Com</t>
  </si>
  <si>
    <t>E354 TSM Twr/Fixt, Colstrip 3-4 Com</t>
  </si>
  <si>
    <t>E354 TSM Twr/Fixt, N Intertie</t>
  </si>
  <si>
    <t>E355 TSM Poles &amp; Fixtures</t>
  </si>
  <si>
    <t>E355 TSM Poles, Baker Common</t>
  </si>
  <si>
    <t>E355 TSM Poles, N Intertie</t>
  </si>
  <si>
    <t>E355 TSM Poles, Wild Horse</t>
  </si>
  <si>
    <t>E355 TSM Poles, Wild Horse-WindRidg</t>
  </si>
  <si>
    <t>E355 TSM Poles, Wind Ridge-NonProje</t>
  </si>
  <si>
    <t>E356 TSM O/H Cond, Baker Common</t>
  </si>
  <si>
    <t>E356 TSM O/H Cond, Colstrip 1-2 Com</t>
  </si>
  <si>
    <t>E356 TSM O/H Cond, Colstrip 3-4 Com</t>
  </si>
  <si>
    <t>E356 TSM O/H Cond, N Intertie</t>
  </si>
  <si>
    <t>E356 TSM O/H Cond, Wild Horse</t>
  </si>
  <si>
    <t>E356 TSM O/H Cond, Wild Horse-WindR</t>
  </si>
  <si>
    <t>E356 TSM O/H Cond, Wind Ridge-NonPr</t>
  </si>
  <si>
    <t>E356 TSM O/H Conductor &amp; Devices</t>
  </si>
  <si>
    <t>E354 TSM Poles, Mint Farm OP</t>
  </si>
  <si>
    <t>E356 TSM O/H Cov-Ber NOT USED</t>
  </si>
  <si>
    <t>E3620 DST Sub Eq Wild Horse Expan</t>
  </si>
  <si>
    <t>E3620 DST Sub@Plant WildHorse Expan</t>
  </si>
  <si>
    <t>E3660 DST U/G Cond,Wild Horse Expan</t>
  </si>
  <si>
    <t>E3670 DST U/G Cond, Wild Horse Exp</t>
  </si>
  <si>
    <t>E3911 GEN Off Furn &amp; Eq,Sumas</t>
  </si>
  <si>
    <t>E392 GEN Transp Eq, Encogen old</t>
  </si>
  <si>
    <t>E3970 GEN CommEq, Wild Horse new</t>
  </si>
  <si>
    <t>E3970 GEN CommEq, Wild Horse old</t>
  </si>
  <si>
    <t>E3590 TSM Roads &amp; Trails</t>
  </si>
  <si>
    <t>E3590 TSM Roads, Colstrip 1-2 Com</t>
  </si>
  <si>
    <t>E3590 TSM Roads, Colstrip 3-4 Com</t>
  </si>
  <si>
    <t>E3599 TSM ARO Transmission</t>
  </si>
  <si>
    <t>Tax only - Milwaukee Acq Adj</t>
  </si>
  <si>
    <t>E3600 105 DST Land &amp; Land Rights</t>
  </si>
  <si>
    <t>E3600 DST Land &amp; Land Rights</t>
  </si>
  <si>
    <t>E3600 DST Land, Sub, Alpac</t>
  </si>
  <si>
    <t>E3600 DST Land, Sub, Capitol</t>
  </si>
  <si>
    <t>E3600 DST Land, Sub, Crescent Harbr</t>
  </si>
  <si>
    <t>E3600 DST Land, Sub, Miller Bay</t>
  </si>
  <si>
    <t>E3600 DST Land, Sub, Paccar</t>
  </si>
  <si>
    <t>E3600 DST Land, Sub, Poulsbo</t>
  </si>
  <si>
    <t>E3600 DST Land, Sub, Sumas Generati</t>
  </si>
  <si>
    <t>E3600 DST Land, Sub, Viking</t>
  </si>
  <si>
    <t>E3600 DST Land, Sub, Vitulli</t>
  </si>
  <si>
    <t>E3601 105 DST Easements</t>
  </si>
  <si>
    <t>E3610 DST Structures &amp; Improvement</t>
  </si>
  <si>
    <t>E3620 102 DST Substation Equipment</t>
  </si>
  <si>
    <t>Elec Rate Base Line No.</t>
  </si>
  <si>
    <t>17</t>
  </si>
  <si>
    <t>1</t>
  </si>
  <si>
    <t>5</t>
  </si>
  <si>
    <t>E3620 DST Substation Equipment</t>
  </si>
  <si>
    <t>2010 CBR</t>
  </si>
  <si>
    <t>2010 GTIF</t>
  </si>
  <si>
    <t>E3640 DST Poles, Hopkins Ridge</t>
  </si>
  <si>
    <t>E3640 DST Poles/Towers/Fixtures</t>
  </si>
  <si>
    <t>E3650 105 DST O/H Conductor/Devices</t>
  </si>
  <si>
    <t>E3650 DST O/H Cond, Hopkins Ridge</t>
  </si>
  <si>
    <t>E3650 DST O/H Cond, WildHorse Solar</t>
  </si>
  <si>
    <t>E3650 DST O/H Conductor/Devices</t>
  </si>
  <si>
    <t>E3660 DST U/G Conduit</t>
  </si>
  <si>
    <t>E3660 DST U/G Conduit, HopkinsRidge</t>
  </si>
  <si>
    <t>E3670 DST U/G Cond, Hopkins Ridge</t>
  </si>
  <si>
    <t>E3670 DST U/G Cond, Wild Horse</t>
  </si>
  <si>
    <t>E3670 DST U/G Conductor/Devices</t>
  </si>
  <si>
    <t>E368 DST Line Transformers</t>
  </si>
  <si>
    <t>E369 DST Services</t>
  </si>
  <si>
    <t>E373 DST Street Lighting &amp; Signal</t>
  </si>
  <si>
    <t>E374 DST ARO Distribution</t>
  </si>
  <si>
    <t>Tax only - Dupont Acq Adj</t>
  </si>
  <si>
    <t>E389 105 GEN Land &amp; Land Rights</t>
  </si>
  <si>
    <t>General Plant, Electric</t>
  </si>
  <si>
    <t>E389 GEN Land &amp; Land Rights</t>
  </si>
  <si>
    <t>E3900 GEN Str/Impv, Colstrip 3-4</t>
  </si>
  <si>
    <t>E3900 GEN Str/Impv, Wildhorse</t>
  </si>
  <si>
    <t>E3900 GEN Structures &amp; Improvement</t>
  </si>
  <si>
    <t>E3901 GEN LH, Bellingham</t>
  </si>
  <si>
    <t>E3901 GEN LH, Expired</t>
  </si>
  <si>
    <t>E3911 GEN Office Furn &amp; Eq, new</t>
  </si>
  <si>
    <t>E3911 GEN Office Furn &amp; Eq, old</t>
  </si>
  <si>
    <t>E3912 GEN Computer Eq, new</t>
  </si>
  <si>
    <t>E392 GEN Trans Equip, new</t>
  </si>
  <si>
    <t>E392 GEN Trans Equip, old</t>
  </si>
  <si>
    <t>E3930 GEN Stores Equip, new</t>
  </si>
  <si>
    <t>E3930 GEN Stores Equip, old</t>
  </si>
  <si>
    <t>E3940 GEN Tools/Garage/Shop, new</t>
  </si>
  <si>
    <t>E3940 GEN Tools/Garage/Shop, old</t>
  </si>
  <si>
    <t>E3950 GEN Laboratory Equip, new</t>
  </si>
  <si>
    <t>E3950 GEN Laboratory Equip, old</t>
  </si>
  <si>
    <t>E396 GEN Power-Op Equip, new</t>
  </si>
  <si>
    <t>E3970 GEN Comm Equip, new</t>
  </si>
  <si>
    <t>E3970 GEN Comm Equip, old</t>
  </si>
  <si>
    <t>E3980 GEN Misc Equipment, new</t>
  </si>
  <si>
    <t>E3980 GEN Misc Equipment, old</t>
  </si>
  <si>
    <t>Depr Group</t>
  </si>
  <si>
    <t>Distribution Plant - Gas</t>
  </si>
  <si>
    <t>ACTUAL RESULTS OF OPERATIONS</t>
  </si>
  <si>
    <t>G388 DST ARO Distribution</t>
  </si>
  <si>
    <t>G389 GEN Land &amp; Land Rights</t>
  </si>
  <si>
    <t>General Plant, Gas</t>
  </si>
  <si>
    <t>G3911 GEN Office Furn &amp; Eq, new</t>
  </si>
  <si>
    <t>G3911 GEN Office Furn &amp; Eq, old</t>
  </si>
  <si>
    <t>G3912 GEN Computer Eq, new</t>
  </si>
  <si>
    <t>12ME</t>
  </si>
  <si>
    <t>G392 GEN Trans Equip, new</t>
  </si>
  <si>
    <t>G392 GEN Trans Equip, old</t>
  </si>
  <si>
    <t>G3930 GEN Stores Equip, new</t>
  </si>
  <si>
    <t>G3930 GEN Stores Equip, old</t>
  </si>
  <si>
    <t>2007 CBR</t>
  </si>
  <si>
    <t>2008 CBR</t>
  </si>
  <si>
    <t>2009 CBR</t>
  </si>
  <si>
    <t>2009 GRC &amp;</t>
  </si>
  <si>
    <t>G3931 GEN Stores Equipment &gt; $20K</t>
  </si>
  <si>
    <t>G3940 GEN Tools/Garage/Shop, new</t>
  </si>
  <si>
    <t>G3940 GEN Tools/Garage/Shop, old</t>
  </si>
  <si>
    <t>G3950 GEN Laboratory Equip, new</t>
  </si>
  <si>
    <t>G3950 GEN Laboratory Equip, old</t>
  </si>
  <si>
    <t>G396 GEN Power Op Equip, old</t>
  </si>
  <si>
    <t>G3970 GEN Comm Equip, new</t>
  </si>
  <si>
    <t>G3970 GEN Comm Equip, old</t>
  </si>
  <si>
    <t>G3980 GEN Misc Equip, old</t>
  </si>
  <si>
    <t>MONTH OF JANUARY</t>
  </si>
  <si>
    <t>MONTH OF FEBRUARY</t>
  </si>
  <si>
    <t>MONTH OF MARCH</t>
  </si>
  <si>
    <t>MONTH OF APRIL</t>
  </si>
  <si>
    <t>MONTH OF MAY</t>
  </si>
  <si>
    <t>MONTH OF JUNE</t>
  </si>
  <si>
    <t xml:space="preserve">  STORM - 182.1</t>
  </si>
  <si>
    <t>Total 700/800</t>
  </si>
  <si>
    <t>Total 900 Accounts</t>
  </si>
  <si>
    <t>ST</t>
  </si>
  <si>
    <t>GT</t>
  </si>
  <si>
    <t>Total Electric</t>
  </si>
  <si>
    <t>Total Gas</t>
  </si>
  <si>
    <t>Allocation to balance sheet (Line 10 + Line 11)</t>
  </si>
  <si>
    <t>Total Allocation to balance sheet (Line 5 + Line 12)</t>
  </si>
  <si>
    <t>Total Allocation to income statement (Line 6)</t>
  </si>
  <si>
    <t>Electric - Plant in Service - PP</t>
  </si>
  <si>
    <t>Elec-RWIP-CED3 C.O.R./Salvage-PP</t>
  </si>
  <si>
    <t>ARO-Wild Horse Wind</t>
  </si>
  <si>
    <t>Gas - Plant in Service - PP</t>
  </si>
  <si>
    <t xml:space="preserve">Gas-RWIP-RET1 C.O.R./Salvage PP    </t>
  </si>
  <si>
    <t>500 - 559 Accounts</t>
  </si>
  <si>
    <t>560 - 579 Accounts</t>
  </si>
  <si>
    <t>580 - 599  Accounts</t>
  </si>
  <si>
    <t xml:space="preserve">BALANCE SHEET % BEFORE PTO(A/D)  </t>
  </si>
  <si>
    <t xml:space="preserve">INCOME STATEMENT % BEFORE PTO{(B+C)/D} </t>
  </si>
  <si>
    <t>ARO-Electric Colstrip 1 &amp; 2 ash pond ca</t>
  </si>
  <si>
    <t>ARO-Electric Colstrip 3 &amp; 4 ash pond ca</t>
  </si>
  <si>
    <t>ARO-Hopkins Ridge</t>
  </si>
  <si>
    <t>ARO - Transmission Wood Poles</t>
  </si>
  <si>
    <t>ARO - Distribution Wood Poles</t>
  </si>
  <si>
    <t>ARO - Transmission Wood Poles to Short Term</t>
  </si>
  <si>
    <t>ARO - Distribution Wood Poles Short Term</t>
  </si>
  <si>
    <t>ARO - Electric Short Term</t>
  </si>
  <si>
    <t>CUSTOMER COUNT</t>
  </si>
  <si>
    <t>Gas</t>
  </si>
  <si>
    <t>Electric</t>
  </si>
  <si>
    <t>Total</t>
  </si>
  <si>
    <t>LABOR - DIRECT CHARGE TO O&amp;M</t>
  </si>
  <si>
    <t>T&amp;D OPERATIONS &amp; MAINTENANCE EXPENSE (LESS LABOR)</t>
  </si>
  <si>
    <t>CLASSIFIED PLANT</t>
  </si>
  <si>
    <t>GAS</t>
  </si>
  <si>
    <t>ELECTRIC</t>
  </si>
  <si>
    <t>TOTAL</t>
  </si>
  <si>
    <t>*</t>
  </si>
  <si>
    <t>Method</t>
  </si>
  <si>
    <t>Description</t>
  </si>
  <si>
    <t>12 Month Average Number of Customers</t>
  </si>
  <si>
    <t>Percent</t>
  </si>
  <si>
    <t>Joint Meter Reading Customers</t>
  </si>
  <si>
    <t>Non-Production Plant</t>
  </si>
  <si>
    <t xml:space="preserve"> Distribution</t>
  </si>
  <si>
    <t xml:space="preserve"> Transmission </t>
  </si>
  <si>
    <t xml:space="preserve"> Direct General Plant</t>
  </si>
  <si>
    <t>4-Factor Allocator</t>
  </si>
  <si>
    <t>Total Gas and Electric</t>
  </si>
  <si>
    <t xml:space="preserve">     Number of Customers</t>
  </si>
  <si>
    <t xml:space="preserve">     Percent</t>
  </si>
  <si>
    <t xml:space="preserve">     Labor - Direct Charge to O&amp;M</t>
  </si>
  <si>
    <t xml:space="preserve">     T&amp;D O&amp;M Expense (Less Labor)</t>
  </si>
  <si>
    <t>Transmission &amp; Distribution, Labor</t>
  </si>
  <si>
    <t>Transmission &amp; Distribution Total</t>
  </si>
  <si>
    <t>Transmission &amp; Distribution, excluding Labor</t>
  </si>
  <si>
    <t>Total Percentages</t>
  </si>
  <si>
    <t xml:space="preserve">  </t>
  </si>
  <si>
    <t xml:space="preserve"> </t>
  </si>
  <si>
    <t>ALLOCATION METHODS</t>
  </si>
  <si>
    <t>PUGET SOUND ENERGY, INC.</t>
  </si>
  <si>
    <t>AVERAGE NUMBER OF CUSTOMERS</t>
  </si>
  <si>
    <t>Month Ended</t>
  </si>
  <si>
    <t>Variance from Prior Year</t>
  </si>
  <si>
    <t>Customers</t>
  </si>
  <si>
    <t>Actual</t>
  </si>
  <si>
    <t>Amount</t>
  </si>
  <si>
    <t>%</t>
  </si>
  <si>
    <t>Prior Year</t>
  </si>
  <si>
    <t>Residential</t>
  </si>
  <si>
    <t>Commercial - Firm</t>
  </si>
  <si>
    <t>Commercial Interruptible</t>
  </si>
  <si>
    <t>Industrial - Firm</t>
  </si>
  <si>
    <t>Industrial Interruptible</t>
  </si>
  <si>
    <t>Gas Transportation</t>
  </si>
  <si>
    <t>Total Number of Customers</t>
  </si>
  <si>
    <t>Quarter-to-Date</t>
  </si>
  <si>
    <t>Twelve Months Ended</t>
  </si>
  <si>
    <t>Outdoor Lighting</t>
  </si>
  <si>
    <t>Transportation - Electric</t>
  </si>
  <si>
    <t>ROUTE</t>
  </si>
  <si>
    <t>ELEC_TOTAL</t>
  </si>
  <si>
    <t>GAS_TOTAL</t>
  </si>
  <si>
    <t>Line No.</t>
  </si>
  <si>
    <t>3E</t>
  </si>
  <si>
    <t>4E</t>
  </si>
  <si>
    <t>5E</t>
  </si>
  <si>
    <t>6E</t>
  </si>
  <si>
    <t>7E</t>
  </si>
  <si>
    <t>8E</t>
  </si>
  <si>
    <t>9E</t>
  </si>
  <si>
    <t>12E</t>
  </si>
  <si>
    <t>13E</t>
  </si>
  <si>
    <t>14E</t>
  </si>
  <si>
    <t>15E</t>
  </si>
  <si>
    <t>28G</t>
  </si>
  <si>
    <t>30G</t>
  </si>
  <si>
    <t>31G</t>
  </si>
  <si>
    <t>32G</t>
  </si>
  <si>
    <t>33G</t>
  </si>
  <si>
    <t>34G</t>
  </si>
  <si>
    <t>35G</t>
  </si>
  <si>
    <t>36G</t>
  </si>
  <si>
    <t>37G</t>
  </si>
  <si>
    <t>40G</t>
  </si>
  <si>
    <t>44G</t>
  </si>
  <si>
    <t>45G</t>
  </si>
  <si>
    <t>46G</t>
  </si>
  <si>
    <t>65E</t>
  </si>
  <si>
    <t>66G</t>
  </si>
  <si>
    <t>67C</t>
  </si>
  <si>
    <t>70E</t>
  </si>
  <si>
    <t>71G</t>
  </si>
  <si>
    <t>72C</t>
  </si>
  <si>
    <t>74.01T</t>
  </si>
  <si>
    <t>74.02T</t>
  </si>
  <si>
    <t>74.03</t>
  </si>
  <si>
    <t>74.04</t>
  </si>
  <si>
    <t>74.05</t>
  </si>
  <si>
    <t>74.06</t>
  </si>
  <si>
    <t>74JPC</t>
  </si>
  <si>
    <t>74JPE</t>
  </si>
  <si>
    <t>CCA</t>
  </si>
  <si>
    <t>CCS</t>
  </si>
  <si>
    <t>CSA</t>
  </si>
  <si>
    <t>CAG</t>
  </si>
  <si>
    <t>CMT</t>
  </si>
  <si>
    <t>PTO</t>
  </si>
  <si>
    <t>CONSUP</t>
  </si>
  <si>
    <t>RMAT</t>
  </si>
  <si>
    <t>E35017 105 TSM Easements</t>
  </si>
  <si>
    <t>E35017 TSM Easements</t>
  </si>
  <si>
    <t>E35017 TSM Easements, Baker Com</t>
  </si>
  <si>
    <t>E35017 TSM Easements, Upper Baker</t>
  </si>
  <si>
    <t>E3507 105 TSM Land &amp; Land Rights</t>
  </si>
  <si>
    <t>E3507 TSM Land &amp; Land Rights</t>
  </si>
  <si>
    <t>E3509 (GIF) Land, Wild Horse</t>
  </si>
  <si>
    <t>E35099 (GIF) Easement, Colstrip 1-2</t>
  </si>
  <si>
    <t>E35099 (GIF) Easement, Hopkins</t>
  </si>
  <si>
    <t>E35099 (GIF) Easement, Poison Sprin</t>
  </si>
  <si>
    <t>E35099 (GIF) Easement, Upper Baker</t>
  </si>
  <si>
    <t>E35099 (GIF) Easement, Wild Horse</t>
  </si>
  <si>
    <t>E352 TSM Str/Impv, 3rd AC Line</t>
  </si>
  <si>
    <t>E3527 TSM Str/Impv, Baker Common</t>
  </si>
  <si>
    <t>E3527 TSM Structures &amp; Improvement</t>
  </si>
  <si>
    <t>E3529 (GIF) Struc/Improv, Mint Farm</t>
  </si>
  <si>
    <t>E3529 (GIF) Struc/Improv, Whitehorn</t>
  </si>
  <si>
    <t>E353 TSM Sta Eq, 3rd AC Line</t>
  </si>
  <si>
    <t>E3537 TSM Sta Eq, Encogen</t>
  </si>
  <si>
    <t>E3537 TSM Sta Eq, Fredonia3&amp;4 OP</t>
  </si>
  <si>
    <t>E3537 TSM Sta Eq, Hopkins Ridge</t>
  </si>
  <si>
    <t>E3537 TSM Sta Eq, Snoqualmie 2</t>
  </si>
  <si>
    <t>E3537 TSM Sub Eq, Sumas OP-SMC</t>
  </si>
  <si>
    <t>E3537 TSM Sub Eq, Sumas OP-SMS</t>
  </si>
  <si>
    <t>E3537 TSM Substation Equipment</t>
  </si>
  <si>
    <t>E3539 (GIF) Sta Eq, Arco Central</t>
  </si>
  <si>
    <t>E3539 (GIF) Sta Eq, Baker River Sw</t>
  </si>
  <si>
    <t>E3539 (GIF) Sta Eq, Colstrip 1-2</t>
  </si>
  <si>
    <t>E3539 (GIF) Sta Eq, Electron Height</t>
  </si>
  <si>
    <t>E3539 (GIF) Sta Eq, Encogen</t>
  </si>
  <si>
    <t>E3539 (GIF) Sta Eq, Frederickson</t>
  </si>
  <si>
    <t>E3539 (GIF) Sta Eq, Fredonia 3&amp;4</t>
  </si>
  <si>
    <t>E3539 (GIF) Sta Eq, Goldendale</t>
  </si>
  <si>
    <t>E3539 (GIF) Sta Eq, Hopkins Ridge</t>
  </si>
  <si>
    <t>E3539 (GIF) Sta Eq, HPK sub@plant</t>
  </si>
  <si>
    <t>E3539 (GIF) Sta Eq, Lower Baker</t>
  </si>
  <si>
    <t>E3539 (GIF) Sta Eq, Mint Farm</t>
  </si>
  <si>
    <t>E3539 (GIF) Sta Eq, Nooksack</t>
  </si>
  <si>
    <t>E3539 (GIF) Sta Eq, Poison Spring</t>
  </si>
  <si>
    <t>E3539 (GIF) Sta Eq, Shannon</t>
  </si>
  <si>
    <t>E3539 (GIF) Sta Eq, Snoqualmie 2</t>
  </si>
  <si>
    <t>E3539 (GIF) Sta Eq, Snoqualmie Sw</t>
  </si>
  <si>
    <t>E3539 (GIF) Sta Eq, Stillwater</t>
  </si>
  <si>
    <t>E3539 (GIF) Sta Eq, Sumas OP-SMC</t>
  </si>
  <si>
    <t>E3539 (GIF) Sta Eq, Terrell</t>
  </si>
  <si>
    <t>E3539 (GIF) Sta Eq, Texaco West</t>
  </si>
  <si>
    <t>E3539 (GIF) Sta Eq, Upper Baker</t>
  </si>
  <si>
    <t>E3539 (GIF) Sta Eq, WHDE sub@plant</t>
  </si>
  <si>
    <t>E3539 (GIF) Sta Eq, Whitehorn</t>
  </si>
  <si>
    <t>E3539 (GIF) Sta Eq, Wild H sub@plt</t>
  </si>
  <si>
    <t>E3539 (GIF) Sta Eq, Wild Horse Exp</t>
  </si>
  <si>
    <t>E354 TSM Twr/Fixt, 3rd AC Line</t>
  </si>
  <si>
    <t>E3547 TSM Towers, Hopkins Ridge</t>
  </si>
  <si>
    <t>E3547 TSM Towers/Fixtures</t>
  </si>
  <si>
    <t>E3549 (GIF) Twr/Fixt, Colstrip 3-4</t>
  </si>
  <si>
    <t>E355 TSM Poles, 3rd AC Line</t>
  </si>
  <si>
    <t>E3557 TSM Poles, Baker Common</t>
  </si>
  <si>
    <t>E3557 TSM Poles, Upper Baker</t>
  </si>
  <si>
    <t>E3559 (GIF) Poles, Colstrip 1-2</t>
  </si>
  <si>
    <t>E3559 (GIF) Poles, Colstrip 3-4</t>
  </si>
  <si>
    <t>E3559 (GIF) Poles, Hopkins Ridge</t>
  </si>
  <si>
    <t>E3559 (GIF) Poles, Lower Baker</t>
  </si>
  <si>
    <t>E3559 (GIF) Poles, Poison Spring</t>
  </si>
  <si>
    <t>E3559 (GIF) Poles, Scl-Tolt</t>
  </si>
  <si>
    <t>E3559 (GIF) Poles, Snoqualmie 1</t>
  </si>
  <si>
    <t>E3559 (GIF) Poles, Snoqualmie 2</t>
  </si>
  <si>
    <t>E3559 (GIF) Poles, Sumas</t>
  </si>
  <si>
    <t>E3559 (GIF) Poles, Upper Baker</t>
  </si>
  <si>
    <t>E3559 (GIF) Poles, Wild Horse</t>
  </si>
  <si>
    <t>E356 TSM O/H Cond, 3rd AC Line</t>
  </si>
  <si>
    <t>E3567 TSM O/H Cond, Baker Common</t>
  </si>
  <si>
    <t>E3567 TSM O/H Conductor/Devices</t>
  </si>
  <si>
    <t>E3567 TSM O/H Cov-Ber-DONOTUSE</t>
  </si>
  <si>
    <t>E3569 (GIF) O/H Cond, Colstrip 1-2</t>
  </si>
  <si>
    <t>E3569 (GIF) O/H Cond, Colstrip 3-4</t>
  </si>
  <si>
    <t>E3569 (GIF) O/H Cond, Hopkins</t>
  </si>
  <si>
    <t>E3569 (GIF) O/H Cond, Lower Baker</t>
  </si>
  <si>
    <t>E3569 (GIF) O/H Cond, Poison Spring</t>
  </si>
  <si>
    <t>E3569 (GIF) O/H Cond, Scl-Tolt</t>
  </si>
  <si>
    <t>E3569 (GIF) O/H Cond, Snoqualmie 1</t>
  </si>
  <si>
    <t>E3569 (GIF) O/H Cond, Snoqualmie 2</t>
  </si>
  <si>
    <t>E3569 (GIF) O/H Cond, Sumas</t>
  </si>
  <si>
    <t>E3569 (GIF) O/H Cond, Upper Baker</t>
  </si>
  <si>
    <t>E3569 (GIF) O/H Cond, Wild Horse</t>
  </si>
  <si>
    <t>E3577 TSM U/G Conduit</t>
  </si>
  <si>
    <t>E3587 TSM U/G Conductor/Devices</t>
  </si>
  <si>
    <t>E3590 TSM Roads, 3rd AC Line</t>
  </si>
  <si>
    <t>E3597 TSM Roads &amp; Trails</t>
  </si>
  <si>
    <t>E3597 TSM Roads/Trails, Baker Com</t>
  </si>
  <si>
    <t>E3597 TSM Roads/Trails, Upper Baker</t>
  </si>
  <si>
    <t>E35999 (GIF) Rd/Trail, Upper Baker</t>
  </si>
  <si>
    <t>E3940 GEN Tools Hopkins Ridge, new</t>
  </si>
  <si>
    <t>E3970 GEN CommEq, LSR</t>
  </si>
  <si>
    <t>ACDum Depreciation Non-legal Cost of Removal</t>
  </si>
  <si>
    <t>Contra ACDum Depreciation Non-legal Cost of Remova</t>
  </si>
  <si>
    <t>Electric-ACDum Amortization - PP</t>
  </si>
  <si>
    <t>GAS-ACDum Depreciation -PP</t>
  </si>
  <si>
    <t>GAS-ACDum Amortization - PP</t>
  </si>
  <si>
    <t>Total 500 Accounts</t>
  </si>
  <si>
    <t>74.08  Prelim Survey OG 183</t>
  </si>
  <si>
    <t>74.08</t>
  </si>
  <si>
    <t>E35016 TSM Easements</t>
  </si>
  <si>
    <t>E3506 TSM Land &amp; Land Rights</t>
  </si>
  <si>
    <t>E3526 TSM Structures &amp; Improvement</t>
  </si>
  <si>
    <t>E3537 TSM Sta Eq, Hopkins Ridge Exp</t>
  </si>
  <si>
    <t>E3538 (LIF) Sta Eq, Sub-Txe</t>
  </si>
  <si>
    <t>E3539 (GIF) Sta Eq, Fredonia 1&amp;2</t>
  </si>
  <si>
    <t>E3539 (GIF) Sta Eq, Wind Ridge</t>
  </si>
  <si>
    <t>E3539 (GIF) Sta Eq, WindRid NonProj</t>
  </si>
  <si>
    <t>E3566 TSM O/H Conductor/Devices</t>
  </si>
  <si>
    <t>E3567 TSM O/H Cond, Upper Baker</t>
  </si>
  <si>
    <t>E3640 DST Poles, LSR</t>
  </si>
  <si>
    <t>E3660 DST U/G Conduit, LSR</t>
  </si>
  <si>
    <t>E3670 DST U/G Cond, LSR</t>
  </si>
  <si>
    <t>E3911 GEN Off Furn &amp; Eq, LSR</t>
  </si>
  <si>
    <t>E3940 GEN Tools LSR</t>
  </si>
  <si>
    <t>E3970 GEN CommEq, Goldendale new</t>
  </si>
  <si>
    <t>E3970 GEN CommEq, Sumas new</t>
  </si>
  <si>
    <t>ARO - Lower Snake River Wind Facility</t>
  </si>
  <si>
    <t>MONTH OF JULY</t>
  </si>
  <si>
    <t>MONTH OF AUGUST</t>
  </si>
  <si>
    <t>MONTH OF SEPTEMBER</t>
  </si>
  <si>
    <t>G3760 DST Mains-NOTUSED</t>
  </si>
  <si>
    <t>G3761 DST Mains, Cast Iron</t>
  </si>
  <si>
    <t>E353 TSM Sta Eq LSR</t>
  </si>
  <si>
    <t>E3587 TSM U/G Cond, Koma Kulshan</t>
  </si>
  <si>
    <t>ARO - Crystal Mountain Generator Site</t>
  </si>
  <si>
    <t>ARO - Ferndale - Long Term</t>
  </si>
  <si>
    <t>ARO - Gas Mains - Short Term</t>
  </si>
  <si>
    <t>ARO - Meteorological Tower Long Term</t>
  </si>
  <si>
    <t>2012 CBR</t>
  </si>
  <si>
    <t>2013 CBR</t>
  </si>
  <si>
    <t>E35017 DONOTUSE, Alpac</t>
  </si>
  <si>
    <t>E3527 DONOTUSE Sub Arco North</t>
  </si>
  <si>
    <t>E3527 DONOTUSE Sub Arco South</t>
  </si>
  <si>
    <t>E3527 DONOTUSE Sub Texaco West</t>
  </si>
  <si>
    <t>E3529 (GIF) Struc/Improv, Snoq#1</t>
  </si>
  <si>
    <t>E3529 (GIF) Struc/Improv, Snoq#2</t>
  </si>
  <si>
    <t>E353 105 TSM Station Equipment</t>
  </si>
  <si>
    <t>E353 HOPKINS SUB@PLANT</t>
  </si>
  <si>
    <t>E353 TSM Sta Eq, Cov-Ber NOT USED</t>
  </si>
  <si>
    <t>E353 TSM Sta Eq, Fredonia 1&amp;2 OP</t>
  </si>
  <si>
    <t>E353 TSM Sta Eq, Mint Farm</t>
  </si>
  <si>
    <t>E353 TSM Sta Eq, Mint Farm OP</t>
  </si>
  <si>
    <t>E353 TSM Sta Eq, Snoqualmie 1</t>
  </si>
  <si>
    <t>E353 WILD HORSE SUB@PLANT</t>
  </si>
  <si>
    <t>E3536 TSM Sta Eq, Baker Common</t>
  </si>
  <si>
    <t>E3536 TSM Sta Eq, Encogen</t>
  </si>
  <si>
    <t>E3536 TSM Sta Eq, Fredonia3&amp;4 OP</t>
  </si>
  <si>
    <t>E3536 TSM Sta Eq, Goldendale</t>
  </si>
  <si>
    <t>E3536 TSM Sta Eq, Hopkins Ridge</t>
  </si>
  <si>
    <t>E3536 TSM Sta Eq, Hopkins Ridge Exp</t>
  </si>
  <si>
    <t>E3536 TSM Sta Eq, Lower Baker</t>
  </si>
  <si>
    <t>E3536 TSM Sta Eq, Snoqualmie 1</t>
  </si>
  <si>
    <t>E3536 TSM Sta Eq, Snoqualmie 2</t>
  </si>
  <si>
    <t>E3536 TSM Sta Eq, Sumas SMS</t>
  </si>
  <si>
    <t>E3536 TSM Sta Eq, Upper Baker</t>
  </si>
  <si>
    <t>E3536 TSM Sta Eq, Wild Horse Solar</t>
  </si>
  <si>
    <t>E3536 TSM Substation Equipment</t>
  </si>
  <si>
    <t>E3537 DONOTUSE Sub, Fairchild</t>
  </si>
  <si>
    <t>E3537 DONOTUSE Sub, Texaco E</t>
  </si>
  <si>
    <t>E3537 DONOTUSE, Sub, Alpac</t>
  </si>
  <si>
    <t>E3537 DONOTUSE, Sub, Arco C</t>
  </si>
  <si>
    <t>E3537 DONOTUSE, Sub, Arco N</t>
  </si>
  <si>
    <t>E3537 DONOTUSE, Sub, Arco S</t>
  </si>
  <si>
    <t>E3537 DONOTUSE, Sub, BoeingRen</t>
  </si>
  <si>
    <t>E3537 DONOTUSE, Sub, Capitol</t>
  </si>
  <si>
    <t>E3537 DONOTUSE, Sub, Clover V</t>
  </si>
  <si>
    <t>E3537 DONOTUSE, Sub, LiquidAir</t>
  </si>
  <si>
    <t>E3537 DONOTUSE, Sub, MillerBay</t>
  </si>
  <si>
    <t>E3537 DONOTUSE, Sub, Olym Avon</t>
  </si>
  <si>
    <t>E3537 DONOTUSE, Sub, Olym Rntn</t>
  </si>
  <si>
    <t>E3537 DONOTUSE, Sub, Paccar</t>
  </si>
  <si>
    <t>E3537 DONOTUSE, Sub, Texaco W</t>
  </si>
  <si>
    <t>E3537 DONOTUSE, Sub, Vitulli</t>
  </si>
  <si>
    <t>E3537 DONOTUSE, Sub, Waterfront</t>
  </si>
  <si>
    <t>E3537 TSM Poles, Sumas OP</t>
  </si>
  <si>
    <t>E3537 TSM Sta Eq, Baker Common</t>
  </si>
  <si>
    <t>E3537 TSM Sta Eq, Goldendale</t>
  </si>
  <si>
    <t>E3537 TSM Sta Eq, Goldendale OP</t>
  </si>
  <si>
    <t>E3537 TSM Sta Eq, Lower Baker</t>
  </si>
  <si>
    <t>E3537 TSM Sta Eq, Mint Farm OP</t>
  </si>
  <si>
    <t>E3537 TSM Sta Eq, Snoqualmie 1</t>
  </si>
  <si>
    <t>E3537 TSM Sta Eq, Sumas SMS</t>
  </si>
  <si>
    <t>E3537 TSM Sta Eq, Upper Baker</t>
  </si>
  <si>
    <t>E3537 TSM Sta Eq, Wild Horse Solar</t>
  </si>
  <si>
    <t>E3539 (GIF) Sta Eq, LB#4 -2013</t>
  </si>
  <si>
    <t>E3539 (GIF) Sta Eq, Snoq 1-2013</t>
  </si>
  <si>
    <t>E3539 (GIF) Sta Eq, Snoq 2-2013</t>
  </si>
  <si>
    <t>E355 TSM Poles, Colstrip 1-2 Com</t>
  </si>
  <si>
    <t>E355 TSM Poles, Colstrip 3-4 Com</t>
  </si>
  <si>
    <t>E355 TSM Poles, Cov-Ber NOT USED</t>
  </si>
  <si>
    <t>E355 TSM Poles, Snoqualmie 2</t>
  </si>
  <si>
    <t>E3557 TSM Poles, Cov-Ber DONOTUSE</t>
  </si>
  <si>
    <t>E3557 TSM Poles, Hopkins Ridge</t>
  </si>
  <si>
    <t>E3557 TSM Poles, Lower Baker</t>
  </si>
  <si>
    <t>E3557 TSM Poles, Snoqualmie 2</t>
  </si>
  <si>
    <t>E3557 TSM Poles, Sumas</t>
  </si>
  <si>
    <t>E356 TSM O/H Cond, Mint Farm OP</t>
  </si>
  <si>
    <t>E356 TSM O/H Cond, Snoqualmie 1</t>
  </si>
  <si>
    <t>E356 TSM O/H Cond, Snoqualmie 2</t>
  </si>
  <si>
    <t>E3567 TSM O/H Cond, Hopkins Ridge</t>
  </si>
  <si>
    <t>E3567 TSM O/H Cond, Lower Baker</t>
  </si>
  <si>
    <t>E3567 TSM O/H Cond, Snoqualmie 1</t>
  </si>
  <si>
    <t>E3567 TSM O/H Cond, Snoqualmie 2</t>
  </si>
  <si>
    <t>E3567 TSM O/H Cond, Sumas OP</t>
  </si>
  <si>
    <t>E3577 TSM U/G Conduit, Koma Kuls</t>
  </si>
  <si>
    <t>E3601 DONOTUSE, Sub, Vitulli</t>
  </si>
  <si>
    <t>E3620 DONOTUSE, Clover Vally</t>
  </si>
  <si>
    <t>E3620 DONOTUSE, Crescent Hbr</t>
  </si>
  <si>
    <t>E3620 DONOTUSE, Fairchild</t>
  </si>
  <si>
    <t>E3640 DST Poles, Wild Horse</t>
  </si>
  <si>
    <t>E3640 DST Poles, Wild Horse Expan</t>
  </si>
  <si>
    <t>E3650 DST O/H Cond, Wild Horse</t>
  </si>
  <si>
    <t>E3650 DST O/H Cond, WildHorse Expan</t>
  </si>
  <si>
    <t>E3912 GEN Computer Eq, LB#4-2013</t>
  </si>
  <si>
    <t>E3970 DONOTUSE, Texaco East</t>
  </si>
  <si>
    <t>E3970 DONOTUSE, Texaco West</t>
  </si>
  <si>
    <t>E3970 DONOTUSE, Vitulli</t>
  </si>
  <si>
    <t>E3970 DONOTUSE, Waterfront</t>
  </si>
  <si>
    <t>E3970 GEN CommEq, Colstrip 3-4 new</t>
  </si>
  <si>
    <t>E3970 GEN CommEq, Encogen</t>
  </si>
  <si>
    <t>E3970 GEN CommEq, LB#4-2013</t>
  </si>
  <si>
    <t>E3970 GEN CommEq, Snoq 1-2013</t>
  </si>
  <si>
    <t>E3970 GEN CommEq, Snoq 2-2013</t>
  </si>
  <si>
    <t>G390 GEN Structures &amp; Improvements</t>
  </si>
  <si>
    <t>G3910 inactive</t>
  </si>
  <si>
    <t>G3941 GEN Tools/Garage/Shop &gt; $20K</t>
  </si>
  <si>
    <t>G3942 GEN Tools, 5 yrs</t>
  </si>
  <si>
    <t>G3943 GEN Tools, From G387 &lt; $20K</t>
  </si>
  <si>
    <t>G3951 GEN Laboratory Equip &gt; $20K</t>
  </si>
  <si>
    <t>G396 GEN Power Op Equip, new</t>
  </si>
  <si>
    <t>G3971 GEN Mobile Comm Eq</t>
  </si>
  <si>
    <t>G3972 GEN Telecommunications Eq</t>
  </si>
  <si>
    <t>G3981 GEN Misc Equipment &gt; $20K</t>
  </si>
  <si>
    <t>G399 GEN Other Tangible Property</t>
  </si>
  <si>
    <t>G3750 DONOTUSE, North Oper Ctr</t>
  </si>
  <si>
    <t>KITSAP</t>
  </si>
  <si>
    <t>KITTITAS</t>
  </si>
  <si>
    <t>PIERCE</t>
  </si>
  <si>
    <t>SNOHOMISH</t>
  </si>
  <si>
    <t>THURSTON</t>
  </si>
  <si>
    <t>VASHON</t>
  </si>
  <si>
    <t>WHATCOM</t>
  </si>
  <si>
    <t>Variance from Budget</t>
  </si>
  <si>
    <t>Budget</t>
  </si>
  <si>
    <t>E3529 (GIF) Struc/Improv, Ferndale</t>
  </si>
  <si>
    <t>E3539 (GIF) Sta Eq, Ferndale</t>
  </si>
  <si>
    <t>E3549 (GIF) Twr/Fixt, Ferndale</t>
  </si>
  <si>
    <t>Electric Plant In Service -Manual Adjustment</t>
  </si>
  <si>
    <t>Electric  Depr Reserve - Manual Adjustments</t>
  </si>
  <si>
    <t>Gas Plant In Service - Manual Adjustments</t>
  </si>
  <si>
    <t>Gas Depr Reserve - Manual Adjustments</t>
  </si>
  <si>
    <t>E35099 (GIF) Easement, LSR</t>
  </si>
  <si>
    <t>E3529 (GIF) Struc/Improv, LSR</t>
  </si>
  <si>
    <t>E3539 (GIF) Sta Eq, LSR</t>
  </si>
  <si>
    <t>E3539 (GIF) Sta Eq, SUB-BRL4-2013</t>
  </si>
  <si>
    <t>E354 TSM Twr/Fixt, MF OP-NOTUSED</t>
  </si>
  <si>
    <t>E354 TSM Twr/Fixt, WR-NonPr-NOTUSED</t>
  </si>
  <si>
    <t>E3549 (GIF) Twr/Fixt, LSR</t>
  </si>
  <si>
    <t>E3557 105 TSM Poles</t>
  </si>
  <si>
    <t>E3559 (GIF) Poles, TLN-HPK@plant</t>
  </si>
  <si>
    <t>E3559 (GIF) TSM Poles, LSR</t>
  </si>
  <si>
    <t>E3567 105 TSM O/H Conductor/Devices</t>
  </si>
  <si>
    <t>E3569 (GIF) O/H Cond, TLN-HPK@plant</t>
  </si>
  <si>
    <t>E3569 (GIF) O/H Conductor, LSR</t>
  </si>
  <si>
    <t>E357 TSM U/G Conduit WH-NOTUSED</t>
  </si>
  <si>
    <t>E3579 (GIF) UG Conduit, LSR</t>
  </si>
  <si>
    <t>E3579 (GIF)U/G Conduit,TLN-WHD@plnt</t>
  </si>
  <si>
    <t>E3589 (GIF) UG Conductor, LSR</t>
  </si>
  <si>
    <t>E3589 (GIF)U/G Cond,TLN-HPK@plt</t>
  </si>
  <si>
    <t>E3589 (GIF)U/G Cond,TLN-WHD@plnt</t>
  </si>
  <si>
    <t>E3589 (GIF)U/G Cond,TLN-WHDE@plt</t>
  </si>
  <si>
    <t>E35999 (GIF) Rds/Trail, LSR</t>
  </si>
  <si>
    <t>E3911 GEN Office F&amp;E, Snoq 1-2013</t>
  </si>
  <si>
    <t>E3911 GEN Office F&amp;E, Snoq 2-2013</t>
  </si>
  <si>
    <t>E3911 GEN Office Furn &amp; Eq, Gold</t>
  </si>
  <si>
    <t>E3912 GEN Computer Eq, old-RETIRED</t>
  </si>
  <si>
    <t>E3912 GEN Computer Eq, Sumas OP-RET</t>
  </si>
  <si>
    <t>2014 CBR</t>
  </si>
  <si>
    <t>SKAGIT</t>
  </si>
  <si>
    <t>Year-To-Date</t>
  </si>
  <si>
    <t>2015 CBR</t>
  </si>
  <si>
    <t>E3650 DST O/H Cond, LSR</t>
  </si>
  <si>
    <t>E3912 GEN Computer Eq, LSR</t>
  </si>
  <si>
    <t>Gas NC manual adjustments</t>
  </si>
  <si>
    <t>E3603 DONOTUSE 105 HV DST SUB-BKB</t>
  </si>
  <si>
    <t>E3603 DONOTUSE 105 HV DST TLN-0022</t>
  </si>
  <si>
    <t>E3603 DONOTUSE 105 HV DST TLN-0105</t>
  </si>
  <si>
    <t>E3610 DONOTUSE, Alpac</t>
  </si>
  <si>
    <t>E3610 DONOTUSE, Arco Central</t>
  </si>
  <si>
    <t>E3610 DONOTUSE, Capitol</t>
  </si>
  <si>
    <t>E3610 DONOTUSE, Clover Valley</t>
  </si>
  <si>
    <t>E3610 DONOTUSE, Miller Bay</t>
  </si>
  <si>
    <t>E3610 DONOTUSE, Paccar</t>
  </si>
  <si>
    <t>E3610 DONOTUSE, Texaco</t>
  </si>
  <si>
    <t>E3610 DONOTUSE, Texaco East</t>
  </si>
  <si>
    <t>E3610 DONOTUSE, Viking</t>
  </si>
  <si>
    <t>E3610 DONOTUSE, Vitulli</t>
  </si>
  <si>
    <t>E3610 DONOTUSE, Waterfront</t>
  </si>
  <si>
    <t>E3620 105 DST Substation Equipment</t>
  </si>
  <si>
    <t>E3620 DONOTUSE, Alpac</t>
  </si>
  <si>
    <t>E3620 DONOTUSE, Arco Central</t>
  </si>
  <si>
    <t>E3620 DONOTUSE, Arco North</t>
  </si>
  <si>
    <t>E3620 DONOTUSE, Arco South</t>
  </si>
  <si>
    <t>E3620 DONOTUSE, Capitol</t>
  </si>
  <si>
    <t>E3620 DONOTUSE, Liquid Air</t>
  </si>
  <si>
    <t>E3620 DONOTUSE, Miller Bay</t>
  </si>
  <si>
    <t>E3620 DONOTUSE, Olympic Avon</t>
  </si>
  <si>
    <t>E3620 DONOTUSE, Olympic Bayv</t>
  </si>
  <si>
    <t>E3620 DONOTUSE, Olympic Mobl</t>
  </si>
  <si>
    <t>E3620 DONOTUSE, Olympic Rntn</t>
  </si>
  <si>
    <t>E3620 DONOTUSE, Olympic Vail</t>
  </si>
  <si>
    <t>E3620 DONOTUSE, Paccar</t>
  </si>
  <si>
    <t>E3620 DONOTUSE, Poulsbo</t>
  </si>
  <si>
    <t>E3620 DONOTUSE, Roeder</t>
  </si>
  <si>
    <t>E3620 DONOTUSE, Texaco East</t>
  </si>
  <si>
    <t>E3620 DONOTUSE, Texaco West</t>
  </si>
  <si>
    <t>E3620 DONOTUSE, Viking</t>
  </si>
  <si>
    <t>E3620 DONOTUSE, Vituilli</t>
  </si>
  <si>
    <t>E3620 DONOTUSE, Waterfront</t>
  </si>
  <si>
    <t>E3620 DONOTUSE, Weyerhauser</t>
  </si>
  <si>
    <t>E3721 DST Water Hter, 10 yr-NOTUSED</t>
  </si>
  <si>
    <t>E3722 DST Water Htr, 15 yr-NOTUSED</t>
  </si>
  <si>
    <t>Distribution Plant - Electric</t>
  </si>
  <si>
    <t>E3900 DONOTUSE, Bellingham SvcC</t>
  </si>
  <si>
    <t>E3900 DONOTUSE, Whidbey Svc Ctr</t>
  </si>
  <si>
    <t>E3912 GEN Computer Eq, Snoqualmie 1</t>
  </si>
  <si>
    <t>E3912 GEN Computer Eq, Snoqualmie 2</t>
  </si>
  <si>
    <t>E3912 GEN Computer Eq, WHH #2-3</t>
  </si>
  <si>
    <t>E3912 GEN Computer Equip, UBK</t>
  </si>
  <si>
    <t>G3750 DONOTUSE, Everett OprBase</t>
  </si>
  <si>
    <t>G3750 DONOTUSE, Georgetown Oper</t>
  </si>
  <si>
    <t>G3750 DONOTUSE, North Oper Base</t>
  </si>
  <si>
    <t>G3912 GEN Computer Eq, old -RETIRED</t>
  </si>
  <si>
    <t>G3915 GEN Network Equipment</t>
  </si>
  <si>
    <t>G3916 GEN Data Equipment</t>
  </si>
  <si>
    <t>E3912 GEN Computer Eq, DO NOT USED</t>
  </si>
  <si>
    <t>E3912 GEN Computer Eq, Encogen</t>
  </si>
  <si>
    <t>E3912 GEN Computer Eq, Frederickson</t>
  </si>
  <si>
    <t>E3912 GEN Computer Eq, LBK FSC</t>
  </si>
  <si>
    <t>E3912 GEN Computer Eq, Mint Farm</t>
  </si>
  <si>
    <t>E3912 GEN Computer Eq, MTF OP</t>
  </si>
  <si>
    <t>E3912 GEN Computer Eq, Sumas</t>
  </si>
  <si>
    <t>E392 GEN Trans Equip, Snoq Park</t>
  </si>
  <si>
    <t>E3970 GEN CommEq, ENC new</t>
  </si>
  <si>
    <t>E3970 GEN CommEq, Frederickson</t>
  </si>
  <si>
    <t>E3970 GEN CommEq, Hopkins Exp</t>
  </si>
  <si>
    <t>E3980 GEN Misc Equip, Encogen</t>
  </si>
  <si>
    <t>E3980 GEN Misc Equip, Frederick</t>
  </si>
  <si>
    <t>SAP Direct Labor Download</t>
  </si>
  <si>
    <t>Difft (see SAP ZRW_DLF1)</t>
  </si>
  <si>
    <t>COUNTY_AREA</t>
  </si>
  <si>
    <t>JEFFERSON</t>
  </si>
  <si>
    <t>E3529 (GIF) Str/Impr, Fredonia 1&amp;2</t>
  </si>
  <si>
    <t>E3900 DONOTUSE, Frederickson</t>
  </si>
  <si>
    <t>E3911 GEN Off Furn &amp; Eq, WildHorse</t>
  </si>
  <si>
    <t>E3911 GEN Office F&amp;E, LBK #3</t>
  </si>
  <si>
    <t>E3911 GEN Office F&amp;E, Snoqualmie 1</t>
  </si>
  <si>
    <t>E3911 GEN Office Furn &amp; Eq, UBK</t>
  </si>
  <si>
    <t>E3912 GEN Computer Eq, Fredonia</t>
  </si>
  <si>
    <t>E3912 GEN Computer Eq, HPK Ridge</t>
  </si>
  <si>
    <t>E3912 GEN Computer Eq, Wild Horse</t>
  </si>
  <si>
    <t>E392 GEN Trans Equip, Colstrip 1</t>
  </si>
  <si>
    <t>E392 GEN Trans Equip, Colstrip 2</t>
  </si>
  <si>
    <t>E392 GEN Trans Equip, Colstrip 3</t>
  </si>
  <si>
    <t>E392 GEN Trans Equip, Colstrip 4</t>
  </si>
  <si>
    <t>E3940 GEN Tools, Colstrip 1</t>
  </si>
  <si>
    <t>E3940 GEN Tools, Colstrip 2</t>
  </si>
  <si>
    <t>E3940 GEN Tools, Colstrip 3</t>
  </si>
  <si>
    <t>E3940 GEN Tools, Colstrip 4</t>
  </si>
  <si>
    <t>E396 GEN Power-Op Equip, Colstrip 1</t>
  </si>
  <si>
    <t>E396 GEN Power-Op Equip, Colstrip 2</t>
  </si>
  <si>
    <t>E396 GEN Power-Op Equip, Colstrip 3</t>
  </si>
  <si>
    <t>E396 GEN Power-Op Equip, Colstrip 4</t>
  </si>
  <si>
    <t>E3970 GEN Comm Equip, Snoqualmie 1</t>
  </si>
  <si>
    <t>E3970 GEN CommEq, LB #3</t>
  </si>
  <si>
    <t>E3970 GEN CommEq, UBK</t>
  </si>
  <si>
    <t>E3980 GEN Misc Equipment, Sumas</t>
  </si>
  <si>
    <t>E3980 GEN Misc Equipment, UBK</t>
  </si>
  <si>
    <t>2016 CBR</t>
  </si>
  <si>
    <t>E3900 DONOTUSE, Kitsap Svc Ctr</t>
  </si>
  <si>
    <t>E3900 DONOTUSE, Lakewood Svc Ct</t>
  </si>
  <si>
    <t>E3900 DONOTUSE, Mount Vernon BO</t>
  </si>
  <si>
    <t>E3900 DONOTUSE, Poulsbo Svc Ctr</t>
  </si>
  <si>
    <t>E3900 DONOTUSE, Pt Townsend Svc</t>
  </si>
  <si>
    <t>E3900 DONOTUSE, Puyallup Bus Of</t>
  </si>
  <si>
    <t>E3900 DONOTUSE, Redmond Svc Ctr</t>
  </si>
  <si>
    <t>E3900 DONOTUSE, Shuffleton Subs</t>
  </si>
  <si>
    <t>E3900 DONOTUSE, Skagit Svc Ctr</t>
  </si>
  <si>
    <t>E3900 DONOTUSE, Vashon Svc Ctr</t>
  </si>
  <si>
    <t>E3901 GEN LH, Oak Harbor - RETIRED</t>
  </si>
  <si>
    <t>E3901 GEN LH, Pomeroy - RETIRED</t>
  </si>
  <si>
    <t>E3901 GEN LH, Pt Townsend-RETIRED</t>
  </si>
  <si>
    <t>E3970 DONOTUSE, Alpac</t>
  </si>
  <si>
    <t>E3970 DONOTUSE, Arco Central</t>
  </si>
  <si>
    <t>E3970 DONOTUSE, Arco North</t>
  </si>
  <si>
    <t>E3970 DONOTUSE, Arco South</t>
  </si>
  <si>
    <t>E3970 DONOTUSE, Boeing Rentn</t>
  </si>
  <si>
    <t>E3970 DONOTUSE, Clover Vally</t>
  </si>
  <si>
    <t>E3970 DONOTUSE, Crescent Hbr</t>
  </si>
  <si>
    <t>E3970 DONOTUSE, Olymp Avon</t>
  </si>
  <si>
    <t>E3970 DONOTUSE, Paccar</t>
  </si>
  <si>
    <t>E3970 DONOTUSE, Poulsbo</t>
  </si>
  <si>
    <t>Colstrip 1&amp;2 Non-Recoverable Costs</t>
  </si>
  <si>
    <t>Colstrip 1&amp;2 Non-Recoverable Costs Cont</t>
  </si>
  <si>
    <t>2017 GRC</t>
  </si>
  <si>
    <t>Utility O&amp;M</t>
  </si>
  <si>
    <t xml:space="preserve">Non-Utility </t>
  </si>
  <si>
    <t xml:space="preserve">Capital </t>
  </si>
  <si>
    <t>Direct Labor Split %</t>
  </si>
  <si>
    <t>Ck</t>
  </si>
  <si>
    <t>Total SAP Download</t>
  </si>
  <si>
    <t>For Production Adjustment:</t>
  </si>
  <si>
    <t>Total Electric Operations and Maintenance</t>
  </si>
  <si>
    <t>900+500</t>
  </si>
  <si>
    <t>Production Related Maintenance Direct Labor</t>
  </si>
  <si>
    <t>Production Related Operation Direct Labor</t>
  </si>
  <si>
    <t xml:space="preserve">4 Factor Allocator </t>
  </si>
  <si>
    <t xml:space="preserve">          Grand Total Electric O&amp;M Direct Labor</t>
  </si>
  <si>
    <t xml:space="preserve">          Total Electric O&amp;M Direct Labor</t>
  </si>
  <si>
    <t xml:space="preserve">          % to derive Production Related % of Benefit&amp;Tax Adjustments</t>
  </si>
  <si>
    <t xml:space="preserve">     Total Common Production Related O&amp;M Direct Labor</t>
  </si>
  <si>
    <t>Direct Labor from Benefits Department</t>
  </si>
  <si>
    <t>O&amp;M Labor - Common</t>
  </si>
  <si>
    <t>E35016 105 TSM Easements</t>
  </si>
  <si>
    <t>E3506 105 TSM Land &amp; Land Rights</t>
  </si>
  <si>
    <t>E3526 105 TSM Structure &amp; Improve</t>
  </si>
  <si>
    <t>E353 TEST DO NOT USE</t>
  </si>
  <si>
    <t>E353 TSM Sta Eq, Fred 1/APC</t>
  </si>
  <si>
    <t>E3539 (GIF) Sta Eq, Fred 1/APC</t>
  </si>
  <si>
    <t>E3589 (GIF) U/G Cond, Fred 1/APC</t>
  </si>
  <si>
    <t>E370 105 DST AMI Meters</t>
  </si>
  <si>
    <t>E3912 GEN Computer Eq, Fred 1/APC</t>
  </si>
  <si>
    <t>E3913 GEN Printers, new</t>
  </si>
  <si>
    <t>E3970 GEN CommEq, Fred 1/APC new</t>
  </si>
  <si>
    <t>E3970 GEN CommEq, Fred 1/APC old</t>
  </si>
  <si>
    <t>G3811 105 DST AMI Modules</t>
  </si>
  <si>
    <t>G38601 DST CNG Kent station</t>
  </si>
  <si>
    <t>G3913 GEN Printers, new</t>
  </si>
  <si>
    <t>in (1000)</t>
  </si>
  <si>
    <t>in $1000</t>
  </si>
  <si>
    <t>(A)</t>
  </si>
  <si>
    <t>(B)</t>
  </si>
  <si>
    <t>(C)</t>
  </si>
  <si>
    <t>(D)</t>
  </si>
  <si>
    <t>(E)</t>
  </si>
  <si>
    <t>(F)</t>
  </si>
  <si>
    <t>(G)</t>
  </si>
  <si>
    <t>(A) - (B)</t>
  </si>
  <si>
    <t>(C) / (B)</t>
  </si>
  <si>
    <t>(A) - (E)</t>
  </si>
  <si>
    <t>(F) / (E)</t>
  </si>
  <si>
    <t>Commercial</t>
  </si>
  <si>
    <t>Industrial</t>
  </si>
  <si>
    <t>Electric Sales for Resale</t>
  </si>
  <si>
    <t>MONTH OF OCTOBER</t>
  </si>
  <si>
    <t>MONTH OF NOVEMBER</t>
  </si>
  <si>
    <t>Power Plant 1301 FC Report</t>
  </si>
  <si>
    <t>WC - WORKING CAPITAL</t>
  </si>
  <si>
    <t>2017 Nov CBR</t>
  </si>
  <si>
    <t>Capital</t>
  </si>
  <si>
    <t>Non-Utility</t>
  </si>
  <si>
    <t>KING</t>
  </si>
  <si>
    <t>E354 TSM Twr/Fixt, WH-WindR-RET</t>
  </si>
  <si>
    <t>E355 TSM Poles, Snoqualmie 1-RET</t>
  </si>
  <si>
    <t>E370 DST Meters AMR</t>
  </si>
  <si>
    <t>E3701 DST Meters AMI</t>
  </si>
  <si>
    <t>E3910 GEN Off Fur &amp; Eq, F1/Ep-RET</t>
  </si>
  <si>
    <t>E3910 GEN Office Furn &amp; Eq, Enc-RET</t>
  </si>
  <si>
    <t>E3910 GEN Office Furn &amp; Eq-RET</t>
  </si>
  <si>
    <t>E3914 GEN Computer Equip- RET</t>
  </si>
  <si>
    <t>E3941 GEN Tools/Garage/Shop- RET</t>
  </si>
  <si>
    <t>E3942 GEN Tools/Garage/Shop-RET</t>
  </si>
  <si>
    <t>E3951 GEN Laboratory Equip - RET</t>
  </si>
  <si>
    <t>E3971 GEN Mobile Communicat-RET</t>
  </si>
  <si>
    <t>E3973 GEN Portable Radio Eq- RET</t>
  </si>
  <si>
    <t>E3981 GEN Misc Equipment- RET</t>
  </si>
  <si>
    <t>G3812 DST Modules, AMI</t>
  </si>
  <si>
    <t>G3813 DST Modules, AMR</t>
  </si>
  <si>
    <t>G3822 DST Module Installations, AMI</t>
  </si>
  <si>
    <t>G3823 DST Module Installations, AMR</t>
  </si>
  <si>
    <t>G3864 DST Com Wtr Htr, P&amp;V-RET</t>
  </si>
  <si>
    <t>G3866 DST Res C B, Pipe &amp; Vent-RET</t>
  </si>
  <si>
    <t>G3867 DST Com C B, P&amp;V &lt; 1994-RET</t>
  </si>
  <si>
    <t>G3867 DST Com C Burner, P&amp;V-RET</t>
  </si>
  <si>
    <t>G3914 GEN Computer Equip- RETIRED</t>
  </si>
  <si>
    <t>Check Total Labor and PTO (must be zero)</t>
  </si>
  <si>
    <t>Total Labor excluding Incentive</t>
  </si>
  <si>
    <t>74.02  Stores OG 163 STORES</t>
  </si>
  <si>
    <t>PTO    PTO - to be allocated (23290010)</t>
  </si>
  <si>
    <t>Incentive 23200483</t>
  </si>
  <si>
    <t>2017 Dec CBR</t>
  </si>
  <si>
    <t>E35010 TSM Easement</t>
  </si>
  <si>
    <t>E35010 TSM Easement,Colstrip 1-2Com</t>
  </si>
  <si>
    <t>E35010 TSM Easement,Colstrip 3-4Com</t>
  </si>
  <si>
    <t>E35010 TSM Easement,Wild Horse-NonP</t>
  </si>
  <si>
    <t>E35010 TSM Easement,Wild Horse-Proj</t>
  </si>
  <si>
    <t>E36010 DST Easements</t>
  </si>
  <si>
    <t>E36010 DST Easements, Hopkins Ridge</t>
  </si>
  <si>
    <t>E3620 DST Sub Eq LSR</t>
  </si>
  <si>
    <t>E3630 DST Battery Storage Equipment</t>
  </si>
  <si>
    <t>E3900 GEN Str&amp;Impv, Burlington/Skag</t>
  </si>
  <si>
    <t>MONTH OF DECEMBER</t>
  </si>
  <si>
    <t>2017 CBR</t>
  </si>
  <si>
    <t>P, T &amp; D Labor</t>
  </si>
  <si>
    <t>T &amp; D Only Labor</t>
  </si>
  <si>
    <t>net to zero</t>
  </si>
  <si>
    <t>ARO - Colstrip Unit 3&amp;4</t>
  </si>
  <si>
    <t>ARO Tacoma LNG</t>
  </si>
  <si>
    <t>ARO-Colstrip unit 1&amp;2 Ash Pond Capping - ST</t>
  </si>
  <si>
    <t>108-TGrant RCW 80.84</t>
  </si>
  <si>
    <t>O&amp;M Split</t>
  </si>
  <si>
    <t>Utility</t>
  </si>
  <si>
    <t>Percent Total</t>
  </si>
  <si>
    <t>Combined</t>
  </si>
  <si>
    <t>O&amp;M SPLIT</t>
  </si>
  <si>
    <t>2016 Dec CBR</t>
  </si>
  <si>
    <t>E3501 TSM Easement, Bkr Common-RET</t>
  </si>
  <si>
    <t>E3501 TSM Easement, Upper Bkr- RET</t>
  </si>
  <si>
    <t>E352 TSM Str/Impv, Bkr Common-RET</t>
  </si>
  <si>
    <t>E353 TSM Sta Eq, Baker Common-RET</t>
  </si>
  <si>
    <t>E353 TSM Sta Eq, Lower Baker-RET</t>
  </si>
  <si>
    <t>E353 TSM Sta Eq, Snoqualmie 2-RET</t>
  </si>
  <si>
    <t>E353 TSM Sta Eq, Upper Baker-RET</t>
  </si>
  <si>
    <t>E3539 (GIF) Sta Eq, Electron-RET</t>
  </si>
  <si>
    <t>E3546 TSM Towers/Fixtures-RET</t>
  </si>
  <si>
    <t>E355 TSM Poles, Lower Baker-RET</t>
  </si>
  <si>
    <t>E355 TSM Poles, Upper Baker-RET</t>
  </si>
  <si>
    <t>E3559 (GIF) Poles, Electron-RET</t>
  </si>
  <si>
    <t>E356 TSM O/H Cond, Lower Baker-RET</t>
  </si>
  <si>
    <t>E356 TSM O/H Cond, Upper Baker-RET</t>
  </si>
  <si>
    <t>E3569 (GIF) O/H Cond, Electron-RET</t>
  </si>
  <si>
    <t>E357 TSM U/G Conduit-RET</t>
  </si>
  <si>
    <t>E3576 TSM U/G Conduit-RET</t>
  </si>
  <si>
    <t>E358 TSM U/G Cond, Fred 1/APC-RET</t>
  </si>
  <si>
    <t>E358 TSM U/G Conductor&amp;Devices-RET</t>
  </si>
  <si>
    <t>E3586 TSM U/G Conductor/Dev-RET</t>
  </si>
  <si>
    <t>E3590 TSM Roads, Baker Common-RET</t>
  </si>
  <si>
    <t>E3590 TSM Roads, Upper Baker-RET</t>
  </si>
  <si>
    <t>E3596 TSM Roads &amp; Trails-RET</t>
  </si>
  <si>
    <t>E3720 DST Leased on Cust Prem-RET</t>
  </si>
  <si>
    <t>E3931 GEN Stores Equip&gt;$20K-RET</t>
  </si>
  <si>
    <t>G3650 105 TSM Land &amp; Land Rights</t>
  </si>
  <si>
    <t>Transmission Plant - Gas</t>
  </si>
  <si>
    <t>G3650 TSM Land &amp; Land Rights</t>
  </si>
  <si>
    <t>G3651 TSM Easements-RETIRED</t>
  </si>
  <si>
    <t>G366 TSM Structures &amp; Imp-RETIRED</t>
  </si>
  <si>
    <t>G367 TSM Mains-RETIRED</t>
  </si>
  <si>
    <t>G369 TSM Regulating Stat-RETIRED</t>
  </si>
  <si>
    <t>G3763 DST Mains, Bare Steel-RET</t>
  </si>
  <si>
    <t>G3767 DST Mains,FrmTrans, B St-RET</t>
  </si>
  <si>
    <t>G3804 DST Services, Bare Steel-RET</t>
  </si>
  <si>
    <t>G3805 DST Services, Copper-RET</t>
  </si>
  <si>
    <t>G3868 DST ResWtrHtr, Pipe&amp;Vent-RET</t>
  </si>
  <si>
    <t>G3869 DST Circulating Heaters-RET</t>
  </si>
  <si>
    <t>Total Transmission Plant Gas</t>
  </si>
  <si>
    <t>Total Distribution Plant Gas</t>
  </si>
  <si>
    <t>`</t>
  </si>
  <si>
    <t>2018 Mar CBR</t>
  </si>
  <si>
    <t>Electric O&amp;M</t>
  </si>
  <si>
    <t>Gas O&amp;M</t>
  </si>
  <si>
    <t>Total O&amp;M</t>
  </si>
  <si>
    <t>E396 GEN Power-Op Equip, old-RET</t>
  </si>
  <si>
    <t>E3970 GEN CommEq, SumasOPold-RET</t>
  </si>
  <si>
    <t>G3810 DST Meters (AMR)</t>
  </si>
  <si>
    <t>G3820 DST Meter Installations (AMR)</t>
  </si>
  <si>
    <t>G3861 DST Com Water Heater&lt;1994-RET</t>
  </si>
  <si>
    <t>G3862 DST ResWaterHeater &lt; 1994-RET</t>
  </si>
  <si>
    <t>74.05  Misc def debits OG 149</t>
  </si>
  <si>
    <t>2018 Jun CBR</t>
  </si>
  <si>
    <t>2018 June CBR</t>
  </si>
  <si>
    <t>NET CLASSIFIED PLANT</t>
  </si>
  <si>
    <t>2018 December CBR</t>
  </si>
  <si>
    <t>E352 TSM Str/Impv, 3rd AC Line-NSC</t>
  </si>
  <si>
    <t>E352 TSM Str/Impv, Colstrip3-4 -NSC</t>
  </si>
  <si>
    <t>E352 TSM Str/Impv, Mint Farm OP-NSC</t>
  </si>
  <si>
    <t>E352 TSM Str/Impv, Mint Farm-NSC</t>
  </si>
  <si>
    <t>E3526 TSM Structures &amp; Improvem-NSC</t>
  </si>
  <si>
    <t>E3527 TSM Structures &amp; Improvem-NSC</t>
  </si>
  <si>
    <t>E3529 (GIF) Str/Impr, Fredonia -NSC</t>
  </si>
  <si>
    <t>E3529 (GIF) Struc/Improv, Fernd-NSC</t>
  </si>
  <si>
    <t>E3529 (GIF) Struc/Improv, LSR-NSC</t>
  </si>
  <si>
    <t>E3529 (GIF) Struc/Improv, Mint-NSC</t>
  </si>
  <si>
    <t>E3529 (GIF) Struc/Improv, White-NSC</t>
  </si>
  <si>
    <t>E353 TSM Station Equipment-NSC</t>
  </si>
  <si>
    <t>E3536 TSM Sta Eq, Encogen-NSC</t>
  </si>
  <si>
    <t>E3536 TSM Sta Eq, Fredonia3&amp;4 O-NSC</t>
  </si>
  <si>
    <t>E3536 TSM Sta Eq, Goldendale-NSC</t>
  </si>
  <si>
    <t>E3536 TSM Sta Eq, Hopkins Ridge-NSC</t>
  </si>
  <si>
    <t>E3536 TSM Sta Eq, Lower Baker-NSC</t>
  </si>
  <si>
    <t>E3536 TSM Sta Eq, Mint Farm-NSC</t>
  </si>
  <si>
    <t>E3536 TSM Sta Eq, Snoqualmie 1-NSC</t>
  </si>
  <si>
    <t>E3536 TSM Sta Eq, Snoqualmie 2-NSC</t>
  </si>
  <si>
    <t>E3536 TSM Sta Eq, Sumas SMC-NSC</t>
  </si>
  <si>
    <t>E3536 TSM Sta Eq, Sumas SMS-NSC</t>
  </si>
  <si>
    <t>E3536 TSM Sta Eq, Upper Baker-NSC</t>
  </si>
  <si>
    <t>E3536 TSM Sta Eq, Wld Hrs Solar-NSC</t>
  </si>
  <si>
    <t>E3536 TSM Substation Equipment-NSC</t>
  </si>
  <si>
    <t>E3537 TSM Poles, Sumas OP-NSC</t>
  </si>
  <si>
    <t>E3537 TSM Sta Eq, Encogen-NSC</t>
  </si>
  <si>
    <t>E3537 TSM Sta Eq, Fredonia3&amp;4 O-NSC</t>
  </si>
  <si>
    <t>E3537 TSM Sta Eq, Goldendale OP-NSC</t>
  </si>
  <si>
    <t>E3537 TSM Sta Eq, Hop Ridge Exp-NSC</t>
  </si>
  <si>
    <t>E3537 TSM Sta Eq, Hopkins Ridge-NSC</t>
  </si>
  <si>
    <t>E3537 TSM Sta Eq, Lower Baker-NSC</t>
  </si>
  <si>
    <t>E3537 TSM Sta Eq, Mint Farm OP-NSC</t>
  </si>
  <si>
    <t>E3537 TSM Sta Eq, Mint Farm-NSC</t>
  </si>
  <si>
    <t>E3537 TSM Sta Eq, Snoqualmie 1-NSC</t>
  </si>
  <si>
    <t>E3537 TSM Sta Eq, Snoqualmie 2-NSC</t>
  </si>
  <si>
    <t>E3537 TSM Sta Eq, Upper Baker-NSC</t>
  </si>
  <si>
    <t>E3537 TSM Sta Eq, Wld Hrs Solar-NSC</t>
  </si>
  <si>
    <t>E3537 TSM Sub Eq, Sumas OP-SMC-NSC</t>
  </si>
  <si>
    <t>E3537 TSM Sub Eq, Sumas OP-SMS-NSC</t>
  </si>
  <si>
    <t>E3537 TSM Substation Equipment-NSC</t>
  </si>
  <si>
    <t>E3538 (LIF) Sta Eq, Sub-Txe-NSC</t>
  </si>
  <si>
    <t>E3539 (GIF) Sta Eq, Arco Centra-NSC</t>
  </si>
  <si>
    <t>E3539 (GIF) Sta Eq, Baker River-NSC</t>
  </si>
  <si>
    <t>E3539 (GIF) Sta Eq, Colstrip1-2-NSC</t>
  </si>
  <si>
    <t>E3539 (GIF) Sta Eq, Colstrip3-4-NSC</t>
  </si>
  <si>
    <t>E3539 (GIF) Sta Eq, Electron He-NSC</t>
  </si>
  <si>
    <t>E3539 (GIF) Sta Eq, Encogen-NSC</t>
  </si>
  <si>
    <t>E3539 (GIF) Sta Eq, Ferndale-NSC</t>
  </si>
  <si>
    <t>E3539 (GIF) Sta Eq, Fred 1/APC-NSC</t>
  </si>
  <si>
    <t>E3539 (GIF) Sta Eq, Frederickso-NSC</t>
  </si>
  <si>
    <t>E3539 (GIF) Sta Eq, Fredonia 1&amp;-NSC</t>
  </si>
  <si>
    <t>E3539 (GIF) Sta Eq, Fredonia 3&amp;-NSC</t>
  </si>
  <si>
    <t>E3539 (GIF) Sta Eq, Goldendale-NSC</t>
  </si>
  <si>
    <t>E3539 (GIF) Sta Eq, Hop Ridge-NSC</t>
  </si>
  <si>
    <t>E3539 (GIF) Sta Eq, HPK sub@pla-NSC</t>
  </si>
  <si>
    <t>E3539 (GIF) Sta Eq, LB#4 -2013-NSC</t>
  </si>
  <si>
    <t>E3539 (GIF) Sta Eq, Lower Baker-NSC</t>
  </si>
  <si>
    <t>E3539 (GIF) Sta Eq, LSR-NSC</t>
  </si>
  <si>
    <t>E3539 (GIF) Sta Eq, Mint Farm-NSC</t>
  </si>
  <si>
    <t>E3539 (GIF) Sta Eq, Nooksack-NSC</t>
  </si>
  <si>
    <t>E3539 (GIF) Sta Eq, Poison Spri-NSC</t>
  </si>
  <si>
    <t>E3539 (GIF) Sta Eq, Shannon-NSC</t>
  </si>
  <si>
    <t>E3539 (GIF) Sta Eq, Snoq 1-2013-NSC</t>
  </si>
  <si>
    <t>E3539 (GIF) Sta Eq, Snoq 2-2013-NSC</t>
  </si>
  <si>
    <t>E3539 (GIF) Sta Eq, Snoq 2-NSC</t>
  </si>
  <si>
    <t>E3539 (GIF) Sta Eq, Snoq Sw-NSC</t>
  </si>
  <si>
    <t>E3539 (GIF) Sta Eq, Stillwater-NSC</t>
  </si>
  <si>
    <t>E3539 (GIF) Sta Eq, SUB-BRL4-20-NSC</t>
  </si>
  <si>
    <t>E3539 (GIF) Sta Eq, Sumas OP-SM-NSC</t>
  </si>
  <si>
    <t>E3539 (GIF) Sta Eq, Terrell-NSC</t>
  </si>
  <si>
    <t>E3539 (GIF) Sta Eq, Texaco West-NSC</t>
  </si>
  <si>
    <t>E3539 (GIF) Sta Eq, Upper Baker-NSC</t>
  </si>
  <si>
    <t>E3539 (GIF) Sta Eq, WHDE sub@pl-NSC</t>
  </si>
  <si>
    <t>E3539 (GIF) Sta Eq, Whitehorn-NSC</t>
  </si>
  <si>
    <t>E3539 (GIF) Sta Eq, Wild H sub@-NSC</t>
  </si>
  <si>
    <t>E3539 (GIF) Sta Eq, Wild Horse-NSC</t>
  </si>
  <si>
    <t>E3539 (GIF) Sta Eq, WindRid Non-NSC</t>
  </si>
  <si>
    <t>E3539 (GIF) Sta Eq, Wld Hrs Exp-NSC</t>
  </si>
  <si>
    <t>E354 TSM Twr/Fixt, 3rd AC Line-NSC</t>
  </si>
  <si>
    <t>E354 TSM Twr/Fixt, Colstrip1-2 -NSC</t>
  </si>
  <si>
    <t>E354 TSM Twr/Fixt, Colstrip3-4 -NSC</t>
  </si>
  <si>
    <t>E354 TSM Twr/Fixt, Mint Farm-NSC</t>
  </si>
  <si>
    <t>E354 TSM Twr/Fixt, N Intertie-NSC</t>
  </si>
  <si>
    <t>E3547 TSM Towers, Hopkins Ridge-NSC</t>
  </si>
  <si>
    <t>E3549 (GIF) Twr/Fixt, Colstrip1-NSC</t>
  </si>
  <si>
    <t>E3549 (GIF) Twr/Fixt, Colstrip3-NSC</t>
  </si>
  <si>
    <t>E3549 (GIF) Twr/Fixt, Ferndale-NSC</t>
  </si>
  <si>
    <t>E3549 (GIF) Twr/Fixt, LSR-NSC</t>
  </si>
  <si>
    <t>E355 TSM Poles &amp; Fixtures-NSC</t>
  </si>
  <si>
    <t>E355 TSM Poles, 3rd AC Line-NSC</t>
  </si>
  <si>
    <t>E355 TSM Poles, Colstrip1-2 Com-NSC</t>
  </si>
  <si>
    <t>E355 TSM Poles, Colstrip3-4 Com-NSC</t>
  </si>
  <si>
    <t>E355 TSM Poles, N Intertie-NSC</t>
  </si>
  <si>
    <t>E355 TSM Poles, Snoqualmie 2-NSC</t>
  </si>
  <si>
    <t>E355 TSM Poles, Wild Horse-NSC</t>
  </si>
  <si>
    <t>E355 TSM Poles, Wind Ridge-NonP-NSC</t>
  </si>
  <si>
    <t>E355 TSM Poles, Wld Hrs-WindRid-NSC</t>
  </si>
  <si>
    <t>E3556 TSM Poles-NSC</t>
  </si>
  <si>
    <t>E3557 TSM Poles, Baker Common-NSC</t>
  </si>
  <si>
    <t>E3557 TSM Poles, Hopkins Ridge-NSC</t>
  </si>
  <si>
    <t>E3557 TSM Poles, Lower Baker-NSC</t>
  </si>
  <si>
    <t>E3557 TSM Poles, Snoqualmie 2-NSC</t>
  </si>
  <si>
    <t>E3557 TSM Poles, Upper Baker-NSC</t>
  </si>
  <si>
    <t>E3557 TSM Poles-NSC</t>
  </si>
  <si>
    <t>E3559 (GIF) Poles, Colstrip 1-2-NSC</t>
  </si>
  <si>
    <t>E3559 (GIF) Poles, Colstrip 3-4-NSC</t>
  </si>
  <si>
    <t>E3559 (GIF) Poles, Hop Ridge-NSC</t>
  </si>
  <si>
    <t>E3559 (GIF) Poles, Lower Baker-NSC</t>
  </si>
  <si>
    <t>E3559 (GIF) Poles, Poison Sprin-NSC</t>
  </si>
  <si>
    <t>E3559 (GIF) Poles, Scl-Tolt-NSC</t>
  </si>
  <si>
    <t>E3559 (GIF) Poles, Snoqualmie 1-NSC</t>
  </si>
  <si>
    <t>E3559 (GIF) Poles, Snoqualmie 2-NSC</t>
  </si>
  <si>
    <t>E3559 (GIF) Poles, Sumas-NSC</t>
  </si>
  <si>
    <t>E3559 (GIF) Poles, TLN-HPK@plan-NSC</t>
  </si>
  <si>
    <t>E3559 (GIF) Poles, Upper Baker-NSC</t>
  </si>
  <si>
    <t>E3559 (GIF) Poles, Wild Horse-NSC</t>
  </si>
  <si>
    <t>E3559 (GIF) TSM Poles, LSR-NSC</t>
  </si>
  <si>
    <t>E356 TSM O/H Cond, 3rd AC Line-NSC</t>
  </si>
  <si>
    <t>E356 TSM O/H Cond, Colstrip1-2 -NSC</t>
  </si>
  <si>
    <t>E356 TSM O/H Cond, Colstrip3-4 -NSC</t>
  </si>
  <si>
    <t>E356 TSM O/H Cond, Mint Farm-NSC</t>
  </si>
  <si>
    <t>E356 TSM O/H Cond, N Intertie-NSC</t>
  </si>
  <si>
    <t>E356 TSM O/H Cond, Snoqualmie 1-NSC</t>
  </si>
  <si>
    <t>E356 TSM O/H Cond, Snoqualmie 2-NSC</t>
  </si>
  <si>
    <t>E356 TSM O/H Cond, Wild Horse-NSC</t>
  </si>
  <si>
    <t>E356 TSM O/H Cond, Wind Ridge-N-NSC</t>
  </si>
  <si>
    <t>E356 TSM O/H Cond, Wld Hrs-Wind-NSC</t>
  </si>
  <si>
    <t>E356 TSM O/H Conductor &amp; Device-NSC</t>
  </si>
  <si>
    <t>E3566 TSM O/H Conductor/Devices-NSC</t>
  </si>
  <si>
    <t>E3567 TSM O/H Cond, Baker Commo-NSC</t>
  </si>
  <si>
    <t>E3567 TSM O/H Cond, Hop Ridge-NSC</t>
  </si>
  <si>
    <t>E3567 TSM O/H Cond, Lower Baker-NSC</t>
  </si>
  <si>
    <t>E3567 TSM O/H Cond, Snoq 1-NSC</t>
  </si>
  <si>
    <t>E3567 TSM O/H Cond, Snoq 2-NSC</t>
  </si>
  <si>
    <t>E3567 TSM O/H Cond, Sumas OP-NSC</t>
  </si>
  <si>
    <t>E3567 TSM O/H Cond, Upper Baker-NSC</t>
  </si>
  <si>
    <t>E3567 TSM O/H Conductor/Devices-NSC</t>
  </si>
  <si>
    <t>E3569 (GIF) O/H Cond, Colstrip1-NSC</t>
  </si>
  <si>
    <t>E3569 (GIF) O/H Cond, Colstrip3-NSC</t>
  </si>
  <si>
    <t>E3569 (GIF) O/H Cond, Hopkins-NSC</t>
  </si>
  <si>
    <t>E3569 (GIF) O/H Cond, Lower Bak-NSC</t>
  </si>
  <si>
    <t>E3569 (GIF) O/H Cond, Poison Sp-NSC</t>
  </si>
  <si>
    <t>E3569 (GIF) O/H Cond, Scl-Tolt-NSC</t>
  </si>
  <si>
    <t>E3569 (GIF) O/H Cond, Snoq 1-NSC</t>
  </si>
  <si>
    <t>E3569 (GIF) O/H Cond, Snoq 2-NSC</t>
  </si>
  <si>
    <t>E3569 (GIF) O/H Cond, Sumas-NSC</t>
  </si>
  <si>
    <t>E3569 (GIF) O/H Cond, TLN-HPK@p-NSC</t>
  </si>
  <si>
    <t>E3569 (GIF) O/H Cond, Upper Bak-NSC</t>
  </si>
  <si>
    <t>E3569 (GIF) O/H Cond, Wld Hrs-NSC</t>
  </si>
  <si>
    <t>E3569 (GIF) O/H Conductor, LSR-NSC</t>
  </si>
  <si>
    <t>E3577 TSM U/G Conduit, Koma Kul-NSC</t>
  </si>
  <si>
    <t>E3579 (GIF) UG Conduit, LSR-NSC</t>
  </si>
  <si>
    <t>E3579 (GIF)U/G Conduit,TLN-WHD@-NSC</t>
  </si>
  <si>
    <t>E3587 TSM U/G Cond, Koma Kulsha-NSC</t>
  </si>
  <si>
    <t>E3589 (GIF) U/G Cond, Fred 1/AP-NSC</t>
  </si>
  <si>
    <t>E3589 (GIF) UG Conductor, LSR-NSC</t>
  </si>
  <si>
    <t>E3589 (GIF)U/G Cond,TLN-HPK@plt-NSC</t>
  </si>
  <si>
    <t>E3589 (GIF)U/G Cond,TLN-WHD@pln-NSC</t>
  </si>
  <si>
    <t>E3590 TSM Roads, 3rd AC Line-NSC</t>
  </si>
  <si>
    <t>E3590 TSM Roads, Colstrip1-2 Co-NSC</t>
  </si>
  <si>
    <t>E3590 TSM Roads, Colstrip3-4 Co-NSC</t>
  </si>
  <si>
    <t>E3597 TSM Roads/Trails, Baker C-NSC</t>
  </si>
  <si>
    <t>E3597 TSM Roads/Trails, Upper B-NSC</t>
  </si>
  <si>
    <t>E35999 (GIF) Rd/Trail, Upper Ba-NSC</t>
  </si>
  <si>
    <t>E35999 (GIF) Rds/Trail, LSR-NSC</t>
  </si>
  <si>
    <t xml:space="preserve">Total Transmission </t>
  </si>
  <si>
    <t>E3610 DST Structures &amp; Improvem-NSC</t>
  </si>
  <si>
    <t>E3620 DST Substation Equipment-NSC</t>
  </si>
  <si>
    <t>E3630 DST Battery Storage Equip-NSC</t>
  </si>
  <si>
    <t>E3640 DST Poles, Hopkins Ridge-NSC</t>
  </si>
  <si>
    <t>E3640 DST Poles, LSR-NSC</t>
  </si>
  <si>
    <t>E3640 DST Poles, Wild Horse-NSC</t>
  </si>
  <si>
    <t>E3640 DST Poles, Wld Hrs Expan-NSC</t>
  </si>
  <si>
    <t>E3640 DST Poles, Wld Hrs Solar-NSC</t>
  </si>
  <si>
    <t>E3650 DST O/H Conductor/Devices-NSC</t>
  </si>
  <si>
    <t>E3660 DST U/G Cond,Wld Hrs Expa-NSC</t>
  </si>
  <si>
    <t>E3660 DST U/G Cond,Wld Hrs Sola-NSC</t>
  </si>
  <si>
    <t>E3660 DST U/G Cond,Wld HrsWind-NSC</t>
  </si>
  <si>
    <t>E3660 DST U/G Conduit, HopkinsR-NSC</t>
  </si>
  <si>
    <t>E3660 DST U/G Conduit, LSR-NSC</t>
  </si>
  <si>
    <t>E3670 DST U/G Cond, Hop Ridge-NSC</t>
  </si>
  <si>
    <t>E3670 DST U/G Cond, LSR-NSC</t>
  </si>
  <si>
    <t>E3670 DST U/G Cond, Wild Horse-NSC</t>
  </si>
  <si>
    <t>E3670 DST U/G Cond, Wld Hrs Exp-NSC</t>
  </si>
  <si>
    <t>E368 DST Line Transformers-NSC</t>
  </si>
  <si>
    <t>E369 DST Services-NSC</t>
  </si>
  <si>
    <t>E370 DST Meters AMR-NSC</t>
  </si>
  <si>
    <t>E3701 DST Meters AMI-NSC</t>
  </si>
  <si>
    <t>E373 DST Street Lighting &amp; Sign-NSC</t>
  </si>
  <si>
    <t>Total Distribution</t>
  </si>
  <si>
    <t>E3900 GEN Str&amp;Impv, Burlington/-NSC</t>
  </si>
  <si>
    <t>E3900 GEN Str/Impv, Colstrip3-4-NSC</t>
  </si>
  <si>
    <t>E3900 GEN Str/Impv, Wildhorse-NSC</t>
  </si>
  <si>
    <t>E3900 GEN Structures &amp; Improvem-NSC</t>
  </si>
  <si>
    <t>E3911 GEN Off F&amp;E Sumas OP old-NSC</t>
  </si>
  <si>
    <t>E3911 GEN Off Furn &amp; Eq, LSR-NSC</t>
  </si>
  <si>
    <t>E3911 GEN Off Furn &amp; Eq, Mint-NSC</t>
  </si>
  <si>
    <t>E3911 GEN Off Furn &amp; Eq, MTF OP-NSC</t>
  </si>
  <si>
    <t>E3911 GEN Off Furn &amp; Eq, WildHo-NSC</t>
  </si>
  <si>
    <t>E3911 GEN Off Furn &amp; Eq,Sumas-NSC</t>
  </si>
  <si>
    <t>E3911 GEN Office F&amp;E, GLD OP ol-NSC</t>
  </si>
  <si>
    <t>E3911 GEN Office F&amp;E, Snoq 1-20-NSC</t>
  </si>
  <si>
    <t>E3911 GEN Office F&amp;E, Snoq 1-NSC</t>
  </si>
  <si>
    <t>E3911 GEN Office F&amp;E, Snoq 2-20-NSC</t>
  </si>
  <si>
    <t>E3911 GEN Office Furn &amp; Eq, Gol-NSC</t>
  </si>
  <si>
    <t>E3911 GEN Office Furn &amp; Eq, old-NSC</t>
  </si>
  <si>
    <t>E3911 GEN Office Furn &amp; Eq, UBK-NSC</t>
  </si>
  <si>
    <t>E3912 GEN Computer Eq, Encogen-NSC</t>
  </si>
  <si>
    <t>E3912 GEN Computer Eq, Frederic-NSC</t>
  </si>
  <si>
    <t>E3912 GEN Computer Eq, Fredonia-NSC</t>
  </si>
  <si>
    <t>E3912 GEN Computer Eq, Goldenda-NSC</t>
  </si>
  <si>
    <t>E3912 GEN Computer Eq, HPK Ridg-NSC</t>
  </si>
  <si>
    <t>E3912 GEN Computer Eq, LB#4-201-NSC</t>
  </si>
  <si>
    <t>E3912 GEN Computer Eq, LBK FSC-NSC</t>
  </si>
  <si>
    <t>E3912 GEN Computer Eq, LSR-NSC</t>
  </si>
  <si>
    <t>E3912 GEN Computer Eq, Mint-NSC</t>
  </si>
  <si>
    <t>E3912 GEN Computer Eq, MTF OP-NSC</t>
  </si>
  <si>
    <t>E3912 GEN Computer Eq, new-NSC</t>
  </si>
  <si>
    <t>E3912 GEN Computer Eq, Sumas-NSC</t>
  </si>
  <si>
    <t>E3912 GEN Computer Eq, WHH #2-3-NSC</t>
  </si>
  <si>
    <t>E3912 GEN Computer Eq, Wild Hrs-NSC</t>
  </si>
  <si>
    <t>E3912 GEN Computer Eq, Wld Hrs-NSC</t>
  </si>
  <si>
    <t>E3912 GEN Computer Equip, UBK-NSC</t>
  </si>
  <si>
    <t>E3913 GEN Printers, new-NSC</t>
  </si>
  <si>
    <t>E392 GEN Trans Equip, Colstrip1-NSC</t>
  </si>
  <si>
    <t>E392 GEN Trans Equip, Colstrip2-NSC</t>
  </si>
  <si>
    <t>E392 GEN Trans Equip, Colstrip3-NSC</t>
  </si>
  <si>
    <t>E392 GEN Trans Equip, Colstrip4-NSC</t>
  </si>
  <si>
    <t>E392 GEN Trans Equip, old-NSC</t>
  </si>
  <si>
    <t>E392 GEN Trans Equip, Snoq Park-NSC</t>
  </si>
  <si>
    <t>E392 GEN Transp Eq, Encogen old-NSC</t>
  </si>
  <si>
    <t>E3930 GEN Stores Equip, old-NSC</t>
  </si>
  <si>
    <t>E3940 GEN Tools Hop Ridge, new-NSC</t>
  </si>
  <si>
    <t>E3940 GEN Tools LSR-NSC</t>
  </si>
  <si>
    <t>E3940 GEN Tools, Colstrip 1-NSC</t>
  </si>
  <si>
    <t>E3940 GEN Tools, Colstrip 2-NSC</t>
  </si>
  <si>
    <t>E3940 GEN Tools, Colstrip 3-NSC</t>
  </si>
  <si>
    <t>E3940 GEN Tools, Colstrip 4-NSC</t>
  </si>
  <si>
    <t>E3940 GEN Tools/Garage,  MTF OP-NSC</t>
  </si>
  <si>
    <t>E3940 GEN Tools/Garage, MTF new-NSC</t>
  </si>
  <si>
    <t>E3940 GEN Tools/Garage/Shop, ne-NSC</t>
  </si>
  <si>
    <t>E3940 GEN Tools/Garage/Shop, ol-NSC</t>
  </si>
  <si>
    <t>E3950 GEN Laboratory Equip, new-NSC</t>
  </si>
  <si>
    <t>E3950 GEN Laboratory Equip, old-NSC</t>
  </si>
  <si>
    <t>E396 GEN PwrOp Equp, Colstrip1-NSC</t>
  </si>
  <si>
    <t>E396 GEN PwrOp Equp, Colstrip2-NSC</t>
  </si>
  <si>
    <t>E396 GEN PwrOp Equp, Colstrip3-NSC</t>
  </si>
  <si>
    <t>E396 GEN PwrOp Equp, Colstrip4-NSC</t>
  </si>
  <si>
    <t>E3970 GEN Comm Equip, old-NSC</t>
  </si>
  <si>
    <t>E3970 GEN Comm Equip, Snoq 1-NSC</t>
  </si>
  <si>
    <t>E3970 GEN CommEq, 3rd AC new-NSC</t>
  </si>
  <si>
    <t>E3970 GEN CommEq, 3rd AC old-NSC</t>
  </si>
  <si>
    <t>E3970 GEN CommEq, Colstrip1-2 n-NSC</t>
  </si>
  <si>
    <t>E3970 GEN CommEq, Colstrip1-2 o-NSC</t>
  </si>
  <si>
    <t>E3970 GEN CommEq, Colstrip1-4 n-NSC</t>
  </si>
  <si>
    <t>E3970 GEN CommEq, Colstrip1-4 o-NSC</t>
  </si>
  <si>
    <t>E3970 GEN CommEq, Colstrip3-4 n-NSC</t>
  </si>
  <si>
    <t>E3970 GEN CommEq, Fred 1/APC ne-NSC</t>
  </si>
  <si>
    <t>E3970 GEN CommEq, Fred 1/APC ol-NSC</t>
  </si>
  <si>
    <t>E3970 GEN CommEq, Frederickson-NSC</t>
  </si>
  <si>
    <t>E3970 GEN CommEq, GLD OP old-NSC</t>
  </si>
  <si>
    <t>E3970 GEN CommEq, Goldendale ne-NSC</t>
  </si>
  <si>
    <t>E3970 GEN CommEq, Hop Ridge new-NSC</t>
  </si>
  <si>
    <t>E3970 GEN CommEq, Hop Ridge old-NSC</t>
  </si>
  <si>
    <t>E3970 GEN CommEq, Hopkins Exp-NSC</t>
  </si>
  <si>
    <t>E3970 GEN CommEq, LB #3-NSC</t>
  </si>
  <si>
    <t>E3970 GEN CommEq, LB#4-2013-NSC</t>
  </si>
  <si>
    <t>E3970 GEN CommEq, LSR-NSC</t>
  </si>
  <si>
    <t>E3970 GEN CommEq, MFT OP-NSC</t>
  </si>
  <si>
    <t>E3970 GEN CommEq, Mint Farm-NSC</t>
  </si>
  <si>
    <t>E3970 GEN CommEq, Snoq 1-2013-NSC</t>
  </si>
  <si>
    <t>E3970 GEN CommEq, Snoq 2-2013-NSC</t>
  </si>
  <si>
    <t>E3970 GEN CommEq, Sumas new-NSC</t>
  </si>
  <si>
    <t>E3970 GEN CommEq, UBK-NSC</t>
  </si>
  <si>
    <t>E3970 GEN CommEq, Wld Hrs new-NSC</t>
  </si>
  <si>
    <t>E3970 GEN CommEq, Wld Hrs old-NSC</t>
  </si>
  <si>
    <t>E3980 GEN Misc Equip, Encogen-NSC</t>
  </si>
  <si>
    <t>E3980 GEN Misc Equip, Frederick-NSC</t>
  </si>
  <si>
    <t>E3980 GEN Misc Equipment, new-NSC</t>
  </si>
  <si>
    <t>E3980 GEN Misc Equipment, old-NSC</t>
  </si>
  <si>
    <t>E3980 GEN Misc Equipment, Sumas-NSC</t>
  </si>
  <si>
    <t>E3980 GEN Misc Equipment, UBK-NSC</t>
  </si>
  <si>
    <t>Total General</t>
  </si>
  <si>
    <t>G3750 Centralia Office-RET</t>
  </si>
  <si>
    <t>G3750 DST Structures &amp; Improvem-NSC</t>
  </si>
  <si>
    <t>G3751 DST Structures &amp; Imprv, T-NSC</t>
  </si>
  <si>
    <t>G3762 DST Mains, Plastic-NSC</t>
  </si>
  <si>
    <t>G3764 DST Mains, Wrap Stl, Kitt-NSC</t>
  </si>
  <si>
    <t>G3764 DST Mains, WrapStl, Evert-RET</t>
  </si>
  <si>
    <t>G3765 DST Mains, Cathodic Prote-NSC</t>
  </si>
  <si>
    <t>G3766 DST Mains, Trans, Everett-NSC</t>
  </si>
  <si>
    <t>G3780 DST Measuring &amp; Reg Stati-NSC</t>
  </si>
  <si>
    <t>G3781 DST Measuring &amp; Reg Sta, -NSC</t>
  </si>
  <si>
    <t>G3801 DST Services, Cathodic Pr-NSC</t>
  </si>
  <si>
    <t>G3802 DST Services, Plastic-NSC</t>
  </si>
  <si>
    <t>G3803 DST Services, Steel Wrapp-NSC</t>
  </si>
  <si>
    <t>G3810 DST Meters (AMR)-NSC</t>
  </si>
  <si>
    <t>G3811 DST Meters, AMI-DONOTUSE</t>
  </si>
  <si>
    <t>G3812 DST Modules, AMI-NSC</t>
  </si>
  <si>
    <t>G3813 DST Modules, AMR-NSC</t>
  </si>
  <si>
    <t>G3820 DST Meter Installations (-NSC</t>
  </si>
  <si>
    <t>G3821 DST MeterInstall AMI-DONOTUSE</t>
  </si>
  <si>
    <t>G3822 DST Module Installations,-NSC</t>
  </si>
  <si>
    <t>G3823 DST Module Installations,-NSC</t>
  </si>
  <si>
    <t>G383 DST House Regulators-NSC</t>
  </si>
  <si>
    <t>G384 DST House Regulator Instal-NSC</t>
  </si>
  <si>
    <t>G385 DST Industrial M&amp;R Sta Eq-NSC</t>
  </si>
  <si>
    <t>G38601 DST CNG Kent station-NSC</t>
  </si>
  <si>
    <t>G3862 DST Res Water Heater-NSC</t>
  </si>
  <si>
    <t>G3863 DST Res Conv Burner-NSC</t>
  </si>
  <si>
    <t>G3865 DST Com Conv Burner-NSC</t>
  </si>
  <si>
    <t>G387 DST Other Equipment-NSC</t>
  </si>
  <si>
    <t>G390 Centralia Business Office</t>
  </si>
  <si>
    <t>G390 Centralia Business Office-NSC</t>
  </si>
  <si>
    <t>G3911 GEN Office Furn &amp; Eq, old-NSC</t>
  </si>
  <si>
    <t>G3913 GEN Printers, new-NSC</t>
  </si>
  <si>
    <t>G392 GEN Trans Equip, old-NSC</t>
  </si>
  <si>
    <t>G3930 GEN Stores Equip, old-NSC</t>
  </si>
  <si>
    <t>G3940 GEN Tools/Garage/Shop, ol-NSC</t>
  </si>
  <si>
    <t>G3950 GEN Laboratory Equip, old-NSC</t>
  </si>
  <si>
    <t>G396 GEN Power Op Equip, old-NSC</t>
  </si>
  <si>
    <t>G3970 GEN Comm Equip, old-NSC</t>
  </si>
  <si>
    <t>G3980 GEN Misc Equip, old-NSC</t>
  </si>
  <si>
    <t>G399 GEN Other Tangible Propert-NSC</t>
  </si>
  <si>
    <t>Total General Plant Gas</t>
  </si>
  <si>
    <t>ELEC</t>
  </si>
  <si>
    <t>Puget Sound Energy</t>
  </si>
  <si>
    <t>Shaded accounts are new since the 2017 GRC</t>
  </si>
  <si>
    <t>Old account, no change = NOT SHADED</t>
  </si>
  <si>
    <t xml:space="preserve">Old account, new coding change = YELLOW </t>
  </si>
  <si>
    <t>AVERAGE MONTHLY AVERAGE (AMA)</t>
  </si>
  <si>
    <t>END OF PERIOD (EOP)</t>
  </si>
  <si>
    <t>Look-Up Formula</t>
  </si>
  <si>
    <t>AIC</t>
  </si>
  <si>
    <t>ERB</t>
  </si>
  <si>
    <t>GRB</t>
  </si>
  <si>
    <t>Non-Op</t>
  </si>
  <si>
    <t>Working Capital</t>
  </si>
  <si>
    <t>Account Text</t>
  </si>
  <si>
    <t>Treatment</t>
  </si>
  <si>
    <t>Date First Used</t>
  </si>
  <si>
    <t>Average Invested Capital</t>
  </si>
  <si>
    <t>Electric Rate Base</t>
  </si>
  <si>
    <t>Gas Rate Base</t>
  </si>
  <si>
    <t>Non - Operating</t>
  </si>
  <si>
    <t>Current Assets</t>
  </si>
  <si>
    <t>Current Liabilities</t>
  </si>
  <si>
    <t>Rate Base Line No.</t>
  </si>
  <si>
    <t xml:space="preserve">Electric-         Rate Base </t>
  </si>
  <si>
    <t>Gas-             Rate Base</t>
  </si>
  <si>
    <t xml:space="preserve">Non-Operating </t>
  </si>
  <si>
    <t>Total Investments</t>
  </si>
  <si>
    <t>Common - Plant in Service - PP</t>
  </si>
  <si>
    <t>2c</t>
  </si>
  <si>
    <t>4</t>
  </si>
  <si>
    <t>10100603</t>
  </si>
  <si>
    <t>Common plant in service - Manual adj</t>
  </si>
  <si>
    <t>Landis-Gyr Capital Lease</t>
  </si>
  <si>
    <t>Printer Capital Lease</t>
  </si>
  <si>
    <t>Electric - Plant Held for Future Use -</t>
  </si>
  <si>
    <t>Gas - Plant Held for Future Use - PP</t>
  </si>
  <si>
    <t>Common - Plant Held for Future Use - PP</t>
  </si>
  <si>
    <t>15</t>
  </si>
  <si>
    <t>Electric Plant - NOT CLASSIFIED - PP</t>
  </si>
  <si>
    <t>Gas - Plant - NOT CLASSIFIED - PP</t>
  </si>
  <si>
    <t>Common - Plant - NOT CLASSIFIED - PP</t>
  </si>
  <si>
    <t>16a</t>
  </si>
  <si>
    <t>Common NC manual adjustments</t>
  </si>
  <si>
    <t>Construction Support Clearing - Electri</t>
  </si>
  <si>
    <t>Construction Support Clearing - Gas</t>
  </si>
  <si>
    <t>Construction Support Clearing - Common</t>
  </si>
  <si>
    <t>CWIP/Retention Clearing (Debit) - Commo</t>
  </si>
  <si>
    <t>Electric - Construction Work in Progres</t>
  </si>
  <si>
    <t>Gas - Construction Work in Progress - P</t>
  </si>
  <si>
    <t>Common - Construction Work in Progress</t>
  </si>
  <si>
    <t>Electric CWIP - Manual Adjustments</t>
  </si>
  <si>
    <t>GAS CWIP - Manual Adjustments</t>
  </si>
  <si>
    <t>Common-Cwip-Manual Adjustments</t>
  </si>
  <si>
    <t>Accum Depreciation Non-legal Cost of Removal</t>
  </si>
  <si>
    <t>Contra Accum Depreciation Non-legal Cost of Remova</t>
  </si>
  <si>
    <t>GAS-Accum Depreciation -PP</t>
  </si>
  <si>
    <t>Common-Accum Depreciation -PP</t>
  </si>
  <si>
    <t>7c</t>
  </si>
  <si>
    <t>Common-RWIP-RET1 C.O.R./Salvage PP</t>
  </si>
  <si>
    <t>10800603</t>
  </si>
  <si>
    <t>Common Depr Reserve - Manual Adjustments</t>
  </si>
  <si>
    <t>18</t>
  </si>
  <si>
    <t>22a</t>
  </si>
  <si>
    <t>108TGrant ARC RCW 80.84</t>
  </si>
  <si>
    <t>108TGrant ARO RCW 80.84</t>
  </si>
  <si>
    <t>10800651</t>
  </si>
  <si>
    <t>108 PTC Monetized</t>
  </si>
  <si>
    <t>108 ARC Depr Offset</t>
  </si>
  <si>
    <t>108T Grant ARC Contra</t>
  </si>
  <si>
    <t>ARC Accum Depr Contra</t>
  </si>
  <si>
    <t>108 ARO Accr Offset</t>
  </si>
  <si>
    <t>108T Grant Accr (ARO) Contra</t>
  </si>
  <si>
    <t>10800791</t>
  </si>
  <si>
    <t>Transition Fund Offset</t>
  </si>
  <si>
    <t>ARC accumulated depreciation since 12/19/17</t>
  </si>
  <si>
    <t>10800861</t>
  </si>
  <si>
    <t>2017 Monetized Transition Fund</t>
  </si>
  <si>
    <t>10800931</t>
  </si>
  <si>
    <t>Monitized PTC Transition Contra</t>
  </si>
  <si>
    <t>Electric-Accum Amortization - PP</t>
  </si>
  <si>
    <t>GAS-Accum Amortization - PP</t>
  </si>
  <si>
    <t>Common-Accum Amortization - PP</t>
  </si>
  <si>
    <t>Electric - Plant Acq Adj. Milwaukee RR</t>
  </si>
  <si>
    <t>Electric - Plant Acq Adj. DuPont</t>
  </si>
  <si>
    <t>Acquisition Adjustment - Encogen</t>
  </si>
  <si>
    <t>Mint Farm - Electric Plant Acquisition Adjustments</t>
  </si>
  <si>
    <t>Whitehorn - Electric Plant Acquisition</t>
  </si>
  <si>
    <t>Ferndale - Electric Plant Acquistion Adjust</t>
  </si>
  <si>
    <t>6</t>
  </si>
  <si>
    <t>Accum Amort Acq Adj. Milwaukee RR - Electric</t>
  </si>
  <si>
    <t>Accum Amort Acq Adj. DuPont - Electric</t>
  </si>
  <si>
    <t>Accumulated Amort Acqu Adj. - Encogen</t>
  </si>
  <si>
    <t>Accum Amort Acquis Adjust - Mint Farm</t>
  </si>
  <si>
    <t>21</t>
  </si>
  <si>
    <t>Accum Amort Acquis Adjust - Whitehorn</t>
  </si>
  <si>
    <t>Accum Amort Acquis Adjust - Ferndale</t>
  </si>
  <si>
    <t>Gas Stored at JP Reservoir- Non Current</t>
  </si>
  <si>
    <t>Gas Stored at JP Reservoir - Noncurrent</t>
  </si>
  <si>
    <t xml:space="preserve">Non-Utility Property - PP </t>
  </si>
  <si>
    <t>Provision for Non-Utility Property - PP</t>
  </si>
  <si>
    <t>Invest in Assoc.-Other than Rainier Receivables</t>
  </si>
  <si>
    <t>Other Investment Life Insurance</t>
  </si>
  <si>
    <t>Notes Rec - Intolight</t>
  </si>
  <si>
    <t>Reserve for Suncadia N/R</t>
  </si>
  <si>
    <t>Suncadia N/R agreement</t>
  </si>
  <si>
    <t>Notes Rec - BOA Keyport Lighting &amp; Capa</t>
  </si>
  <si>
    <t>Notes Rec. - City of Buckley</t>
  </si>
  <si>
    <t>Chelan PUD Contract Prepmt Requirement</t>
  </si>
  <si>
    <t>6m</t>
  </si>
  <si>
    <t>Ferndale Land Lease Escrow - 2046</t>
  </si>
  <si>
    <t>Cash - State Bank - Concrete</t>
  </si>
  <si>
    <t>US Bank - General Account 1775586</t>
  </si>
  <si>
    <t>US Bank - Damage Claims 1771847</t>
  </si>
  <si>
    <t>Cash-UBOC-Payment Processing Bothell 44</t>
  </si>
  <si>
    <t>Cash-UBOC-Bill Payment Consolidator 443</t>
  </si>
  <si>
    <t>Cash-Key Bank-Concentration 47968102460</t>
  </si>
  <si>
    <t>Cash-Key Bank-PSE Receipts 479681024614</t>
  </si>
  <si>
    <t>Cash-Key Bank-Payroll 190994701174</t>
  </si>
  <si>
    <t>Cash-Key Bank-Accounts Payable 19099470</t>
  </si>
  <si>
    <t>Cash-Key Bank- SAP Credit Balance Refun</t>
  </si>
  <si>
    <t>Cash-Key Bank- Checkfree</t>
  </si>
  <si>
    <t>Cash - Key Bank Tri Ad Flex Spending</t>
  </si>
  <si>
    <t>Cash Credit Card Receipts - Billmatrix</t>
  </si>
  <si>
    <t>Cash-Key Bank-DOXO Receipts-5790</t>
  </si>
  <si>
    <t>Cash-Key Bank- EES Amazon Receipts</t>
  </si>
  <si>
    <t>13101233</t>
  </si>
  <si>
    <t>Cash - Business Customer Payments - U.S</t>
  </si>
  <si>
    <t>Wells Fargo Direct Debit</t>
  </si>
  <si>
    <t>Cash Desk Clearing</t>
  </si>
  <si>
    <t>PSE Help Cash Clearing</t>
  </si>
  <si>
    <t>Cash Real Time Clearing</t>
  </si>
  <si>
    <t>PSE Merchant Deposit - Transmission</t>
  </si>
  <si>
    <t>6j</t>
  </si>
  <si>
    <t>PSE Transmission Contra - Merchant Deposit</t>
  </si>
  <si>
    <t>PSE Ben Protect Trust-Bank of NY Money</t>
  </si>
  <si>
    <t>BPA RES JD Wind Deposit</t>
  </si>
  <si>
    <t>Radio Spectrum Purchase Escrow</t>
  </si>
  <si>
    <t>PGE Klamath Peaker Trans Req Deposit</t>
  </si>
  <si>
    <t>BPA Hopkins Ridge Transmission Deposit</t>
  </si>
  <si>
    <t>BPA TSR 80368917-Goldendale Deposit</t>
  </si>
  <si>
    <t>LKE Pacific Trust Deposit - Wire &amp; Cable</t>
  </si>
  <si>
    <t>LKE Pacific Trust Deposit - Transformers</t>
  </si>
  <si>
    <t>Other Special Deposit-BPA TRS - 50MW</t>
  </si>
  <si>
    <t>Otr Special Deposits-BPA TSR 81325474</t>
  </si>
  <si>
    <t>LNG Facility Port of Tacoma Escrow</t>
  </si>
  <si>
    <t>Cash Collateral NGX</t>
  </si>
  <si>
    <t>Colstrip Community Fund Escrow Acct</t>
  </si>
  <si>
    <t>Petty Cash</t>
  </si>
  <si>
    <t>Freddie #1 Operating Advance</t>
  </si>
  <si>
    <t>Colstrip 500KV Transmission O&amp;M Operati</t>
  </si>
  <si>
    <t>Colstrip 1&amp;2 Operating Advance</t>
  </si>
  <si>
    <t>Colstrip 3&amp;4 Operating Advance</t>
  </si>
  <si>
    <t>Working Fund - DCG Postage Expenses</t>
  </si>
  <si>
    <t>Working Funds - Mercer Island</t>
  </si>
  <si>
    <t>Ferndale Cash Advance ( NAES Corporation)</t>
  </si>
  <si>
    <t>FSA - Aon Hewitt Pre Funding</t>
  </si>
  <si>
    <t>Temporary Cash Investments-Taxable</t>
  </si>
  <si>
    <t>Notes Receivable Line Extensions in CLX</t>
  </si>
  <si>
    <t>Customer Accounts Receivable</t>
  </si>
  <si>
    <t>Electric Customer Accounts Receivable</t>
  </si>
  <si>
    <t>Gas Customer Accounts Receivable</t>
  </si>
  <si>
    <t>Cust Accts Recv Unapplied Credits</t>
  </si>
  <si>
    <t>Cust Payment Returns Clarification Acct</t>
  </si>
  <si>
    <t>Gas CuGas - Cust Accounts Receivable CLX</t>
  </si>
  <si>
    <t>Accruals - Customer Accts Recv Unapplie</t>
  </si>
  <si>
    <t>Gas Off System Sales - Other ACDts Rec</t>
  </si>
  <si>
    <t>Jackson Prairie / NW Pipeline - Other A/R</t>
  </si>
  <si>
    <t>Sumas Gas Pipeline / SoCDo - Other A/R</t>
  </si>
  <si>
    <t>Jackson Prairie / WWP - Other A/R</t>
  </si>
  <si>
    <t>Power Sales - Other ACDts Rec</t>
  </si>
  <si>
    <t>Transmission - Other ACDts Rec</t>
  </si>
  <si>
    <t>BPA Residential Exchange - Other ACDts Rec</t>
  </si>
  <si>
    <t>Other ACDts Rec - Misc</t>
  </si>
  <si>
    <t>A/R State and City Tax Receivable</t>
  </si>
  <si>
    <t>Other ACDts Rec.- Miscellaneous</t>
  </si>
  <si>
    <t>Lower Snake River BPA Tranmission Interest Receivable</t>
  </si>
  <si>
    <t>Emp Rec / Payroll Advances &amp; Misc - OARM</t>
  </si>
  <si>
    <t>Loans - Exit Payback - Other ACDts Rec</t>
  </si>
  <si>
    <t>A/R - California ISO</t>
  </si>
  <si>
    <t>A/R - Miscellaneous - CLX</t>
  </si>
  <si>
    <t>BPA – St Clair Transmission Credits Receivable</t>
  </si>
  <si>
    <t>A/R - Energy Division</t>
  </si>
  <si>
    <t>A/R - Treble Damages - Energy Diversion</t>
  </si>
  <si>
    <t xml:space="preserve">A/R - Damage Claims  </t>
  </si>
  <si>
    <t>A/R Treble Damages - Damage Claims</t>
  </si>
  <si>
    <t>Accruals - CIS A/R - Miscellaneous</t>
  </si>
  <si>
    <t>A/R - EES Shopify Credit Card Receivabl</t>
  </si>
  <si>
    <t>A/R - Snohomish PUD - Beverly Park Subs</t>
  </si>
  <si>
    <t>Refundable GST on PSE Gas Purchase</t>
  </si>
  <si>
    <t>A/R - PSE Recovery Seeker via Pacific Exchange</t>
  </si>
  <si>
    <t>Elec OMRC Reimbursable by 3rd Party -ST</t>
  </si>
  <si>
    <t>A/R - Biogas Sales</t>
  </si>
  <si>
    <t>APUA - Electric Customer Accts Receivable</t>
  </si>
  <si>
    <t>APUA - Gas Customer Accts Receivable</t>
  </si>
  <si>
    <t>APUA - Miscellaneous Receivables</t>
  </si>
  <si>
    <t>APUA -Energy Diversion</t>
  </si>
  <si>
    <t>APUA - Damage Claims</t>
  </si>
  <si>
    <t>APUA - Treble Damage Claims</t>
  </si>
  <si>
    <t>Intercompany Accounts receivable</t>
  </si>
  <si>
    <t>14601004</t>
  </si>
  <si>
    <t>IC AR - PWI</t>
  </si>
  <si>
    <t>IC AR - Puget LNG</t>
  </si>
  <si>
    <t>IC AR - Puget Holding LLC</t>
  </si>
  <si>
    <t>IC AR - Puget Intermed. Holdings</t>
  </si>
  <si>
    <t>IC AR - Equico</t>
  </si>
  <si>
    <t>IC AR - Puget Energy, Inc</t>
  </si>
  <si>
    <t>Fuel Stock-CT Oil Inventory-CONTRA</t>
  </si>
  <si>
    <t>Fuel Stock - Colstrip 1&amp;2</t>
  </si>
  <si>
    <t>Fuel Stock - Colstrip 3&amp;4</t>
  </si>
  <si>
    <t>Fuel Stock - Colstrip 3&amp;4 Fuel</t>
  </si>
  <si>
    <t>Fuel Stock - Crystal Mountain</t>
  </si>
  <si>
    <t>Fuel Stock - Whitehorn #1</t>
  </si>
  <si>
    <t>Fuel Stock - Frederickson #1</t>
  </si>
  <si>
    <t>Fuel Stock - Fredonia 1&amp;2</t>
  </si>
  <si>
    <t>Fuel Stock - Propane SWARR Station</t>
  </si>
  <si>
    <t>Fuel Stock - Colstrip 1&amp;2 Propane</t>
  </si>
  <si>
    <t>Fuel Stock - Pooled CT Non-Core Gas Inv</t>
  </si>
  <si>
    <t>Fuel Stock-CT Non-Core Gas @ JacksonPrairie-CONTRA</t>
  </si>
  <si>
    <t>Fuel Stock - Ferndale</t>
  </si>
  <si>
    <t>Fuel Stock-CT Non-Core LNG at Plymouth</t>
  </si>
  <si>
    <t>Fuel Stock - Encogen Oil</t>
  </si>
  <si>
    <t>Inventory - Pre-Capitalized Material</t>
  </si>
  <si>
    <t>Plant Materials - Colstrip 1 &amp; 2</t>
  </si>
  <si>
    <t>Inventory Reserve Account - Pre-Capitalized M</t>
  </si>
  <si>
    <t>Plant Materials - Colstrip 3 &amp; 4</t>
  </si>
  <si>
    <t>Encogen Storeroom</t>
  </si>
  <si>
    <t>Surplus Non-Coded Streetlight Materials</t>
  </si>
  <si>
    <t>Electric - Plant Material &amp; Supplies</t>
  </si>
  <si>
    <t>Gas - Plant Material &amp; Supplies</t>
  </si>
  <si>
    <t>Plant Material &amp; Supplies</t>
  </si>
  <si>
    <t>Inventory - Ferndale</t>
  </si>
  <si>
    <t>CH Biogas Pipeline Imbalance</t>
  </si>
  <si>
    <t>California Carbon Allowances -ST</t>
  </si>
  <si>
    <t>Undistributed Stores Expense</t>
  </si>
  <si>
    <t>Undistributed Substation Equipment Stor</t>
  </si>
  <si>
    <t>SGS-1 Gas Stored Underground</t>
  </si>
  <si>
    <t>SGS-2 Gas Stored Underground</t>
  </si>
  <si>
    <t>Clay Basin Gas Storage - 00925</t>
  </si>
  <si>
    <t>Liquefied Natural Gas Stored</t>
  </si>
  <si>
    <t>LNG - Gig Harbor</t>
  </si>
  <si>
    <t>Prepmts - Puget Auto / General Liability</t>
  </si>
  <si>
    <t>Prepmts - Puget Workman's Comp - Aegis</t>
  </si>
  <si>
    <t>Prepaid - Swinomish Tribal Res 115kv TSM -Long Term</t>
  </si>
  <si>
    <t>Prepaid - EIM Annual Hosting Fee</t>
  </si>
  <si>
    <t>Prepmts - All Risk Property Insurance</t>
  </si>
  <si>
    <t>Prepaid - Doble Engineering Equip Lease</t>
  </si>
  <si>
    <t>Prepaid - Open Text</t>
  </si>
  <si>
    <t>Prepmts - M&amp;M Consulting Fee</t>
  </si>
  <si>
    <t>Prepaid- Transmission software</t>
  </si>
  <si>
    <t>Prepaid- D&amp;O Insurance (annual)</t>
  </si>
  <si>
    <t>Prepamnts - Datalink Symantec SW Maintenance</t>
  </si>
  <si>
    <t>Ppd - Corporation Executive Board (CEB)</t>
  </si>
  <si>
    <t>Ppd - Annual Credit Rating Fee</t>
  </si>
  <si>
    <t>Prepaid Prometheus Software Maintenance</t>
  </si>
  <si>
    <t>Prepaid SAP Support</t>
  </si>
  <si>
    <t>Prepaid - WECC Dues</t>
  </si>
  <si>
    <t>Prepaid - Peak Reliability</t>
  </si>
  <si>
    <t>Prepmts - Heavy Vehicle Licenses</t>
  </si>
  <si>
    <t>Prepaid - MCG EAS Hosting</t>
  </si>
  <si>
    <t>Prepmts - Interest</t>
  </si>
  <si>
    <t>Microsoft Maintenance Contract</t>
  </si>
  <si>
    <t>Prepmts - FERC Annual Land Use - Lower Baker</t>
  </si>
  <si>
    <t>Prepmts - FERC Annual Land Use - Upper Baker</t>
  </si>
  <si>
    <t>Prepmnts - Areva Software Support Servi</t>
  </si>
  <si>
    <t>Prepaid – Skykomish Ranger District ROW</t>
  </si>
  <si>
    <t>Prepaid - Ecologic Analytics Software 2011</t>
  </si>
  <si>
    <t>Prepaid - OSIsoft Software Renewal 2011</t>
  </si>
  <si>
    <t>Prepaid - Douglas PUD PPA (9/1/18-9/30/</t>
  </si>
  <si>
    <t>Prepaid - Lenovo Maintenance Renewal</t>
  </si>
  <si>
    <t>Prepaid - Trintech LT</t>
  </si>
  <si>
    <t>Prepaid - Energy Exemplar</t>
  </si>
  <si>
    <t>Prepaid Gas Option</t>
  </si>
  <si>
    <t>Prepaid- Miscellaneous</t>
  </si>
  <si>
    <t>Prepayments - Licensing Fees (Vehicles)</t>
  </si>
  <si>
    <t>Prepaid - PowerPlant Maintenance Contra</t>
  </si>
  <si>
    <t>Prepaid - Goldendale Capital Maintenanc</t>
  </si>
  <si>
    <t>Prepaid - Goldendale Expense Maintenanc</t>
  </si>
  <si>
    <t>Prepaid Edison Electric Institute dues</t>
  </si>
  <si>
    <t>Prepaid American Gas Association Dues</t>
  </si>
  <si>
    <t>Prepaid NW Gas Association Dues</t>
  </si>
  <si>
    <t>Prepaid Subscrptns</t>
  </si>
  <si>
    <t>Prepaid -2007 CISCO Smartnet (Dimension</t>
  </si>
  <si>
    <t>Prepaid - INSSINC - Futrak Maintenance</t>
  </si>
  <si>
    <t>Prepaid - Freddy 1 Capital FFH</t>
  </si>
  <si>
    <t>Prepaid - Freddy 1 Expense FFH</t>
  </si>
  <si>
    <t>Prepaid - Freddy 1 Inventory</t>
  </si>
  <si>
    <t>Prepayments - Treasury Licensing Fees</t>
  </si>
  <si>
    <t>Prepaid - Goldendale Inventory</t>
  </si>
  <si>
    <t>Prepaid - GEC/NICE Short Term</t>
  </si>
  <si>
    <t>Prepaid-GE Smallworld Software Support 2011</t>
  </si>
  <si>
    <t>Prepaid-Optimize Networks Steelhead Support</t>
  </si>
  <si>
    <t>Prepaid - Mint Farm Capital FFH</t>
  </si>
  <si>
    <t>Prepaid - Mint Farm Expense FFH</t>
  </si>
  <si>
    <t>Prepaid - CGI Mobile Workforce SW Support</t>
  </si>
  <si>
    <t>Prepaid - Mint Farm Inventory</t>
  </si>
  <si>
    <t>Prepaid - Oracle Software Support</t>
  </si>
  <si>
    <t>Prepaid-Sycamore SW Support</t>
  </si>
  <si>
    <t>Prepayment-SAS SW Maintenance Renewal</t>
  </si>
  <si>
    <t>Prepaid - APPS: Ariba Saas</t>
  </si>
  <si>
    <t>Prepaid - APPS: Dataraker SaaS</t>
  </si>
  <si>
    <t>Prepaid - INFRA: Adaptive Riverbed</t>
  </si>
  <si>
    <t>Prepaid - 1256 - BPA Fiber Agreement</t>
  </si>
  <si>
    <t>Prepaid - INFRA: Nokia</t>
  </si>
  <si>
    <t>Prepmts - Colstrip 3&amp;4 Lime Contract -</t>
  </si>
  <si>
    <t>Prepaid - Checkpoint Structure</t>
  </si>
  <si>
    <t>Prepaid - LSR Leaseholder Minimum Rent</t>
  </si>
  <si>
    <t>Prepaid - ROW Dist Crossing Rainbow Bridge LT</t>
  </si>
  <si>
    <t>Prepaid - Workiva Subscription LT</t>
  </si>
  <si>
    <t>Prepaid - Information Handling Service</t>
  </si>
  <si>
    <t>Prepaid - APPS GE Smallworld Maint</t>
  </si>
  <si>
    <t>Prepaid - INFRA: Nice</t>
  </si>
  <si>
    <t>Advance/Down Payments</t>
  </si>
  <si>
    <t>Prepaid - Future Year Expenses</t>
  </si>
  <si>
    <t>EMC - SW/HW Maintenance Renewal ST</t>
  </si>
  <si>
    <t>Prepaid Linked In Advertising - Short Term</t>
  </si>
  <si>
    <t>Prepaid - OATI Annual Services</t>
  </si>
  <si>
    <t>Prepaid - Sirus maintenance Contract - Short Term</t>
  </si>
  <si>
    <t>Prepaid - WWT F5 Support</t>
  </si>
  <si>
    <t>Prepaid - BitSight</t>
  </si>
  <si>
    <t>Prepaid - 1205 APPS Schneider Electric</t>
  </si>
  <si>
    <t>Prepaid - 1207 APPS ITTIA Maint</t>
  </si>
  <si>
    <t>16501173</t>
  </si>
  <si>
    <t>Prepaid - 1213 INFRA  Proofpoint Maint</t>
  </si>
  <si>
    <t>Prepaid - 1220 APPS MaxAttn SAAS</t>
  </si>
  <si>
    <t>16501203</t>
  </si>
  <si>
    <t>Prepaid - INFRA SUSE Maint</t>
  </si>
  <si>
    <t>16501223</t>
  </si>
  <si>
    <t>Prepaid - 1210 INFRA Infoblox Maint</t>
  </si>
  <si>
    <t>16501233</t>
  </si>
  <si>
    <t>Prepaid - AMI Advanced Security Softwar</t>
  </si>
  <si>
    <t>16501243</t>
  </si>
  <si>
    <t>Prepaid - CC4580 AutoCAD License Agreem</t>
  </si>
  <si>
    <t>Prepaid-Colstrip 1&amp;2 Misc- Short Term</t>
  </si>
  <si>
    <t>Prepaid - Info Global Solutions</t>
  </si>
  <si>
    <t>Prepaid Voice Print International - Short Term</t>
  </si>
  <si>
    <t>Prepaid- Colstrip 3&amp;4 Misc - Short Term</t>
  </si>
  <si>
    <t>Prepaid Platts Subscription - Short Term</t>
  </si>
  <si>
    <t>Prepaid PSE Building Brokerage Fee - Short Term</t>
  </si>
  <si>
    <t>Prepaid RSA - Archer Software Maintenance ST</t>
  </si>
  <si>
    <t>Prepaid-Corner Stone-Palms Payments-Short Term</t>
  </si>
  <si>
    <t>Prepaid- TAIT/Zetron Support Agreement-ST</t>
  </si>
  <si>
    <t>Prepaid - Structured-Symantac Renewal - Short Term</t>
  </si>
  <si>
    <t>Prepaid-Doble Energineering Equip Lease-ST</t>
  </si>
  <si>
    <t>Prepaid-Big 4 Telecommunications Exp- Short-Term</t>
  </si>
  <si>
    <t>Prepaid- Tensing Annual Maintenance &amp; Support-ST</t>
  </si>
  <si>
    <t>Prepaid - Open Text -ST</t>
  </si>
  <si>
    <t>Prepaid-ServiceNow-Maintenance Service Contract-ST</t>
  </si>
  <si>
    <t>16502143-Prepaid-Enterpr Licens Cisco Telephony Maintan-ST</t>
  </si>
  <si>
    <t>Prepaid-Annual Maintan for LogRhythm-ST</t>
  </si>
  <si>
    <t>Prepaid-CEB - Annual CIO Membership</t>
  </si>
  <si>
    <t>Prepaid - CheckPoint Structure</t>
  </si>
  <si>
    <t>Prepaid - Swinomish Tribal Res 115kv TS</t>
  </si>
  <si>
    <t>Prepaid - ROW Dis Crossing Rainbow Brid</t>
  </si>
  <si>
    <t>Prepaid - Workiva Subscription - ST</t>
  </si>
  <si>
    <t>Prepaid - Goldendale Capital Maint Majo</t>
  </si>
  <si>
    <t>Prepaid - Goldendale Expense Maint Majo</t>
  </si>
  <si>
    <t>Prepaid - Goldendale Inventory - ST</t>
  </si>
  <si>
    <t>Prepaid - Mint Farm Inventory - ST</t>
  </si>
  <si>
    <t>Prepaid - Mint Farm Capital FFH - Major</t>
  </si>
  <si>
    <t>Prepaid - Mint Farm Expense FFH - Major</t>
  </si>
  <si>
    <t>Prepaid – 1205 APPS NetMotion Maint - S</t>
  </si>
  <si>
    <t>Prepaid - GTZ Message BroadCast SaaS</t>
  </si>
  <si>
    <t>Prepaid - Freddy 1 Capital FFH - Major</t>
  </si>
  <si>
    <t>Prepaid - Gas Options - ST</t>
  </si>
  <si>
    <t>Prepaid - Freddy 1 Expense FFH - Major</t>
  </si>
  <si>
    <t>Prepaid - GEC/NICE - ST</t>
  </si>
  <si>
    <t>Prepaid - Freddy 1 Inventory - Major Ma</t>
  </si>
  <si>
    <t>Prepaid - TriplePoint - Futrak Maintena</t>
  </si>
  <si>
    <t>Prepaid - PSE Building Brokerage Fee -</t>
  </si>
  <si>
    <t>Prepaid - Enterpr Licens Cisco TeleMain</t>
  </si>
  <si>
    <t>Prepaid - SAI Global License - ST</t>
  </si>
  <si>
    <t>Prepaid - TAIT SW Support Svcs - ST</t>
  </si>
  <si>
    <t>Prepaid - CISCO Smartnet (DimensionData</t>
  </si>
  <si>
    <t>Prepaid - ZETRON SW Support Svcs - ST</t>
  </si>
  <si>
    <t>Prepaid - ServiceNow Project Portifolio</t>
  </si>
  <si>
    <t>Prepaid - Coriant America - ST</t>
  </si>
  <si>
    <t>Prepaid - WWT WebEx - ST</t>
  </si>
  <si>
    <t>Prepaid - CC1210 WWT Data Center - ST</t>
  </si>
  <si>
    <t>Prepaid - Structured Data Center - ST</t>
  </si>
  <si>
    <t>Prepaid - CC1213 WWT Data Center - ST</t>
  </si>
  <si>
    <t>Enbala Symphony Software ST</t>
  </si>
  <si>
    <t>Prepaid - GTZ Sitecore SaaS – ST</t>
  </si>
  <si>
    <t>Prepaid - GTZ Sprinklr SaaS – ST</t>
  </si>
  <si>
    <t>Prepaid - IT Security Tenable – ST</t>
  </si>
  <si>
    <t>Prepaid - 1220 APPS Attunity Maint – ST</t>
  </si>
  <si>
    <t>Prepaid - INFRA Palo Alto WF-500 – ST</t>
  </si>
  <si>
    <t>Prepaid - GTZ Spatial Biz SW – ST</t>
  </si>
  <si>
    <t>Prepaid - AMI Command Ctr Test Sys Host</t>
  </si>
  <si>
    <t>Prepaid - GEC/NICE - Long Term</t>
  </si>
  <si>
    <t>Prepaid Voice Print International - Long Term</t>
  </si>
  <si>
    <t>Prepaid - TAIT SW Support Svcs - LT</t>
  </si>
  <si>
    <t>Prepaid PSE Building Brokerage Fee - Term Term</t>
  </si>
  <si>
    <t>Prepaid-TriplePoint-Futrak Maintenance-LT</t>
  </si>
  <si>
    <t>16504053-Prepaid Enterpr Licens Cisco Telephony Maintan-LT</t>
  </si>
  <si>
    <t>Prepaid - GEC/NICE - LT</t>
  </si>
  <si>
    <t>Prepaid - Enterprise Licens Cisco Maint</t>
  </si>
  <si>
    <t>Prepaid - Gas Options - LT</t>
  </si>
  <si>
    <t>Prepaid - Goldendale Inventory - LT</t>
  </si>
  <si>
    <t>Prepaid - SAI Global License - LT</t>
  </si>
  <si>
    <t>Prepaid - Workiva Subscription - LT</t>
  </si>
  <si>
    <t>Prepaid - ZETRON SW Support Svcs - LT</t>
  </si>
  <si>
    <t>Prepaid - Mint Farm Inventory - LT</t>
  </si>
  <si>
    <t>Prepaid - Coriant America - LT</t>
  </si>
  <si>
    <t>Prepaid - WWT WebEx - LT</t>
  </si>
  <si>
    <t>Prepaid - CC1210 WWT Data Center - LT</t>
  </si>
  <si>
    <t>Prepaid - Structured Data Center - LT</t>
  </si>
  <si>
    <t>Prepaid - CC1213 WWT Data Center - LT</t>
  </si>
  <si>
    <t>Prepaid - Enbala Symphony Software LT</t>
  </si>
  <si>
    <t>Prepaid - Datalink SW Maint - LT</t>
  </si>
  <si>
    <t>Prepaid - GTZ Sitecore SaaS – LT</t>
  </si>
  <si>
    <t>Prepaid - GTZ Sprinklr SaaS – LT</t>
  </si>
  <si>
    <t>Prepaid - 1220 APPS Attunity Maint – LT</t>
  </si>
  <si>
    <t>Prepaid – 1205 APPS NetMotion Maint - L</t>
  </si>
  <si>
    <t>Prepaid - INFRA Palo Alto WF-500 - LT</t>
  </si>
  <si>
    <t>Prepaid - GTZ Spatial Biz SW - LT</t>
  </si>
  <si>
    <t>Prepaid - 1213 INFRA VMWare Maint - LT</t>
  </si>
  <si>
    <t>Long Term Portion of Prepayment Electri</t>
  </si>
  <si>
    <t>Long Term Portion of Prepayment Gas - C</t>
  </si>
  <si>
    <t>Long Term Portion of Prepayment Common</t>
  </si>
  <si>
    <t>Long Term Portion of Prepayment Gas</t>
  </si>
  <si>
    <t>Electric - Accrued Utility Revenue</t>
  </si>
  <si>
    <t>Gas - Unbilled Revenue</t>
  </si>
  <si>
    <t>Energy Storage</t>
  </si>
  <si>
    <t>REC Inventory Receivable</t>
  </si>
  <si>
    <t>Unrealized Gain ST - Core Pwr/Gas for Pwr</t>
  </si>
  <si>
    <t>Unrealized Gain ST - Core Gas</t>
  </si>
  <si>
    <t>Unrealized Gain LT - Core Pwr/Gas for Pwr</t>
  </si>
  <si>
    <t>Unrealized Gain LT - Core Gas</t>
  </si>
  <si>
    <t>6.74% MT Notes Due 06/15/18 - Unamort Debt Ex</t>
  </si>
  <si>
    <t>Med Term Notes - C - Unamort Debt Expense</t>
  </si>
  <si>
    <t>$250M 30 Year Senior Notes</t>
  </si>
  <si>
    <t>Amort $425MM 4.30% Sr Notes due 2045 Is</t>
  </si>
  <si>
    <t>2013 Pollution Control Bonds</t>
  </si>
  <si>
    <t>4% Pollution Control Rev Series 2013B Due 3/2031</t>
  </si>
  <si>
    <t>7.02% MT Note Issued - Unamort Debt Expen</t>
  </si>
  <si>
    <t>7.00% MTN Series B Due 3/9/29 - Unamort</t>
  </si>
  <si>
    <t>18100633</t>
  </si>
  <si>
    <t>Amort Costs for $600M Sr Notes Due June</t>
  </si>
  <si>
    <t>$350M Hedging Credit Facility PSE 2013</t>
  </si>
  <si>
    <t>$650M Liquidity Credit Facility PSE 2013</t>
  </si>
  <si>
    <t>PSE 800M Credit Facility due 2022</t>
  </si>
  <si>
    <t>$250 Million 4.434% Sr. Notes due 2041</t>
  </si>
  <si>
    <t>$45 Million 4.70% Sr. Notes due 2051</t>
  </si>
  <si>
    <t>5.197% Snr Notes Due 10/01/15 - Unamort Debt Expense</t>
  </si>
  <si>
    <t>6.724% MTN due 6/15/2036 - Unamort Debt Expense</t>
  </si>
  <si>
    <t>6.274% Senior Notes Due 3/15/2037 - Unamortized Debt Expense</t>
  </si>
  <si>
    <t>6.974% Jr Sub Notes (Hybrid) due 6/1/20</t>
  </si>
  <si>
    <t>PSE Operating Credit Agreement</t>
  </si>
  <si>
    <t>PSE Hedging Credit Agreement</t>
  </si>
  <si>
    <t>5.757% MTN due 10/1/2039 - Unamort Debt Expense</t>
  </si>
  <si>
    <t>March 2010 Bond Issue</t>
  </si>
  <si>
    <t>PSE Summer 2010 Bonds</t>
  </si>
  <si>
    <t>2011 March Senior Notes</t>
  </si>
  <si>
    <t>12/13/2006 Storm - 10 yr Amort</t>
  </si>
  <si>
    <t>2010 Storm Excess Costs</t>
  </si>
  <si>
    <t>2012 Storm Excess Costs</t>
  </si>
  <si>
    <t>2010 Storm - 4 Yr Amortization</t>
  </si>
  <si>
    <t>2014 Storm Excess Costs</t>
  </si>
  <si>
    <t>18210311-2015 Storm Excess Costs</t>
  </si>
  <si>
    <t>2016 Storm Excess Costs</t>
  </si>
  <si>
    <t>2017 Storm Excess Costs</t>
  </si>
  <si>
    <t>2017 Storm Amortization Recovery July 2017-4 Yrs</t>
  </si>
  <si>
    <t>2018 Storm Excess Costs</t>
  </si>
  <si>
    <t>White River Plant Costs Reg Asset</t>
  </si>
  <si>
    <t>6c</t>
  </si>
  <si>
    <t>White River Land Reg Asset</t>
  </si>
  <si>
    <t>White River accum Depreciation to 1/15/</t>
  </si>
  <si>
    <t>White River accum Amort. from 1/16/04 R</t>
  </si>
  <si>
    <t>Proceeds from CWA for White River Plant Sale</t>
  </si>
  <si>
    <t>6d</t>
  </si>
  <si>
    <t>Upper Baker - Unrecovered Plant &amp; Reg. Study Costs</t>
  </si>
  <si>
    <t>6n</t>
  </si>
  <si>
    <t>Electron Unrecovered Loss</t>
  </si>
  <si>
    <t>6p</t>
  </si>
  <si>
    <t>FAS - 109 Gas</t>
  </si>
  <si>
    <t>Electric Conservation not in RB</t>
  </si>
  <si>
    <t>Electric - Def AFUDC - Regulatory Asset</t>
  </si>
  <si>
    <t>12</t>
  </si>
  <si>
    <t>Gas Conservation - Tracker Programs</t>
  </si>
  <si>
    <t>Electric - Colstrip Common FERC Adj - Reg Ass</t>
  </si>
  <si>
    <t>UG950288 DSM Tracker Balance</t>
  </si>
  <si>
    <t>Electric - accum Amort Colstrip Common FERC A</t>
  </si>
  <si>
    <t>Electric - Colstrip Def Depr FERC Adj - Reg A</t>
  </si>
  <si>
    <t>Electric - BPA Power Exch Invstmt - Reg Asset</t>
  </si>
  <si>
    <t>Electric - BPA Power Exch Inv Amort - Reg Ass</t>
  </si>
  <si>
    <t>Electric - Gross PCA</t>
  </si>
  <si>
    <t>Electric - Gross PCA - Contra</t>
  </si>
  <si>
    <t>Env Rem - UG Tank - Whidbey Is. (Future</t>
  </si>
  <si>
    <t>Env Rem Recovery – Gas UG170034</t>
  </si>
  <si>
    <t>Chelan PUD Contract Initiation</t>
  </si>
  <si>
    <t>White River Proj. - CWA AOA- Reg Asset</t>
  </si>
  <si>
    <t>Env Rem Recovery – Elec UE170033</t>
  </si>
  <si>
    <t>Credit Card Deferral - UE-170033</t>
  </si>
  <si>
    <t>Credit Card Deferral - UG-170034</t>
  </si>
  <si>
    <t>Cons Costs NIRB - 1998 Conservation Rider</t>
  </si>
  <si>
    <t>FAS 109 Taxes</t>
  </si>
  <si>
    <t>White River Salvage</t>
  </si>
  <si>
    <t>PCA YR #2  Gross</t>
  </si>
  <si>
    <t>PCA YR #2 Gross - Contra</t>
  </si>
  <si>
    <t>PCA YR #3  Gross</t>
  </si>
  <si>
    <t>PCA YR #3 Gross - Contra</t>
  </si>
  <si>
    <t>PCA YR #4  Gross</t>
  </si>
  <si>
    <t>PCA YR #4 Gross - Contra</t>
  </si>
  <si>
    <t>PCA Company Portion</t>
  </si>
  <si>
    <t>PCA Company Portion - contra</t>
  </si>
  <si>
    <t>PCA Customer Portion</t>
  </si>
  <si>
    <t>PCA YR #5  Gross</t>
  </si>
  <si>
    <t>PCA YR #5 Gross - Contra</t>
  </si>
  <si>
    <t>PCA YR #6 Gross</t>
  </si>
  <si>
    <t>PCA YR #6  Gross # Contra</t>
  </si>
  <si>
    <t>PCA YR #7 Gross</t>
  </si>
  <si>
    <t>PCA YR #7  Gross - Contra</t>
  </si>
  <si>
    <t>PCA YR #8 Gross</t>
  </si>
  <si>
    <t>PCA YR #8  Gross - Contra</t>
  </si>
  <si>
    <t>PCA YR #9 Gross</t>
  </si>
  <si>
    <t>White River Land Sales Costs</t>
  </si>
  <si>
    <t>PCA YR #9  Gross - Contra</t>
  </si>
  <si>
    <t>PCA YR#10 Gross</t>
  </si>
  <si>
    <t>PCA YR#10 Gross - Contra</t>
  </si>
  <si>
    <t>PCA Yr#11 Gross</t>
  </si>
  <si>
    <t>PCA YR#11 Gross-Contra</t>
  </si>
  <si>
    <t>PCA YR#12 Gross</t>
  </si>
  <si>
    <t>PCA YR#12 Gross - Contra</t>
  </si>
  <si>
    <t>PCA YR#13 Gross</t>
  </si>
  <si>
    <t>PCA YR#13 Gross - Contra</t>
  </si>
  <si>
    <t>PCA YR #14 Gross</t>
  </si>
  <si>
    <t>PCA YR #14 Gross - Contra</t>
  </si>
  <si>
    <t>Env Rem-White Rvr/Buckley Ph I Head Fut</t>
  </si>
  <si>
    <t>Env Rem-White Rvr/Buckley Ph I Headwork</t>
  </si>
  <si>
    <t>PCA YR #17 Gross</t>
  </si>
  <si>
    <t>PCA YR #17 Gross – Contra</t>
  </si>
  <si>
    <t>Env Rem - Buckely Headworks Site Est Fu</t>
  </si>
  <si>
    <t>Buckley Ph II Burn Pile &amp; Wood Debris E</t>
  </si>
  <si>
    <t>Env Rem - Duwamish River Site (Future Cost Est.)</t>
  </si>
  <si>
    <t>Env Rem - Duwamish River Site (former G</t>
  </si>
  <si>
    <t>LSR Deposit Def UE-100882</t>
  </si>
  <si>
    <t>6o</t>
  </si>
  <si>
    <t>LSR Def Carrying Costs UE-100882</t>
  </si>
  <si>
    <t>Colstrip 1&amp;2 WeCo Coal Reserve Payment UE-111048</t>
  </si>
  <si>
    <t>6e</t>
  </si>
  <si>
    <t>LSR Def Phase 1 UE-111048</t>
  </si>
  <si>
    <t>Env Rem - UG Tank -Poulsbo Service Cent</t>
  </si>
  <si>
    <t>Tenino Service Center - UG Tank - Env</t>
  </si>
  <si>
    <t>Mint Farm Deferral - UE-090704</t>
  </si>
  <si>
    <t>6i</t>
  </si>
  <si>
    <t>White River Relicensing - UE-040641</t>
  </si>
  <si>
    <t>White River Safety &amp; Regulatory - UE-040641</t>
  </si>
  <si>
    <t>White River Water Rights - UE-040641</t>
  </si>
  <si>
    <t>White River Relicensing - UE-040641 - Post Jan 15, 2004</t>
  </si>
  <si>
    <t>White River Safety &amp; Regulatory - UE-040641 - Post Jan 15, 2004</t>
  </si>
  <si>
    <t>White River Water Rights - UE-040641 - Post Jan 15, 2004</t>
  </si>
  <si>
    <t>WHR Land Sales Cost</t>
  </si>
  <si>
    <t>WHR-Processing Costs-Readying For Sale</t>
  </si>
  <si>
    <t>White River Surplus Land Sales</t>
  </si>
  <si>
    <t>Env Rem - Swarr Station</t>
  </si>
  <si>
    <t>Env Rem - South Seattle GS</t>
  </si>
  <si>
    <t>Env Rem - North Tacoma Gate Station</t>
  </si>
  <si>
    <t>Env Rem - North Seattle Gate Station</t>
  </si>
  <si>
    <t>Env Rem - Covington Gate Station</t>
  </si>
  <si>
    <t>E Decoup Rev Undercollect - Sch 46 &amp; 49</t>
  </si>
  <si>
    <t>E FPC Decoup Rev Undercollect - Sch 46</t>
  </si>
  <si>
    <t>IntE FPC Decoup Rev Undercollect - Sch</t>
  </si>
  <si>
    <t>E FPC Decoup Rev Recover - Sch 46 &amp; 49</t>
  </si>
  <si>
    <t>E Decoup Rev Undercollect - Sch 8 &amp; 24</t>
  </si>
  <si>
    <t>E Decoup Rev Undercoll - Sch7A,11,25,29,35&amp;43</t>
  </si>
  <si>
    <t>E Decoup Rev Undercoll - Sch 40</t>
  </si>
  <si>
    <t>E FPC Decoup Rev Undercollect - Sch 7</t>
  </si>
  <si>
    <t>E FPC Decoup Rev Undercoll - Sch7A,11,2</t>
  </si>
  <si>
    <t>E FPC Decoup Rev Undercollect - Sch 8 &amp;</t>
  </si>
  <si>
    <t>E FPC Decoup Rev Undercollect - Sch 10</t>
  </si>
  <si>
    <t>E FPC Decoup Rev Undercollect - Sch 12 &amp; 26</t>
  </si>
  <si>
    <t>E FPC Decoup Rev Undercollect - Sch 40</t>
  </si>
  <si>
    <t>G Decoup Rev Undercollect - Sch 31 &amp; 31</t>
  </si>
  <si>
    <t>G Decoup Rev Undercoll - Sch 41, 41T, 86 &amp; 86T</t>
  </si>
  <si>
    <t>IntE Decoup Rev Undercollect - Sch 8 &amp;</t>
  </si>
  <si>
    <t>IntE Decoup Rev Undercoll Sch7A,11,25,2</t>
  </si>
  <si>
    <t>IntE Decoup Rev Undercollect - Sch 40</t>
  </si>
  <si>
    <t>IntE FPC Decoup Undercoll - Sch7A,11,25</t>
  </si>
  <si>
    <t>IntE FPC Decoup Rev Undercollect - Sch 12 &amp; 26</t>
  </si>
  <si>
    <t>IntE FPC Decoup Rev Undercollect - Sch 40</t>
  </si>
  <si>
    <t>IntE Decoup Rev Undercollect -  Sch 46</t>
  </si>
  <si>
    <t>IntG Decoup Rev Undercollect - Sch 31 &amp;</t>
  </si>
  <si>
    <t>E Decoup Rev Recover - Sch 46 &amp; 49</t>
  </si>
  <si>
    <t>IntG Decoup Rev Undercoll - Sch 41, 41T, 86 &amp; 86T</t>
  </si>
  <si>
    <t>E Decoup Rev Recover - Sch 8 &amp; 24</t>
  </si>
  <si>
    <t>E Decoup Rev Recover - Sch 7A, 11, 25, 29, 35 &amp; 43</t>
  </si>
  <si>
    <t>E Decoup Rev Recover - Sch 40</t>
  </si>
  <si>
    <t>E FPC Decoup Rev Recover - Sch7A,11,25,</t>
  </si>
  <si>
    <t>E FPC Decoup Rev Recover - Sch 12 &amp; 26</t>
  </si>
  <si>
    <t>E FPC Decoup Rev Recover - Sch 40</t>
  </si>
  <si>
    <t>G Decoup Rev Recover - Sch 31 &amp; 31T</t>
  </si>
  <si>
    <t>G Decoup Rev Recover - Sch 41, 41T, 86 &amp; 86T</t>
  </si>
  <si>
    <t>Schedule 140 Prior Year Electric</t>
  </si>
  <si>
    <t>Schedule 140 Prior Year Gas</t>
  </si>
  <si>
    <t>Schedule 140 Current Year Electric</t>
  </si>
  <si>
    <t>Schedule 140 Current Year Gas</t>
  </si>
  <si>
    <t>Elec Residential Decouping Revenue Undercollected</t>
  </si>
  <si>
    <t>Gas Residential Decouping Revenue Undercollected</t>
  </si>
  <si>
    <t>Elec Non-Residential Decouping Revenue Undercollected</t>
  </si>
  <si>
    <t>Gas Non-Residential Decouping Revenue Undercollected</t>
  </si>
  <si>
    <t>Int. on Elec Residential Decoupl Rev Undercollected</t>
  </si>
  <si>
    <t>Int. on Gas Residential Decoupl Rev Undercollected</t>
  </si>
  <si>
    <t>Int. on Elec Non-Residential Decoupl Rev Undercollected</t>
  </si>
  <si>
    <t>Int. on Gas Non-Residential Decoupl Rev Undercollected</t>
  </si>
  <si>
    <t>Electric Schedule 26 Decoupling Revenue Undercollected</t>
  </si>
  <si>
    <t>Electric Schedule 31 Decoupling Revenue Undercollected</t>
  </si>
  <si>
    <t>Electric - Incurred EES Costs , But not Paid</t>
  </si>
  <si>
    <t>Interest on Elec Schedule 26 Decoupling</t>
  </si>
  <si>
    <t>Interest on Elec Schedule 31 Decoupling</t>
  </si>
  <si>
    <t>Ferndale Reg Asset UE-130617</t>
  </si>
  <si>
    <t>6f</t>
  </si>
  <si>
    <t>Baker Reg Asset UE-130617</t>
  </si>
  <si>
    <t>6b</t>
  </si>
  <si>
    <t>Snoqualmie Reg Asset UE-130617</t>
  </si>
  <si>
    <t>6a</t>
  </si>
  <si>
    <t>Low Income Grants - Electric</t>
  </si>
  <si>
    <t>Low Income Grants - Gas</t>
  </si>
  <si>
    <t>PSE Low Income Program Costs - Electric</t>
  </si>
  <si>
    <t>PSE Low Income Program Costs - Gas</t>
  </si>
  <si>
    <t>Low Income Agency Admin Fees - Electric</t>
  </si>
  <si>
    <t>Low Income Agency Admin Fees - Gas</t>
  </si>
  <si>
    <t>Low Income Agency Admin Fees - Common</t>
  </si>
  <si>
    <t>Contra Low Income Program - Electric</t>
  </si>
  <si>
    <t>Contra Low Income Program - Gas</t>
  </si>
  <si>
    <t>Env Rem Costs – Gas UG-170034</t>
  </si>
  <si>
    <t>Reg Asset - Credit Card Fee Deferral</t>
  </si>
  <si>
    <t>PCA Customer Portion - Interest</t>
  </si>
  <si>
    <t>Sch 142 Elec Residential to Recover fro</t>
  </si>
  <si>
    <t>Sch 142 Gas Residential to Recover from</t>
  </si>
  <si>
    <t>Sch 142 Elec Non-Residential to Recover</t>
  </si>
  <si>
    <t>Sch 142 Gas Non-Residential to Recover</t>
  </si>
  <si>
    <t>Sch 142 Elec Schedule 26 to Recover fro</t>
  </si>
  <si>
    <t>Blocked-Sch142 ElecSched 31 to RecovfrC</t>
  </si>
  <si>
    <t>PCA YR #15 Gross</t>
  </si>
  <si>
    <t>PCA YR #15 Gross - Contra</t>
  </si>
  <si>
    <t>PCA YR #16 Gross</t>
  </si>
  <si>
    <t>PCA YR #16 Gross - Contra</t>
  </si>
  <si>
    <t>PCA Fixed Cost Deferral - UE-161112</t>
  </si>
  <si>
    <t>Env Rem Costs – Elec UE-170033</t>
  </si>
  <si>
    <t>White River Reg Asset UE170033</t>
  </si>
  <si>
    <t>18300141</t>
  </si>
  <si>
    <t>Electric - Snoqualmie PH #2 Flowline St</t>
  </si>
  <si>
    <t>Land Transportation Clearing</t>
  </si>
  <si>
    <t>Employee Related Taxes Clearing</t>
  </si>
  <si>
    <t>Employee Benefits Clearing</t>
  </si>
  <si>
    <t>Employee Incentive Plan Clearing</t>
  </si>
  <si>
    <t>CLX Balance Transfer</t>
  </si>
  <si>
    <t>Block - Clearing-Phone Wireless Billing</t>
  </si>
  <si>
    <t>Electric T&amp;D Fleet Clearing</t>
  </si>
  <si>
    <t>Gas Operations Fleet Clearing</t>
  </si>
  <si>
    <t>Misc Corporate Fleet Clearing</t>
  </si>
  <si>
    <t>Generation Fleet Clearing</t>
  </si>
  <si>
    <t>18405103</t>
  </si>
  <si>
    <t>Conversion - Electric Customer A/R</t>
  </si>
  <si>
    <t>18405113</t>
  </si>
  <si>
    <t>Conversion - Gas Customer A/R</t>
  </si>
  <si>
    <t>JO1 Job Orders Temporary Facilities</t>
  </si>
  <si>
    <t>OWIP - Electric - Non-Temp Facility &amp; Damage</t>
  </si>
  <si>
    <t>JO2 Job Orders Non-Temp Facilities</t>
  </si>
  <si>
    <t>ZCLM Damage Claim Orders</t>
  </si>
  <si>
    <t>Generating Plant Expenses</t>
  </si>
  <si>
    <t>Gas - Misc Def Debits</t>
  </si>
  <si>
    <t>Cashiers Shortages - CLX</t>
  </si>
  <si>
    <t>Unbilled Accumulated Costs</t>
  </si>
  <si>
    <t>Def Debits - Misc Def Debits</t>
  </si>
  <si>
    <t xml:space="preserve">Redmond Ridge Soil Mgmt Agmt    </t>
  </si>
  <si>
    <t>Real Estate Reimbursable Projects</t>
  </si>
  <si>
    <t>Residential Exchange - Misc Deferred De</t>
  </si>
  <si>
    <t>2011 PSE Universal Shelf Registration</t>
  </si>
  <si>
    <t>$650M Liguidity Credit Facility PSE 2013</t>
  </si>
  <si>
    <t>IBNR for Workers Comp</t>
  </si>
  <si>
    <t>$800M Credit Facility PSE 2017</t>
  </si>
  <si>
    <t xml:space="preserve">PGA Unrealized Loss </t>
  </si>
  <si>
    <t>Facility Operations Deferred Debits</t>
  </si>
  <si>
    <t>SFAS 71 - Snoqualmie License Expenses</t>
  </si>
  <si>
    <t>SFAS 71 - Baker License Expenses</t>
  </si>
  <si>
    <t>Operating Leases Obligation</t>
  </si>
  <si>
    <t>Prepmt - Chelan PUD - RR Working Capital Charge</t>
  </si>
  <si>
    <t>Prepmt - Chelan PUD - RR Coverage Fund Charge</t>
  </si>
  <si>
    <t>Prepmt - Chelan PUD - RI Working Capital Charge</t>
  </si>
  <si>
    <t>Prepmt - Chelan PUD - RI Coverage Fund Charge</t>
  </si>
  <si>
    <t>Long-Term Purchased REC Intangible</t>
  </si>
  <si>
    <t>Goldendale ST Minor Insp 2018</t>
  </si>
  <si>
    <t>WHH Generator &amp; Accessory Gear Major</t>
  </si>
  <si>
    <t>Env Rem-City of Olympia v PSE Plum St S</t>
  </si>
  <si>
    <t>Misc Deferred Debits - Electric</t>
  </si>
  <si>
    <t>Vernell Office Building Direct Leasing</t>
  </si>
  <si>
    <t>PSE 4th Flr Sublease Direct Leasing Cos</t>
  </si>
  <si>
    <t>Redmond West Direct Leasing Cost</t>
  </si>
  <si>
    <t>MTF 2013 Hot Gas Path Inspection</t>
  </si>
  <si>
    <t>2014 PSE Universal Shelf Registration</t>
  </si>
  <si>
    <t>2016 PSE Universal Shelf Registration</t>
  </si>
  <si>
    <t>Deferred Debit - Carbon Offset Program</t>
  </si>
  <si>
    <t>WSU ARRA Weatherization - Electric</t>
  </si>
  <si>
    <t>ENC Steam Turbine Major Maintenance 201</t>
  </si>
  <si>
    <t>Workers Comp IBNR recoveries</t>
  </si>
  <si>
    <t>GLD Steam Turbine Major Inspection 2014</t>
  </si>
  <si>
    <t>$425MM 4.30% Sr Notes 2045 Issuance Expense</t>
  </si>
  <si>
    <t>FRA Unit#2 Combustion Inspection 2014-L</t>
  </si>
  <si>
    <t>MTF ST Full-Scale Inspection 2014</t>
  </si>
  <si>
    <t>FRE U2 Hot Gas Path Inspection 2014-LT</t>
  </si>
  <si>
    <t>Goldendale 2014 Combustion Inspection Maint-LT</t>
  </si>
  <si>
    <t>FERN Steam Turbine Major Inspection 201</t>
  </si>
  <si>
    <t>Prepaid Gas Options-LT</t>
  </si>
  <si>
    <t>Colstrip 1&amp;2 Misc Deferred Debits-LT</t>
  </si>
  <si>
    <t>Colstrip 3&amp;4 Misc Deferred Debits-LT</t>
  </si>
  <si>
    <t>FRE U2 Hot Gas Path Inspection 2017-ST</t>
  </si>
  <si>
    <t>MTF Full-Scale Inspection 2017 - ST</t>
  </si>
  <si>
    <t>SUM CT Generator Major Inspection</t>
  </si>
  <si>
    <t>SUM Steam Turbine Major Inspection</t>
  </si>
  <si>
    <t>MTF 2017 ST Partial Full Scale Inspecti</t>
  </si>
  <si>
    <t>Colstrip 3&amp;4 2014 Overhaul Costs</t>
  </si>
  <si>
    <t>Colstrip 1&amp;2 Major Maintenance UE141141</t>
  </si>
  <si>
    <t>MNT 2015 Combustion Inspection</t>
  </si>
  <si>
    <t>En Unit #1 Major Inspection 2015</t>
  </si>
  <si>
    <t>ENC Unit#2 Major Inspection 2016-LT</t>
  </si>
  <si>
    <t>Goldendale 2016 Major Inspection - LT</t>
  </si>
  <si>
    <t>WHH Unit 2 Compressor Rebuild</t>
  </si>
  <si>
    <t>ENC Unit#3 Hot Gas Path Maintenance 201</t>
  </si>
  <si>
    <t>Generating Customer Interconnection - r</t>
  </si>
  <si>
    <t>Env Rem - Lower Baker Power Plant Site</t>
  </si>
  <si>
    <t>Env. Rem - Downtower Property</t>
  </si>
  <si>
    <t>Env Rem - Lower Baker Power Plant Site- Future Costs</t>
  </si>
  <si>
    <t>Env Rem - Downtowner Property (Future Costs)</t>
  </si>
  <si>
    <t>Env Rem - Snoqualmie Hydro Generation</t>
  </si>
  <si>
    <t>Env Rem - Bellingham Manufactured Gas Site</t>
  </si>
  <si>
    <t>Env Rem - Bellingham Mfd Gas Site (Future Cost Est</t>
  </si>
  <si>
    <t>Env Rem - Gas Historical Actual Ins Recoverie</t>
  </si>
  <si>
    <t>Env Rem - Electron Flume Site</t>
  </si>
  <si>
    <t>Env Rem - Tacoma Tide Flats Remediation Costs</t>
  </si>
  <si>
    <t>Env Rem - Electric Flume (Future Cost Est)</t>
  </si>
  <si>
    <t>Env Rem - Talbot Hill Substation and Switchyard</t>
  </si>
  <si>
    <t>Env Rem - Talbot Hill Subs &amp; Switchyard -Fut Cost Est.</t>
  </si>
  <si>
    <t>Env. Rem -Everett Asarco Site</t>
  </si>
  <si>
    <t>Env. Rem - Sammamish Substation (Future Cost Est.)</t>
  </si>
  <si>
    <t xml:space="preserve">Env. Rem - Sammamish Substation </t>
  </si>
  <si>
    <t>Env. Rem. -Pt. Robinson cable station</t>
  </si>
  <si>
    <t>Env Rem - Everett Remediation Costs</t>
  </si>
  <si>
    <t>Env-Rem-City of Olympia vs. PSE (Future Cost Est.)</t>
  </si>
  <si>
    <t>Env Rem-City Of Olympia vs. PSE (Plum St Substation)</t>
  </si>
  <si>
    <t>Env-Rem-Whitehorn UST (Future Cost Est.)</t>
  </si>
  <si>
    <t>Env Rem-Whitehorn UST</t>
  </si>
  <si>
    <t>Env Rem-City of Olympia vs. PSE - Reimb</t>
  </si>
  <si>
    <t>Env Rem - Shuffleton</t>
  </si>
  <si>
    <t>Env Rem – Shuffleton (Fut Cost Est)</t>
  </si>
  <si>
    <t>Freddy1 2017 Steam Turbine Major Inspec</t>
  </si>
  <si>
    <t>Env Rem - Chehalis Remediation Costs</t>
  </si>
  <si>
    <t>Freddy1 2017 CT Major Inspection</t>
  </si>
  <si>
    <t>Env Rem - Gas Works Remediation Costs</t>
  </si>
  <si>
    <t>Env Rem - BHM Central (Fut Cost Est)</t>
  </si>
  <si>
    <t>Env Rem - WSDOT Upland Remediation Costs</t>
  </si>
  <si>
    <t>Env Rem - WSDOT Thea Foss Remediation Costs</t>
  </si>
  <si>
    <t>BLOCKED-Thea Foss Recovery</t>
  </si>
  <si>
    <t>Env Rem - Verbeek Properties Remediation Costs</t>
  </si>
  <si>
    <t>Thea Foss Waterway (WADOT Settlement)</t>
  </si>
  <si>
    <t>Everett Washington (WADOT Settlement)</t>
  </si>
  <si>
    <t>Olympia Columbia Street MGP (WADOT Sett</t>
  </si>
  <si>
    <t>Env Rem - Quendall Terminal Remediation</t>
  </si>
  <si>
    <t>Env Rem - Gas Works Park Remediation-Re</t>
  </si>
  <si>
    <t>Env. Rem - Gas Works Park (Future Cost Est.)</t>
  </si>
  <si>
    <t>Env Rem-Post Nov 2012 Gas Works Park -</t>
  </si>
  <si>
    <t>Env Rem-Quendall Terminal - Remediation</t>
  </si>
  <si>
    <t>Env Rem - Bay Station (Elliot Ave) MGP</t>
  </si>
  <si>
    <t>Env Rem - Olympia ( Columbia Street) MGP</t>
  </si>
  <si>
    <t>Env Rem - Tacoma Gas Company (Future Co</t>
  </si>
  <si>
    <t>Env Rem - Thea Foss Waterway (Future Co</t>
  </si>
  <si>
    <t>Env Rem - Everett, Washington (Future C</t>
  </si>
  <si>
    <t>Env Rem - Chehalis, Washington (Future</t>
  </si>
  <si>
    <t>Env Rem - Quendall Terminals (Future Co</t>
  </si>
  <si>
    <t>Env Rem - Tacoma Tar Pits (Future Cost</t>
  </si>
  <si>
    <t>Env Rem - Bay Station (Future Cost Est)</t>
  </si>
  <si>
    <t>Env Rem-Olympia (Columbia St) MGP(Futur</t>
  </si>
  <si>
    <t>Env Rem - Verbeek Autowrecking (Future</t>
  </si>
  <si>
    <t>Env Rem - Swarr Station (Future Cost Est.)</t>
  </si>
  <si>
    <t>Env Rem - North Operating Base (Future Cost Est.)</t>
  </si>
  <si>
    <t>Article 502 - Forest Habitat Capital Fund</t>
  </si>
  <si>
    <t>Article 503 - Elk Habitat Capital Fund</t>
  </si>
  <si>
    <t>Article 504 - Wetland Habitat Capital Fund</t>
  </si>
  <si>
    <t>Article 505 - Aquatic Riparian Habitat Capital Fund</t>
  </si>
  <si>
    <t>Accrued - SP consumable charges</t>
  </si>
  <si>
    <t>Montana Transition Fund - PTCs</t>
  </si>
  <si>
    <t>WUTC-AFUDC</t>
  </si>
  <si>
    <t>Def Losses fr Disposition of Utility Pl</t>
  </si>
  <si>
    <t>Deferred Losses post 5/31/08 Property Sales - Gas</t>
  </si>
  <si>
    <t>Deferred Losses post 10/31/09 Property Sales - Electric</t>
  </si>
  <si>
    <t>Gas Def Property Losses UG-111049</t>
  </si>
  <si>
    <t>Electric Def Property Losses UE-111048</t>
  </si>
  <si>
    <t>Def Property Losses  UE-170033</t>
  </si>
  <si>
    <t>Def Property Losses UG-170034</t>
  </si>
  <si>
    <t>Unamort Loss on Reacquired Debt - 1995</t>
  </si>
  <si>
    <t>9-5/8% Series 9/15/94 - Unam Loss Reacq Debt</t>
  </si>
  <si>
    <t>$200M VRN - Amort of Debt Retirement</t>
  </si>
  <si>
    <t>8.231% Trust Preferred Notes - Amort of</t>
  </si>
  <si>
    <t>Call Prem &amp; Exp for redemp $150MM 5.197</t>
  </si>
  <si>
    <t>Call Prem &amp; Exp for redemp $250MM 6.75%</t>
  </si>
  <si>
    <t>Premium &amp; Expenses for Jr. Subordinated</t>
  </si>
  <si>
    <t>9.14% Med Term Notes Due 06/15/18- Unam Loss</t>
  </si>
  <si>
    <t>7.05% PCB Series 1991A-Unamort Loss on</t>
  </si>
  <si>
    <t>7.25% PCB Series 1991B-Unamort Loss on</t>
  </si>
  <si>
    <t>6.8% PCB Series 1992-Unamort Loss on Re</t>
  </si>
  <si>
    <t>5.875% PCB Series 1993-Unamort Loss on</t>
  </si>
  <si>
    <t>8.4%WING MTN SERIES A DUE 1/13/2022 (rd</t>
  </si>
  <si>
    <t>8.39%WNG MTN SERIES A DUE 1/13/2022 (rd</t>
  </si>
  <si>
    <t>8.25% WNG MTN SERIES A DUE 8/12/22, rde</t>
  </si>
  <si>
    <t>7.19% WNG Series B due 8/18/2023</t>
  </si>
  <si>
    <t>8.40% Cap Trst - Unamort Reacq Debt</t>
  </si>
  <si>
    <t>8.231% Capital Trust I Pfd Stock Due 6/1/2</t>
  </si>
  <si>
    <t>Redemption Costs for 9.57% FMB's</t>
  </si>
  <si>
    <t>2009 PSE Operating Facility Unamortized Costs</t>
  </si>
  <si>
    <t>2009 PSE Hedging Facility Unamortized Costs</t>
  </si>
  <si>
    <t>2009 PSE CapEx Facility Unamortized Costs</t>
  </si>
  <si>
    <t>5.0% PCB Series 2003A Unamort Debt Issue Costs</t>
  </si>
  <si>
    <t>2014 PSE Operating Facility Unamortized Costs</t>
  </si>
  <si>
    <t>2014 PSE Hedging Facility Unamortized Costs-62%</t>
  </si>
  <si>
    <t>2014 PSE Hedging Facility Unamortized Costs-38%</t>
  </si>
  <si>
    <t>$350M Hedging Facility 2013 Unamort Cos</t>
  </si>
  <si>
    <t>$650M Liquidity Credit Facility 2013 Un</t>
  </si>
  <si>
    <t>5.10% PCB Series 2003B Unamort Debt Issue Costs</t>
  </si>
  <si>
    <t>DTA PTC Estimated Monetization(Not PTC's)</t>
  </si>
  <si>
    <t>Def FIT Deferred Compensation</t>
  </si>
  <si>
    <t>Def FIT FAS 106 Retirement Benefits</t>
  </si>
  <si>
    <t>DFIT - FAS 133 ST Asset - Gas</t>
  </si>
  <si>
    <t>DFIT - FAS 133 LT Asset - Gas</t>
  </si>
  <si>
    <t>DFIT - FAS 133 CFH TLOCK LT</t>
  </si>
  <si>
    <t>DFIT - FAS 133 Asset - PGA</t>
  </si>
  <si>
    <t>DFIT - FAS 133 ST Asset - Electric</t>
  </si>
  <si>
    <t>DFIT - FAS 133 LT Asset - Electric</t>
  </si>
  <si>
    <t>Vacation Pay - accum Def Inc Taxes</t>
  </si>
  <si>
    <t>DFIT - Regence Self INS IBNR</t>
  </si>
  <si>
    <t>Land Sales - accum Def Inc Taxes</t>
  </si>
  <si>
    <t>DFIT- Int'l Paper West Coast Capacity Agreement</t>
  </si>
  <si>
    <t>10</t>
  </si>
  <si>
    <t>19000113</t>
  </si>
  <si>
    <t>DTA for Redmond West Tenant Allowances</t>
  </si>
  <si>
    <t>37g</t>
  </si>
  <si>
    <t>10c</t>
  </si>
  <si>
    <t>DFIT - Land Sales - Gas</t>
  </si>
  <si>
    <t>Non-Qual SRP - Officers - accum Def Inc Taxes</t>
  </si>
  <si>
    <t>DTA Provision for Rate Refunds Gas</t>
  </si>
  <si>
    <t>DFIT - Westcoast Capacity Assignment - Electric</t>
  </si>
  <si>
    <t>26b</t>
  </si>
  <si>
    <t>Electric - Env Remediation Costs - accum Def</t>
  </si>
  <si>
    <t>DFIT Charitable Contribution Carryforward</t>
  </si>
  <si>
    <t>Gain on Disp Of Emiss Allow - ACD Def Inc Tax</t>
  </si>
  <si>
    <t>19000253</t>
  </si>
  <si>
    <t>DFIT WWU Sponsorship</t>
  </si>
  <si>
    <t>19000263</t>
  </si>
  <si>
    <t>DFIT - LTIP 162m Contra</t>
  </si>
  <si>
    <t>Sr Mgmt L-T Incentive Plan - accum Def Inc Ta</t>
  </si>
  <si>
    <t>Gardiner Property Deferred Loss</t>
  </si>
  <si>
    <t>Def Tax Colstrip Reclamation Electric</t>
  </si>
  <si>
    <t>Deferred FIT - FAS 133 Fwd Swap Long Term</t>
  </si>
  <si>
    <t>Deferred FIT - Electric ARO</t>
  </si>
  <si>
    <t>37f</t>
  </si>
  <si>
    <t>Defrrd Tax Asset - SFAS 158 Qualified P</t>
  </si>
  <si>
    <t>Defrrd Tax Asset - SFAS 158 SERP</t>
  </si>
  <si>
    <t>Defrrd Tax Asset - SFAS 158 Postrtrmnt</t>
  </si>
  <si>
    <t>Deferred FIT - Horizon Wind Energy Paym</t>
  </si>
  <si>
    <t>DFIT - AMT Credit Carryforward</t>
  </si>
  <si>
    <t>DFIT - BPA Transmission Eq Reserve LT</t>
  </si>
  <si>
    <t>Def FIT - Production Tax Credit-OLD</t>
  </si>
  <si>
    <t>Def FIT - Bad Debts- Gas</t>
  </si>
  <si>
    <t>DFIT Summit Landlord Incentive</t>
  </si>
  <si>
    <t>Def FIT - Demand Charges</t>
  </si>
  <si>
    <t>DFIT Staples Loyalty Incentive</t>
  </si>
  <si>
    <t>Def FIT - JP Storage 263A</t>
  </si>
  <si>
    <t>DFIT Bothel Data Ctr. - Ppd Lease Expense</t>
  </si>
  <si>
    <t>35a</t>
  </si>
  <si>
    <t>Def FIT - Mint Farm EqOS</t>
  </si>
  <si>
    <t>Def FIT - ARO</t>
  </si>
  <si>
    <t>Def FIT - Production Tax Credit-New</t>
  </si>
  <si>
    <t>Carrying Costs on PTC's</t>
  </si>
  <si>
    <t>DFIT RECs Post 11/09</t>
  </si>
  <si>
    <t>DFIT - PTC Reg Liability</t>
  </si>
  <si>
    <t>DEF FIT - Reserve for Injuries and Damage -Electric</t>
  </si>
  <si>
    <t>Def FIT - Reserve for Injuries and Damage - Gas</t>
  </si>
  <si>
    <t>DFIT-BNP Electric</t>
  </si>
  <si>
    <t>26c</t>
  </si>
  <si>
    <t>DFIT - Land Sales to PWI</t>
  </si>
  <si>
    <t>DFIT-Landis-Gyr AMR Billing Credits-Elec</t>
  </si>
  <si>
    <t>DFIT-Landis-Gyr AMR Billing Credits-Gas</t>
  </si>
  <si>
    <t>DFIT- Green Gas Attributes</t>
  </si>
  <si>
    <t>DFIT Summit Purchase - Electric</t>
  </si>
  <si>
    <t>DFIT Summitt Purchase - Gas</t>
  </si>
  <si>
    <t>Def FIT - Bad Debts- Electric</t>
  </si>
  <si>
    <t>DFIT REC Rate Schedule 137</t>
  </si>
  <si>
    <t>DFIT REC Int on REC Schedule 137</t>
  </si>
  <si>
    <t>DFIT REC Int on REC Not in Rates</t>
  </si>
  <si>
    <t>DFIT - Equity Reserve on LSR</t>
  </si>
  <si>
    <t>DFIT - Equity Reserve on Ferndale - Long Term</t>
  </si>
  <si>
    <t>DFIT - Int LSR Treasury Grant Sch95A - LT</t>
  </si>
  <si>
    <t>DFIT - Equity Reserve on Sbnoqualmie OS - LT</t>
  </si>
  <si>
    <t>DFIT-Equity Reserve on Baker Project-LT</t>
  </si>
  <si>
    <t>DFIT-Operating Lease Obligation-LT</t>
  </si>
  <si>
    <t>DFIT-PCA Fixed Cost Deferral LT</t>
  </si>
  <si>
    <t>DTA Montana Transition Fund PTC</t>
  </si>
  <si>
    <t>19000911</t>
  </si>
  <si>
    <t>DTA Provision for Rate Refunds Electric</t>
  </si>
  <si>
    <t>19001001</t>
  </si>
  <si>
    <t>DTA for Unearned Revenue - Pole Contact</t>
  </si>
  <si>
    <t>DFIT-DFIT NOL Carryforward-ST</t>
  </si>
  <si>
    <t>35a2</t>
  </si>
  <si>
    <t>11</t>
  </si>
  <si>
    <t>DFIT- Deferral Snoqualmie Treasury Grant-LT</t>
  </si>
  <si>
    <t>22</t>
  </si>
  <si>
    <t>DFIT-Int Baker Treasury Grant-LT</t>
  </si>
  <si>
    <t>DFIT-Electric Decoupling GAAP-Unearned Revenue-LT</t>
  </si>
  <si>
    <t>DFIT-Gas Decoupling GAAP-Unearned Revenue-LT</t>
  </si>
  <si>
    <t>DFIT-Decoupling Electric ROR Over Earning -LT</t>
  </si>
  <si>
    <t>DFIT-Decoupling Gas ROR Over Earning</t>
  </si>
  <si>
    <t>Current Demand Def - Unrec Purch Gas Costs</t>
  </si>
  <si>
    <t>Curr Commodity Def - Unrec Purch Gas Costs</t>
  </si>
  <si>
    <t>Interest Curr Comm.- Unrcvd Purch Gas C</t>
  </si>
  <si>
    <t>Interest Curr Demand-Unrcvd Purch Gas C</t>
  </si>
  <si>
    <t>PGA  Amort - Demand</t>
  </si>
  <si>
    <t>PGA  Amort - Dommod</t>
  </si>
  <si>
    <t>TOTAL ASSETS</t>
  </si>
  <si>
    <t>Common Stock Issued - PSE 0.01 Par</t>
  </si>
  <si>
    <t>Gas - Premium on Cap Stock - Common</t>
  </si>
  <si>
    <t>Electric - Premium on Cap Stock - Common</t>
  </si>
  <si>
    <t>Premium on Cap Stock - Common Stock</t>
  </si>
  <si>
    <t>Miscellaneous Paid in Capital</t>
  </si>
  <si>
    <t>SFAS 123R Tax Windfall Benefit</t>
  </si>
  <si>
    <t>Gas - Common Stock Expense</t>
  </si>
  <si>
    <t>Electric - Common Stock Expense</t>
  </si>
  <si>
    <t>Approp RE - Fed Amort Reserve - Baker</t>
  </si>
  <si>
    <t>Approp RE - Fed Amort Reserve - Snoqualmie</t>
  </si>
  <si>
    <t>Unappropriated Retained Earnings</t>
  </si>
  <si>
    <t>Total Profit/Loss Current Year</t>
  </si>
  <si>
    <t>Dividends Declared - Common Stock</t>
  </si>
  <si>
    <t>Adjustments to Retained Earnings</t>
  </si>
  <si>
    <t>Derivatives in Retained Earnings - Electric</t>
  </si>
  <si>
    <t>Dividends on Common Stock (Gas History)</t>
  </si>
  <si>
    <t>Dividends on Preferred Stock (Gas History)</t>
  </si>
  <si>
    <t>Excess Premium - Preferred Stock</t>
  </si>
  <si>
    <t>Unappropriated Retained Earnings (Elect Histo</t>
  </si>
  <si>
    <t>Puget Western - Retained Earnings</t>
  </si>
  <si>
    <t xml:space="preserve">OCI - Fwd Swap 6/27/2006 </t>
  </si>
  <si>
    <t>OCI - Treasury Lock  5-24-05</t>
  </si>
  <si>
    <t>OCI - Forward Swap 9/13/06</t>
  </si>
  <si>
    <t>AOCI - FAS 15 Qualified Pension</t>
  </si>
  <si>
    <t>AOCI - DFIT Qualified Pension</t>
  </si>
  <si>
    <t>AOCI - FAS 15 SERP</t>
  </si>
  <si>
    <t>AOCI - DFIT SERP</t>
  </si>
  <si>
    <t>AOCI - FAS 158 Post Retirement</t>
  </si>
  <si>
    <t>AOCI - DFIT Post Retirement</t>
  </si>
  <si>
    <t>DFIT - Fwd Swap 09-13-06</t>
  </si>
  <si>
    <t>DFIT Fwd Swap 6-27-06</t>
  </si>
  <si>
    <t>DFIT Treasury Lock 5-24</t>
  </si>
  <si>
    <t>7.15% Med Term Notes C - Due 12/19/25</t>
  </si>
  <si>
    <t>7.20% Med Term Notes C - Due 12/22/25</t>
  </si>
  <si>
    <t>7.02% Med Term Notes due 12/01/27</t>
  </si>
  <si>
    <t>6.74% Med Term Notes - Due 06/15/18</t>
  </si>
  <si>
    <t>7.00% MTN Series B Due 3/9/29</t>
  </si>
  <si>
    <t>3.9% Pollution Control Rev Series 2013A Due 3/2031</t>
  </si>
  <si>
    <t>$425MM 4.30% Sr Notes Due 2045</t>
  </si>
  <si>
    <t>22100863</t>
  </si>
  <si>
    <t>$600M Sr. Notes Due June 2048</t>
  </si>
  <si>
    <t>6.724% 30 Year Notes Due 6/15/2036</t>
  </si>
  <si>
    <t>6.274% Senior Notes Due 3/15/2037</t>
  </si>
  <si>
    <t>5.757% Senior Notes Due 10/01/39</t>
  </si>
  <si>
    <t>5.764% Senior Notes Due 7/15/40</t>
  </si>
  <si>
    <t>22600003</t>
  </si>
  <si>
    <t>$300 Million 5.63% Senior Notes Issue Discount</t>
  </si>
  <si>
    <t>$425 million 4.30% Senior Notes Discoun</t>
  </si>
  <si>
    <t>Printer Capital Lease Obligations - Non Current</t>
  </si>
  <si>
    <t>Injuries / Damages</t>
  </si>
  <si>
    <t>22820022</t>
  </si>
  <si>
    <t>Liability Reserve Reimbursements - Gas</t>
  </si>
  <si>
    <t>Liability Reserve - Gas</t>
  </si>
  <si>
    <t>SEP Pension &amp; Benefit Plant Liabiltiy</t>
  </si>
  <si>
    <t>Post Retriement Benefit Plan Benefit</t>
  </si>
  <si>
    <t>Qualified Pension Plan Liability</t>
  </si>
  <si>
    <t>Regence Self-Insurance IBNR</t>
  </si>
  <si>
    <t>Wellness Benefit Program</t>
  </si>
  <si>
    <t>Group Health Self Insurance IBNR</t>
  </si>
  <si>
    <t>Regence Reinsurance Fee 2014-2016</t>
  </si>
  <si>
    <t>Group Health Reinsurance Fee 2014-2016</t>
  </si>
  <si>
    <t>Accrued Env Rem - White River (Buckley</t>
  </si>
  <si>
    <t>Accrued Env Rem - Olympia UST</t>
  </si>
  <si>
    <t>Accrued Env Rem - Whidbey Island UST</t>
  </si>
  <si>
    <t>Accrued Env Rem - Puyallup Garage</t>
  </si>
  <si>
    <t>Accrued Env Rem - Poulsbo Service Cente</t>
  </si>
  <si>
    <t>Accrued Env. Remediation - Crystal Mountain</t>
  </si>
  <si>
    <t>Accrued Env Rem - Lower Baker Powerhous</t>
  </si>
  <si>
    <t>Accr Env Rem - Downtowner Property</t>
  </si>
  <si>
    <t>Accr Env Rem - Snoqualmie Power Plant S</t>
  </si>
  <si>
    <t>Accr Env Rem - Bellingham Boulevard Par</t>
  </si>
  <si>
    <t>Accrued Env Rem - Electric Flume</t>
  </si>
  <si>
    <t>Accr Env Rem -Duwamish River Site</t>
  </si>
  <si>
    <t>Accr Env Rem - Talbot Hill Sub &amp; Switchyard Site</t>
  </si>
  <si>
    <t>Wild Horse US Treasury Grant</t>
  </si>
  <si>
    <t>Accr Env. Rem. - Sammamish Substation</t>
  </si>
  <si>
    <t>Accr. Env. Rem. - City of Olympia vs. PSE</t>
  </si>
  <si>
    <t>Accr . Env. Rem. - Whitehorn UST</t>
  </si>
  <si>
    <t>LSR U.S. Treasury Grants</t>
  </si>
  <si>
    <t>Snoqualmie U.S. Hydro Grant</t>
  </si>
  <si>
    <t>Accr Env Rem - Gas Works Park</t>
  </si>
  <si>
    <t>Baker Hydro Grant</t>
  </si>
  <si>
    <t>Accr Env Rem-White Rvr/Buckley Phase I</t>
  </si>
  <si>
    <t>Accr Env Rem–BHM Central Waterfront Sit (Fut Cost Est)</t>
  </si>
  <si>
    <t>Accr Env Rem - Shuffleton (Fut Cost Est)</t>
  </si>
  <si>
    <t>Accum Prov Rates Subject to Refund</t>
  </si>
  <si>
    <t>Accumulated Provision for Rate Refunds</t>
  </si>
  <si>
    <t>ARO - South King Complex - Long Term</t>
  </si>
  <si>
    <t>23002093</t>
  </si>
  <si>
    <t>East Building ARO</t>
  </si>
  <si>
    <t>ARO-Colstrip unit 1&amp;2 Ash Pond Capping</t>
  </si>
  <si>
    <t>ARO - Colstrip unit 3&amp;4 Ash Pond Cappin</t>
  </si>
  <si>
    <t>Wells Fargo Bank - Commercial Paper</t>
  </si>
  <si>
    <t>Merrill Lynch - Commercial Paper</t>
  </si>
  <si>
    <t>Suntrust Bank - Commercial Paper</t>
  </si>
  <si>
    <t>Mizuho Securities - Commercial Paper</t>
  </si>
  <si>
    <t>WECO - Vouchers Payable</t>
  </si>
  <si>
    <t>A/P - Power Cost</t>
  </si>
  <si>
    <t>Accounts Payable - Vouchers (Electric Sys)</t>
  </si>
  <si>
    <t>A/P - BPA Transmission Payable</t>
  </si>
  <si>
    <t>A/P - Firm Contract Power Payable</t>
  </si>
  <si>
    <t>A/P - Secondary Power Payable</t>
  </si>
  <si>
    <t>Accounts Payable - Payroll (Electric Sys)</t>
  </si>
  <si>
    <t>A/P - PURPA Power Payable</t>
  </si>
  <si>
    <t>A/P - Combustion Turbine Fuel Payable</t>
  </si>
  <si>
    <t>A/P - Financial Swap payable</t>
  </si>
  <si>
    <t>Salvation Army Donations</t>
  </si>
  <si>
    <t>A/P - Transmission Payable (Non-BPA)</t>
  </si>
  <si>
    <t>23200113</t>
  </si>
  <si>
    <t>Payroll - Energy Fund / Salvation Army</t>
  </si>
  <si>
    <t>A/P Frederickson #1 Vouchers</t>
  </si>
  <si>
    <t>Misc Payroll Deductions</t>
  </si>
  <si>
    <t>CAISO Payable</t>
  </si>
  <si>
    <t>A/P - Gas Pipeline Liability</t>
  </si>
  <si>
    <t>A/P - Gas Purchases</t>
  </si>
  <si>
    <t>Electric - Payroll Deductions - IBEW Union Du</t>
  </si>
  <si>
    <t>Gas - Payroll Deductions - UA Union Dues</t>
  </si>
  <si>
    <t>PTO / Holiday / etc - Clearing</t>
  </si>
  <si>
    <t>A/P – Montana Community Transition Fund</t>
  </si>
  <si>
    <t>Incentive Pay Liability</t>
  </si>
  <si>
    <t>Accounts Payable - E-Payable Account</t>
  </si>
  <si>
    <t>DBS Non-PO Accrual</t>
  </si>
  <si>
    <t>A/P - Salary Month End Payroll Accrual</t>
  </si>
  <si>
    <t>A/P - Hourly Month End Payroll Accrual</t>
  </si>
  <si>
    <t>Payroll - Misc Payable Deductions-good</t>
  </si>
  <si>
    <t>Payroll - 401k company match</t>
  </si>
  <si>
    <t>Dental Insurance - WDS</t>
  </si>
  <si>
    <t>Life Insurance - Hartford</t>
  </si>
  <si>
    <t>AD&amp;D Insurance - CIGNA</t>
  </si>
  <si>
    <t>LTD Insurance - Hartford</t>
  </si>
  <si>
    <t>LTC Insurance - UNUM</t>
  </si>
  <si>
    <t>Payroll HSA EE Deduction</t>
  </si>
  <si>
    <t>Worker's Comp-Working Fund</t>
  </si>
  <si>
    <t>Dental Insurance - Willamette</t>
  </si>
  <si>
    <t>A/P - Biogas Purchases</t>
  </si>
  <si>
    <t>Default Payroll Withholding - S/B $0.00</t>
  </si>
  <si>
    <t>Accounts Payable Reconcilation Account</t>
  </si>
  <si>
    <t>GR/IR Clearing Account</t>
  </si>
  <si>
    <t>Medical Aid - Supplemental</t>
  </si>
  <si>
    <t>Health/Dependent Spending ACDts - Year 1</t>
  </si>
  <si>
    <t>Health/Dependent Spending ACDts - Year</t>
  </si>
  <si>
    <t>401(k) Plan EE</t>
  </si>
  <si>
    <t>Loan Payback 401(k)</t>
  </si>
  <si>
    <t>Cash Discount Clearing</t>
  </si>
  <si>
    <t>Electron Hydro Sale Payments to Tribe</t>
  </si>
  <si>
    <t>Accounts Payable - BillServ NSF's and A</t>
  </si>
  <si>
    <t>Accounts Payable - APS NSF's and Adj-Ke</t>
  </si>
  <si>
    <t>Payroll - Medical Insurance Payable- Re</t>
  </si>
  <si>
    <t>Accounts Payable - Bill Matrix NSFs &amp; Adj. Key Bank</t>
  </si>
  <si>
    <t>Accounts Payable - DOXO NSF's and Adj - Key Bank</t>
  </si>
  <si>
    <t>Payroll HAS ER Contributions</t>
  </si>
  <si>
    <t>Ferndale - Liability Payable ST</t>
  </si>
  <si>
    <t>Payroll - Life Insurance Payable- Retir</t>
  </si>
  <si>
    <t>A/P Liability - Credit Balance Refund</t>
  </si>
  <si>
    <t>Payroll- Giving Campaign</t>
  </si>
  <si>
    <t>Unapplied Credits-Pledges</t>
  </si>
  <si>
    <t>Unapplied Credits-Customer's Overpaymen</t>
  </si>
  <si>
    <t>23402502</t>
  </si>
  <si>
    <t>IC AP - Puget LNG</t>
  </si>
  <si>
    <t>23409470</t>
  </si>
  <si>
    <t>IC AP - Puget Holding LLC</t>
  </si>
  <si>
    <t>23409500</t>
  </si>
  <si>
    <t>IC AP - Puget Energy, Inc</t>
  </si>
  <si>
    <t>Customer Deposits - Common</t>
  </si>
  <si>
    <t>28a</t>
  </si>
  <si>
    <t>12a</t>
  </si>
  <si>
    <t>Transmission Services Deposits</t>
  </si>
  <si>
    <t>Accrued WA Tax - Unbilled Electric Reve</t>
  </si>
  <si>
    <t>Accrued WA Tax - Unbilled Gas Revenue</t>
  </si>
  <si>
    <t>Federal Income Taxes</t>
  </si>
  <si>
    <t>Federal Excise Tax - Fuel/Drayage Veh</t>
  </si>
  <si>
    <t>Accrued FICA - Company</t>
  </si>
  <si>
    <t>FIT Withholding-Board Member</t>
  </si>
  <si>
    <t>Property Taxes - Washington - Electric</t>
  </si>
  <si>
    <t>Property Taxes - Montana - Electric</t>
  </si>
  <si>
    <t>Washington Unemployment Tax - Employer</t>
  </si>
  <si>
    <t>Property Taxes - Oregon - Electric</t>
  </si>
  <si>
    <t>B&amp;O TAXES WITHOLDING-BOARD MEMBERS</t>
  </si>
  <si>
    <t>Property Taxes - Washington - Gas</t>
  </si>
  <si>
    <t>Accrued Washington Municipal Util Tax - Elect</t>
  </si>
  <si>
    <t>Montana State Electric Energy Producer Tax</t>
  </si>
  <si>
    <t>Montana Unemployment Tax Withheld - Employee</t>
  </si>
  <si>
    <t>CA Income Tax Payable</t>
  </si>
  <si>
    <t>Corp License Tax - Montana</t>
  </si>
  <si>
    <t>Accrued Washington State Utility Tax - Electr</t>
  </si>
  <si>
    <t>Accrued Washington State Utility Tax - Gas</t>
  </si>
  <si>
    <t>Accrued Washington Municipal Utility Taxes -</t>
  </si>
  <si>
    <t>Accrued WA State &amp; Local Use Tax</t>
  </si>
  <si>
    <t>Accrued WA State B &amp; O Taxes</t>
  </si>
  <si>
    <t>Accrued WA City B &amp; O Taxes</t>
  </si>
  <si>
    <t>Federal Unemployment Tax - Employer</t>
  </si>
  <si>
    <t>Accrued Int 7.15% Notes Due Dec &amp; Jun</t>
  </si>
  <si>
    <t>Accrued Int 7.20% Notes Due Dec &amp; Jun</t>
  </si>
  <si>
    <t>Accrued Int Bank Notes - Domestic</t>
  </si>
  <si>
    <t>7.00% MTN Series B Due 3/9/29 - Accrued</t>
  </si>
  <si>
    <t>6.74% Med Term Notes Due 6/15/18 - Accrued In</t>
  </si>
  <si>
    <t>Accrued Interest - Transm Deposits</t>
  </si>
  <si>
    <t>Accrued Int - Bonds 9.14% MTN Due 06/21/01</t>
  </si>
  <si>
    <t>5.483% Senior Notes due 6/1/2035</t>
  </si>
  <si>
    <t>Accrued Interest on PE Note</t>
  </si>
  <si>
    <t>Accrued Interest - 6.724% Notes Due 6/1</t>
  </si>
  <si>
    <t>Accrued Interest - 6.274% Senior Notes Due 3/15/2037</t>
  </si>
  <si>
    <t>PSE Barclays Op Cr Interest Expense ACD</t>
  </si>
  <si>
    <t>23701103</t>
  </si>
  <si>
    <t>Accrued Interest - $600M Sr Notes Due J</t>
  </si>
  <si>
    <t>5.757% Accrued Interest -Senior Notes Due 10/1/2039</t>
  </si>
  <si>
    <t>$250 Million 4.434% Sr Notes due 2041</t>
  </si>
  <si>
    <t>$45 Million 4.70% Sr Notes due 2051</t>
  </si>
  <si>
    <t>Common - Accrued Interest Customer Deposits</t>
  </si>
  <si>
    <t>4.0% Pollution Control Rev Series 2013B Due 3/2031</t>
  </si>
  <si>
    <t>Accrued Interest - $425MM 4.30% Sr Note</t>
  </si>
  <si>
    <t>FICA Tax Withheld - Employee</t>
  </si>
  <si>
    <t>Washington State &amp; Local Sales Tax Collected</t>
  </si>
  <si>
    <t>Federal Income Tax Withheld - Employee</t>
  </si>
  <si>
    <t>GST on Gas Sales from PSE</t>
  </si>
  <si>
    <t>Baker SA 318 Law Enforcement Plan</t>
  </si>
  <si>
    <t>WUTC Greenwood Penalty Accrual</t>
  </si>
  <si>
    <t>NERC Standards Compliance Loss Reserve</t>
  </si>
  <si>
    <t>Wind Farm Maintenance Accrual</t>
  </si>
  <si>
    <t>California Carbon Obligation</t>
  </si>
  <si>
    <t>EIM SOC Penalty Accrual</t>
  </si>
  <si>
    <t>Junior Achievement Pledge-Short Term</t>
  </si>
  <si>
    <t>US Treasury Grants in Schedule 95A</t>
  </si>
  <si>
    <t>Wash St Annual Filing Fee</t>
  </si>
  <si>
    <t>FERC Annual Charge US Lands -ST</t>
  </si>
  <si>
    <t>Lower Baker - FERC License Fees</t>
  </si>
  <si>
    <t>Upper Baker - FERC License Fees</t>
  </si>
  <si>
    <t>Snoqualmie #1 - FERC License Fees</t>
  </si>
  <si>
    <t>Snoqualmie #2 - FERC License Fees</t>
  </si>
  <si>
    <t>Severance Payable</t>
  </si>
  <si>
    <t>Trading Floor FERC Fees Payable</t>
  </si>
  <si>
    <t>Accrued WUTC Fee</t>
  </si>
  <si>
    <t>Gas - WUTC SQI Penalty</t>
  </si>
  <si>
    <t>401(k) 1% Company Contribution</t>
  </si>
  <si>
    <t>Electric - WUTC SQI Penalty</t>
  </si>
  <si>
    <t>Electric - Town of Concrete Funding - BakLicImp</t>
  </si>
  <si>
    <t>Accrual - 401(k) Match on Incentive Pla</t>
  </si>
  <si>
    <t>Electric - Upper Skagit Tribe MOU - BakLicImp</t>
  </si>
  <si>
    <t>Electric - Sauk-Suiattle Agmt - BakLicImp</t>
  </si>
  <si>
    <t>Electric - Swinomish Tribe Agmt - BakLicImp</t>
  </si>
  <si>
    <t>Accrued - Sale of Transf Frequency Resp</t>
  </si>
  <si>
    <t>Accrued–Sale Trsfrd Frequency Response–SCL Elec</t>
  </si>
  <si>
    <t>Article 103 -Upstream Fish Passage Fund</t>
  </si>
  <si>
    <t>Article 105 - Downstream Fish Passage Fund</t>
  </si>
  <si>
    <t>Article 511 -Decaying Wood Fund</t>
  </si>
  <si>
    <t>Article 505 - Aquatic Riparian Habitat Fund</t>
  </si>
  <si>
    <t>Article 602 Recreation Adapative Management Fund</t>
  </si>
  <si>
    <t>Article 514 - Use of Habit Evaluation</t>
  </si>
  <si>
    <t>Article 101 - Fish Progagation O&amp;M Fund</t>
  </si>
  <si>
    <t>Article 110 - Shoreline Erosion O&amp;M Fund</t>
  </si>
  <si>
    <t>Article 502- Forest Habitat  O&amp;M fund</t>
  </si>
  <si>
    <t>Article 503 - Elk Habitat O&amp;M Fund</t>
  </si>
  <si>
    <t>Article 504- Wetland Habitat Capital Fund</t>
  </si>
  <si>
    <t>Article 504 Wetland Habitat O&amp;M Fund</t>
  </si>
  <si>
    <t>Article 508 - Noxious Weeds O&amp;M Fund</t>
  </si>
  <si>
    <t>Article 602 - Terrestrial Enhance &amp; Research Fund O&amp;M</t>
  </si>
  <si>
    <t>Article 302 - Aesthetics Mgmt O&amp;M</t>
  </si>
  <si>
    <t>Article 304 - Bak Resr Rec Water Safety Pln O&amp;M</t>
  </si>
  <si>
    <t>Article 602 - O&amp;M Habitat Enhance, Rstr</t>
  </si>
  <si>
    <t>Article 602 - O&amp;M Cultural Resource Enh</t>
  </si>
  <si>
    <t>Capital Lease Obligation - Lanis-Gyr</t>
  </si>
  <si>
    <t>Printer Capital Lease Obligation</t>
  </si>
  <si>
    <t>Unrealized Loss ST - Core Pwr/Gas for Pwr</t>
  </si>
  <si>
    <t>Unrealized Loss ST - Core Gas</t>
  </si>
  <si>
    <t>Unrealized Loss LT - Core Pwr/Gas for Pwr</t>
  </si>
  <si>
    <t>Unrealized Loss LT - Core Gas</t>
  </si>
  <si>
    <t>Cust Advances for  Const Posted 9/1</t>
  </si>
  <si>
    <t>NewRule 7 Refund zero consump cust adva</t>
  </si>
  <si>
    <t>Residential Single Family Elec Customer</t>
  </si>
  <si>
    <t>Residential Plat Elec Customer Advances</t>
  </si>
  <si>
    <t>Non-Residential Elec Customer Advances</t>
  </si>
  <si>
    <t>Rule 7 Cust Adv With Tax (9-1-03)</t>
  </si>
  <si>
    <t>Developers Deposit Rule 7 (9-1-03)</t>
  </si>
  <si>
    <t>Rule 7A Cust Adv With Tax (Kitt) (9-1-0</t>
  </si>
  <si>
    <t>Colstrip 3 &amp; 4 Final Reclamation Liability</t>
  </si>
  <si>
    <t>J Harvey Const Encroach. Dep/BPA Kitsap</t>
  </si>
  <si>
    <t>25300032</t>
  </si>
  <si>
    <t>Tacoma Agreement LNG</t>
  </si>
  <si>
    <t>Deferred Compensation - Salary Deferred</t>
  </si>
  <si>
    <t>PTC Deferral Post June 2010</t>
  </si>
  <si>
    <t>Limited Use Permit Salish Lodge/Snoq Ce</t>
  </si>
  <si>
    <t>Equity Reserve on Snoqualmie Deferred Return</t>
  </si>
  <si>
    <t>Equity Reserve on Baker Deferred Return</t>
  </si>
  <si>
    <t>Unearned Revenue - Pole Contacts</t>
  </si>
  <si>
    <t>Def Rev Sch85 Lifetime O&amp;M on Increm Li</t>
  </si>
  <si>
    <t>Junior Acheuivement Pledge-Long Term</t>
  </si>
  <si>
    <t>Deferred Pole Contact Compliance Payment</t>
  </si>
  <si>
    <t>Lower Snake River Trans Interest Due Customers</t>
  </si>
  <si>
    <t>GAAP Equity Reserve on LSR BPA Trans. Dep.</t>
  </si>
  <si>
    <t>International Paper - Westcoast Capacity Agreement</t>
  </si>
  <si>
    <t>Misc Def Cr. - Equity Reserve on LSR Ph. 1 Fixed Def</t>
  </si>
  <si>
    <t>LSR BPA Bill Credit Holding</t>
  </si>
  <si>
    <t>LT Incentive Plan for Sr Mgmt</t>
  </si>
  <si>
    <t>Unclaimed Vendor Payments</t>
  </si>
  <si>
    <t>Unearned Revenue - Miscellaneous</t>
  </si>
  <si>
    <t>Def Compensation - IBNR</t>
  </si>
  <si>
    <t>PSE Building (A) - Landlord Incentives</t>
  </si>
  <si>
    <t>PSE Building (B) - Landlord Incentives</t>
  </si>
  <si>
    <t>Deferred Interchange Power</t>
  </si>
  <si>
    <t>Landlord Incentive Bldg B - Floor 4</t>
  </si>
  <si>
    <t>Bothel Data Center Landlord Incentives</t>
  </si>
  <si>
    <t>25300463</t>
  </si>
  <si>
    <t>Redmond West Tenant Improvement - ST</t>
  </si>
  <si>
    <t>Unclaimed Property - Customer Refunds</t>
  </si>
  <si>
    <t>Unclaimed Property - Payroll Checks</t>
  </si>
  <si>
    <t>Residential Exchange - Other Deferred C</t>
  </si>
  <si>
    <t xml:space="preserve">Unclaimed Vendor Payments - California  </t>
  </si>
  <si>
    <t>Unclaimed Property - Customer Refunds - California</t>
  </si>
  <si>
    <t>Snoqualmie License O&amp;M Liability</t>
  </si>
  <si>
    <t>25300563</t>
  </si>
  <si>
    <t>Oth Def Credit-Staples Loyalty Incentiv</t>
  </si>
  <si>
    <t>Other Deferred Credits - LIHEAP Credit - Electric</t>
  </si>
  <si>
    <t>Other Deferred Credits - LIHEAP Credit - Gas</t>
  </si>
  <si>
    <t>Other Deferred Credits - Contra LIHEAP Credit-Elec</t>
  </si>
  <si>
    <t>Other Deferred Credits - Contra LIHEAP Credit-Gas</t>
  </si>
  <si>
    <t>PGA Unrealized Gain</t>
  </si>
  <si>
    <t>WWU Foundation Pledge – Long Term</t>
  </si>
  <si>
    <t>Baker License O&amp;M Liability</t>
  </si>
  <si>
    <t>Misc Def Cr - MNT Equity Offset CarryC - UE-082128</t>
  </si>
  <si>
    <t>Oth. Def. Cr. - Landis - Gyr AMR Billing Credits - Elec.</t>
  </si>
  <si>
    <t>Oth. Def. Cr. - Landis - Gyr AMR Billing Credits - Gas</t>
  </si>
  <si>
    <t>Redmond West 2nd Amen Tenant Incentives</t>
  </si>
  <si>
    <t>Lease Security Deposit-Electric</t>
  </si>
  <si>
    <t>Lease Security Deposit-Common</t>
  </si>
  <si>
    <t>Electric Decoupling GAAP Unearned Revenue</t>
  </si>
  <si>
    <t>Gas Decoupling GAAP Unearned Revenue</t>
  </si>
  <si>
    <t>Unearned Easement Revenue</t>
  </si>
  <si>
    <t>Deferred Credit - Green Power Tariff</t>
  </si>
  <si>
    <t>Deferred Credit - Carbon Offset Program</t>
  </si>
  <si>
    <t>Freddy1 Remaining Estimated FFH Fees</t>
  </si>
  <si>
    <t>2007 Cashiers Overages</t>
  </si>
  <si>
    <t>Equity Resrv on Ferndale Fixed Deferral</t>
  </si>
  <si>
    <t>Redmond West on Willows - Landlord Ince</t>
  </si>
  <si>
    <t>Redmond West Tenant Improvement</t>
  </si>
  <si>
    <t>Low Income Program - Electric</t>
  </si>
  <si>
    <t>Low Income Program - Gas</t>
  </si>
  <si>
    <t>Operating Leases Oligation</t>
  </si>
  <si>
    <t>PTC Reg Acct Contra</t>
  </si>
  <si>
    <t>Deferred PTC Reg Asset Contra Abandonme</t>
  </si>
  <si>
    <t>PTCs Transition Fund Contra</t>
  </si>
  <si>
    <t>Deferred PTCs</t>
  </si>
  <si>
    <t>Reg Liability Tax Reform – Property Gas</t>
  </si>
  <si>
    <t>Unamortized Gain from Disp Allowance - Colstr</t>
  </si>
  <si>
    <t>Summit Purchase Buyout - Electric</t>
  </si>
  <si>
    <t>Summit Purchase Buyout - Gas</t>
  </si>
  <si>
    <t>BNP Westcoast Pipeline Capacity-Non Core Gas</t>
  </si>
  <si>
    <t>29.1</t>
  </si>
  <si>
    <t>FBE Westcoast Pipeline Capacity- Non Core Gas</t>
  </si>
  <si>
    <t>Deferred REC Revenue Post Nov. 2009</t>
  </si>
  <si>
    <t>PTC Customer Deferral of Pre-July 2010</t>
  </si>
  <si>
    <t>REC Proceeds in Rates Sch 137</t>
  </si>
  <si>
    <t>Interest On REC Proceeds in Rates</t>
  </si>
  <si>
    <t>Interest on REC Proceeds Not in Rates</t>
  </si>
  <si>
    <t>Interest on Treasury Grant in Sch 95a</t>
  </si>
  <si>
    <t>Int. on LSR Treasury Grant in Sch 95A</t>
  </si>
  <si>
    <t>Electric Residential Decouping Revenue Overcollect</t>
  </si>
  <si>
    <t>Gas Residential Decouping Revenue Overcollect</t>
  </si>
  <si>
    <t>Gas Non-Residential Decouping Revenue Overcollect</t>
  </si>
  <si>
    <t>25400361</t>
  </si>
  <si>
    <t>Int on Elec Residential Decoupling Rev</t>
  </si>
  <si>
    <t>Electric Schedule 26 Decoupling Revenue Overcollected</t>
  </si>
  <si>
    <t>Electric Schedule 31 Decoupling Revenue Overcollected</t>
  </si>
  <si>
    <t>Gas ROR Over Earning</t>
  </si>
  <si>
    <t>Sch 142 Electric Residential to Return</t>
  </si>
  <si>
    <t>Dfrd Principal on BioGas in Rates</t>
  </si>
  <si>
    <t>Dfrd Interest on Bogas in Rates</t>
  </si>
  <si>
    <t>Interest on Electric Schedule 31 Decoupling Revenue</t>
  </si>
  <si>
    <t>Interest on Electric Schedule 26 Decoupling Revenue</t>
  </si>
  <si>
    <t>Sch 142 Electric Schedule 26 to Return</t>
  </si>
  <si>
    <t>Sch 142 Elec Schedule 31 to Return to C</t>
  </si>
  <si>
    <t>Deferral Snoqualmie Hydro Grant</t>
  </si>
  <si>
    <t>Deferral Baker US Treasury Grant</t>
  </si>
  <si>
    <t>JPUD Gain to Customers-Electric</t>
  </si>
  <si>
    <t>Electric ROR Over Earning-Decoupling</t>
  </si>
  <si>
    <t>Deferred Tax Rate Change – Electric</t>
  </si>
  <si>
    <t>Deferred Tax Rate Change - Gas</t>
  </si>
  <si>
    <t>E Decoup Rev Overcollect - Sch 8 &amp; 24</t>
  </si>
  <si>
    <t>E Decoup Rev Overcoll - Sch 7A, 11, 25,</t>
  </si>
  <si>
    <t>E FPC Decoup Rev Overcollect - Sch 7</t>
  </si>
  <si>
    <t>E FPC Decoup Rev Overcoll - Sch7A,11,25,29,35&amp;43</t>
  </si>
  <si>
    <t>E FPC Decoup Rev Overcollect - Sch 8 &amp; 24</t>
  </si>
  <si>
    <t>E FPC Decoup Rev Overcollect -  Sch 10 &amp; 31</t>
  </si>
  <si>
    <t>E FPC Decoup Rev Overcollect-  Sch 12 &amp;</t>
  </si>
  <si>
    <t>IntE Decoup Rev Overcollect -  Sch 46 &amp; 49</t>
  </si>
  <si>
    <t>G Decoup Rev Overcollect -  Sch 31 &amp; 31T</t>
  </si>
  <si>
    <t>G Decoup Rev Overcoll - Sch 41, 41T, 86</t>
  </si>
  <si>
    <t>IntE Decoup Rev Overcollect - Sch 8 &amp; 24</t>
  </si>
  <si>
    <t>IntE Decoup Rev Overcoll - Sch7A,11,25,29,35&amp;43</t>
  </si>
  <si>
    <t>IntE FPC Decoup Rev Overcollect - Sch 7</t>
  </si>
  <si>
    <t>IntE FPC Decoup Rev Overcoll -Sch7A,11,25,29,35&amp;43</t>
  </si>
  <si>
    <t>IntE FPC Decoup Rev Overcollect - Sch 8 &amp; 24</t>
  </si>
  <si>
    <t>IntE FPC Decoup Rev Overcollect -  Sch 10 &amp; 31</t>
  </si>
  <si>
    <t>IntE FPC Decoup Rev Overcollect-  Sch 1</t>
  </si>
  <si>
    <t>Reg Liability Tax Reform – Property Elec</t>
  </si>
  <si>
    <t>IntG Decoup Rev Overcollect -  Sch 31 &amp; 31T</t>
  </si>
  <si>
    <t>E Decoup Rev Return - Sch 8 &amp; 24</t>
  </si>
  <si>
    <t>E Decoup Rev Return - Sch 7A, 11, 25, 2</t>
  </si>
  <si>
    <t>E FPC Decoup Rev Return - Sch 7</t>
  </si>
  <si>
    <t>E FPC Decoup Rev Return - Sch7A,11,25,2</t>
  </si>
  <si>
    <t>E FPC Decoup Rev Return - Sch 8 &amp; 24</t>
  </si>
  <si>
    <t>E FPC Decoup Rev Return - Sch 10 &amp; 31</t>
  </si>
  <si>
    <t>accum Defer Inv Tax Cr - Gas</t>
  </si>
  <si>
    <t>Deferred Gains post  5/31/08 Property Sales - Gas</t>
  </si>
  <si>
    <t>Deferred Gains post 10/31/09 Property Sales - Electric</t>
  </si>
  <si>
    <t>Gas Def Property Gains UG-111049</t>
  </si>
  <si>
    <t>Electric Def Property Gains UE-111048</t>
  </si>
  <si>
    <t>Def Property Gains UE-170033</t>
  </si>
  <si>
    <t>Def Property Gains UG-170034</t>
  </si>
  <si>
    <t>Unamort Gain Reacq Debt- 250M 6.974% MT</t>
  </si>
  <si>
    <t>Deferred Inc Tax - Liberalized Deprec</t>
  </si>
  <si>
    <t xml:space="preserve">Deferred Tax - Common Depreciation  </t>
  </si>
  <si>
    <t>Def Inc Tax - Post 1980 Additions</t>
  </si>
  <si>
    <t>28300001</t>
  </si>
  <si>
    <t>DFIT Provision for Credit Card Deferral</t>
  </si>
  <si>
    <t>DFIT - FAS 133 ST Liability - Electric</t>
  </si>
  <si>
    <t>Def FIT Pension</t>
  </si>
  <si>
    <t>DFIT - FAS 133 LT Liability - Electric</t>
  </si>
  <si>
    <t>Def FIT Bond Related</t>
  </si>
  <si>
    <t>DFIT - BPA Prepayment LT</t>
  </si>
  <si>
    <t>37m</t>
  </si>
  <si>
    <t>DFIT - Variable Deferred Cost Snoqualmie LT</t>
  </si>
  <si>
    <t>37a</t>
  </si>
  <si>
    <t>DFIT Colstrip ARO</t>
  </si>
  <si>
    <t>34</t>
  </si>
  <si>
    <t>28300111</t>
  </si>
  <si>
    <t>DFIT 2018 Storm Excess Costs</t>
  </si>
  <si>
    <t>28300121</t>
  </si>
  <si>
    <t>DFIT Property Tax Electric</t>
  </si>
  <si>
    <t>28300222</t>
  </si>
  <si>
    <t>DFIT Property Tax Gas</t>
  </si>
  <si>
    <t>DFIT - FAS 133 ST Liability - Gas</t>
  </si>
  <si>
    <t>DFIT - FAS 133 LT Liability - Gas</t>
  </si>
  <si>
    <t>DFIT - 2006 Storm Excess Costs</t>
  </si>
  <si>
    <t>28300212</t>
  </si>
  <si>
    <t>DTA Provision for Credit Card Deferral</t>
  </si>
  <si>
    <t>DFIT-2014 Storm Excess Costs</t>
  </si>
  <si>
    <t>DFIT - FAS 133 Liability - PGA  LT</t>
  </si>
  <si>
    <t>Def FIT- Environmental Gas</t>
  </si>
  <si>
    <t>Def FIT - Demand Side Management Gas</t>
  </si>
  <si>
    <t>DFIT - 2015 Storm Excess Costs-LT</t>
  </si>
  <si>
    <t>accum Def Tax Liability - SFAS 109</t>
  </si>
  <si>
    <t>Def FIT - FAS 109</t>
  </si>
  <si>
    <t>Deferred Taxes WNP#3</t>
  </si>
  <si>
    <t>37e</t>
  </si>
  <si>
    <t>DFIT - 2016 Storm Excess Costs-LT</t>
  </si>
  <si>
    <t>DFIT Audit Adjustments</t>
  </si>
  <si>
    <t>DFIT - FAS 133 Frwd Swap Int LT</t>
  </si>
  <si>
    <t>Deferred FIT - PCA Customer Portion</t>
  </si>
  <si>
    <t>28300541</t>
  </si>
  <si>
    <t>DFIT – Goldendale Deferral</t>
  </si>
  <si>
    <t>DFIT - Interest Chelan PUD Reg Asset</t>
  </si>
  <si>
    <t>37l</t>
  </si>
  <si>
    <t>DFIT - Electric Conservation</t>
  </si>
  <si>
    <t>DFIT - White River Reg Asset</t>
  </si>
  <si>
    <t>37c</t>
  </si>
  <si>
    <t>DFIT - FIT MF UE090704</t>
  </si>
  <si>
    <t>37j</t>
  </si>
  <si>
    <t>DFIT - Lower Snake River Deferred Costs</t>
  </si>
  <si>
    <t>DFIT - Ferndale Purchase Deferrals - Long Term</t>
  </si>
  <si>
    <t>37d</t>
  </si>
  <si>
    <t>DFIT-Variable Deferred Cost Baker Upgrade_LT</t>
  </si>
  <si>
    <t>37b</t>
  </si>
  <si>
    <t>DFIT - IWM</t>
  </si>
  <si>
    <t>DFIT-Electric Residential Decoupling Re</t>
  </si>
  <si>
    <t>DFIT-Gas Residential Decoupling Revenue</t>
  </si>
  <si>
    <t>DFIT-Electric NONResidential Decoupling</t>
  </si>
  <si>
    <t>DFIT-Gas NONResidential Decoupling Reve</t>
  </si>
  <si>
    <t>DFIT Electric Property Tax Tracker Schedule 140 - LT</t>
  </si>
  <si>
    <t>DFIT-Gas Property Tax Tracker Schedule 140 -LT</t>
  </si>
  <si>
    <t>DFIT-Decoupling Sch 26 &amp; 31</t>
  </si>
  <si>
    <t>DFIT-Major Inspection-Long Term</t>
  </si>
  <si>
    <t>DFIT-Gas ROR Over Earning-Decoupling Revenue -LT</t>
  </si>
  <si>
    <t>DFIT-Colstrip 3&amp;4 Overhaul Costs-LT</t>
  </si>
  <si>
    <t>DFIT - Electron Unrecovered Loss</t>
  </si>
  <si>
    <t>37i</t>
  </si>
  <si>
    <t>DFIT-Elec ROR Over Earning-Decoupling Revenue-LT</t>
  </si>
  <si>
    <t>DFIT- 2017 Storm - LT</t>
  </si>
  <si>
    <t>TOTAL CAPITALIZATION</t>
  </si>
  <si>
    <t>Category</t>
  </si>
  <si>
    <t>Other</t>
  </si>
  <si>
    <t>CWIP</t>
  </si>
  <si>
    <t>Earns Interest</t>
  </si>
  <si>
    <t>Colstrip GAAP Acctg</t>
  </si>
  <si>
    <t>Subs</t>
  </si>
  <si>
    <t>COLI</t>
  </si>
  <si>
    <t>Nets to Zero</t>
  </si>
  <si>
    <t>Wind T-Grants</t>
  </si>
  <si>
    <t>PGA</t>
  </si>
  <si>
    <t>FAS 133</t>
  </si>
  <si>
    <t>FAS 109</t>
  </si>
  <si>
    <t>PCA</t>
  </si>
  <si>
    <t>Env - FC</t>
  </si>
  <si>
    <t>Decoupling</t>
  </si>
  <si>
    <t>PTC's</t>
  </si>
  <si>
    <t>SERP/LTIP/PRB</t>
  </si>
  <si>
    <t>LTIP</t>
  </si>
  <si>
    <t>GAAP Equity Reserves</t>
  </si>
  <si>
    <t>24 Mo. GAAP Reserve</t>
  </si>
  <si>
    <t>Pension</t>
  </si>
  <si>
    <t>Include 101, 106, 108 (including 108PTC accounts), 111 and 230 accounts coded to rate base</t>
  </si>
  <si>
    <t>E352 TSM Str/Impv, Mint Farm</t>
  </si>
  <si>
    <t>E352 TSM Structures &amp; Improveme-NSC</t>
  </si>
  <si>
    <t>E353 TSM Sta Eq LSR-NSC</t>
  </si>
  <si>
    <t>E353 TSM Sta Eq, 3rd AC Line-NSC</t>
  </si>
  <si>
    <t>E353 TSM Sta Eq, Colstrip 3-4</t>
  </si>
  <si>
    <t>E353 TSM Sta Eq, Colstrip 3-4-NSC</t>
  </si>
  <si>
    <t>E353 TSM Sta Eq, Colstrip1-2 Co-NSC</t>
  </si>
  <si>
    <t>E353 TSM Sta Eq, Fred 1/APC-NSC</t>
  </si>
  <si>
    <t>E353 TSM Sta Eq, Mint Farm-NSC</t>
  </si>
  <si>
    <t>E353 TSM Sta Eq, Wild Horse-NSC</t>
  </si>
  <si>
    <t>E353 TSM Sta Eq, Wind Ridge-Non-NSC</t>
  </si>
  <si>
    <t>E353 WILD HORSE EXP SUB</t>
  </si>
  <si>
    <t>E353 WILD HORSE EXP SUB@PLANT</t>
  </si>
  <si>
    <t>E353 WILD HORSE EXP SUB@PLANT-NSC</t>
  </si>
  <si>
    <t>E353 WILD HORSE EXP SUB-NSC</t>
  </si>
  <si>
    <t>E353 WILD HORSE SUB@PLANT-NSC</t>
  </si>
  <si>
    <t>E3536 TSM Sta Eq, Mint Farm</t>
  </si>
  <si>
    <t>E3536 TSM Sta Eq, Sumas SMC</t>
  </si>
  <si>
    <t>E3537 DONOTUSE, Cov-Ber</t>
  </si>
  <si>
    <t>E3537 TSM Sta Eq, Goldendale-NSC</t>
  </si>
  <si>
    <t>E3537 TSM Sta Eq, Mint Farm</t>
  </si>
  <si>
    <t>E3537 TSM Sta Eq, Sumas SMC</t>
  </si>
  <si>
    <t>E3539 (GIF) Sta Eq, Colstrip 3-4</t>
  </si>
  <si>
    <t>E3539 (GIF) Sta Eq, Wild Horse</t>
  </si>
  <si>
    <t>E354 TSM Poles, Mint Farm</t>
  </si>
  <si>
    <t>E354 TSM Towers &amp; Fixtures-NSC</t>
  </si>
  <si>
    <t>E354 TSM Twr/Fixt, Mint Farm</t>
  </si>
  <si>
    <t>E3547 TSM Towers/Fixtures-NSC</t>
  </si>
  <si>
    <t>E3549 (GIF) Twr/Fixt, Colstrip 1-2</t>
  </si>
  <si>
    <t>E3556 TSM Poles</t>
  </si>
  <si>
    <t>E3557 TSM Poles</t>
  </si>
  <si>
    <t>E3557 TSM Poles, Sumas-NSC</t>
  </si>
  <si>
    <t>E356 TSM O/H Cond, Mint Farm</t>
  </si>
  <si>
    <t>E3567 TSM O/H Cond, Sumas</t>
  </si>
  <si>
    <t>E3567 TSM O/H Cond, Sumas-NSC</t>
  </si>
  <si>
    <t>E3577 TSM U/G Conduit-NSC</t>
  </si>
  <si>
    <t>E358 TSM U/G COND, WDH-RET</t>
  </si>
  <si>
    <t>E3587 TSM U/G Conductor/Devices-NSC</t>
  </si>
  <si>
    <t>E3590 TSM Roads &amp; Trails-NSC</t>
  </si>
  <si>
    <t>E3597 TSM Roads &amp; Trails-NSC</t>
  </si>
  <si>
    <t>E3620 DST Sub Eq LSR-NSC</t>
  </si>
  <si>
    <t>E3620 DST Sub Eq Wld Hrs Expan-NSC</t>
  </si>
  <si>
    <t>E3620 DST Sub Eq Wld Hrs Solar-NSC</t>
  </si>
  <si>
    <t>E3620 DST Sub@Plant WildHorse E-NSC</t>
  </si>
  <si>
    <t>E3631 DST Battery, Cust Site -NSC</t>
  </si>
  <si>
    <t>E3631 DST Battery, Customer Site</t>
  </si>
  <si>
    <t>E3640 DST Poles/Towers/Fixtures-NSC</t>
  </si>
  <si>
    <t>E3650 DST O/H Cond, Hop Ridge-NSC</t>
  </si>
  <si>
    <t>E3650 DST O/H Cond, LSR-NSC</t>
  </si>
  <si>
    <t>E3650 DST O/H Cond, Wild Horse-NSC</t>
  </si>
  <si>
    <t>E3650 DST O/H Cond, WildHorse E-NSC</t>
  </si>
  <si>
    <t>E3650 DST O/H Cond, WildHorse S-NSC</t>
  </si>
  <si>
    <t>E3660 DST U/G Conduit-NSC</t>
  </si>
  <si>
    <t>E3670 DST U/G Conductor/Devices-NSC</t>
  </si>
  <si>
    <t>E3711 DST EV Charger Cust Premises</t>
  </si>
  <si>
    <t>E3711 DST EV Charger DO NOT USE</t>
  </si>
  <si>
    <t>E3711 DST EV Charger-NSC</t>
  </si>
  <si>
    <t>E3911 GEN Office Furn &amp; Eq, new-NSC</t>
  </si>
  <si>
    <t>E392 GEN Trans Equip, new-NSC</t>
  </si>
  <si>
    <t>E3930 GEN Stores Equip, new-NSC</t>
  </si>
  <si>
    <t>E396 GEN Power-Op Equip, new-NSC</t>
  </si>
  <si>
    <t>E3970 DONOTUSE, Cov-Ber</t>
  </si>
  <si>
    <t>E3970 GEN Comm Equip, new-NSC</t>
  </si>
  <si>
    <t>E3970 GEN CommEq, Encogen-NSC</t>
  </si>
  <si>
    <t>E399 GEN ARO General Plant</t>
  </si>
  <si>
    <t>G3764 DST Mains, Wrapped Steel-NSC</t>
  </si>
  <si>
    <t>G3766 DST Mains, Frm Trans, St -NSC</t>
  </si>
  <si>
    <t>G3781 105 DST Meas &amp; Reg Sta, Tran</t>
  </si>
  <si>
    <t>G3861 DST Com Water Heater-NSC</t>
  </si>
  <si>
    <t>G390 GEN Structures &amp; Improveme-NSC</t>
  </si>
  <si>
    <t>G3911 GEN Office Furn &amp; Eq, new-NSC</t>
  </si>
  <si>
    <t>G3912 GEN Computer Eq, new-NSC</t>
  </si>
  <si>
    <t>G392 GEN Trans Equip, new-NSC</t>
  </si>
  <si>
    <t>G3930 GEN Stores Equip, new-NSC</t>
  </si>
  <si>
    <t>G3940 GEN Tools/Garage/Shop, ne-NSC</t>
  </si>
  <si>
    <t>G3950 GEN Laboratory Equip, new-NSC</t>
  </si>
  <si>
    <t>G396 GEN Power Op Equip, new-NSC</t>
  </si>
  <si>
    <t>G3970 GEN Comm Equip, new-NSC</t>
  </si>
  <si>
    <t>G3980 GEN Misc Equip, new-NSC</t>
  </si>
  <si>
    <t>2019 YEAR-TO-DATE</t>
  </si>
  <si>
    <t>2019 December CBR</t>
  </si>
  <si>
    <t>From FERC MODULE</t>
  </si>
  <si>
    <t>2018 Dec CBR</t>
  </si>
  <si>
    <t>10800641</t>
  </si>
  <si>
    <t>10800731</t>
  </si>
  <si>
    <t>10800761</t>
  </si>
  <si>
    <t>10800771</t>
  </si>
  <si>
    <t>10800801</t>
  </si>
  <si>
    <t>10800921</t>
  </si>
  <si>
    <t>10801011</t>
  </si>
  <si>
    <t>12400261</t>
  </si>
  <si>
    <t>13100423</t>
  </si>
  <si>
    <t>14300951</t>
  </si>
  <si>
    <t>16501163</t>
  </si>
  <si>
    <t>16501253</t>
  </si>
  <si>
    <t>16501273</t>
  </si>
  <si>
    <t>16501283</t>
  </si>
  <si>
    <t>16501293</t>
  </si>
  <si>
    <t>18220111</t>
  </si>
  <si>
    <t>18220121</t>
  </si>
  <si>
    <t>18231281</t>
  </si>
  <si>
    <t>18231291</t>
  </si>
  <si>
    <t>18239062</t>
  </si>
  <si>
    <t>18239201</t>
  </si>
  <si>
    <t>18239221</t>
  </si>
  <si>
    <t>18239241</t>
  </si>
  <si>
    <t>18239251</t>
  </si>
  <si>
    <t>18239271</t>
  </si>
  <si>
    <t>18400433</t>
  </si>
  <si>
    <t>18602241</t>
  </si>
  <si>
    <t>18603023</t>
  </si>
  <si>
    <t>18603033</t>
  </si>
  <si>
    <t>18603043</t>
  </si>
  <si>
    <t>19000213</t>
  </si>
  <si>
    <t>19003051</t>
  </si>
  <si>
    <t>19100192</t>
  </si>
  <si>
    <t>19100202</t>
  </si>
  <si>
    <t>21510023</t>
  </si>
  <si>
    <t>21510033</t>
  </si>
  <si>
    <t>22100873</t>
  </si>
  <si>
    <t>22600103</t>
  </si>
  <si>
    <t>22700023</t>
  </si>
  <si>
    <t>22841011</t>
  </si>
  <si>
    <t>22841021</t>
  </si>
  <si>
    <t>23202393</t>
  </si>
  <si>
    <t>23600242</t>
  </si>
  <si>
    <t>24200081</t>
  </si>
  <si>
    <t>25301181</t>
  </si>
  <si>
    <t>25301191</t>
  </si>
  <si>
    <t>25302083</t>
  </si>
  <si>
    <t>25302123</t>
  </si>
  <si>
    <t>25302151</t>
  </si>
  <si>
    <t>25302233</t>
  </si>
  <si>
    <t>25302243</t>
  </si>
  <si>
    <t>25302253</t>
  </si>
  <si>
    <t>25302263</t>
  </si>
  <si>
    <t>28300131</t>
  </si>
  <si>
    <t>28300272</t>
  </si>
  <si>
    <t>28300282</t>
  </si>
  <si>
    <t>28302033</t>
  </si>
  <si>
    <t>Shaded accounts are new since the 2018 ERF</t>
  </si>
  <si>
    <t>108TGrant NLD RCW 80.84</t>
  </si>
  <si>
    <t>Monetized PTCs Colstrip 1-4 unrecovered</t>
  </si>
  <si>
    <t>Contra Colstrip 1&amp;2 Non-legal T-Grant O</t>
  </si>
  <si>
    <t>Colstrip 1&amp;2 Non-legal RWIP/Salvage</t>
  </si>
  <si>
    <t>Colstrip 1&amp;2 unrecovered plant offset</t>
  </si>
  <si>
    <t>PTC Interest Liability</t>
  </si>
  <si>
    <t>Colstrip 1&amp;2–PTC offset unrecovered pla</t>
  </si>
  <si>
    <t>Notes Rec - UESC Navy Keyport</t>
  </si>
  <si>
    <t>PSE Field Collection Deposits</t>
  </si>
  <si>
    <t>Cash Collateral ICE</t>
  </si>
  <si>
    <t>Microsoft Special Contract Receivable</t>
  </si>
  <si>
    <t>APUA - Treble Damages Diversion</t>
  </si>
  <si>
    <t>Prepaid - Gas Pipeline Annual Use Permi</t>
  </si>
  <si>
    <t>Prepaid - OpenLink Endur</t>
  </si>
  <si>
    <t>Prepaid - Datalink OneCall - ST</t>
  </si>
  <si>
    <t>Prepaid - L&amp;G USC 1-Way AMR Head End So</t>
  </si>
  <si>
    <t>Prepaid - Structured Indeni Maintenance</t>
  </si>
  <si>
    <t>Prepaid - Gartner Subscription</t>
  </si>
  <si>
    <t>Prepaid  - L&amp;G AMI Command Center SW He</t>
  </si>
  <si>
    <t>Prepaid - OATI WebTrans</t>
  </si>
  <si>
    <t>Prepaid - 1210 INFRA  Smartnet Maint</t>
  </si>
  <si>
    <t>Prepaid - GTZ Avertra Hosting SaaS</t>
  </si>
  <si>
    <t>Prepaid - 1256 Amazon Web Services IAAS</t>
  </si>
  <si>
    <t>Prepaid - Infra - eGain</t>
  </si>
  <si>
    <t>Prepaid - Purchased Electricity</t>
  </si>
  <si>
    <t>Prepaid - Infra Bucher&amp;Suter - ST</t>
  </si>
  <si>
    <t>Prepaid - Infra Turbonomic - ST</t>
  </si>
  <si>
    <t>Prepaid - Insurance and Employee Benefi</t>
  </si>
  <si>
    <t>Prepaid - General and Administrative ST</t>
  </si>
  <si>
    <t>Prepaid - Hardware/Software ST</t>
  </si>
  <si>
    <t>Prepaid - Outside Services ST</t>
  </si>
  <si>
    <t>Prepaid - Miscellaneous ST</t>
  </si>
  <si>
    <t>Prepaid - Permits &amp; Fees ST</t>
  </si>
  <si>
    <t>Prepaid - 1220 APPS Success Factors Saa</t>
  </si>
  <si>
    <t>Prepaid - APPS: Enable Now SaaS</t>
  </si>
  <si>
    <t>Prepaid - Datalink OneCall - LT</t>
  </si>
  <si>
    <t>Prepaid - Infra Bucher&amp;Suter - LT</t>
  </si>
  <si>
    <t>Prepaid - Infra Turbonomic - LT</t>
  </si>
  <si>
    <t>Prepaid - IT SEC BitSight SaaS - LT</t>
  </si>
  <si>
    <t>Prepaid - Oracle Software Support LT</t>
  </si>
  <si>
    <t>Prepaid - General and Administrative LT</t>
  </si>
  <si>
    <t>Prepaid - Hardware/Software LT</t>
  </si>
  <si>
    <t>Prepaid - Permits &amp; Fees LT</t>
  </si>
  <si>
    <t>Purchased Transmission Rights - Current</t>
  </si>
  <si>
    <t>REC Intangible Asset</t>
  </si>
  <si>
    <t>Debt Issuance Costs for $450M Sr. Notes</t>
  </si>
  <si>
    <t>2019 Storm Excess Costs</t>
  </si>
  <si>
    <t>Colstrip 1&amp;2 – Unrecovered Plant at Ret</t>
  </si>
  <si>
    <t>Contra PTCs Monetized for Unrec plant C</t>
  </si>
  <si>
    <t>PCA YR #18 Gross - Contra</t>
  </si>
  <si>
    <t>PCA YR #18 - Gross</t>
  </si>
  <si>
    <t>E FPC Decoup Rev Recover - Sch 8 &amp; 24</t>
  </si>
  <si>
    <t>AMI Depreciation Expense Deferral - Gas</t>
  </si>
  <si>
    <t>AMI Depreciation Expense Def-Gas - Post</t>
  </si>
  <si>
    <t>Env Rem - Poulsbo SVC UST</t>
  </si>
  <si>
    <t>AMI Depreciation Expense Deferral - Ele</t>
  </si>
  <si>
    <t>EV Return on Rate deferral</t>
  </si>
  <si>
    <t>EV Deprec. Expense &amp; operating/power co</t>
  </si>
  <si>
    <t>EV Carrying charges deferral</t>
  </si>
  <si>
    <t>Env Rem - Factoria SVC UG Tank</t>
  </si>
  <si>
    <t>AMI Depreciation Expense Def - Elec - P</t>
  </si>
  <si>
    <t>Env Rem - Factoria Service Cntr (Future</t>
  </si>
  <si>
    <t>Billing Suspense Transactions</t>
  </si>
  <si>
    <t>FRA U1 Major O&amp;M Portion</t>
  </si>
  <si>
    <t>Purchased Transmission Rights</t>
  </si>
  <si>
    <t>2019 Shelf Registration Costs</t>
  </si>
  <si>
    <t>GTZ Deprec Exp Deferral</t>
  </si>
  <si>
    <t>Carrying Charge on GTZ Deferral</t>
  </si>
  <si>
    <t>AMI Return Deferral - Gas</t>
  </si>
  <si>
    <t>AMI Return Deferral - Electric</t>
  </si>
  <si>
    <t>ROU Asset - LT</t>
  </si>
  <si>
    <t>Env Rem - Wenatchee</t>
  </si>
  <si>
    <t>Env Rem - Wenatchee (Future Cost Est)</t>
  </si>
  <si>
    <t>Env Rem - W Olympia Sub Breakin (Future</t>
  </si>
  <si>
    <t>Env Rem - W Olympia Substation Breakin</t>
  </si>
  <si>
    <t>DFIT AMI Equity Reserve Gas</t>
  </si>
  <si>
    <t>DFIT Electric Vehicle Equity Reserve</t>
  </si>
  <si>
    <t>DFIT AMI Equity Reserve Electric</t>
  </si>
  <si>
    <t>DFIT - Microsoft</t>
  </si>
  <si>
    <t>DFIT - Green Direct Liquidated Damages</t>
  </si>
  <si>
    <t>PGA Supplemental Amort - Commodity</t>
  </si>
  <si>
    <t>PGA Supplemental B Amort – Commodity</t>
  </si>
  <si>
    <t>Approp RE - Fed Amort Reserve - Snoqual</t>
  </si>
  <si>
    <t>$450M Sr. Note</t>
  </si>
  <si>
    <t>$450 million 3.25% Notes Discount</t>
  </si>
  <si>
    <t>Finance lease liability - LT</t>
  </si>
  <si>
    <t>LSR Excess Lease Payment Accrual</t>
  </si>
  <si>
    <t>Payroll - Family Medical Leave</t>
  </si>
  <si>
    <t>Accounts Payable - Microsoft EA</t>
  </si>
  <si>
    <t>Property Taxes - WA - Gas - PLNG</t>
  </si>
  <si>
    <t>Accrued Interest - $450M Sr Notes Due</t>
  </si>
  <si>
    <t>Article 507 - Loon Surveys &amp; Non-Game S</t>
  </si>
  <si>
    <t>Lease Liability - ST</t>
  </si>
  <si>
    <t>Electric - TCJA Over Collection</t>
  </si>
  <si>
    <t>Gas - TCJA Over Collection</t>
  </si>
  <si>
    <t>Bellevue Downtown Association</t>
  </si>
  <si>
    <t>Equity Reserve on AMI Return Deferral -</t>
  </si>
  <si>
    <t>EV Equity Reserve on Return deferral</t>
  </si>
  <si>
    <t>Lease Liability - LT</t>
  </si>
  <si>
    <t>Macquarie Sale - Low Income Weatherizat</t>
  </si>
  <si>
    <t>Green Direct Liquidated Damages</t>
  </si>
  <si>
    <t>Bothell Bldg O Landlord Incentives</t>
  </si>
  <si>
    <t>Microsoft Special Contract Regulatory L</t>
  </si>
  <si>
    <t>Bothell Bldg G/H Landlord Incentives</t>
  </si>
  <si>
    <t>E Decoup Rev Overcollect - Sch 40</t>
  </si>
  <si>
    <t>E FPC Decoup Rev Overcollect - Sch 40</t>
  </si>
  <si>
    <t>IntG Decoup Rev Overcoll - Sch 41, 41T,</t>
  </si>
  <si>
    <t>E FPC Decoup Rev Return - Sch 12 &amp; 26</t>
  </si>
  <si>
    <t>G Decoup Rev Return - Sch 31 &amp; 31T</t>
  </si>
  <si>
    <t>G Decoup Rev Return - Sch 41, 41T, 86 &amp;</t>
  </si>
  <si>
    <t>Gain on Sale Shuffleton - Electric</t>
  </si>
  <si>
    <t>DFIT Electric Vehicle</t>
  </si>
  <si>
    <t>DFIT AMI Electric</t>
  </si>
  <si>
    <t>DFIT AMI Gas</t>
  </si>
  <si>
    <t>DFIT AMI Gas Post 07/2019</t>
  </si>
  <si>
    <t>DFIT AMI Electric Post 07/2019</t>
  </si>
  <si>
    <t>DFIT-GTZ Depreciation Deferral pre 06/3</t>
  </si>
  <si>
    <t>DFIT – Colstrip 1&amp;2 Retirement</t>
  </si>
  <si>
    <t>DFIT - 2019 Excess Storm Costs</t>
  </si>
  <si>
    <t>6r</t>
  </si>
  <si>
    <t>11a</t>
  </si>
  <si>
    <t>37n</t>
  </si>
  <si>
    <t>AMI Deferral</t>
  </si>
  <si>
    <t>GTZ</t>
  </si>
  <si>
    <t>ASC 842 Leasing</t>
  </si>
  <si>
    <t>Green Direct/not earning interest</t>
  </si>
  <si>
    <t>15400091</t>
  </si>
  <si>
    <t>12-MONTHS ENDED 12/2019</t>
  </si>
  <si>
    <t>Detail Working Capital Ajustment</t>
  </si>
  <si>
    <t>Created for Colstrip 1 &amp; 2 ARO Cash Spend Offset</t>
  </si>
  <si>
    <t>19000941</t>
  </si>
  <si>
    <t>DFIT Shuffleton - Gain on Sale</t>
  </si>
  <si>
    <t>19000951</t>
  </si>
  <si>
    <t>DFIT PTC Monetized</t>
  </si>
  <si>
    <t>19000961</t>
  </si>
  <si>
    <t>DFIT Montana Transition Fund Payment</t>
  </si>
  <si>
    <t>19000971</t>
  </si>
  <si>
    <t>DFIT PTC Interest Expense</t>
  </si>
  <si>
    <t>Accr Env Rem - Puyallup Garage Site (Future Cst)</t>
  </si>
  <si>
    <t>Accr Env Rem - Wenatchee (Future Cost Est)</t>
  </si>
  <si>
    <t>Accr Env Rem - W Olympia Substation Bre (Future Cost)</t>
  </si>
  <si>
    <t>Accr Env Rem - Factoria Service Center (future Cost)</t>
  </si>
  <si>
    <t>Combined Meter Report December 2020</t>
  </si>
  <si>
    <t>Ran 01/04/21</t>
  </si>
  <si>
    <t>FOR THE TWELVE MONTHS ENDED DECEMBER 31, 2020</t>
  </si>
  <si>
    <t>28G    Prod Manufactrd Gas OG Z_FERC1L</t>
  </si>
  <si>
    <t>30G    Other Gas Supply OG Z_FERC1N</t>
  </si>
  <si>
    <t>31G    Storage/LNG Term OG Z_FERC1O</t>
  </si>
  <si>
    <t>32G    Gas Transmission OG Z_FERC1P</t>
  </si>
  <si>
    <t>33G    Gas Distribution OG Z_FERC1Q</t>
  </si>
  <si>
    <t>34G    Gas Customer Accts OG Z_FERC1SCA</t>
  </si>
  <si>
    <t>35G    Gas Customer Service OG Z_FERC1</t>
  </si>
  <si>
    <t>36G    Gas Sales OG Z_FERC1T</t>
  </si>
  <si>
    <t>37G    Gas A&amp;G OG Z_FERC1U</t>
  </si>
  <si>
    <t>40G    Prd Manufactured Gas OG Z_FERC1V</t>
  </si>
  <si>
    <t>43G    Storage/LNG Term OG Z_FERC1Y</t>
  </si>
  <si>
    <t>44G    Gas Transmission OG Z_FERC1Z</t>
  </si>
  <si>
    <t>45G    Gas Distribution OG ZFERC1AA</t>
  </si>
  <si>
    <t xml:space="preserve">43G   </t>
  </si>
  <si>
    <t>2020 YEAR-TO-DATE</t>
  </si>
  <si>
    <t>2020 December CBR</t>
  </si>
  <si>
    <t>E</t>
  </si>
  <si>
    <t>G</t>
  </si>
  <si>
    <t>Topside entry for June &amp; July 2020</t>
  </si>
  <si>
    <t>&lt;=make sure link to the right month</t>
  </si>
  <si>
    <t>Shaded accounts created for manual entry in Dec 19 related to Legal Remediation for Colstrip 1&amp;2</t>
  </si>
  <si>
    <t>CRB</t>
  </si>
  <si>
    <t>CA</t>
  </si>
  <si>
    <t>CL</t>
  </si>
  <si>
    <t>End of Period</t>
  </si>
  <si>
    <t>Detail of Total Investments (Column AB)</t>
  </si>
  <si>
    <t>Detail of Total Investments (Column AL)</t>
  </si>
  <si>
    <t>AMA (Dec 20)</t>
  </si>
  <si>
    <t>ck</t>
  </si>
  <si>
    <t>Gas- Rate Base</t>
  </si>
  <si>
    <t>1080XXXX</t>
  </si>
  <si>
    <t>1080XXXY</t>
  </si>
  <si>
    <t>13100433</t>
  </si>
  <si>
    <t>Paymentus Receipts</t>
  </si>
  <si>
    <t>Cash-Key Bank-Trading Floor 4630</t>
  </si>
  <si>
    <t>Cash Real Time Clearing-Paymentus</t>
  </si>
  <si>
    <t>Tacoma LNG Cash Advance (NAES Corporati</t>
  </si>
  <si>
    <t>16502041</t>
  </si>
  <si>
    <t>Prepaid – Electric Vehicle Service Equi</t>
  </si>
  <si>
    <t>16504011</t>
  </si>
  <si>
    <t>Prepaid - Outside Services LT</t>
  </si>
  <si>
    <t>2020 Storm Excess Costs</t>
  </si>
  <si>
    <t>GTZ Depr Tranche 1 (Gas)</t>
  </si>
  <si>
    <t>GTZ Depr Tranche 1 Carrying Charges Bal</t>
  </si>
  <si>
    <t>E FPC Decoup Rev Recover - Sch 7</t>
  </si>
  <si>
    <t>E FPC Decoup Rev Recover - Sch 10 &amp; 31</t>
  </si>
  <si>
    <t>18239072</t>
  </si>
  <si>
    <t>Contra COVID-19 Help – Gas</t>
  </si>
  <si>
    <t>18239102</t>
  </si>
  <si>
    <t>18239281</t>
  </si>
  <si>
    <t>PCA YR #19 – Gross</t>
  </si>
  <si>
    <t>18239291</t>
  </si>
  <si>
    <t>PCA YR #19 Gross - Contra</t>
  </si>
  <si>
    <t>18239301</t>
  </si>
  <si>
    <t>Contra COVID-19 Help - Elec</t>
  </si>
  <si>
    <t>18239321</t>
  </si>
  <si>
    <t>Sch. SC Decoupling Refund/Surcharge Amo</t>
  </si>
  <si>
    <t>18239331</t>
  </si>
  <si>
    <t>Current Sch. SC Decoupling Deferral</t>
  </si>
  <si>
    <t>18239341</t>
  </si>
  <si>
    <t>Interest on Sch. SC Decoupling Deferral</t>
  </si>
  <si>
    <t>18239351</t>
  </si>
  <si>
    <t>18239361</t>
  </si>
  <si>
    <t>E Decoup Rev Recover - Sch 7 – 2019 GRC</t>
  </si>
  <si>
    <t>18239371</t>
  </si>
  <si>
    <t>E FPC Decoup Rev Recover - Sch 7 – 2019</t>
  </si>
  <si>
    <t>18239381</t>
  </si>
  <si>
    <t>E Decoup Rev Recov-Sch 7A,11,25,29,35&amp;4</t>
  </si>
  <si>
    <t>E Decoup Rev Recover - Sch 8 &amp; 24 – 201</t>
  </si>
  <si>
    <t>E FPC Decoup Rev Recover - Sch 8 &amp; 24 –</t>
  </si>
  <si>
    <t>E Decoup Rev Recover - Sch 10 &amp; 31 – 20</t>
  </si>
  <si>
    <t>E Decoup Rev Recover - Sch 12 &amp; 26 – 20</t>
  </si>
  <si>
    <t>E Decoup Rev Recover - Sch SC – 2019 GR</t>
  </si>
  <si>
    <t>E FPC Decoup Rev Recover - Sch SC – 201</t>
  </si>
  <si>
    <t>GTZ Depr Tranche 1 (Elec)</t>
  </si>
  <si>
    <t>18239501</t>
  </si>
  <si>
    <t>Reg Asset - Unit 1&amp;2 D&amp;R Exp</t>
  </si>
  <si>
    <t>18239511</t>
  </si>
  <si>
    <t>Reg Asset - Unit 3&amp;4 D&amp;R Exp</t>
  </si>
  <si>
    <t>18239541</t>
  </si>
  <si>
    <t>PCA- Customer Portion Recovery UE-20089</t>
  </si>
  <si>
    <t>18239551</t>
  </si>
  <si>
    <t>PCA- Interest on Customer Portion Recov</t>
  </si>
  <si>
    <t>18300151</t>
  </si>
  <si>
    <t>LSR Expansion Feasibility</t>
  </si>
  <si>
    <t>SCH_91E Clearing</t>
  </si>
  <si>
    <t>18600002</t>
  </si>
  <si>
    <t>Misc Deferred Debits - Gas</t>
  </si>
  <si>
    <t>18600032</t>
  </si>
  <si>
    <t>IWM Gas Damage Claims</t>
  </si>
  <si>
    <t>18601061</t>
  </si>
  <si>
    <t>AMI Return on Dep Def (Elec)</t>
  </si>
  <si>
    <t>AMI</t>
  </si>
  <si>
    <t>AMI Return on Dep Def (Gas)</t>
  </si>
  <si>
    <t>AMI Return on Dep Def &gt;4/20 (Elec)</t>
  </si>
  <si>
    <t>AMI Return on Dep Def &gt;4/20 (Gas)</t>
  </si>
  <si>
    <t>Rsrv- Eqty Rsrv on AMI Dfrd Rtrn Dep El</t>
  </si>
  <si>
    <t>Rsrv- Eqty Rsrv on AMI Dfrd Rtrn Dep Gs</t>
  </si>
  <si>
    <t>Contra Unit 1&amp;2 D&amp;R Exp</t>
  </si>
  <si>
    <t>Tacoma LNG Upgrades Dep Def &lt; 10/2020</t>
  </si>
  <si>
    <t>18601101</t>
  </si>
  <si>
    <t>Contra Unit 3&amp;4 D&amp;R Exp</t>
  </si>
  <si>
    <t>18601102</t>
  </si>
  <si>
    <t>Tacoma LNG Upgrades Rtrn Def &lt; 10/2020</t>
  </si>
  <si>
    <t>18601112</t>
  </si>
  <si>
    <t>Rsrv Eqty Rsrv on LNG Upgrades &lt; 10/202</t>
  </si>
  <si>
    <t>18601122</t>
  </si>
  <si>
    <t>Tacoma LNG Upgrades Dep Def &gt;9/2020</t>
  </si>
  <si>
    <t>18601132</t>
  </si>
  <si>
    <t>Tacoma LNG Upgrades Rtrn Def &gt;9/2020</t>
  </si>
  <si>
    <t>18603053</t>
  </si>
  <si>
    <t>GTZ Deprec Exp Deferral post 06.2019</t>
  </si>
  <si>
    <t>18603063</t>
  </si>
  <si>
    <t>Carrying Charge on GTZ Deferral post 06</t>
  </si>
  <si>
    <t>18609211</t>
  </si>
  <si>
    <t>PSANI Bothell-SnoKing Upgrade</t>
  </si>
  <si>
    <t>18609732</t>
  </si>
  <si>
    <t>AMI Depr Exp Deferral - Gas</t>
  </si>
  <si>
    <t>18609742</t>
  </si>
  <si>
    <t>AMI Depr Exp Reserve - Gas</t>
  </si>
  <si>
    <t>18609851</t>
  </si>
  <si>
    <t>AMI Depr Exp Deferral - Electric</t>
  </si>
  <si>
    <t>MTF ST Full Partial Inspection 2020</t>
  </si>
  <si>
    <t>AMI Depr Exp Reserve - Electric</t>
  </si>
  <si>
    <t>Env Rem - Colstrip 1&amp;2 Ash Pond (Future</t>
  </si>
  <si>
    <t>Env Rem - Puyallup Service Center</t>
  </si>
  <si>
    <t>18630041</t>
  </si>
  <si>
    <t>PSANI Denny Way Upgrade</t>
  </si>
  <si>
    <t>Gas Deferred Prop Loss – Wtr Heater Sal</t>
  </si>
  <si>
    <t>DFIT FAS 109 – Gas</t>
  </si>
  <si>
    <t>19000273</t>
  </si>
  <si>
    <t>DFIT Payroll Tax Deferral COVID-19</t>
  </si>
  <si>
    <t>DFIT FAS 109 – Elect</t>
  </si>
  <si>
    <t>19000991</t>
  </si>
  <si>
    <t>DFIT ARO/ARC Electric Production</t>
  </si>
  <si>
    <t>19002003</t>
  </si>
  <si>
    <t>19003061</t>
  </si>
  <si>
    <t>DFIT FAS109 Gross-Up</t>
  </si>
  <si>
    <t>23</t>
  </si>
  <si>
    <t>19003062</t>
  </si>
  <si>
    <t>19003071</t>
  </si>
  <si>
    <t>DFIT FAS109 Gross-Up Unprotected</t>
  </si>
  <si>
    <t>19003072</t>
  </si>
  <si>
    <t>19003081</t>
  </si>
  <si>
    <t>DFIT FAS109 Gross-Up Unprotected E Prod</t>
  </si>
  <si>
    <t>19003091</t>
  </si>
  <si>
    <t>DFIT  Eq Rsrv thru 4/2020</t>
  </si>
  <si>
    <t>19003092</t>
  </si>
  <si>
    <t>19003102</t>
  </si>
  <si>
    <t>DFIT  Tacoma LNG Eq Rsrv</t>
  </si>
  <si>
    <t>22830083</t>
  </si>
  <si>
    <t>Aetna Self-Insurance IBNR</t>
  </si>
  <si>
    <t>22830093</t>
  </si>
  <si>
    <t>VSP Vision Insurance</t>
  </si>
  <si>
    <t>Accr Env Rem - Colstrip 1&amp;2 Ash Pond</t>
  </si>
  <si>
    <t>Accum Misc Oper Prov</t>
  </si>
  <si>
    <t>23108633</t>
  </si>
  <si>
    <t>Operating Credit Facility</t>
  </si>
  <si>
    <t>23201223</t>
  </si>
  <si>
    <t>Accounts Payable - Paymentus Returns -</t>
  </si>
  <si>
    <t>23201233</t>
  </si>
  <si>
    <t>Oregon Worker’s Comp Tax</t>
  </si>
  <si>
    <t>23202403</t>
  </si>
  <si>
    <t>Accounts Payable – Service Now</t>
  </si>
  <si>
    <t>23600031</t>
  </si>
  <si>
    <t>OR Income Tax Payable</t>
  </si>
  <si>
    <t>23600233</t>
  </si>
  <si>
    <t>Texas Unemployment Tax  - Employer</t>
  </si>
  <si>
    <t>23600521</t>
  </si>
  <si>
    <t>Oregon Employer Unemployment Tax</t>
  </si>
  <si>
    <t>23600531</t>
  </si>
  <si>
    <t>Oregon Transit District Excise Tax</t>
  </si>
  <si>
    <t>24100131</t>
  </si>
  <si>
    <t>Oregon Statewide Transit Tax</t>
  </si>
  <si>
    <t>25200162</t>
  </si>
  <si>
    <t>Rule 6 Security Deposit Refundable</t>
  </si>
  <si>
    <t>25301132</t>
  </si>
  <si>
    <t>AMI Reserve Return on Dep Def &gt;4/20 (Ga</t>
  </si>
  <si>
    <t>25301142</t>
  </si>
  <si>
    <t>Eqty Rsrv on AMI Dfrd Return Dep Dfrl G</t>
  </si>
  <si>
    <t>25301152</t>
  </si>
  <si>
    <t>25301162</t>
  </si>
  <si>
    <t>Tacoma LNG Upgrades Dep Rsrv &lt; 10/2020</t>
  </si>
  <si>
    <t>25301172</t>
  </si>
  <si>
    <t>Tacoma LNG Upgrades Rtrn Rsrv &lt; 10/2020</t>
  </si>
  <si>
    <t>25301182</t>
  </si>
  <si>
    <t>Eqty Rsrv on LNG Upgrades &lt; 10/2020</t>
  </si>
  <si>
    <t>25301192</t>
  </si>
  <si>
    <t>Eqty Rsrv on LNG Upgrades &gt;9/2020</t>
  </si>
  <si>
    <t>25301201</t>
  </si>
  <si>
    <t>AMI Reserve Return on Dep Def &gt;4/20 (El</t>
  </si>
  <si>
    <t>25301221</t>
  </si>
  <si>
    <t>Eqty Rsrv on AMI Dfrd Return Dep Dfrl E</t>
  </si>
  <si>
    <t>25301231</t>
  </si>
  <si>
    <t>25321011</t>
  </si>
  <si>
    <t>COVID-19 Help Program – Electric</t>
  </si>
  <si>
    <t>25321012</t>
  </si>
  <si>
    <t>COVID-19 Help Program – Gas</t>
  </si>
  <si>
    <t>25321013</t>
  </si>
  <si>
    <t>COVID-19 Help Program</t>
  </si>
  <si>
    <t>25321023</t>
  </si>
  <si>
    <t>Payroll Tax Deferral COVID-19</t>
  </si>
  <si>
    <t>Microsoft EA</t>
  </si>
  <si>
    <t>Service Now</t>
  </si>
  <si>
    <t>FAS 109 Taxes – Gas</t>
  </si>
  <si>
    <t>FAS 109 Taxes – Elec</t>
  </si>
  <si>
    <t>IntE FPC Decoup Rev Overcollect - Sch 4</t>
  </si>
  <si>
    <t>E Decoup Rev Return - Sch 40</t>
  </si>
  <si>
    <t>E FPC Decoup Rev Return - Sch 40</t>
  </si>
  <si>
    <t>E FPC Dcp Rev Rtrn-Sch 7A,11,25,29,35&amp;4</t>
  </si>
  <si>
    <t>FAS 109 EDIT Unprotected Gas</t>
  </si>
  <si>
    <t>FAS 109 EDIT Unprotected Electric</t>
  </si>
  <si>
    <t>FAS 109 EDIT Unprotected Electric Produ</t>
  </si>
  <si>
    <t>FAS109 EDIT Protected</t>
  </si>
  <si>
    <t>25600091</t>
  </si>
  <si>
    <t>Approved for 2019 GRC Def. Gain Shuffle</t>
  </si>
  <si>
    <t>28200033</t>
  </si>
  <si>
    <t>DFIT - Plant Non Operating - LT</t>
  </si>
  <si>
    <t>Smartburn</t>
  </si>
  <si>
    <t>28200181</t>
  </si>
  <si>
    <t>DFIT FAS109 EDIT</t>
  </si>
  <si>
    <t>28200182</t>
  </si>
  <si>
    <t>28200191</t>
  </si>
  <si>
    <t>DFIT FAS109 EDIT Imbalance</t>
  </si>
  <si>
    <t>28200192</t>
  </si>
  <si>
    <t>DFIT EDIT Unprotected Electric Producti</t>
  </si>
  <si>
    <t>37</t>
  </si>
  <si>
    <t>DFIT EDIT Unprotected Gas</t>
  </si>
  <si>
    <t>DFIT EDIT Unprotected Electric</t>
  </si>
  <si>
    <t>DFIT FAS 109 EDIT Unprotected Gas</t>
  </si>
  <si>
    <t>DFIT FAS 109 EDIT Unprotected Electric</t>
  </si>
  <si>
    <t>36</t>
  </si>
  <si>
    <t>9</t>
  </si>
  <si>
    <t>28302072</t>
  </si>
  <si>
    <t>DFIT AMI Depreciation Reserve May-Augus - Gas</t>
  </si>
  <si>
    <t>DFIT AMI Depreciation Deferral May-Augu - Gas</t>
  </si>
  <si>
    <t>DFIT Storm Excess Costs 2020</t>
  </si>
  <si>
    <t>DFIT GTZ Depreciation Deferral post 06/</t>
  </si>
  <si>
    <t>DFIT AMI Depreciation Deferral May-Augu - Elec</t>
  </si>
  <si>
    <t>DFIT GTZ Carrying Charge Deferral post</t>
  </si>
  <si>
    <t>DFIT AMI Depreciation Reserve May-Augus- Elec</t>
  </si>
  <si>
    <t>DFIT-GTZ Carrying Charge Deferral pre 0</t>
  </si>
  <si>
    <t>DFIT  GTZ Carrying Charge Deferal Tr1</t>
  </si>
  <si>
    <t>35-1</t>
  </si>
  <si>
    <t>DFIT Tacoma LNG Deferral Depreciation</t>
  </si>
  <si>
    <t>DFIT GTZ Depr Deferal Tr1</t>
  </si>
  <si>
    <t>DFIT Tacoma LNG Deferral Return</t>
  </si>
  <si>
    <t>DFIT AMI Return Def thru 4/2020</t>
  </si>
  <si>
    <t>DFIT GTZ Carrying Charge Deferal Tr1</t>
  </si>
  <si>
    <t>ho</t>
  </si>
  <si>
    <t>Total Assets/Liabilities</t>
  </si>
  <si>
    <t xml:space="preserve">SAP total Assets and Liabilites = ZRW_F1BS </t>
  </si>
  <si>
    <t>AMA Dec 2020</t>
  </si>
  <si>
    <t xml:space="preserve">     Net Classified Plant December 2020 (Excluding General (Common) Plant)</t>
  </si>
  <si>
    <t>OK</t>
  </si>
  <si>
    <t>10100501</t>
  </si>
  <si>
    <t>10100502</t>
  </si>
  <si>
    <t>10100503</t>
  </si>
  <si>
    <t>10100601</t>
  </si>
  <si>
    <t>10100602</t>
  </si>
  <si>
    <t>10100651</t>
  </si>
  <si>
    <t>10100661</t>
  </si>
  <si>
    <t>10110013</t>
  </si>
  <si>
    <t>10110023</t>
  </si>
  <si>
    <t>10500501</t>
  </si>
  <si>
    <t>10500502</t>
  </si>
  <si>
    <t>10500503</t>
  </si>
  <si>
    <t>10600501</t>
  </si>
  <si>
    <t>10600502</t>
  </si>
  <si>
    <t>10600503</t>
  </si>
  <si>
    <t>10600602</t>
  </si>
  <si>
    <t>10600603</t>
  </si>
  <si>
    <t>10700011</t>
  </si>
  <si>
    <t>10700012</t>
  </si>
  <si>
    <t>10700013</t>
  </si>
  <si>
    <t>10700023</t>
  </si>
  <si>
    <t>10700051</t>
  </si>
  <si>
    <t>10700501</t>
  </si>
  <si>
    <t>10700502</t>
  </si>
  <si>
    <t>10700503</t>
  </si>
  <si>
    <t>10700601</t>
  </si>
  <si>
    <t>10700602</t>
  </si>
  <si>
    <t>10700603</t>
  </si>
  <si>
    <t>10800061</t>
  </si>
  <si>
    <t>10800062</t>
  </si>
  <si>
    <t>10800071</t>
  </si>
  <si>
    <t>10800072</t>
  </si>
  <si>
    <t>10800501</t>
  </si>
  <si>
    <t>10800502</t>
  </si>
  <si>
    <t>10800503</t>
  </si>
  <si>
    <t>10800541</t>
  </si>
  <si>
    <t>10800543</t>
  </si>
  <si>
    <t>10800552</t>
  </si>
  <si>
    <t>10800601</t>
  </si>
  <si>
    <t>10800602</t>
  </si>
  <si>
    <t>10800611</t>
  </si>
  <si>
    <t>10800621</t>
  </si>
  <si>
    <t>10800631</t>
  </si>
  <si>
    <t>10800701</t>
  </si>
  <si>
    <t>10800711</t>
  </si>
  <si>
    <t>10800721</t>
  </si>
  <si>
    <t>10800741</t>
  </si>
  <si>
    <t>10800751</t>
  </si>
  <si>
    <t>10800831</t>
  </si>
  <si>
    <t>11100501</t>
  </si>
  <si>
    <t>11100502</t>
  </si>
  <si>
    <t>11100503</t>
  </si>
  <si>
    <t>11400001</t>
  </si>
  <si>
    <t>11400011</t>
  </si>
  <si>
    <t>11400031</t>
  </si>
  <si>
    <t>11400061</t>
  </si>
  <si>
    <t>11400071</t>
  </si>
  <si>
    <t>11400091</t>
  </si>
  <si>
    <t>11500001</t>
  </si>
  <si>
    <t>11500011</t>
  </si>
  <si>
    <t>11500031</t>
  </si>
  <si>
    <t>11500041</t>
  </si>
  <si>
    <t>11500051</t>
  </si>
  <si>
    <t>11500061</t>
  </si>
  <si>
    <t>11710002</t>
  </si>
  <si>
    <t>11730002</t>
  </si>
  <si>
    <t>12100503</t>
  </si>
  <si>
    <t>12100513</t>
  </si>
  <si>
    <t>12200503</t>
  </si>
  <si>
    <t>12310000</t>
  </si>
  <si>
    <t>12400043</t>
  </si>
  <si>
    <t>12400503</t>
  </si>
  <si>
    <t>12400542</t>
  </si>
  <si>
    <t>12400552</t>
  </si>
  <si>
    <t>12400553</t>
  </si>
  <si>
    <t>12400723</t>
  </si>
  <si>
    <t>12800001</t>
  </si>
  <si>
    <t>12800011</t>
  </si>
  <si>
    <t>13100543</t>
  </si>
  <si>
    <t>13100563</t>
  </si>
  <si>
    <t>13100573</t>
  </si>
  <si>
    <t>13101003</t>
  </si>
  <si>
    <t>13101013</t>
  </si>
  <si>
    <t>13101023</t>
  </si>
  <si>
    <t>13101033</t>
  </si>
  <si>
    <t>13101053</t>
  </si>
  <si>
    <t>13101093</t>
  </si>
  <si>
    <t>13101113</t>
  </si>
  <si>
    <t>13101123</t>
  </si>
  <si>
    <t>13101133</t>
  </si>
  <si>
    <t>13101163</t>
  </si>
  <si>
    <t>13101183</t>
  </si>
  <si>
    <t>13101193</t>
  </si>
  <si>
    <t>13101213</t>
  </si>
  <si>
    <t>13101253</t>
  </si>
  <si>
    <t>13101273</t>
  </si>
  <si>
    <t>13109003</t>
  </si>
  <si>
    <t>13109013</t>
  </si>
  <si>
    <t>13109023</t>
  </si>
  <si>
    <t>13400021</t>
  </si>
  <si>
    <t>13400031</t>
  </si>
  <si>
    <t>13400073</t>
  </si>
  <si>
    <t>13400111</t>
  </si>
  <si>
    <t>13400123</t>
  </si>
  <si>
    <t>13400211</t>
  </si>
  <si>
    <t>13400241</t>
  </si>
  <si>
    <t>13400261</t>
  </si>
  <si>
    <t>13400271</t>
  </si>
  <si>
    <t>13400281</t>
  </si>
  <si>
    <t>13400311</t>
  </si>
  <si>
    <t>13400321</t>
  </si>
  <si>
    <t>13400332</t>
  </si>
  <si>
    <t>13400341</t>
  </si>
  <si>
    <t>13400342</t>
  </si>
  <si>
    <t>13400351</t>
  </si>
  <si>
    <t>13500003</t>
  </si>
  <si>
    <t>13500041</t>
  </si>
  <si>
    <t>13500051</t>
  </si>
  <si>
    <t>13500061</t>
  </si>
  <si>
    <t>13500071</t>
  </si>
  <si>
    <t>13500183</t>
  </si>
  <si>
    <t>13500192</t>
  </si>
  <si>
    <t>13500201</t>
  </si>
  <si>
    <t>13500203</t>
  </si>
  <si>
    <t>13500222</t>
  </si>
  <si>
    <t>13600013</t>
  </si>
  <si>
    <t>14100311</t>
  </si>
  <si>
    <t>14200003</t>
  </si>
  <si>
    <t>14200201</t>
  </si>
  <si>
    <t>14200202</t>
  </si>
  <si>
    <t>14200203</t>
  </si>
  <si>
    <t>14200213</t>
  </si>
  <si>
    <t>14200223</t>
  </si>
  <si>
    <t>14200251</t>
  </si>
  <si>
    <t>14200252</t>
  </si>
  <si>
    <t>14200253</t>
  </si>
  <si>
    <t>14300062</t>
  </si>
  <si>
    <t>14300072</t>
  </si>
  <si>
    <t>14300081</t>
  </si>
  <si>
    <t>14300082</t>
  </si>
  <si>
    <t>14300141</t>
  </si>
  <si>
    <t>14300151</t>
  </si>
  <si>
    <t>14300171</t>
  </si>
  <si>
    <t>14300213</t>
  </si>
  <si>
    <t>14300241</t>
  </si>
  <si>
    <t>14300253</t>
  </si>
  <si>
    <t>14300261</t>
  </si>
  <si>
    <t>14300323</t>
  </si>
  <si>
    <t>14300333</t>
  </si>
  <si>
    <t>14300341</t>
  </si>
  <si>
    <t>14300703</t>
  </si>
  <si>
    <t>14300711</t>
  </si>
  <si>
    <t>14300713</t>
  </si>
  <si>
    <t>14300723</t>
  </si>
  <si>
    <t>14300733</t>
  </si>
  <si>
    <t>14300743</t>
  </si>
  <si>
    <t>14300763</t>
  </si>
  <si>
    <t>14300913</t>
  </si>
  <si>
    <t>14300921</t>
  </si>
  <si>
    <t>14301022</t>
  </si>
  <si>
    <t>14301033</t>
  </si>
  <si>
    <t>14301041</t>
  </si>
  <si>
    <t>14301043</t>
  </si>
  <si>
    <t>14400311</t>
  </si>
  <si>
    <t>14400312</t>
  </si>
  <si>
    <t>14400313</t>
  </si>
  <si>
    <t>14400323</t>
  </si>
  <si>
    <t>14400333</t>
  </si>
  <si>
    <t>14400343</t>
  </si>
  <si>
    <t>14400353</t>
  </si>
  <si>
    <t>14600000</t>
  </si>
  <si>
    <t>14602502</t>
  </si>
  <si>
    <t>14609470</t>
  </si>
  <si>
    <t>14609480</t>
  </si>
  <si>
    <t>14609490</t>
  </si>
  <si>
    <t>14609500</t>
  </si>
  <si>
    <t>15100001</t>
  </si>
  <si>
    <t>15100021</t>
  </si>
  <si>
    <t>15100031</t>
  </si>
  <si>
    <t>15100041</t>
  </si>
  <si>
    <t>15100061</t>
  </si>
  <si>
    <t>15100081</t>
  </si>
  <si>
    <t>15100091</t>
  </si>
  <si>
    <t>15100101</t>
  </si>
  <si>
    <t>15100122</t>
  </si>
  <si>
    <t>15100181</t>
  </si>
  <si>
    <t>15100211</t>
  </si>
  <si>
    <t>15100221</t>
  </si>
  <si>
    <t>15100271</t>
  </si>
  <si>
    <t>15100291</t>
  </si>
  <si>
    <t>15111001</t>
  </si>
  <si>
    <t>15400023</t>
  </si>
  <si>
    <t>15400031</t>
  </si>
  <si>
    <t>15400033</t>
  </si>
  <si>
    <t>15400041</t>
  </si>
  <si>
    <t>15400061</t>
  </si>
  <si>
    <t>15400101</t>
  </si>
  <si>
    <t>15400102</t>
  </si>
  <si>
    <t>15400103</t>
  </si>
  <si>
    <t>15400181</t>
  </si>
  <si>
    <t>15600003</t>
  </si>
  <si>
    <t>15810001</t>
  </si>
  <si>
    <t>16300023</t>
  </si>
  <si>
    <t>16300063</t>
  </si>
  <si>
    <t>16410002</t>
  </si>
  <si>
    <t>16410012</t>
  </si>
  <si>
    <t>16410022</t>
  </si>
  <si>
    <t>16420002</t>
  </si>
  <si>
    <t>16420012</t>
  </si>
  <si>
    <t>16500013</t>
  </si>
  <si>
    <t>16500022</t>
  </si>
  <si>
    <t>16500063</t>
  </si>
  <si>
    <t>16500071</t>
  </si>
  <si>
    <t>16500081</t>
  </si>
  <si>
    <t>16500083</t>
  </si>
  <si>
    <t>16500091</t>
  </si>
  <si>
    <t>16500101</t>
  </si>
  <si>
    <t>16500103</t>
  </si>
  <si>
    <t>16500123</t>
  </si>
  <si>
    <t>16500143</t>
  </si>
  <si>
    <t>16500153</t>
  </si>
  <si>
    <t>16500173</t>
  </si>
  <si>
    <t>16500183</t>
  </si>
  <si>
    <t>16500213</t>
  </si>
  <si>
    <t>16500223</t>
  </si>
  <si>
    <t>16500251</t>
  </si>
  <si>
    <t>16500283</t>
  </si>
  <si>
    <t>16500303</t>
  </si>
  <si>
    <t>16500321</t>
  </si>
  <si>
    <t>16500331</t>
  </si>
  <si>
    <t>16500333</t>
  </si>
  <si>
    <t>16500351</t>
  </si>
  <si>
    <t>16500373</t>
  </si>
  <si>
    <t>16500383</t>
  </si>
  <si>
    <t>16500401</t>
  </si>
  <si>
    <t>16500411</t>
  </si>
  <si>
    <t>16500413</t>
  </si>
  <si>
    <t>16500421</t>
  </si>
  <si>
    <t>16500433</t>
  </si>
  <si>
    <t>16500443</t>
  </si>
  <si>
    <t>16500493</t>
  </si>
  <si>
    <t>16500503</t>
  </si>
  <si>
    <t>16500532</t>
  </si>
  <si>
    <t>16500553</t>
  </si>
  <si>
    <t>16500563</t>
  </si>
  <si>
    <t>16500583</t>
  </si>
  <si>
    <t>16500591</t>
  </si>
  <si>
    <t>16500601</t>
  </si>
  <si>
    <t>16500611</t>
  </si>
  <si>
    <t>16500612</t>
  </si>
  <si>
    <t>16500622</t>
  </si>
  <si>
    <t>16500623</t>
  </si>
  <si>
    <t>16500633</t>
  </si>
  <si>
    <t>16500643</t>
  </si>
  <si>
    <t>16500651</t>
  </si>
  <si>
    <t>16500661</t>
  </si>
  <si>
    <t>16500671</t>
  </si>
  <si>
    <t>16500673</t>
  </si>
  <si>
    <t>16500681</t>
  </si>
  <si>
    <t>16500683</t>
  </si>
  <si>
    <t>16500693</t>
  </si>
  <si>
    <t>16500703</t>
  </si>
  <si>
    <t>16500731</t>
  </si>
  <si>
    <t>16500741</t>
  </si>
  <si>
    <t>16500743</t>
  </si>
  <si>
    <t>16500751</t>
  </si>
  <si>
    <t>16500753</t>
  </si>
  <si>
    <t>16500763</t>
  </si>
  <si>
    <t>16500783</t>
  </si>
  <si>
    <t>16500813</t>
  </si>
  <si>
    <t>16500833</t>
  </si>
  <si>
    <t>16500843</t>
  </si>
  <si>
    <t>16500853</t>
  </si>
  <si>
    <t>16500873</t>
  </si>
  <si>
    <t>16500881</t>
  </si>
  <si>
    <t>16500893</t>
  </si>
  <si>
    <t>16500901</t>
  </si>
  <si>
    <t>16500911</t>
  </si>
  <si>
    <t>16500953</t>
  </si>
  <si>
    <t>16500963</t>
  </si>
  <si>
    <t>16500973</t>
  </si>
  <si>
    <t>16500983</t>
  </si>
  <si>
    <t>16501003</t>
  </si>
  <si>
    <t>16501013</t>
  </si>
  <si>
    <t>16501023</t>
  </si>
  <si>
    <t>16501033</t>
  </si>
  <si>
    <t>16501043</t>
  </si>
  <si>
    <t>16501051</t>
  </si>
  <si>
    <t>16501053</t>
  </si>
  <si>
    <t>16501083</t>
  </si>
  <si>
    <t>16501101</t>
  </si>
  <si>
    <t>16501103</t>
  </si>
  <si>
    <t>16501113</t>
  </si>
  <si>
    <t>16501133</t>
  </si>
  <si>
    <t>16501143</t>
  </si>
  <si>
    <t>16501153</t>
  </si>
  <si>
    <t>16501193</t>
  </si>
  <si>
    <t>16502001</t>
  </si>
  <si>
    <t>16502003</t>
  </si>
  <si>
    <t>16502013</t>
  </si>
  <si>
    <t>16502021</t>
  </si>
  <si>
    <t>16502023</t>
  </si>
  <si>
    <t>16502033</t>
  </si>
  <si>
    <t>16502053</t>
  </si>
  <si>
    <t>16502063</t>
  </si>
  <si>
    <t>16502083</t>
  </si>
  <si>
    <t>16502093</t>
  </si>
  <si>
    <t>16502103</t>
  </si>
  <si>
    <t>16502011</t>
  </si>
  <si>
    <t>16502113</t>
  </si>
  <si>
    <t>16502123</t>
  </si>
  <si>
    <t>16502133</t>
  </si>
  <si>
    <t>16502143</t>
  </si>
  <si>
    <t>16502153</t>
  </si>
  <si>
    <t>16502163</t>
  </si>
  <si>
    <t>16502173</t>
  </si>
  <si>
    <t>16502181</t>
  </si>
  <si>
    <t>16502191</t>
  </si>
  <si>
    <t>16502201</t>
  </si>
  <si>
    <t>16502213</t>
  </si>
  <si>
    <t>16502221</t>
  </si>
  <si>
    <t>16502231</t>
  </si>
  <si>
    <t>16502241</t>
  </si>
  <si>
    <t>16502251</t>
  </si>
  <si>
    <t>16502261</t>
  </si>
  <si>
    <t>16502271</t>
  </si>
  <si>
    <t>16502273</t>
  </si>
  <si>
    <t>16502283</t>
  </si>
  <si>
    <t>16502293</t>
  </si>
  <si>
    <t>16502303</t>
  </si>
  <si>
    <t>16502313</t>
  </si>
  <si>
    <t>16502323</t>
  </si>
  <si>
    <t>16502333</t>
  </si>
  <si>
    <t>16502343</t>
  </si>
  <si>
    <t>16502353</t>
  </si>
  <si>
    <t>16502363</t>
  </si>
  <si>
    <t>16502381</t>
  </si>
  <si>
    <t>16502382</t>
  </si>
  <si>
    <t>16502391</t>
  </si>
  <si>
    <t>16502393</t>
  </si>
  <si>
    <t>16502401</t>
  </si>
  <si>
    <t>16502403</t>
  </si>
  <si>
    <t>16502413</t>
  </si>
  <si>
    <t>16502423</t>
  </si>
  <si>
    <t>16502433</t>
  </si>
  <si>
    <t>16502453</t>
  </si>
  <si>
    <t>16502443</t>
  </si>
  <si>
    <t>16502463</t>
  </si>
  <si>
    <t>16502473</t>
  </si>
  <si>
    <t>16502483</t>
  </si>
  <si>
    <t>16502493</t>
  </si>
  <si>
    <t>16502503</t>
  </si>
  <si>
    <t>16502513</t>
  </si>
  <si>
    <t>16502523</t>
  </si>
  <si>
    <t>16502543</t>
  </si>
  <si>
    <t>16502553</t>
  </si>
  <si>
    <t>16502563</t>
  </si>
  <si>
    <t>16502573</t>
  </si>
  <si>
    <t>16502583</t>
  </si>
  <si>
    <t>16502593</t>
  </si>
  <si>
    <t>16502603</t>
  </si>
  <si>
    <t>16502613</t>
  </si>
  <si>
    <t>16502623</t>
  </si>
  <si>
    <t>16502643</t>
  </si>
  <si>
    <t>16504003</t>
  </si>
  <si>
    <t>16504013</t>
  </si>
  <si>
    <t>16504023</t>
  </si>
  <si>
    <t>16504033</t>
  </si>
  <si>
    <t>16504043</t>
  </si>
  <si>
    <t>16504053</t>
  </si>
  <si>
    <t>16504063</t>
  </si>
  <si>
    <t>16504073</t>
  </si>
  <si>
    <t>16504083</t>
  </si>
  <si>
    <t>16504093</t>
  </si>
  <si>
    <t>16504101</t>
  </si>
  <si>
    <t>16504112</t>
  </si>
  <si>
    <t>16504171</t>
  </si>
  <si>
    <t>16504181</t>
  </si>
  <si>
    <t>16504191</t>
  </si>
  <si>
    <t>16504201</t>
  </si>
  <si>
    <t>16504221</t>
  </si>
  <si>
    <t>16504223</t>
  </si>
  <si>
    <t>16504231</t>
  </si>
  <si>
    <t>16504233</t>
  </si>
  <si>
    <t>16504241</t>
  </si>
  <si>
    <t>16504243</t>
  </si>
  <si>
    <t>16504251</t>
  </si>
  <si>
    <t>16504253</t>
  </si>
  <si>
    <t>16504261</t>
  </si>
  <si>
    <t>16504271</t>
  </si>
  <si>
    <t>16504273</t>
  </si>
  <si>
    <t>16504281</t>
  </si>
  <si>
    <t>16504283</t>
  </si>
  <si>
    <t>16504293</t>
  </si>
  <si>
    <t>16504303</t>
  </si>
  <si>
    <t>16504313</t>
  </si>
  <si>
    <t>16504323</t>
  </si>
  <si>
    <t>16504353</t>
  </si>
  <si>
    <t>16504373</t>
  </si>
  <si>
    <t>16504383</t>
  </si>
  <si>
    <t>16504393</t>
  </si>
  <si>
    <t>16504403</t>
  </si>
  <si>
    <t>16504413</t>
  </si>
  <si>
    <t>16504453</t>
  </si>
  <si>
    <t>16504463</t>
  </si>
  <si>
    <t>16504483</t>
  </si>
  <si>
    <t>16504493</t>
  </si>
  <si>
    <t>16504503</t>
  </si>
  <si>
    <t>16504523</t>
  </si>
  <si>
    <t>16504543</t>
  </si>
  <si>
    <t>16504553</t>
  </si>
  <si>
    <t>16504563</t>
  </si>
  <si>
    <t>16504573</t>
  </si>
  <si>
    <t>16580001</t>
  </si>
  <si>
    <t>16580002</t>
  </si>
  <si>
    <t>16580003</t>
  </si>
  <si>
    <t>16590001</t>
  </si>
  <si>
    <t>16590002</t>
  </si>
  <si>
    <t>16590003</t>
  </si>
  <si>
    <t>17300001</t>
  </si>
  <si>
    <t>17300002</t>
  </si>
  <si>
    <t>17400001</t>
  </si>
  <si>
    <t>17400011</t>
  </si>
  <si>
    <t>17400021</t>
  </si>
  <si>
    <t>17400031</t>
  </si>
  <si>
    <t>17500001</t>
  </si>
  <si>
    <t>17500002</t>
  </si>
  <si>
    <t>17500011</t>
  </si>
  <si>
    <t>17500012</t>
  </si>
  <si>
    <t>18100003</t>
  </si>
  <si>
    <t>18100093</t>
  </si>
  <si>
    <t>18100203</t>
  </si>
  <si>
    <t>18100213</t>
  </si>
  <si>
    <t>18100223</t>
  </si>
  <si>
    <t>18100233</t>
  </si>
  <si>
    <t>18100473</t>
  </si>
  <si>
    <t>18100493</t>
  </si>
  <si>
    <t>18100643</t>
  </si>
  <si>
    <t>18100663</t>
  </si>
  <si>
    <t>18100673</t>
  </si>
  <si>
    <t>18100683</t>
  </si>
  <si>
    <t>18100923</t>
  </si>
  <si>
    <t>18100933</t>
  </si>
  <si>
    <t>18100993</t>
  </si>
  <si>
    <t>18101023</t>
  </si>
  <si>
    <t>18101033</t>
  </si>
  <si>
    <t>18101053</t>
  </si>
  <si>
    <t>18101083</t>
  </si>
  <si>
    <t>18101093</t>
  </si>
  <si>
    <t>18101113</t>
  </si>
  <si>
    <t>18101123</t>
  </si>
  <si>
    <t>18101133</t>
  </si>
  <si>
    <t>18101143</t>
  </si>
  <si>
    <t>18210231</t>
  </si>
  <si>
    <t>18210261</t>
  </si>
  <si>
    <t>18210281</t>
  </si>
  <si>
    <t>18210291</t>
  </si>
  <si>
    <t>18210301</t>
  </si>
  <si>
    <t>18210311</t>
  </si>
  <si>
    <t>18210321</t>
  </si>
  <si>
    <t>18210331</t>
  </si>
  <si>
    <t>18210341</t>
  </si>
  <si>
    <t>18210351</t>
  </si>
  <si>
    <t>18210361</t>
  </si>
  <si>
    <t>18210371</t>
  </si>
  <si>
    <t>18220011</t>
  </si>
  <si>
    <t>18220021</t>
  </si>
  <si>
    <t>18220031</t>
  </si>
  <si>
    <t>18220041</t>
  </si>
  <si>
    <t>18220061</t>
  </si>
  <si>
    <t>18220091</t>
  </si>
  <si>
    <t>18220101</t>
  </si>
  <si>
    <t>18230002</t>
  </si>
  <si>
    <t>18230021</t>
  </si>
  <si>
    <t>18230031</t>
  </si>
  <si>
    <t>18230032</t>
  </si>
  <si>
    <t>18230041</t>
  </si>
  <si>
    <t>18230042</t>
  </si>
  <si>
    <t>18230051</t>
  </si>
  <si>
    <t>18230061</t>
  </si>
  <si>
    <t>18230071</t>
  </si>
  <si>
    <t>18230081</t>
  </si>
  <si>
    <t>18230281</t>
  </si>
  <si>
    <t>18230291</t>
  </si>
  <si>
    <t>18230311</t>
  </si>
  <si>
    <t>18230312</t>
  </si>
  <si>
    <t>18230351</t>
  </si>
  <si>
    <t>18230401</t>
  </si>
  <si>
    <t>18230431</t>
  </si>
  <si>
    <t>18230501</t>
  </si>
  <si>
    <t>18230502</t>
  </si>
  <si>
    <t>18230621</t>
  </si>
  <si>
    <t>18230631</t>
  </si>
  <si>
    <t>18230691</t>
  </si>
  <si>
    <t>18230711</t>
  </si>
  <si>
    <t>18230721</t>
  </si>
  <si>
    <t>18230731</t>
  </si>
  <si>
    <t>18230741</t>
  </si>
  <si>
    <t>18230751</t>
  </si>
  <si>
    <t>18230761</t>
  </si>
  <si>
    <t>18230771</t>
  </si>
  <si>
    <t>18230781</t>
  </si>
  <si>
    <t>18230791</t>
  </si>
  <si>
    <t>18230811</t>
  </si>
  <si>
    <t>18230821</t>
  </si>
  <si>
    <t>18230831</t>
  </si>
  <si>
    <t>18230841</t>
  </si>
  <si>
    <t>18230851</t>
  </si>
  <si>
    <t>18230861</t>
  </si>
  <si>
    <t>18230871</t>
  </si>
  <si>
    <t>18230881</t>
  </si>
  <si>
    <t>18230891</t>
  </si>
  <si>
    <t>18230952</t>
  </si>
  <si>
    <t>18230962</t>
  </si>
  <si>
    <t>18230971</t>
  </si>
  <si>
    <t>18230981</t>
  </si>
  <si>
    <t>18231051</t>
  </si>
  <si>
    <t>18231061</t>
  </si>
  <si>
    <t>18231081</t>
  </si>
  <si>
    <t>18231091</t>
  </si>
  <si>
    <t>18231141</t>
  </si>
  <si>
    <t>18231151</t>
  </si>
  <si>
    <t>18231161</t>
  </si>
  <si>
    <t>18231171</t>
  </si>
  <si>
    <t>18231181</t>
  </si>
  <si>
    <t>18231191</t>
  </si>
  <si>
    <t>18231241</t>
  </si>
  <si>
    <t>18231251</t>
  </si>
  <si>
    <t>18231261</t>
  </si>
  <si>
    <t>18231271</t>
  </si>
  <si>
    <t>18232221</t>
  </si>
  <si>
    <t>18232251</t>
  </si>
  <si>
    <t>18232261</t>
  </si>
  <si>
    <t>18232271</t>
  </si>
  <si>
    <t>18232301</t>
  </si>
  <si>
    <t>18232311</t>
  </si>
  <si>
    <t>18232321</t>
  </si>
  <si>
    <t>18232331</t>
  </si>
  <si>
    <t>18233061</t>
  </si>
  <si>
    <t>18233091</t>
  </si>
  <si>
    <t>18235521</t>
  </si>
  <si>
    <t>18236021</t>
  </si>
  <si>
    <t>18236031</t>
  </si>
  <si>
    <t>18236041</t>
  </si>
  <si>
    <t>18236051</t>
  </si>
  <si>
    <t>18236061</t>
  </si>
  <si>
    <t>18236071</t>
  </si>
  <si>
    <t>18236091</t>
  </si>
  <si>
    <t>18236101</t>
  </si>
  <si>
    <t>18236111</t>
  </si>
  <si>
    <t>18237112</t>
  </si>
  <si>
    <t>18237122</t>
  </si>
  <si>
    <t>18237132</t>
  </si>
  <si>
    <t>18237142</t>
  </si>
  <si>
    <t>18237152</t>
  </si>
  <si>
    <t>18237161</t>
  </si>
  <si>
    <t>18237171</t>
  </si>
  <si>
    <t>18237181</t>
  </si>
  <si>
    <t>18237191</t>
  </si>
  <si>
    <t>18237201</t>
  </si>
  <si>
    <t>18237211</t>
  </si>
  <si>
    <t>18237221</t>
  </si>
  <si>
    <t>18237231</t>
  </si>
  <si>
    <t>18237241</t>
  </si>
  <si>
    <t>18237251</t>
  </si>
  <si>
    <t>18237261</t>
  </si>
  <si>
    <t>18237271</t>
  </si>
  <si>
    <t>18237281</t>
  </si>
  <si>
    <t>18237292</t>
  </si>
  <si>
    <t>18237302</t>
  </si>
  <si>
    <t>18237311</t>
  </si>
  <si>
    <t>18237321</t>
  </si>
  <si>
    <t>18237331</t>
  </si>
  <si>
    <t>18237341</t>
  </si>
  <si>
    <t>18237351</t>
  </si>
  <si>
    <t>18237361</t>
  </si>
  <si>
    <t>18237371</t>
  </si>
  <si>
    <t>18237381</t>
  </si>
  <si>
    <t>18237391</t>
  </si>
  <si>
    <t>18237401</t>
  </si>
  <si>
    <t>18237402</t>
  </si>
  <si>
    <t>18237411</t>
  </si>
  <si>
    <t>18237412</t>
  </si>
  <si>
    <t>18237421</t>
  </si>
  <si>
    <t>18237431</t>
  </si>
  <si>
    <t>18237441</t>
  </si>
  <si>
    <t>18237451</t>
  </si>
  <si>
    <t>18237461</t>
  </si>
  <si>
    <t>18237471</t>
  </si>
  <si>
    <t>18237481</t>
  </si>
  <si>
    <t>18237491</t>
  </si>
  <si>
    <t>18237501</t>
  </si>
  <si>
    <t>18237502</t>
  </si>
  <si>
    <t>18237512</t>
  </si>
  <si>
    <t>18238031</t>
  </si>
  <si>
    <t>18238032</t>
  </si>
  <si>
    <t>18238041</t>
  </si>
  <si>
    <t>18238042</t>
  </si>
  <si>
    <t>18238141</t>
  </si>
  <si>
    <t>18238142</t>
  </si>
  <si>
    <t>18238151</t>
  </si>
  <si>
    <t>18238152</t>
  </si>
  <si>
    <t>18238161</t>
  </si>
  <si>
    <t>18238162</t>
  </si>
  <si>
    <t>18238171</t>
  </si>
  <si>
    <t>18238172</t>
  </si>
  <si>
    <t>18238181</t>
  </si>
  <si>
    <t>18238191</t>
  </si>
  <si>
    <t>18238201</t>
  </si>
  <si>
    <t>18238211</t>
  </si>
  <si>
    <t>18238221</t>
  </si>
  <si>
    <t>18238311</t>
  </si>
  <si>
    <t>18238321</t>
  </si>
  <si>
    <t>18238331</t>
  </si>
  <si>
    <t>18239001</t>
  </si>
  <si>
    <t>18239002</t>
  </si>
  <si>
    <t>18239011</t>
  </si>
  <si>
    <t>18239012</t>
  </si>
  <si>
    <t>18239021</t>
  </si>
  <si>
    <t>18239022</t>
  </si>
  <si>
    <t>18239023</t>
  </si>
  <si>
    <t>18239031</t>
  </si>
  <si>
    <t>18239032</t>
  </si>
  <si>
    <t>18239042</t>
  </si>
  <si>
    <t>18239043</t>
  </si>
  <si>
    <t>18239052</t>
  </si>
  <si>
    <t>18239061</t>
  </si>
  <si>
    <t>18239081</t>
  </si>
  <si>
    <t>18239082</t>
  </si>
  <si>
    <t>18239091</t>
  </si>
  <si>
    <t>18239092</t>
  </si>
  <si>
    <t>18239101</t>
  </si>
  <si>
    <t>18239111</t>
  </si>
  <si>
    <t>18239121</t>
  </si>
  <si>
    <t>18239131</t>
  </si>
  <si>
    <t>18239141</t>
  </si>
  <si>
    <t>18239151</t>
  </si>
  <si>
    <t>18239161</t>
  </si>
  <si>
    <t>18239171</t>
  </si>
  <si>
    <t>18239191</t>
  </si>
  <si>
    <t>18239211</t>
  </si>
  <si>
    <t>18239231</t>
  </si>
  <si>
    <t>18239261</t>
  </si>
  <si>
    <t>18239401</t>
  </si>
  <si>
    <t>18239411</t>
  </si>
  <si>
    <t>18239421</t>
  </si>
  <si>
    <t>18239431</t>
  </si>
  <si>
    <t>18239441</t>
  </si>
  <si>
    <t>18239451</t>
  </si>
  <si>
    <t>18239461</t>
  </si>
  <si>
    <t>18239471</t>
  </si>
  <si>
    <t>18239481</t>
  </si>
  <si>
    <t>18239491</t>
  </si>
  <si>
    <t>18400013</t>
  </si>
  <si>
    <t>18400123</t>
  </si>
  <si>
    <t>18400143</t>
  </si>
  <si>
    <t>18400483</t>
  </si>
  <si>
    <t>18401013</t>
  </si>
  <si>
    <t>18401103</t>
  </si>
  <si>
    <t>18401173</t>
  </si>
  <si>
    <t>18401191</t>
  </si>
  <si>
    <t>18401192</t>
  </si>
  <si>
    <t>18401193</t>
  </si>
  <si>
    <t>18401201</t>
  </si>
  <si>
    <t>18500003</t>
  </si>
  <si>
    <t>18600011</t>
  </si>
  <si>
    <t>18600013</t>
  </si>
  <si>
    <t>18600053</t>
  </si>
  <si>
    <t>18600091</t>
  </si>
  <si>
    <t>18600122</t>
  </si>
  <si>
    <t>18600123</t>
  </si>
  <si>
    <t>18600143</t>
  </si>
  <si>
    <t>18600203</t>
  </si>
  <si>
    <t>18600291</t>
  </si>
  <si>
    <t>18600293</t>
  </si>
  <si>
    <t>18600321</t>
  </si>
  <si>
    <t>18600363</t>
  </si>
  <si>
    <t>18600383</t>
  </si>
  <si>
    <t>18600403</t>
  </si>
  <si>
    <t>18600443</t>
  </si>
  <si>
    <t>18600512</t>
  </si>
  <si>
    <t>18600513</t>
  </si>
  <si>
    <t>18600561</t>
  </si>
  <si>
    <t>18600571</t>
  </si>
  <si>
    <t>18600573</t>
  </si>
  <si>
    <t>18600751</t>
  </si>
  <si>
    <t>18600761</t>
  </si>
  <si>
    <t>18600771</t>
  </si>
  <si>
    <t>18600781</t>
  </si>
  <si>
    <t>18600861</t>
  </si>
  <si>
    <t>18600871</t>
  </si>
  <si>
    <t>18600881</t>
  </si>
  <si>
    <t>18600911</t>
  </si>
  <si>
    <t>18600921</t>
  </si>
  <si>
    <t>18600931</t>
  </si>
  <si>
    <t>18600923</t>
  </si>
  <si>
    <t>18600941</t>
  </si>
  <si>
    <t>18600943</t>
  </si>
  <si>
    <t>18601013</t>
  </si>
  <si>
    <t>18601021</t>
  </si>
  <si>
    <t>18601062</t>
  </si>
  <si>
    <t>18601071</t>
  </si>
  <si>
    <t>18601072</t>
  </si>
  <si>
    <t>18601081</t>
  </si>
  <si>
    <t>18601082</t>
  </si>
  <si>
    <t>18601091</t>
  </si>
  <si>
    <t>18601092</t>
  </si>
  <si>
    <t>18601173</t>
  </si>
  <si>
    <t>18601183</t>
  </si>
  <si>
    <t>18601502</t>
  </si>
  <si>
    <t>18602231</t>
  </si>
  <si>
    <t>18603001</t>
  </si>
  <si>
    <t>18603003</t>
  </si>
  <si>
    <t>18603011</t>
  </si>
  <si>
    <t>18603013</t>
  </si>
  <si>
    <t>18603021</t>
  </si>
  <si>
    <t>18603031</t>
  </si>
  <si>
    <t>18603041</t>
  </si>
  <si>
    <t>18603051</t>
  </si>
  <si>
    <t>18603061</t>
  </si>
  <si>
    <t>18603072</t>
  </si>
  <si>
    <t>18603081</t>
  </si>
  <si>
    <t>18603091</t>
  </si>
  <si>
    <t>18604001</t>
  </si>
  <si>
    <t>18604011</t>
  </si>
  <si>
    <t>18604021</t>
  </si>
  <si>
    <t>18604031</t>
  </si>
  <si>
    <t>18604041</t>
  </si>
  <si>
    <t>18605011</t>
  </si>
  <si>
    <t>18605021</t>
  </si>
  <si>
    <t>18605031</t>
  </si>
  <si>
    <t>18605041</t>
  </si>
  <si>
    <t>18605051</t>
  </si>
  <si>
    <t>18605061</t>
  </si>
  <si>
    <t>18605071</t>
  </si>
  <si>
    <t>18605081</t>
  </si>
  <si>
    <t>18605091</t>
  </si>
  <si>
    <t>18608001</t>
  </si>
  <si>
    <t>18608002</t>
  </si>
  <si>
    <t>18608011</t>
  </si>
  <si>
    <t>18608012</t>
  </si>
  <si>
    <t>18608021</t>
  </si>
  <si>
    <t>18608031</t>
  </si>
  <si>
    <t>18608041</t>
  </si>
  <si>
    <t>18608051</t>
  </si>
  <si>
    <t>18608062</t>
  </si>
  <si>
    <t>18608081</t>
  </si>
  <si>
    <t>18608112</t>
  </si>
  <si>
    <t>18608111</t>
  </si>
  <si>
    <t>18608141</t>
  </si>
  <si>
    <t>18608151</t>
  </si>
  <si>
    <t>18608171</t>
  </si>
  <si>
    <t>18608181</t>
  </si>
  <si>
    <t>18608191</t>
  </si>
  <si>
    <t>18608211</t>
  </si>
  <si>
    <t>18608212</t>
  </si>
  <si>
    <t>18608221</t>
  </si>
  <si>
    <t>18608231</t>
  </si>
  <si>
    <t>18608241</t>
  </si>
  <si>
    <t>18608251</t>
  </si>
  <si>
    <t>18608271</t>
  </si>
  <si>
    <t>18608281</t>
  </si>
  <si>
    <t>18608291</t>
  </si>
  <si>
    <t>18608311</t>
  </si>
  <si>
    <t>18608312</t>
  </si>
  <si>
    <t>18608411</t>
  </si>
  <si>
    <t>18608412</t>
  </si>
  <si>
    <t>18608451</t>
  </si>
  <si>
    <t>18608612</t>
  </si>
  <si>
    <t>18608712</t>
  </si>
  <si>
    <t>18608722</t>
  </si>
  <si>
    <t>18608752</t>
  </si>
  <si>
    <t>18608772</t>
  </si>
  <si>
    <t>18608782</t>
  </si>
  <si>
    <t>18608792</t>
  </si>
  <si>
    <t>18609312</t>
  </si>
  <si>
    <t>18609402</t>
  </si>
  <si>
    <t>18609422</t>
  </si>
  <si>
    <t>18609432</t>
  </si>
  <si>
    <t>18609512</t>
  </si>
  <si>
    <t>18609532</t>
  </si>
  <si>
    <t>18609542</t>
  </si>
  <si>
    <t>18609572</t>
  </si>
  <si>
    <t>18609582</t>
  </si>
  <si>
    <t>18609592</t>
  </si>
  <si>
    <t>18609602</t>
  </si>
  <si>
    <t>18609622</t>
  </si>
  <si>
    <t>18609642</t>
  </si>
  <si>
    <t>18609652</t>
  </si>
  <si>
    <t>18609662</t>
  </si>
  <si>
    <t>18609672</t>
  </si>
  <si>
    <t>18609682</t>
  </si>
  <si>
    <t>18609692</t>
  </si>
  <si>
    <t>18609722</t>
  </si>
  <si>
    <t>18609752</t>
  </si>
  <si>
    <t>PLR EDIT Gas</t>
  </si>
  <si>
    <t>18609762</t>
  </si>
  <si>
    <t>PLR EDIT Gas Contra</t>
  </si>
  <si>
    <t>18609801</t>
  </si>
  <si>
    <t>18609821</t>
  </si>
  <si>
    <t>18609841</t>
  </si>
  <si>
    <t>18609861</t>
  </si>
  <si>
    <t>18609871</t>
  </si>
  <si>
    <t>18609883</t>
  </si>
  <si>
    <t>18609891</t>
  </si>
  <si>
    <t>18609893</t>
  </si>
  <si>
    <t>18609901</t>
  </si>
  <si>
    <t>18609911</t>
  </si>
  <si>
    <t>18610001</t>
  </si>
  <si>
    <t>18610011</t>
  </si>
  <si>
    <t>18610021</t>
  </si>
  <si>
    <t>18610031</t>
  </si>
  <si>
    <t>18610041</t>
  </si>
  <si>
    <t>18610051</t>
  </si>
  <si>
    <t>18610061</t>
  </si>
  <si>
    <t>Env Rem - Poulsbo SVC UST (Future Cost</t>
  </si>
  <si>
    <t>18610071</t>
  </si>
  <si>
    <t>18610081</t>
  </si>
  <si>
    <t>18630031</t>
  </si>
  <si>
    <t>18630051</t>
  </si>
  <si>
    <t>PLR EDIT Electric</t>
  </si>
  <si>
    <t>18630061</t>
  </si>
  <si>
    <t>PLR EDIT Electric Contra</t>
  </si>
  <si>
    <t>18700003</t>
  </si>
  <si>
    <t>18700032</t>
  </si>
  <si>
    <t>18700041</t>
  </si>
  <si>
    <t>18700062</t>
  </si>
  <si>
    <t>18700071</t>
  </si>
  <si>
    <t>18700081</t>
  </si>
  <si>
    <t>18700082</t>
  </si>
  <si>
    <t>18700092</t>
  </si>
  <si>
    <t>18900013</t>
  </si>
  <si>
    <t>18900173</t>
  </si>
  <si>
    <t>18900183</t>
  </si>
  <si>
    <t>18900193</t>
  </si>
  <si>
    <t>18900203</t>
  </si>
  <si>
    <t>18900213</t>
  </si>
  <si>
    <t>18900233</t>
  </si>
  <si>
    <t>18900243</t>
  </si>
  <si>
    <t>18900253</t>
  </si>
  <si>
    <t>18900263</t>
  </si>
  <si>
    <t>18900273</t>
  </si>
  <si>
    <t>18900283</t>
  </si>
  <si>
    <t>18900293</t>
  </si>
  <si>
    <t>18900303</t>
  </si>
  <si>
    <t>18900323</t>
  </si>
  <si>
    <t>18900353</t>
  </si>
  <si>
    <t>18900373</t>
  </si>
  <si>
    <t>18900383</t>
  </si>
  <si>
    <t>18900393</t>
  </si>
  <si>
    <t>18900403</t>
  </si>
  <si>
    <t>18900413</t>
  </si>
  <si>
    <t>18900423</t>
  </si>
  <si>
    <t>18900433</t>
  </si>
  <si>
    <t>18900443</t>
  </si>
  <si>
    <t>18900451</t>
  </si>
  <si>
    <t>18900452</t>
  </si>
  <si>
    <t>18900463</t>
  </si>
  <si>
    <t>18900473</t>
  </si>
  <si>
    <t>18900533</t>
  </si>
  <si>
    <t>19000001</t>
  </si>
  <si>
    <t>19000003</t>
  </si>
  <si>
    <t>19000013</t>
  </si>
  <si>
    <t>19000032</t>
  </si>
  <si>
    <t>19000042</t>
  </si>
  <si>
    <t>19000043</t>
  </si>
  <si>
    <t>19000052</t>
  </si>
  <si>
    <t>19000081</t>
  </si>
  <si>
    <t>19000091</t>
  </si>
  <si>
    <t>19000093</t>
  </si>
  <si>
    <t>19000103</t>
  </si>
  <si>
    <t>19000111</t>
  </si>
  <si>
    <t>19000112</t>
  </si>
  <si>
    <t>19000122</t>
  </si>
  <si>
    <t>19000132</t>
  </si>
  <si>
    <t>19000133</t>
  </si>
  <si>
    <t>19000142</t>
  </si>
  <si>
    <t>19000151</t>
  </si>
  <si>
    <t>19000152</t>
  </si>
  <si>
    <t>19000181</t>
  </si>
  <si>
    <t>19000193</t>
  </si>
  <si>
    <t>19000251</t>
  </si>
  <si>
    <t>19000283</t>
  </si>
  <si>
    <t>19000361</t>
  </si>
  <si>
    <t>19000371</t>
  </si>
  <si>
    <t>19000403</t>
  </si>
  <si>
    <t>19000441</t>
  </si>
  <si>
    <t>19000443</t>
  </si>
  <si>
    <t>19000453</t>
  </si>
  <si>
    <t>19000463</t>
  </si>
  <si>
    <t>19000471</t>
  </si>
  <si>
    <t>19000473</t>
  </si>
  <si>
    <t>19000491</t>
  </si>
  <si>
    <t>19000551</t>
  </si>
  <si>
    <t>19000552</t>
  </si>
  <si>
    <t>19000553</t>
  </si>
  <si>
    <t>19000562</t>
  </si>
  <si>
    <t>19000563</t>
  </si>
  <si>
    <t>19000572</t>
  </si>
  <si>
    <t>19000573</t>
  </si>
  <si>
    <t>19000581</t>
  </si>
  <si>
    <t>19000592</t>
  </si>
  <si>
    <t>19000601</t>
  </si>
  <si>
    <t>19000621</t>
  </si>
  <si>
    <t>19000641</t>
  </si>
  <si>
    <t>19000671</t>
  </si>
  <si>
    <t>19000691</t>
  </si>
  <si>
    <t>19000692</t>
  </si>
  <si>
    <t>19000711</t>
  </si>
  <si>
    <t>19000721</t>
  </si>
  <si>
    <t>19000731</t>
  </si>
  <si>
    <t>19000732</t>
  </si>
  <si>
    <t>19000741</t>
  </si>
  <si>
    <t>19000751</t>
  </si>
  <si>
    <t>19000752</t>
  </si>
  <si>
    <t>19000781</t>
  </si>
  <si>
    <t>19000791</t>
  </si>
  <si>
    <t>19000801</t>
  </si>
  <si>
    <t>19000811</t>
  </si>
  <si>
    <t>19000821</t>
  </si>
  <si>
    <t>19000831</t>
  </si>
  <si>
    <t>19000841</t>
  </si>
  <si>
    <t>19000851</t>
  </si>
  <si>
    <t>19000861</t>
  </si>
  <si>
    <t>19000871</t>
  </si>
  <si>
    <t>19000881</t>
  </si>
  <si>
    <t>19000891</t>
  </si>
  <si>
    <t>19000901</t>
  </si>
  <si>
    <t>19000921</t>
  </si>
  <si>
    <t>19000931</t>
  </si>
  <si>
    <t>19003011</t>
  </si>
  <si>
    <t>19003021</t>
  </si>
  <si>
    <t>19003031</t>
  </si>
  <si>
    <t>19003032</t>
  </si>
  <si>
    <t>19003041</t>
  </si>
  <si>
    <t>19003042</t>
  </si>
  <si>
    <t>19100012</t>
  </si>
  <si>
    <t>19100022</t>
  </si>
  <si>
    <t>19100132</t>
  </si>
  <si>
    <t>19100142</t>
  </si>
  <si>
    <t>19100152</t>
  </si>
  <si>
    <t>19100162</t>
  </si>
  <si>
    <t>20100023</t>
  </si>
  <si>
    <t>20700003</t>
  </si>
  <si>
    <t>20700013</t>
  </si>
  <si>
    <t>20700023</t>
  </si>
  <si>
    <t>21100003</t>
  </si>
  <si>
    <t>21100383</t>
  </si>
  <si>
    <t>21400013</t>
  </si>
  <si>
    <t>21400033</t>
  </si>
  <si>
    <t>21500023</t>
  </si>
  <si>
    <t>21500033</t>
  </si>
  <si>
    <t>21600003</t>
  </si>
  <si>
    <t>43800003</t>
  </si>
  <si>
    <t>43900003</t>
  </si>
  <si>
    <t>21600011</t>
  </si>
  <si>
    <t>21600013</t>
  </si>
  <si>
    <t>21600023</t>
  </si>
  <si>
    <t>21600033</t>
  </si>
  <si>
    <t>21600053</t>
  </si>
  <si>
    <t>21610013</t>
  </si>
  <si>
    <t>21900103</t>
  </si>
  <si>
    <t>21900113</t>
  </si>
  <si>
    <t>21900133</t>
  </si>
  <si>
    <t>21900143</t>
  </si>
  <si>
    <t>21900153</t>
  </si>
  <si>
    <t>21900163</t>
  </si>
  <si>
    <t>21900173</t>
  </si>
  <si>
    <t>21900183</t>
  </si>
  <si>
    <t>21900193</t>
  </si>
  <si>
    <t>21900223</t>
  </si>
  <si>
    <t>21900233</t>
  </si>
  <si>
    <t>21900243</t>
  </si>
  <si>
    <t>22100393</t>
  </si>
  <si>
    <t>22100413</t>
  </si>
  <si>
    <t>22100713</t>
  </si>
  <si>
    <t>22100723</t>
  </si>
  <si>
    <t>22100743</t>
  </si>
  <si>
    <t>22100823</t>
  </si>
  <si>
    <t>22100833</t>
  </si>
  <si>
    <t>22100843</t>
  </si>
  <si>
    <t>22100853</t>
  </si>
  <si>
    <t>22100923</t>
  </si>
  <si>
    <t>22100933</t>
  </si>
  <si>
    <t>22101023</t>
  </si>
  <si>
    <t>22101033</t>
  </si>
  <si>
    <t>22101053</t>
  </si>
  <si>
    <t>22101113</t>
  </si>
  <si>
    <t>22101123</t>
  </si>
  <si>
    <t>22101133</t>
  </si>
  <si>
    <t>22101143</t>
  </si>
  <si>
    <t>22600083</t>
  </si>
  <si>
    <t>22600093</t>
  </si>
  <si>
    <t>22700013</t>
  </si>
  <si>
    <t>22820011</t>
  </si>
  <si>
    <t>22820012</t>
  </si>
  <si>
    <t>22830003</t>
  </si>
  <si>
    <t>22830013</t>
  </si>
  <si>
    <t>22830023</t>
  </si>
  <si>
    <t>22830033</t>
  </si>
  <si>
    <t>22830043</t>
  </si>
  <si>
    <t>22830053</t>
  </si>
  <si>
    <t>22830063</t>
  </si>
  <si>
    <t>22830073</t>
  </si>
  <si>
    <t>22840012</t>
  </si>
  <si>
    <t>22840021</t>
  </si>
  <si>
    <t>22840022</t>
  </si>
  <si>
    <t>22840031</t>
  </si>
  <si>
    <t>22840032</t>
  </si>
  <si>
    <t>22840042</t>
  </si>
  <si>
    <t>22840051</t>
  </si>
  <si>
    <t>22840062</t>
  </si>
  <si>
    <t>22840081</t>
  </si>
  <si>
    <t>22840082</t>
  </si>
  <si>
    <t>22840092</t>
  </si>
  <si>
    <t>22840102</t>
  </si>
  <si>
    <t>22840111</t>
  </si>
  <si>
    <t>22840112</t>
  </si>
  <si>
    <t>22840122</t>
  </si>
  <si>
    <t>22840131</t>
  </si>
  <si>
    <t>22840132</t>
  </si>
  <si>
    <t>22840161</t>
  </si>
  <si>
    <t>22840162</t>
  </si>
  <si>
    <t>22840171</t>
  </si>
  <si>
    <t>22840181</t>
  </si>
  <si>
    <t>22840191</t>
  </si>
  <si>
    <t>22840221</t>
  </si>
  <si>
    <t>22840231</t>
  </si>
  <si>
    <t>22840251</t>
  </si>
  <si>
    <t>22840281</t>
  </si>
  <si>
    <t>22840301</t>
  </si>
  <si>
    <t>22840311</t>
  </si>
  <si>
    <t>22840321</t>
  </si>
  <si>
    <t>22840331</t>
  </si>
  <si>
    <t>22840332</t>
  </si>
  <si>
    <t>22840341</t>
  </si>
  <si>
    <t>22840351</t>
  </si>
  <si>
    <t>22840361</t>
  </si>
  <si>
    <t>22840371</t>
  </si>
  <si>
    <t>22840381</t>
  </si>
  <si>
    <t>22840401</t>
  </si>
  <si>
    <t>22840421</t>
  </si>
  <si>
    <t>22841001</t>
  </si>
  <si>
    <t>22900001</t>
  </si>
  <si>
    <t>22900002</t>
  </si>
  <si>
    <t>23001021</t>
  </si>
  <si>
    <t>23001031</t>
  </si>
  <si>
    <t>23001041</t>
  </si>
  <si>
    <t>23001043</t>
  </si>
  <si>
    <t>23001061</t>
  </si>
  <si>
    <t>23001071</t>
  </si>
  <si>
    <t>23001092</t>
  </si>
  <si>
    <t>23001122</t>
  </si>
  <si>
    <t>23001131</t>
  </si>
  <si>
    <t>23001141</t>
  </si>
  <si>
    <t>23001151</t>
  </si>
  <si>
    <t>23001231</t>
  </si>
  <si>
    <t>23002011</t>
  </si>
  <si>
    <t>23002041</t>
  </si>
  <si>
    <t>23002061</t>
  </si>
  <si>
    <t>23002071</t>
  </si>
  <si>
    <t>23002072</t>
  </si>
  <si>
    <t>23002091</t>
  </si>
  <si>
    <t>23002092</t>
  </si>
  <si>
    <t>23003021</t>
  </si>
  <si>
    <t>23003031</t>
  </si>
  <si>
    <t>23108323</t>
  </si>
  <si>
    <t>23108363</t>
  </si>
  <si>
    <t>23108383</t>
  </si>
  <si>
    <t>23108393</t>
  </si>
  <si>
    <t>23200011</t>
  </si>
  <si>
    <t>23200031</t>
  </si>
  <si>
    <t>23200033</t>
  </si>
  <si>
    <t>23200041</t>
  </si>
  <si>
    <t>23200051</t>
  </si>
  <si>
    <t>23200061</t>
  </si>
  <si>
    <t>23200063</t>
  </si>
  <si>
    <t>23200071</t>
  </si>
  <si>
    <t>23200081</t>
  </si>
  <si>
    <t>23200101</t>
  </si>
  <si>
    <t>23200103</t>
  </si>
  <si>
    <t>23200111</t>
  </si>
  <si>
    <t>23200121</t>
  </si>
  <si>
    <t>23200153</t>
  </si>
  <si>
    <t>23200171</t>
  </si>
  <si>
    <t>23200221</t>
  </si>
  <si>
    <t>23200222</t>
  </si>
  <si>
    <t>23200242</t>
  </si>
  <si>
    <t>23200281</t>
  </si>
  <si>
    <t>23200282</t>
  </si>
  <si>
    <t>23200333</t>
  </si>
  <si>
    <t>23200481</t>
  </si>
  <si>
    <t>23200483</t>
  </si>
  <si>
    <t>23200493</t>
  </si>
  <si>
    <t>23200543</t>
  </si>
  <si>
    <t>23200643</t>
  </si>
  <si>
    <t>23200653</t>
  </si>
  <si>
    <t>23200683</t>
  </si>
  <si>
    <t>23200693</t>
  </si>
  <si>
    <t>23200733</t>
  </si>
  <si>
    <t>23200743</t>
  </si>
  <si>
    <t>23200753</t>
  </si>
  <si>
    <t>23200763</t>
  </si>
  <si>
    <t>23200773</t>
  </si>
  <si>
    <t>23200813</t>
  </si>
  <si>
    <t>23200823</t>
  </si>
  <si>
    <t>23200833</t>
  </si>
  <si>
    <t>23200853</t>
  </si>
  <si>
    <t>23200873</t>
  </si>
  <si>
    <t>23200953</t>
  </si>
  <si>
    <t>23201003</t>
  </si>
  <si>
    <t>23201013</t>
  </si>
  <si>
    <t>23201033</t>
  </si>
  <si>
    <t>23201043</t>
  </si>
  <si>
    <t>23201053</t>
  </si>
  <si>
    <t>23201073</t>
  </si>
  <si>
    <t>23201093</t>
  </si>
  <si>
    <t>23201113</t>
  </si>
  <si>
    <t>23201121</t>
  </si>
  <si>
    <t>23201153</t>
  </si>
  <si>
    <t>23201163</t>
  </si>
  <si>
    <t>23201173</t>
  </si>
  <si>
    <t>23201193</t>
  </si>
  <si>
    <t>23201203</t>
  </si>
  <si>
    <t>23201213</t>
  </si>
  <si>
    <t>23201251</t>
  </si>
  <si>
    <t>23202173</t>
  </si>
  <si>
    <t>23202183</t>
  </si>
  <si>
    <t>23202213</t>
  </si>
  <si>
    <t>23202233</t>
  </si>
  <si>
    <t>23202353</t>
  </si>
  <si>
    <t>23500003</t>
  </si>
  <si>
    <t>23500011</t>
  </si>
  <si>
    <t>23600021</t>
  </si>
  <si>
    <t>23600022</t>
  </si>
  <si>
    <t>23600033</t>
  </si>
  <si>
    <t>23600063</t>
  </si>
  <si>
    <t>23600093</t>
  </si>
  <si>
    <t>23600173</t>
  </si>
  <si>
    <t>23600201</t>
  </si>
  <si>
    <t>23600211</t>
  </si>
  <si>
    <t>23600213</t>
  </si>
  <si>
    <t>23600221</t>
  </si>
  <si>
    <t>23600223</t>
  </si>
  <si>
    <t>23600232</t>
  </si>
  <si>
    <t>23600351</t>
  </si>
  <si>
    <t>23600391</t>
  </si>
  <si>
    <t>23600421</t>
  </si>
  <si>
    <t>23600431</t>
  </si>
  <si>
    <t>23600451</t>
  </si>
  <si>
    <t>23600471</t>
  </si>
  <si>
    <t>23600552</t>
  </si>
  <si>
    <t>23600602</t>
  </si>
  <si>
    <t>23601003</t>
  </si>
  <si>
    <t>23601013</t>
  </si>
  <si>
    <t>23601023</t>
  </si>
  <si>
    <t>23601043</t>
  </si>
  <si>
    <t>23700363</t>
  </si>
  <si>
    <t>23700383</t>
  </si>
  <si>
    <t>23700713</t>
  </si>
  <si>
    <t>23700813</t>
  </si>
  <si>
    <t>23700823</t>
  </si>
  <si>
    <t>23700841</t>
  </si>
  <si>
    <t>23700873</t>
  </si>
  <si>
    <t>23700963</t>
  </si>
  <si>
    <t>23701013</t>
  </si>
  <si>
    <t>23701023</t>
  </si>
  <si>
    <t>23701033</t>
  </si>
  <si>
    <t>23701053</t>
  </si>
  <si>
    <t>23701063</t>
  </si>
  <si>
    <t>23701113</t>
  </si>
  <si>
    <t>23701123</t>
  </si>
  <si>
    <t>23701133</t>
  </si>
  <si>
    <t>23701143</t>
  </si>
  <si>
    <t>23701153</t>
  </si>
  <si>
    <t>23701163</t>
  </si>
  <si>
    <t>23701173</t>
  </si>
  <si>
    <t>23701183</t>
  </si>
  <si>
    <t>23701193</t>
  </si>
  <si>
    <t>23701203</t>
  </si>
  <si>
    <t>23701223</t>
  </si>
  <si>
    <t>24100043</t>
  </si>
  <si>
    <t>24100063</t>
  </si>
  <si>
    <t>24100143</t>
  </si>
  <si>
    <t>24100173</t>
  </si>
  <si>
    <t>24100212</t>
  </si>
  <si>
    <t>24200011</t>
  </si>
  <si>
    <t>24200032</t>
  </si>
  <si>
    <t>24200041</t>
  </si>
  <si>
    <t>24200061</t>
  </si>
  <si>
    <t>24200071</t>
  </si>
  <si>
    <t>24200101</t>
  </si>
  <si>
    <t>24200103</t>
  </si>
  <si>
    <t>24200451</t>
  </si>
  <si>
    <t>24200461</t>
  </si>
  <si>
    <t>24200511</t>
  </si>
  <si>
    <t>24200521</t>
  </si>
  <si>
    <t>24200541</t>
  </si>
  <si>
    <t>24200551</t>
  </si>
  <si>
    <t>24200561</t>
  </si>
  <si>
    <t>24200571</t>
  </si>
  <si>
    <t>24200603</t>
  </si>
  <si>
    <t>24200611</t>
  </si>
  <si>
    <t>24200622</t>
  </si>
  <si>
    <t>24200632</t>
  </si>
  <si>
    <t>24200633</t>
  </si>
  <si>
    <t>24200641</t>
  </si>
  <si>
    <t>24200651</t>
  </si>
  <si>
    <t>24200653</t>
  </si>
  <si>
    <t>24200661</t>
  </si>
  <si>
    <t>24200671</t>
  </si>
  <si>
    <t>24200681</t>
  </si>
  <si>
    <t>24200711</t>
  </si>
  <si>
    <t>24200721</t>
  </si>
  <si>
    <t>24200763</t>
  </si>
  <si>
    <t>24200811</t>
  </si>
  <si>
    <t>24200821</t>
  </si>
  <si>
    <t>24200831</t>
  </si>
  <si>
    <t>24200841</t>
  </si>
  <si>
    <t>24200851</t>
  </si>
  <si>
    <t>24200871</t>
  </si>
  <si>
    <t>24200881</t>
  </si>
  <si>
    <t>24200891</t>
  </si>
  <si>
    <t>24200901</t>
  </si>
  <si>
    <t>24200911</t>
  </si>
  <si>
    <t>24200921</t>
  </si>
  <si>
    <t>24200931</t>
  </si>
  <si>
    <t>24200941</t>
  </si>
  <si>
    <t>24200951</t>
  </si>
  <si>
    <t>24200961</t>
  </si>
  <si>
    <t>24200971</t>
  </si>
  <si>
    <t>24200991</t>
  </si>
  <si>
    <t>24201031</t>
  </si>
  <si>
    <t>24201041</t>
  </si>
  <si>
    <t>24201111</t>
  </si>
  <si>
    <t>24201121</t>
  </si>
  <si>
    <t>24201131</t>
  </si>
  <si>
    <t>24201132</t>
  </si>
  <si>
    <t>24201133</t>
  </si>
  <si>
    <t>24300013</t>
  </si>
  <si>
    <t>24300023</t>
  </si>
  <si>
    <t>24400001</t>
  </si>
  <si>
    <t>24400002</t>
  </si>
  <si>
    <t>24400011</t>
  </si>
  <si>
    <t>24400012</t>
  </si>
  <si>
    <t>25200121</t>
  </si>
  <si>
    <t>25200152</t>
  </si>
  <si>
    <t>25200161</t>
  </si>
  <si>
    <t>25200171</t>
  </si>
  <si>
    <t>25200181</t>
  </si>
  <si>
    <t>25200202</t>
  </si>
  <si>
    <t>25200222</t>
  </si>
  <si>
    <t>25200262</t>
  </si>
  <si>
    <t>25300001</t>
  </si>
  <si>
    <t>25300011</t>
  </si>
  <si>
    <t>25300033</t>
  </si>
  <si>
    <t>25300071</t>
  </si>
  <si>
    <t>25300081</t>
  </si>
  <si>
    <t>25300091</t>
  </si>
  <si>
    <t>25300121</t>
  </si>
  <si>
    <t>25300141</t>
  </si>
  <si>
    <t>25300151</t>
  </si>
  <si>
    <t>25300153</t>
  </si>
  <si>
    <t>25300161</t>
  </si>
  <si>
    <t>25300181</t>
  </si>
  <si>
    <t>25300201</t>
  </si>
  <si>
    <t>25300212</t>
  </si>
  <si>
    <t>25300271</t>
  </si>
  <si>
    <t>25300281</t>
  </si>
  <si>
    <t>25300293</t>
  </si>
  <si>
    <t>25300303</t>
  </si>
  <si>
    <t>25300323</t>
  </si>
  <si>
    <t>25300343</t>
  </si>
  <si>
    <t>25300353</t>
  </si>
  <si>
    <t>25300363</t>
  </si>
  <si>
    <t>25300371</t>
  </si>
  <si>
    <t>25300413</t>
  </si>
  <si>
    <t>25300443</t>
  </si>
  <si>
    <t>25300503</t>
  </si>
  <si>
    <t>25300513</t>
  </si>
  <si>
    <t>25300541</t>
  </si>
  <si>
    <t>25300543</t>
  </si>
  <si>
    <t>25300553</t>
  </si>
  <si>
    <t>25300561</t>
  </si>
  <si>
    <t>25300581</t>
  </si>
  <si>
    <t>25300582</t>
  </si>
  <si>
    <t>25300591</t>
  </si>
  <si>
    <t>25300592</t>
  </si>
  <si>
    <t>25300602</t>
  </si>
  <si>
    <t>25300603</t>
  </si>
  <si>
    <t>25300611</t>
  </si>
  <si>
    <t>25300621</t>
  </si>
  <si>
    <t>25300641</t>
  </si>
  <si>
    <t>25300642</t>
  </si>
  <si>
    <t>25300663</t>
  </si>
  <si>
    <t>25300712</t>
  </si>
  <si>
    <t>25300731</t>
  </si>
  <si>
    <t>25300733</t>
  </si>
  <si>
    <t>25300741</t>
  </si>
  <si>
    <t>25300742</t>
  </si>
  <si>
    <t>25300761</t>
  </si>
  <si>
    <t>25300771</t>
  </si>
  <si>
    <t>25300772</t>
  </si>
  <si>
    <t>25300871</t>
  </si>
  <si>
    <t>25301073</t>
  </si>
  <si>
    <t>25301151</t>
  </si>
  <si>
    <t>25301171</t>
  </si>
  <si>
    <t>25301203</t>
  </si>
  <si>
    <t>25301213</t>
  </si>
  <si>
    <t>25302221</t>
  </si>
  <si>
    <t>25302222</t>
  </si>
  <si>
    <t>25302223</t>
  </si>
  <si>
    <t>25302241</t>
  </si>
  <si>
    <t>25303001</t>
  </si>
  <si>
    <t>25303031</t>
  </si>
  <si>
    <t>25303041</t>
  </si>
  <si>
    <t>25303061</t>
  </si>
  <si>
    <t>25321033</t>
  </si>
  <si>
    <t>25321043</t>
  </si>
  <si>
    <t>25400002</t>
  </si>
  <si>
    <t>25400012</t>
  </si>
  <si>
    <t>25400101</t>
  </si>
  <si>
    <t>25400111</t>
  </si>
  <si>
    <t>25400181</t>
  </si>
  <si>
    <t>25400182</t>
  </si>
  <si>
    <t>25400191</t>
  </si>
  <si>
    <t>25400201</t>
  </si>
  <si>
    <t>25400221</t>
  </si>
  <si>
    <t>25400261</t>
  </si>
  <si>
    <t>25400291</t>
  </si>
  <si>
    <t>25400301</t>
  </si>
  <si>
    <t>25400311</t>
  </si>
  <si>
    <t>25400321</t>
  </si>
  <si>
    <t>25400331</t>
  </si>
  <si>
    <t>25400341</t>
  </si>
  <si>
    <t>25400342</t>
  </si>
  <si>
    <t>25400352</t>
  </si>
  <si>
    <t>25400381</t>
  </si>
  <si>
    <t>25400391</t>
  </si>
  <si>
    <t>25400392</t>
  </si>
  <si>
    <t>25400411</t>
  </si>
  <si>
    <t>25400431</t>
  </si>
  <si>
    <t>25400441</t>
  </si>
  <si>
    <t>25400451</t>
  </si>
  <si>
    <t>25400461</t>
  </si>
  <si>
    <t>25400471</t>
  </si>
  <si>
    <t>25400481</t>
  </si>
  <si>
    <t>25400491</t>
  </si>
  <si>
    <t>25400501</t>
  </si>
  <si>
    <t>25400511</t>
  </si>
  <si>
    <t>25400521</t>
  </si>
  <si>
    <t>25400531</t>
  </si>
  <si>
    <t>25400532</t>
  </si>
  <si>
    <t>25400541</t>
  </si>
  <si>
    <t>25400601</t>
  </si>
  <si>
    <t>25400611</t>
  </si>
  <si>
    <t>25400621</t>
  </si>
  <si>
    <t>25400631</t>
  </si>
  <si>
    <t>25400641</t>
  </si>
  <si>
    <t>25400651</t>
  </si>
  <si>
    <t>25400661</t>
  </si>
  <si>
    <t>25400671</t>
  </si>
  <si>
    <t>25400681</t>
  </si>
  <si>
    <t>25400691</t>
  </si>
  <si>
    <t>25400692</t>
  </si>
  <si>
    <t>25400701</t>
  </si>
  <si>
    <t>25400702</t>
  </si>
  <si>
    <t>25400711</t>
  </si>
  <si>
    <t>25400721</t>
  </si>
  <si>
    <t>25400741</t>
  </si>
  <si>
    <t>25400751</t>
  </si>
  <si>
    <t>25400761</t>
  </si>
  <si>
    <t>25400771</t>
  </si>
  <si>
    <t>25400781</t>
  </si>
  <si>
    <t>25400791</t>
  </si>
  <si>
    <t>25400801</t>
  </si>
  <si>
    <t>25400802</t>
  </si>
  <si>
    <t>25400812</t>
  </si>
  <si>
    <t>25400821</t>
  </si>
  <si>
    <t>25400831</t>
  </si>
  <si>
    <t>25400841</t>
  </si>
  <si>
    <t>25400851</t>
  </si>
  <si>
    <t>25400861</t>
  </si>
  <si>
    <t>25400871</t>
  </si>
  <si>
    <t>25400881</t>
  </si>
  <si>
    <t>25400891</t>
  </si>
  <si>
    <t>25400901</t>
  </si>
  <si>
    <t>25400902</t>
  </si>
  <si>
    <t>25400912</t>
  </si>
  <si>
    <t>25400931</t>
  </si>
  <si>
    <t>25400941</t>
  </si>
  <si>
    <t>25400951</t>
  </si>
  <si>
    <t>25401011</t>
  </si>
  <si>
    <t>25401092</t>
  </si>
  <si>
    <t>25401101</t>
  </si>
  <si>
    <t>25401111</t>
  </si>
  <si>
    <t>25401121</t>
  </si>
  <si>
    <t>25401122</t>
  </si>
  <si>
    <t>25500002</t>
  </si>
  <si>
    <t>25500022</t>
  </si>
  <si>
    <t>25600072</t>
  </si>
  <si>
    <t>25600081</t>
  </si>
  <si>
    <t>25600102</t>
  </si>
  <si>
    <t>25600111</t>
  </si>
  <si>
    <t>25600121</t>
  </si>
  <si>
    <t>25600122</t>
  </si>
  <si>
    <t>25700043</t>
  </si>
  <si>
    <t>28200002</t>
  </si>
  <si>
    <t>28200013</t>
  </si>
  <si>
    <t>28200121</t>
  </si>
  <si>
    <t>28300031</t>
  </si>
  <si>
    <t>28300033</t>
  </si>
  <si>
    <t>28300041</t>
  </si>
  <si>
    <t>28300043</t>
  </si>
  <si>
    <t>28300073</t>
  </si>
  <si>
    <t>28300081</t>
  </si>
  <si>
    <t>28300091</t>
  </si>
  <si>
    <t>28300101</t>
  </si>
  <si>
    <t>28300152</t>
  </si>
  <si>
    <t>28300162</t>
  </si>
  <si>
    <t>28300211</t>
  </si>
  <si>
    <t>28300221</t>
  </si>
  <si>
    <t>28300232</t>
  </si>
  <si>
    <t>28300252</t>
  </si>
  <si>
    <t>28300262</t>
  </si>
  <si>
    <t>28300311</t>
  </si>
  <si>
    <t>28300361</t>
  </si>
  <si>
    <t>28300362</t>
  </si>
  <si>
    <t>28300431</t>
  </si>
  <si>
    <t>28300441</t>
  </si>
  <si>
    <t>28300501</t>
  </si>
  <si>
    <t>28300503</t>
  </si>
  <si>
    <t>28300511</t>
  </si>
  <si>
    <t>28300561</t>
  </si>
  <si>
    <t>28300581</t>
  </si>
  <si>
    <t>28300651</t>
  </si>
  <si>
    <t>28300661</t>
  </si>
  <si>
    <t>28300721</t>
  </si>
  <si>
    <t>28300731</t>
  </si>
  <si>
    <t>28300741</t>
  </si>
  <si>
    <t>28300761</t>
  </si>
  <si>
    <t>28300771</t>
  </si>
  <si>
    <t>28300791</t>
  </si>
  <si>
    <t>28300801</t>
  </si>
  <si>
    <t>28300802</t>
  </si>
  <si>
    <t>28300811</t>
  </si>
  <si>
    <t>28300812</t>
  </si>
  <si>
    <t>28300821</t>
  </si>
  <si>
    <t>28300831</t>
  </si>
  <si>
    <t>28302001</t>
  </si>
  <si>
    <t>28302002</t>
  </si>
  <si>
    <t>28302011</t>
  </si>
  <si>
    <t>28302012</t>
  </si>
  <si>
    <t>28302021</t>
  </si>
  <si>
    <t>28302022</t>
  </si>
  <si>
    <t>28302031</t>
  </si>
  <si>
    <t>28302041</t>
  </si>
  <si>
    <t>28302042</t>
  </si>
  <si>
    <t>28302051</t>
  </si>
  <si>
    <t>28302061</t>
  </si>
  <si>
    <t>28302071</t>
  </si>
  <si>
    <t>28302081</t>
  </si>
  <si>
    <t>28302082</t>
  </si>
  <si>
    <t>28302091</t>
  </si>
  <si>
    <t>28302092</t>
  </si>
  <si>
    <t>28302121</t>
  </si>
  <si>
    <t>28302123</t>
  </si>
  <si>
    <t>28302131</t>
  </si>
  <si>
    <t>28302133</t>
  </si>
  <si>
    <t>28302141</t>
  </si>
  <si>
    <t>28302143</t>
  </si>
  <si>
    <t>28302153</t>
  </si>
  <si>
    <t>28302161</t>
  </si>
  <si>
    <t>28302162</t>
  </si>
  <si>
    <t>28302171</t>
  </si>
  <si>
    <t>28302172</t>
  </si>
  <si>
    <t>28302181</t>
  </si>
  <si>
    <t>28302182</t>
  </si>
  <si>
    <t>28302192</t>
  </si>
  <si>
    <t>28302202</t>
  </si>
  <si>
    <t>Run on 1.26.2021 (2nd closed)</t>
  </si>
  <si>
    <t>001/2020 - 012/2020</t>
  </si>
  <si>
    <t>10199911</t>
  </si>
  <si>
    <t>Colstrip ARC &amp; ARO Activty Offset</t>
  </si>
  <si>
    <t>10199921</t>
  </si>
  <si>
    <t>Colstrip ARC &amp; ARO Activty Offset Contra</t>
  </si>
  <si>
    <t>&lt;= Dec20 CBR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</si>
</sst>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2">
    <numFmt numFmtId="5" formatCode="&quot;$&quot;#,##0_);\(&quot;$&quot;#,##0\)"/>
    <numFmt numFmtId="8" formatCode="&quot;$&quot;#,##0.00_);[Red]\(&quot;$&quot;#,##0.00\)"/>
    <numFmt numFmtId="42" formatCode="_(&quot;$&quot;* #,##0_);_(&quot;$&quot;* \(#,##0\);_(&quot;$&quot;* &quot;-&quot;_);_(@_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0.0%"/>
    <numFmt numFmtId="166" formatCode="_(&quot;$&quot;* #,##0_);_(&quot;$&quot;* \(#,##0\);_(&quot;$&quot;* &quot;-&quot;??_);_(@_)"/>
    <numFmt numFmtId="167" formatCode="mmmm\ d\,\ yyyy"/>
    <numFmt numFmtId="168" formatCode="0.000000"/>
    <numFmt numFmtId="169" formatCode="0.0%\ ;\(0.0%\);&quot;0.00% &quot;"/>
    <numFmt numFmtId="170" formatCode="0.0%\ ;\(0.0%\);&quot;0.0% &quot;"/>
    <numFmt numFmtId="171" formatCode="mm/dd/yy"/>
    <numFmt numFmtId="172" formatCode="0.00_)"/>
    <numFmt numFmtId="173" formatCode="0.0000000"/>
    <numFmt numFmtId="174" formatCode="_(* #,##0.0_);_(* \(#,##0.0\);_(* &quot;-&quot;_);_(@_)"/>
    <numFmt numFmtId="175" formatCode="_(* #,##0.00000_);_(* \(#,##0.00000\);_(* &quot;-&quot;??_);_(@_)"/>
    <numFmt numFmtId="176" formatCode="d\.mmm\.yy"/>
    <numFmt numFmtId="177" formatCode="#."/>
    <numFmt numFmtId="178" formatCode="_(* ###0_);_(* \(###0\);_(* &quot;-&quot;_);_(@_)"/>
    <numFmt numFmtId="179" formatCode="_(&quot;$&quot;* #,##0.0000_);_(&quot;$&quot;* \(#,##0.0000\);_(&quot;$&quot;* &quot;-&quot;????_);_(@_)"/>
    <numFmt numFmtId="180" formatCode="&quot;$&quot;#,##0.00"/>
    <numFmt numFmtId="181" formatCode="mm/dd/yy;@"/>
    <numFmt numFmtId="182" formatCode="0000"/>
    <numFmt numFmtId="183" formatCode="000000"/>
    <numFmt numFmtId="184" formatCode="_(&quot;$&quot;* #,##0.0_);_(&quot;$&quot;* \(#,##0.0\);_(&quot;$&quot;* &quot;-&quot;??_);_(@_)"/>
    <numFmt numFmtId="185" formatCode="&quot;$&quot;#,##0;\-&quot;$&quot;#,##0"/>
    <numFmt numFmtId="186" formatCode="mmmm\ yyyy"/>
    <numFmt numFmtId="187" formatCode="_([$€-2]* #,##0.00_);_([$€-2]* \(#,##0.00\);_([$€-2]* &quot;-&quot;??_)"/>
    <numFmt numFmtId="188" formatCode="###,000"/>
    <numFmt numFmtId="189" formatCode="[$-409]mmm\-yy;@"/>
  </numFmts>
  <fonts count="226">
    <font>
      <sz val="8"/>
      <name val="Helv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Helv"/>
    </font>
    <font>
      <sz val="10"/>
      <name val="Arial"/>
      <family val="2"/>
    </font>
    <font>
      <b/>
      <sz val="12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sz val="10"/>
      <name val="Helv"/>
    </font>
    <font>
      <sz val="11"/>
      <name val="univers (E1)"/>
    </font>
    <font>
      <sz val="11"/>
      <name val="Book Antiqua"/>
      <family val="1"/>
    </font>
    <font>
      <b/>
      <sz val="11"/>
      <name val="Book Antiqua"/>
      <family val="1"/>
    </font>
    <font>
      <b/>
      <u/>
      <sz val="10"/>
      <name val="Arial"/>
      <family val="2"/>
    </font>
    <font>
      <sz val="10"/>
      <color indexed="8"/>
      <name val="Arial"/>
      <family val="2"/>
    </font>
    <font>
      <b/>
      <sz val="11"/>
      <name val="Arial"/>
      <family val="2"/>
    </font>
    <font>
      <sz val="11"/>
      <name val="Arial"/>
      <family val="2"/>
    </font>
    <font>
      <sz val="9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i/>
      <sz val="16"/>
      <name val="Helv"/>
    </font>
    <font>
      <b/>
      <sz val="8"/>
      <name val="Arial"/>
      <family val="2"/>
    </font>
    <font>
      <b/>
      <u/>
      <sz val="9"/>
      <name val="Arial"/>
      <family val="2"/>
    </font>
    <font>
      <b/>
      <sz val="9"/>
      <name val="Arial"/>
      <family val="2"/>
    </font>
    <font>
      <sz val="11"/>
      <color indexed="12"/>
      <name val="Book Antiqua"/>
      <family val="1"/>
    </font>
    <font>
      <sz val="11"/>
      <color indexed="8"/>
      <name val="Calibri"/>
      <family val="2"/>
    </font>
    <font>
      <b/>
      <sz val="11"/>
      <color indexed="8"/>
      <name val="Calibri"/>
      <family val="2"/>
    </font>
    <font>
      <sz val="11"/>
      <name val="Calibri"/>
      <family val="2"/>
    </font>
    <font>
      <b/>
      <sz val="11"/>
      <name val="Calibri"/>
      <family val="2"/>
    </font>
    <font>
      <i/>
      <sz val="11"/>
      <name val="Calibri"/>
      <family val="2"/>
    </font>
    <font>
      <b/>
      <u/>
      <sz val="11"/>
      <name val="Calibri"/>
      <family val="2"/>
    </font>
    <font>
      <u/>
      <sz val="11"/>
      <name val="Calibri"/>
      <family val="2"/>
    </font>
    <font>
      <sz val="12"/>
      <name val="Times New Roman"/>
      <family val="1"/>
    </font>
    <font>
      <sz val="10"/>
      <color indexed="8"/>
      <name val="MS Sans Serif"/>
      <family val="2"/>
    </font>
    <font>
      <sz val="12"/>
      <color indexed="24"/>
      <name val="Arial"/>
      <family val="2"/>
    </font>
    <font>
      <sz val="12"/>
      <name val="Times"/>
      <family val="1"/>
    </font>
    <font>
      <sz val="1"/>
      <color indexed="16"/>
      <name val="Courier"/>
      <family val="3"/>
    </font>
    <font>
      <sz val="10"/>
      <name val="MS Serif"/>
      <family val="1"/>
    </font>
    <font>
      <sz val="10"/>
      <name val="Courier"/>
      <family val="3"/>
    </font>
    <font>
      <sz val="10"/>
      <color indexed="12"/>
      <name val="Arial"/>
      <family val="2"/>
    </font>
    <font>
      <b/>
      <sz val="12"/>
      <color indexed="20"/>
      <name val="Arial"/>
      <family val="2"/>
    </font>
    <font>
      <sz val="7"/>
      <name val="Small Fonts"/>
      <family val="2"/>
    </font>
    <font>
      <sz val="10"/>
      <name val="MS Sans Serif"/>
      <family val="2"/>
    </font>
    <font>
      <b/>
      <sz val="10"/>
      <name val="MS Sans Serif"/>
      <family val="2"/>
    </font>
    <font>
      <sz val="12"/>
      <color indexed="10"/>
      <name val="Arial"/>
      <family val="2"/>
    </font>
    <font>
      <sz val="12"/>
      <color indexed="10"/>
      <name val="Times"/>
      <family val="1"/>
    </font>
    <font>
      <b/>
      <sz val="8"/>
      <color indexed="8"/>
      <name val="Helv"/>
    </font>
    <font>
      <b/>
      <i/>
      <sz val="10"/>
      <name val="Arial"/>
      <family val="2"/>
    </font>
    <font>
      <b/>
      <sz val="12"/>
      <color indexed="56"/>
      <name val="Arial"/>
      <family val="2"/>
    </font>
    <font>
      <b/>
      <sz val="14"/>
      <color indexed="56"/>
      <name val="Arial"/>
      <family val="2"/>
    </font>
    <font>
      <sz val="10"/>
      <name val="Arial"/>
      <family val="2"/>
    </font>
    <font>
      <sz val="8"/>
      <name val="Arial"/>
      <family val="2"/>
    </font>
    <font>
      <b/>
      <sz val="11"/>
      <name val="Helv"/>
    </font>
    <font>
      <b/>
      <u/>
      <sz val="14"/>
      <name val="Arial"/>
      <family val="2"/>
    </font>
    <font>
      <b/>
      <sz val="14"/>
      <name val="Arial"/>
      <family val="2"/>
    </font>
    <font>
      <sz val="14"/>
      <name val="Arial"/>
      <family val="2"/>
    </font>
    <font>
      <sz val="14"/>
      <color indexed="8"/>
      <name val="Arial"/>
      <family val="2"/>
    </font>
    <font>
      <u/>
      <sz val="14"/>
      <name val="Arial"/>
      <family val="2"/>
    </font>
    <font>
      <sz val="10"/>
      <color indexed="10"/>
      <name val="Arial"/>
      <family val="2"/>
    </font>
    <font>
      <sz val="8"/>
      <name val="Antique Olive"/>
      <family val="2"/>
    </font>
    <font>
      <sz val="8"/>
      <name val="Geneva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b/>
      <sz val="8"/>
      <name val="Times New Roman"/>
      <family val="1"/>
    </font>
    <font>
      <b/>
      <sz val="10"/>
      <color indexed="10"/>
      <name val="Arial"/>
      <family val="2"/>
    </font>
    <font>
      <b/>
      <u val="doubleAccounting"/>
      <sz val="10"/>
      <name val="Arial"/>
      <family val="2"/>
    </font>
    <font>
      <sz val="10"/>
      <name val="Verdana"/>
      <family val="2"/>
    </font>
    <font>
      <sz val="8"/>
      <name val="Verdan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6"/>
      <name val="Arial"/>
      <family val="2"/>
    </font>
    <font>
      <b/>
      <sz val="10"/>
      <name val="Book Antiqua"/>
      <family val="1"/>
    </font>
    <font>
      <sz val="10"/>
      <name val="Book Antiqua"/>
      <family val="1"/>
    </font>
    <font>
      <sz val="11"/>
      <color indexed="9"/>
      <name val="Calibri"/>
      <family val="2"/>
    </font>
    <font>
      <b/>
      <sz val="18"/>
      <color indexed="62"/>
      <name val="Cambria"/>
      <family val="2"/>
    </font>
    <font>
      <sz val="1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sz val="8"/>
      <color rgb="FFFF0000"/>
      <name val="Helv"/>
    </font>
    <font>
      <b/>
      <sz val="16"/>
      <color indexed="23"/>
      <name val="Arial"/>
      <family val="2"/>
    </font>
    <font>
      <sz val="10"/>
      <color indexed="9"/>
      <name val="Arial"/>
      <family val="2"/>
    </font>
    <font>
      <sz val="11"/>
      <color indexed="16"/>
      <name val="Calibri"/>
      <family val="2"/>
    </font>
    <font>
      <b/>
      <sz val="11"/>
      <color indexed="53"/>
      <name val="Calibri"/>
      <family val="2"/>
    </font>
    <font>
      <b/>
      <sz val="11"/>
      <color indexed="9"/>
      <name val="Calibri"/>
      <family val="2"/>
    </font>
    <font>
      <i/>
      <sz val="10"/>
      <color indexed="23"/>
      <name val="Arial"/>
      <family val="2"/>
    </font>
    <font>
      <sz val="11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48"/>
      <name val="Calibri"/>
      <family val="2"/>
    </font>
    <font>
      <sz val="11"/>
      <color indexed="53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sz val="10"/>
      <name val="Arial"/>
      <family val="2"/>
    </font>
    <font>
      <b/>
      <sz val="8"/>
      <name val="Helv"/>
    </font>
    <font>
      <sz val="11"/>
      <name val="Calibri"/>
      <family val="2"/>
      <scheme val="minor"/>
    </font>
    <font>
      <b/>
      <sz val="11"/>
      <color rgb="FF3333FF"/>
      <name val="Arial"/>
      <family val="2"/>
    </font>
    <font>
      <sz val="9"/>
      <color rgb="FF3333FF"/>
      <name val="Arial"/>
      <family val="2"/>
    </font>
    <font>
      <b/>
      <sz val="10"/>
      <color rgb="FF3333FF"/>
      <name val="Arial"/>
      <family val="2"/>
    </font>
    <font>
      <sz val="10"/>
      <color rgb="FF3333FF"/>
      <name val="Arial"/>
      <family val="2"/>
    </font>
    <font>
      <b/>
      <sz val="12"/>
      <color indexed="18"/>
      <name val="Arial"/>
      <family val="2"/>
    </font>
    <font>
      <sz val="10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sz val="9"/>
      <color rgb="FFFF0000"/>
      <name val="Arial"/>
      <family val="2"/>
    </font>
    <font>
      <b/>
      <sz val="11"/>
      <color rgb="FFFF0000"/>
      <name val="Calibri"/>
      <family val="2"/>
    </font>
    <font>
      <sz val="8"/>
      <color rgb="FF3333FF"/>
      <name val="Helv"/>
    </font>
    <font>
      <sz val="8"/>
      <color rgb="FF3333FF"/>
      <name val="Arial"/>
      <family val="2"/>
    </font>
    <font>
      <b/>
      <sz val="8"/>
      <color rgb="FFFF0000"/>
      <name val="Helv"/>
    </font>
    <font>
      <sz val="9"/>
      <color indexed="10"/>
      <name val="Arial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u/>
      <sz val="9"/>
      <color rgb="FF3333FF"/>
      <name val="Arial"/>
      <family val="2"/>
    </font>
    <font>
      <u/>
      <sz val="10"/>
      <color rgb="FF3333FF"/>
      <name val="Arial"/>
      <family val="2"/>
    </font>
    <font>
      <b/>
      <sz val="11"/>
      <color rgb="FF3333FF"/>
      <name val="Calibri"/>
      <family val="2"/>
    </font>
    <font>
      <u val="singleAccounting"/>
      <sz val="10"/>
      <name val="Arial"/>
      <family val="2"/>
    </font>
    <font>
      <sz val="10"/>
      <name val="Arial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12"/>
      <color theme="1"/>
      <name val="Arial"/>
      <family val="2"/>
    </font>
    <font>
      <b/>
      <sz val="12"/>
      <color theme="1"/>
      <name val="Arial"/>
      <family val="2"/>
    </font>
    <font>
      <b/>
      <u/>
      <sz val="12"/>
      <color theme="1"/>
      <name val="Arial"/>
      <family val="2"/>
    </font>
    <font>
      <sz val="13"/>
      <color theme="1"/>
      <name val="Arial"/>
      <family val="2"/>
    </font>
    <font>
      <b/>
      <sz val="10"/>
      <name val="Helv"/>
    </font>
    <font>
      <sz val="10"/>
      <name val="Arial"/>
      <family val="2"/>
    </font>
    <font>
      <b/>
      <sz val="11"/>
      <color indexed="10"/>
      <name val="Calibri"/>
      <family val="2"/>
    </font>
    <font>
      <sz val="11"/>
      <color indexed="19"/>
      <name val="Calibri"/>
      <family val="2"/>
    </font>
    <font>
      <sz val="8"/>
      <name val="Cambria"/>
      <family val="1"/>
      <scheme val="major"/>
    </font>
    <font>
      <b/>
      <sz val="10"/>
      <color rgb="FF0000FF"/>
      <name val="Arial"/>
      <family val="2"/>
    </font>
    <font>
      <b/>
      <sz val="9"/>
      <name val="Helv"/>
    </font>
    <font>
      <sz val="10"/>
      <name val="Arial"/>
      <family val="2"/>
    </font>
    <font>
      <sz val="10"/>
      <color indexed="24"/>
      <name val="Arial"/>
      <family val="2"/>
    </font>
    <font>
      <sz val="12"/>
      <name val="Arial"/>
      <family val="2"/>
    </font>
    <font>
      <u val="singleAccounting"/>
      <sz val="8"/>
      <name val="Arial"/>
      <family val="2"/>
    </font>
    <font>
      <u val="doubleAccounting"/>
      <sz val="8"/>
      <name val="Arial"/>
      <family val="2"/>
    </font>
    <font>
      <b/>
      <sz val="9"/>
      <name val="Times New Roman"/>
      <family val="1"/>
    </font>
    <font>
      <b/>
      <sz val="8"/>
      <name val="Cambria"/>
      <family val="1"/>
      <scheme val="major"/>
    </font>
    <font>
      <sz val="10"/>
      <name val="Arial"/>
      <family val="2"/>
    </font>
    <font>
      <b/>
      <sz val="8"/>
      <color rgb="FF1F497D"/>
      <name val="Verdana"/>
      <family val="2"/>
    </font>
    <font>
      <sz val="8"/>
      <color rgb="FF1F497D"/>
      <name val="Verdana"/>
      <family val="2"/>
    </font>
    <font>
      <sz val="8"/>
      <color rgb="FF000000"/>
      <name val="Verdana"/>
      <family val="2"/>
    </font>
    <font>
      <b/>
      <sz val="8"/>
      <color rgb="FF00CC00"/>
      <name val="Verdana"/>
      <family val="2"/>
    </font>
    <font>
      <b/>
      <sz val="8"/>
      <color rgb="FF33CC33"/>
      <name val="Verdana"/>
      <family val="2"/>
    </font>
    <font>
      <b/>
      <sz val="8"/>
      <color rgb="FFFF9900"/>
      <name val="Verdana"/>
      <family val="2"/>
    </font>
    <font>
      <b/>
      <sz val="8"/>
      <color rgb="FFFF0000"/>
      <name val="Verdana"/>
      <family val="2"/>
    </font>
    <font>
      <sz val="8"/>
      <color rgb="FF000000"/>
      <name val="Arial"/>
      <family val="2"/>
    </font>
    <font>
      <i/>
      <sz val="8"/>
      <color rgb="FF000000"/>
      <name val="Verdana"/>
      <family val="2"/>
    </font>
    <font>
      <b/>
      <i/>
      <sz val="8"/>
      <color rgb="FF000000"/>
      <name val="Verdana"/>
      <family val="2"/>
    </font>
    <font>
      <b/>
      <i/>
      <sz val="8"/>
      <color rgb="FF1F497D"/>
      <name val="Verdana"/>
      <family val="2"/>
    </font>
    <font>
      <i/>
      <sz val="8"/>
      <color rgb="FF1F497D"/>
      <name val="Verdana"/>
      <family val="2"/>
    </font>
    <font>
      <sz val="11"/>
      <color rgb="FFFF0000"/>
      <name val="Calibri"/>
      <family val="2"/>
    </font>
    <font>
      <b/>
      <sz val="9"/>
      <color rgb="FFFF0000"/>
      <name val="Arial"/>
      <family val="2"/>
    </font>
    <font>
      <b/>
      <sz val="13"/>
      <color theme="1"/>
      <name val="Arial"/>
      <family val="2"/>
    </font>
    <font>
      <sz val="9"/>
      <name val="Helv"/>
    </font>
    <font>
      <sz val="10"/>
      <name val="Arial"/>
      <family val="2"/>
    </font>
    <font>
      <b/>
      <sz val="10"/>
      <color rgb="FFFF0000"/>
      <name val="Arial"/>
      <family val="2"/>
    </font>
    <font>
      <b/>
      <sz val="10"/>
      <color rgb="FF0000CC"/>
      <name val="Arial"/>
      <family val="2"/>
    </font>
    <font>
      <b/>
      <sz val="10"/>
      <color theme="0"/>
      <name val="Arial"/>
      <family val="2"/>
    </font>
    <font>
      <sz val="10"/>
      <color rgb="FF006100"/>
      <name val="Calibri"/>
      <family val="2"/>
      <scheme val="minor"/>
    </font>
    <font>
      <sz val="9"/>
      <color indexed="8"/>
      <name val="Arial"/>
      <family val="2"/>
    </font>
    <font>
      <sz val="9"/>
      <color theme="1"/>
      <name val="Arial"/>
      <family val="2"/>
    </font>
    <font>
      <sz val="10"/>
      <name val="Univers (WN)"/>
      <family val="2"/>
    </font>
    <font>
      <sz val="9"/>
      <color indexed="20"/>
      <name val="Arial"/>
      <family val="2"/>
    </font>
    <font>
      <sz val="10"/>
      <color rgb="FF0070C0"/>
      <name val="Arial"/>
      <family val="2"/>
    </font>
    <font>
      <b/>
      <sz val="11"/>
      <color rgb="FFFF0000"/>
      <name val="Arial"/>
      <family val="2"/>
    </font>
    <font>
      <sz val="10"/>
      <color theme="1"/>
      <name val="Calibri"/>
      <family val="2"/>
    </font>
    <font>
      <sz val="8"/>
      <color rgb="FF00B0F0"/>
      <name val="Verdana"/>
      <family val="2"/>
    </font>
    <font>
      <sz val="10"/>
      <name val="Arial"/>
      <family val="2"/>
    </font>
    <font>
      <sz val="11"/>
      <color rgb="FF000000"/>
      <name val="Calibri"/>
      <family val="2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Times New Roman"/>
      <family val="1"/>
    </font>
    <font>
      <b/>
      <sz val="9"/>
      <color theme="1"/>
      <name val="Arial"/>
      <family val="2"/>
    </font>
    <font>
      <sz val="8"/>
      <color rgb="FF0000CC"/>
      <name val="Arial"/>
      <family val="2"/>
    </font>
    <font>
      <sz val="10"/>
      <color rgb="FF0000FF"/>
      <name val="Arial"/>
      <family val="2"/>
    </font>
  </fonts>
  <fills count="154">
    <fill>
      <patternFill patternType="none"/>
    </fill>
    <fill>
      <patternFill patternType="gray125"/>
    </fill>
    <fill>
      <patternFill patternType="solid">
        <fgColor indexed="44"/>
      </patternFill>
    </fill>
    <fill>
      <patternFill patternType="solid">
        <fgColor indexed="31"/>
      </patternFill>
    </fill>
    <fill>
      <patternFill patternType="solid">
        <fgColor indexed="29"/>
      </patternFill>
    </fill>
    <fill>
      <patternFill patternType="solid">
        <fgColor indexed="45"/>
      </patternFill>
    </fill>
    <fill>
      <patternFill patternType="solid">
        <fgColor indexed="26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3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53"/>
      </patternFill>
    </fill>
    <fill>
      <patternFill patternType="solid">
        <fgColor indexed="10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1"/>
        <bgColor indexed="64"/>
      </patternFill>
    </fill>
    <fill>
      <patternFill patternType="mediumGray">
        <fgColor indexed="22"/>
      </patternFill>
    </fill>
    <fill>
      <patternFill patternType="solid">
        <fgColor indexed="4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52"/>
      </patternFill>
    </fill>
    <fill>
      <patternFill patternType="solid">
        <fgColor indexed="57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gray0625">
        <fgColor indexed="8"/>
      </patternFill>
    </fill>
    <fill>
      <patternFill patternType="gray125">
        <fgColor indexed="8"/>
      </patternFill>
    </fill>
    <fill>
      <patternFill patternType="solid">
        <fgColor indexed="55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4"/>
        <bgColor indexed="24"/>
      </patternFill>
    </fill>
    <fill>
      <patternFill patternType="solid">
        <fgColor indexed="15"/>
        <bgColor indexed="15"/>
      </patternFill>
    </fill>
    <fill>
      <patternFill patternType="solid">
        <fgColor indexed="45"/>
        <bgColor indexed="45"/>
      </patternFill>
    </fill>
    <fill>
      <patternFill patternType="solid">
        <fgColor indexed="55"/>
        <bgColor indexed="55"/>
      </patternFill>
    </fill>
    <fill>
      <patternFill patternType="solid">
        <fgColor indexed="41"/>
        <bgColor indexed="41"/>
      </patternFill>
    </fill>
    <fill>
      <patternFill patternType="solid">
        <fgColor indexed="40"/>
        <bgColor indexed="40"/>
      </patternFill>
    </fill>
    <fill>
      <patternFill patternType="solid">
        <fgColor indexed="22"/>
        <bgColor indexed="22"/>
      </patternFill>
    </fill>
    <fill>
      <patternFill patternType="solid">
        <fgColor indexed="26"/>
        <bgColor indexed="26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57"/>
      </patternFill>
    </fill>
    <fill>
      <patternFill patternType="solid">
        <fgColor indexed="9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4"/>
      </patternFill>
    </fill>
    <fill>
      <patternFill patternType="solid">
        <fgColor indexed="22"/>
      </patternFill>
    </fill>
    <fill>
      <patternFill patternType="solid">
        <fgColor indexed="48"/>
        <bgColor indexed="48"/>
      </patternFill>
    </fill>
    <fill>
      <patternFill patternType="solid">
        <fgColor indexed="25"/>
        <bgColor indexed="25"/>
      </patternFill>
    </fill>
    <fill>
      <patternFill patternType="solid">
        <fgColor indexed="23"/>
        <bgColor indexed="23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9"/>
        <bgColor indexed="9"/>
      </patternFill>
    </fill>
    <fill>
      <patternFill patternType="solid">
        <fgColor indexed="42"/>
        <bgColor indexed="42"/>
      </patternFill>
    </fill>
    <fill>
      <patternFill patternType="solid">
        <fgColor indexed="31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7"/>
        <bgColor indexed="64"/>
      </patternFill>
    </fill>
    <fill>
      <patternFill patternType="solid">
        <fgColor indexed="50"/>
        <bgColor indexed="64"/>
      </patternFill>
    </fill>
    <fill>
      <patternFill patternType="lightUp">
        <fgColor indexed="22"/>
        <bgColor indexed="35"/>
      </patternFill>
    </fill>
    <fill>
      <patternFill patternType="solid">
        <fgColor indexed="35"/>
        <bgColor indexed="64"/>
      </patternFill>
    </fill>
    <fill>
      <patternFill patternType="solid">
        <fgColor indexed="23"/>
        <bgColor indexed="64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55"/>
      </patternFill>
    </fill>
    <fill>
      <patternFill patternType="solid">
        <fgColor indexed="56"/>
      </patternFill>
    </fill>
    <fill>
      <patternFill patternType="solid">
        <fgColor rgb="FF92D050"/>
        <bgColor indexed="64"/>
      </patternFill>
    </fill>
    <fill>
      <patternFill patternType="solid">
        <fgColor rgb="FFF7B293"/>
        <bgColor indexed="64"/>
      </patternFill>
    </fill>
    <fill>
      <patternFill patternType="solid">
        <fgColor rgb="FFF7CDF8"/>
        <bgColor indexed="64"/>
      </patternFill>
    </fill>
    <fill>
      <patternFill patternType="solid">
        <fgColor rgb="FF66CCFF"/>
        <bgColor indexed="64"/>
      </patternFill>
    </fill>
    <fill>
      <patternFill patternType="solid">
        <fgColor rgb="FFC58BFF"/>
        <bgColor indexed="64"/>
      </patternFill>
    </fill>
    <fill>
      <patternFill patternType="solid">
        <fgColor rgb="FF6EEED6"/>
        <bgColor indexed="64"/>
      </patternFill>
    </fill>
    <fill>
      <patternFill patternType="solid">
        <fgColor rgb="FFDBE5F1"/>
        <bgColor rgb="FF000000"/>
      </patternFill>
    </fill>
    <fill>
      <patternFill patternType="solid">
        <fgColor rgb="FFFFFFFF"/>
        <bgColor rgb="FF000000"/>
      </patternFill>
    </fill>
    <fill>
      <patternFill patternType="solid">
        <fgColor rgb="FFF1F5FB"/>
        <bgColor rgb="FF000000"/>
      </patternFill>
    </fill>
    <fill>
      <patternFill patternType="solid">
        <fgColor rgb="FFE9EFF7"/>
        <bgColor rgb="FF000000"/>
      </patternFill>
    </fill>
    <fill>
      <patternFill patternType="solid">
        <fgColor rgb="FFC6F9C1"/>
        <bgColor rgb="FF000000"/>
      </patternFill>
    </fill>
    <fill>
      <patternFill patternType="solid">
        <fgColor rgb="FFABEDA5"/>
        <bgColor rgb="FF000000"/>
      </patternFill>
    </fill>
    <fill>
      <patternFill patternType="solid">
        <fgColor rgb="FF94D88F"/>
        <bgColor rgb="FF000000"/>
      </patternFill>
    </fill>
    <fill>
      <patternFill patternType="solid">
        <fgColor rgb="FFFFFDBF"/>
        <bgColor rgb="FF000000"/>
      </patternFill>
    </fill>
    <fill>
      <patternFill patternType="solid">
        <fgColor rgb="FFFFFB8C"/>
        <bgColor rgb="FF000000"/>
      </patternFill>
    </fill>
    <fill>
      <patternFill patternType="solid">
        <fgColor rgb="FFFFF843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FF988C"/>
        <bgColor rgb="FF000000"/>
      </patternFill>
    </fill>
    <fill>
      <patternFill patternType="solid">
        <fgColor rgb="FFFF6758"/>
        <bgColor rgb="FF000000"/>
      </patternFill>
    </fill>
    <fill>
      <patternFill patternType="solid">
        <fgColor rgb="FFDBE5F1"/>
        <bgColor rgb="FFFFFFFF"/>
      </patternFill>
    </fill>
    <fill>
      <patternFill patternType="solid">
        <fgColor rgb="FFB7CFE8"/>
        <bgColor rgb="FF000000"/>
      </patternFill>
    </fill>
    <fill>
      <patternFill patternType="solid">
        <fgColor rgb="FFC3D6EB"/>
        <bgColor rgb="FF000000"/>
      </patternFill>
    </fill>
    <fill>
      <patternFill patternType="solid">
        <fgColor rgb="FFDBE5F2"/>
        <bgColor rgb="FF000000"/>
      </patternFill>
    </fill>
    <fill>
      <patternFill patternType="solid">
        <fgColor indexed="20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66FFCC"/>
        <bgColor indexed="64"/>
      </patternFill>
    </fill>
    <fill>
      <patternFill patternType="solid">
        <fgColor rgb="FF00FFCC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58BFF"/>
        <bgColor rgb="FF000000"/>
      </patternFill>
    </fill>
    <fill>
      <patternFill patternType="solid">
        <fgColor rgb="FF92D050"/>
        <bgColor rgb="FF000000"/>
      </patternFill>
    </fill>
    <fill>
      <patternFill patternType="solid">
        <fgColor rgb="FF66CCFF"/>
        <bgColor rgb="FF00000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00FF00"/>
        <bgColor rgb="FF000000"/>
      </patternFill>
    </fill>
    <fill>
      <patternFill patternType="solid">
        <fgColor rgb="FF66FFCC"/>
        <bgColor rgb="FF000000"/>
      </patternFill>
    </fill>
    <fill>
      <patternFill patternType="solid">
        <fgColor rgb="FFDDD9C4"/>
        <bgColor rgb="FF000000"/>
      </patternFill>
    </fill>
    <fill>
      <patternFill patternType="solid">
        <fgColor rgb="FF00FFCC"/>
        <bgColor rgb="FF000000"/>
      </patternFill>
    </fill>
    <fill>
      <patternFill patternType="solid">
        <fgColor rgb="FFFFFF00"/>
        <bgColor rgb="FF000000"/>
      </patternFill>
    </fill>
  </fills>
  <borders count="111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 style="hair">
        <color indexed="64"/>
      </top>
      <bottom/>
      <diagonal/>
    </border>
    <border>
      <left/>
      <right/>
      <top style="double">
        <color indexed="8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24"/>
      </bottom>
      <diagonal/>
    </border>
    <border>
      <left/>
      <right/>
      <top/>
      <bottom style="double">
        <color indexed="5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3"/>
      </left>
      <right style="thin">
        <color indexed="63"/>
      </right>
      <top style="thin">
        <color indexed="64"/>
      </top>
      <bottom style="thin">
        <color indexed="63"/>
      </bottom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thick">
        <color indexed="56"/>
      </bottom>
      <diagonal/>
    </border>
    <border>
      <left/>
      <right/>
      <top/>
      <bottom style="thick">
        <color indexed="27"/>
      </bottom>
      <diagonal/>
    </border>
    <border>
      <left/>
      <right/>
      <top/>
      <bottom style="medium">
        <color indexed="27"/>
      </bottom>
      <diagonal/>
    </border>
    <border>
      <left/>
      <right/>
      <top/>
      <bottom style="double">
        <color indexed="10"/>
      </bottom>
      <diagonal/>
    </border>
    <border>
      <left/>
      <right/>
      <top style="thin">
        <color indexed="56"/>
      </top>
      <bottom style="double">
        <color indexed="56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thin">
        <color theme="3" tint="-0.24994659260841701"/>
      </left>
      <right style="thin">
        <color theme="3" tint="-0.24994659260841701"/>
      </right>
      <top style="thin">
        <color theme="3" tint="-0.24994659260841701"/>
      </top>
      <bottom style="thin">
        <color theme="3" tint="-0.24994659260841701"/>
      </bottom>
      <diagonal/>
    </border>
    <border>
      <left style="thin">
        <color theme="3" tint="0.59996337778862885"/>
      </left>
      <right style="thin">
        <color theme="3" tint="0.59996337778862885"/>
      </right>
      <top style="thin">
        <color theme="3" tint="0.59996337778862885"/>
      </top>
      <bottom style="thin">
        <color theme="3" tint="0.59996337778862885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 style="hair">
        <color rgb="FFC0C0C0"/>
      </left>
      <right style="hair">
        <color rgb="FFC0C0C0"/>
      </right>
      <top style="thin">
        <color rgb="FF808080"/>
      </top>
      <bottom style="thin">
        <color rgb="FF80808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22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3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auto="1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medium">
        <color indexed="64"/>
      </top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hair">
        <color indexed="64"/>
      </left>
      <right style="hair">
        <color indexed="64"/>
      </right>
      <top/>
      <bottom style="medium">
        <color indexed="64"/>
      </bottom>
      <diagonal/>
    </border>
  </borders>
  <cellStyleXfs count="12287">
    <xf numFmtId="168" fontId="0" fillId="0" borderId="0">
      <alignment horizontal="left" wrapText="1"/>
    </xf>
    <xf numFmtId="168" fontId="28" fillId="0" borderId="0">
      <alignment horizontal="left" wrapText="1"/>
    </xf>
    <xf numFmtId="175" fontId="28" fillId="0" borderId="0">
      <alignment horizontal="left" wrapText="1"/>
    </xf>
    <xf numFmtId="173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68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0" fontId="56" fillId="0" borderId="0"/>
    <xf numFmtId="175" fontId="28" fillId="0" borderId="0">
      <alignment horizontal="left" wrapText="1"/>
    </xf>
    <xf numFmtId="168" fontId="28" fillId="0" borderId="0">
      <alignment horizontal="left" wrapText="1"/>
    </xf>
    <xf numFmtId="175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0" fontId="56" fillId="0" borderId="0"/>
    <xf numFmtId="182" fontId="83" fillId="0" borderId="0">
      <alignment horizontal="left"/>
    </xf>
    <xf numFmtId="183" fontId="84" fillId="0" borderId="0">
      <alignment horizontal="left"/>
    </xf>
    <xf numFmtId="0" fontId="95" fillId="40" borderId="0" applyNumberFormat="0" applyBorder="0" applyAlignment="0" applyProtection="0"/>
    <xf numFmtId="0" fontId="49" fillId="3" borderId="0" applyNumberFormat="0" applyBorder="0" applyAlignment="0" applyProtection="0"/>
    <xf numFmtId="0" fontId="49" fillId="3" borderId="0" applyNumberFormat="0" applyBorder="0" applyAlignment="0" applyProtection="0"/>
    <xf numFmtId="0" fontId="95" fillId="41" borderId="0" applyNumberFormat="0" applyBorder="0" applyAlignment="0" applyProtection="0"/>
    <xf numFmtId="0" fontId="49" fillId="5" borderId="0" applyNumberFormat="0" applyBorder="0" applyAlignment="0" applyProtection="0"/>
    <xf numFmtId="0" fontId="49" fillId="5" borderId="0" applyNumberFormat="0" applyBorder="0" applyAlignment="0" applyProtection="0"/>
    <xf numFmtId="0" fontId="95" fillId="42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95" fillId="43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95" fillId="44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95" fillId="45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95" fillId="46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95" fillId="47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95" fillId="48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95" fillId="49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95" fillId="50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95" fillId="51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0" fontId="96" fillId="52" borderId="0" applyNumberFormat="0" applyBorder="0" applyAlignment="0" applyProtection="0"/>
    <xf numFmtId="0" fontId="96" fillId="53" borderId="0" applyNumberFormat="0" applyBorder="0" applyAlignment="0" applyProtection="0"/>
    <xf numFmtId="0" fontId="96" fillId="54" borderId="0" applyNumberFormat="0" applyBorder="0" applyAlignment="0" applyProtection="0"/>
    <xf numFmtId="0" fontId="96" fillId="55" borderId="0" applyNumberFormat="0" applyBorder="0" applyAlignment="0" applyProtection="0"/>
    <xf numFmtId="0" fontId="96" fillId="56" borderId="0" applyNumberFormat="0" applyBorder="0" applyAlignment="0" applyProtection="0"/>
    <xf numFmtId="0" fontId="96" fillId="57" borderId="0" applyNumberFormat="0" applyBorder="0" applyAlignment="0" applyProtection="0"/>
    <xf numFmtId="0" fontId="96" fillId="58" borderId="0" applyNumberFormat="0" applyBorder="0" applyAlignment="0" applyProtection="0"/>
    <xf numFmtId="0" fontId="96" fillId="59" borderId="0" applyNumberFormat="0" applyBorder="0" applyAlignment="0" applyProtection="0"/>
    <xf numFmtId="0" fontId="96" fillId="60" borderId="0" applyNumberFormat="0" applyBorder="0" applyAlignment="0" applyProtection="0"/>
    <xf numFmtId="0" fontId="96" fillId="61" borderId="0" applyNumberFormat="0" applyBorder="0" applyAlignment="0" applyProtection="0"/>
    <xf numFmtId="0" fontId="96" fillId="62" borderId="0" applyNumberFormat="0" applyBorder="0" applyAlignment="0" applyProtection="0"/>
    <xf numFmtId="0" fontId="96" fillId="63" borderId="0" applyNumberFormat="0" applyBorder="0" applyAlignment="0" applyProtection="0"/>
    <xf numFmtId="0" fontId="97" fillId="64" borderId="0" applyNumberFormat="0" applyBorder="0" applyAlignment="0" applyProtection="0"/>
    <xf numFmtId="0" fontId="84" fillId="0" borderId="0" applyFont="0" applyFill="0" applyBorder="0" applyAlignment="0" applyProtection="0">
      <alignment horizontal="right"/>
    </xf>
    <xf numFmtId="176" fontId="57" fillId="0" borderId="0" applyFill="0" applyBorder="0" applyAlignment="0"/>
    <xf numFmtId="0" fontId="98" fillId="65" borderId="42" applyNumberFormat="0" applyAlignment="0" applyProtection="0"/>
    <xf numFmtId="0" fontId="99" fillId="66" borderId="43" applyNumberFormat="0" applyAlignment="0" applyProtection="0"/>
    <xf numFmtId="41" fontId="28" fillId="16" borderId="0"/>
    <xf numFmtId="43" fontId="27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4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" fontId="33" fillId="0" borderId="0" applyFont="0" applyFill="0" applyBorder="0" applyAlignment="0" applyProtection="0"/>
    <xf numFmtId="3" fontId="58" fillId="0" borderId="0" applyFont="0" applyFill="0" applyBorder="0" applyAlignment="0" applyProtection="0"/>
    <xf numFmtId="0" fontId="32" fillId="0" borderId="0"/>
    <xf numFmtId="0" fontId="32" fillId="0" borderId="0"/>
    <xf numFmtId="0" fontId="59" fillId="0" borderId="0"/>
    <xf numFmtId="177" fontId="60" fillId="0" borderId="0">
      <protection locked="0"/>
    </xf>
    <xf numFmtId="0" fontId="59" fillId="0" borderId="0"/>
    <xf numFmtId="0" fontId="61" fillId="0" borderId="0" applyNumberFormat="0" applyAlignment="0">
      <alignment horizontal="left"/>
    </xf>
    <xf numFmtId="0" fontId="62" fillId="0" borderId="0" applyNumberFormat="0" applyAlignment="0"/>
    <xf numFmtId="0" fontId="32" fillId="0" borderId="0"/>
    <xf numFmtId="0" fontId="59" fillId="0" borderId="0"/>
    <xf numFmtId="0" fontId="32" fillId="0" borderId="0"/>
    <xf numFmtId="0" fontId="59" fillId="0" borderId="0"/>
    <xf numFmtId="44" fontId="27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8" fontId="33" fillId="0" borderId="0" applyFont="0" applyFill="0" applyBorder="0" applyAlignment="0" applyProtection="0"/>
    <xf numFmtId="178" fontId="28" fillId="0" borderId="0" applyFont="0" applyFill="0" applyBorder="0" applyAlignment="0" applyProtection="0"/>
    <xf numFmtId="0" fontId="58" fillId="0" borderId="0" applyFont="0" applyFill="0" applyBorder="0" applyAlignment="0" applyProtection="0"/>
    <xf numFmtId="168" fontId="28" fillId="0" borderId="0"/>
    <xf numFmtId="0" fontId="100" fillId="0" borderId="0" applyNumberFormat="0" applyFill="0" applyBorder="0" applyAlignment="0" applyProtection="0"/>
    <xf numFmtId="2" fontId="58" fillId="0" borderId="0" applyFont="0" applyFill="0" applyBorder="0" applyAlignment="0" applyProtection="0"/>
    <xf numFmtId="0" fontId="32" fillId="0" borderId="0"/>
    <xf numFmtId="0" fontId="101" fillId="67" borderId="0" applyNumberFormat="0" applyBorder="0" applyAlignment="0" applyProtection="0"/>
    <xf numFmtId="38" fontId="43" fillId="16" borderId="0" applyNumberFormat="0" applyBorder="0" applyAlignment="0" applyProtection="0"/>
    <xf numFmtId="184" fontId="38" fillId="0" borderId="0" applyNumberFormat="0" applyFill="0" applyBorder="0" applyProtection="0">
      <alignment horizontal="right"/>
    </xf>
    <xf numFmtId="0" fontId="29" fillId="0" borderId="1" applyNumberFormat="0" applyAlignment="0" applyProtection="0">
      <alignment horizontal="left"/>
    </xf>
    <xf numFmtId="0" fontId="29" fillId="0" borderId="2">
      <alignment horizontal="left"/>
    </xf>
    <xf numFmtId="14" fontId="31" fillId="17" borderId="3">
      <alignment horizontal="center" vertical="center" wrapText="1"/>
    </xf>
    <xf numFmtId="0" fontId="102" fillId="0" borderId="44" applyNumberFormat="0" applyFill="0" applyAlignment="0" applyProtection="0"/>
    <xf numFmtId="0" fontId="103" fillId="0" borderId="45" applyNumberFormat="0" applyFill="0" applyAlignment="0" applyProtection="0"/>
    <xf numFmtId="0" fontId="104" fillId="0" borderId="46" applyNumberFormat="0" applyFill="0" applyAlignment="0" applyProtection="0"/>
    <xf numFmtId="0" fontId="104" fillId="0" borderId="0" applyNumberFormat="0" applyFill="0" applyBorder="0" applyAlignment="0" applyProtection="0"/>
    <xf numFmtId="38" fontId="45" fillId="0" borderId="0"/>
    <xf numFmtId="40" fontId="45" fillId="0" borderId="0"/>
    <xf numFmtId="0" fontId="105" fillId="68" borderId="42" applyNumberFormat="0" applyAlignment="0" applyProtection="0"/>
    <xf numFmtId="10" fontId="43" fillId="18" borderId="4" applyNumberFormat="0" applyBorder="0" applyAlignment="0" applyProtection="0"/>
    <xf numFmtId="41" fontId="63" fillId="19" borderId="5">
      <alignment horizontal="left"/>
      <protection locked="0"/>
    </xf>
    <xf numFmtId="10" fontId="63" fillId="19" borderId="5">
      <alignment horizontal="right"/>
      <protection locked="0"/>
    </xf>
    <xf numFmtId="0" fontId="41" fillId="16" borderId="0"/>
    <xf numFmtId="3" fontId="64" fillId="0" borderId="0" applyFill="0" applyBorder="0" applyAlignment="0" applyProtection="0"/>
    <xf numFmtId="0" fontId="106" fillId="0" borderId="47" applyNumberFormat="0" applyFill="0" applyAlignment="0" applyProtection="0"/>
    <xf numFmtId="44" fontId="42" fillId="0" borderId="6" applyNumberFormat="0" applyFont="0" applyAlignment="0">
      <alignment horizontal="center"/>
    </xf>
    <xf numFmtId="44" fontId="42" fillId="0" borderId="7" applyNumberFormat="0" applyFont="0" applyAlignment="0">
      <alignment horizontal="center"/>
    </xf>
    <xf numFmtId="0" fontId="107" fillId="69" borderId="0" applyNumberFormat="0" applyBorder="0" applyAlignment="0" applyProtection="0"/>
    <xf numFmtId="37" fontId="65" fillId="0" borderId="0"/>
    <xf numFmtId="172" fontId="44" fillId="0" borderId="0"/>
    <xf numFmtId="0" fontId="49" fillId="0" borderId="0"/>
    <xf numFmtId="0" fontId="49" fillId="0" borderId="0"/>
    <xf numFmtId="0" fontId="49" fillId="0" borderId="0"/>
    <xf numFmtId="0" fontId="95" fillId="0" borderId="0"/>
    <xf numFmtId="0" fontId="28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9" fillId="0" borderId="0"/>
    <xf numFmtId="0" fontId="28" fillId="0" borderId="0"/>
    <xf numFmtId="0" fontId="95" fillId="0" borderId="0"/>
    <xf numFmtId="0" fontId="39" fillId="0" borderId="0"/>
    <xf numFmtId="167" fontId="28" fillId="0" borderId="0">
      <alignment horizontal="left" wrapText="1"/>
    </xf>
    <xf numFmtId="0" fontId="49" fillId="0" borderId="0"/>
    <xf numFmtId="0" fontId="49" fillId="0" borderId="0"/>
    <xf numFmtId="0" fontId="28" fillId="0" borderId="0"/>
    <xf numFmtId="0" fontId="27" fillId="0" borderId="0"/>
    <xf numFmtId="0" fontId="74" fillId="0" borderId="0"/>
    <xf numFmtId="0" fontId="28" fillId="0" borderId="0"/>
    <xf numFmtId="0" fontId="28" fillId="0" borderId="0"/>
    <xf numFmtId="0" fontId="49" fillId="6" borderId="8" applyNumberFormat="0" applyFont="0" applyAlignment="0" applyProtection="0"/>
    <xf numFmtId="0" fontId="49" fillId="6" borderId="8" applyNumberFormat="0" applyFont="0" applyAlignment="0" applyProtection="0"/>
    <xf numFmtId="0" fontId="49" fillId="6" borderId="8" applyNumberFormat="0" applyFont="0" applyAlignment="0" applyProtection="0"/>
    <xf numFmtId="0" fontId="49" fillId="70" borderId="48" applyNumberFormat="0" applyFont="0" applyAlignment="0" applyProtection="0"/>
    <xf numFmtId="0" fontId="49" fillId="70" borderId="48" applyNumberFormat="0" applyFont="0" applyAlignment="0" applyProtection="0"/>
    <xf numFmtId="0" fontId="49" fillId="70" borderId="48" applyNumberFormat="0" applyFont="0" applyAlignment="0" applyProtection="0"/>
    <xf numFmtId="0" fontId="49" fillId="6" borderId="8" applyNumberFormat="0" applyFont="0" applyAlignment="0" applyProtection="0"/>
    <xf numFmtId="0" fontId="49" fillId="6" borderId="8" applyNumberFormat="0" applyFont="0" applyAlignment="0" applyProtection="0"/>
    <xf numFmtId="0" fontId="49" fillId="6" borderId="8" applyNumberFormat="0" applyFont="0" applyAlignment="0" applyProtection="0"/>
    <xf numFmtId="0" fontId="49" fillId="6" borderId="8" applyNumberFormat="0" applyFont="0" applyAlignment="0" applyProtection="0"/>
    <xf numFmtId="0" fontId="49" fillId="6" borderId="8" applyNumberFormat="0" applyFont="0" applyAlignment="0" applyProtection="0"/>
    <xf numFmtId="0" fontId="108" fillId="65" borderId="49" applyNumberFormat="0" applyAlignment="0" applyProtection="0"/>
    <xf numFmtId="0" fontId="32" fillId="0" borderId="0"/>
    <xf numFmtId="0" fontId="32" fillId="0" borderId="0"/>
    <xf numFmtId="0" fontId="59" fillId="0" borderId="0"/>
    <xf numFmtId="9" fontId="27" fillId="0" borderId="0" applyFont="0" applyFill="0" applyBorder="0" applyAlignment="0" applyProtection="0"/>
    <xf numFmtId="165" fontId="28" fillId="0" borderId="0" applyFont="0" applyFill="0" applyBorder="0" applyAlignment="0" applyProtection="0"/>
    <xf numFmtId="10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37" fillId="0" borderId="0" applyFont="0" applyFill="0" applyBorder="0" applyAlignment="0" applyProtection="0"/>
    <xf numFmtId="9" fontId="66" fillId="0" borderId="0" applyFont="0" applyFill="0" applyBorder="0" applyAlignment="0" applyProtection="0"/>
    <xf numFmtId="41" fontId="28" fillId="20" borderId="5"/>
    <xf numFmtId="0" fontId="66" fillId="0" borderId="0" applyNumberFormat="0" applyFont="0" applyFill="0" applyBorder="0" applyAlignment="0" applyProtection="0">
      <alignment horizontal="left"/>
    </xf>
    <xf numFmtId="15" fontId="66" fillId="0" borderId="0" applyFont="0" applyFill="0" applyBorder="0" applyAlignment="0" applyProtection="0"/>
    <xf numFmtId="4" fontId="66" fillId="0" borderId="0" applyFont="0" applyFill="0" applyBorder="0" applyAlignment="0" applyProtection="0"/>
    <xf numFmtId="0" fontId="67" fillId="0" borderId="3">
      <alignment horizontal="center"/>
    </xf>
    <xf numFmtId="3" fontId="66" fillId="0" borderId="0" applyFont="0" applyFill="0" applyBorder="0" applyAlignment="0" applyProtection="0"/>
    <xf numFmtId="0" fontId="66" fillId="21" borderId="0" applyNumberFormat="0" applyFont="0" applyBorder="0" applyAlignment="0" applyProtection="0"/>
    <xf numFmtId="0" fontId="59" fillId="0" borderId="0"/>
    <xf numFmtId="3" fontId="68" fillId="0" borderId="0" applyFill="0" applyBorder="0" applyAlignment="0" applyProtection="0"/>
    <xf numFmtId="0" fontId="69" fillId="0" borderId="0"/>
    <xf numFmtId="42" fontId="28" fillId="18" borderId="0"/>
    <xf numFmtId="42" fontId="28" fillId="18" borderId="9">
      <alignment vertical="center"/>
    </xf>
    <xf numFmtId="0" fontId="31" fillId="18" borderId="10" applyNumberFormat="0">
      <alignment horizontal="center" vertical="center" wrapText="1"/>
    </xf>
    <xf numFmtId="10" fontId="28" fillId="18" borderId="0"/>
    <xf numFmtId="179" fontId="28" fillId="18" borderId="0"/>
    <xf numFmtId="164" fontId="45" fillId="0" borderId="0" applyBorder="0" applyAlignment="0"/>
    <xf numFmtId="42" fontId="28" fillId="18" borderId="11">
      <alignment horizontal="left"/>
    </xf>
    <xf numFmtId="179" fontId="30" fillId="18" borderId="11">
      <alignment horizontal="left"/>
    </xf>
    <xf numFmtId="14" fontId="27" fillId="0" borderId="0" applyNumberFormat="0" applyFill="0" applyBorder="0" applyAlignment="0" applyProtection="0">
      <alignment horizontal="left"/>
    </xf>
    <xf numFmtId="174" fontId="28" fillId="0" borderId="0" applyFont="0" applyFill="0" applyAlignment="0">
      <alignment horizontal="right"/>
    </xf>
    <xf numFmtId="4" fontId="85" fillId="11" borderId="12" applyNumberFormat="0" applyProtection="0">
      <alignment vertical="center"/>
    </xf>
    <xf numFmtId="4" fontId="86" fillId="19" borderId="12" applyNumberFormat="0" applyProtection="0">
      <alignment vertical="center"/>
    </xf>
    <xf numFmtId="4" fontId="85" fillId="19" borderId="12" applyNumberFormat="0" applyProtection="0">
      <alignment horizontal="left" vertical="center" indent="1"/>
    </xf>
    <xf numFmtId="0" fontId="85" fillId="19" borderId="12" applyNumberFormat="0" applyProtection="0">
      <alignment horizontal="left" vertical="top" indent="1"/>
    </xf>
    <xf numFmtId="4" fontId="85" fillId="22" borderId="0" applyNumberFormat="0" applyProtection="0">
      <alignment horizontal="left" vertical="center" indent="1"/>
    </xf>
    <xf numFmtId="0" fontId="28" fillId="23" borderId="0" applyNumberFormat="0" applyProtection="0">
      <alignment horizontal="left" vertical="center" indent="1"/>
    </xf>
    <xf numFmtId="4" fontId="37" fillId="5" borderId="12" applyNumberFormat="0" applyProtection="0">
      <alignment horizontal="right" vertical="center"/>
    </xf>
    <xf numFmtId="4" fontId="37" fillId="4" borderId="12" applyNumberFormat="0" applyProtection="0">
      <alignment horizontal="right" vertical="center"/>
    </xf>
    <xf numFmtId="4" fontId="37" fillId="15" borderId="12" applyNumberFormat="0" applyProtection="0">
      <alignment horizontal="right" vertical="center"/>
    </xf>
    <xf numFmtId="4" fontId="37" fillId="13" borderId="12" applyNumberFormat="0" applyProtection="0">
      <alignment horizontal="right" vertical="center"/>
    </xf>
    <xf numFmtId="4" fontId="37" fillId="24" borderId="12" applyNumberFormat="0" applyProtection="0">
      <alignment horizontal="right" vertical="center"/>
    </xf>
    <xf numFmtId="4" fontId="37" fillId="14" borderId="12" applyNumberFormat="0" applyProtection="0">
      <alignment horizontal="right" vertical="center"/>
    </xf>
    <xf numFmtId="4" fontId="37" fillId="25" borderId="12" applyNumberFormat="0" applyProtection="0">
      <alignment horizontal="right" vertical="center"/>
    </xf>
    <xf numFmtId="4" fontId="37" fillId="26" borderId="12" applyNumberFormat="0" applyProtection="0">
      <alignment horizontal="right" vertical="center"/>
    </xf>
    <xf numFmtId="4" fontId="37" fillId="12" borderId="12" applyNumberFormat="0" applyProtection="0">
      <alignment horizontal="right" vertical="center"/>
    </xf>
    <xf numFmtId="4" fontId="85" fillId="27" borderId="13" applyNumberFormat="0" applyProtection="0">
      <alignment horizontal="left" vertical="center" indent="1"/>
    </xf>
    <xf numFmtId="4" fontId="37" fillId="28" borderId="0" applyNumberFormat="0" applyProtection="0">
      <alignment horizontal="left" vertical="center" indent="1"/>
    </xf>
    <xf numFmtId="4" fontId="87" fillId="29" borderId="0" applyNumberFormat="0" applyProtection="0">
      <alignment horizontal="left" vertical="center" indent="1"/>
    </xf>
    <xf numFmtId="4" fontId="37" fillId="30" borderId="12" applyNumberFormat="0" applyProtection="0">
      <alignment horizontal="right" vertical="center"/>
    </xf>
    <xf numFmtId="4" fontId="37" fillId="28" borderId="0" applyNumberFormat="0" applyProtection="0">
      <alignment horizontal="left" vertical="center" indent="1"/>
    </xf>
    <xf numFmtId="4" fontId="37" fillId="22" borderId="0" applyNumberFormat="0" applyProtection="0">
      <alignment horizontal="left" vertical="center" indent="1"/>
    </xf>
    <xf numFmtId="0" fontId="28" fillId="29" borderId="12" applyNumberFormat="0" applyProtection="0">
      <alignment horizontal="left" vertical="center" indent="1"/>
    </xf>
    <xf numFmtId="0" fontId="28" fillId="29" borderId="12" applyNumberFormat="0" applyProtection="0">
      <alignment horizontal="left" vertical="top" indent="1"/>
    </xf>
    <xf numFmtId="0" fontId="28" fillId="22" borderId="12" applyNumberFormat="0" applyProtection="0">
      <alignment horizontal="left" vertical="center" indent="1"/>
    </xf>
    <xf numFmtId="0" fontId="28" fillId="22" borderId="12" applyNumberFormat="0" applyProtection="0">
      <alignment horizontal="left" vertical="top" indent="1"/>
    </xf>
    <xf numFmtId="0" fontId="28" fillId="31" borderId="12" applyNumberFormat="0" applyProtection="0">
      <alignment horizontal="left" vertical="center" indent="1"/>
    </xf>
    <xf numFmtId="0" fontId="28" fillId="31" borderId="12" applyNumberFormat="0" applyProtection="0">
      <alignment horizontal="left" vertical="top" indent="1"/>
    </xf>
    <xf numFmtId="0" fontId="28" fillId="20" borderId="12" applyNumberFormat="0" applyProtection="0">
      <alignment horizontal="left" vertical="center" indent="1"/>
    </xf>
    <xf numFmtId="0" fontId="28" fillId="20" borderId="12" applyNumberFormat="0" applyProtection="0">
      <alignment horizontal="left" vertical="top" indent="1"/>
    </xf>
    <xf numFmtId="4" fontId="37" fillId="32" borderId="12" applyNumberFormat="0" applyProtection="0">
      <alignment vertical="center"/>
    </xf>
    <xf numFmtId="4" fontId="88" fillId="32" borderId="12" applyNumberFormat="0" applyProtection="0">
      <alignment vertical="center"/>
    </xf>
    <xf numFmtId="4" fontId="37" fillId="32" borderId="12" applyNumberFormat="0" applyProtection="0">
      <alignment horizontal="left" vertical="center" indent="1"/>
    </xf>
    <xf numFmtId="0" fontId="37" fillId="32" borderId="12" applyNumberFormat="0" applyProtection="0">
      <alignment horizontal="left" vertical="top" indent="1"/>
    </xf>
    <xf numFmtId="4" fontId="37" fillId="28" borderId="12" applyNumberFormat="0" applyProtection="0">
      <alignment horizontal="right" vertical="center"/>
    </xf>
    <xf numFmtId="4" fontId="88" fillId="28" borderId="12" applyNumberFormat="0" applyProtection="0">
      <alignment horizontal="right" vertical="center"/>
    </xf>
    <xf numFmtId="4" fontId="37" fillId="30" borderId="12" applyNumberFormat="0" applyProtection="0">
      <alignment horizontal="left" vertical="center" indent="1"/>
    </xf>
    <xf numFmtId="0" fontId="37" fillId="22" borderId="12" applyNumberFormat="0" applyProtection="0">
      <alignment horizontal="left" vertical="top" indent="1"/>
    </xf>
    <xf numFmtId="4" fontId="89" fillId="33" borderId="0" applyNumberFormat="0" applyProtection="0">
      <alignment horizontal="left" vertical="center" indent="1"/>
    </xf>
    <xf numFmtId="4" fontId="82" fillId="28" borderId="12" applyNumberFormat="0" applyProtection="0">
      <alignment horizontal="right" vertical="center"/>
    </xf>
    <xf numFmtId="39" fontId="28" fillId="34" borderId="0"/>
    <xf numFmtId="38" fontId="43" fillId="0" borderId="14"/>
    <xf numFmtId="38" fontId="45" fillId="0" borderId="11"/>
    <xf numFmtId="39" fontId="27" fillId="35" borderId="0"/>
    <xf numFmtId="168" fontId="28" fillId="0" borderId="0">
      <alignment horizontal="left" wrapText="1"/>
    </xf>
    <xf numFmtId="175" fontId="28" fillId="0" borderId="0">
      <alignment horizontal="left" wrapText="1"/>
    </xf>
    <xf numFmtId="40" fontId="70" fillId="0" borderId="0" applyBorder="0">
      <alignment horizontal="right"/>
    </xf>
    <xf numFmtId="41" fontId="71" fillId="18" borderId="0">
      <alignment horizontal="left"/>
    </xf>
    <xf numFmtId="0" fontId="90" fillId="0" borderId="0"/>
    <xf numFmtId="0" fontId="91" fillId="0" borderId="0" applyFill="0" applyBorder="0" applyProtection="0">
      <alignment horizontal="left" vertical="top"/>
    </xf>
    <xf numFmtId="0" fontId="109" fillId="0" borderId="0" applyNumberFormat="0" applyFill="0" applyBorder="0" applyAlignment="0" applyProtection="0"/>
    <xf numFmtId="180" fontId="72" fillId="18" borderId="0">
      <alignment horizontal="left" vertical="center"/>
    </xf>
    <xf numFmtId="0" fontId="31" fillId="18" borderId="0">
      <alignment horizontal="left" wrapText="1"/>
    </xf>
    <xf numFmtId="0" fontId="73" fillId="0" borderId="0">
      <alignment horizontal="left" vertical="center"/>
    </xf>
    <xf numFmtId="0" fontId="110" fillId="0" borderId="50" applyNumberFormat="0" applyFill="0" applyAlignment="0" applyProtection="0"/>
    <xf numFmtId="0" fontId="59" fillId="0" borderId="15"/>
    <xf numFmtId="0" fontId="111" fillId="0" borderId="0" applyNumberFormat="0" applyFill="0" applyBorder="0" applyAlignment="0" applyProtection="0"/>
    <xf numFmtId="0" fontId="49" fillId="71" borderId="0" applyNumberFormat="0" applyBorder="0" applyAlignment="0" applyProtection="0"/>
    <xf numFmtId="0" fontId="49" fillId="72" borderId="0" applyNumberFormat="0" applyBorder="0" applyAlignment="0" applyProtection="0"/>
    <xf numFmtId="0" fontId="115" fillId="73" borderId="0" applyNumberFormat="0" applyBorder="0" applyAlignment="0" applyProtection="0"/>
    <xf numFmtId="0" fontId="49" fillId="74" borderId="0" applyNumberFormat="0" applyBorder="0" applyAlignment="0" applyProtection="0"/>
    <xf numFmtId="0" fontId="49" fillId="75" borderId="0" applyNumberFormat="0" applyBorder="0" applyAlignment="0" applyProtection="0"/>
    <xf numFmtId="0" fontId="115" fillId="76" borderId="0" applyNumberFormat="0" applyBorder="0" applyAlignment="0" applyProtection="0"/>
    <xf numFmtId="0" fontId="49" fillId="77" borderId="0" applyNumberFormat="0" applyBorder="0" applyAlignment="0" applyProtection="0"/>
    <xf numFmtId="0" fontId="49" fillId="78" borderId="0" applyNumberFormat="0" applyBorder="0" applyAlignment="0" applyProtection="0"/>
    <xf numFmtId="0" fontId="115" fillId="79" borderId="0" applyNumberFormat="0" applyBorder="0" applyAlignment="0" applyProtection="0"/>
    <xf numFmtId="0" fontId="49" fillId="78" borderId="0" applyNumberFormat="0" applyBorder="0" applyAlignment="0" applyProtection="0"/>
    <xf numFmtId="0" fontId="49" fillId="79" borderId="0" applyNumberFormat="0" applyBorder="0" applyAlignment="0" applyProtection="0"/>
    <xf numFmtId="0" fontId="115" fillId="79" borderId="0" applyNumberFormat="0" applyBorder="0" applyAlignment="0" applyProtection="0"/>
    <xf numFmtId="0" fontId="49" fillId="71" borderId="0" applyNumberFormat="0" applyBorder="0" applyAlignment="0" applyProtection="0"/>
    <xf numFmtId="0" fontId="49" fillId="72" borderId="0" applyNumberFormat="0" applyBorder="0" applyAlignment="0" applyProtection="0"/>
    <xf numFmtId="0" fontId="115" fillId="72" borderId="0" applyNumberFormat="0" applyBorder="0" applyAlignment="0" applyProtection="0"/>
    <xf numFmtId="0" fontId="49" fillId="80" borderId="0" applyNumberFormat="0" applyBorder="0" applyAlignment="0" applyProtection="0"/>
    <xf numFmtId="0" fontId="49" fillId="75" borderId="0" applyNumberFormat="0" applyBorder="0" applyAlignment="0" applyProtection="0"/>
    <xf numFmtId="0" fontId="115" fillId="81" borderId="0" applyNumberFormat="0" applyBorder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50" fillId="82" borderId="0" applyNumberFormat="0" applyBorder="0" applyAlignment="0" applyProtection="0"/>
    <xf numFmtId="0" fontId="50" fillId="83" borderId="0" applyNumberFormat="0" applyBorder="0" applyAlignment="0" applyProtection="0"/>
    <xf numFmtId="0" fontId="50" fillId="84" borderId="0" applyNumberFormat="0" applyBorder="0" applyAlignment="0" applyProtection="0"/>
    <xf numFmtId="0" fontId="28" fillId="0" borderId="0"/>
    <xf numFmtId="0" fontId="49" fillId="0" borderId="0"/>
    <xf numFmtId="9" fontId="28" fillId="0" borderId="0" applyFont="0" applyFill="0" applyBorder="0" applyAlignment="0" applyProtection="0"/>
    <xf numFmtId="0" fontId="28" fillId="85" borderId="4" applyNumberFormat="0">
      <protection locked="0"/>
    </xf>
    <xf numFmtId="0" fontId="116" fillId="0" borderId="0" applyNumberFormat="0" applyFill="0" applyBorder="0" applyAlignment="0" applyProtection="0"/>
    <xf numFmtId="0" fontId="117" fillId="0" borderId="0"/>
    <xf numFmtId="0" fontId="28" fillId="0" borderId="0"/>
    <xf numFmtId="43" fontId="28" fillId="0" borderId="0" applyFont="0" applyFill="0" applyBorder="0" applyAlignment="0" applyProtection="0"/>
    <xf numFmtId="0" fontId="26" fillId="0" borderId="0"/>
    <xf numFmtId="0" fontId="28" fillId="6" borderId="8" applyNumberFormat="0" applyFont="0" applyAlignment="0" applyProtection="0"/>
    <xf numFmtId="0" fontId="118" fillId="0" borderId="0"/>
    <xf numFmtId="0" fontId="25" fillId="0" borderId="0"/>
    <xf numFmtId="0" fontId="25" fillId="70" borderId="48" applyNumberFormat="0" applyFont="0" applyAlignment="0" applyProtection="0"/>
    <xf numFmtId="0" fontId="25" fillId="40" borderId="0" applyNumberFormat="0" applyBorder="0" applyAlignment="0" applyProtection="0"/>
    <xf numFmtId="0" fontId="25" fillId="46" borderId="0" applyNumberFormat="0" applyBorder="0" applyAlignment="0" applyProtection="0"/>
    <xf numFmtId="0" fontId="25" fillId="41" borderId="0" applyNumberFormat="0" applyBorder="0" applyAlignment="0" applyProtection="0"/>
    <xf numFmtId="0" fontId="25" fillId="47" borderId="0" applyNumberFormat="0" applyBorder="0" applyAlignment="0" applyProtection="0"/>
    <xf numFmtId="0" fontId="25" fillId="42" borderId="0" applyNumberFormat="0" applyBorder="0" applyAlignment="0" applyProtection="0"/>
    <xf numFmtId="0" fontId="25" fillId="48" borderId="0" applyNumberFormat="0" applyBorder="0" applyAlignment="0" applyProtection="0"/>
    <xf numFmtId="0" fontId="25" fillId="43" borderId="0" applyNumberFormat="0" applyBorder="0" applyAlignment="0" applyProtection="0"/>
    <xf numFmtId="0" fontId="25" fillId="49" borderId="0" applyNumberFormat="0" applyBorder="0" applyAlignment="0" applyProtection="0"/>
    <xf numFmtId="0" fontId="25" fillId="44" borderId="0" applyNumberFormat="0" applyBorder="0" applyAlignment="0" applyProtection="0"/>
    <xf numFmtId="0" fontId="25" fillId="50" borderId="0" applyNumberFormat="0" applyBorder="0" applyAlignment="0" applyProtection="0"/>
    <xf numFmtId="0" fontId="25" fillId="45" borderId="0" applyNumberFormat="0" applyBorder="0" applyAlignment="0" applyProtection="0"/>
    <xf numFmtId="0" fontId="25" fillId="51" borderId="0" applyNumberFormat="0" applyBorder="0" applyAlignment="0" applyProtection="0"/>
    <xf numFmtId="0" fontId="24" fillId="0" borderId="0"/>
    <xf numFmtId="0" fontId="23" fillId="0" borderId="0"/>
    <xf numFmtId="0" fontId="22" fillId="0" borderId="0"/>
    <xf numFmtId="0" fontId="22" fillId="70" borderId="48" applyNumberFormat="0" applyFont="0" applyAlignment="0" applyProtection="0"/>
    <xf numFmtId="0" fontId="22" fillId="40" borderId="0" applyNumberFormat="0" applyBorder="0" applyAlignment="0" applyProtection="0"/>
    <xf numFmtId="0" fontId="22" fillId="46" borderId="0" applyNumberFormat="0" applyBorder="0" applyAlignment="0" applyProtection="0"/>
    <xf numFmtId="0" fontId="22" fillId="41" borderId="0" applyNumberFormat="0" applyBorder="0" applyAlignment="0" applyProtection="0"/>
    <xf numFmtId="0" fontId="22" fillId="47" borderId="0" applyNumberFormat="0" applyBorder="0" applyAlignment="0" applyProtection="0"/>
    <xf numFmtId="0" fontId="22" fillId="42" borderId="0" applyNumberFormat="0" applyBorder="0" applyAlignment="0" applyProtection="0"/>
    <xf numFmtId="0" fontId="22" fillId="48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22" fillId="44" borderId="0" applyNumberFormat="0" applyBorder="0" applyAlignment="0" applyProtection="0"/>
    <xf numFmtId="0" fontId="22" fillId="50" borderId="0" applyNumberFormat="0" applyBorder="0" applyAlignment="0" applyProtection="0"/>
    <xf numFmtId="0" fontId="22" fillId="45" borderId="0" applyNumberFormat="0" applyBorder="0" applyAlignment="0" applyProtection="0"/>
    <xf numFmtId="0" fontId="22" fillId="51" borderId="0" applyNumberFormat="0" applyBorder="0" applyAlignment="0" applyProtection="0"/>
    <xf numFmtId="0" fontId="37" fillId="2" borderId="0" applyNumberFormat="0" applyBorder="0" applyAlignment="0" applyProtection="0"/>
    <xf numFmtId="0" fontId="37" fillId="4" borderId="0" applyNumberFormat="0" applyBorder="0" applyAlignment="0" applyProtection="0"/>
    <xf numFmtId="0" fontId="37" fillId="8" borderId="0" applyNumberFormat="0" applyBorder="0" applyAlignment="0" applyProtection="0"/>
    <xf numFmtId="0" fontId="37" fillId="89" borderId="0" applyNumberFormat="0" applyBorder="0" applyAlignment="0" applyProtection="0"/>
    <xf numFmtId="0" fontId="37" fillId="90" borderId="0" applyNumberFormat="0" applyBorder="0" applyAlignment="0" applyProtection="0"/>
    <xf numFmtId="0" fontId="37" fillId="25" borderId="0" applyNumberFormat="0" applyBorder="0" applyAlignment="0" applyProtection="0"/>
    <xf numFmtId="0" fontId="122" fillId="89" borderId="0" applyNumberFormat="0" applyBorder="0" applyAlignment="0" applyProtection="0"/>
    <xf numFmtId="0" fontId="122" fillId="89" borderId="0" applyNumberFormat="0" applyBorder="0" applyAlignment="0" applyProtection="0"/>
    <xf numFmtId="0" fontId="37" fillId="5" borderId="0" applyNumberFormat="0" applyBorder="0" applyAlignment="0" applyProtection="0"/>
    <xf numFmtId="0" fontId="37" fillId="4" borderId="0" applyNumberFormat="0" applyBorder="0" applyAlignment="0" applyProtection="0"/>
    <xf numFmtId="0" fontId="37" fillId="6" borderId="0" applyNumberFormat="0" applyBorder="0" applyAlignment="0" applyProtection="0"/>
    <xf numFmtId="0" fontId="122" fillId="90" borderId="0" applyNumberFormat="0" applyBorder="0" applyAlignment="0" applyProtection="0"/>
    <xf numFmtId="0" fontId="37" fillId="89" borderId="0" applyNumberFormat="0" applyBorder="0" applyAlignment="0" applyProtection="0"/>
    <xf numFmtId="0" fontId="122" fillId="25" borderId="0" applyNumberFormat="0" applyBorder="0" applyAlignment="0" applyProtection="0"/>
    <xf numFmtId="0" fontId="28" fillId="0" borderId="0"/>
    <xf numFmtId="0" fontId="37" fillId="85" borderId="0" applyNumberFormat="0" applyBorder="0" applyAlignment="0" applyProtection="0"/>
    <xf numFmtId="0" fontId="122" fillId="4" borderId="0" applyNumberFormat="0" applyBorder="0" applyAlignment="0" applyProtection="0"/>
    <xf numFmtId="0" fontId="37" fillId="30" borderId="0" applyNumberFormat="0" applyBorder="0" applyAlignment="0" applyProtection="0"/>
    <xf numFmtId="0" fontId="115" fillId="92" borderId="0" applyNumberFormat="0" applyBorder="0" applyAlignment="0" applyProtection="0"/>
    <xf numFmtId="0" fontId="115" fillId="94" borderId="0" applyNumberFormat="0" applyBorder="0" applyAlignment="0" applyProtection="0"/>
    <xf numFmtId="0" fontId="115" fillId="95" borderId="0" applyNumberFormat="0" applyBorder="0" applyAlignment="0" applyProtection="0"/>
    <xf numFmtId="0" fontId="115" fillId="76" borderId="0" applyNumberFormat="0" applyBorder="0" applyAlignment="0" applyProtection="0"/>
    <xf numFmtId="0" fontId="115" fillId="91" borderId="0" applyNumberFormat="0" applyBorder="0" applyAlignment="0" applyProtection="0"/>
    <xf numFmtId="0" fontId="115" fillId="93" borderId="0" applyNumberFormat="0" applyBorder="0" applyAlignment="0" applyProtection="0"/>
    <xf numFmtId="0" fontId="122" fillId="8" borderId="0" applyNumberFormat="0" applyBorder="0" applyAlignment="0" applyProtection="0"/>
    <xf numFmtId="0" fontId="123" fillId="75" borderId="0" applyNumberFormat="0" applyBorder="0" applyAlignment="0" applyProtection="0"/>
    <xf numFmtId="0" fontId="124" fillId="96" borderId="51" applyNumberFormat="0" applyAlignment="0" applyProtection="0"/>
    <xf numFmtId="0" fontId="125" fillId="76" borderId="52" applyNumberFormat="0" applyAlignment="0" applyProtection="0"/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126" fillId="0" borderId="0" applyNumberFormat="0" applyFill="0" applyBorder="0" applyAlignment="0" applyProtection="0"/>
    <xf numFmtId="0" fontId="127" fillId="97" borderId="0" applyNumberFormat="0" applyBorder="0" applyAlignment="0" applyProtection="0"/>
    <xf numFmtId="38" fontId="41" fillId="16" borderId="0" applyNumberFormat="0" applyBorder="0" applyAlignment="0" applyProtection="0"/>
    <xf numFmtId="0" fontId="128" fillId="0" borderId="53" applyNumberFormat="0" applyFill="0" applyAlignment="0" applyProtection="0"/>
    <xf numFmtId="0" fontId="129" fillId="0" borderId="54" applyNumberFormat="0" applyFill="0" applyAlignment="0" applyProtection="0"/>
    <xf numFmtId="0" fontId="130" fillId="0" borderId="55" applyNumberFormat="0" applyFill="0" applyAlignment="0" applyProtection="0"/>
    <xf numFmtId="0" fontId="130" fillId="0" borderId="0" applyNumberFormat="0" applyFill="0" applyBorder="0" applyAlignment="0" applyProtection="0"/>
    <xf numFmtId="0" fontId="131" fillId="81" borderId="51" applyNumberFormat="0" applyAlignment="0" applyProtection="0"/>
    <xf numFmtId="10" fontId="41" fillId="18" borderId="4" applyNumberFormat="0" applyBorder="0" applyAlignment="0" applyProtection="0"/>
    <xf numFmtId="0" fontId="132" fillId="0" borderId="56" applyNumberFormat="0" applyFill="0" applyAlignment="0" applyProtection="0"/>
    <xf numFmtId="44" fontId="31" fillId="0" borderId="6" applyNumberFormat="0" applyFont="0" applyAlignment="0">
      <alignment horizontal="center"/>
    </xf>
    <xf numFmtId="44" fontId="31" fillId="0" borderId="7" applyNumberFormat="0" applyFont="0" applyAlignment="0">
      <alignment horizontal="center"/>
    </xf>
    <xf numFmtId="0" fontId="133" fillId="81" borderId="0" applyNumberFormat="0" applyBorder="0" applyAlignment="0" applyProtection="0"/>
    <xf numFmtId="185" fontId="28" fillId="0" borderId="0"/>
    <xf numFmtId="0" fontId="28" fillId="80" borderId="8" applyNumberFormat="0" applyFont="0" applyAlignment="0" applyProtection="0"/>
    <xf numFmtId="0" fontId="134" fillId="96" borderId="57" applyNumberFormat="0" applyAlignment="0" applyProtection="0"/>
    <xf numFmtId="9" fontId="28" fillId="0" borderId="0" applyFont="0" applyFill="0" applyBorder="0" applyAlignment="0" applyProtection="0"/>
    <xf numFmtId="4" fontId="37" fillId="19" borderId="57" applyNumberFormat="0" applyProtection="0">
      <alignment vertical="center"/>
    </xf>
    <xf numFmtId="4" fontId="88" fillId="19" borderId="57" applyNumberFormat="0" applyProtection="0">
      <alignment vertical="center"/>
    </xf>
    <xf numFmtId="4" fontId="37" fillId="19" borderId="57" applyNumberFormat="0" applyProtection="0">
      <alignment horizontal="left" vertical="center" indent="1"/>
    </xf>
    <xf numFmtId="4" fontId="37" fillId="19" borderId="57" applyNumberFormat="0" applyProtection="0">
      <alignment horizontal="left" vertical="center" indent="1"/>
    </xf>
    <xf numFmtId="0" fontId="28" fillId="98" borderId="57" applyNumberFormat="0" applyProtection="0">
      <alignment horizontal="left" vertical="center" indent="1"/>
    </xf>
    <xf numFmtId="4" fontId="37" fillId="39" borderId="57" applyNumberFormat="0" applyProtection="0">
      <alignment horizontal="right" vertical="center"/>
    </xf>
    <xf numFmtId="4" fontId="37" fillId="99" borderId="57" applyNumberFormat="0" applyProtection="0">
      <alignment horizontal="right" vertical="center"/>
    </xf>
    <xf numFmtId="4" fontId="37" fillId="38" borderId="57" applyNumberFormat="0" applyProtection="0">
      <alignment horizontal="right" vertical="center"/>
    </xf>
    <xf numFmtId="4" fontId="37" fillId="100" borderId="57" applyNumberFormat="0" applyProtection="0">
      <alignment horizontal="right" vertical="center"/>
    </xf>
    <xf numFmtId="4" fontId="37" fillId="101" borderId="57" applyNumberFormat="0" applyProtection="0">
      <alignment horizontal="right" vertical="center"/>
    </xf>
    <xf numFmtId="4" fontId="37" fillId="102" borderId="57" applyNumberFormat="0" applyProtection="0">
      <alignment horizontal="right" vertical="center"/>
    </xf>
    <xf numFmtId="4" fontId="37" fillId="103" borderId="57" applyNumberFormat="0" applyProtection="0">
      <alignment horizontal="right" vertical="center"/>
    </xf>
    <xf numFmtId="4" fontId="37" fillId="104" borderId="57" applyNumberFormat="0" applyProtection="0">
      <alignment horizontal="right" vertical="center"/>
    </xf>
    <xf numFmtId="4" fontId="37" fillId="37" borderId="57" applyNumberFormat="0" applyProtection="0">
      <alignment horizontal="right" vertical="center"/>
    </xf>
    <xf numFmtId="4" fontId="85" fillId="105" borderId="57" applyNumberFormat="0" applyProtection="0">
      <alignment horizontal="left" vertical="center" indent="1"/>
    </xf>
    <xf numFmtId="4" fontId="37" fillId="106" borderId="58" applyNumberFormat="0" applyProtection="0">
      <alignment horizontal="left" vertical="center" indent="1"/>
    </xf>
    <xf numFmtId="0" fontId="28" fillId="98" borderId="57" applyNumberFormat="0" applyProtection="0">
      <alignment horizontal="left" vertical="center" indent="1"/>
    </xf>
    <xf numFmtId="4" fontId="37" fillId="106" borderId="57" applyNumberFormat="0" applyProtection="0">
      <alignment horizontal="left" vertical="center" indent="1"/>
    </xf>
    <xf numFmtId="4" fontId="37" fillId="107" borderId="57" applyNumberFormat="0" applyProtection="0">
      <alignment horizontal="left" vertical="center" indent="1"/>
    </xf>
    <xf numFmtId="0" fontId="28" fillId="107" borderId="57" applyNumberFormat="0" applyProtection="0">
      <alignment horizontal="left" vertical="center" indent="1"/>
    </xf>
    <xf numFmtId="0" fontId="28" fillId="107" borderId="57" applyNumberFormat="0" applyProtection="0">
      <alignment horizontal="left" vertical="center" indent="1"/>
    </xf>
    <xf numFmtId="0" fontId="28" fillId="36" borderId="57" applyNumberFormat="0" applyProtection="0">
      <alignment horizontal="left" vertical="center" indent="1"/>
    </xf>
    <xf numFmtId="0" fontId="28" fillId="36" borderId="57" applyNumberFormat="0" applyProtection="0">
      <alignment horizontal="left" vertical="center" indent="1"/>
    </xf>
    <xf numFmtId="0" fontId="28" fillId="16" borderId="57" applyNumberFormat="0" applyProtection="0">
      <alignment horizontal="left" vertical="center" indent="1"/>
    </xf>
    <xf numFmtId="0" fontId="28" fillId="16" borderId="57" applyNumberFormat="0" applyProtection="0">
      <alignment horizontal="left" vertical="center" indent="1"/>
    </xf>
    <xf numFmtId="0" fontId="28" fillId="98" borderId="57" applyNumberFormat="0" applyProtection="0">
      <alignment horizontal="left" vertical="center" indent="1"/>
    </xf>
    <xf numFmtId="0" fontId="28" fillId="98" borderId="57" applyNumberFormat="0" applyProtection="0">
      <alignment horizontal="left" vertical="center" indent="1"/>
    </xf>
    <xf numFmtId="4" fontId="37" fillId="32" borderId="57" applyNumberFormat="0" applyProtection="0">
      <alignment vertical="center"/>
    </xf>
    <xf numFmtId="4" fontId="88" fillId="32" borderId="57" applyNumberFormat="0" applyProtection="0">
      <alignment vertical="center"/>
    </xf>
    <xf numFmtId="4" fontId="37" fillId="32" borderId="57" applyNumberFormat="0" applyProtection="0">
      <alignment horizontal="left" vertical="center" indent="1"/>
    </xf>
    <xf numFmtId="4" fontId="37" fillId="32" borderId="57" applyNumberFormat="0" applyProtection="0">
      <alignment horizontal="left" vertical="center" indent="1"/>
    </xf>
    <xf numFmtId="4" fontId="37" fillId="106" borderId="57" applyNumberFormat="0" applyProtection="0">
      <alignment horizontal="right" vertical="center"/>
    </xf>
    <xf numFmtId="4" fontId="88" fillId="106" borderId="57" applyNumberFormat="0" applyProtection="0">
      <alignment horizontal="right" vertical="center"/>
    </xf>
    <xf numFmtId="0" fontId="28" fillId="98" borderId="57" applyNumberFormat="0" applyProtection="0">
      <alignment horizontal="left" vertical="center" indent="1"/>
    </xf>
    <xf numFmtId="0" fontId="28" fillId="98" borderId="57" applyNumberFormat="0" applyProtection="0">
      <alignment horizontal="left" vertical="center" indent="1"/>
    </xf>
    <xf numFmtId="0" fontId="121" fillId="0" borderId="0"/>
    <xf numFmtId="4" fontId="82" fillId="106" borderId="57" applyNumberFormat="0" applyProtection="0">
      <alignment horizontal="right" vertical="center"/>
    </xf>
    <xf numFmtId="38" fontId="41" fillId="0" borderId="14"/>
    <xf numFmtId="0" fontId="116" fillId="0" borderId="0" applyNumberFormat="0" applyFill="0" applyBorder="0" applyAlignment="0" applyProtection="0"/>
    <xf numFmtId="0" fontId="50" fillId="0" borderId="59" applyNumberFormat="0" applyFill="0" applyAlignment="0" applyProtection="0"/>
    <xf numFmtId="0" fontId="135" fillId="0" borderId="0" applyNumberFormat="0" applyFill="0" applyBorder="0" applyAlignment="0" applyProtection="0"/>
    <xf numFmtId="0" fontId="22" fillId="0" borderId="0"/>
    <xf numFmtId="0" fontId="109" fillId="0" borderId="0" applyNumberFormat="0" applyFill="0" applyBorder="0" applyAlignment="0" applyProtection="0"/>
    <xf numFmtId="0" fontId="102" fillId="0" borderId="44" applyNumberFormat="0" applyFill="0" applyAlignment="0" applyProtection="0"/>
    <xf numFmtId="0" fontId="103" fillId="0" borderId="45" applyNumberFormat="0" applyFill="0" applyAlignment="0" applyProtection="0"/>
    <xf numFmtId="0" fontId="104" fillId="0" borderId="46" applyNumberFormat="0" applyFill="0" applyAlignment="0" applyProtection="0"/>
    <xf numFmtId="0" fontId="104" fillId="0" borderId="0" applyNumberFormat="0" applyFill="0" applyBorder="0" applyAlignment="0" applyProtection="0"/>
    <xf numFmtId="0" fontId="101" fillId="67" borderId="0" applyNumberFormat="0" applyBorder="0" applyAlignment="0" applyProtection="0"/>
    <xf numFmtId="0" fontId="97" fillId="64" borderId="0" applyNumberFormat="0" applyBorder="0" applyAlignment="0" applyProtection="0"/>
    <xf numFmtId="0" fontId="107" fillId="69" borderId="0" applyNumberFormat="0" applyBorder="0" applyAlignment="0" applyProtection="0"/>
    <xf numFmtId="0" fontId="105" fillId="68" borderId="42" applyNumberFormat="0" applyAlignment="0" applyProtection="0"/>
    <xf numFmtId="0" fontId="108" fillId="65" borderId="49" applyNumberFormat="0" applyAlignment="0" applyProtection="0"/>
    <xf numFmtId="0" fontId="98" fillId="65" borderId="42" applyNumberFormat="0" applyAlignment="0" applyProtection="0"/>
    <xf numFmtId="0" fontId="106" fillId="0" borderId="47" applyNumberFormat="0" applyFill="0" applyAlignment="0" applyProtection="0"/>
    <xf numFmtId="0" fontId="99" fillId="66" borderId="43" applyNumberFormat="0" applyAlignment="0" applyProtection="0"/>
    <xf numFmtId="0" fontId="111" fillId="0" borderId="0" applyNumberFormat="0" applyFill="0" applyBorder="0" applyAlignment="0" applyProtection="0"/>
    <xf numFmtId="0" fontId="22" fillId="70" borderId="48" applyNumberFormat="0" applyFont="0" applyAlignment="0" applyProtection="0"/>
    <xf numFmtId="0" fontId="100" fillId="0" borderId="0" applyNumberFormat="0" applyFill="0" applyBorder="0" applyAlignment="0" applyProtection="0"/>
    <xf numFmtId="0" fontId="110" fillId="0" borderId="50" applyNumberFormat="0" applyFill="0" applyAlignment="0" applyProtection="0"/>
    <xf numFmtId="0" fontId="96" fillId="58" borderId="0" applyNumberFormat="0" applyBorder="0" applyAlignment="0" applyProtection="0"/>
    <xf numFmtId="0" fontId="22" fillId="40" borderId="0" applyNumberFormat="0" applyBorder="0" applyAlignment="0" applyProtection="0"/>
    <xf numFmtId="0" fontId="22" fillId="46" borderId="0" applyNumberFormat="0" applyBorder="0" applyAlignment="0" applyProtection="0"/>
    <xf numFmtId="0" fontId="96" fillId="52" borderId="0" applyNumberFormat="0" applyBorder="0" applyAlignment="0" applyProtection="0"/>
    <xf numFmtId="0" fontId="96" fillId="59" borderId="0" applyNumberFormat="0" applyBorder="0" applyAlignment="0" applyProtection="0"/>
    <xf numFmtId="0" fontId="22" fillId="41" borderId="0" applyNumberFormat="0" applyBorder="0" applyAlignment="0" applyProtection="0"/>
    <xf numFmtId="0" fontId="22" fillId="47" borderId="0" applyNumberFormat="0" applyBorder="0" applyAlignment="0" applyProtection="0"/>
    <xf numFmtId="0" fontId="96" fillId="53" borderId="0" applyNumberFormat="0" applyBorder="0" applyAlignment="0" applyProtection="0"/>
    <xf numFmtId="0" fontId="96" fillId="60" borderId="0" applyNumberFormat="0" applyBorder="0" applyAlignment="0" applyProtection="0"/>
    <xf numFmtId="0" fontId="22" fillId="42" borderId="0" applyNumberFormat="0" applyBorder="0" applyAlignment="0" applyProtection="0"/>
    <xf numFmtId="0" fontId="22" fillId="48" borderId="0" applyNumberFormat="0" applyBorder="0" applyAlignment="0" applyProtection="0"/>
    <xf numFmtId="0" fontId="96" fillId="54" borderId="0" applyNumberFormat="0" applyBorder="0" applyAlignment="0" applyProtection="0"/>
    <xf numFmtId="0" fontId="96" fillId="61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96" fillId="55" borderId="0" applyNumberFormat="0" applyBorder="0" applyAlignment="0" applyProtection="0"/>
    <xf numFmtId="0" fontId="96" fillId="62" borderId="0" applyNumberFormat="0" applyBorder="0" applyAlignment="0" applyProtection="0"/>
    <xf numFmtId="0" fontId="22" fillId="44" borderId="0" applyNumberFormat="0" applyBorder="0" applyAlignment="0" applyProtection="0"/>
    <xf numFmtId="0" fontId="22" fillId="50" borderId="0" applyNumberFormat="0" applyBorder="0" applyAlignment="0" applyProtection="0"/>
    <xf numFmtId="0" fontId="96" fillId="56" borderId="0" applyNumberFormat="0" applyBorder="0" applyAlignment="0" applyProtection="0"/>
    <xf numFmtId="0" fontId="96" fillId="63" borderId="0" applyNumberFormat="0" applyBorder="0" applyAlignment="0" applyProtection="0"/>
    <xf numFmtId="0" fontId="22" fillId="45" borderId="0" applyNumberFormat="0" applyBorder="0" applyAlignment="0" applyProtection="0"/>
    <xf numFmtId="0" fontId="22" fillId="51" borderId="0" applyNumberFormat="0" applyBorder="0" applyAlignment="0" applyProtection="0"/>
    <xf numFmtId="0" fontId="96" fillId="57" borderId="0" applyNumberFormat="0" applyBorder="0" applyAlignment="0" applyProtection="0"/>
    <xf numFmtId="0" fontId="22" fillId="0" borderId="0"/>
    <xf numFmtId="0" fontId="109" fillId="0" borderId="0" applyNumberFormat="0" applyFill="0" applyBorder="0" applyAlignment="0" applyProtection="0"/>
    <xf numFmtId="0" fontId="102" fillId="0" borderId="44" applyNumberFormat="0" applyFill="0" applyAlignment="0" applyProtection="0"/>
    <xf numFmtId="0" fontId="103" fillId="0" borderId="45" applyNumberFormat="0" applyFill="0" applyAlignment="0" applyProtection="0"/>
    <xf numFmtId="0" fontId="104" fillId="0" borderId="46" applyNumberFormat="0" applyFill="0" applyAlignment="0" applyProtection="0"/>
    <xf numFmtId="0" fontId="104" fillId="0" borderId="0" applyNumberFormat="0" applyFill="0" applyBorder="0" applyAlignment="0" applyProtection="0"/>
    <xf numFmtId="0" fontId="101" fillId="67" borderId="0" applyNumberFormat="0" applyBorder="0" applyAlignment="0" applyProtection="0"/>
    <xf numFmtId="0" fontId="97" fillId="64" borderId="0" applyNumberFormat="0" applyBorder="0" applyAlignment="0" applyProtection="0"/>
    <xf numFmtId="0" fontId="107" fillId="69" borderId="0" applyNumberFormat="0" applyBorder="0" applyAlignment="0" applyProtection="0"/>
    <xf numFmtId="0" fontId="105" fillId="68" borderId="42" applyNumberFormat="0" applyAlignment="0" applyProtection="0"/>
    <xf numFmtId="0" fontId="108" fillId="65" borderId="49" applyNumberFormat="0" applyAlignment="0" applyProtection="0"/>
    <xf numFmtId="0" fontId="98" fillId="65" borderId="42" applyNumberFormat="0" applyAlignment="0" applyProtection="0"/>
    <xf numFmtId="0" fontId="106" fillId="0" borderId="47" applyNumberFormat="0" applyFill="0" applyAlignment="0" applyProtection="0"/>
    <xf numFmtId="0" fontId="99" fillId="66" borderId="43" applyNumberFormat="0" applyAlignment="0" applyProtection="0"/>
    <xf numFmtId="0" fontId="111" fillId="0" borderId="0" applyNumberFormat="0" applyFill="0" applyBorder="0" applyAlignment="0" applyProtection="0"/>
    <xf numFmtId="0" fontId="22" fillId="70" borderId="48" applyNumberFormat="0" applyFont="0" applyAlignment="0" applyProtection="0"/>
    <xf numFmtId="0" fontId="100" fillId="0" borderId="0" applyNumberFormat="0" applyFill="0" applyBorder="0" applyAlignment="0" applyProtection="0"/>
    <xf numFmtId="0" fontId="110" fillId="0" borderId="50" applyNumberFormat="0" applyFill="0" applyAlignment="0" applyProtection="0"/>
    <xf numFmtId="0" fontId="96" fillId="58" borderId="0" applyNumberFormat="0" applyBorder="0" applyAlignment="0" applyProtection="0"/>
    <xf numFmtId="0" fontId="22" fillId="40" borderId="0" applyNumberFormat="0" applyBorder="0" applyAlignment="0" applyProtection="0"/>
    <xf numFmtId="0" fontId="22" fillId="46" borderId="0" applyNumberFormat="0" applyBorder="0" applyAlignment="0" applyProtection="0"/>
    <xf numFmtId="0" fontId="96" fillId="52" borderId="0" applyNumberFormat="0" applyBorder="0" applyAlignment="0" applyProtection="0"/>
    <xf numFmtId="0" fontId="96" fillId="59" borderId="0" applyNumberFormat="0" applyBorder="0" applyAlignment="0" applyProtection="0"/>
    <xf numFmtId="0" fontId="22" fillId="41" borderId="0" applyNumberFormat="0" applyBorder="0" applyAlignment="0" applyProtection="0"/>
    <xf numFmtId="0" fontId="22" fillId="47" borderId="0" applyNumberFormat="0" applyBorder="0" applyAlignment="0" applyProtection="0"/>
    <xf numFmtId="0" fontId="96" fillId="53" borderId="0" applyNumberFormat="0" applyBorder="0" applyAlignment="0" applyProtection="0"/>
    <xf numFmtId="0" fontId="96" fillId="60" borderId="0" applyNumberFormat="0" applyBorder="0" applyAlignment="0" applyProtection="0"/>
    <xf numFmtId="0" fontId="22" fillId="42" borderId="0" applyNumberFormat="0" applyBorder="0" applyAlignment="0" applyProtection="0"/>
    <xf numFmtId="0" fontId="22" fillId="48" borderId="0" applyNumberFormat="0" applyBorder="0" applyAlignment="0" applyProtection="0"/>
    <xf numFmtId="0" fontId="96" fillId="54" borderId="0" applyNumberFormat="0" applyBorder="0" applyAlignment="0" applyProtection="0"/>
    <xf numFmtId="0" fontId="96" fillId="61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96" fillId="55" borderId="0" applyNumberFormat="0" applyBorder="0" applyAlignment="0" applyProtection="0"/>
    <xf numFmtId="0" fontId="96" fillId="62" borderId="0" applyNumberFormat="0" applyBorder="0" applyAlignment="0" applyProtection="0"/>
    <xf numFmtId="0" fontId="22" fillId="44" borderId="0" applyNumberFormat="0" applyBorder="0" applyAlignment="0" applyProtection="0"/>
    <xf numFmtId="0" fontId="22" fillId="50" borderId="0" applyNumberFormat="0" applyBorder="0" applyAlignment="0" applyProtection="0"/>
    <xf numFmtId="0" fontId="96" fillId="56" borderId="0" applyNumberFormat="0" applyBorder="0" applyAlignment="0" applyProtection="0"/>
    <xf numFmtId="0" fontId="96" fillId="63" borderId="0" applyNumberFormat="0" applyBorder="0" applyAlignment="0" applyProtection="0"/>
    <xf numFmtId="0" fontId="22" fillId="45" borderId="0" applyNumberFormat="0" applyBorder="0" applyAlignment="0" applyProtection="0"/>
    <xf numFmtId="0" fontId="22" fillId="51" borderId="0" applyNumberFormat="0" applyBorder="0" applyAlignment="0" applyProtection="0"/>
    <xf numFmtId="0" fontId="96" fillId="57" borderId="0" applyNumberFormat="0" applyBorder="0" applyAlignment="0" applyProtection="0"/>
    <xf numFmtId="0" fontId="22" fillId="0" borderId="0"/>
    <xf numFmtId="0" fontId="109" fillId="0" borderId="0" applyNumberFormat="0" applyFill="0" applyBorder="0" applyAlignment="0" applyProtection="0"/>
    <xf numFmtId="0" fontId="102" fillId="0" borderId="44" applyNumberFormat="0" applyFill="0" applyAlignment="0" applyProtection="0"/>
    <xf numFmtId="0" fontId="103" fillId="0" borderId="45" applyNumberFormat="0" applyFill="0" applyAlignment="0" applyProtection="0"/>
    <xf numFmtId="0" fontId="104" fillId="0" borderId="46" applyNumberFormat="0" applyFill="0" applyAlignment="0" applyProtection="0"/>
    <xf numFmtId="0" fontId="104" fillId="0" borderId="0" applyNumberFormat="0" applyFill="0" applyBorder="0" applyAlignment="0" applyProtection="0"/>
    <xf numFmtId="0" fontId="101" fillId="67" borderId="0" applyNumberFormat="0" applyBorder="0" applyAlignment="0" applyProtection="0"/>
    <xf numFmtId="0" fontId="97" fillId="64" borderId="0" applyNumberFormat="0" applyBorder="0" applyAlignment="0" applyProtection="0"/>
    <xf numFmtId="0" fontId="107" fillId="69" borderId="0" applyNumberFormat="0" applyBorder="0" applyAlignment="0" applyProtection="0"/>
    <xf numFmtId="0" fontId="105" fillId="68" borderId="42" applyNumberFormat="0" applyAlignment="0" applyProtection="0"/>
    <xf numFmtId="0" fontId="108" fillId="65" borderId="49" applyNumberFormat="0" applyAlignment="0" applyProtection="0"/>
    <xf numFmtId="0" fontId="98" fillId="65" borderId="42" applyNumberFormat="0" applyAlignment="0" applyProtection="0"/>
    <xf numFmtId="0" fontId="106" fillId="0" borderId="47" applyNumberFormat="0" applyFill="0" applyAlignment="0" applyProtection="0"/>
    <xf numFmtId="0" fontId="99" fillId="66" borderId="43" applyNumberFormat="0" applyAlignment="0" applyProtection="0"/>
    <xf numFmtId="0" fontId="111" fillId="0" borderId="0" applyNumberFormat="0" applyFill="0" applyBorder="0" applyAlignment="0" applyProtection="0"/>
    <xf numFmtId="0" fontId="22" fillId="70" borderId="48" applyNumberFormat="0" applyFont="0" applyAlignment="0" applyProtection="0"/>
    <xf numFmtId="0" fontId="100" fillId="0" borderId="0" applyNumberFormat="0" applyFill="0" applyBorder="0" applyAlignment="0" applyProtection="0"/>
    <xf numFmtId="0" fontId="110" fillId="0" borderId="50" applyNumberFormat="0" applyFill="0" applyAlignment="0" applyProtection="0"/>
    <xf numFmtId="0" fontId="96" fillId="58" borderId="0" applyNumberFormat="0" applyBorder="0" applyAlignment="0" applyProtection="0"/>
    <xf numFmtId="0" fontId="22" fillId="40" borderId="0" applyNumberFormat="0" applyBorder="0" applyAlignment="0" applyProtection="0"/>
    <xf numFmtId="0" fontId="22" fillId="46" borderId="0" applyNumberFormat="0" applyBorder="0" applyAlignment="0" applyProtection="0"/>
    <xf numFmtId="0" fontId="96" fillId="52" borderId="0" applyNumberFormat="0" applyBorder="0" applyAlignment="0" applyProtection="0"/>
    <xf numFmtId="0" fontId="96" fillId="59" borderId="0" applyNumberFormat="0" applyBorder="0" applyAlignment="0" applyProtection="0"/>
    <xf numFmtId="0" fontId="22" fillId="41" borderId="0" applyNumberFormat="0" applyBorder="0" applyAlignment="0" applyProtection="0"/>
    <xf numFmtId="0" fontId="22" fillId="47" borderId="0" applyNumberFormat="0" applyBorder="0" applyAlignment="0" applyProtection="0"/>
    <xf numFmtId="0" fontId="96" fillId="53" borderId="0" applyNumberFormat="0" applyBorder="0" applyAlignment="0" applyProtection="0"/>
    <xf numFmtId="0" fontId="96" fillId="60" borderId="0" applyNumberFormat="0" applyBorder="0" applyAlignment="0" applyProtection="0"/>
    <xf numFmtId="0" fontId="22" fillId="42" borderId="0" applyNumberFormat="0" applyBorder="0" applyAlignment="0" applyProtection="0"/>
    <xf numFmtId="0" fontId="22" fillId="48" borderId="0" applyNumberFormat="0" applyBorder="0" applyAlignment="0" applyProtection="0"/>
    <xf numFmtId="0" fontId="96" fillId="54" borderId="0" applyNumberFormat="0" applyBorder="0" applyAlignment="0" applyProtection="0"/>
    <xf numFmtId="0" fontId="96" fillId="61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96" fillId="55" borderId="0" applyNumberFormat="0" applyBorder="0" applyAlignment="0" applyProtection="0"/>
    <xf numFmtId="0" fontId="96" fillId="62" borderId="0" applyNumberFormat="0" applyBorder="0" applyAlignment="0" applyProtection="0"/>
    <xf numFmtId="0" fontId="22" fillId="44" borderId="0" applyNumberFormat="0" applyBorder="0" applyAlignment="0" applyProtection="0"/>
    <xf numFmtId="0" fontId="22" fillId="50" borderId="0" applyNumberFormat="0" applyBorder="0" applyAlignment="0" applyProtection="0"/>
    <xf numFmtId="0" fontId="96" fillId="56" borderId="0" applyNumberFormat="0" applyBorder="0" applyAlignment="0" applyProtection="0"/>
    <xf numFmtId="0" fontId="96" fillId="63" borderId="0" applyNumberFormat="0" applyBorder="0" applyAlignment="0" applyProtection="0"/>
    <xf numFmtId="0" fontId="22" fillId="45" borderId="0" applyNumberFormat="0" applyBorder="0" applyAlignment="0" applyProtection="0"/>
    <xf numFmtId="0" fontId="22" fillId="51" borderId="0" applyNumberFormat="0" applyBorder="0" applyAlignment="0" applyProtection="0"/>
    <xf numFmtId="0" fontId="96" fillId="57" borderId="0" applyNumberFormat="0" applyBorder="0" applyAlignment="0" applyProtection="0"/>
    <xf numFmtId="0" fontId="22" fillId="0" borderId="0"/>
    <xf numFmtId="0" fontId="109" fillId="0" borderId="0" applyNumberFormat="0" applyFill="0" applyBorder="0" applyAlignment="0" applyProtection="0"/>
    <xf numFmtId="0" fontId="102" fillId="0" borderId="44" applyNumberFormat="0" applyFill="0" applyAlignment="0" applyProtection="0"/>
    <xf numFmtId="0" fontId="103" fillId="0" borderId="45" applyNumberFormat="0" applyFill="0" applyAlignment="0" applyProtection="0"/>
    <xf numFmtId="0" fontId="104" fillId="0" borderId="46" applyNumberFormat="0" applyFill="0" applyAlignment="0" applyProtection="0"/>
    <xf numFmtId="0" fontId="104" fillId="0" borderId="0" applyNumberFormat="0" applyFill="0" applyBorder="0" applyAlignment="0" applyProtection="0"/>
    <xf numFmtId="0" fontId="101" fillId="67" borderId="0" applyNumberFormat="0" applyBorder="0" applyAlignment="0" applyProtection="0"/>
    <xf numFmtId="0" fontId="97" fillId="64" borderId="0" applyNumberFormat="0" applyBorder="0" applyAlignment="0" applyProtection="0"/>
    <xf numFmtId="0" fontId="107" fillId="69" borderId="0" applyNumberFormat="0" applyBorder="0" applyAlignment="0" applyProtection="0"/>
    <xf numFmtId="0" fontId="105" fillId="68" borderId="42" applyNumberFormat="0" applyAlignment="0" applyProtection="0"/>
    <xf numFmtId="0" fontId="108" fillId="65" borderId="49" applyNumberFormat="0" applyAlignment="0" applyProtection="0"/>
    <xf numFmtId="0" fontId="98" fillId="65" borderId="42" applyNumberFormat="0" applyAlignment="0" applyProtection="0"/>
    <xf numFmtId="0" fontId="106" fillId="0" borderId="47" applyNumberFormat="0" applyFill="0" applyAlignment="0" applyProtection="0"/>
    <xf numFmtId="0" fontId="99" fillId="66" borderId="43" applyNumberFormat="0" applyAlignment="0" applyProtection="0"/>
    <xf numFmtId="0" fontId="111" fillId="0" borderId="0" applyNumberFormat="0" applyFill="0" applyBorder="0" applyAlignment="0" applyProtection="0"/>
    <xf numFmtId="0" fontId="22" fillId="70" borderId="48" applyNumberFormat="0" applyFont="0" applyAlignment="0" applyProtection="0"/>
    <xf numFmtId="0" fontId="100" fillId="0" borderId="0" applyNumberFormat="0" applyFill="0" applyBorder="0" applyAlignment="0" applyProtection="0"/>
    <xf numFmtId="0" fontId="110" fillId="0" borderId="50" applyNumberFormat="0" applyFill="0" applyAlignment="0" applyProtection="0"/>
    <xf numFmtId="0" fontId="96" fillId="58" borderId="0" applyNumberFormat="0" applyBorder="0" applyAlignment="0" applyProtection="0"/>
    <xf numFmtId="0" fontId="22" fillId="40" borderId="0" applyNumberFormat="0" applyBorder="0" applyAlignment="0" applyProtection="0"/>
    <xf numFmtId="0" fontId="22" fillId="46" borderId="0" applyNumberFormat="0" applyBorder="0" applyAlignment="0" applyProtection="0"/>
    <xf numFmtId="0" fontId="96" fillId="52" borderId="0" applyNumberFormat="0" applyBorder="0" applyAlignment="0" applyProtection="0"/>
    <xf numFmtId="0" fontId="96" fillId="59" borderId="0" applyNumberFormat="0" applyBorder="0" applyAlignment="0" applyProtection="0"/>
    <xf numFmtId="0" fontId="22" fillId="41" borderId="0" applyNumberFormat="0" applyBorder="0" applyAlignment="0" applyProtection="0"/>
    <xf numFmtId="0" fontId="22" fillId="47" borderId="0" applyNumberFormat="0" applyBorder="0" applyAlignment="0" applyProtection="0"/>
    <xf numFmtId="0" fontId="96" fillId="53" borderId="0" applyNumberFormat="0" applyBorder="0" applyAlignment="0" applyProtection="0"/>
    <xf numFmtId="0" fontId="96" fillId="60" borderId="0" applyNumberFormat="0" applyBorder="0" applyAlignment="0" applyProtection="0"/>
    <xf numFmtId="0" fontId="22" fillId="42" borderId="0" applyNumberFormat="0" applyBorder="0" applyAlignment="0" applyProtection="0"/>
    <xf numFmtId="0" fontId="22" fillId="48" borderId="0" applyNumberFormat="0" applyBorder="0" applyAlignment="0" applyProtection="0"/>
    <xf numFmtId="0" fontId="96" fillId="54" borderId="0" applyNumberFormat="0" applyBorder="0" applyAlignment="0" applyProtection="0"/>
    <xf numFmtId="0" fontId="96" fillId="61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96" fillId="55" borderId="0" applyNumberFormat="0" applyBorder="0" applyAlignment="0" applyProtection="0"/>
    <xf numFmtId="0" fontId="96" fillId="62" borderId="0" applyNumberFormat="0" applyBorder="0" applyAlignment="0" applyProtection="0"/>
    <xf numFmtId="0" fontId="22" fillId="44" borderId="0" applyNumberFormat="0" applyBorder="0" applyAlignment="0" applyProtection="0"/>
    <xf numFmtId="0" fontId="22" fillId="50" borderId="0" applyNumberFormat="0" applyBorder="0" applyAlignment="0" applyProtection="0"/>
    <xf numFmtId="0" fontId="96" fillId="56" borderId="0" applyNumberFormat="0" applyBorder="0" applyAlignment="0" applyProtection="0"/>
    <xf numFmtId="0" fontId="96" fillId="63" borderId="0" applyNumberFormat="0" applyBorder="0" applyAlignment="0" applyProtection="0"/>
    <xf numFmtId="0" fontId="22" fillId="45" borderId="0" applyNumberFormat="0" applyBorder="0" applyAlignment="0" applyProtection="0"/>
    <xf numFmtId="0" fontId="22" fillId="51" borderId="0" applyNumberFormat="0" applyBorder="0" applyAlignment="0" applyProtection="0"/>
    <xf numFmtId="0" fontId="96" fillId="57" borderId="0" applyNumberFormat="0" applyBorder="0" applyAlignment="0" applyProtection="0"/>
    <xf numFmtId="43" fontId="22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102" fillId="0" borderId="44" applyNumberFormat="0" applyFill="0" applyAlignment="0" applyProtection="0"/>
    <xf numFmtId="0" fontId="103" fillId="0" borderId="45" applyNumberFormat="0" applyFill="0" applyAlignment="0" applyProtection="0"/>
    <xf numFmtId="0" fontId="104" fillId="0" borderId="46" applyNumberFormat="0" applyFill="0" applyAlignment="0" applyProtection="0"/>
    <xf numFmtId="0" fontId="104" fillId="0" borderId="0" applyNumberFormat="0" applyFill="0" applyBorder="0" applyAlignment="0" applyProtection="0"/>
    <xf numFmtId="0" fontId="101" fillId="67" borderId="0" applyNumberFormat="0" applyBorder="0" applyAlignment="0" applyProtection="0"/>
    <xf numFmtId="0" fontId="97" fillId="64" borderId="0" applyNumberFormat="0" applyBorder="0" applyAlignment="0" applyProtection="0"/>
    <xf numFmtId="0" fontId="107" fillId="69" borderId="0" applyNumberFormat="0" applyBorder="0" applyAlignment="0" applyProtection="0"/>
    <xf numFmtId="0" fontId="105" fillId="68" borderId="42" applyNumberFormat="0" applyAlignment="0" applyProtection="0"/>
    <xf numFmtId="0" fontId="108" fillId="65" borderId="49" applyNumberFormat="0" applyAlignment="0" applyProtection="0"/>
    <xf numFmtId="0" fontId="98" fillId="65" borderId="42" applyNumberFormat="0" applyAlignment="0" applyProtection="0"/>
    <xf numFmtId="0" fontId="106" fillId="0" borderId="47" applyNumberFormat="0" applyFill="0" applyAlignment="0" applyProtection="0"/>
    <xf numFmtId="0" fontId="99" fillId="66" borderId="43" applyNumberFormat="0" applyAlignment="0" applyProtection="0"/>
    <xf numFmtId="0" fontId="111" fillId="0" borderId="0" applyNumberFormat="0" applyFill="0" applyBorder="0" applyAlignment="0" applyProtection="0"/>
    <xf numFmtId="0" fontId="22" fillId="70" borderId="48" applyNumberFormat="0" applyFont="0" applyAlignment="0" applyProtection="0"/>
    <xf numFmtId="0" fontId="100" fillId="0" borderId="0" applyNumberFormat="0" applyFill="0" applyBorder="0" applyAlignment="0" applyProtection="0"/>
    <xf numFmtId="0" fontId="110" fillId="0" borderId="50" applyNumberFormat="0" applyFill="0" applyAlignment="0" applyProtection="0"/>
    <xf numFmtId="0" fontId="96" fillId="58" borderId="0" applyNumberFormat="0" applyBorder="0" applyAlignment="0" applyProtection="0"/>
    <xf numFmtId="0" fontId="22" fillId="40" borderId="0" applyNumberFormat="0" applyBorder="0" applyAlignment="0" applyProtection="0"/>
    <xf numFmtId="0" fontId="22" fillId="46" borderId="0" applyNumberFormat="0" applyBorder="0" applyAlignment="0" applyProtection="0"/>
    <xf numFmtId="0" fontId="96" fillId="52" borderId="0" applyNumberFormat="0" applyBorder="0" applyAlignment="0" applyProtection="0"/>
    <xf numFmtId="0" fontId="96" fillId="59" borderId="0" applyNumberFormat="0" applyBorder="0" applyAlignment="0" applyProtection="0"/>
    <xf numFmtId="0" fontId="22" fillId="41" borderId="0" applyNumberFormat="0" applyBorder="0" applyAlignment="0" applyProtection="0"/>
    <xf numFmtId="0" fontId="22" fillId="47" borderId="0" applyNumberFormat="0" applyBorder="0" applyAlignment="0" applyProtection="0"/>
    <xf numFmtId="0" fontId="96" fillId="53" borderId="0" applyNumberFormat="0" applyBorder="0" applyAlignment="0" applyProtection="0"/>
    <xf numFmtId="0" fontId="96" fillId="60" borderId="0" applyNumberFormat="0" applyBorder="0" applyAlignment="0" applyProtection="0"/>
    <xf numFmtId="0" fontId="22" fillId="42" borderId="0" applyNumberFormat="0" applyBorder="0" applyAlignment="0" applyProtection="0"/>
    <xf numFmtId="0" fontId="22" fillId="48" borderId="0" applyNumberFormat="0" applyBorder="0" applyAlignment="0" applyProtection="0"/>
    <xf numFmtId="0" fontId="96" fillId="54" borderId="0" applyNumberFormat="0" applyBorder="0" applyAlignment="0" applyProtection="0"/>
    <xf numFmtId="0" fontId="96" fillId="61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96" fillId="55" borderId="0" applyNumberFormat="0" applyBorder="0" applyAlignment="0" applyProtection="0"/>
    <xf numFmtId="0" fontId="96" fillId="62" borderId="0" applyNumberFormat="0" applyBorder="0" applyAlignment="0" applyProtection="0"/>
    <xf numFmtId="0" fontId="22" fillId="44" borderId="0" applyNumberFormat="0" applyBorder="0" applyAlignment="0" applyProtection="0"/>
    <xf numFmtId="0" fontId="22" fillId="50" borderId="0" applyNumberFormat="0" applyBorder="0" applyAlignment="0" applyProtection="0"/>
    <xf numFmtId="0" fontId="96" fillId="56" borderId="0" applyNumberFormat="0" applyBorder="0" applyAlignment="0" applyProtection="0"/>
    <xf numFmtId="0" fontId="96" fillId="63" borderId="0" applyNumberFormat="0" applyBorder="0" applyAlignment="0" applyProtection="0"/>
    <xf numFmtId="0" fontId="22" fillId="45" borderId="0" applyNumberFormat="0" applyBorder="0" applyAlignment="0" applyProtection="0"/>
    <xf numFmtId="0" fontId="22" fillId="51" borderId="0" applyNumberFormat="0" applyBorder="0" applyAlignment="0" applyProtection="0"/>
    <xf numFmtId="0" fontId="96" fillId="57" borderId="0" applyNumberFormat="0" applyBorder="0" applyAlignment="0" applyProtection="0"/>
    <xf numFmtId="43" fontId="22" fillId="0" borderId="0" applyFont="0" applyFill="0" applyBorder="0" applyAlignment="0" applyProtection="0"/>
    <xf numFmtId="0" fontId="109" fillId="0" borderId="0" applyNumberFormat="0" applyFill="0" applyBorder="0" applyAlignment="0" applyProtection="0"/>
    <xf numFmtId="0" fontId="102" fillId="0" borderId="44" applyNumberFormat="0" applyFill="0" applyAlignment="0" applyProtection="0"/>
    <xf numFmtId="0" fontId="103" fillId="0" borderId="45" applyNumberFormat="0" applyFill="0" applyAlignment="0" applyProtection="0"/>
    <xf numFmtId="0" fontId="104" fillId="0" borderId="46" applyNumberFormat="0" applyFill="0" applyAlignment="0" applyProtection="0"/>
    <xf numFmtId="0" fontId="104" fillId="0" borderId="0" applyNumberFormat="0" applyFill="0" applyBorder="0" applyAlignment="0" applyProtection="0"/>
    <xf numFmtId="0" fontId="101" fillId="67" borderId="0" applyNumberFormat="0" applyBorder="0" applyAlignment="0" applyProtection="0"/>
    <xf numFmtId="0" fontId="97" fillId="64" borderId="0" applyNumberFormat="0" applyBorder="0" applyAlignment="0" applyProtection="0"/>
    <xf numFmtId="0" fontId="107" fillId="69" borderId="0" applyNumberFormat="0" applyBorder="0" applyAlignment="0" applyProtection="0"/>
    <xf numFmtId="0" fontId="105" fillId="68" borderId="42" applyNumberFormat="0" applyAlignment="0" applyProtection="0"/>
    <xf numFmtId="0" fontId="108" fillId="65" borderId="49" applyNumberFormat="0" applyAlignment="0" applyProtection="0"/>
    <xf numFmtId="0" fontId="98" fillId="65" borderId="42" applyNumberFormat="0" applyAlignment="0" applyProtection="0"/>
    <xf numFmtId="0" fontId="106" fillId="0" borderId="47" applyNumberFormat="0" applyFill="0" applyAlignment="0" applyProtection="0"/>
    <xf numFmtId="0" fontId="99" fillId="66" borderId="43" applyNumberFormat="0" applyAlignment="0" applyProtection="0"/>
    <xf numFmtId="0" fontId="111" fillId="0" borderId="0" applyNumberFormat="0" applyFill="0" applyBorder="0" applyAlignment="0" applyProtection="0"/>
    <xf numFmtId="0" fontId="22" fillId="70" borderId="48" applyNumberFormat="0" applyFont="0" applyAlignment="0" applyProtection="0"/>
    <xf numFmtId="0" fontId="100" fillId="0" borderId="0" applyNumberFormat="0" applyFill="0" applyBorder="0" applyAlignment="0" applyProtection="0"/>
    <xf numFmtId="0" fontId="110" fillId="0" borderId="50" applyNumberFormat="0" applyFill="0" applyAlignment="0" applyProtection="0"/>
    <xf numFmtId="0" fontId="96" fillId="58" borderId="0" applyNumberFormat="0" applyBorder="0" applyAlignment="0" applyProtection="0"/>
    <xf numFmtId="0" fontId="22" fillId="40" borderId="0" applyNumberFormat="0" applyBorder="0" applyAlignment="0" applyProtection="0"/>
    <xf numFmtId="0" fontId="22" fillId="46" borderId="0" applyNumberFormat="0" applyBorder="0" applyAlignment="0" applyProtection="0"/>
    <xf numFmtId="0" fontId="96" fillId="52" borderId="0" applyNumberFormat="0" applyBorder="0" applyAlignment="0" applyProtection="0"/>
    <xf numFmtId="0" fontId="96" fillId="59" borderId="0" applyNumberFormat="0" applyBorder="0" applyAlignment="0" applyProtection="0"/>
    <xf numFmtId="0" fontId="22" fillId="41" borderId="0" applyNumberFormat="0" applyBorder="0" applyAlignment="0" applyProtection="0"/>
    <xf numFmtId="0" fontId="22" fillId="47" borderId="0" applyNumberFormat="0" applyBorder="0" applyAlignment="0" applyProtection="0"/>
    <xf numFmtId="0" fontId="96" fillId="53" borderId="0" applyNumberFormat="0" applyBorder="0" applyAlignment="0" applyProtection="0"/>
    <xf numFmtId="0" fontId="96" fillId="60" borderId="0" applyNumberFormat="0" applyBorder="0" applyAlignment="0" applyProtection="0"/>
    <xf numFmtId="0" fontId="22" fillId="42" borderId="0" applyNumberFormat="0" applyBorder="0" applyAlignment="0" applyProtection="0"/>
    <xf numFmtId="0" fontId="22" fillId="48" borderId="0" applyNumberFormat="0" applyBorder="0" applyAlignment="0" applyProtection="0"/>
    <xf numFmtId="0" fontId="96" fillId="54" borderId="0" applyNumberFormat="0" applyBorder="0" applyAlignment="0" applyProtection="0"/>
    <xf numFmtId="0" fontId="96" fillId="61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96" fillId="55" borderId="0" applyNumberFormat="0" applyBorder="0" applyAlignment="0" applyProtection="0"/>
    <xf numFmtId="0" fontId="96" fillId="62" borderId="0" applyNumberFormat="0" applyBorder="0" applyAlignment="0" applyProtection="0"/>
    <xf numFmtId="0" fontId="22" fillId="44" borderId="0" applyNumberFormat="0" applyBorder="0" applyAlignment="0" applyProtection="0"/>
    <xf numFmtId="0" fontId="22" fillId="50" borderId="0" applyNumberFormat="0" applyBorder="0" applyAlignment="0" applyProtection="0"/>
    <xf numFmtId="0" fontId="96" fillId="56" borderId="0" applyNumberFormat="0" applyBorder="0" applyAlignment="0" applyProtection="0"/>
    <xf numFmtId="0" fontId="96" fillId="63" borderId="0" applyNumberFormat="0" applyBorder="0" applyAlignment="0" applyProtection="0"/>
    <xf numFmtId="0" fontId="22" fillId="45" borderId="0" applyNumberFormat="0" applyBorder="0" applyAlignment="0" applyProtection="0"/>
    <xf numFmtId="0" fontId="22" fillId="51" borderId="0" applyNumberFormat="0" applyBorder="0" applyAlignment="0" applyProtection="0"/>
    <xf numFmtId="0" fontId="96" fillId="57" borderId="0" applyNumberFormat="0" applyBorder="0" applyAlignment="0" applyProtection="0"/>
    <xf numFmtId="0" fontId="109" fillId="0" borderId="0" applyNumberFormat="0" applyFill="0" applyBorder="0" applyAlignment="0" applyProtection="0"/>
    <xf numFmtId="0" fontId="102" fillId="0" borderId="44" applyNumberFormat="0" applyFill="0" applyAlignment="0" applyProtection="0"/>
    <xf numFmtId="0" fontId="103" fillId="0" borderId="45" applyNumberFormat="0" applyFill="0" applyAlignment="0" applyProtection="0"/>
    <xf numFmtId="0" fontId="104" fillId="0" borderId="46" applyNumberFormat="0" applyFill="0" applyAlignment="0" applyProtection="0"/>
    <xf numFmtId="0" fontId="104" fillId="0" borderId="0" applyNumberFormat="0" applyFill="0" applyBorder="0" applyAlignment="0" applyProtection="0"/>
    <xf numFmtId="0" fontId="101" fillId="67" borderId="0" applyNumberFormat="0" applyBorder="0" applyAlignment="0" applyProtection="0"/>
    <xf numFmtId="0" fontId="97" fillId="64" borderId="0" applyNumberFormat="0" applyBorder="0" applyAlignment="0" applyProtection="0"/>
    <xf numFmtId="0" fontId="107" fillId="69" borderId="0" applyNumberFormat="0" applyBorder="0" applyAlignment="0" applyProtection="0"/>
    <xf numFmtId="0" fontId="105" fillId="68" borderId="42" applyNumberFormat="0" applyAlignment="0" applyProtection="0"/>
    <xf numFmtId="0" fontId="108" fillId="65" borderId="49" applyNumberFormat="0" applyAlignment="0" applyProtection="0"/>
    <xf numFmtId="0" fontId="98" fillId="65" borderId="42" applyNumberFormat="0" applyAlignment="0" applyProtection="0"/>
    <xf numFmtId="0" fontId="106" fillId="0" borderId="47" applyNumberFormat="0" applyFill="0" applyAlignment="0" applyProtection="0"/>
    <xf numFmtId="0" fontId="99" fillId="66" borderId="43" applyNumberFormat="0" applyAlignment="0" applyProtection="0"/>
    <xf numFmtId="0" fontId="111" fillId="0" borderId="0" applyNumberFormat="0" applyFill="0" applyBorder="0" applyAlignment="0" applyProtection="0"/>
    <xf numFmtId="0" fontId="22" fillId="70" borderId="48" applyNumberFormat="0" applyFont="0" applyAlignment="0" applyProtection="0"/>
    <xf numFmtId="0" fontId="100" fillId="0" borderId="0" applyNumberFormat="0" applyFill="0" applyBorder="0" applyAlignment="0" applyProtection="0"/>
    <xf numFmtId="0" fontId="110" fillId="0" borderId="50" applyNumberFormat="0" applyFill="0" applyAlignment="0" applyProtection="0"/>
    <xf numFmtId="0" fontId="96" fillId="58" borderId="0" applyNumberFormat="0" applyBorder="0" applyAlignment="0" applyProtection="0"/>
    <xf numFmtId="0" fontId="22" fillId="40" borderId="0" applyNumberFormat="0" applyBorder="0" applyAlignment="0" applyProtection="0"/>
    <xf numFmtId="0" fontId="22" fillId="46" borderId="0" applyNumberFormat="0" applyBorder="0" applyAlignment="0" applyProtection="0"/>
    <xf numFmtId="0" fontId="96" fillId="52" borderId="0" applyNumberFormat="0" applyBorder="0" applyAlignment="0" applyProtection="0"/>
    <xf numFmtId="0" fontId="96" fillId="59" borderId="0" applyNumberFormat="0" applyBorder="0" applyAlignment="0" applyProtection="0"/>
    <xf numFmtId="0" fontId="22" fillId="41" borderId="0" applyNumberFormat="0" applyBorder="0" applyAlignment="0" applyProtection="0"/>
    <xf numFmtId="0" fontId="22" fillId="47" borderId="0" applyNumberFormat="0" applyBorder="0" applyAlignment="0" applyProtection="0"/>
    <xf numFmtId="0" fontId="96" fillId="53" borderId="0" applyNumberFormat="0" applyBorder="0" applyAlignment="0" applyProtection="0"/>
    <xf numFmtId="0" fontId="96" fillId="60" borderId="0" applyNumberFormat="0" applyBorder="0" applyAlignment="0" applyProtection="0"/>
    <xf numFmtId="0" fontId="22" fillId="42" borderId="0" applyNumberFormat="0" applyBorder="0" applyAlignment="0" applyProtection="0"/>
    <xf numFmtId="0" fontId="22" fillId="48" borderId="0" applyNumberFormat="0" applyBorder="0" applyAlignment="0" applyProtection="0"/>
    <xf numFmtId="0" fontId="96" fillId="54" borderId="0" applyNumberFormat="0" applyBorder="0" applyAlignment="0" applyProtection="0"/>
    <xf numFmtId="0" fontId="96" fillId="61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96" fillId="55" borderId="0" applyNumberFormat="0" applyBorder="0" applyAlignment="0" applyProtection="0"/>
    <xf numFmtId="0" fontId="96" fillId="62" borderId="0" applyNumberFormat="0" applyBorder="0" applyAlignment="0" applyProtection="0"/>
    <xf numFmtId="0" fontId="22" fillId="44" borderId="0" applyNumberFormat="0" applyBorder="0" applyAlignment="0" applyProtection="0"/>
    <xf numFmtId="0" fontId="22" fillId="50" borderId="0" applyNumberFormat="0" applyBorder="0" applyAlignment="0" applyProtection="0"/>
    <xf numFmtId="0" fontId="96" fillId="56" borderId="0" applyNumberFormat="0" applyBorder="0" applyAlignment="0" applyProtection="0"/>
    <xf numFmtId="0" fontId="96" fillId="63" borderId="0" applyNumberFormat="0" applyBorder="0" applyAlignment="0" applyProtection="0"/>
    <xf numFmtId="0" fontId="22" fillId="45" borderId="0" applyNumberFormat="0" applyBorder="0" applyAlignment="0" applyProtection="0"/>
    <xf numFmtId="0" fontId="22" fillId="51" borderId="0" applyNumberFormat="0" applyBorder="0" applyAlignment="0" applyProtection="0"/>
    <xf numFmtId="0" fontId="96" fillId="57" borderId="0" applyNumberFormat="0" applyBorder="0" applyAlignment="0" applyProtection="0"/>
    <xf numFmtId="0" fontId="109" fillId="0" borderId="0" applyNumberFormat="0" applyFill="0" applyBorder="0" applyAlignment="0" applyProtection="0"/>
    <xf numFmtId="0" fontId="102" fillId="0" borderId="44" applyNumberFormat="0" applyFill="0" applyAlignment="0" applyProtection="0"/>
    <xf numFmtId="0" fontId="103" fillId="0" borderId="45" applyNumberFormat="0" applyFill="0" applyAlignment="0" applyProtection="0"/>
    <xf numFmtId="0" fontId="104" fillId="0" borderId="46" applyNumberFormat="0" applyFill="0" applyAlignment="0" applyProtection="0"/>
    <xf numFmtId="0" fontId="104" fillId="0" borderId="0" applyNumberFormat="0" applyFill="0" applyBorder="0" applyAlignment="0" applyProtection="0"/>
    <xf numFmtId="0" fontId="101" fillId="67" borderId="0" applyNumberFormat="0" applyBorder="0" applyAlignment="0" applyProtection="0"/>
    <xf numFmtId="0" fontId="97" fillId="64" borderId="0" applyNumberFormat="0" applyBorder="0" applyAlignment="0" applyProtection="0"/>
    <xf numFmtId="0" fontId="107" fillId="69" borderId="0" applyNumberFormat="0" applyBorder="0" applyAlignment="0" applyProtection="0"/>
    <xf numFmtId="0" fontId="105" fillId="68" borderId="42" applyNumberFormat="0" applyAlignment="0" applyProtection="0"/>
    <xf numFmtId="0" fontId="108" fillId="65" borderId="49" applyNumberFormat="0" applyAlignment="0" applyProtection="0"/>
    <xf numFmtId="0" fontId="98" fillId="65" borderId="42" applyNumberFormat="0" applyAlignment="0" applyProtection="0"/>
    <xf numFmtId="0" fontId="106" fillId="0" borderId="47" applyNumberFormat="0" applyFill="0" applyAlignment="0" applyProtection="0"/>
    <xf numFmtId="0" fontId="99" fillId="66" borderId="43" applyNumberFormat="0" applyAlignment="0" applyProtection="0"/>
    <xf numFmtId="0" fontId="111" fillId="0" borderId="0" applyNumberFormat="0" applyFill="0" applyBorder="0" applyAlignment="0" applyProtection="0"/>
    <xf numFmtId="0" fontId="22" fillId="70" borderId="48" applyNumberFormat="0" applyFont="0" applyAlignment="0" applyProtection="0"/>
    <xf numFmtId="0" fontId="100" fillId="0" borderId="0" applyNumberFormat="0" applyFill="0" applyBorder="0" applyAlignment="0" applyProtection="0"/>
    <xf numFmtId="0" fontId="110" fillId="0" borderId="50" applyNumberFormat="0" applyFill="0" applyAlignment="0" applyProtection="0"/>
    <xf numFmtId="0" fontId="96" fillId="58" borderId="0" applyNumberFormat="0" applyBorder="0" applyAlignment="0" applyProtection="0"/>
    <xf numFmtId="0" fontId="22" fillId="40" borderId="0" applyNumberFormat="0" applyBorder="0" applyAlignment="0" applyProtection="0"/>
    <xf numFmtId="0" fontId="22" fillId="46" borderId="0" applyNumberFormat="0" applyBorder="0" applyAlignment="0" applyProtection="0"/>
    <xf numFmtId="0" fontId="96" fillId="52" borderId="0" applyNumberFormat="0" applyBorder="0" applyAlignment="0" applyProtection="0"/>
    <xf numFmtId="0" fontId="96" fillId="59" borderId="0" applyNumberFormat="0" applyBorder="0" applyAlignment="0" applyProtection="0"/>
    <xf numFmtId="0" fontId="22" fillId="41" borderId="0" applyNumberFormat="0" applyBorder="0" applyAlignment="0" applyProtection="0"/>
    <xf numFmtId="0" fontId="22" fillId="47" borderId="0" applyNumberFormat="0" applyBorder="0" applyAlignment="0" applyProtection="0"/>
    <xf numFmtId="0" fontId="96" fillId="53" borderId="0" applyNumberFormat="0" applyBorder="0" applyAlignment="0" applyProtection="0"/>
    <xf numFmtId="0" fontId="96" fillId="60" borderId="0" applyNumberFormat="0" applyBorder="0" applyAlignment="0" applyProtection="0"/>
    <xf numFmtId="0" fontId="22" fillId="42" borderId="0" applyNumberFormat="0" applyBorder="0" applyAlignment="0" applyProtection="0"/>
    <xf numFmtId="0" fontId="22" fillId="48" borderId="0" applyNumberFormat="0" applyBorder="0" applyAlignment="0" applyProtection="0"/>
    <xf numFmtId="0" fontId="96" fillId="54" borderId="0" applyNumberFormat="0" applyBorder="0" applyAlignment="0" applyProtection="0"/>
    <xf numFmtId="0" fontId="96" fillId="61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96" fillId="55" borderId="0" applyNumberFormat="0" applyBorder="0" applyAlignment="0" applyProtection="0"/>
    <xf numFmtId="0" fontId="96" fillId="62" borderId="0" applyNumberFormat="0" applyBorder="0" applyAlignment="0" applyProtection="0"/>
    <xf numFmtId="0" fontId="22" fillId="44" borderId="0" applyNumberFormat="0" applyBorder="0" applyAlignment="0" applyProtection="0"/>
    <xf numFmtId="0" fontId="22" fillId="50" borderId="0" applyNumberFormat="0" applyBorder="0" applyAlignment="0" applyProtection="0"/>
    <xf numFmtId="0" fontId="96" fillId="56" borderId="0" applyNumberFormat="0" applyBorder="0" applyAlignment="0" applyProtection="0"/>
    <xf numFmtId="0" fontId="96" fillId="63" borderId="0" applyNumberFormat="0" applyBorder="0" applyAlignment="0" applyProtection="0"/>
    <xf numFmtId="0" fontId="22" fillId="45" borderId="0" applyNumberFormat="0" applyBorder="0" applyAlignment="0" applyProtection="0"/>
    <xf numFmtId="0" fontId="22" fillId="51" borderId="0" applyNumberFormat="0" applyBorder="0" applyAlignment="0" applyProtection="0"/>
    <xf numFmtId="0" fontId="96" fillId="57" borderId="0" applyNumberFormat="0" applyBorder="0" applyAlignment="0" applyProtection="0"/>
    <xf numFmtId="0" fontId="22" fillId="0" borderId="0"/>
    <xf numFmtId="0" fontId="105" fillId="68" borderId="42" applyNumberFormat="0" applyAlignment="0" applyProtection="0"/>
    <xf numFmtId="0" fontId="105" fillId="68" borderId="42" applyNumberFormat="0" applyAlignment="0" applyProtection="0"/>
    <xf numFmtId="0" fontId="22" fillId="0" borderId="0"/>
    <xf numFmtId="0" fontId="22" fillId="0" borderId="0"/>
    <xf numFmtId="0" fontId="105" fillId="68" borderId="42" applyNumberFormat="0" applyAlignment="0" applyProtection="0"/>
    <xf numFmtId="0" fontId="22" fillId="0" borderId="0"/>
    <xf numFmtId="0" fontId="22" fillId="70" borderId="48" applyNumberFormat="0" applyFont="0" applyAlignment="0" applyProtection="0"/>
    <xf numFmtId="0" fontId="96" fillId="58" borderId="0" applyNumberFormat="0" applyBorder="0" applyAlignment="0" applyProtection="0"/>
    <xf numFmtId="0" fontId="22" fillId="40" borderId="0" applyNumberFormat="0" applyBorder="0" applyAlignment="0" applyProtection="0"/>
    <xf numFmtId="0" fontId="22" fillId="46" borderId="0" applyNumberFormat="0" applyBorder="0" applyAlignment="0" applyProtection="0"/>
    <xf numFmtId="0" fontId="96" fillId="60" borderId="0" applyNumberFormat="0" applyBorder="0" applyAlignment="0" applyProtection="0"/>
    <xf numFmtId="0" fontId="96" fillId="59" borderId="0" applyNumberFormat="0" applyBorder="0" applyAlignment="0" applyProtection="0"/>
    <xf numFmtId="0" fontId="22" fillId="41" borderId="0" applyNumberFormat="0" applyBorder="0" applyAlignment="0" applyProtection="0"/>
    <xf numFmtId="0" fontId="22" fillId="47" borderId="0" applyNumberFormat="0" applyBorder="0" applyAlignment="0" applyProtection="0"/>
    <xf numFmtId="0" fontId="96" fillId="60" borderId="0" applyNumberFormat="0" applyBorder="0" applyAlignment="0" applyProtection="0"/>
    <xf numFmtId="0" fontId="22" fillId="42" borderId="0" applyNumberFormat="0" applyBorder="0" applyAlignment="0" applyProtection="0"/>
    <xf numFmtId="0" fontId="22" fillId="48" borderId="0" applyNumberFormat="0" applyBorder="0" applyAlignment="0" applyProtection="0"/>
    <xf numFmtId="0" fontId="96" fillId="58" borderId="0" applyNumberFormat="0" applyBorder="0" applyAlignment="0" applyProtection="0"/>
    <xf numFmtId="0" fontId="96" fillId="61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43" fontId="22" fillId="0" borderId="0" applyFont="0" applyFill="0" applyBorder="0" applyAlignment="0" applyProtection="0"/>
    <xf numFmtId="0" fontId="96" fillId="62" borderId="0" applyNumberFormat="0" applyBorder="0" applyAlignment="0" applyProtection="0"/>
    <xf numFmtId="0" fontId="22" fillId="44" borderId="0" applyNumberFormat="0" applyBorder="0" applyAlignment="0" applyProtection="0"/>
    <xf numFmtId="0" fontId="22" fillId="50" borderId="0" applyNumberFormat="0" applyBorder="0" applyAlignment="0" applyProtection="0"/>
    <xf numFmtId="0" fontId="96" fillId="63" borderId="0" applyNumberFormat="0" applyBorder="0" applyAlignment="0" applyProtection="0"/>
    <xf numFmtId="0" fontId="22" fillId="45" borderId="0" applyNumberFormat="0" applyBorder="0" applyAlignment="0" applyProtection="0"/>
    <xf numFmtId="0" fontId="22" fillId="51" borderId="0" applyNumberFormat="0" applyBorder="0" applyAlignment="0" applyProtection="0"/>
    <xf numFmtId="0" fontId="105" fillId="68" borderId="42" applyNumberFormat="0" applyAlignment="0" applyProtection="0"/>
    <xf numFmtId="0" fontId="96" fillId="59" borderId="0" applyNumberFormat="0" applyBorder="0" applyAlignment="0" applyProtection="0"/>
    <xf numFmtId="0" fontId="96" fillId="61" borderId="0" applyNumberFormat="0" applyBorder="0" applyAlignment="0" applyProtection="0"/>
    <xf numFmtId="0" fontId="96" fillId="60" borderId="0" applyNumberFormat="0" applyBorder="0" applyAlignment="0" applyProtection="0"/>
    <xf numFmtId="0" fontId="96" fillId="61" borderId="0" applyNumberFormat="0" applyBorder="0" applyAlignment="0" applyProtection="0"/>
    <xf numFmtId="0" fontId="96" fillId="60" borderId="0" applyNumberFormat="0" applyBorder="0" applyAlignment="0" applyProtection="0"/>
    <xf numFmtId="0" fontId="96" fillId="58" borderId="0" applyNumberFormat="0" applyBorder="0" applyAlignment="0" applyProtection="0"/>
    <xf numFmtId="0" fontId="96" fillId="61" borderId="0" applyNumberFormat="0" applyBorder="0" applyAlignment="0" applyProtection="0"/>
    <xf numFmtId="0" fontId="96" fillId="62" borderId="0" applyNumberFormat="0" applyBorder="0" applyAlignment="0" applyProtection="0"/>
    <xf numFmtId="0" fontId="96" fillId="59" borderId="0" applyNumberFormat="0" applyBorder="0" applyAlignment="0" applyProtection="0"/>
    <xf numFmtId="0" fontId="96" fillId="63" borderId="0" applyNumberFormat="0" applyBorder="0" applyAlignment="0" applyProtection="0"/>
    <xf numFmtId="0" fontId="96" fillId="58" borderId="0" applyNumberFormat="0" applyBorder="0" applyAlignment="0" applyProtection="0"/>
    <xf numFmtId="0" fontId="96" fillId="62" borderId="0" applyNumberFormat="0" applyBorder="0" applyAlignment="0" applyProtection="0"/>
    <xf numFmtId="0" fontId="96" fillId="63" borderId="0" applyNumberFormat="0" applyBorder="0" applyAlignment="0" applyProtection="0"/>
    <xf numFmtId="0" fontId="96" fillId="59" borderId="0" applyNumberFormat="0" applyBorder="0" applyAlignment="0" applyProtection="0"/>
    <xf numFmtId="0" fontId="96" fillId="62" borderId="0" applyNumberFormat="0" applyBorder="0" applyAlignment="0" applyProtection="0"/>
    <xf numFmtId="0" fontId="96" fillId="63" borderId="0" applyNumberFormat="0" applyBorder="0" applyAlignment="0" applyProtection="0"/>
    <xf numFmtId="0" fontId="22" fillId="0" borderId="0"/>
    <xf numFmtId="0" fontId="105" fillId="68" borderId="42" applyNumberFormat="0" applyAlignment="0" applyProtection="0"/>
    <xf numFmtId="0" fontId="105" fillId="68" borderId="42" applyNumberFormat="0" applyAlignment="0" applyProtection="0"/>
    <xf numFmtId="0" fontId="105" fillId="68" borderId="42" applyNumberFormat="0" applyAlignment="0" applyProtection="0"/>
    <xf numFmtId="0" fontId="22" fillId="0" borderId="0"/>
    <xf numFmtId="0" fontId="22" fillId="70" borderId="48" applyNumberFormat="0" applyFont="0" applyAlignment="0" applyProtection="0"/>
    <xf numFmtId="43" fontId="22" fillId="0" borderId="0" applyFont="0" applyFill="0" applyBorder="0" applyAlignment="0" applyProtection="0"/>
    <xf numFmtId="0" fontId="96" fillId="58" borderId="0" applyNumberFormat="0" applyBorder="0" applyAlignment="0" applyProtection="0"/>
    <xf numFmtId="0" fontId="22" fillId="40" borderId="0" applyNumberFormat="0" applyBorder="0" applyAlignment="0" applyProtection="0"/>
    <xf numFmtId="0" fontId="22" fillId="46" borderId="0" applyNumberFormat="0" applyBorder="0" applyAlignment="0" applyProtection="0"/>
    <xf numFmtId="0" fontId="96" fillId="59" borderId="0" applyNumberFormat="0" applyBorder="0" applyAlignment="0" applyProtection="0"/>
    <xf numFmtId="0" fontId="22" fillId="41" borderId="0" applyNumberFormat="0" applyBorder="0" applyAlignment="0" applyProtection="0"/>
    <xf numFmtId="0" fontId="22" fillId="47" borderId="0" applyNumberFormat="0" applyBorder="0" applyAlignment="0" applyProtection="0"/>
    <xf numFmtId="0" fontId="96" fillId="58" borderId="0" applyNumberFormat="0" applyBorder="0" applyAlignment="0" applyProtection="0"/>
    <xf numFmtId="0" fontId="96" fillId="60" borderId="0" applyNumberFormat="0" applyBorder="0" applyAlignment="0" applyProtection="0"/>
    <xf numFmtId="0" fontId="22" fillId="42" borderId="0" applyNumberFormat="0" applyBorder="0" applyAlignment="0" applyProtection="0"/>
    <xf numFmtId="0" fontId="22" fillId="48" borderId="0" applyNumberFormat="0" applyBorder="0" applyAlignment="0" applyProtection="0"/>
    <xf numFmtId="0" fontId="96" fillId="61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96" fillId="62" borderId="0" applyNumberFormat="0" applyBorder="0" applyAlignment="0" applyProtection="0"/>
    <xf numFmtId="0" fontId="22" fillId="44" borderId="0" applyNumberFormat="0" applyBorder="0" applyAlignment="0" applyProtection="0"/>
    <xf numFmtId="0" fontId="22" fillId="50" borderId="0" applyNumberFormat="0" applyBorder="0" applyAlignment="0" applyProtection="0"/>
    <xf numFmtId="0" fontId="96" fillId="63" borderId="0" applyNumberFormat="0" applyBorder="0" applyAlignment="0" applyProtection="0"/>
    <xf numFmtId="0" fontId="22" fillId="45" borderId="0" applyNumberFormat="0" applyBorder="0" applyAlignment="0" applyProtection="0"/>
    <xf numFmtId="0" fontId="22" fillId="51" borderId="0" applyNumberFormat="0" applyBorder="0" applyAlignment="0" applyProtection="0"/>
    <xf numFmtId="0" fontId="22" fillId="0" borderId="0"/>
    <xf numFmtId="0" fontId="96" fillId="59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1" borderId="0" applyNumberFormat="0" applyBorder="0" applyAlignment="0" applyProtection="0"/>
    <xf numFmtId="0" fontId="96" fillId="61" borderId="0" applyNumberFormat="0" applyBorder="0" applyAlignment="0" applyProtection="0"/>
    <xf numFmtId="0" fontId="96" fillId="58" borderId="0" applyNumberFormat="0" applyBorder="0" applyAlignment="0" applyProtection="0"/>
    <xf numFmtId="0" fontId="96" fillId="62" borderId="0" applyNumberFormat="0" applyBorder="0" applyAlignment="0" applyProtection="0"/>
    <xf numFmtId="0" fontId="96" fillId="63" borderId="0" applyNumberFormat="0" applyBorder="0" applyAlignment="0" applyProtection="0"/>
    <xf numFmtId="0" fontId="96" fillId="59" borderId="0" applyNumberFormat="0" applyBorder="0" applyAlignment="0" applyProtection="0"/>
    <xf numFmtId="0" fontId="96" fillId="62" borderId="0" applyNumberFormat="0" applyBorder="0" applyAlignment="0" applyProtection="0"/>
    <xf numFmtId="0" fontId="96" fillId="63" borderId="0" applyNumberFormat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22" fillId="0" borderId="0"/>
    <xf numFmtId="0" fontId="105" fillId="68" borderId="42" applyNumberFormat="0" applyAlignment="0" applyProtection="0"/>
    <xf numFmtId="0" fontId="105" fillId="68" borderId="42" applyNumberFormat="0" applyAlignment="0" applyProtection="0"/>
    <xf numFmtId="0" fontId="105" fillId="68" borderId="42" applyNumberFormat="0" applyAlignment="0" applyProtection="0"/>
    <xf numFmtId="0" fontId="22" fillId="0" borderId="0"/>
    <xf numFmtId="0" fontId="22" fillId="70" borderId="48" applyNumberFormat="0" applyFont="0" applyAlignment="0" applyProtection="0"/>
    <xf numFmtId="0" fontId="96" fillId="58" borderId="0" applyNumberFormat="0" applyBorder="0" applyAlignment="0" applyProtection="0"/>
    <xf numFmtId="0" fontId="22" fillId="40" borderId="0" applyNumberFormat="0" applyBorder="0" applyAlignment="0" applyProtection="0"/>
    <xf numFmtId="0" fontId="22" fillId="46" borderId="0" applyNumberFormat="0" applyBorder="0" applyAlignment="0" applyProtection="0"/>
    <xf numFmtId="0" fontId="96" fillId="59" borderId="0" applyNumberFormat="0" applyBorder="0" applyAlignment="0" applyProtection="0"/>
    <xf numFmtId="0" fontId="22" fillId="41" borderId="0" applyNumberFormat="0" applyBorder="0" applyAlignment="0" applyProtection="0"/>
    <xf numFmtId="0" fontId="22" fillId="47" borderId="0" applyNumberFormat="0" applyBorder="0" applyAlignment="0" applyProtection="0"/>
    <xf numFmtId="0" fontId="96" fillId="58" borderId="0" applyNumberFormat="0" applyBorder="0" applyAlignment="0" applyProtection="0"/>
    <xf numFmtId="0" fontId="96" fillId="60" borderId="0" applyNumberFormat="0" applyBorder="0" applyAlignment="0" applyProtection="0"/>
    <xf numFmtId="0" fontId="22" fillId="42" borderId="0" applyNumberFormat="0" applyBorder="0" applyAlignment="0" applyProtection="0"/>
    <xf numFmtId="0" fontId="22" fillId="48" borderId="0" applyNumberFormat="0" applyBorder="0" applyAlignment="0" applyProtection="0"/>
    <xf numFmtId="0" fontId="96" fillId="61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96" fillId="62" borderId="0" applyNumberFormat="0" applyBorder="0" applyAlignment="0" applyProtection="0"/>
    <xf numFmtId="0" fontId="22" fillId="44" borderId="0" applyNumberFormat="0" applyBorder="0" applyAlignment="0" applyProtection="0"/>
    <xf numFmtId="0" fontId="22" fillId="50" borderId="0" applyNumberFormat="0" applyBorder="0" applyAlignment="0" applyProtection="0"/>
    <xf numFmtId="0" fontId="96" fillId="63" borderId="0" applyNumberFormat="0" applyBorder="0" applyAlignment="0" applyProtection="0"/>
    <xf numFmtId="0" fontId="22" fillId="45" borderId="0" applyNumberFormat="0" applyBorder="0" applyAlignment="0" applyProtection="0"/>
    <xf numFmtId="0" fontId="22" fillId="51" borderId="0" applyNumberFormat="0" applyBorder="0" applyAlignment="0" applyProtection="0"/>
    <xf numFmtId="0" fontId="96" fillId="60" borderId="0" applyNumberFormat="0" applyBorder="0" applyAlignment="0" applyProtection="0"/>
    <xf numFmtId="0" fontId="96" fillId="59" borderId="0" applyNumberFormat="0" applyBorder="0" applyAlignment="0" applyProtection="0"/>
    <xf numFmtId="0" fontId="96" fillId="60" borderId="0" applyNumberFormat="0" applyBorder="0" applyAlignment="0" applyProtection="0"/>
    <xf numFmtId="0" fontId="96" fillId="61" borderId="0" applyNumberFormat="0" applyBorder="0" applyAlignment="0" applyProtection="0"/>
    <xf numFmtId="0" fontId="96" fillId="58" borderId="0" applyNumberFormat="0" applyBorder="0" applyAlignment="0" applyProtection="0"/>
    <xf numFmtId="0" fontId="96" fillId="61" borderId="0" applyNumberFormat="0" applyBorder="0" applyAlignment="0" applyProtection="0"/>
    <xf numFmtId="0" fontId="96" fillId="62" borderId="0" applyNumberFormat="0" applyBorder="0" applyAlignment="0" applyProtection="0"/>
    <xf numFmtId="0" fontId="96" fillId="59" borderId="0" applyNumberFormat="0" applyBorder="0" applyAlignment="0" applyProtection="0"/>
    <xf numFmtId="0" fontId="96" fillId="63" borderId="0" applyNumberFormat="0" applyBorder="0" applyAlignment="0" applyProtection="0"/>
    <xf numFmtId="0" fontId="96" fillId="62" borderId="0" applyNumberFormat="0" applyBorder="0" applyAlignment="0" applyProtection="0"/>
    <xf numFmtId="0" fontId="96" fillId="63" borderId="0" applyNumberFormat="0" applyBorder="0" applyAlignment="0" applyProtection="0"/>
    <xf numFmtId="168" fontId="27" fillId="0" borderId="0">
      <alignment horizontal="left" wrapText="1"/>
    </xf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49" fillId="3" borderId="0" applyNumberFormat="0" applyBorder="0" applyAlignment="0" applyProtection="0"/>
    <xf numFmtId="0" fontId="49" fillId="3" borderId="0" applyNumberFormat="0" applyBorder="0" applyAlignment="0" applyProtection="0"/>
    <xf numFmtId="0" fontId="49" fillId="5" borderId="0" applyNumberFormat="0" applyBorder="0" applyAlignment="0" applyProtection="0"/>
    <xf numFmtId="0" fontId="49" fillId="5" borderId="0" applyNumberFormat="0" applyBorder="0" applyAlignment="0" applyProtection="0"/>
    <xf numFmtId="0" fontId="49" fillId="7" borderId="0" applyNumberFormat="0" applyBorder="0" applyAlignment="0" applyProtection="0"/>
    <xf numFmtId="0" fontId="49" fillId="7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10" borderId="0" applyNumberFormat="0" applyBorder="0" applyAlignment="0" applyProtection="0"/>
    <xf numFmtId="0" fontId="49" fillId="10" borderId="0" applyNumberFormat="0" applyBorder="0" applyAlignment="0" applyProtection="0"/>
    <xf numFmtId="0" fontId="49" fillId="8" borderId="0" applyNumberFormat="0" applyBorder="0" applyAlignment="0" applyProtection="0"/>
    <xf numFmtId="0" fontId="49" fillId="8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4" borderId="0" applyNumberFormat="0" applyBorder="0" applyAlignment="0" applyProtection="0"/>
    <xf numFmtId="0" fontId="49" fillId="4" borderId="0" applyNumberFormat="0" applyBorder="0" applyAlignment="0" applyProtection="0"/>
    <xf numFmtId="0" fontId="49" fillId="12" borderId="0" applyNumberFormat="0" applyBorder="0" applyAlignment="0" applyProtection="0"/>
    <xf numFmtId="0" fontId="49" fillId="12" borderId="0" applyNumberFormat="0" applyBorder="0" applyAlignment="0" applyProtection="0"/>
    <xf numFmtId="0" fontId="49" fillId="9" borderId="0" applyNumberFormat="0" applyBorder="0" applyAlignment="0" applyProtection="0"/>
    <xf numFmtId="0" fontId="49" fillId="9" borderId="0" applyNumberFormat="0" applyBorder="0" applyAlignment="0" applyProtection="0"/>
    <xf numFmtId="0" fontId="49" fillId="2" borderId="0" applyNumberFormat="0" applyBorder="0" applyAlignment="0" applyProtection="0"/>
    <xf numFmtId="0" fontId="49" fillId="2" borderId="0" applyNumberFormat="0" applyBorder="0" applyAlignment="0" applyProtection="0"/>
    <xf numFmtId="0" fontId="49" fillId="13" borderId="0" applyNumberFormat="0" applyBorder="0" applyAlignment="0" applyProtection="0"/>
    <xf numFmtId="0" fontId="49" fillId="13" borderId="0" applyNumberFormat="0" applyBorder="0" applyAlignment="0" applyProtection="0"/>
    <xf numFmtId="43" fontId="28" fillId="0" borderId="0" applyFont="0" applyFill="0" applyBorder="0" applyAlignment="0" applyProtection="0"/>
    <xf numFmtId="43" fontId="39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49" fillId="0" borderId="0" applyFont="0" applyFill="0" applyBorder="0" applyAlignment="0" applyProtection="0"/>
    <xf numFmtId="172" fontId="44" fillId="0" borderId="0"/>
    <xf numFmtId="0" fontId="49" fillId="0" borderId="0"/>
    <xf numFmtId="0" fontId="49" fillId="0" borderId="0"/>
    <xf numFmtId="0" fontId="49" fillId="0" borderId="0"/>
    <xf numFmtId="0" fontId="28" fillId="0" borderId="0"/>
    <xf numFmtId="0" fontId="22" fillId="0" borderId="0"/>
    <xf numFmtId="0" fontId="28" fillId="0" borderId="0"/>
    <xf numFmtId="0" fontId="49" fillId="0" borderId="0"/>
    <xf numFmtId="0" fontId="22" fillId="0" borderId="0"/>
    <xf numFmtId="0" fontId="39" fillId="0" borderId="0"/>
    <xf numFmtId="167" fontId="28" fillId="0" borderId="0">
      <alignment horizontal="left" wrapText="1"/>
    </xf>
    <xf numFmtId="0" fontId="49" fillId="0" borderId="0"/>
    <xf numFmtId="0" fontId="49" fillId="0" borderId="0"/>
    <xf numFmtId="0" fontId="49" fillId="6" borderId="8" applyNumberFormat="0" applyFont="0" applyAlignment="0" applyProtection="0"/>
    <xf numFmtId="0" fontId="49" fillId="6" borderId="8" applyNumberFormat="0" applyFont="0" applyAlignment="0" applyProtection="0"/>
    <xf numFmtId="0" fontId="49" fillId="6" borderId="8" applyNumberFormat="0" applyFont="0" applyAlignment="0" applyProtection="0"/>
    <xf numFmtId="0" fontId="49" fillId="70" borderId="48" applyNumberFormat="0" applyFont="0" applyAlignment="0" applyProtection="0"/>
    <xf numFmtId="0" fontId="49" fillId="70" borderId="48" applyNumberFormat="0" applyFont="0" applyAlignment="0" applyProtection="0"/>
    <xf numFmtId="0" fontId="49" fillId="70" borderId="48" applyNumberFormat="0" applyFont="0" applyAlignment="0" applyProtection="0"/>
    <xf numFmtId="0" fontId="49" fillId="6" borderId="8" applyNumberFormat="0" applyFont="0" applyAlignment="0" applyProtection="0"/>
    <xf numFmtId="0" fontId="49" fillId="6" borderId="8" applyNumberFormat="0" applyFont="0" applyAlignment="0" applyProtection="0"/>
    <xf numFmtId="0" fontId="49" fillId="6" borderId="8" applyNumberFormat="0" applyFont="0" applyAlignment="0" applyProtection="0"/>
    <xf numFmtId="0" fontId="49" fillId="6" borderId="8" applyNumberFormat="0" applyFont="0" applyAlignment="0" applyProtection="0"/>
    <xf numFmtId="0" fontId="49" fillId="6" borderId="8" applyNumberFormat="0" applyFont="0" applyAlignment="0" applyProtection="0"/>
    <xf numFmtId="4" fontId="85" fillId="11" borderId="12" applyNumberFormat="0" applyProtection="0">
      <alignment vertical="center"/>
    </xf>
    <xf numFmtId="4" fontId="86" fillId="19" borderId="12" applyNumberFormat="0" applyProtection="0">
      <alignment vertical="center"/>
    </xf>
    <xf numFmtId="4" fontId="85" fillId="19" borderId="12" applyNumberFormat="0" applyProtection="0">
      <alignment horizontal="left" vertical="center" indent="1"/>
    </xf>
    <xf numFmtId="0" fontId="85" fillId="19" borderId="12" applyNumberFormat="0" applyProtection="0">
      <alignment horizontal="left" vertical="top" indent="1"/>
    </xf>
    <xf numFmtId="4" fontId="85" fillId="22" borderId="0" applyNumberFormat="0" applyProtection="0">
      <alignment horizontal="left" vertical="center" indent="1"/>
    </xf>
    <xf numFmtId="4" fontId="37" fillId="5" borderId="12" applyNumberFormat="0" applyProtection="0">
      <alignment horizontal="right" vertical="center"/>
    </xf>
    <xf numFmtId="4" fontId="37" fillId="4" borderId="12" applyNumberFormat="0" applyProtection="0">
      <alignment horizontal="right" vertical="center"/>
    </xf>
    <xf numFmtId="4" fontId="37" fillId="15" borderId="12" applyNumberFormat="0" applyProtection="0">
      <alignment horizontal="right" vertical="center"/>
    </xf>
    <xf numFmtId="4" fontId="37" fillId="13" borderId="12" applyNumberFormat="0" applyProtection="0">
      <alignment horizontal="right" vertical="center"/>
    </xf>
    <xf numFmtId="4" fontId="37" fillId="24" borderId="12" applyNumberFormat="0" applyProtection="0">
      <alignment horizontal="right" vertical="center"/>
    </xf>
    <xf numFmtId="4" fontId="37" fillId="14" borderId="12" applyNumberFormat="0" applyProtection="0">
      <alignment horizontal="right" vertical="center"/>
    </xf>
    <xf numFmtId="4" fontId="37" fillId="25" borderId="12" applyNumberFormat="0" applyProtection="0">
      <alignment horizontal="right" vertical="center"/>
    </xf>
    <xf numFmtId="4" fontId="37" fillId="26" borderId="12" applyNumberFormat="0" applyProtection="0">
      <alignment horizontal="right" vertical="center"/>
    </xf>
    <xf numFmtId="4" fontId="37" fillId="12" borderId="12" applyNumberFormat="0" applyProtection="0">
      <alignment horizontal="right" vertical="center"/>
    </xf>
    <xf numFmtId="4" fontId="85" fillId="27" borderId="13" applyNumberFormat="0" applyProtection="0">
      <alignment horizontal="left" vertical="center" indent="1"/>
    </xf>
    <xf numFmtId="4" fontId="37" fillId="28" borderId="0" applyNumberFormat="0" applyProtection="0">
      <alignment horizontal="left" vertical="center" indent="1"/>
    </xf>
    <xf numFmtId="4" fontId="37" fillId="30" borderId="12" applyNumberFormat="0" applyProtection="0">
      <alignment horizontal="right" vertical="center"/>
    </xf>
    <xf numFmtId="4" fontId="37" fillId="28" borderId="0" applyNumberFormat="0" applyProtection="0">
      <alignment horizontal="left" vertical="center" indent="1"/>
    </xf>
    <xf numFmtId="4" fontId="37" fillId="22" borderId="0" applyNumberFormat="0" applyProtection="0">
      <alignment horizontal="left" vertical="center" indent="1"/>
    </xf>
    <xf numFmtId="0" fontId="28" fillId="29" borderId="12" applyNumberFormat="0" applyProtection="0">
      <alignment horizontal="left" vertical="center" indent="1"/>
    </xf>
    <xf numFmtId="0" fontId="28" fillId="29" borderId="12" applyNumberFormat="0" applyProtection="0">
      <alignment horizontal="left" vertical="top" indent="1"/>
    </xf>
    <xf numFmtId="0" fontId="28" fillId="22" borderId="12" applyNumberFormat="0" applyProtection="0">
      <alignment horizontal="left" vertical="center" indent="1"/>
    </xf>
    <xf numFmtId="0" fontId="28" fillId="22" borderId="12" applyNumberFormat="0" applyProtection="0">
      <alignment horizontal="left" vertical="top" indent="1"/>
    </xf>
    <xf numFmtId="0" fontId="28" fillId="31" borderId="12" applyNumberFormat="0" applyProtection="0">
      <alignment horizontal="left" vertical="center" indent="1"/>
    </xf>
    <xf numFmtId="0" fontId="28" fillId="31" borderId="12" applyNumberFormat="0" applyProtection="0">
      <alignment horizontal="left" vertical="top" indent="1"/>
    </xf>
    <xf numFmtId="0" fontId="28" fillId="20" borderId="12" applyNumberFormat="0" applyProtection="0">
      <alignment horizontal="left" vertical="center" indent="1"/>
    </xf>
    <xf numFmtId="0" fontId="28" fillId="20" borderId="12" applyNumberFormat="0" applyProtection="0">
      <alignment horizontal="left" vertical="top" indent="1"/>
    </xf>
    <xf numFmtId="4" fontId="37" fillId="32" borderId="12" applyNumberFormat="0" applyProtection="0">
      <alignment vertical="center"/>
    </xf>
    <xf numFmtId="4" fontId="88" fillId="32" borderId="12" applyNumberFormat="0" applyProtection="0">
      <alignment vertical="center"/>
    </xf>
    <xf numFmtId="4" fontId="37" fillId="32" borderId="12" applyNumberFormat="0" applyProtection="0">
      <alignment horizontal="left" vertical="center" indent="1"/>
    </xf>
    <xf numFmtId="0" fontId="37" fillId="32" borderId="12" applyNumberFormat="0" applyProtection="0">
      <alignment horizontal="left" vertical="top" indent="1"/>
    </xf>
    <xf numFmtId="4" fontId="37" fillId="28" borderId="12" applyNumberFormat="0" applyProtection="0">
      <alignment horizontal="right" vertical="center"/>
    </xf>
    <xf numFmtId="4" fontId="88" fillId="28" borderId="12" applyNumberFormat="0" applyProtection="0">
      <alignment horizontal="right" vertical="center"/>
    </xf>
    <xf numFmtId="4" fontId="37" fillId="30" borderId="12" applyNumberFormat="0" applyProtection="0">
      <alignment horizontal="left" vertical="center" indent="1"/>
    </xf>
    <xf numFmtId="0" fontId="37" fillId="22" borderId="12" applyNumberFormat="0" applyProtection="0">
      <alignment horizontal="left" vertical="top" indent="1"/>
    </xf>
    <xf numFmtId="4" fontId="89" fillId="33" borderId="0" applyNumberFormat="0" applyProtection="0">
      <alignment horizontal="left" vertical="center" indent="1"/>
    </xf>
    <xf numFmtId="4" fontId="82" fillId="28" borderId="12" applyNumberFormat="0" applyProtection="0">
      <alignment horizontal="right" vertical="center"/>
    </xf>
    <xf numFmtId="0" fontId="22" fillId="0" borderId="0"/>
    <xf numFmtId="43" fontId="22" fillId="0" borderId="0" applyFont="0" applyFill="0" applyBorder="0" applyAlignment="0" applyProtection="0"/>
    <xf numFmtId="0" fontId="105" fillId="68" borderId="42" applyNumberFormat="0" applyAlignment="0" applyProtection="0"/>
    <xf numFmtId="0" fontId="105" fillId="68" borderId="42" applyNumberFormat="0" applyAlignment="0" applyProtection="0"/>
    <xf numFmtId="0" fontId="105" fillId="68" borderId="42" applyNumberFormat="0" applyAlignment="0" applyProtection="0"/>
    <xf numFmtId="0" fontId="22" fillId="0" borderId="0"/>
    <xf numFmtId="0" fontId="22" fillId="70" borderId="48" applyNumberFormat="0" applyFont="0" applyAlignment="0" applyProtection="0"/>
    <xf numFmtId="0" fontId="96" fillId="58" borderId="0" applyNumberFormat="0" applyBorder="0" applyAlignment="0" applyProtection="0"/>
    <xf numFmtId="0" fontId="22" fillId="40" borderId="0" applyNumberFormat="0" applyBorder="0" applyAlignment="0" applyProtection="0"/>
    <xf numFmtId="0" fontId="22" fillId="46" borderId="0" applyNumberFormat="0" applyBorder="0" applyAlignment="0" applyProtection="0"/>
    <xf numFmtId="0" fontId="96" fillId="62" borderId="0" applyNumberFormat="0" applyBorder="0" applyAlignment="0" applyProtection="0"/>
    <xf numFmtId="0" fontId="96" fillId="59" borderId="0" applyNumberFormat="0" applyBorder="0" applyAlignment="0" applyProtection="0"/>
    <xf numFmtId="0" fontId="22" fillId="41" borderId="0" applyNumberFormat="0" applyBorder="0" applyAlignment="0" applyProtection="0"/>
    <xf numFmtId="0" fontId="22" fillId="47" borderId="0" applyNumberFormat="0" applyBorder="0" applyAlignment="0" applyProtection="0"/>
    <xf numFmtId="0" fontId="96" fillId="58" borderId="0" applyNumberFormat="0" applyBorder="0" applyAlignment="0" applyProtection="0"/>
    <xf numFmtId="0" fontId="96" fillId="60" borderId="0" applyNumberFormat="0" applyBorder="0" applyAlignment="0" applyProtection="0"/>
    <xf numFmtId="0" fontId="22" fillId="42" borderId="0" applyNumberFormat="0" applyBorder="0" applyAlignment="0" applyProtection="0"/>
    <xf numFmtId="0" fontId="22" fillId="48" borderId="0" applyNumberFormat="0" applyBorder="0" applyAlignment="0" applyProtection="0"/>
    <xf numFmtId="0" fontId="96" fillId="61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96" fillId="62" borderId="0" applyNumberFormat="0" applyBorder="0" applyAlignment="0" applyProtection="0"/>
    <xf numFmtId="0" fontId="22" fillId="44" borderId="0" applyNumberFormat="0" applyBorder="0" applyAlignment="0" applyProtection="0"/>
    <xf numFmtId="0" fontId="22" fillId="50" borderId="0" applyNumberFormat="0" applyBorder="0" applyAlignment="0" applyProtection="0"/>
    <xf numFmtId="0" fontId="96" fillId="63" borderId="0" applyNumberFormat="0" applyBorder="0" applyAlignment="0" applyProtection="0"/>
    <xf numFmtId="0" fontId="22" fillId="45" borderId="0" applyNumberFormat="0" applyBorder="0" applyAlignment="0" applyProtection="0"/>
    <xf numFmtId="0" fontId="22" fillId="51" borderId="0" applyNumberFormat="0" applyBorder="0" applyAlignment="0" applyProtection="0"/>
    <xf numFmtId="0" fontId="22" fillId="0" borderId="0"/>
    <xf numFmtId="0" fontId="96" fillId="59" borderId="0" applyNumberFormat="0" applyBorder="0" applyAlignment="0" applyProtection="0"/>
    <xf numFmtId="0" fontId="96" fillId="59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1" borderId="0" applyNumberFormat="0" applyBorder="0" applyAlignment="0" applyProtection="0"/>
    <xf numFmtId="0" fontId="96" fillId="62" borderId="0" applyNumberFormat="0" applyBorder="0" applyAlignment="0" applyProtection="0"/>
    <xf numFmtId="0" fontId="96" fillId="61" borderId="0" applyNumberFormat="0" applyBorder="0" applyAlignment="0" applyProtection="0"/>
    <xf numFmtId="0" fontId="96" fillId="58" borderId="0" applyNumberFormat="0" applyBorder="0" applyAlignment="0" applyProtection="0"/>
    <xf numFmtId="0" fontId="96" fillId="63" borderId="0" applyNumberFormat="0" applyBorder="0" applyAlignment="0" applyProtection="0"/>
    <xf numFmtId="0" fontId="96" fillId="63" borderId="0" applyNumberFormat="0" applyBorder="0" applyAlignment="0" applyProtection="0"/>
    <xf numFmtId="0" fontId="22" fillId="0" borderId="0"/>
    <xf numFmtId="43" fontId="22" fillId="0" borderId="0" applyFont="0" applyFill="0" applyBorder="0" applyAlignment="0" applyProtection="0"/>
    <xf numFmtId="0" fontId="105" fillId="68" borderId="42" applyNumberFormat="0" applyAlignment="0" applyProtection="0"/>
    <xf numFmtId="0" fontId="105" fillId="68" borderId="42" applyNumberFormat="0" applyAlignment="0" applyProtection="0"/>
    <xf numFmtId="0" fontId="105" fillId="68" borderId="42" applyNumberFormat="0" applyAlignment="0" applyProtection="0"/>
    <xf numFmtId="0" fontId="105" fillId="68" borderId="42" applyNumberFormat="0" applyAlignment="0" applyProtection="0"/>
    <xf numFmtId="0" fontId="22" fillId="0" borderId="0"/>
    <xf numFmtId="0" fontId="22" fillId="0" borderId="0"/>
    <xf numFmtId="0" fontId="22" fillId="70" borderId="48" applyNumberFormat="0" applyFont="0" applyAlignment="0" applyProtection="0"/>
    <xf numFmtId="0" fontId="105" fillId="68" borderId="42" applyNumberFormat="0" applyAlignment="0" applyProtection="0"/>
    <xf numFmtId="0" fontId="96" fillId="58" borderId="0" applyNumberFormat="0" applyBorder="0" applyAlignment="0" applyProtection="0"/>
    <xf numFmtId="0" fontId="22" fillId="40" borderId="0" applyNumberFormat="0" applyBorder="0" applyAlignment="0" applyProtection="0"/>
    <xf numFmtId="0" fontId="22" fillId="46" borderId="0" applyNumberFormat="0" applyBorder="0" applyAlignment="0" applyProtection="0"/>
    <xf numFmtId="0" fontId="96" fillId="58" borderId="0" applyNumberFormat="0" applyBorder="0" applyAlignment="0" applyProtection="0"/>
    <xf numFmtId="0" fontId="96" fillId="59" borderId="0" applyNumberFormat="0" applyBorder="0" applyAlignment="0" applyProtection="0"/>
    <xf numFmtId="0" fontId="22" fillId="41" borderId="0" applyNumberFormat="0" applyBorder="0" applyAlignment="0" applyProtection="0"/>
    <xf numFmtId="0" fontId="22" fillId="47" borderId="0" applyNumberFormat="0" applyBorder="0" applyAlignment="0" applyProtection="0"/>
    <xf numFmtId="0" fontId="96" fillId="58" borderId="0" applyNumberFormat="0" applyBorder="0" applyAlignment="0" applyProtection="0"/>
    <xf numFmtId="0" fontId="96" fillId="60" borderId="0" applyNumberFormat="0" applyBorder="0" applyAlignment="0" applyProtection="0"/>
    <xf numFmtId="0" fontId="22" fillId="42" borderId="0" applyNumberFormat="0" applyBorder="0" applyAlignment="0" applyProtection="0"/>
    <xf numFmtId="0" fontId="22" fillId="48" borderId="0" applyNumberFormat="0" applyBorder="0" applyAlignment="0" applyProtection="0"/>
    <xf numFmtId="0" fontId="96" fillId="61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22" fillId="0" borderId="0"/>
    <xf numFmtId="0" fontId="96" fillId="62" borderId="0" applyNumberFormat="0" applyBorder="0" applyAlignment="0" applyProtection="0"/>
    <xf numFmtId="0" fontId="22" fillId="44" borderId="0" applyNumberFormat="0" applyBorder="0" applyAlignment="0" applyProtection="0"/>
    <xf numFmtId="0" fontId="22" fillId="50" borderId="0" applyNumberFormat="0" applyBorder="0" applyAlignment="0" applyProtection="0"/>
    <xf numFmtId="0" fontId="96" fillId="63" borderId="0" applyNumberFormat="0" applyBorder="0" applyAlignment="0" applyProtection="0"/>
    <xf numFmtId="0" fontId="22" fillId="45" borderId="0" applyNumberFormat="0" applyBorder="0" applyAlignment="0" applyProtection="0"/>
    <xf numFmtId="0" fontId="22" fillId="51" borderId="0" applyNumberFormat="0" applyBorder="0" applyAlignment="0" applyProtection="0"/>
    <xf numFmtId="0" fontId="22" fillId="0" borderId="0"/>
    <xf numFmtId="0" fontId="96" fillId="61" borderId="0" applyNumberFormat="0" applyBorder="0" applyAlignment="0" applyProtection="0"/>
    <xf numFmtId="0" fontId="96" fillId="59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1" borderId="0" applyNumberFormat="0" applyBorder="0" applyAlignment="0" applyProtection="0"/>
    <xf numFmtId="0" fontId="96" fillId="58" borderId="0" applyNumberFormat="0" applyBorder="0" applyAlignment="0" applyProtection="0"/>
    <xf numFmtId="0" fontId="96" fillId="61" borderId="0" applyNumberFormat="0" applyBorder="0" applyAlignment="0" applyProtection="0"/>
    <xf numFmtId="0" fontId="96" fillId="61" borderId="0" applyNumberFormat="0" applyBorder="0" applyAlignment="0" applyProtection="0"/>
    <xf numFmtId="0" fontId="96" fillId="60" borderId="0" applyNumberFormat="0" applyBorder="0" applyAlignment="0" applyProtection="0"/>
    <xf numFmtId="0" fontId="96" fillId="58" borderId="0" applyNumberFormat="0" applyBorder="0" applyAlignment="0" applyProtection="0"/>
    <xf numFmtId="0" fontId="96" fillId="62" borderId="0" applyNumberFormat="0" applyBorder="0" applyAlignment="0" applyProtection="0"/>
    <xf numFmtId="0" fontId="96" fillId="63" borderId="0" applyNumberFormat="0" applyBorder="0" applyAlignment="0" applyProtection="0"/>
    <xf numFmtId="0" fontId="96" fillId="59" borderId="0" applyNumberFormat="0" applyBorder="0" applyAlignment="0" applyProtection="0"/>
    <xf numFmtId="0" fontId="96" fillId="62" borderId="0" applyNumberFormat="0" applyBorder="0" applyAlignment="0" applyProtection="0"/>
    <xf numFmtId="0" fontId="96" fillId="63" borderId="0" applyNumberFormat="0" applyBorder="0" applyAlignment="0" applyProtection="0"/>
    <xf numFmtId="0" fontId="96" fillId="59" borderId="0" applyNumberFormat="0" applyBorder="0" applyAlignment="0" applyProtection="0"/>
    <xf numFmtId="0" fontId="96" fillId="62" borderId="0" applyNumberFormat="0" applyBorder="0" applyAlignment="0" applyProtection="0"/>
    <xf numFmtId="0" fontId="96" fillId="63" borderId="0" applyNumberFormat="0" applyBorder="0" applyAlignment="0" applyProtection="0"/>
    <xf numFmtId="0" fontId="96" fillId="59" borderId="0" applyNumberFormat="0" applyBorder="0" applyAlignment="0" applyProtection="0"/>
    <xf numFmtId="0" fontId="96" fillId="62" borderId="0" applyNumberFormat="0" applyBorder="0" applyAlignment="0" applyProtection="0"/>
    <xf numFmtId="0" fontId="96" fillId="63" borderId="0" applyNumberFormat="0" applyBorder="0" applyAlignment="0" applyProtection="0"/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43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22" fillId="0" borderId="0"/>
    <xf numFmtId="0" fontId="22" fillId="0" borderId="0"/>
    <xf numFmtId="0" fontId="28" fillId="0" borderId="0"/>
    <xf numFmtId="0" fontId="22" fillId="0" borderId="0"/>
    <xf numFmtId="0" fontId="22" fillId="0" borderId="0"/>
    <xf numFmtId="0" fontId="22" fillId="0" borderId="0"/>
    <xf numFmtId="0" fontId="28" fillId="0" borderId="0" applyNumberFormat="0" applyBorder="0" applyAlignment="0"/>
    <xf numFmtId="0" fontId="22" fillId="0" borderId="0"/>
    <xf numFmtId="0" fontId="105" fillId="68" borderId="42" applyNumberFormat="0" applyAlignment="0" applyProtection="0"/>
    <xf numFmtId="0" fontId="22" fillId="70" borderId="48" applyNumberFormat="0" applyFont="0" applyAlignment="0" applyProtection="0"/>
    <xf numFmtId="0" fontId="96" fillId="58" borderId="0" applyNumberFormat="0" applyBorder="0" applyAlignment="0" applyProtection="0"/>
    <xf numFmtId="0" fontId="22" fillId="40" borderId="0" applyNumberFormat="0" applyBorder="0" applyAlignment="0" applyProtection="0"/>
    <xf numFmtId="0" fontId="22" fillId="46" borderId="0" applyNumberFormat="0" applyBorder="0" applyAlignment="0" applyProtection="0"/>
    <xf numFmtId="0" fontId="96" fillId="59" borderId="0" applyNumberFormat="0" applyBorder="0" applyAlignment="0" applyProtection="0"/>
    <xf numFmtId="0" fontId="22" fillId="41" borderId="0" applyNumberFormat="0" applyBorder="0" applyAlignment="0" applyProtection="0"/>
    <xf numFmtId="0" fontId="22" fillId="47" borderId="0" applyNumberFormat="0" applyBorder="0" applyAlignment="0" applyProtection="0"/>
    <xf numFmtId="0" fontId="96" fillId="60" borderId="0" applyNumberFormat="0" applyBorder="0" applyAlignment="0" applyProtection="0"/>
    <xf numFmtId="0" fontId="22" fillId="42" borderId="0" applyNumberFormat="0" applyBorder="0" applyAlignment="0" applyProtection="0"/>
    <xf numFmtId="0" fontId="22" fillId="48" borderId="0" applyNumberFormat="0" applyBorder="0" applyAlignment="0" applyProtection="0"/>
    <xf numFmtId="0" fontId="96" fillId="61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96" fillId="62" borderId="0" applyNumberFormat="0" applyBorder="0" applyAlignment="0" applyProtection="0"/>
    <xf numFmtId="0" fontId="22" fillId="44" borderId="0" applyNumberFormat="0" applyBorder="0" applyAlignment="0" applyProtection="0"/>
    <xf numFmtId="0" fontId="22" fillId="50" borderId="0" applyNumberFormat="0" applyBorder="0" applyAlignment="0" applyProtection="0"/>
    <xf numFmtId="0" fontId="96" fillId="63" borderId="0" applyNumberFormat="0" applyBorder="0" applyAlignment="0" applyProtection="0"/>
    <xf numFmtId="0" fontId="22" fillId="45" borderId="0" applyNumberFormat="0" applyBorder="0" applyAlignment="0" applyProtection="0"/>
    <xf numFmtId="0" fontId="22" fillId="51" borderId="0" applyNumberFormat="0" applyBorder="0" applyAlignment="0" applyProtection="0"/>
    <xf numFmtId="0" fontId="22" fillId="0" borderId="0"/>
    <xf numFmtId="44" fontId="22" fillId="0" borderId="0" applyFont="0" applyFill="0" applyBorder="0" applyAlignment="0" applyProtection="0"/>
    <xf numFmtId="0" fontId="22" fillId="0" borderId="0"/>
    <xf numFmtId="0" fontId="105" fillId="68" borderId="42" applyNumberFormat="0" applyAlignment="0" applyProtection="0"/>
    <xf numFmtId="0" fontId="22" fillId="0" borderId="0"/>
    <xf numFmtId="0" fontId="105" fillId="68" borderId="42" applyNumberFormat="0" applyAlignment="0" applyProtection="0"/>
    <xf numFmtId="0" fontId="105" fillId="68" borderId="42" applyNumberFormat="0" applyAlignment="0" applyProtection="0"/>
    <xf numFmtId="0" fontId="22" fillId="0" borderId="0"/>
    <xf numFmtId="0" fontId="22" fillId="70" borderId="48" applyNumberFormat="0" applyFont="0" applyAlignment="0" applyProtection="0"/>
    <xf numFmtId="0" fontId="96" fillId="58" borderId="0" applyNumberFormat="0" applyBorder="0" applyAlignment="0" applyProtection="0"/>
    <xf numFmtId="0" fontId="22" fillId="40" borderId="0" applyNumberFormat="0" applyBorder="0" applyAlignment="0" applyProtection="0"/>
    <xf numFmtId="0" fontId="22" fillId="46" borderId="0" applyNumberFormat="0" applyBorder="0" applyAlignment="0" applyProtection="0"/>
    <xf numFmtId="0" fontId="96" fillId="59" borderId="0" applyNumberFormat="0" applyBorder="0" applyAlignment="0" applyProtection="0"/>
    <xf numFmtId="0" fontId="22" fillId="41" borderId="0" applyNumberFormat="0" applyBorder="0" applyAlignment="0" applyProtection="0"/>
    <xf numFmtId="0" fontId="22" fillId="47" borderId="0" applyNumberFormat="0" applyBorder="0" applyAlignment="0" applyProtection="0"/>
    <xf numFmtId="0" fontId="96" fillId="60" borderId="0" applyNumberFormat="0" applyBorder="0" applyAlignment="0" applyProtection="0"/>
    <xf numFmtId="0" fontId="22" fillId="42" borderId="0" applyNumberFormat="0" applyBorder="0" applyAlignment="0" applyProtection="0"/>
    <xf numFmtId="0" fontId="22" fillId="48" borderId="0" applyNumberFormat="0" applyBorder="0" applyAlignment="0" applyProtection="0"/>
    <xf numFmtId="0" fontId="96" fillId="58" borderId="0" applyNumberFormat="0" applyBorder="0" applyAlignment="0" applyProtection="0"/>
    <xf numFmtId="0" fontId="96" fillId="61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96" fillId="62" borderId="0" applyNumberFormat="0" applyBorder="0" applyAlignment="0" applyProtection="0"/>
    <xf numFmtId="0" fontId="22" fillId="44" borderId="0" applyNumberFormat="0" applyBorder="0" applyAlignment="0" applyProtection="0"/>
    <xf numFmtId="0" fontId="22" fillId="50" borderId="0" applyNumberFormat="0" applyBorder="0" applyAlignment="0" applyProtection="0"/>
    <xf numFmtId="0" fontId="96" fillId="63" borderId="0" applyNumberFormat="0" applyBorder="0" applyAlignment="0" applyProtection="0"/>
    <xf numFmtId="0" fontId="22" fillId="45" borderId="0" applyNumberFormat="0" applyBorder="0" applyAlignment="0" applyProtection="0"/>
    <xf numFmtId="0" fontId="22" fillId="51" borderId="0" applyNumberFormat="0" applyBorder="0" applyAlignment="0" applyProtection="0"/>
    <xf numFmtId="0" fontId="96" fillId="59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1" borderId="0" applyNumberFormat="0" applyBorder="0" applyAlignment="0" applyProtection="0"/>
    <xf numFmtId="0" fontId="96" fillId="61" borderId="0" applyNumberFormat="0" applyBorder="0" applyAlignment="0" applyProtection="0"/>
    <xf numFmtId="0" fontId="96" fillId="58" borderId="0" applyNumberFormat="0" applyBorder="0" applyAlignment="0" applyProtection="0"/>
    <xf numFmtId="0" fontId="96" fillId="62" borderId="0" applyNumberFormat="0" applyBorder="0" applyAlignment="0" applyProtection="0"/>
    <xf numFmtId="0" fontId="96" fillId="63" borderId="0" applyNumberFormat="0" applyBorder="0" applyAlignment="0" applyProtection="0"/>
    <xf numFmtId="0" fontId="96" fillId="59" borderId="0" applyNumberFormat="0" applyBorder="0" applyAlignment="0" applyProtection="0"/>
    <xf numFmtId="0" fontId="96" fillId="62" borderId="0" applyNumberFormat="0" applyBorder="0" applyAlignment="0" applyProtection="0"/>
    <xf numFmtId="0" fontId="96" fillId="63" borderId="0" applyNumberFormat="0" applyBorder="0" applyAlignment="0" applyProtection="0"/>
    <xf numFmtId="0" fontId="22" fillId="0" borderId="0"/>
    <xf numFmtId="0" fontId="105" fillId="68" borderId="42" applyNumberFormat="0" applyAlignment="0" applyProtection="0"/>
    <xf numFmtId="0" fontId="22" fillId="70" borderId="48" applyNumberFormat="0" applyFont="0" applyAlignment="0" applyProtection="0"/>
    <xf numFmtId="0" fontId="96" fillId="58" borderId="0" applyNumberFormat="0" applyBorder="0" applyAlignment="0" applyProtection="0"/>
    <xf numFmtId="0" fontId="22" fillId="40" borderId="0" applyNumberFormat="0" applyBorder="0" applyAlignment="0" applyProtection="0"/>
    <xf numFmtId="0" fontId="22" fillId="46" borderId="0" applyNumberFormat="0" applyBorder="0" applyAlignment="0" applyProtection="0"/>
    <xf numFmtId="0" fontId="96" fillId="59" borderId="0" applyNumberFormat="0" applyBorder="0" applyAlignment="0" applyProtection="0"/>
    <xf numFmtId="0" fontId="22" fillId="41" borderId="0" applyNumberFormat="0" applyBorder="0" applyAlignment="0" applyProtection="0"/>
    <xf numFmtId="0" fontId="22" fillId="47" borderId="0" applyNumberFormat="0" applyBorder="0" applyAlignment="0" applyProtection="0"/>
    <xf numFmtId="0" fontId="96" fillId="60" borderId="0" applyNumberFormat="0" applyBorder="0" applyAlignment="0" applyProtection="0"/>
    <xf numFmtId="0" fontId="22" fillId="42" borderId="0" applyNumberFormat="0" applyBorder="0" applyAlignment="0" applyProtection="0"/>
    <xf numFmtId="0" fontId="22" fillId="48" borderId="0" applyNumberFormat="0" applyBorder="0" applyAlignment="0" applyProtection="0"/>
    <xf numFmtId="0" fontId="96" fillId="61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96" fillId="62" borderId="0" applyNumberFormat="0" applyBorder="0" applyAlignment="0" applyProtection="0"/>
    <xf numFmtId="0" fontId="22" fillId="44" borderId="0" applyNumberFormat="0" applyBorder="0" applyAlignment="0" applyProtection="0"/>
    <xf numFmtId="0" fontId="22" fillId="50" borderId="0" applyNumberFormat="0" applyBorder="0" applyAlignment="0" applyProtection="0"/>
    <xf numFmtId="0" fontId="96" fillId="63" borderId="0" applyNumberFormat="0" applyBorder="0" applyAlignment="0" applyProtection="0"/>
    <xf numFmtId="0" fontId="22" fillId="45" borderId="0" applyNumberFormat="0" applyBorder="0" applyAlignment="0" applyProtection="0"/>
    <xf numFmtId="0" fontId="22" fillId="51" borderId="0" applyNumberFormat="0" applyBorder="0" applyAlignment="0" applyProtection="0"/>
    <xf numFmtId="0" fontId="22" fillId="0" borderId="0"/>
    <xf numFmtId="0" fontId="105" fillId="68" borderId="42" applyNumberFormat="0" applyAlignment="0" applyProtection="0"/>
    <xf numFmtId="0" fontId="22" fillId="70" borderId="48" applyNumberFormat="0" applyFont="0" applyAlignment="0" applyProtection="0"/>
    <xf numFmtId="0" fontId="96" fillId="58" borderId="0" applyNumberFormat="0" applyBorder="0" applyAlignment="0" applyProtection="0"/>
    <xf numFmtId="0" fontId="22" fillId="40" borderId="0" applyNumberFormat="0" applyBorder="0" applyAlignment="0" applyProtection="0"/>
    <xf numFmtId="0" fontId="22" fillId="46" borderId="0" applyNumberFormat="0" applyBorder="0" applyAlignment="0" applyProtection="0"/>
    <xf numFmtId="0" fontId="96" fillId="59" borderId="0" applyNumberFormat="0" applyBorder="0" applyAlignment="0" applyProtection="0"/>
    <xf numFmtId="0" fontId="22" fillId="41" borderId="0" applyNumberFormat="0" applyBorder="0" applyAlignment="0" applyProtection="0"/>
    <xf numFmtId="0" fontId="22" fillId="47" borderId="0" applyNumberFormat="0" applyBorder="0" applyAlignment="0" applyProtection="0"/>
    <xf numFmtId="0" fontId="96" fillId="60" borderId="0" applyNumberFormat="0" applyBorder="0" applyAlignment="0" applyProtection="0"/>
    <xf numFmtId="0" fontId="22" fillId="42" borderId="0" applyNumberFormat="0" applyBorder="0" applyAlignment="0" applyProtection="0"/>
    <xf numFmtId="0" fontId="22" fillId="48" borderId="0" applyNumberFormat="0" applyBorder="0" applyAlignment="0" applyProtection="0"/>
    <xf numFmtId="0" fontId="96" fillId="61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96" fillId="62" borderId="0" applyNumberFormat="0" applyBorder="0" applyAlignment="0" applyProtection="0"/>
    <xf numFmtId="0" fontId="22" fillId="44" borderId="0" applyNumberFormat="0" applyBorder="0" applyAlignment="0" applyProtection="0"/>
    <xf numFmtId="0" fontId="22" fillId="50" borderId="0" applyNumberFormat="0" applyBorder="0" applyAlignment="0" applyProtection="0"/>
    <xf numFmtId="0" fontId="96" fillId="63" borderId="0" applyNumberFormat="0" applyBorder="0" applyAlignment="0" applyProtection="0"/>
    <xf numFmtId="0" fontId="22" fillId="45" borderId="0" applyNumberFormat="0" applyBorder="0" applyAlignment="0" applyProtection="0"/>
    <xf numFmtId="0" fontId="22" fillId="51" borderId="0" applyNumberFormat="0" applyBorder="0" applyAlignment="0" applyProtection="0"/>
    <xf numFmtId="0" fontId="22" fillId="0" borderId="0"/>
    <xf numFmtId="0" fontId="105" fillId="68" borderId="42" applyNumberFormat="0" applyAlignment="0" applyProtection="0"/>
    <xf numFmtId="0" fontId="105" fillId="68" borderId="42" applyNumberFormat="0" applyAlignment="0" applyProtection="0"/>
    <xf numFmtId="0" fontId="22" fillId="0" borderId="0"/>
    <xf numFmtId="0" fontId="105" fillId="68" borderId="42" applyNumberFormat="0" applyAlignment="0" applyProtection="0"/>
    <xf numFmtId="0" fontId="22" fillId="0" borderId="0"/>
    <xf numFmtId="0" fontId="105" fillId="68" borderId="42" applyNumberFormat="0" applyAlignment="0" applyProtection="0"/>
    <xf numFmtId="0" fontId="105" fillId="68" borderId="42" applyNumberFormat="0" applyAlignment="0" applyProtection="0"/>
    <xf numFmtId="0" fontId="105" fillId="68" borderId="42" applyNumberFormat="0" applyAlignment="0" applyProtection="0"/>
    <xf numFmtId="0" fontId="22" fillId="0" borderId="0"/>
    <xf numFmtId="0" fontId="22" fillId="0" borderId="0"/>
    <xf numFmtId="0" fontId="22" fillId="70" borderId="48" applyNumberFormat="0" applyFont="0" applyAlignment="0" applyProtection="0"/>
    <xf numFmtId="0" fontId="22" fillId="0" borderId="0"/>
    <xf numFmtId="0" fontId="96" fillId="58" borderId="0" applyNumberFormat="0" applyBorder="0" applyAlignment="0" applyProtection="0"/>
    <xf numFmtId="0" fontId="22" fillId="40" borderId="0" applyNumberFormat="0" applyBorder="0" applyAlignment="0" applyProtection="0"/>
    <xf numFmtId="0" fontId="22" fillId="46" borderId="0" applyNumberFormat="0" applyBorder="0" applyAlignment="0" applyProtection="0"/>
    <xf numFmtId="0" fontId="96" fillId="61" borderId="0" applyNumberFormat="0" applyBorder="0" applyAlignment="0" applyProtection="0"/>
    <xf numFmtId="0" fontId="96" fillId="59" borderId="0" applyNumberFormat="0" applyBorder="0" applyAlignment="0" applyProtection="0"/>
    <xf numFmtId="0" fontId="22" fillId="41" borderId="0" applyNumberFormat="0" applyBorder="0" applyAlignment="0" applyProtection="0"/>
    <xf numFmtId="0" fontId="22" fillId="47" borderId="0" applyNumberFormat="0" applyBorder="0" applyAlignment="0" applyProtection="0"/>
    <xf numFmtId="0" fontId="22" fillId="0" borderId="0"/>
    <xf numFmtId="0" fontId="96" fillId="60" borderId="0" applyNumberFormat="0" applyBorder="0" applyAlignment="0" applyProtection="0"/>
    <xf numFmtId="0" fontId="22" fillId="42" borderId="0" applyNumberFormat="0" applyBorder="0" applyAlignment="0" applyProtection="0"/>
    <xf numFmtId="0" fontId="22" fillId="48" borderId="0" applyNumberFormat="0" applyBorder="0" applyAlignment="0" applyProtection="0"/>
    <xf numFmtId="0" fontId="96" fillId="58" borderId="0" applyNumberFormat="0" applyBorder="0" applyAlignment="0" applyProtection="0"/>
    <xf numFmtId="0" fontId="96" fillId="61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96" fillId="62" borderId="0" applyNumberFormat="0" applyBorder="0" applyAlignment="0" applyProtection="0"/>
    <xf numFmtId="0" fontId="22" fillId="44" borderId="0" applyNumberFormat="0" applyBorder="0" applyAlignment="0" applyProtection="0"/>
    <xf numFmtId="0" fontId="22" fillId="50" borderId="0" applyNumberFormat="0" applyBorder="0" applyAlignment="0" applyProtection="0"/>
    <xf numFmtId="0" fontId="105" fillId="68" borderId="42" applyNumberFormat="0" applyAlignment="0" applyProtection="0"/>
    <xf numFmtId="0" fontId="96" fillId="63" borderId="0" applyNumberFormat="0" applyBorder="0" applyAlignment="0" applyProtection="0"/>
    <xf numFmtId="0" fontId="22" fillId="45" borderId="0" applyNumberFormat="0" applyBorder="0" applyAlignment="0" applyProtection="0"/>
    <xf numFmtId="0" fontId="22" fillId="51" borderId="0" applyNumberFormat="0" applyBorder="0" applyAlignment="0" applyProtection="0"/>
    <xf numFmtId="0" fontId="96" fillId="59" borderId="0" applyNumberFormat="0" applyBorder="0" applyAlignment="0" applyProtection="0"/>
    <xf numFmtId="0" fontId="96" fillId="61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60" borderId="0" applyNumberFormat="0" applyBorder="0" applyAlignment="0" applyProtection="0"/>
    <xf numFmtId="0" fontId="96" fillId="58" borderId="0" applyNumberFormat="0" applyBorder="0" applyAlignment="0" applyProtection="0"/>
    <xf numFmtId="0" fontId="96" fillId="61" borderId="0" applyNumberFormat="0" applyBorder="0" applyAlignment="0" applyProtection="0"/>
    <xf numFmtId="0" fontId="96" fillId="61" borderId="0" applyNumberFormat="0" applyBorder="0" applyAlignment="0" applyProtection="0"/>
    <xf numFmtId="0" fontId="96" fillId="59" borderId="0" applyNumberFormat="0" applyBorder="0" applyAlignment="0" applyProtection="0"/>
    <xf numFmtId="0" fontId="96" fillId="58" borderId="0" applyNumberFormat="0" applyBorder="0" applyAlignment="0" applyProtection="0"/>
    <xf numFmtId="0" fontId="96" fillId="62" borderId="0" applyNumberFormat="0" applyBorder="0" applyAlignment="0" applyProtection="0"/>
    <xf numFmtId="0" fontId="96" fillId="63" borderId="0" applyNumberFormat="0" applyBorder="0" applyAlignment="0" applyProtection="0"/>
    <xf numFmtId="0" fontId="96" fillId="59" borderId="0" applyNumberFormat="0" applyBorder="0" applyAlignment="0" applyProtection="0"/>
    <xf numFmtId="0" fontId="96" fillId="62" borderId="0" applyNumberFormat="0" applyBorder="0" applyAlignment="0" applyProtection="0"/>
    <xf numFmtId="0" fontId="96" fillId="58" borderId="0" applyNumberFormat="0" applyBorder="0" applyAlignment="0" applyProtection="0"/>
    <xf numFmtId="0" fontId="96" fillId="63" borderId="0" applyNumberFormat="0" applyBorder="0" applyAlignment="0" applyProtection="0"/>
    <xf numFmtId="0" fontId="96" fillId="60" borderId="0" applyNumberFormat="0" applyBorder="0" applyAlignment="0" applyProtection="0"/>
    <xf numFmtId="0" fontId="96" fillId="58" borderId="0" applyNumberFormat="0" applyBorder="0" applyAlignment="0" applyProtection="0"/>
    <xf numFmtId="0" fontId="96" fillId="61" borderId="0" applyNumberFormat="0" applyBorder="0" applyAlignment="0" applyProtection="0"/>
    <xf numFmtId="0" fontId="96" fillId="61" borderId="0" applyNumberFormat="0" applyBorder="0" applyAlignment="0" applyProtection="0"/>
    <xf numFmtId="0" fontId="96" fillId="60" borderId="0" applyNumberFormat="0" applyBorder="0" applyAlignment="0" applyProtection="0"/>
    <xf numFmtId="0" fontId="96" fillId="58" borderId="0" applyNumberFormat="0" applyBorder="0" applyAlignment="0" applyProtection="0"/>
    <xf numFmtId="0" fontId="96" fillId="62" borderId="0" applyNumberFormat="0" applyBorder="0" applyAlignment="0" applyProtection="0"/>
    <xf numFmtId="0" fontId="96" fillId="63" borderId="0" applyNumberFormat="0" applyBorder="0" applyAlignment="0" applyProtection="0"/>
    <xf numFmtId="0" fontId="96" fillId="59" borderId="0" applyNumberFormat="0" applyBorder="0" applyAlignment="0" applyProtection="0"/>
    <xf numFmtId="0" fontId="96" fillId="62" borderId="0" applyNumberFormat="0" applyBorder="0" applyAlignment="0" applyProtection="0"/>
    <xf numFmtId="0" fontId="96" fillId="63" borderId="0" applyNumberFormat="0" applyBorder="0" applyAlignment="0" applyProtection="0"/>
    <xf numFmtId="0" fontId="96" fillId="59" borderId="0" applyNumberFormat="0" applyBorder="0" applyAlignment="0" applyProtection="0"/>
    <xf numFmtId="0" fontId="96" fillId="62" borderId="0" applyNumberFormat="0" applyBorder="0" applyAlignment="0" applyProtection="0"/>
    <xf numFmtId="0" fontId="96" fillId="63" borderId="0" applyNumberFormat="0" applyBorder="0" applyAlignment="0" applyProtection="0"/>
    <xf numFmtId="0" fontId="96" fillId="59" borderId="0" applyNumberFormat="0" applyBorder="0" applyAlignment="0" applyProtection="0"/>
    <xf numFmtId="0" fontId="96" fillId="62" borderId="0" applyNumberFormat="0" applyBorder="0" applyAlignment="0" applyProtection="0"/>
    <xf numFmtId="0" fontId="96" fillId="63" borderId="0" applyNumberFormat="0" applyBorder="0" applyAlignment="0" applyProtection="0"/>
    <xf numFmtId="0" fontId="22" fillId="0" borderId="0"/>
    <xf numFmtId="0" fontId="105" fillId="68" borderId="42" applyNumberFormat="0" applyAlignment="0" applyProtection="0"/>
    <xf numFmtId="0" fontId="105" fillId="68" borderId="42" applyNumberFormat="0" applyAlignment="0" applyProtection="0"/>
    <xf numFmtId="0" fontId="22" fillId="0" borderId="0"/>
    <xf numFmtId="0" fontId="22" fillId="70" borderId="48" applyNumberFormat="0" applyFont="0" applyAlignment="0" applyProtection="0"/>
    <xf numFmtId="0" fontId="96" fillId="58" borderId="0" applyNumberFormat="0" applyBorder="0" applyAlignment="0" applyProtection="0"/>
    <xf numFmtId="0" fontId="22" fillId="40" borderId="0" applyNumberFormat="0" applyBorder="0" applyAlignment="0" applyProtection="0"/>
    <xf numFmtId="0" fontId="22" fillId="46" borderId="0" applyNumberFormat="0" applyBorder="0" applyAlignment="0" applyProtection="0"/>
    <xf numFmtId="0" fontId="96" fillId="59" borderId="0" applyNumberFormat="0" applyBorder="0" applyAlignment="0" applyProtection="0"/>
    <xf numFmtId="0" fontId="22" fillId="41" borderId="0" applyNumberFormat="0" applyBorder="0" applyAlignment="0" applyProtection="0"/>
    <xf numFmtId="0" fontId="22" fillId="47" borderId="0" applyNumberFormat="0" applyBorder="0" applyAlignment="0" applyProtection="0"/>
    <xf numFmtId="0" fontId="96" fillId="60" borderId="0" applyNumberFormat="0" applyBorder="0" applyAlignment="0" applyProtection="0"/>
    <xf numFmtId="0" fontId="22" fillId="42" borderId="0" applyNumberFormat="0" applyBorder="0" applyAlignment="0" applyProtection="0"/>
    <xf numFmtId="0" fontId="22" fillId="48" borderId="0" applyNumberFormat="0" applyBorder="0" applyAlignment="0" applyProtection="0"/>
    <xf numFmtId="0" fontId="96" fillId="58" borderId="0" applyNumberFormat="0" applyBorder="0" applyAlignment="0" applyProtection="0"/>
    <xf numFmtId="0" fontId="96" fillId="61" borderId="0" applyNumberFormat="0" applyBorder="0" applyAlignment="0" applyProtection="0"/>
    <xf numFmtId="0" fontId="22" fillId="43" borderId="0" applyNumberFormat="0" applyBorder="0" applyAlignment="0" applyProtection="0"/>
    <xf numFmtId="0" fontId="22" fillId="49" borderId="0" applyNumberFormat="0" applyBorder="0" applyAlignment="0" applyProtection="0"/>
    <xf numFmtId="0" fontId="96" fillId="62" borderId="0" applyNumberFormat="0" applyBorder="0" applyAlignment="0" applyProtection="0"/>
    <xf numFmtId="0" fontId="22" fillId="44" borderId="0" applyNumberFormat="0" applyBorder="0" applyAlignment="0" applyProtection="0"/>
    <xf numFmtId="0" fontId="22" fillId="50" borderId="0" applyNumberFormat="0" applyBorder="0" applyAlignment="0" applyProtection="0"/>
    <xf numFmtId="0" fontId="96" fillId="63" borderId="0" applyNumberFormat="0" applyBorder="0" applyAlignment="0" applyProtection="0"/>
    <xf numFmtId="0" fontId="22" fillId="45" borderId="0" applyNumberFormat="0" applyBorder="0" applyAlignment="0" applyProtection="0"/>
    <xf numFmtId="0" fontId="22" fillId="51" borderId="0" applyNumberFormat="0" applyBorder="0" applyAlignment="0" applyProtection="0"/>
    <xf numFmtId="0" fontId="96" fillId="59" borderId="0" applyNumberFormat="0" applyBorder="0" applyAlignment="0" applyProtection="0"/>
    <xf numFmtId="0" fontId="96" fillId="60" borderId="0" applyNumberFormat="0" applyBorder="0" applyAlignment="0" applyProtection="0"/>
    <xf numFmtId="0" fontId="96" fillId="61" borderId="0" applyNumberFormat="0" applyBorder="0" applyAlignment="0" applyProtection="0"/>
    <xf numFmtId="0" fontId="96" fillId="62" borderId="0" applyNumberFormat="0" applyBorder="0" applyAlignment="0" applyProtection="0"/>
    <xf numFmtId="0" fontId="96" fillId="63" borderId="0" applyNumberFormat="0" applyBorder="0" applyAlignment="0" applyProtection="0"/>
    <xf numFmtId="0" fontId="136" fillId="0" borderId="0"/>
    <xf numFmtId="0" fontId="21" fillId="0" borderId="0"/>
    <xf numFmtId="0" fontId="144" fillId="0" borderId="0"/>
    <xf numFmtId="0" fontId="20" fillId="0" borderId="0"/>
    <xf numFmtId="0" fontId="19" fillId="0" borderId="0"/>
    <xf numFmtId="0" fontId="19" fillId="70" borderId="48" applyNumberFormat="0" applyFont="0" applyAlignment="0" applyProtection="0"/>
    <xf numFmtId="0" fontId="19" fillId="40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42" borderId="0" applyNumberFormat="0" applyBorder="0" applyAlignment="0" applyProtection="0"/>
    <xf numFmtId="0" fontId="19" fillId="48" borderId="0" applyNumberFormat="0" applyBorder="0" applyAlignment="0" applyProtection="0"/>
    <xf numFmtId="0" fontId="19" fillId="43" borderId="0" applyNumberFormat="0" applyBorder="0" applyAlignment="0" applyProtection="0"/>
    <xf numFmtId="0" fontId="19" fillId="49" borderId="0" applyNumberFormat="0" applyBorder="0" applyAlignment="0" applyProtection="0"/>
    <xf numFmtId="0" fontId="19" fillId="44" borderId="0" applyNumberFormat="0" applyBorder="0" applyAlignment="0" applyProtection="0"/>
    <xf numFmtId="0" fontId="19" fillId="50" borderId="0" applyNumberFormat="0" applyBorder="0" applyAlignment="0" applyProtection="0"/>
    <xf numFmtId="0" fontId="19" fillId="45" borderId="0" applyNumberFormat="0" applyBorder="0" applyAlignment="0" applyProtection="0"/>
    <xf numFmtId="0" fontId="19" fillId="51" borderId="0" applyNumberFormat="0" applyBorder="0" applyAlignment="0" applyProtection="0"/>
    <xf numFmtId="168" fontId="27" fillId="0" borderId="0">
      <alignment horizontal="left" wrapText="1"/>
    </xf>
    <xf numFmtId="43" fontId="27" fillId="0" borderId="0" applyFont="0" applyFill="0" applyBorder="0" applyAlignment="0" applyProtection="0"/>
    <xf numFmtId="44" fontId="27" fillId="0" borderId="0" applyFont="0" applyFill="0" applyBorder="0" applyAlignment="0" applyProtection="0"/>
    <xf numFmtId="0" fontId="19" fillId="0" borderId="0"/>
    <xf numFmtId="0" fontId="19" fillId="0" borderId="0"/>
    <xf numFmtId="9" fontId="27" fillId="0" borderId="0" applyFont="0" applyFill="0" applyBorder="0" applyAlignment="0" applyProtection="0"/>
    <xf numFmtId="0" fontId="28" fillId="0" borderId="0"/>
    <xf numFmtId="0" fontId="19" fillId="0" borderId="0"/>
    <xf numFmtId="0" fontId="28" fillId="0" borderId="0"/>
    <xf numFmtId="0" fontId="19" fillId="0" borderId="0"/>
    <xf numFmtId="0" fontId="19" fillId="70" borderId="48" applyNumberFormat="0" applyFont="0" applyAlignment="0" applyProtection="0"/>
    <xf numFmtId="0" fontId="19" fillId="40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42" borderId="0" applyNumberFormat="0" applyBorder="0" applyAlignment="0" applyProtection="0"/>
    <xf numFmtId="0" fontId="19" fillId="48" borderId="0" applyNumberFormat="0" applyBorder="0" applyAlignment="0" applyProtection="0"/>
    <xf numFmtId="0" fontId="19" fillId="43" borderId="0" applyNumberFormat="0" applyBorder="0" applyAlignment="0" applyProtection="0"/>
    <xf numFmtId="0" fontId="19" fillId="49" borderId="0" applyNumberFormat="0" applyBorder="0" applyAlignment="0" applyProtection="0"/>
    <xf numFmtId="0" fontId="19" fillId="44" borderId="0" applyNumberFormat="0" applyBorder="0" applyAlignment="0" applyProtection="0"/>
    <xf numFmtId="0" fontId="19" fillId="50" borderId="0" applyNumberFormat="0" applyBorder="0" applyAlignment="0" applyProtection="0"/>
    <xf numFmtId="0" fontId="19" fillId="45" borderId="0" applyNumberFormat="0" applyBorder="0" applyAlignment="0" applyProtection="0"/>
    <xf numFmtId="0" fontId="19" fillId="5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70" borderId="48" applyNumberFormat="0" applyFont="0" applyAlignment="0" applyProtection="0"/>
    <xf numFmtId="0" fontId="19" fillId="40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42" borderId="0" applyNumberFormat="0" applyBorder="0" applyAlignment="0" applyProtection="0"/>
    <xf numFmtId="0" fontId="19" fillId="48" borderId="0" applyNumberFormat="0" applyBorder="0" applyAlignment="0" applyProtection="0"/>
    <xf numFmtId="0" fontId="19" fillId="43" borderId="0" applyNumberFormat="0" applyBorder="0" applyAlignment="0" applyProtection="0"/>
    <xf numFmtId="0" fontId="19" fillId="49" borderId="0" applyNumberFormat="0" applyBorder="0" applyAlignment="0" applyProtection="0"/>
    <xf numFmtId="0" fontId="19" fillId="44" borderId="0" applyNumberFormat="0" applyBorder="0" applyAlignment="0" applyProtection="0"/>
    <xf numFmtId="0" fontId="19" fillId="50" borderId="0" applyNumberFormat="0" applyBorder="0" applyAlignment="0" applyProtection="0"/>
    <xf numFmtId="0" fontId="19" fillId="45" borderId="0" applyNumberFormat="0" applyBorder="0" applyAlignment="0" applyProtection="0"/>
    <xf numFmtId="0" fontId="19" fillId="51" borderId="0" applyNumberFormat="0" applyBorder="0" applyAlignment="0" applyProtection="0"/>
    <xf numFmtId="0" fontId="19" fillId="0" borderId="0"/>
    <xf numFmtId="0" fontId="19" fillId="70" borderId="48" applyNumberFormat="0" applyFont="0" applyAlignment="0" applyProtection="0"/>
    <xf numFmtId="0" fontId="19" fillId="40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42" borderId="0" applyNumberFormat="0" applyBorder="0" applyAlignment="0" applyProtection="0"/>
    <xf numFmtId="0" fontId="19" fillId="48" borderId="0" applyNumberFormat="0" applyBorder="0" applyAlignment="0" applyProtection="0"/>
    <xf numFmtId="0" fontId="19" fillId="43" borderId="0" applyNumberFormat="0" applyBorder="0" applyAlignment="0" applyProtection="0"/>
    <xf numFmtId="0" fontId="19" fillId="49" borderId="0" applyNumberFormat="0" applyBorder="0" applyAlignment="0" applyProtection="0"/>
    <xf numFmtId="0" fontId="19" fillId="44" borderId="0" applyNumberFormat="0" applyBorder="0" applyAlignment="0" applyProtection="0"/>
    <xf numFmtId="0" fontId="19" fillId="50" borderId="0" applyNumberFormat="0" applyBorder="0" applyAlignment="0" applyProtection="0"/>
    <xf numFmtId="0" fontId="19" fillId="45" borderId="0" applyNumberFormat="0" applyBorder="0" applyAlignment="0" applyProtection="0"/>
    <xf numFmtId="0" fontId="19" fillId="51" borderId="0" applyNumberFormat="0" applyBorder="0" applyAlignment="0" applyProtection="0"/>
    <xf numFmtId="0" fontId="19" fillId="0" borderId="0"/>
    <xf numFmtId="0" fontId="19" fillId="70" borderId="48" applyNumberFormat="0" applyFont="0" applyAlignment="0" applyProtection="0"/>
    <xf numFmtId="0" fontId="19" fillId="40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42" borderId="0" applyNumberFormat="0" applyBorder="0" applyAlignment="0" applyProtection="0"/>
    <xf numFmtId="0" fontId="19" fillId="48" borderId="0" applyNumberFormat="0" applyBorder="0" applyAlignment="0" applyProtection="0"/>
    <xf numFmtId="0" fontId="19" fillId="43" borderId="0" applyNumberFormat="0" applyBorder="0" applyAlignment="0" applyProtection="0"/>
    <xf numFmtId="0" fontId="19" fillId="49" borderId="0" applyNumberFormat="0" applyBorder="0" applyAlignment="0" applyProtection="0"/>
    <xf numFmtId="0" fontId="19" fillId="44" borderId="0" applyNumberFormat="0" applyBorder="0" applyAlignment="0" applyProtection="0"/>
    <xf numFmtId="0" fontId="19" fillId="50" borderId="0" applyNumberFormat="0" applyBorder="0" applyAlignment="0" applyProtection="0"/>
    <xf numFmtId="0" fontId="19" fillId="45" borderId="0" applyNumberFormat="0" applyBorder="0" applyAlignment="0" applyProtection="0"/>
    <xf numFmtId="0" fontId="19" fillId="51" borderId="0" applyNumberFormat="0" applyBorder="0" applyAlignment="0" applyProtection="0"/>
    <xf numFmtId="0" fontId="19" fillId="0" borderId="0"/>
    <xf numFmtId="0" fontId="19" fillId="70" borderId="48" applyNumberFormat="0" applyFont="0" applyAlignment="0" applyProtection="0"/>
    <xf numFmtId="0" fontId="19" fillId="40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42" borderId="0" applyNumberFormat="0" applyBorder="0" applyAlignment="0" applyProtection="0"/>
    <xf numFmtId="0" fontId="19" fillId="48" borderId="0" applyNumberFormat="0" applyBorder="0" applyAlignment="0" applyProtection="0"/>
    <xf numFmtId="0" fontId="19" fillId="43" borderId="0" applyNumberFormat="0" applyBorder="0" applyAlignment="0" applyProtection="0"/>
    <xf numFmtId="0" fontId="19" fillId="49" borderId="0" applyNumberFormat="0" applyBorder="0" applyAlignment="0" applyProtection="0"/>
    <xf numFmtId="0" fontId="19" fillId="44" borderId="0" applyNumberFormat="0" applyBorder="0" applyAlignment="0" applyProtection="0"/>
    <xf numFmtId="0" fontId="19" fillId="50" borderId="0" applyNumberFormat="0" applyBorder="0" applyAlignment="0" applyProtection="0"/>
    <xf numFmtId="0" fontId="19" fillId="45" borderId="0" applyNumberFormat="0" applyBorder="0" applyAlignment="0" applyProtection="0"/>
    <xf numFmtId="0" fontId="19" fillId="51" borderId="0" applyNumberFormat="0" applyBorder="0" applyAlignment="0" applyProtection="0"/>
    <xf numFmtId="0" fontId="19" fillId="0" borderId="0"/>
    <xf numFmtId="0" fontId="19" fillId="70" borderId="48" applyNumberFormat="0" applyFont="0" applyAlignment="0" applyProtection="0"/>
    <xf numFmtId="0" fontId="19" fillId="40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42" borderId="0" applyNumberFormat="0" applyBorder="0" applyAlignment="0" applyProtection="0"/>
    <xf numFmtId="0" fontId="19" fillId="48" borderId="0" applyNumberFormat="0" applyBorder="0" applyAlignment="0" applyProtection="0"/>
    <xf numFmtId="0" fontId="19" fillId="43" borderId="0" applyNumberFormat="0" applyBorder="0" applyAlignment="0" applyProtection="0"/>
    <xf numFmtId="0" fontId="19" fillId="49" borderId="0" applyNumberFormat="0" applyBorder="0" applyAlignment="0" applyProtection="0"/>
    <xf numFmtId="0" fontId="19" fillId="44" borderId="0" applyNumberFormat="0" applyBorder="0" applyAlignment="0" applyProtection="0"/>
    <xf numFmtId="0" fontId="19" fillId="50" borderId="0" applyNumberFormat="0" applyBorder="0" applyAlignment="0" applyProtection="0"/>
    <xf numFmtId="0" fontId="19" fillId="45" borderId="0" applyNumberFormat="0" applyBorder="0" applyAlignment="0" applyProtection="0"/>
    <xf numFmtId="0" fontId="19" fillId="51" borderId="0" applyNumberFormat="0" applyBorder="0" applyAlignment="0" applyProtection="0"/>
    <xf numFmtId="43" fontId="19" fillId="0" borderId="0" applyFont="0" applyFill="0" applyBorder="0" applyAlignment="0" applyProtection="0"/>
    <xf numFmtId="0" fontId="19" fillId="70" borderId="48" applyNumberFormat="0" applyFont="0" applyAlignment="0" applyProtection="0"/>
    <xf numFmtId="0" fontId="19" fillId="40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42" borderId="0" applyNumberFormat="0" applyBorder="0" applyAlignment="0" applyProtection="0"/>
    <xf numFmtId="0" fontId="19" fillId="48" borderId="0" applyNumberFormat="0" applyBorder="0" applyAlignment="0" applyProtection="0"/>
    <xf numFmtId="0" fontId="19" fillId="43" borderId="0" applyNumberFormat="0" applyBorder="0" applyAlignment="0" applyProtection="0"/>
    <xf numFmtId="0" fontId="19" fillId="49" borderId="0" applyNumberFormat="0" applyBorder="0" applyAlignment="0" applyProtection="0"/>
    <xf numFmtId="0" fontId="19" fillId="44" borderId="0" applyNumberFormat="0" applyBorder="0" applyAlignment="0" applyProtection="0"/>
    <xf numFmtId="0" fontId="19" fillId="50" borderId="0" applyNumberFormat="0" applyBorder="0" applyAlignment="0" applyProtection="0"/>
    <xf numFmtId="0" fontId="19" fillId="45" borderId="0" applyNumberFormat="0" applyBorder="0" applyAlignment="0" applyProtection="0"/>
    <xf numFmtId="0" fontId="19" fillId="51" borderId="0" applyNumberFormat="0" applyBorder="0" applyAlignment="0" applyProtection="0"/>
    <xf numFmtId="43" fontId="19" fillId="0" borderId="0" applyFont="0" applyFill="0" applyBorder="0" applyAlignment="0" applyProtection="0"/>
    <xf numFmtId="0" fontId="19" fillId="70" borderId="48" applyNumberFormat="0" applyFont="0" applyAlignment="0" applyProtection="0"/>
    <xf numFmtId="0" fontId="19" fillId="40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42" borderId="0" applyNumberFormat="0" applyBorder="0" applyAlignment="0" applyProtection="0"/>
    <xf numFmtId="0" fontId="19" fillId="48" borderId="0" applyNumberFormat="0" applyBorder="0" applyAlignment="0" applyProtection="0"/>
    <xf numFmtId="0" fontId="19" fillId="43" borderId="0" applyNumberFormat="0" applyBorder="0" applyAlignment="0" applyProtection="0"/>
    <xf numFmtId="0" fontId="19" fillId="49" borderId="0" applyNumberFormat="0" applyBorder="0" applyAlignment="0" applyProtection="0"/>
    <xf numFmtId="0" fontId="19" fillId="44" borderId="0" applyNumberFormat="0" applyBorder="0" applyAlignment="0" applyProtection="0"/>
    <xf numFmtId="0" fontId="19" fillId="50" borderId="0" applyNumberFormat="0" applyBorder="0" applyAlignment="0" applyProtection="0"/>
    <xf numFmtId="0" fontId="19" fillId="45" borderId="0" applyNumberFormat="0" applyBorder="0" applyAlignment="0" applyProtection="0"/>
    <xf numFmtId="0" fontId="19" fillId="51" borderId="0" applyNumberFormat="0" applyBorder="0" applyAlignment="0" applyProtection="0"/>
    <xf numFmtId="0" fontId="19" fillId="70" borderId="48" applyNumberFormat="0" applyFont="0" applyAlignment="0" applyProtection="0"/>
    <xf numFmtId="0" fontId="19" fillId="40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42" borderId="0" applyNumberFormat="0" applyBorder="0" applyAlignment="0" applyProtection="0"/>
    <xf numFmtId="0" fontId="19" fillId="48" borderId="0" applyNumberFormat="0" applyBorder="0" applyAlignment="0" applyProtection="0"/>
    <xf numFmtId="0" fontId="19" fillId="43" borderId="0" applyNumberFormat="0" applyBorder="0" applyAlignment="0" applyProtection="0"/>
    <xf numFmtId="0" fontId="19" fillId="49" borderId="0" applyNumberFormat="0" applyBorder="0" applyAlignment="0" applyProtection="0"/>
    <xf numFmtId="0" fontId="19" fillId="44" borderId="0" applyNumberFormat="0" applyBorder="0" applyAlignment="0" applyProtection="0"/>
    <xf numFmtId="0" fontId="19" fillId="50" borderId="0" applyNumberFormat="0" applyBorder="0" applyAlignment="0" applyProtection="0"/>
    <xf numFmtId="0" fontId="19" fillId="45" borderId="0" applyNumberFormat="0" applyBorder="0" applyAlignment="0" applyProtection="0"/>
    <xf numFmtId="0" fontId="19" fillId="51" borderId="0" applyNumberFormat="0" applyBorder="0" applyAlignment="0" applyProtection="0"/>
    <xf numFmtId="0" fontId="19" fillId="70" borderId="48" applyNumberFormat="0" applyFont="0" applyAlignment="0" applyProtection="0"/>
    <xf numFmtId="0" fontId="19" fillId="40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42" borderId="0" applyNumberFormat="0" applyBorder="0" applyAlignment="0" applyProtection="0"/>
    <xf numFmtId="0" fontId="19" fillId="48" borderId="0" applyNumberFormat="0" applyBorder="0" applyAlignment="0" applyProtection="0"/>
    <xf numFmtId="0" fontId="19" fillId="43" borderId="0" applyNumberFormat="0" applyBorder="0" applyAlignment="0" applyProtection="0"/>
    <xf numFmtId="0" fontId="19" fillId="49" borderId="0" applyNumberFormat="0" applyBorder="0" applyAlignment="0" applyProtection="0"/>
    <xf numFmtId="0" fontId="19" fillId="44" borderId="0" applyNumberFormat="0" applyBorder="0" applyAlignment="0" applyProtection="0"/>
    <xf numFmtId="0" fontId="19" fillId="50" borderId="0" applyNumberFormat="0" applyBorder="0" applyAlignment="0" applyProtection="0"/>
    <xf numFmtId="0" fontId="19" fillId="45" borderId="0" applyNumberFormat="0" applyBorder="0" applyAlignment="0" applyProtection="0"/>
    <xf numFmtId="0" fontId="19" fillId="5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0" borderId="48" applyNumberFormat="0" applyFont="0" applyAlignment="0" applyProtection="0"/>
    <xf numFmtId="0" fontId="19" fillId="40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42" borderId="0" applyNumberFormat="0" applyBorder="0" applyAlignment="0" applyProtection="0"/>
    <xf numFmtId="0" fontId="19" fillId="48" borderId="0" applyNumberFormat="0" applyBorder="0" applyAlignment="0" applyProtection="0"/>
    <xf numFmtId="0" fontId="19" fillId="43" borderId="0" applyNumberFormat="0" applyBorder="0" applyAlignment="0" applyProtection="0"/>
    <xf numFmtId="0" fontId="19" fillId="49" borderId="0" applyNumberFormat="0" applyBorder="0" applyAlignment="0" applyProtection="0"/>
    <xf numFmtId="43" fontId="19" fillId="0" borderId="0" applyFont="0" applyFill="0" applyBorder="0" applyAlignment="0" applyProtection="0"/>
    <xf numFmtId="0" fontId="19" fillId="44" borderId="0" applyNumberFormat="0" applyBorder="0" applyAlignment="0" applyProtection="0"/>
    <xf numFmtId="0" fontId="19" fillId="50" borderId="0" applyNumberFormat="0" applyBorder="0" applyAlignment="0" applyProtection="0"/>
    <xf numFmtId="0" fontId="19" fillId="45" borderId="0" applyNumberFormat="0" applyBorder="0" applyAlignment="0" applyProtection="0"/>
    <xf numFmtId="0" fontId="19" fillId="51" borderId="0" applyNumberFormat="0" applyBorder="0" applyAlignment="0" applyProtection="0"/>
    <xf numFmtId="0" fontId="19" fillId="0" borderId="0"/>
    <xf numFmtId="0" fontId="19" fillId="0" borderId="0"/>
    <xf numFmtId="0" fontId="19" fillId="70" borderId="48" applyNumberFormat="0" applyFont="0" applyAlignment="0" applyProtection="0"/>
    <xf numFmtId="43" fontId="19" fillId="0" borderId="0" applyFont="0" applyFill="0" applyBorder="0" applyAlignment="0" applyProtection="0"/>
    <xf numFmtId="0" fontId="19" fillId="40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42" borderId="0" applyNumberFormat="0" applyBorder="0" applyAlignment="0" applyProtection="0"/>
    <xf numFmtId="0" fontId="19" fillId="48" borderId="0" applyNumberFormat="0" applyBorder="0" applyAlignment="0" applyProtection="0"/>
    <xf numFmtId="0" fontId="19" fillId="43" borderId="0" applyNumberFormat="0" applyBorder="0" applyAlignment="0" applyProtection="0"/>
    <xf numFmtId="0" fontId="19" fillId="49" borderId="0" applyNumberFormat="0" applyBorder="0" applyAlignment="0" applyProtection="0"/>
    <xf numFmtId="0" fontId="19" fillId="44" borderId="0" applyNumberFormat="0" applyBorder="0" applyAlignment="0" applyProtection="0"/>
    <xf numFmtId="0" fontId="19" fillId="50" borderId="0" applyNumberFormat="0" applyBorder="0" applyAlignment="0" applyProtection="0"/>
    <xf numFmtId="0" fontId="19" fillId="45" borderId="0" applyNumberFormat="0" applyBorder="0" applyAlignment="0" applyProtection="0"/>
    <xf numFmtId="0" fontId="19" fillId="51" borderId="0" applyNumberFormat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70" borderId="48" applyNumberFormat="0" applyFont="0" applyAlignment="0" applyProtection="0"/>
    <xf numFmtId="0" fontId="19" fillId="40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42" borderId="0" applyNumberFormat="0" applyBorder="0" applyAlignment="0" applyProtection="0"/>
    <xf numFmtId="0" fontId="19" fillId="48" borderId="0" applyNumberFormat="0" applyBorder="0" applyAlignment="0" applyProtection="0"/>
    <xf numFmtId="0" fontId="19" fillId="43" borderId="0" applyNumberFormat="0" applyBorder="0" applyAlignment="0" applyProtection="0"/>
    <xf numFmtId="0" fontId="19" fillId="49" borderId="0" applyNumberFormat="0" applyBorder="0" applyAlignment="0" applyProtection="0"/>
    <xf numFmtId="0" fontId="19" fillId="44" borderId="0" applyNumberFormat="0" applyBorder="0" applyAlignment="0" applyProtection="0"/>
    <xf numFmtId="0" fontId="19" fillId="50" borderId="0" applyNumberFormat="0" applyBorder="0" applyAlignment="0" applyProtection="0"/>
    <xf numFmtId="0" fontId="19" fillId="45" borderId="0" applyNumberFormat="0" applyBorder="0" applyAlignment="0" applyProtection="0"/>
    <xf numFmtId="0" fontId="19" fillId="5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70" borderId="48" applyNumberFormat="0" applyFont="0" applyAlignment="0" applyProtection="0"/>
    <xf numFmtId="0" fontId="19" fillId="40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42" borderId="0" applyNumberFormat="0" applyBorder="0" applyAlignment="0" applyProtection="0"/>
    <xf numFmtId="0" fontId="19" fillId="48" borderId="0" applyNumberFormat="0" applyBorder="0" applyAlignment="0" applyProtection="0"/>
    <xf numFmtId="0" fontId="19" fillId="43" borderId="0" applyNumberFormat="0" applyBorder="0" applyAlignment="0" applyProtection="0"/>
    <xf numFmtId="0" fontId="19" fillId="49" borderId="0" applyNumberFormat="0" applyBorder="0" applyAlignment="0" applyProtection="0"/>
    <xf numFmtId="0" fontId="19" fillId="44" borderId="0" applyNumberFormat="0" applyBorder="0" applyAlignment="0" applyProtection="0"/>
    <xf numFmtId="0" fontId="19" fillId="50" borderId="0" applyNumberFormat="0" applyBorder="0" applyAlignment="0" applyProtection="0"/>
    <xf numFmtId="0" fontId="19" fillId="45" borderId="0" applyNumberFormat="0" applyBorder="0" applyAlignment="0" applyProtection="0"/>
    <xf numFmtId="0" fontId="19" fillId="51" borderId="0" applyNumberFormat="0" applyBorder="0" applyAlignment="0" applyProtection="0"/>
    <xf numFmtId="0" fontId="19" fillId="0" borderId="0"/>
    <xf numFmtId="0" fontId="19" fillId="0" borderId="0"/>
    <xf numFmtId="43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70" borderId="48" applyNumberFormat="0" applyFont="0" applyAlignment="0" applyProtection="0"/>
    <xf numFmtId="0" fontId="19" fillId="40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42" borderId="0" applyNumberFormat="0" applyBorder="0" applyAlignment="0" applyProtection="0"/>
    <xf numFmtId="0" fontId="19" fillId="48" borderId="0" applyNumberFormat="0" applyBorder="0" applyAlignment="0" applyProtection="0"/>
    <xf numFmtId="0" fontId="19" fillId="43" borderId="0" applyNumberFormat="0" applyBorder="0" applyAlignment="0" applyProtection="0"/>
    <xf numFmtId="0" fontId="19" fillId="49" borderId="0" applyNumberFormat="0" applyBorder="0" applyAlignment="0" applyProtection="0"/>
    <xf numFmtId="0" fontId="19" fillId="0" borderId="0"/>
    <xf numFmtId="0" fontId="19" fillId="44" borderId="0" applyNumberFormat="0" applyBorder="0" applyAlignment="0" applyProtection="0"/>
    <xf numFmtId="0" fontId="19" fillId="50" borderId="0" applyNumberFormat="0" applyBorder="0" applyAlignment="0" applyProtection="0"/>
    <xf numFmtId="0" fontId="19" fillId="45" borderId="0" applyNumberFormat="0" applyBorder="0" applyAlignment="0" applyProtection="0"/>
    <xf numFmtId="0" fontId="19" fillId="5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0" borderId="48" applyNumberFormat="0" applyFont="0" applyAlignment="0" applyProtection="0"/>
    <xf numFmtId="0" fontId="19" fillId="40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42" borderId="0" applyNumberFormat="0" applyBorder="0" applyAlignment="0" applyProtection="0"/>
    <xf numFmtId="0" fontId="19" fillId="48" borderId="0" applyNumberFormat="0" applyBorder="0" applyAlignment="0" applyProtection="0"/>
    <xf numFmtId="0" fontId="19" fillId="43" borderId="0" applyNumberFormat="0" applyBorder="0" applyAlignment="0" applyProtection="0"/>
    <xf numFmtId="0" fontId="19" fillId="49" borderId="0" applyNumberFormat="0" applyBorder="0" applyAlignment="0" applyProtection="0"/>
    <xf numFmtId="0" fontId="19" fillId="44" borderId="0" applyNumberFormat="0" applyBorder="0" applyAlignment="0" applyProtection="0"/>
    <xf numFmtId="0" fontId="19" fillId="50" borderId="0" applyNumberFormat="0" applyBorder="0" applyAlignment="0" applyProtection="0"/>
    <xf numFmtId="0" fontId="19" fillId="45" borderId="0" applyNumberFormat="0" applyBorder="0" applyAlignment="0" applyProtection="0"/>
    <xf numFmtId="0" fontId="19" fillId="51" borderId="0" applyNumberFormat="0" applyBorder="0" applyAlignment="0" applyProtection="0"/>
    <xf numFmtId="0" fontId="19" fillId="0" borderId="0"/>
    <xf numFmtId="44" fontId="19" fillId="0" borderId="0" applyFont="0" applyFill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70" borderId="48" applyNumberFormat="0" applyFont="0" applyAlignment="0" applyProtection="0"/>
    <xf numFmtId="0" fontId="19" fillId="40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42" borderId="0" applyNumberFormat="0" applyBorder="0" applyAlignment="0" applyProtection="0"/>
    <xf numFmtId="0" fontId="19" fillId="48" borderId="0" applyNumberFormat="0" applyBorder="0" applyAlignment="0" applyProtection="0"/>
    <xf numFmtId="0" fontId="19" fillId="43" borderId="0" applyNumberFormat="0" applyBorder="0" applyAlignment="0" applyProtection="0"/>
    <xf numFmtId="0" fontId="19" fillId="49" borderId="0" applyNumberFormat="0" applyBorder="0" applyAlignment="0" applyProtection="0"/>
    <xf numFmtId="0" fontId="19" fillId="44" borderId="0" applyNumberFormat="0" applyBorder="0" applyAlignment="0" applyProtection="0"/>
    <xf numFmtId="0" fontId="19" fillId="50" borderId="0" applyNumberFormat="0" applyBorder="0" applyAlignment="0" applyProtection="0"/>
    <xf numFmtId="0" fontId="19" fillId="45" borderId="0" applyNumberFormat="0" applyBorder="0" applyAlignment="0" applyProtection="0"/>
    <xf numFmtId="0" fontId="19" fillId="51" borderId="0" applyNumberFormat="0" applyBorder="0" applyAlignment="0" applyProtection="0"/>
    <xf numFmtId="0" fontId="19" fillId="0" borderId="0"/>
    <xf numFmtId="0" fontId="19" fillId="70" borderId="48" applyNumberFormat="0" applyFont="0" applyAlignment="0" applyProtection="0"/>
    <xf numFmtId="0" fontId="19" fillId="40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42" borderId="0" applyNumberFormat="0" applyBorder="0" applyAlignment="0" applyProtection="0"/>
    <xf numFmtId="0" fontId="19" fillId="48" borderId="0" applyNumberFormat="0" applyBorder="0" applyAlignment="0" applyProtection="0"/>
    <xf numFmtId="0" fontId="19" fillId="43" borderId="0" applyNumberFormat="0" applyBorder="0" applyAlignment="0" applyProtection="0"/>
    <xf numFmtId="0" fontId="19" fillId="49" borderId="0" applyNumberFormat="0" applyBorder="0" applyAlignment="0" applyProtection="0"/>
    <xf numFmtId="0" fontId="19" fillId="44" borderId="0" applyNumberFormat="0" applyBorder="0" applyAlignment="0" applyProtection="0"/>
    <xf numFmtId="0" fontId="19" fillId="50" borderId="0" applyNumberFormat="0" applyBorder="0" applyAlignment="0" applyProtection="0"/>
    <xf numFmtId="0" fontId="19" fillId="45" borderId="0" applyNumberFormat="0" applyBorder="0" applyAlignment="0" applyProtection="0"/>
    <xf numFmtId="0" fontId="19" fillId="51" borderId="0" applyNumberFormat="0" applyBorder="0" applyAlignment="0" applyProtection="0"/>
    <xf numFmtId="0" fontId="19" fillId="0" borderId="0"/>
    <xf numFmtId="0" fontId="19" fillId="70" borderId="48" applyNumberFormat="0" applyFont="0" applyAlignment="0" applyProtection="0"/>
    <xf numFmtId="0" fontId="19" fillId="40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42" borderId="0" applyNumberFormat="0" applyBorder="0" applyAlignment="0" applyProtection="0"/>
    <xf numFmtId="0" fontId="19" fillId="48" borderId="0" applyNumberFormat="0" applyBorder="0" applyAlignment="0" applyProtection="0"/>
    <xf numFmtId="0" fontId="19" fillId="43" borderId="0" applyNumberFormat="0" applyBorder="0" applyAlignment="0" applyProtection="0"/>
    <xf numFmtId="0" fontId="19" fillId="49" borderId="0" applyNumberFormat="0" applyBorder="0" applyAlignment="0" applyProtection="0"/>
    <xf numFmtId="0" fontId="19" fillId="44" borderId="0" applyNumberFormat="0" applyBorder="0" applyAlignment="0" applyProtection="0"/>
    <xf numFmtId="0" fontId="19" fillId="50" borderId="0" applyNumberFormat="0" applyBorder="0" applyAlignment="0" applyProtection="0"/>
    <xf numFmtId="0" fontId="19" fillId="45" borderId="0" applyNumberFormat="0" applyBorder="0" applyAlignment="0" applyProtection="0"/>
    <xf numFmtId="0" fontId="19" fillId="51" borderId="0" applyNumberFormat="0" applyBorder="0" applyAlignment="0" applyProtection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0" borderId="0"/>
    <xf numFmtId="0" fontId="19" fillId="70" borderId="48" applyNumberFormat="0" applyFont="0" applyAlignment="0" applyProtection="0"/>
    <xf numFmtId="0" fontId="19" fillId="0" borderId="0"/>
    <xf numFmtId="0" fontId="19" fillId="40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0" borderId="0"/>
    <xf numFmtId="0" fontId="19" fillId="42" borderId="0" applyNumberFormat="0" applyBorder="0" applyAlignment="0" applyProtection="0"/>
    <xf numFmtId="0" fontId="19" fillId="48" borderId="0" applyNumberFormat="0" applyBorder="0" applyAlignment="0" applyProtection="0"/>
    <xf numFmtId="0" fontId="19" fillId="43" borderId="0" applyNumberFormat="0" applyBorder="0" applyAlignment="0" applyProtection="0"/>
    <xf numFmtId="0" fontId="19" fillId="49" borderId="0" applyNumberFormat="0" applyBorder="0" applyAlignment="0" applyProtection="0"/>
    <xf numFmtId="0" fontId="19" fillId="44" borderId="0" applyNumberFormat="0" applyBorder="0" applyAlignment="0" applyProtection="0"/>
    <xf numFmtId="0" fontId="19" fillId="50" borderId="0" applyNumberFormat="0" applyBorder="0" applyAlignment="0" applyProtection="0"/>
    <xf numFmtId="0" fontId="19" fillId="45" borderId="0" applyNumberFormat="0" applyBorder="0" applyAlignment="0" applyProtection="0"/>
    <xf numFmtId="0" fontId="19" fillId="51" borderId="0" applyNumberFormat="0" applyBorder="0" applyAlignment="0" applyProtection="0"/>
    <xf numFmtId="0" fontId="19" fillId="0" borderId="0"/>
    <xf numFmtId="0" fontId="19" fillId="0" borderId="0"/>
    <xf numFmtId="0" fontId="19" fillId="70" borderId="48" applyNumberFormat="0" applyFont="0" applyAlignment="0" applyProtection="0"/>
    <xf numFmtId="0" fontId="19" fillId="40" borderId="0" applyNumberFormat="0" applyBorder="0" applyAlignment="0" applyProtection="0"/>
    <xf numFmtId="0" fontId="19" fillId="46" borderId="0" applyNumberFormat="0" applyBorder="0" applyAlignment="0" applyProtection="0"/>
    <xf numFmtId="0" fontId="19" fillId="41" borderId="0" applyNumberFormat="0" applyBorder="0" applyAlignment="0" applyProtection="0"/>
    <xf numFmtId="0" fontId="19" fillId="47" borderId="0" applyNumberFormat="0" applyBorder="0" applyAlignment="0" applyProtection="0"/>
    <xf numFmtId="0" fontId="19" fillId="42" borderId="0" applyNumberFormat="0" applyBorder="0" applyAlignment="0" applyProtection="0"/>
    <xf numFmtId="0" fontId="19" fillId="48" borderId="0" applyNumberFormat="0" applyBorder="0" applyAlignment="0" applyProtection="0"/>
    <xf numFmtId="0" fontId="19" fillId="43" borderId="0" applyNumberFormat="0" applyBorder="0" applyAlignment="0" applyProtection="0"/>
    <xf numFmtId="0" fontId="19" fillId="49" borderId="0" applyNumberFormat="0" applyBorder="0" applyAlignment="0" applyProtection="0"/>
    <xf numFmtId="0" fontId="19" fillId="44" borderId="0" applyNumberFormat="0" applyBorder="0" applyAlignment="0" applyProtection="0"/>
    <xf numFmtId="0" fontId="19" fillId="50" borderId="0" applyNumberFormat="0" applyBorder="0" applyAlignment="0" applyProtection="0"/>
    <xf numFmtId="0" fontId="19" fillId="45" borderId="0" applyNumberFormat="0" applyBorder="0" applyAlignment="0" applyProtection="0"/>
    <xf numFmtId="0" fontId="19" fillId="51" borderId="0" applyNumberFormat="0" applyBorder="0" applyAlignment="0" applyProtection="0"/>
    <xf numFmtId="0" fontId="28" fillId="0" borderId="0"/>
    <xf numFmtId="0" fontId="19" fillId="0" borderId="0"/>
    <xf numFmtId="0" fontId="28" fillId="0" borderId="0"/>
    <xf numFmtId="0" fontId="19" fillId="0" borderId="0"/>
    <xf numFmtId="0" fontId="17" fillId="40" borderId="0" applyNumberFormat="0" applyBorder="0" applyAlignment="0" applyProtection="0"/>
    <xf numFmtId="0" fontId="17" fillId="41" borderId="0" applyNumberFormat="0" applyBorder="0" applyAlignment="0" applyProtection="0"/>
    <xf numFmtId="0" fontId="17" fillId="42" borderId="0" applyNumberFormat="0" applyBorder="0" applyAlignment="0" applyProtection="0"/>
    <xf numFmtId="0" fontId="17" fillId="43" borderId="0" applyNumberFormat="0" applyBorder="0" applyAlignment="0" applyProtection="0"/>
    <xf numFmtId="0" fontId="17" fillId="44" borderId="0" applyNumberFormat="0" applyBorder="0" applyAlignment="0" applyProtection="0"/>
    <xf numFmtId="0" fontId="17" fillId="45" borderId="0" applyNumberFormat="0" applyBorder="0" applyAlignment="0" applyProtection="0"/>
    <xf numFmtId="0" fontId="17" fillId="46" borderId="0" applyNumberFormat="0" applyBorder="0" applyAlignment="0" applyProtection="0"/>
    <xf numFmtId="0" fontId="17" fillId="47" borderId="0" applyNumberFormat="0" applyBorder="0" applyAlignment="0" applyProtection="0"/>
    <xf numFmtId="0" fontId="17" fillId="48" borderId="0" applyNumberFormat="0" applyBorder="0" applyAlignment="0" applyProtection="0"/>
    <xf numFmtId="0" fontId="17" fillId="49" borderId="0" applyNumberFormat="0" applyBorder="0" applyAlignment="0" applyProtection="0"/>
    <xf numFmtId="0" fontId="17" fillId="50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43" fontId="17" fillId="0" borderId="0" applyFont="0" applyFill="0" applyBorder="0" applyAlignment="0" applyProtection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43" fontId="17" fillId="0" borderId="0" applyFont="0" applyFill="0" applyBorder="0" applyAlignment="0" applyProtection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43" fontId="17" fillId="0" borderId="0" applyFont="0" applyFill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0" borderId="0"/>
    <xf numFmtId="0" fontId="17" fillId="70" borderId="48" applyNumberFormat="0" applyFont="0" applyAlignment="0" applyProtection="0"/>
    <xf numFmtId="43" fontId="17" fillId="0" borderId="0" applyFont="0" applyFill="0" applyBorder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0" borderId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70" borderId="48" applyNumberFormat="0" applyFont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43" fontId="17" fillId="0" borderId="0" applyFont="0" applyFill="0" applyBorder="0" applyAlignment="0" applyProtection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43" fontId="17" fillId="0" borderId="0" applyFont="0" applyFill="0" applyBorder="0" applyAlignment="0" applyProtection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43" fontId="17" fillId="0" borderId="0" applyFont="0" applyFill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0" borderId="0"/>
    <xf numFmtId="0" fontId="17" fillId="70" borderId="48" applyNumberFormat="0" applyFont="0" applyAlignment="0" applyProtection="0"/>
    <xf numFmtId="43" fontId="17" fillId="0" borderId="0" applyFont="0" applyFill="0" applyBorder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0" borderId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70" borderId="48" applyNumberFormat="0" applyFont="0" applyAlignment="0" applyProtection="0"/>
    <xf numFmtId="0" fontId="17" fillId="0" borderId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0" borderId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0" borderId="0"/>
    <xf numFmtId="0" fontId="17" fillId="70" borderId="48" applyNumberFormat="0" applyFont="0" applyAlignment="0" applyProtection="0"/>
    <xf numFmtId="0" fontId="17" fillId="40" borderId="0" applyNumberFormat="0" applyBorder="0" applyAlignment="0" applyProtection="0"/>
    <xf numFmtId="0" fontId="17" fillId="46" borderId="0" applyNumberFormat="0" applyBorder="0" applyAlignment="0" applyProtection="0"/>
    <xf numFmtId="0" fontId="17" fillId="41" borderId="0" applyNumberFormat="0" applyBorder="0" applyAlignment="0" applyProtection="0"/>
    <xf numFmtId="0" fontId="17" fillId="47" borderId="0" applyNumberFormat="0" applyBorder="0" applyAlignment="0" applyProtection="0"/>
    <xf numFmtId="0" fontId="17" fillId="42" borderId="0" applyNumberFormat="0" applyBorder="0" applyAlignment="0" applyProtection="0"/>
    <xf numFmtId="0" fontId="17" fillId="48" borderId="0" applyNumberFormat="0" applyBorder="0" applyAlignment="0" applyProtection="0"/>
    <xf numFmtId="0" fontId="17" fillId="43" borderId="0" applyNumberFormat="0" applyBorder="0" applyAlignment="0" applyProtection="0"/>
    <xf numFmtId="0" fontId="17" fillId="49" borderId="0" applyNumberFormat="0" applyBorder="0" applyAlignment="0" applyProtection="0"/>
    <xf numFmtId="0" fontId="17" fillId="44" borderId="0" applyNumberFormat="0" applyBorder="0" applyAlignment="0" applyProtection="0"/>
    <xf numFmtId="0" fontId="17" fillId="50" borderId="0" applyNumberFormat="0" applyBorder="0" applyAlignment="0" applyProtection="0"/>
    <xf numFmtId="0" fontId="17" fillId="45" borderId="0" applyNumberFormat="0" applyBorder="0" applyAlignment="0" applyProtection="0"/>
    <xf numFmtId="0" fontId="17" fillId="51" borderId="0" applyNumberFormat="0" applyBorder="0" applyAlignment="0" applyProtection="0"/>
    <xf numFmtId="0" fontId="17" fillId="0" borderId="0"/>
    <xf numFmtId="0" fontId="17" fillId="0" borderId="0"/>
    <xf numFmtId="0" fontId="159" fillId="0" borderId="0"/>
    <xf numFmtId="0" fontId="28" fillId="0" borderId="0"/>
    <xf numFmtId="0" fontId="16" fillId="0" borderId="0"/>
    <xf numFmtId="0" fontId="28" fillId="0" borderId="0"/>
    <xf numFmtId="0" fontId="115" fillId="108" borderId="0" applyNumberFormat="0" applyBorder="0" applyAlignment="0" applyProtection="0"/>
    <xf numFmtId="0" fontId="115" fillId="4" borderId="0" applyNumberFormat="0" applyBorder="0" applyAlignment="0" applyProtection="0"/>
    <xf numFmtId="0" fontId="115" fillId="12" borderId="0" applyNumberFormat="0" applyBorder="0" applyAlignment="0" applyProtection="0"/>
    <xf numFmtId="0" fontId="115" fillId="109" borderId="0" applyNumberFormat="0" applyBorder="0" applyAlignment="0" applyProtection="0"/>
    <xf numFmtId="0" fontId="115" fillId="110" borderId="0" applyNumberFormat="0" applyBorder="0" applyAlignment="0" applyProtection="0"/>
    <xf numFmtId="0" fontId="115" fillId="24" borderId="0" applyNumberFormat="0" applyBorder="0" applyAlignment="0" applyProtection="0"/>
    <xf numFmtId="0" fontId="115" fillId="111" borderId="0" applyNumberFormat="0" applyBorder="0" applyAlignment="0" applyProtection="0"/>
    <xf numFmtId="0" fontId="115" fillId="15" borderId="0" applyNumberFormat="0" applyBorder="0" applyAlignment="0" applyProtection="0"/>
    <xf numFmtId="0" fontId="115" fillId="25" borderId="0" applyNumberFormat="0" applyBorder="0" applyAlignment="0" applyProtection="0"/>
    <xf numFmtId="0" fontId="115" fillId="109" borderId="0" applyNumberFormat="0" applyBorder="0" applyAlignment="0" applyProtection="0"/>
    <xf numFmtId="0" fontId="115" fillId="110" borderId="0" applyNumberFormat="0" applyBorder="0" applyAlignment="0" applyProtection="0"/>
    <xf numFmtId="0" fontId="115" fillId="14" borderId="0" applyNumberFormat="0" applyBorder="0" applyAlignment="0" applyProtection="0"/>
    <xf numFmtId="0" fontId="160" fillId="5" borderId="0" applyNumberFormat="0" applyBorder="0" applyAlignment="0" applyProtection="0"/>
    <xf numFmtId="0" fontId="161" fillId="90" borderId="51" applyNumberFormat="0" applyAlignment="0" applyProtection="0"/>
    <xf numFmtId="0" fontId="125" fillId="112" borderId="52" applyNumberFormat="0" applyAlignment="0" applyProtection="0"/>
    <xf numFmtId="0" fontId="162" fillId="0" borderId="0" applyNumberFormat="0" applyFill="0" applyBorder="0" applyAlignment="0" applyProtection="0"/>
    <xf numFmtId="0" fontId="127" fillId="7" borderId="0" applyNumberFormat="0" applyBorder="0" applyAlignment="0" applyProtection="0"/>
    <xf numFmtId="0" fontId="163" fillId="0" borderId="65" applyNumberFormat="0" applyFill="0" applyAlignment="0" applyProtection="0"/>
    <xf numFmtId="0" fontId="164" fillId="0" borderId="54" applyNumberFormat="0" applyFill="0" applyAlignment="0" applyProtection="0"/>
    <xf numFmtId="0" fontId="165" fillId="0" borderId="66" applyNumberFormat="0" applyFill="0" applyAlignment="0" applyProtection="0"/>
    <xf numFmtId="0" fontId="165" fillId="0" borderId="0" applyNumberFormat="0" applyFill="0" applyBorder="0" applyAlignment="0" applyProtection="0"/>
    <xf numFmtId="0" fontId="166" fillId="8" borderId="51" applyNumberFormat="0" applyAlignment="0" applyProtection="0"/>
    <xf numFmtId="0" fontId="167" fillId="0" borderId="67" applyNumberFormat="0" applyFill="0" applyAlignment="0" applyProtection="0"/>
    <xf numFmtId="0" fontId="133" fillId="11" borderId="0" applyNumberFormat="0" applyBorder="0" applyAlignment="0" applyProtection="0"/>
    <xf numFmtId="0" fontId="16" fillId="0" borderId="0"/>
    <xf numFmtId="0" fontId="134" fillId="90" borderId="57" applyNumberFormat="0" applyAlignment="0" applyProtection="0"/>
    <xf numFmtId="0" fontId="168" fillId="0" borderId="0" applyNumberFormat="0" applyFill="0" applyBorder="0" applyAlignment="0" applyProtection="0"/>
    <xf numFmtId="0" fontId="50" fillId="0" borderId="68" applyNumberFormat="0" applyFill="0" applyAlignment="0" applyProtection="0"/>
    <xf numFmtId="0" fontId="135" fillId="0" borderId="0" applyNumberFormat="0" applyFill="0" applyBorder="0" applyAlignment="0" applyProtection="0"/>
    <xf numFmtId="0" fontId="28" fillId="0" borderId="0"/>
    <xf numFmtId="0" fontId="15" fillId="40" borderId="0" applyNumberFormat="0" applyBorder="0" applyAlignment="0" applyProtection="0"/>
    <xf numFmtId="0" fontId="15" fillId="41" borderId="0" applyNumberFormat="0" applyBorder="0" applyAlignment="0" applyProtection="0"/>
    <xf numFmtId="0" fontId="15" fillId="42" borderId="0" applyNumberFormat="0" applyBorder="0" applyAlignment="0" applyProtection="0"/>
    <xf numFmtId="0" fontId="15" fillId="43" borderId="0" applyNumberFormat="0" applyBorder="0" applyAlignment="0" applyProtection="0"/>
    <xf numFmtId="0" fontId="15" fillId="44" borderId="0" applyNumberFormat="0" applyBorder="0" applyAlignment="0" applyProtection="0"/>
    <xf numFmtId="0" fontId="15" fillId="45" borderId="0" applyNumberFormat="0" applyBorder="0" applyAlignment="0" applyProtection="0"/>
    <xf numFmtId="0" fontId="15" fillId="46" borderId="0" applyNumberFormat="0" applyBorder="0" applyAlignment="0" applyProtection="0"/>
    <xf numFmtId="0" fontId="15" fillId="47" borderId="0" applyNumberFormat="0" applyBorder="0" applyAlignment="0" applyProtection="0"/>
    <xf numFmtId="0" fontId="15" fillId="48" borderId="0" applyNumberFormat="0" applyBorder="0" applyAlignment="0" applyProtection="0"/>
    <xf numFmtId="0" fontId="15" fillId="49" borderId="0" applyNumberFormat="0" applyBorder="0" applyAlignment="0" applyProtection="0"/>
    <xf numFmtId="0" fontId="15" fillId="50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70" borderId="48" applyNumberFormat="0" applyFont="0" applyAlignment="0" applyProtection="0"/>
    <xf numFmtId="0" fontId="15" fillId="40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2" borderId="0" applyNumberFormat="0" applyBorder="0" applyAlignment="0" applyProtection="0"/>
    <xf numFmtId="0" fontId="15" fillId="48" borderId="0" applyNumberFormat="0" applyBorder="0" applyAlignment="0" applyProtection="0"/>
    <xf numFmtId="0" fontId="15" fillId="43" borderId="0" applyNumberFormat="0" applyBorder="0" applyAlignment="0" applyProtection="0"/>
    <xf numFmtId="0" fontId="15" fillId="49" borderId="0" applyNumberFormat="0" applyBorder="0" applyAlignment="0" applyProtection="0"/>
    <xf numFmtId="0" fontId="15" fillId="44" borderId="0" applyNumberFormat="0" applyBorder="0" applyAlignment="0" applyProtection="0"/>
    <xf numFmtId="0" fontId="15" fillId="50" borderId="0" applyNumberFormat="0" applyBorder="0" applyAlignment="0" applyProtection="0"/>
    <xf numFmtId="0" fontId="15" fillId="45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70" borderId="48" applyNumberFormat="0" applyFont="0" applyAlignment="0" applyProtection="0"/>
    <xf numFmtId="0" fontId="15" fillId="40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2" borderId="0" applyNumberFormat="0" applyBorder="0" applyAlignment="0" applyProtection="0"/>
    <xf numFmtId="0" fontId="15" fillId="48" borderId="0" applyNumberFormat="0" applyBorder="0" applyAlignment="0" applyProtection="0"/>
    <xf numFmtId="0" fontId="15" fillId="43" borderId="0" applyNumberFormat="0" applyBorder="0" applyAlignment="0" applyProtection="0"/>
    <xf numFmtId="0" fontId="15" fillId="49" borderId="0" applyNumberFormat="0" applyBorder="0" applyAlignment="0" applyProtection="0"/>
    <xf numFmtId="0" fontId="15" fillId="44" borderId="0" applyNumberFormat="0" applyBorder="0" applyAlignment="0" applyProtection="0"/>
    <xf numFmtId="0" fontId="15" fillId="50" borderId="0" applyNumberFormat="0" applyBorder="0" applyAlignment="0" applyProtection="0"/>
    <xf numFmtId="0" fontId="15" fillId="45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70" borderId="48" applyNumberFormat="0" applyFont="0" applyAlignment="0" applyProtection="0"/>
    <xf numFmtId="0" fontId="15" fillId="40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2" borderId="0" applyNumberFormat="0" applyBorder="0" applyAlignment="0" applyProtection="0"/>
    <xf numFmtId="0" fontId="15" fillId="48" borderId="0" applyNumberFormat="0" applyBorder="0" applyAlignment="0" applyProtection="0"/>
    <xf numFmtId="0" fontId="15" fillId="43" borderId="0" applyNumberFormat="0" applyBorder="0" applyAlignment="0" applyProtection="0"/>
    <xf numFmtId="0" fontId="15" fillId="49" borderId="0" applyNumberFormat="0" applyBorder="0" applyAlignment="0" applyProtection="0"/>
    <xf numFmtId="0" fontId="15" fillId="44" borderId="0" applyNumberFormat="0" applyBorder="0" applyAlignment="0" applyProtection="0"/>
    <xf numFmtId="0" fontId="15" fillId="50" borderId="0" applyNumberFormat="0" applyBorder="0" applyAlignment="0" applyProtection="0"/>
    <xf numFmtId="0" fontId="15" fillId="45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70" borderId="48" applyNumberFormat="0" applyFont="0" applyAlignment="0" applyProtection="0"/>
    <xf numFmtId="0" fontId="15" fillId="40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2" borderId="0" applyNumberFormat="0" applyBorder="0" applyAlignment="0" applyProtection="0"/>
    <xf numFmtId="0" fontId="15" fillId="48" borderId="0" applyNumberFormat="0" applyBorder="0" applyAlignment="0" applyProtection="0"/>
    <xf numFmtId="0" fontId="15" fillId="43" borderId="0" applyNumberFormat="0" applyBorder="0" applyAlignment="0" applyProtection="0"/>
    <xf numFmtId="0" fontId="15" fillId="49" borderId="0" applyNumberFormat="0" applyBorder="0" applyAlignment="0" applyProtection="0"/>
    <xf numFmtId="0" fontId="15" fillId="44" borderId="0" applyNumberFormat="0" applyBorder="0" applyAlignment="0" applyProtection="0"/>
    <xf numFmtId="0" fontId="15" fillId="50" borderId="0" applyNumberFormat="0" applyBorder="0" applyAlignment="0" applyProtection="0"/>
    <xf numFmtId="0" fontId="15" fillId="45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70" borderId="48" applyNumberFormat="0" applyFont="0" applyAlignment="0" applyProtection="0"/>
    <xf numFmtId="0" fontId="15" fillId="40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2" borderId="0" applyNumberFormat="0" applyBorder="0" applyAlignment="0" applyProtection="0"/>
    <xf numFmtId="0" fontId="15" fillId="48" borderId="0" applyNumberFormat="0" applyBorder="0" applyAlignment="0" applyProtection="0"/>
    <xf numFmtId="0" fontId="15" fillId="43" borderId="0" applyNumberFormat="0" applyBorder="0" applyAlignment="0" applyProtection="0"/>
    <xf numFmtId="0" fontId="15" fillId="49" borderId="0" applyNumberFormat="0" applyBorder="0" applyAlignment="0" applyProtection="0"/>
    <xf numFmtId="0" fontId="15" fillId="44" borderId="0" applyNumberFormat="0" applyBorder="0" applyAlignment="0" applyProtection="0"/>
    <xf numFmtId="0" fontId="15" fillId="50" borderId="0" applyNumberFormat="0" applyBorder="0" applyAlignment="0" applyProtection="0"/>
    <xf numFmtId="0" fontId="15" fillId="45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70" borderId="48" applyNumberFormat="0" applyFont="0" applyAlignment="0" applyProtection="0"/>
    <xf numFmtId="0" fontId="15" fillId="40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2" borderId="0" applyNumberFormat="0" applyBorder="0" applyAlignment="0" applyProtection="0"/>
    <xf numFmtId="0" fontId="15" fillId="48" borderId="0" applyNumberFormat="0" applyBorder="0" applyAlignment="0" applyProtection="0"/>
    <xf numFmtId="0" fontId="15" fillId="43" borderId="0" applyNumberFormat="0" applyBorder="0" applyAlignment="0" applyProtection="0"/>
    <xf numFmtId="0" fontId="15" fillId="49" borderId="0" applyNumberFormat="0" applyBorder="0" applyAlignment="0" applyProtection="0"/>
    <xf numFmtId="0" fontId="15" fillId="44" borderId="0" applyNumberFormat="0" applyBorder="0" applyAlignment="0" applyProtection="0"/>
    <xf numFmtId="0" fontId="15" fillId="50" borderId="0" applyNumberFormat="0" applyBorder="0" applyAlignment="0" applyProtection="0"/>
    <xf numFmtId="0" fontId="15" fillId="45" borderId="0" applyNumberFormat="0" applyBorder="0" applyAlignment="0" applyProtection="0"/>
    <xf numFmtId="0" fontId="15" fillId="51" borderId="0" applyNumberFormat="0" applyBorder="0" applyAlignment="0" applyProtection="0"/>
    <xf numFmtId="43" fontId="15" fillId="0" borderId="0" applyFont="0" applyFill="0" applyBorder="0" applyAlignment="0" applyProtection="0"/>
    <xf numFmtId="0" fontId="15" fillId="70" borderId="48" applyNumberFormat="0" applyFont="0" applyAlignment="0" applyProtection="0"/>
    <xf numFmtId="0" fontId="15" fillId="40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2" borderId="0" applyNumberFormat="0" applyBorder="0" applyAlignment="0" applyProtection="0"/>
    <xf numFmtId="0" fontId="15" fillId="48" borderId="0" applyNumberFormat="0" applyBorder="0" applyAlignment="0" applyProtection="0"/>
    <xf numFmtId="0" fontId="15" fillId="43" borderId="0" applyNumberFormat="0" applyBorder="0" applyAlignment="0" applyProtection="0"/>
    <xf numFmtId="0" fontId="15" fillId="49" borderId="0" applyNumberFormat="0" applyBorder="0" applyAlignment="0" applyProtection="0"/>
    <xf numFmtId="0" fontId="15" fillId="44" borderId="0" applyNumberFormat="0" applyBorder="0" applyAlignment="0" applyProtection="0"/>
    <xf numFmtId="0" fontId="15" fillId="50" borderId="0" applyNumberFormat="0" applyBorder="0" applyAlignment="0" applyProtection="0"/>
    <xf numFmtId="0" fontId="15" fillId="45" borderId="0" applyNumberFormat="0" applyBorder="0" applyAlignment="0" applyProtection="0"/>
    <xf numFmtId="0" fontId="15" fillId="51" borderId="0" applyNumberFormat="0" applyBorder="0" applyAlignment="0" applyProtection="0"/>
    <xf numFmtId="43" fontId="15" fillId="0" borderId="0" applyFont="0" applyFill="0" applyBorder="0" applyAlignment="0" applyProtection="0"/>
    <xf numFmtId="0" fontId="15" fillId="70" borderId="48" applyNumberFormat="0" applyFont="0" applyAlignment="0" applyProtection="0"/>
    <xf numFmtId="0" fontId="15" fillId="40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2" borderId="0" applyNumberFormat="0" applyBorder="0" applyAlignment="0" applyProtection="0"/>
    <xf numFmtId="0" fontId="15" fillId="48" borderId="0" applyNumberFormat="0" applyBorder="0" applyAlignment="0" applyProtection="0"/>
    <xf numFmtId="0" fontId="15" fillId="43" borderId="0" applyNumberFormat="0" applyBorder="0" applyAlignment="0" applyProtection="0"/>
    <xf numFmtId="0" fontId="15" fillId="49" borderId="0" applyNumberFormat="0" applyBorder="0" applyAlignment="0" applyProtection="0"/>
    <xf numFmtId="0" fontId="15" fillId="44" borderId="0" applyNumberFormat="0" applyBorder="0" applyAlignment="0" applyProtection="0"/>
    <xf numFmtId="0" fontId="15" fillId="50" borderId="0" applyNumberFormat="0" applyBorder="0" applyAlignment="0" applyProtection="0"/>
    <xf numFmtId="0" fontId="15" fillId="45" borderId="0" applyNumberFormat="0" applyBorder="0" applyAlignment="0" applyProtection="0"/>
    <xf numFmtId="0" fontId="15" fillId="51" borderId="0" applyNumberFormat="0" applyBorder="0" applyAlignment="0" applyProtection="0"/>
    <xf numFmtId="0" fontId="15" fillId="70" borderId="48" applyNumberFormat="0" applyFont="0" applyAlignment="0" applyProtection="0"/>
    <xf numFmtId="0" fontId="15" fillId="40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2" borderId="0" applyNumberFormat="0" applyBorder="0" applyAlignment="0" applyProtection="0"/>
    <xf numFmtId="0" fontId="15" fillId="48" borderId="0" applyNumberFormat="0" applyBorder="0" applyAlignment="0" applyProtection="0"/>
    <xf numFmtId="0" fontId="15" fillId="43" borderId="0" applyNumberFormat="0" applyBorder="0" applyAlignment="0" applyProtection="0"/>
    <xf numFmtId="0" fontId="15" fillId="49" borderId="0" applyNumberFormat="0" applyBorder="0" applyAlignment="0" applyProtection="0"/>
    <xf numFmtId="0" fontId="15" fillId="44" borderId="0" applyNumberFormat="0" applyBorder="0" applyAlignment="0" applyProtection="0"/>
    <xf numFmtId="0" fontId="15" fillId="50" borderId="0" applyNumberFormat="0" applyBorder="0" applyAlignment="0" applyProtection="0"/>
    <xf numFmtId="0" fontId="15" fillId="45" borderId="0" applyNumberFormat="0" applyBorder="0" applyAlignment="0" applyProtection="0"/>
    <xf numFmtId="0" fontId="15" fillId="51" borderId="0" applyNumberFormat="0" applyBorder="0" applyAlignment="0" applyProtection="0"/>
    <xf numFmtId="0" fontId="15" fillId="70" borderId="48" applyNumberFormat="0" applyFont="0" applyAlignment="0" applyProtection="0"/>
    <xf numFmtId="0" fontId="15" fillId="40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2" borderId="0" applyNumberFormat="0" applyBorder="0" applyAlignment="0" applyProtection="0"/>
    <xf numFmtId="0" fontId="15" fillId="48" borderId="0" applyNumberFormat="0" applyBorder="0" applyAlignment="0" applyProtection="0"/>
    <xf numFmtId="0" fontId="15" fillId="43" borderId="0" applyNumberFormat="0" applyBorder="0" applyAlignment="0" applyProtection="0"/>
    <xf numFmtId="0" fontId="15" fillId="49" borderId="0" applyNumberFormat="0" applyBorder="0" applyAlignment="0" applyProtection="0"/>
    <xf numFmtId="0" fontId="15" fillId="44" borderId="0" applyNumberFormat="0" applyBorder="0" applyAlignment="0" applyProtection="0"/>
    <xf numFmtId="0" fontId="15" fillId="50" borderId="0" applyNumberFormat="0" applyBorder="0" applyAlignment="0" applyProtection="0"/>
    <xf numFmtId="0" fontId="15" fillId="45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70" borderId="48" applyNumberFormat="0" applyFont="0" applyAlignment="0" applyProtection="0"/>
    <xf numFmtId="0" fontId="15" fillId="40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2" borderId="0" applyNumberFormat="0" applyBorder="0" applyAlignment="0" applyProtection="0"/>
    <xf numFmtId="0" fontId="15" fillId="48" borderId="0" applyNumberFormat="0" applyBorder="0" applyAlignment="0" applyProtection="0"/>
    <xf numFmtId="0" fontId="15" fillId="43" borderId="0" applyNumberFormat="0" applyBorder="0" applyAlignment="0" applyProtection="0"/>
    <xf numFmtId="0" fontId="15" fillId="49" borderId="0" applyNumberFormat="0" applyBorder="0" applyAlignment="0" applyProtection="0"/>
    <xf numFmtId="43" fontId="15" fillId="0" borderId="0" applyFont="0" applyFill="0" applyBorder="0" applyAlignment="0" applyProtection="0"/>
    <xf numFmtId="0" fontId="15" fillId="44" borderId="0" applyNumberFormat="0" applyBorder="0" applyAlignment="0" applyProtection="0"/>
    <xf numFmtId="0" fontId="15" fillId="50" borderId="0" applyNumberFormat="0" applyBorder="0" applyAlignment="0" applyProtection="0"/>
    <xf numFmtId="0" fontId="15" fillId="45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0" borderId="0"/>
    <xf numFmtId="0" fontId="15" fillId="70" borderId="48" applyNumberFormat="0" applyFont="0" applyAlignment="0" applyProtection="0"/>
    <xf numFmtId="43" fontId="15" fillId="0" borderId="0" applyFont="0" applyFill="0" applyBorder="0" applyAlignment="0" applyProtection="0"/>
    <xf numFmtId="0" fontId="15" fillId="40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2" borderId="0" applyNumberFormat="0" applyBorder="0" applyAlignment="0" applyProtection="0"/>
    <xf numFmtId="0" fontId="15" fillId="48" borderId="0" applyNumberFormat="0" applyBorder="0" applyAlignment="0" applyProtection="0"/>
    <xf numFmtId="0" fontId="15" fillId="43" borderId="0" applyNumberFormat="0" applyBorder="0" applyAlignment="0" applyProtection="0"/>
    <xf numFmtId="0" fontId="15" fillId="49" borderId="0" applyNumberFormat="0" applyBorder="0" applyAlignment="0" applyProtection="0"/>
    <xf numFmtId="0" fontId="15" fillId="44" borderId="0" applyNumberFormat="0" applyBorder="0" applyAlignment="0" applyProtection="0"/>
    <xf numFmtId="0" fontId="15" fillId="50" borderId="0" applyNumberFormat="0" applyBorder="0" applyAlignment="0" applyProtection="0"/>
    <xf numFmtId="0" fontId="15" fillId="45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70" borderId="48" applyNumberFormat="0" applyFont="0" applyAlignment="0" applyProtection="0"/>
    <xf numFmtId="0" fontId="15" fillId="40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2" borderId="0" applyNumberFormat="0" applyBorder="0" applyAlignment="0" applyProtection="0"/>
    <xf numFmtId="0" fontId="15" fillId="48" borderId="0" applyNumberFormat="0" applyBorder="0" applyAlignment="0" applyProtection="0"/>
    <xf numFmtId="0" fontId="15" fillId="43" borderId="0" applyNumberFormat="0" applyBorder="0" applyAlignment="0" applyProtection="0"/>
    <xf numFmtId="0" fontId="15" fillId="49" borderId="0" applyNumberFormat="0" applyBorder="0" applyAlignment="0" applyProtection="0"/>
    <xf numFmtId="0" fontId="15" fillId="44" borderId="0" applyNumberFormat="0" applyBorder="0" applyAlignment="0" applyProtection="0"/>
    <xf numFmtId="0" fontId="15" fillId="50" borderId="0" applyNumberFormat="0" applyBorder="0" applyAlignment="0" applyProtection="0"/>
    <xf numFmtId="0" fontId="15" fillId="45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70" borderId="48" applyNumberFormat="0" applyFont="0" applyAlignment="0" applyProtection="0"/>
    <xf numFmtId="0" fontId="15" fillId="40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2" borderId="0" applyNumberFormat="0" applyBorder="0" applyAlignment="0" applyProtection="0"/>
    <xf numFmtId="0" fontId="15" fillId="48" borderId="0" applyNumberFormat="0" applyBorder="0" applyAlignment="0" applyProtection="0"/>
    <xf numFmtId="0" fontId="15" fillId="43" borderId="0" applyNumberFormat="0" applyBorder="0" applyAlignment="0" applyProtection="0"/>
    <xf numFmtId="0" fontId="15" fillId="49" borderId="0" applyNumberFormat="0" applyBorder="0" applyAlignment="0" applyProtection="0"/>
    <xf numFmtId="0" fontId="15" fillId="44" borderId="0" applyNumberFormat="0" applyBorder="0" applyAlignment="0" applyProtection="0"/>
    <xf numFmtId="0" fontId="15" fillId="50" borderId="0" applyNumberFormat="0" applyBorder="0" applyAlignment="0" applyProtection="0"/>
    <xf numFmtId="0" fontId="15" fillId="45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0" borderId="0"/>
    <xf numFmtId="43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70" borderId="48" applyNumberFormat="0" applyFont="0" applyAlignment="0" applyProtection="0"/>
    <xf numFmtId="0" fontId="15" fillId="40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2" borderId="0" applyNumberFormat="0" applyBorder="0" applyAlignment="0" applyProtection="0"/>
    <xf numFmtId="0" fontId="15" fillId="48" borderId="0" applyNumberFormat="0" applyBorder="0" applyAlignment="0" applyProtection="0"/>
    <xf numFmtId="0" fontId="15" fillId="43" borderId="0" applyNumberFormat="0" applyBorder="0" applyAlignment="0" applyProtection="0"/>
    <xf numFmtId="0" fontId="15" fillId="49" borderId="0" applyNumberFormat="0" applyBorder="0" applyAlignment="0" applyProtection="0"/>
    <xf numFmtId="0" fontId="15" fillId="0" borderId="0"/>
    <xf numFmtId="0" fontId="15" fillId="44" borderId="0" applyNumberFormat="0" applyBorder="0" applyAlignment="0" applyProtection="0"/>
    <xf numFmtId="0" fontId="15" fillId="50" borderId="0" applyNumberFormat="0" applyBorder="0" applyAlignment="0" applyProtection="0"/>
    <xf numFmtId="0" fontId="15" fillId="45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70" borderId="48" applyNumberFormat="0" applyFont="0" applyAlignment="0" applyProtection="0"/>
    <xf numFmtId="0" fontId="15" fillId="40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2" borderId="0" applyNumberFormat="0" applyBorder="0" applyAlignment="0" applyProtection="0"/>
    <xf numFmtId="0" fontId="15" fillId="48" borderId="0" applyNumberFormat="0" applyBorder="0" applyAlignment="0" applyProtection="0"/>
    <xf numFmtId="0" fontId="15" fillId="43" borderId="0" applyNumberFormat="0" applyBorder="0" applyAlignment="0" applyProtection="0"/>
    <xf numFmtId="0" fontId="15" fillId="49" borderId="0" applyNumberFormat="0" applyBorder="0" applyAlignment="0" applyProtection="0"/>
    <xf numFmtId="0" fontId="15" fillId="44" borderId="0" applyNumberFormat="0" applyBorder="0" applyAlignment="0" applyProtection="0"/>
    <xf numFmtId="0" fontId="15" fillId="50" borderId="0" applyNumberFormat="0" applyBorder="0" applyAlignment="0" applyProtection="0"/>
    <xf numFmtId="0" fontId="15" fillId="45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44" fontId="15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70" borderId="48" applyNumberFormat="0" applyFont="0" applyAlignment="0" applyProtection="0"/>
    <xf numFmtId="0" fontId="15" fillId="40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2" borderId="0" applyNumberFormat="0" applyBorder="0" applyAlignment="0" applyProtection="0"/>
    <xf numFmtId="0" fontId="15" fillId="48" borderId="0" applyNumberFormat="0" applyBorder="0" applyAlignment="0" applyProtection="0"/>
    <xf numFmtId="0" fontId="15" fillId="43" borderId="0" applyNumberFormat="0" applyBorder="0" applyAlignment="0" applyProtection="0"/>
    <xf numFmtId="0" fontId="15" fillId="49" borderId="0" applyNumberFormat="0" applyBorder="0" applyAlignment="0" applyProtection="0"/>
    <xf numFmtId="0" fontId="15" fillId="44" borderId="0" applyNumberFormat="0" applyBorder="0" applyAlignment="0" applyProtection="0"/>
    <xf numFmtId="0" fontId="15" fillId="50" borderId="0" applyNumberFormat="0" applyBorder="0" applyAlignment="0" applyProtection="0"/>
    <xf numFmtId="0" fontId="15" fillId="45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70" borderId="48" applyNumberFormat="0" applyFont="0" applyAlignment="0" applyProtection="0"/>
    <xf numFmtId="0" fontId="15" fillId="40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2" borderId="0" applyNumberFormat="0" applyBorder="0" applyAlignment="0" applyProtection="0"/>
    <xf numFmtId="0" fontId="15" fillId="48" borderId="0" applyNumberFormat="0" applyBorder="0" applyAlignment="0" applyProtection="0"/>
    <xf numFmtId="0" fontId="15" fillId="43" borderId="0" applyNumberFormat="0" applyBorder="0" applyAlignment="0" applyProtection="0"/>
    <xf numFmtId="0" fontId="15" fillId="49" borderId="0" applyNumberFormat="0" applyBorder="0" applyAlignment="0" applyProtection="0"/>
    <xf numFmtId="0" fontId="15" fillId="44" borderId="0" applyNumberFormat="0" applyBorder="0" applyAlignment="0" applyProtection="0"/>
    <xf numFmtId="0" fontId="15" fillId="50" borderId="0" applyNumberFormat="0" applyBorder="0" applyAlignment="0" applyProtection="0"/>
    <xf numFmtId="0" fontId="15" fillId="45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70" borderId="48" applyNumberFormat="0" applyFont="0" applyAlignment="0" applyProtection="0"/>
    <xf numFmtId="0" fontId="15" fillId="40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2" borderId="0" applyNumberFormat="0" applyBorder="0" applyAlignment="0" applyProtection="0"/>
    <xf numFmtId="0" fontId="15" fillId="48" borderId="0" applyNumberFormat="0" applyBorder="0" applyAlignment="0" applyProtection="0"/>
    <xf numFmtId="0" fontId="15" fillId="43" borderId="0" applyNumberFormat="0" applyBorder="0" applyAlignment="0" applyProtection="0"/>
    <xf numFmtId="0" fontId="15" fillId="49" borderId="0" applyNumberFormat="0" applyBorder="0" applyAlignment="0" applyProtection="0"/>
    <xf numFmtId="0" fontId="15" fillId="44" borderId="0" applyNumberFormat="0" applyBorder="0" applyAlignment="0" applyProtection="0"/>
    <xf numFmtId="0" fontId="15" fillId="50" borderId="0" applyNumberFormat="0" applyBorder="0" applyAlignment="0" applyProtection="0"/>
    <xf numFmtId="0" fontId="15" fillId="45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70" borderId="48" applyNumberFormat="0" applyFont="0" applyAlignment="0" applyProtection="0"/>
    <xf numFmtId="0" fontId="15" fillId="0" borderId="0"/>
    <xf numFmtId="0" fontId="15" fillId="40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0" borderId="0"/>
    <xf numFmtId="0" fontId="15" fillId="42" borderId="0" applyNumberFormat="0" applyBorder="0" applyAlignment="0" applyProtection="0"/>
    <xf numFmtId="0" fontId="15" fillId="48" borderId="0" applyNumberFormat="0" applyBorder="0" applyAlignment="0" applyProtection="0"/>
    <xf numFmtId="0" fontId="15" fillId="43" borderId="0" applyNumberFormat="0" applyBorder="0" applyAlignment="0" applyProtection="0"/>
    <xf numFmtId="0" fontId="15" fillId="49" borderId="0" applyNumberFormat="0" applyBorder="0" applyAlignment="0" applyProtection="0"/>
    <xf numFmtId="0" fontId="15" fillId="44" borderId="0" applyNumberFormat="0" applyBorder="0" applyAlignment="0" applyProtection="0"/>
    <xf numFmtId="0" fontId="15" fillId="50" borderId="0" applyNumberFormat="0" applyBorder="0" applyAlignment="0" applyProtection="0"/>
    <xf numFmtId="0" fontId="15" fillId="45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0" borderId="0"/>
    <xf numFmtId="0" fontId="15" fillId="70" borderId="48" applyNumberFormat="0" applyFont="0" applyAlignment="0" applyProtection="0"/>
    <xf numFmtId="0" fontId="15" fillId="40" borderId="0" applyNumberFormat="0" applyBorder="0" applyAlignment="0" applyProtection="0"/>
    <xf numFmtId="0" fontId="15" fillId="46" borderId="0" applyNumberFormat="0" applyBorder="0" applyAlignment="0" applyProtection="0"/>
    <xf numFmtId="0" fontId="15" fillId="41" borderId="0" applyNumberFormat="0" applyBorder="0" applyAlignment="0" applyProtection="0"/>
    <xf numFmtId="0" fontId="15" fillId="47" borderId="0" applyNumberFormat="0" applyBorder="0" applyAlignment="0" applyProtection="0"/>
    <xf numFmtId="0" fontId="15" fillId="42" borderId="0" applyNumberFormat="0" applyBorder="0" applyAlignment="0" applyProtection="0"/>
    <xf numFmtId="0" fontId="15" fillId="48" borderId="0" applyNumberFormat="0" applyBorder="0" applyAlignment="0" applyProtection="0"/>
    <xf numFmtId="0" fontId="15" fillId="43" borderId="0" applyNumberFormat="0" applyBorder="0" applyAlignment="0" applyProtection="0"/>
    <xf numFmtId="0" fontId="15" fillId="49" borderId="0" applyNumberFormat="0" applyBorder="0" applyAlignment="0" applyProtection="0"/>
    <xf numFmtId="0" fontId="15" fillId="44" borderId="0" applyNumberFormat="0" applyBorder="0" applyAlignment="0" applyProtection="0"/>
    <xf numFmtId="0" fontId="15" fillId="50" borderId="0" applyNumberFormat="0" applyBorder="0" applyAlignment="0" applyProtection="0"/>
    <xf numFmtId="0" fontId="15" fillId="45" borderId="0" applyNumberFormat="0" applyBorder="0" applyAlignment="0" applyProtection="0"/>
    <xf numFmtId="0" fontId="15" fillId="51" borderId="0" applyNumberFormat="0" applyBorder="0" applyAlignment="0" applyProtection="0"/>
    <xf numFmtId="0" fontId="15" fillId="0" borderId="0"/>
    <xf numFmtId="0" fontId="15" fillId="0" borderId="0"/>
    <xf numFmtId="0" fontId="28" fillId="0" borderId="0"/>
    <xf numFmtId="0" fontId="15" fillId="0" borderId="0"/>
    <xf numFmtId="0" fontId="28" fillId="0" borderId="0"/>
    <xf numFmtId="0" fontId="15" fillId="0" borderId="0"/>
    <xf numFmtId="0" fontId="28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174" fillId="0" borderId="0"/>
    <xf numFmtId="0" fontId="49" fillId="2" borderId="0" applyNumberFormat="0" applyBorder="0" applyAlignment="0" applyProtection="0"/>
    <xf numFmtId="0" fontId="49" fillId="4" borderId="0" applyNumberFormat="0" applyBorder="0" applyAlignment="0" applyProtection="0"/>
    <xf numFmtId="0" fontId="49" fillId="6" borderId="0" applyNumberFormat="0" applyBorder="0" applyAlignment="0" applyProtection="0"/>
    <xf numFmtId="0" fontId="49" fillId="8" borderId="0" applyNumberFormat="0" applyBorder="0" applyAlignment="0" applyProtection="0"/>
    <xf numFmtId="0" fontId="49" fillId="6" borderId="0" applyNumberFormat="0" applyBorder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5" borderId="0" applyNumberFormat="0" applyBorder="0" applyAlignment="0" applyProtection="0"/>
    <xf numFmtId="0" fontId="49" fillId="10" borderId="0" applyNumberFormat="0" applyBorder="0" applyAlignment="0" applyProtection="0"/>
    <xf numFmtId="0" fontId="49" fillId="6" borderId="0" applyNumberFormat="0" applyBorder="0" applyAlignment="0" applyProtection="0"/>
    <xf numFmtId="0" fontId="115" fillId="10" borderId="0" applyNumberFormat="0" applyBorder="0" applyAlignment="0" applyProtection="0"/>
    <xf numFmtId="0" fontId="115" fillId="14" borderId="0" applyNumberFormat="0" applyBorder="0" applyAlignment="0" applyProtection="0"/>
    <xf numFmtId="0" fontId="115" fillId="13" borderId="0" applyNumberFormat="0" applyBorder="0" applyAlignment="0" applyProtection="0"/>
    <xf numFmtId="0" fontId="115" fillId="5" borderId="0" applyNumberFormat="0" applyBorder="0" applyAlignment="0" applyProtection="0"/>
    <xf numFmtId="0" fontId="115" fillId="10" borderId="0" applyNumberFormat="0" applyBorder="0" applyAlignment="0" applyProtection="0"/>
    <xf numFmtId="0" fontId="115" fillId="4" borderId="0" applyNumberFormat="0" applyBorder="0" applyAlignment="0" applyProtection="0"/>
    <xf numFmtId="0" fontId="115" fillId="113" borderId="0" applyNumberFormat="0" applyBorder="0" applyAlignment="0" applyProtection="0"/>
    <xf numFmtId="0" fontId="115" fillId="14" borderId="0" applyNumberFormat="0" applyBorder="0" applyAlignment="0" applyProtection="0"/>
    <xf numFmtId="0" fontId="115" fillId="13" borderId="0" applyNumberFormat="0" applyBorder="0" applyAlignment="0" applyProtection="0"/>
    <xf numFmtId="0" fontId="115" fillId="89" borderId="0" applyNumberFormat="0" applyBorder="0" applyAlignment="0" applyProtection="0"/>
    <xf numFmtId="0" fontId="115" fillId="110" borderId="0" applyNumberFormat="0" applyBorder="0" applyAlignment="0" applyProtection="0"/>
    <xf numFmtId="0" fontId="115" fillId="15" borderId="0" applyNumberFormat="0" applyBorder="0" applyAlignment="0" applyProtection="0"/>
    <xf numFmtId="0" fontId="160" fillId="9" borderId="0" applyNumberFormat="0" applyBorder="0" applyAlignment="0" applyProtection="0"/>
    <xf numFmtId="0" fontId="175" fillId="85" borderId="51" applyNumberFormat="0" applyAlignment="0" applyProtection="0"/>
    <xf numFmtId="0" fontId="127" fillId="10" borderId="0" applyNumberFormat="0" applyBorder="0" applyAlignment="0" applyProtection="0"/>
    <xf numFmtId="0" fontId="128" fillId="0" borderId="69" applyNumberFormat="0" applyFill="0" applyAlignment="0" applyProtection="0"/>
    <xf numFmtId="0" fontId="129" fillId="0" borderId="70" applyNumberFormat="0" applyFill="0" applyAlignment="0" applyProtection="0"/>
    <xf numFmtId="0" fontId="130" fillId="0" borderId="71" applyNumberFormat="0" applyFill="0" applyAlignment="0" applyProtection="0"/>
    <xf numFmtId="0" fontId="166" fillId="11" borderId="51" applyNumberFormat="0" applyAlignment="0" applyProtection="0"/>
    <xf numFmtId="0" fontId="135" fillId="0" borderId="72" applyNumberFormat="0" applyFill="0" applyAlignment="0" applyProtection="0"/>
    <xf numFmtId="0" fontId="176" fillId="11" borderId="0" applyNumberFormat="0" applyBorder="0" applyAlignment="0" applyProtection="0"/>
    <xf numFmtId="0" fontId="134" fillId="85" borderId="57" applyNumberFormat="0" applyAlignment="0" applyProtection="0"/>
    <xf numFmtId="9" fontId="28" fillId="0" borderId="0" applyFont="0" applyFill="0" applyBorder="0" applyAlignment="0" applyProtection="0"/>
    <xf numFmtId="0" fontId="50" fillId="0" borderId="73" applyNumberFormat="0" applyFill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74" fillId="0" borderId="0"/>
    <xf numFmtId="0" fontId="166" fillId="11" borderId="51" applyNumberFormat="0" applyAlignment="0" applyProtection="0"/>
    <xf numFmtId="0" fontId="115" fillId="113" borderId="0" applyNumberFormat="0" applyBorder="0" applyAlignment="0" applyProtection="0"/>
    <xf numFmtId="0" fontId="115" fillId="14" borderId="0" applyNumberFormat="0" applyBorder="0" applyAlignment="0" applyProtection="0"/>
    <xf numFmtId="0" fontId="115" fillId="15" borderId="0" applyNumberFormat="0" applyBorder="0" applyAlignment="0" applyProtection="0"/>
    <xf numFmtId="0" fontId="115" fillId="110" borderId="0" applyNumberFormat="0" applyBorder="0" applyAlignment="0" applyProtection="0"/>
    <xf numFmtId="0" fontId="115" fillId="89" borderId="0" applyNumberFormat="0" applyBorder="0" applyAlignment="0" applyProtection="0"/>
    <xf numFmtId="0" fontId="115" fillId="13" borderId="0" applyNumberFormat="0" applyBorder="0" applyAlignment="0" applyProtection="0"/>
    <xf numFmtId="0" fontId="115" fillId="113" borderId="0" applyNumberFormat="0" applyBorder="0" applyAlignment="0" applyProtection="0"/>
    <xf numFmtId="0" fontId="115" fillId="14" borderId="0" applyNumberFormat="0" applyBorder="0" applyAlignment="0" applyProtection="0"/>
    <xf numFmtId="0" fontId="115" fillId="13" borderId="0" applyNumberFormat="0" applyBorder="0" applyAlignment="0" applyProtection="0"/>
    <xf numFmtId="0" fontId="115" fillId="89" borderId="0" applyNumberFormat="0" applyBorder="0" applyAlignment="0" applyProtection="0"/>
    <xf numFmtId="0" fontId="115" fillId="110" borderId="0" applyNumberFormat="0" applyBorder="0" applyAlignment="0" applyProtection="0"/>
    <xf numFmtId="0" fontId="115" fillId="15" borderId="0" applyNumberFormat="0" applyBorder="0" applyAlignment="0" applyProtection="0"/>
    <xf numFmtId="0" fontId="115" fillId="14" borderId="0" applyNumberFormat="0" applyBorder="0" applyAlignment="0" applyProtection="0"/>
    <xf numFmtId="0" fontId="115" fillId="113" borderId="0" applyNumberFormat="0" applyBorder="0" applyAlignment="0" applyProtection="0"/>
    <xf numFmtId="0" fontId="115" fillId="13" borderId="0" applyNumberFormat="0" applyBorder="0" applyAlignment="0" applyProtection="0"/>
    <xf numFmtId="0" fontId="115" fillId="89" borderId="0" applyNumberFormat="0" applyBorder="0" applyAlignment="0" applyProtection="0"/>
    <xf numFmtId="0" fontId="115" fillId="110" borderId="0" applyNumberFormat="0" applyBorder="0" applyAlignment="0" applyProtection="0"/>
    <xf numFmtId="0" fontId="115" fillId="15" borderId="0" applyNumberFormat="0" applyBorder="0" applyAlignment="0" applyProtection="0"/>
    <xf numFmtId="0" fontId="166" fillId="11" borderId="51" applyNumberFormat="0" applyAlignment="0" applyProtection="0"/>
    <xf numFmtId="9" fontId="28" fillId="0" borderId="0" applyFont="0" applyFill="0" applyBorder="0" applyAlignment="0" applyProtection="0"/>
    <xf numFmtId="0" fontId="166" fillId="11" borderId="51" applyNumberFormat="0" applyAlignment="0" applyProtection="0"/>
    <xf numFmtId="0" fontId="174" fillId="0" borderId="0"/>
    <xf numFmtId="9" fontId="28" fillId="0" borderId="0" applyFont="0" applyFill="0" applyBorder="0" applyAlignment="0" applyProtection="0"/>
    <xf numFmtId="0" fontId="174" fillId="0" borderId="0"/>
    <xf numFmtId="9" fontId="28" fillId="0" borderId="0" applyFont="0" applyFill="0" applyBorder="0" applyAlignment="0" applyProtection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2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6" borderId="0" applyNumberFormat="0" applyBorder="0" applyAlignment="0" applyProtection="0"/>
    <xf numFmtId="0" fontId="13" fillId="47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0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43" fontId="13" fillId="0" borderId="0" applyFont="0" applyFill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43" fontId="13" fillId="0" borderId="0" applyFont="0" applyFill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43" fontId="13" fillId="0" borderId="0" applyFont="0" applyFill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43" fontId="13" fillId="0" borderId="0" applyFont="0" applyFill="0" applyBorder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0" borderId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0" borderId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0" borderId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43" fontId="13" fillId="0" borderId="0" applyFont="0" applyFill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43" fontId="13" fillId="0" borderId="0" applyFont="0" applyFill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43" fontId="13" fillId="0" borderId="0" applyFont="0" applyFill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43" fontId="13" fillId="0" borderId="0" applyFont="0" applyFill="0" applyBorder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0" borderId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0" borderId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0" borderId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2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6" borderId="0" applyNumberFormat="0" applyBorder="0" applyAlignment="0" applyProtection="0"/>
    <xf numFmtId="0" fontId="13" fillId="47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0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43" fontId="13" fillId="0" borderId="0" applyFont="0" applyFill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43" fontId="13" fillId="0" borderId="0" applyFont="0" applyFill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43" fontId="13" fillId="0" borderId="0" applyFont="0" applyFill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43" fontId="13" fillId="0" borderId="0" applyFont="0" applyFill="0" applyBorder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0" borderId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0" borderId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0" borderId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43" fontId="13" fillId="0" borderId="0" applyFont="0" applyFill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43" fontId="13" fillId="0" borderId="0" applyFont="0" applyFill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43" fontId="13" fillId="0" borderId="0" applyFont="0" applyFill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43" fontId="13" fillId="0" borderId="0" applyFont="0" applyFill="0" applyBorder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0" borderId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0" borderId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0" borderId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2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6" borderId="0" applyNumberFormat="0" applyBorder="0" applyAlignment="0" applyProtection="0"/>
    <xf numFmtId="0" fontId="13" fillId="47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0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43" fontId="13" fillId="0" borderId="0" applyFont="0" applyFill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43" fontId="13" fillId="0" borderId="0" applyFont="0" applyFill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43" fontId="13" fillId="0" borderId="0" applyFont="0" applyFill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43" fontId="13" fillId="0" borderId="0" applyFont="0" applyFill="0" applyBorder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0" borderId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0" borderId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0" borderId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2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6" borderId="0" applyNumberFormat="0" applyBorder="0" applyAlignment="0" applyProtection="0"/>
    <xf numFmtId="0" fontId="13" fillId="47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0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43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43" fontId="13" fillId="0" borderId="0" applyFont="0" applyFill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43" fontId="13" fillId="0" borderId="0" applyFont="0" applyFill="0" applyBorder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0" borderId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0" borderId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0" borderId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43" fontId="13" fillId="0" borderId="0" applyFont="0" applyFill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43" fontId="13" fillId="0" borderId="0" applyFont="0" applyFill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43" fontId="13" fillId="0" borderId="0" applyFont="0" applyFill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43" fontId="13" fillId="0" borderId="0" applyFont="0" applyFill="0" applyBorder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0" borderId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0" borderId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0" borderId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2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6" borderId="0" applyNumberFormat="0" applyBorder="0" applyAlignment="0" applyProtection="0"/>
    <xf numFmtId="0" fontId="13" fillId="47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0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43" fontId="13" fillId="0" borderId="0" applyFont="0" applyFill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43" fontId="13" fillId="0" borderId="0" applyFont="0" applyFill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43" fontId="13" fillId="0" borderId="0" applyFont="0" applyFill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43" fontId="13" fillId="0" borderId="0" applyFont="0" applyFill="0" applyBorder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0" borderId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0" borderId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0" borderId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43" fontId="13" fillId="0" borderId="0" applyFont="0" applyFill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43" fontId="13" fillId="0" borderId="0" applyFont="0" applyFill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43" fontId="13" fillId="0" borderId="0" applyFont="0" applyFill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43" fontId="13" fillId="0" borderId="0" applyFont="0" applyFill="0" applyBorder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0" borderId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0" borderId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0" borderId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40" borderId="0" applyNumberFormat="0" applyBorder="0" applyAlignment="0" applyProtection="0"/>
    <xf numFmtId="0" fontId="13" fillId="41" borderId="0" applyNumberFormat="0" applyBorder="0" applyAlignment="0" applyProtection="0"/>
    <xf numFmtId="0" fontId="13" fillId="42" borderId="0" applyNumberFormat="0" applyBorder="0" applyAlignment="0" applyProtection="0"/>
    <xf numFmtId="0" fontId="13" fillId="43" borderId="0" applyNumberFormat="0" applyBorder="0" applyAlignment="0" applyProtection="0"/>
    <xf numFmtId="0" fontId="13" fillId="44" borderId="0" applyNumberFormat="0" applyBorder="0" applyAlignment="0" applyProtection="0"/>
    <xf numFmtId="0" fontId="13" fillId="45" borderId="0" applyNumberFormat="0" applyBorder="0" applyAlignment="0" applyProtection="0"/>
    <xf numFmtId="0" fontId="13" fillId="46" borderId="0" applyNumberFormat="0" applyBorder="0" applyAlignment="0" applyProtection="0"/>
    <xf numFmtId="0" fontId="13" fillId="47" borderId="0" applyNumberFormat="0" applyBorder="0" applyAlignment="0" applyProtection="0"/>
    <xf numFmtId="0" fontId="13" fillId="48" borderId="0" applyNumberFormat="0" applyBorder="0" applyAlignment="0" applyProtection="0"/>
    <xf numFmtId="0" fontId="13" fillId="49" borderId="0" applyNumberFormat="0" applyBorder="0" applyAlignment="0" applyProtection="0"/>
    <xf numFmtId="0" fontId="13" fillId="50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43" fontId="13" fillId="0" borderId="0" applyFont="0" applyFill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43" fontId="13" fillId="0" borderId="0" applyFont="0" applyFill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43" fontId="13" fillId="0" borderId="0" applyFont="0" applyFill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43" fontId="13" fillId="0" borderId="0" applyFont="0" applyFill="0" applyBorder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0" borderId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4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0" borderId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0" borderId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70" borderId="48" applyNumberFormat="0" applyFont="0" applyAlignment="0" applyProtection="0"/>
    <xf numFmtId="0" fontId="13" fillId="40" borderId="0" applyNumberFormat="0" applyBorder="0" applyAlignment="0" applyProtection="0"/>
    <xf numFmtId="0" fontId="13" fillId="46" borderId="0" applyNumberFormat="0" applyBorder="0" applyAlignment="0" applyProtection="0"/>
    <xf numFmtId="0" fontId="13" fillId="41" borderId="0" applyNumberFormat="0" applyBorder="0" applyAlignment="0" applyProtection="0"/>
    <xf numFmtId="0" fontId="13" fillId="47" borderId="0" applyNumberFormat="0" applyBorder="0" applyAlignment="0" applyProtection="0"/>
    <xf numFmtId="0" fontId="13" fillId="42" borderId="0" applyNumberFormat="0" applyBorder="0" applyAlignment="0" applyProtection="0"/>
    <xf numFmtId="0" fontId="13" fillId="48" borderId="0" applyNumberFormat="0" applyBorder="0" applyAlignment="0" applyProtection="0"/>
    <xf numFmtId="0" fontId="13" fillId="43" borderId="0" applyNumberFormat="0" applyBorder="0" applyAlignment="0" applyProtection="0"/>
    <xf numFmtId="0" fontId="13" fillId="49" borderId="0" applyNumberFormat="0" applyBorder="0" applyAlignment="0" applyProtection="0"/>
    <xf numFmtId="0" fontId="13" fillId="44" borderId="0" applyNumberFormat="0" applyBorder="0" applyAlignment="0" applyProtection="0"/>
    <xf numFmtId="0" fontId="13" fillId="50" borderId="0" applyNumberFormat="0" applyBorder="0" applyAlignment="0" applyProtection="0"/>
    <xf numFmtId="0" fontId="13" fillId="45" borderId="0" applyNumberFormat="0" applyBorder="0" applyAlignment="0" applyProtection="0"/>
    <xf numFmtId="0" fontId="13" fillId="51" borderId="0" applyNumberFormat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28" fillId="0" borderId="0"/>
    <xf numFmtId="0" fontId="27" fillId="0" borderId="0"/>
    <xf numFmtId="0" fontId="12" fillId="40" borderId="0" applyNumberFormat="0" applyBorder="0" applyAlignment="0" applyProtection="0"/>
    <xf numFmtId="0" fontId="12" fillId="41" borderId="0" applyNumberFormat="0" applyBorder="0" applyAlignment="0" applyProtection="0"/>
    <xf numFmtId="0" fontId="12" fillId="42" borderId="0" applyNumberFormat="0" applyBorder="0" applyAlignment="0" applyProtection="0"/>
    <xf numFmtId="0" fontId="12" fillId="43" borderId="0" applyNumberFormat="0" applyBorder="0" applyAlignment="0" applyProtection="0"/>
    <xf numFmtId="0" fontId="12" fillId="44" borderId="0" applyNumberFormat="0" applyBorder="0" applyAlignment="0" applyProtection="0"/>
    <xf numFmtId="0" fontId="12" fillId="45" borderId="0" applyNumberFormat="0" applyBorder="0" applyAlignment="0" applyProtection="0"/>
    <xf numFmtId="0" fontId="12" fillId="46" borderId="0" applyNumberFormat="0" applyBorder="0" applyAlignment="0" applyProtection="0"/>
    <xf numFmtId="0" fontId="12" fillId="47" borderId="0" applyNumberFormat="0" applyBorder="0" applyAlignment="0" applyProtection="0"/>
    <xf numFmtId="0" fontId="12" fillId="48" borderId="0" applyNumberFormat="0" applyBorder="0" applyAlignment="0" applyProtection="0"/>
    <xf numFmtId="0" fontId="12" fillId="49" borderId="0" applyNumberFormat="0" applyBorder="0" applyAlignment="0" applyProtection="0"/>
    <xf numFmtId="0" fontId="12" fillId="50" borderId="0" applyNumberFormat="0" applyBorder="0" applyAlignment="0" applyProtection="0"/>
    <xf numFmtId="0" fontId="12" fillId="51" borderId="0" applyNumberFormat="0" applyBorder="0" applyAlignment="0" applyProtection="0"/>
    <xf numFmtId="0" fontId="12" fillId="0" borderId="0"/>
    <xf numFmtId="0" fontId="12" fillId="0" borderId="0"/>
    <xf numFmtId="0" fontId="27" fillId="0" borderId="0"/>
    <xf numFmtId="0" fontId="27" fillId="0" borderId="0"/>
    <xf numFmtId="187" fontId="28" fillId="0" borderId="0" applyFont="0" applyFill="0" applyBorder="0" applyAlignment="0" applyProtection="0"/>
    <xf numFmtId="0" fontId="146" fillId="0" borderId="0"/>
    <xf numFmtId="0" fontId="180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8" fillId="0" borderId="0"/>
    <xf numFmtId="175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68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3" fontId="28" fillId="0" borderId="0">
      <alignment horizontal="left" wrapText="1"/>
    </xf>
    <xf numFmtId="173" fontId="28" fillId="0" borderId="0">
      <alignment horizontal="left" wrapText="1"/>
    </xf>
    <xf numFmtId="173" fontId="28" fillId="0" borderId="0">
      <alignment horizontal="left" wrapText="1"/>
    </xf>
    <xf numFmtId="173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0" fontId="56" fillId="0" borderId="0"/>
    <xf numFmtId="0" fontId="56" fillId="0" borderId="0"/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0" fontId="56" fillId="0" borderId="0"/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68" fontId="28" fillId="0" borderId="0">
      <alignment horizontal="left" wrapText="1"/>
    </xf>
    <xf numFmtId="0" fontId="56" fillId="0" borderId="0"/>
    <xf numFmtId="175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73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0" fontId="56" fillId="0" borderId="0"/>
    <xf numFmtId="0" fontId="56" fillId="0" borderId="0"/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175" fontId="28" fillId="0" borderId="0">
      <alignment horizontal="left" wrapText="1"/>
    </xf>
    <xf numFmtId="41" fontId="11" fillId="0" borderId="0" applyFont="0" applyFill="0" applyBorder="0" applyAlignment="0" applyProtection="0"/>
    <xf numFmtId="41" fontId="11" fillId="0" borderId="0" applyFont="0" applyFill="0" applyBorder="0" applyAlignment="0" applyProtection="0"/>
    <xf numFmtId="41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3" fontId="181" fillId="0" borderId="0" applyFont="0" applyFill="0" applyBorder="0" applyAlignment="0" applyProtection="0"/>
    <xf numFmtId="3" fontId="181" fillId="0" borderId="0" applyFont="0" applyFill="0" applyBorder="0" applyAlignment="0" applyProtection="0"/>
    <xf numFmtId="3" fontId="18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11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44" fontId="28" fillId="0" borderId="0" applyFont="0" applyFill="0" applyBorder="0" applyAlignment="0" applyProtection="0"/>
    <xf numFmtId="0" fontId="181" fillId="0" borderId="0" applyFont="0" applyFill="0" applyBorder="0" applyAlignment="0" applyProtection="0"/>
    <xf numFmtId="0" fontId="181" fillId="0" borderId="0" applyFont="0" applyFill="0" applyBorder="0" applyAlignment="0" applyProtection="0"/>
    <xf numFmtId="0" fontId="181" fillId="0" borderId="0" applyFont="0" applyFill="0" applyBorder="0" applyAlignment="0" applyProtection="0"/>
    <xf numFmtId="38" fontId="41" fillId="16" borderId="0" applyNumberFormat="0" applyBorder="0" applyAlignment="0" applyProtection="0"/>
    <xf numFmtId="38" fontId="41" fillId="16" borderId="0" applyNumberFormat="0" applyBorder="0" applyAlignment="0" applyProtection="0"/>
    <xf numFmtId="10" fontId="41" fillId="18" borderId="4" applyNumberFormat="0" applyBorder="0" applyAlignment="0" applyProtection="0"/>
    <xf numFmtId="10" fontId="41" fillId="18" borderId="4" applyNumberFormat="0" applyBorder="0" applyAlignment="0" applyProtection="0"/>
    <xf numFmtId="41" fontId="63" fillId="19" borderId="5">
      <alignment horizontal="left"/>
      <protection locked="0"/>
    </xf>
    <xf numFmtId="44" fontId="31" fillId="0" borderId="6" applyNumberFormat="0" applyFont="0" applyAlignment="0">
      <alignment horizontal="center"/>
    </xf>
    <xf numFmtId="44" fontId="31" fillId="0" borderId="6" applyNumberFormat="0" applyFont="0" applyAlignment="0">
      <alignment horizontal="center"/>
    </xf>
    <xf numFmtId="44" fontId="31" fillId="0" borderId="7" applyNumberFormat="0" applyFont="0" applyAlignment="0">
      <alignment horizontal="center"/>
    </xf>
    <xf numFmtId="44" fontId="31" fillId="0" borderId="7" applyNumberFormat="0" applyFont="0" applyAlignment="0">
      <alignment horizontal="center"/>
    </xf>
    <xf numFmtId="185" fontId="28" fillId="0" borderId="0"/>
    <xf numFmtId="0" fontId="11" fillId="0" borderId="0"/>
    <xf numFmtId="0" fontId="11" fillId="0" borderId="0"/>
    <xf numFmtId="0" fontId="4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8" fillId="0" borderId="0"/>
    <xf numFmtId="0" fontId="49" fillId="0" borderId="0"/>
    <xf numFmtId="0" fontId="28" fillId="0" borderId="0"/>
    <xf numFmtId="0" fontId="49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49" fillId="0" borderId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28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49" fillId="0" borderId="0" applyFont="0" applyFill="0" applyBorder="0" applyAlignment="0" applyProtection="0"/>
    <xf numFmtId="9" fontId="28" fillId="0" borderId="0" applyFont="0" applyFill="0" applyBorder="0" applyAlignment="0" applyProtection="0"/>
    <xf numFmtId="3" fontId="68" fillId="0" borderId="0" applyFill="0" applyBorder="0" applyAlignment="0" applyProtection="0"/>
    <xf numFmtId="164" fontId="45" fillId="0" borderId="0" applyBorder="0" applyAlignment="0"/>
    <xf numFmtId="38" fontId="41" fillId="0" borderId="14"/>
    <xf numFmtId="38" fontId="41" fillId="0" borderId="14"/>
    <xf numFmtId="168" fontId="28" fillId="0" borderId="0">
      <alignment horizontal="left" wrapText="1"/>
    </xf>
    <xf numFmtId="168" fontId="28" fillId="0" borderId="0">
      <alignment horizontal="left" wrapText="1"/>
    </xf>
    <xf numFmtId="168" fontId="28" fillId="0" borderId="0">
      <alignment horizontal="left" wrapText="1"/>
    </xf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1" borderId="0" applyNumberFormat="0" applyBorder="0" applyAlignment="0" applyProtection="0"/>
    <xf numFmtId="14" fontId="31" fillId="17" borderId="78">
      <alignment horizontal="center" vertical="center" wrapText="1"/>
    </xf>
    <xf numFmtId="0" fontId="10" fillId="0" borderId="0"/>
    <xf numFmtId="0" fontId="10" fillId="0" borderId="0"/>
    <xf numFmtId="0" fontId="67" fillId="0" borderId="78">
      <alignment horizontal="center"/>
    </xf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43" fontId="10" fillId="0" borderId="0" applyFont="0" applyFill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43" fontId="10" fillId="0" borderId="0" applyFont="0" applyFill="0" applyBorder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0" borderId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0" borderId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0" borderId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43" fontId="10" fillId="0" borderId="0" applyFont="0" applyFill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43" fontId="10" fillId="0" borderId="0" applyFont="0" applyFill="0" applyBorder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0" borderId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0" borderId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0" borderId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43" fontId="10" fillId="0" borderId="0" applyFont="0" applyFill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43" fontId="10" fillId="0" borderId="0" applyFont="0" applyFill="0" applyBorder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0" borderId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0" borderId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0" borderId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43" fontId="10" fillId="0" borderId="0" applyFont="0" applyFill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43" fontId="10" fillId="0" borderId="0" applyFont="0" applyFill="0" applyBorder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0" borderId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0" borderId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0" borderId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43" fontId="10" fillId="0" borderId="0" applyFont="0" applyFill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43" fontId="10" fillId="0" borderId="0" applyFont="0" applyFill="0" applyBorder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0" borderId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0" borderId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0" borderId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43" fontId="10" fillId="0" borderId="0" applyFont="0" applyFill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43" fontId="10" fillId="0" borderId="0" applyFont="0" applyFill="0" applyBorder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0" borderId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0" borderId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0" borderId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43" fontId="10" fillId="0" borderId="0" applyFont="0" applyFill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43" fontId="10" fillId="0" borderId="0" applyFont="0" applyFill="0" applyBorder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0" borderId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0" borderId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0" borderId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43" fontId="10" fillId="0" borderId="0" applyFont="0" applyFill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43" fontId="10" fillId="0" borderId="0" applyFont="0" applyFill="0" applyBorder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0" borderId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0" borderId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0" borderId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43" fontId="10" fillId="0" borderId="0" applyFont="0" applyFill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43" fontId="10" fillId="0" borderId="0" applyFont="0" applyFill="0" applyBorder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0" borderId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0" borderId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0" borderId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43" fontId="10" fillId="0" borderId="0" applyFont="0" applyFill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43" fontId="10" fillId="0" borderId="0" applyFont="0" applyFill="0" applyBorder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0" borderId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0" borderId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0" borderId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43" fontId="10" fillId="0" borderId="0" applyFont="0" applyFill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43" fontId="10" fillId="0" borderId="0" applyFont="0" applyFill="0" applyBorder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0" borderId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0" borderId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0" borderId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43" fontId="10" fillId="0" borderId="0" applyFont="0" applyFill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43" fontId="10" fillId="0" borderId="0" applyFont="0" applyFill="0" applyBorder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0" borderId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0" borderId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0" borderId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43" fontId="10" fillId="0" borderId="0" applyFont="0" applyFill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43" fontId="10" fillId="0" borderId="0" applyFont="0" applyFill="0" applyBorder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0" borderId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0" borderId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0" borderId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43" fontId="10" fillId="0" borderId="0" applyFont="0" applyFill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43" fontId="10" fillId="0" borderId="0" applyFont="0" applyFill="0" applyBorder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0" borderId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0" borderId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0" borderId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43" fontId="10" fillId="0" borderId="0" applyFont="0" applyFill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43" fontId="10" fillId="0" borderId="0" applyFont="0" applyFill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43" fontId="10" fillId="0" borderId="0" applyFont="0" applyFill="0" applyBorder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0" borderId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0" borderId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0" borderId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70" borderId="48" applyNumberFormat="0" applyFont="0" applyAlignment="0" applyProtection="0"/>
    <xf numFmtId="0" fontId="10" fillId="40" borderId="0" applyNumberFormat="0" applyBorder="0" applyAlignment="0" applyProtection="0"/>
    <xf numFmtId="0" fontId="10" fillId="46" borderId="0" applyNumberFormat="0" applyBorder="0" applyAlignment="0" applyProtection="0"/>
    <xf numFmtId="0" fontId="10" fillId="41" borderId="0" applyNumberFormat="0" applyBorder="0" applyAlignment="0" applyProtection="0"/>
    <xf numFmtId="0" fontId="10" fillId="47" borderId="0" applyNumberFormat="0" applyBorder="0" applyAlignment="0" applyProtection="0"/>
    <xf numFmtId="0" fontId="10" fillId="42" borderId="0" applyNumberFormat="0" applyBorder="0" applyAlignment="0" applyProtection="0"/>
    <xf numFmtId="0" fontId="10" fillId="48" borderId="0" applyNumberFormat="0" applyBorder="0" applyAlignment="0" applyProtection="0"/>
    <xf numFmtId="0" fontId="10" fillId="43" borderId="0" applyNumberFormat="0" applyBorder="0" applyAlignment="0" applyProtection="0"/>
    <xf numFmtId="0" fontId="10" fillId="49" borderId="0" applyNumberFormat="0" applyBorder="0" applyAlignment="0" applyProtection="0"/>
    <xf numFmtId="0" fontId="10" fillId="44" borderId="0" applyNumberFormat="0" applyBorder="0" applyAlignment="0" applyProtection="0"/>
    <xf numFmtId="0" fontId="10" fillId="50" borderId="0" applyNumberFormat="0" applyBorder="0" applyAlignment="0" applyProtection="0"/>
    <xf numFmtId="0" fontId="10" fillId="45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40" borderId="0" applyNumberFormat="0" applyBorder="0" applyAlignment="0" applyProtection="0"/>
    <xf numFmtId="0" fontId="10" fillId="41" borderId="0" applyNumberFormat="0" applyBorder="0" applyAlignment="0" applyProtection="0"/>
    <xf numFmtId="0" fontId="10" fillId="42" borderId="0" applyNumberFormat="0" applyBorder="0" applyAlignment="0" applyProtection="0"/>
    <xf numFmtId="0" fontId="10" fillId="43" borderId="0" applyNumberFormat="0" applyBorder="0" applyAlignment="0" applyProtection="0"/>
    <xf numFmtId="0" fontId="10" fillId="44" borderId="0" applyNumberFormat="0" applyBorder="0" applyAlignment="0" applyProtection="0"/>
    <xf numFmtId="0" fontId="10" fillId="45" borderId="0" applyNumberFormat="0" applyBorder="0" applyAlignment="0" applyProtection="0"/>
    <xf numFmtId="0" fontId="10" fillId="46" borderId="0" applyNumberFormat="0" applyBorder="0" applyAlignment="0" applyProtection="0"/>
    <xf numFmtId="0" fontId="10" fillId="47" borderId="0" applyNumberFormat="0" applyBorder="0" applyAlignment="0" applyProtection="0"/>
    <xf numFmtId="0" fontId="10" fillId="48" borderId="0" applyNumberFormat="0" applyBorder="0" applyAlignment="0" applyProtection="0"/>
    <xf numFmtId="0" fontId="10" fillId="49" borderId="0" applyNumberFormat="0" applyBorder="0" applyAlignment="0" applyProtection="0"/>
    <xf numFmtId="0" fontId="10" fillId="50" borderId="0" applyNumberFormat="0" applyBorder="0" applyAlignment="0" applyProtection="0"/>
    <xf numFmtId="0" fontId="10" fillId="51" borderId="0" applyNumberFormat="0" applyBorder="0" applyAlignment="0" applyProtection="0"/>
    <xf numFmtId="0" fontId="10" fillId="0" borderId="0"/>
    <xf numFmtId="0" fontId="10" fillId="0" borderId="0"/>
    <xf numFmtId="0" fontId="28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1" fontId="10" fillId="0" borderId="0" applyFont="0" applyFill="0" applyBorder="0" applyAlignment="0" applyProtection="0"/>
    <xf numFmtId="41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3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44" fontId="10" fillId="0" borderId="0" applyFont="0" applyFill="0" applyBorder="0" applyAlignment="0" applyProtection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46" fillId="0" borderId="0"/>
    <xf numFmtId="0" fontId="146" fillId="0" borderId="0"/>
    <xf numFmtId="0" fontId="146" fillId="0" borderId="0"/>
    <xf numFmtId="0" fontId="146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187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0" fontId="9" fillId="70" borderId="48" applyNumberFormat="0" applyFont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40" borderId="0" applyNumberFormat="0" applyBorder="0" applyAlignment="0" applyProtection="0"/>
    <xf numFmtId="0" fontId="9" fillId="46" borderId="0" applyNumberFormat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41" borderId="0" applyNumberFormat="0" applyBorder="0" applyAlignment="0" applyProtection="0"/>
    <xf numFmtId="0" fontId="9" fillId="47" borderId="0" applyNumberFormat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42" borderId="0" applyNumberFormat="0" applyBorder="0" applyAlignment="0" applyProtection="0"/>
    <xf numFmtId="0" fontId="9" fillId="48" borderId="0" applyNumberFormat="0" applyBorder="0" applyAlignment="0" applyProtection="0"/>
    <xf numFmtId="9" fontId="9" fillId="0" borderId="0" applyFont="0" applyFill="0" applyBorder="0" applyAlignment="0" applyProtection="0"/>
    <xf numFmtId="0" fontId="9" fillId="43" borderId="0" applyNumberFormat="0" applyBorder="0" applyAlignment="0" applyProtection="0"/>
    <xf numFmtId="0" fontId="9" fillId="49" borderId="0" applyNumberFormat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44" borderId="0" applyNumberFormat="0" applyBorder="0" applyAlignment="0" applyProtection="0"/>
    <xf numFmtId="0" fontId="9" fillId="50" borderId="0" applyNumberFormat="0" applyBorder="0" applyAlignment="0" applyProtection="0"/>
    <xf numFmtId="0" fontId="9" fillId="0" borderId="0"/>
    <xf numFmtId="0" fontId="9" fillId="45" borderId="0" applyNumberFormat="0" applyBorder="0" applyAlignment="0" applyProtection="0"/>
    <xf numFmtId="0" fontId="9" fillId="51" borderId="0" applyNumberFormat="0" applyBorder="0" applyAlignment="0" applyProtection="0"/>
    <xf numFmtId="0" fontId="188" fillId="120" borderId="80" applyNumberFormat="0" applyAlignment="0" applyProtection="0">
      <alignment horizontal="left" vertical="center" indent="1"/>
    </xf>
    <xf numFmtId="188" fontId="189" fillId="0" borderId="81" applyNumberFormat="0" applyProtection="0">
      <alignment horizontal="right" vertical="center"/>
    </xf>
    <xf numFmtId="188" fontId="188" fillId="0" borderId="82" applyNumberFormat="0" applyProtection="0">
      <alignment horizontal="right" vertical="center"/>
    </xf>
    <xf numFmtId="0" fontId="190" fillId="121" borderId="82" applyNumberFormat="0" applyAlignment="0" applyProtection="0">
      <alignment horizontal="left" vertical="center" indent="1"/>
    </xf>
    <xf numFmtId="0" fontId="190" fillId="122" borderId="82" applyNumberFormat="0" applyAlignment="0" applyProtection="0">
      <alignment horizontal="left" vertical="center" indent="1"/>
    </xf>
    <xf numFmtId="188" fontId="189" fillId="123" borderId="81" applyNumberFormat="0" applyBorder="0" applyProtection="0">
      <alignment horizontal="right" vertical="center"/>
    </xf>
    <xf numFmtId="0" fontId="190" fillId="121" borderId="82" applyNumberFormat="0" applyAlignment="0" applyProtection="0">
      <alignment horizontal="left" vertical="center" indent="1"/>
    </xf>
    <xf numFmtId="188" fontId="188" fillId="122" borderId="82" applyNumberFormat="0" applyProtection="0">
      <alignment horizontal="right" vertical="center"/>
    </xf>
    <xf numFmtId="188" fontId="188" fillId="123" borderId="82" applyNumberFormat="0" applyBorder="0" applyProtection="0">
      <alignment horizontal="right" vertical="center"/>
    </xf>
    <xf numFmtId="188" fontId="191" fillId="124" borderId="83" applyNumberFormat="0" applyBorder="0" applyAlignment="0" applyProtection="0">
      <alignment horizontal="right" vertical="center" indent="1"/>
    </xf>
    <xf numFmtId="188" fontId="192" fillId="125" borderId="83" applyNumberFormat="0" applyBorder="0" applyAlignment="0" applyProtection="0">
      <alignment horizontal="right" vertical="center" indent="1"/>
    </xf>
    <xf numFmtId="188" fontId="192" fillId="126" borderId="83" applyNumberFormat="0" applyBorder="0" applyAlignment="0" applyProtection="0">
      <alignment horizontal="right" vertical="center" indent="1"/>
    </xf>
    <xf numFmtId="188" fontId="193" fillId="127" borderId="83" applyNumberFormat="0" applyBorder="0" applyAlignment="0" applyProtection="0">
      <alignment horizontal="right" vertical="center" indent="1"/>
    </xf>
    <xf numFmtId="188" fontId="193" fillId="128" borderId="83" applyNumberFormat="0" applyBorder="0" applyAlignment="0" applyProtection="0">
      <alignment horizontal="right" vertical="center" indent="1"/>
    </xf>
    <xf numFmtId="188" fontId="193" fillId="129" borderId="83" applyNumberFormat="0" applyBorder="0" applyAlignment="0" applyProtection="0">
      <alignment horizontal="right" vertical="center" indent="1"/>
    </xf>
    <xf numFmtId="188" fontId="194" fillId="130" borderId="83" applyNumberFormat="0" applyBorder="0" applyAlignment="0" applyProtection="0">
      <alignment horizontal="right" vertical="center" indent="1"/>
    </xf>
    <xf numFmtId="188" fontId="194" fillId="131" borderId="83" applyNumberFormat="0" applyBorder="0" applyAlignment="0" applyProtection="0">
      <alignment horizontal="right" vertical="center" indent="1"/>
    </xf>
    <xf numFmtId="188" fontId="194" fillId="132" borderId="83" applyNumberFormat="0" applyBorder="0" applyAlignment="0" applyProtection="0">
      <alignment horizontal="right" vertical="center" indent="1"/>
    </xf>
    <xf numFmtId="0" fontId="195" fillId="0" borderId="80" applyNumberFormat="0" applyFont="0" applyFill="0" applyAlignment="0" applyProtection="0"/>
    <xf numFmtId="188" fontId="189" fillId="133" borderId="80" applyNumberFormat="0" applyAlignment="0" applyProtection="0">
      <alignment horizontal="left" vertical="center" indent="1"/>
    </xf>
    <xf numFmtId="0" fontId="188" fillId="120" borderId="82" applyNumberFormat="0" applyAlignment="0" applyProtection="0">
      <alignment horizontal="left" vertical="center" indent="1"/>
    </xf>
    <xf numFmtId="0" fontId="190" fillId="134" borderId="80" applyNumberFormat="0" applyAlignment="0" applyProtection="0">
      <alignment horizontal="left" vertical="center" indent="1"/>
    </xf>
    <xf numFmtId="0" fontId="190" fillId="135" borderId="80" applyNumberFormat="0" applyAlignment="0" applyProtection="0">
      <alignment horizontal="left" vertical="center" indent="1"/>
    </xf>
    <xf numFmtId="0" fontId="190" fillId="136" borderId="80" applyNumberFormat="0" applyAlignment="0" applyProtection="0">
      <alignment horizontal="left" vertical="center" indent="1"/>
    </xf>
    <xf numFmtId="0" fontId="190" fillId="123" borderId="80" applyNumberFormat="0" applyAlignment="0" applyProtection="0">
      <alignment horizontal="left" vertical="center" indent="1"/>
    </xf>
    <xf numFmtId="0" fontId="190" fillId="122" borderId="82" applyNumberFormat="0" applyAlignment="0" applyProtection="0">
      <alignment horizontal="left" vertical="center" indent="1"/>
    </xf>
    <xf numFmtId="0" fontId="196" fillId="0" borderId="84" applyNumberFormat="0" applyFill="0" applyBorder="0" applyAlignment="0" applyProtection="0"/>
    <xf numFmtId="0" fontId="197" fillId="0" borderId="84" applyBorder="0" applyAlignment="0" applyProtection="0"/>
    <xf numFmtId="0" fontId="196" fillId="121" borderId="82" applyNumberFormat="0" applyAlignment="0" applyProtection="0">
      <alignment horizontal="left" vertical="center" indent="1"/>
    </xf>
    <xf numFmtId="0" fontId="196" fillId="121" borderId="82" applyNumberFormat="0" applyAlignment="0" applyProtection="0">
      <alignment horizontal="left" vertical="center" indent="1"/>
    </xf>
    <xf numFmtId="0" fontId="196" fillId="122" borderId="82" applyNumberFormat="0" applyAlignment="0" applyProtection="0">
      <alignment horizontal="left" vertical="center" indent="1"/>
    </xf>
    <xf numFmtId="188" fontId="198" fillId="122" borderId="82" applyNumberFormat="0" applyProtection="0">
      <alignment horizontal="right" vertical="center"/>
    </xf>
    <xf numFmtId="188" fontId="199" fillId="123" borderId="81" applyNumberFormat="0" applyBorder="0" applyProtection="0">
      <alignment horizontal="right" vertical="center"/>
    </xf>
    <xf numFmtId="188" fontId="198" fillId="123" borderId="82" applyNumberFormat="0" applyBorder="0" applyProtection="0">
      <alignment horizontal="right" vertical="center"/>
    </xf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9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0" fontId="9" fillId="0" borderId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43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9" fontId="9" fillId="0" borderId="0" applyFont="0" applyFill="0" applyBorder="0" applyAlignment="0" applyProtection="0"/>
    <xf numFmtId="43" fontId="9" fillId="0" borderId="0" applyFont="0" applyFill="0" applyBorder="0" applyAlignment="0" applyProtection="0"/>
    <xf numFmtId="0" fontId="187" fillId="0" borderId="0"/>
    <xf numFmtId="0" fontId="28" fillId="0" borderId="0"/>
    <xf numFmtId="0" fontId="28" fillId="0" borderId="0"/>
    <xf numFmtId="0" fontId="28" fillId="0" borderId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46" fillId="0" borderId="0"/>
    <xf numFmtId="0" fontId="146" fillId="0" borderId="0"/>
    <xf numFmtId="0" fontId="28" fillId="0" borderId="0"/>
    <xf numFmtId="0" fontId="28" fillId="0" borderId="0"/>
    <xf numFmtId="0" fontId="28" fillId="0" borderId="0"/>
    <xf numFmtId="0" fontId="8" fillId="0" borderId="0"/>
    <xf numFmtId="0" fontId="7" fillId="0" borderId="0"/>
    <xf numFmtId="0" fontId="7" fillId="0" borderId="0"/>
    <xf numFmtId="43" fontId="7" fillId="0" borderId="0" applyFont="0" applyFill="0" applyBorder="0" applyAlignment="0" applyProtection="0"/>
    <xf numFmtId="4" fontId="41" fillId="110" borderId="85" applyNumberFormat="0" applyProtection="0">
      <alignment horizontal="left" vertical="center" indent="1"/>
    </xf>
    <xf numFmtId="4" fontId="41" fillId="19" borderId="85" applyNumberFormat="0" applyProtection="0">
      <alignment horizontal="left" vertical="center" indent="1"/>
    </xf>
    <xf numFmtId="4" fontId="41" fillId="110" borderId="85" applyNumberFormat="0" applyProtection="0">
      <alignment horizontal="left" vertical="center" indent="1"/>
    </xf>
    <xf numFmtId="0" fontId="41" fillId="90" borderId="85" applyNumberFormat="0" applyProtection="0">
      <alignment horizontal="left" vertical="center" indent="1"/>
    </xf>
    <xf numFmtId="4" fontId="41" fillId="11" borderId="85" applyNumberFormat="0" applyProtection="0">
      <alignment vertical="center"/>
    </xf>
    <xf numFmtId="4" fontId="41" fillId="0" borderId="85" applyNumberFormat="0" applyProtection="0">
      <alignment horizontal="right" vertical="center"/>
    </xf>
    <xf numFmtId="0" fontId="41" fillId="28" borderId="85" applyNumberFormat="0" applyProtection="0">
      <alignment horizontal="left" vertical="center" indent="1"/>
    </xf>
    <xf numFmtId="0" fontId="45" fillId="89" borderId="86" applyBorder="0"/>
    <xf numFmtId="0" fontId="41" fillId="137" borderId="4"/>
    <xf numFmtId="168" fontId="27" fillId="0" borderId="0">
      <alignment horizontal="left" wrapText="1"/>
    </xf>
    <xf numFmtId="0" fontId="7" fillId="0" borderId="0"/>
    <xf numFmtId="43" fontId="27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04" fillId="0" borderId="0"/>
    <xf numFmtId="0" fontId="3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3" fontId="6" fillId="0" borderId="0" applyFont="0" applyFill="0" applyBorder="0" applyAlignment="0" applyProtection="0"/>
    <xf numFmtId="0" fontId="6" fillId="0" borderId="0"/>
    <xf numFmtId="9" fontId="33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44" fontId="5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4" fillId="0" borderId="0"/>
    <xf numFmtId="0" fontId="28" fillId="0" borderId="0"/>
    <xf numFmtId="0" fontId="165" fillId="0" borderId="92" applyNumberFormat="0" applyFill="0" applyAlignment="0" applyProtection="0"/>
    <xf numFmtId="0" fontId="4" fillId="0" borderId="0"/>
    <xf numFmtId="0" fontId="4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166" fillId="8" borderId="51" applyNumberFormat="0" applyAlignment="0" applyProtection="0"/>
    <xf numFmtId="0" fontId="215" fillId="0" borderId="0"/>
    <xf numFmtId="43" fontId="215" fillId="0" borderId="0" applyFont="0" applyFill="0" applyBorder="0" applyAlignment="0" applyProtection="0"/>
    <xf numFmtId="0" fontId="28" fillId="0" borderId="0"/>
    <xf numFmtId="43" fontId="28" fillId="0" borderId="0" applyFont="0" applyFill="0" applyBorder="0" applyAlignment="0" applyProtection="0"/>
    <xf numFmtId="0" fontId="215" fillId="0" borderId="0"/>
    <xf numFmtId="0" fontId="215" fillId="0" borderId="0"/>
    <xf numFmtId="0" fontId="215" fillId="0" borderId="0"/>
    <xf numFmtId="0" fontId="215" fillId="0" borderId="0"/>
    <xf numFmtId="0" fontId="215" fillId="0" borderId="0"/>
    <xf numFmtId="0" fontId="215" fillId="0" borderId="0"/>
    <xf numFmtId="0" fontId="215" fillId="0" borderId="0"/>
    <xf numFmtId="0" fontId="215" fillId="0" borderId="0"/>
    <xf numFmtId="0" fontId="215" fillId="0" borderId="0"/>
    <xf numFmtId="0" fontId="215" fillId="0" borderId="0"/>
    <xf numFmtId="0" fontId="146" fillId="0" borderId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4" fillId="0" borderId="0"/>
    <xf numFmtId="0" fontId="28" fillId="6" borderId="8" applyNumberFormat="0" applyFont="0" applyAlignment="0" applyProtection="0"/>
    <xf numFmtId="0" fontId="28" fillId="0" borderId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6" fillId="8" borderId="51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46" fillId="0" borderId="0"/>
    <xf numFmtId="0" fontId="146" fillId="0" borderId="0"/>
    <xf numFmtId="0" fontId="166" fillId="8" borderId="51" applyNumberFormat="0" applyAlignment="0" applyProtection="0"/>
    <xf numFmtId="0" fontId="146" fillId="0" borderId="0"/>
    <xf numFmtId="0" fontId="166" fillId="8" borderId="51" applyNumberFormat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28" fillId="0" borderId="0"/>
    <xf numFmtId="0" fontId="28" fillId="0" borderId="0"/>
    <xf numFmtId="0" fontId="166" fillId="8" borderId="51" applyNumberFormat="0" applyAlignment="0" applyProtection="0"/>
    <xf numFmtId="0" fontId="28" fillId="0" borderId="0"/>
    <xf numFmtId="0" fontId="28" fillId="0" borderId="0"/>
    <xf numFmtId="0" fontId="146" fillId="0" borderId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46" fillId="0" borderId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28" fillId="0" borderId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166" fillId="8" borderId="51" applyNumberFormat="0" applyAlignment="0" applyProtection="0"/>
    <xf numFmtId="0" fontId="4" fillId="0" borderId="0"/>
    <xf numFmtId="0" fontId="146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14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146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43" fontId="28" fillId="0" borderId="0" applyFont="0" applyFill="0" applyBorder="0" applyAlignment="0" applyProtection="0"/>
    <xf numFmtId="0" fontId="4" fillId="0" borderId="0"/>
    <xf numFmtId="43" fontId="28" fillId="0" borderId="0" applyFont="0" applyFill="0" applyBorder="0" applyAlignment="0" applyProtection="0"/>
    <xf numFmtId="0" fontId="28" fillId="0" borderId="0"/>
    <xf numFmtId="0" fontId="4" fillId="0" borderId="0"/>
    <xf numFmtId="0" fontId="28" fillId="0" borderId="0"/>
    <xf numFmtId="43" fontId="28" fillId="0" borderId="0" applyFont="0" applyFill="0" applyBorder="0" applyAlignment="0" applyProtection="0"/>
    <xf numFmtId="0" fontId="28" fillId="0" borderId="0"/>
    <xf numFmtId="0" fontId="28" fillId="0" borderId="0"/>
    <xf numFmtId="43" fontId="28" fillId="0" borderId="0" applyFont="0" applyFill="0" applyBorder="0" applyAlignment="0" applyProtection="0"/>
    <xf numFmtId="0" fontId="4" fillId="0" borderId="0"/>
    <xf numFmtId="0" fontId="3" fillId="0" borderId="0"/>
    <xf numFmtId="0" fontId="217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1243">
    <xf numFmtId="0" fontId="0" fillId="0" borderId="0" xfId="0" applyNumberFormat="1" applyAlignment="1"/>
    <xf numFmtId="0" fontId="0" fillId="0" borderId="0" xfId="0" applyNumberFormat="1" applyBorder="1" applyAlignment="1"/>
    <xf numFmtId="43" fontId="31" fillId="0" borderId="0" xfId="0" applyNumberFormat="1" applyFont="1" applyAlignment="1"/>
    <xf numFmtId="0" fontId="31" fillId="0" borderId="0" xfId="0" applyNumberFormat="1" applyFont="1" applyBorder="1" applyAlignment="1">
      <alignment horizontal="centerContinuous"/>
    </xf>
    <xf numFmtId="43" fontId="36" fillId="0" borderId="0" xfId="0" applyNumberFormat="1" applyFont="1" applyBorder="1" applyAlignment="1" applyProtection="1">
      <alignment horizontal="left"/>
    </xf>
    <xf numFmtId="43" fontId="0" fillId="0" borderId="0" xfId="83" applyFont="1"/>
    <xf numFmtId="43" fontId="36" fillId="0" borderId="0" xfId="0" applyNumberFormat="1" applyFont="1" applyFill="1" applyBorder="1" applyAlignment="1" applyProtection="1">
      <alignment horizontal="left"/>
    </xf>
    <xf numFmtId="43" fontId="31" fillId="0" borderId="0" xfId="0" applyNumberFormat="1" applyFont="1" applyFill="1" applyAlignment="1" applyProtection="1">
      <alignment horizontal="left"/>
    </xf>
    <xf numFmtId="0" fontId="31" fillId="0" borderId="0" xfId="0" applyNumberFormat="1" applyFont="1" applyFill="1" applyBorder="1" applyAlignment="1">
      <alignment horizontal="centerContinuous"/>
    </xf>
    <xf numFmtId="0" fontId="31" fillId="0" borderId="0" xfId="0" applyNumberFormat="1" applyFont="1" applyFill="1" applyAlignment="1">
      <alignment horizontal="centerContinuous" vertical="center"/>
    </xf>
    <xf numFmtId="0" fontId="40" fillId="0" borderId="0" xfId="0" applyNumberFormat="1" applyFont="1" applyFill="1" applyAlignment="1"/>
    <xf numFmtId="0" fontId="40" fillId="0" borderId="0" xfId="0" applyNumberFormat="1" applyFont="1" applyFill="1" applyAlignment="1">
      <alignment horizontal="center"/>
    </xf>
    <xf numFmtId="0" fontId="47" fillId="0" borderId="10" xfId="0" applyNumberFormat="1" applyFont="1" applyFill="1" applyBorder="1" applyAlignment="1">
      <alignment horizontal="center"/>
    </xf>
    <xf numFmtId="0" fontId="47" fillId="0" borderId="0" xfId="0" applyNumberFormat="1" applyFont="1" applyFill="1" applyAlignment="1">
      <alignment horizontal="center"/>
    </xf>
    <xf numFmtId="0" fontId="46" fillId="0" borderId="0" xfId="0" applyNumberFormat="1" applyFont="1" applyFill="1" applyAlignment="1"/>
    <xf numFmtId="164" fontId="40" fillId="0" borderId="0" xfId="95" applyNumberFormat="1" applyFont="1" applyFill="1"/>
    <xf numFmtId="0" fontId="40" fillId="0" borderId="0" xfId="0" applyNumberFormat="1" applyFont="1" applyFill="1" applyAlignment="1">
      <alignment horizontal="left"/>
    </xf>
    <xf numFmtId="10" fontId="47" fillId="0" borderId="9" xfId="192" applyNumberFormat="1" applyFont="1" applyFill="1" applyBorder="1"/>
    <xf numFmtId="10" fontId="40" fillId="0" borderId="9" xfId="192" applyNumberFormat="1" applyFont="1" applyFill="1" applyBorder="1"/>
    <xf numFmtId="10" fontId="40" fillId="0" borderId="2" xfId="192" applyNumberFormat="1" applyFont="1" applyFill="1" applyBorder="1"/>
    <xf numFmtId="10" fontId="40" fillId="0" borderId="2" xfId="0" applyNumberFormat="1" applyFont="1" applyFill="1" applyBorder="1" applyAlignment="1"/>
    <xf numFmtId="0" fontId="51" fillId="0" borderId="0" xfId="176" applyFont="1"/>
    <xf numFmtId="0" fontId="51" fillId="0" borderId="0" xfId="176" applyFont="1" applyFill="1"/>
    <xf numFmtId="10" fontId="28" fillId="0" borderId="10" xfId="192" applyNumberFormat="1" applyFont="1" applyBorder="1"/>
    <xf numFmtId="10" fontId="28" fillId="0" borderId="0" xfId="192" applyNumberFormat="1" applyFont="1" applyBorder="1"/>
    <xf numFmtId="0" fontId="0" fillId="0" borderId="0" xfId="0" applyNumberFormat="1" applyFill="1" applyAlignment="1"/>
    <xf numFmtId="0" fontId="40" fillId="0" borderId="0" xfId="0" applyNumberFormat="1" applyFont="1" applyFill="1" applyBorder="1" applyAlignment="1"/>
    <xf numFmtId="10" fontId="40" fillId="0" borderId="10" xfId="192" applyNumberFormat="1" applyFont="1" applyFill="1" applyBorder="1"/>
    <xf numFmtId="0" fontId="28" fillId="0" borderId="0" xfId="0" applyNumberFormat="1" applyFont="1" applyFill="1" applyAlignment="1"/>
    <xf numFmtId="0" fontId="28" fillId="0" borderId="0" xfId="0" applyNumberFormat="1" applyFont="1" applyFill="1" applyAlignment="1">
      <alignment horizontal="center"/>
    </xf>
    <xf numFmtId="0" fontId="40" fillId="0" borderId="0" xfId="0" applyNumberFormat="1" applyFont="1" applyFill="1" applyAlignment="1">
      <alignment horizontal="left" wrapText="1"/>
    </xf>
    <xf numFmtId="10" fontId="40" fillId="0" borderId="9" xfId="0" applyNumberFormat="1" applyFont="1" applyFill="1" applyBorder="1" applyAlignment="1"/>
    <xf numFmtId="0" fontId="27" fillId="0" borderId="0" xfId="173"/>
    <xf numFmtId="0" fontId="27" fillId="0" borderId="30" xfId="173" applyBorder="1" applyAlignment="1">
      <alignment horizontal="centerContinuous"/>
    </xf>
    <xf numFmtId="0" fontId="27" fillId="0" borderId="11" xfId="173" applyBorder="1" applyAlignment="1">
      <alignment horizontal="centerContinuous"/>
    </xf>
    <xf numFmtId="0" fontId="28" fillId="0" borderId="29" xfId="173" applyFont="1" applyBorder="1" applyAlignment="1">
      <alignment horizontal="centerContinuous"/>
    </xf>
    <xf numFmtId="0" fontId="28" fillId="0" borderId="0" xfId="173" applyFont="1" applyBorder="1" applyAlignment="1">
      <alignment horizontal="centerContinuous"/>
    </xf>
    <xf numFmtId="0" fontId="28" fillId="0" borderId="26" xfId="173" applyFont="1" applyBorder="1" applyAlignment="1">
      <alignment horizontal="center"/>
    </xf>
    <xf numFmtId="0" fontId="28" fillId="0" borderId="25" xfId="173" applyFont="1" applyBorder="1" applyAlignment="1">
      <alignment horizontal="centerContinuous"/>
    </xf>
    <xf numFmtId="0" fontId="28" fillId="0" borderId="28" xfId="173" applyFont="1" applyBorder="1" applyAlignment="1">
      <alignment horizontal="center"/>
    </xf>
    <xf numFmtId="0" fontId="28" fillId="0" borderId="26" xfId="173" applyFont="1" applyBorder="1"/>
    <xf numFmtId="0" fontId="28" fillId="0" borderId="27" xfId="173" applyFont="1" applyBorder="1"/>
    <xf numFmtId="0" fontId="27" fillId="0" borderId="0" xfId="173" applyAlignment="1">
      <alignment horizontal="center"/>
    </xf>
    <xf numFmtId="10" fontId="28" fillId="0" borderId="26" xfId="192" applyNumberFormat="1" applyFont="1" applyBorder="1"/>
    <xf numFmtId="37" fontId="28" fillId="0" borderId="10" xfId="83" applyNumberFormat="1" applyFont="1" applyBorder="1"/>
    <xf numFmtId="10" fontId="28" fillId="0" borderId="28" xfId="192" applyNumberFormat="1" applyFont="1" applyBorder="1"/>
    <xf numFmtId="10" fontId="28" fillId="0" borderId="29" xfId="192" applyNumberFormat="1" applyFont="1" applyBorder="1"/>
    <xf numFmtId="37" fontId="28" fillId="0" borderId="0" xfId="83" applyNumberFormat="1" applyFont="1" applyBorder="1"/>
    <xf numFmtId="5" fontId="28" fillId="0" borderId="0" xfId="173" applyNumberFormat="1" applyFont="1" applyBorder="1"/>
    <xf numFmtId="5" fontId="28" fillId="0" borderId="0" xfId="83" applyNumberFormat="1" applyFont="1" applyBorder="1"/>
    <xf numFmtId="0" fontId="31" fillId="0" borderId="0" xfId="173" applyFont="1" applyBorder="1"/>
    <xf numFmtId="0" fontId="28" fillId="0" borderId="28" xfId="173" applyFont="1" applyBorder="1" applyAlignment="1">
      <alignment horizontal="centerContinuous"/>
    </xf>
    <xf numFmtId="0" fontId="28" fillId="0" borderId="30" xfId="173" applyFont="1" applyBorder="1" applyAlignment="1">
      <alignment horizontal="center"/>
    </xf>
    <xf numFmtId="0" fontId="28" fillId="0" borderId="25" xfId="173" applyFont="1" applyBorder="1" applyAlignment="1">
      <alignment horizontal="center"/>
    </xf>
    <xf numFmtId="181" fontId="28" fillId="0" borderId="10" xfId="173" applyNumberFormat="1" applyFont="1" applyBorder="1" applyAlignment="1">
      <alignment horizontal="center"/>
    </xf>
    <xf numFmtId="181" fontId="28" fillId="0" borderId="29" xfId="173" applyNumberFormat="1" applyFont="1" applyBorder="1" applyAlignment="1">
      <alignment horizontal="center"/>
    </xf>
    <xf numFmtId="164" fontId="28" fillId="0" borderId="2" xfId="83" applyNumberFormat="1" applyFont="1" applyBorder="1"/>
    <xf numFmtId="37" fontId="28" fillId="0" borderId="2" xfId="83" applyNumberFormat="1" applyFont="1" applyBorder="1"/>
    <xf numFmtId="10" fontId="28" fillId="0" borderId="20" xfId="192" applyNumberFormat="1" applyFont="1" applyBorder="1"/>
    <xf numFmtId="10" fontId="28" fillId="0" borderId="2" xfId="192" applyNumberFormat="1" applyFont="1" applyBorder="1"/>
    <xf numFmtId="0" fontId="31" fillId="0" borderId="10" xfId="173" applyFont="1" applyBorder="1"/>
    <xf numFmtId="37" fontId="28" fillId="0" borderId="11" xfId="83" applyNumberFormat="1" applyFont="1" applyBorder="1"/>
    <xf numFmtId="0" fontId="28" fillId="0" borderId="29" xfId="173" applyFont="1" applyBorder="1"/>
    <xf numFmtId="0" fontId="28" fillId="16" borderId="20" xfId="173" applyFont="1" applyFill="1" applyBorder="1" applyAlignment="1">
      <alignment horizontal="center"/>
    </xf>
    <xf numFmtId="0" fontId="28" fillId="16" borderId="20" xfId="173" applyFont="1" applyFill="1" applyBorder="1" applyAlignment="1">
      <alignment horizontal="centerContinuous"/>
    </xf>
    <xf numFmtId="0" fontId="0" fillId="0" borderId="11" xfId="0" applyNumberFormat="1" applyBorder="1" applyAlignment="1"/>
    <xf numFmtId="0" fontId="31" fillId="0" borderId="25" xfId="0" applyNumberFormat="1" applyFont="1" applyBorder="1" applyAlignment="1">
      <alignment horizontal="center"/>
    </xf>
    <xf numFmtId="0" fontId="31" fillId="0" borderId="0" xfId="0" applyNumberFormat="1" applyFont="1" applyBorder="1" applyAlignment="1">
      <alignment horizontal="center"/>
    </xf>
    <xf numFmtId="0" fontId="31" fillId="0" borderId="27" xfId="0" applyNumberFormat="1" applyFont="1" applyBorder="1" applyAlignment="1">
      <alignment horizontal="center"/>
    </xf>
    <xf numFmtId="0" fontId="31" fillId="0" borderId="29" xfId="0" applyNumberFormat="1" applyFont="1" applyBorder="1" applyAlignment="1">
      <alignment horizontal="centerContinuous"/>
    </xf>
    <xf numFmtId="0" fontId="0" fillId="0" borderId="29" xfId="0" applyNumberFormat="1" applyBorder="1" applyAlignment="1"/>
    <xf numFmtId="0" fontId="28" fillId="0" borderId="0" xfId="0" applyNumberFormat="1" applyFont="1" applyBorder="1" applyAlignment="1">
      <alignment horizontal="center"/>
    </xf>
    <xf numFmtId="43" fontId="0" fillId="0" borderId="0" xfId="0" applyNumberFormat="1" applyFill="1" applyAlignment="1"/>
    <xf numFmtId="0" fontId="28" fillId="0" borderId="0" xfId="173" applyFont="1" applyBorder="1" applyAlignment="1">
      <alignment horizontal="left"/>
    </xf>
    <xf numFmtId="41" fontId="28" fillId="0" borderId="10" xfId="83" applyNumberFormat="1" applyFont="1" applyBorder="1"/>
    <xf numFmtId="0" fontId="28" fillId="0" borderId="0" xfId="173" applyFont="1" applyFill="1" applyBorder="1" applyAlignment="1">
      <alignment horizontal="centerContinuous"/>
    </xf>
    <xf numFmtId="49" fontId="41" fillId="0" borderId="0" xfId="83" applyNumberFormat="1" applyFont="1" applyFill="1" applyAlignment="1">
      <alignment horizontal="left"/>
    </xf>
    <xf numFmtId="168" fontId="41" fillId="0" borderId="0" xfId="0" applyFont="1" applyFill="1">
      <alignment horizontal="left" wrapText="1"/>
    </xf>
    <xf numFmtId="0" fontId="28" fillId="0" borderId="25" xfId="173" applyFont="1" applyFill="1" applyBorder="1" applyAlignment="1">
      <alignment horizontal="centerContinuous"/>
    </xf>
    <xf numFmtId="164" fontId="28" fillId="0" borderId="25" xfId="83" applyNumberFormat="1" applyFont="1" applyFill="1" applyBorder="1"/>
    <xf numFmtId="0" fontId="27" fillId="39" borderId="11" xfId="173" applyFill="1" applyBorder="1" applyAlignment="1">
      <alignment horizontal="centerContinuous"/>
    </xf>
    <xf numFmtId="0" fontId="31" fillId="39" borderId="10" xfId="173" applyFont="1" applyFill="1" applyBorder="1" applyAlignment="1">
      <alignment horizontal="centerContinuous"/>
    </xf>
    <xf numFmtId="0" fontId="28" fillId="39" borderId="0" xfId="173" applyFont="1" applyFill="1" applyBorder="1"/>
    <xf numFmtId="0" fontId="28" fillId="39" borderId="10" xfId="173" applyFont="1" applyFill="1" applyBorder="1" applyAlignment="1">
      <alignment horizontal="centerContinuous"/>
    </xf>
    <xf numFmtId="0" fontId="28" fillId="39" borderId="0" xfId="173" applyFont="1" applyFill="1" applyBorder="1" applyAlignment="1">
      <alignment horizontal="left" indent="1"/>
    </xf>
    <xf numFmtId="0" fontId="27" fillId="39" borderId="0" xfId="173" applyFill="1" applyAlignment="1">
      <alignment horizontal="center"/>
    </xf>
    <xf numFmtId="0" fontId="27" fillId="39" borderId="0" xfId="173" applyFill="1"/>
    <xf numFmtId="43" fontId="94" fillId="0" borderId="0" xfId="83" applyFont="1" applyFill="1" applyAlignment="1"/>
    <xf numFmtId="43" fontId="94" fillId="0" borderId="0" xfId="0" applyNumberFormat="1" applyFont="1" applyFill="1" applyAlignment="1"/>
    <xf numFmtId="0" fontId="28" fillId="0" borderId="0" xfId="174" applyFont="1" applyFill="1"/>
    <xf numFmtId="43" fontId="28" fillId="0" borderId="0" xfId="83" applyFont="1" applyFill="1"/>
    <xf numFmtId="0" fontId="41" fillId="0" borderId="0" xfId="174" applyFont="1" applyFill="1"/>
    <xf numFmtId="0" fontId="93" fillId="0" borderId="18" xfId="172" applyFont="1" applyFill="1" applyBorder="1"/>
    <xf numFmtId="0" fontId="28" fillId="0" borderId="0" xfId="174" applyFont="1" applyFill="1" applyAlignment="1">
      <alignment wrapText="1"/>
    </xf>
    <xf numFmtId="0" fontId="27" fillId="86" borderId="11" xfId="173" applyFill="1" applyBorder="1" applyAlignment="1">
      <alignment horizontal="centerContinuous"/>
    </xf>
    <xf numFmtId="0" fontId="31" fillId="86" borderId="10" xfId="173" applyFont="1" applyFill="1" applyBorder="1" applyAlignment="1">
      <alignment horizontal="centerContinuous"/>
    </xf>
    <xf numFmtId="0" fontId="28" fillId="86" borderId="0" xfId="173" applyFont="1" applyFill="1" applyBorder="1" applyAlignment="1">
      <alignment horizontal="center"/>
    </xf>
    <xf numFmtId="181" fontId="28" fillId="86" borderId="10" xfId="173" applyNumberFormat="1" applyFont="1" applyFill="1" applyBorder="1" applyAlignment="1">
      <alignment horizontal="center"/>
    </xf>
    <xf numFmtId="164" fontId="28" fillId="86" borderId="0" xfId="83" applyNumberFormat="1" applyFont="1" applyFill="1" applyBorder="1"/>
    <xf numFmtId="164" fontId="28" fillId="86" borderId="10" xfId="83" applyNumberFormat="1" applyFont="1" applyFill="1" applyBorder="1"/>
    <xf numFmtId="0" fontId="28" fillId="86" borderId="11" xfId="173" applyFont="1" applyFill="1" applyBorder="1" applyAlignment="1">
      <alignment horizontal="center"/>
    </xf>
    <xf numFmtId="37" fontId="28" fillId="86" borderId="2" xfId="83" applyNumberFormat="1" applyFont="1" applyFill="1" applyBorder="1"/>
    <xf numFmtId="37" fontId="28" fillId="86" borderId="0" xfId="83" applyNumberFormat="1" applyFont="1" applyFill="1" applyBorder="1"/>
    <xf numFmtId="0" fontId="28" fillId="86" borderId="11" xfId="173" applyFont="1" applyFill="1" applyBorder="1" applyAlignment="1">
      <alignment horizontal="centerContinuous"/>
    </xf>
    <xf numFmtId="42" fontId="28" fillId="86" borderId="0" xfId="83" applyNumberFormat="1" applyFont="1" applyFill="1" applyBorder="1"/>
    <xf numFmtId="41" fontId="28" fillId="86" borderId="10" xfId="108" applyNumberFormat="1" applyFont="1" applyFill="1" applyBorder="1"/>
    <xf numFmtId="0" fontId="28" fillId="86" borderId="0" xfId="173" applyFont="1" applyFill="1" applyBorder="1"/>
    <xf numFmtId="0" fontId="28" fillId="86" borderId="10" xfId="173" applyFont="1" applyFill="1" applyBorder="1"/>
    <xf numFmtId="0" fontId="28" fillId="86" borderId="10" xfId="173" applyFont="1" applyFill="1" applyBorder="1" applyAlignment="1">
      <alignment horizontal="centerContinuous"/>
    </xf>
    <xf numFmtId="10" fontId="28" fillId="0" borderId="27" xfId="192" applyNumberFormat="1" applyFont="1" applyFill="1" applyBorder="1"/>
    <xf numFmtId="10" fontId="28" fillId="0" borderId="0" xfId="192" applyNumberFormat="1" applyFont="1" applyFill="1" applyBorder="1"/>
    <xf numFmtId="10" fontId="28" fillId="0" borderId="29" xfId="192" applyNumberFormat="1" applyFont="1" applyFill="1" applyBorder="1"/>
    <xf numFmtId="0" fontId="28" fillId="0" borderId="27" xfId="173" applyFont="1" applyFill="1" applyBorder="1"/>
    <xf numFmtId="0" fontId="28" fillId="0" borderId="0" xfId="173" applyFont="1" applyFill="1" applyBorder="1"/>
    <xf numFmtId="0" fontId="0" fillId="0" borderId="25" xfId="0" applyNumberFormat="1" applyBorder="1" applyAlignment="1"/>
    <xf numFmtId="0" fontId="31" fillId="0" borderId="29" xfId="173" applyFont="1" applyBorder="1" applyAlignment="1">
      <alignment horizontal="centerContinuous"/>
    </xf>
    <xf numFmtId="181" fontId="28" fillId="0" borderId="28" xfId="173" applyNumberFormat="1" applyFont="1" applyBorder="1" applyAlignment="1">
      <alignment horizontal="center"/>
    </xf>
    <xf numFmtId="0" fontId="28" fillId="16" borderId="23" xfId="173" applyFont="1" applyFill="1" applyBorder="1" applyAlignment="1">
      <alignment horizontal="centerContinuous"/>
    </xf>
    <xf numFmtId="10" fontId="28" fillId="0" borderId="27" xfId="192" applyNumberFormat="1" applyFont="1" applyBorder="1"/>
    <xf numFmtId="10" fontId="28" fillId="0" borderId="23" xfId="192" applyNumberFormat="1" applyFont="1" applyBorder="1"/>
    <xf numFmtId="0" fontId="28" fillId="0" borderId="21" xfId="173" applyFont="1" applyBorder="1" applyAlignment="1">
      <alignment horizontal="left"/>
    </xf>
    <xf numFmtId="0" fontId="28" fillId="0" borderId="35" xfId="173" applyFont="1" applyBorder="1" applyAlignment="1">
      <alignment horizontal="centerContinuous"/>
    </xf>
    <xf numFmtId="0" fontId="28" fillId="0" borderId="35" xfId="173" applyFont="1" applyBorder="1" applyAlignment="1">
      <alignment horizontal="center"/>
    </xf>
    <xf numFmtId="0" fontId="28" fillId="16" borderId="4" xfId="173" applyFont="1" applyFill="1" applyBorder="1" applyAlignment="1">
      <alignment horizontal="centerContinuous"/>
    </xf>
    <xf numFmtId="164" fontId="28" fillId="0" borderId="35" xfId="83" applyNumberFormat="1" applyFont="1" applyBorder="1"/>
    <xf numFmtId="37" fontId="28" fillId="0" borderId="22" xfId="83" applyNumberFormat="1" applyFont="1" applyBorder="1"/>
    <xf numFmtId="37" fontId="28" fillId="0" borderId="35" xfId="83" applyNumberFormat="1" applyFont="1" applyBorder="1"/>
    <xf numFmtId="0" fontId="28" fillId="0" borderId="21" xfId="173" applyFont="1" applyBorder="1" applyAlignment="1">
      <alignment horizontal="center"/>
    </xf>
    <xf numFmtId="164" fontId="28" fillId="0" borderId="22" xfId="83" applyNumberFormat="1" applyFont="1" applyBorder="1"/>
    <xf numFmtId="37" fontId="28" fillId="0" borderId="4" xfId="83" applyNumberFormat="1" applyFont="1" applyBorder="1"/>
    <xf numFmtId="0" fontId="28" fillId="0" borderId="21" xfId="173" applyFont="1" applyBorder="1" applyAlignment="1">
      <alignment horizontal="centerContinuous"/>
    </xf>
    <xf numFmtId="37" fontId="28" fillId="0" borderId="21" xfId="83" applyNumberFormat="1" applyFont="1" applyBorder="1"/>
    <xf numFmtId="5" fontId="28" fillId="0" borderId="35" xfId="173" applyNumberFormat="1" applyFont="1" applyBorder="1"/>
    <xf numFmtId="42" fontId="28" fillId="0" borderId="35" xfId="83" applyNumberFormat="1" applyFont="1" applyBorder="1"/>
    <xf numFmtId="41" fontId="28" fillId="0" borderId="22" xfId="83" applyNumberFormat="1" applyFont="1" applyBorder="1"/>
    <xf numFmtId="5" fontId="28" fillId="0" borderId="35" xfId="83" applyNumberFormat="1" applyFont="1" applyBorder="1"/>
    <xf numFmtId="0" fontId="28" fillId="0" borderId="35" xfId="173" applyFont="1" applyBorder="1"/>
    <xf numFmtId="0" fontId="28" fillId="0" borderId="22" xfId="173" applyFont="1" applyBorder="1"/>
    <xf numFmtId="0" fontId="28" fillId="0" borderId="22" xfId="173" applyFont="1" applyBorder="1" applyAlignment="1">
      <alignment horizontal="centerContinuous"/>
    </xf>
    <xf numFmtId="10" fontId="28" fillId="0" borderId="10" xfId="192" applyNumberFormat="1" applyFont="1" applyFill="1" applyBorder="1"/>
    <xf numFmtId="0" fontId="28" fillId="39" borderId="0" xfId="173" applyFont="1" applyFill="1" applyBorder="1" applyAlignment="1">
      <alignment horizontal="left"/>
    </xf>
    <xf numFmtId="0" fontId="28" fillId="39" borderId="10" xfId="173" applyFont="1" applyFill="1" applyBorder="1" applyAlignment="1">
      <alignment horizontal="left"/>
    </xf>
    <xf numFmtId="0" fontId="28" fillId="39" borderId="11" xfId="173" applyFont="1" applyFill="1" applyBorder="1" applyAlignment="1">
      <alignment horizontal="left"/>
    </xf>
    <xf numFmtId="0" fontId="31" fillId="39" borderId="11" xfId="173" applyFont="1" applyFill="1" applyBorder="1" applyAlignment="1">
      <alignment horizontal="left"/>
    </xf>
    <xf numFmtId="0" fontId="120" fillId="0" borderId="0" xfId="0" applyNumberFormat="1" applyFont="1" applyAlignment="1"/>
    <xf numFmtId="0" fontId="31" fillId="0" borderId="0" xfId="0" applyNumberFormat="1" applyFont="1" applyFill="1" applyBorder="1" applyAlignment="1"/>
    <xf numFmtId="10" fontId="28" fillId="0" borderId="23" xfId="192" applyNumberFormat="1" applyFont="1" applyFill="1" applyBorder="1"/>
    <xf numFmtId="0" fontId="142" fillId="39" borderId="10" xfId="173" applyFont="1" applyFill="1" applyBorder="1" applyAlignment="1">
      <alignment horizontal="centerContinuous"/>
    </xf>
    <xf numFmtId="0" fontId="142" fillId="0" borderId="10" xfId="173" applyFont="1" applyBorder="1" applyAlignment="1">
      <alignment horizontal="center"/>
    </xf>
    <xf numFmtId="181" fontId="142" fillId="0" borderId="10" xfId="173" applyNumberFormat="1" applyFont="1" applyBorder="1" applyAlignment="1">
      <alignment horizontal="center"/>
    </xf>
    <xf numFmtId="181" fontId="142" fillId="0" borderId="22" xfId="173" applyNumberFormat="1" applyFont="1" applyBorder="1" applyAlignment="1">
      <alignment horizontal="center"/>
    </xf>
    <xf numFmtId="181" fontId="142" fillId="0" borderId="29" xfId="173" applyNumberFormat="1" applyFont="1" applyBorder="1" applyAlignment="1">
      <alignment horizontal="center"/>
    </xf>
    <xf numFmtId="181" fontId="141" fillId="0" borderId="22" xfId="173" applyNumberFormat="1" applyFont="1" applyBorder="1" applyAlignment="1">
      <alignment horizontal="center"/>
    </xf>
    <xf numFmtId="168" fontId="40" fillId="0" borderId="0" xfId="0" applyFont="1" applyFill="1" applyAlignment="1"/>
    <xf numFmtId="0" fontId="51" fillId="0" borderId="0" xfId="176" applyFont="1" applyFill="1" applyAlignment="1">
      <alignment horizontal="center"/>
    </xf>
    <xf numFmtId="0" fontId="51" fillId="0" borderId="0" xfId="176" applyFont="1" applyFill="1" applyAlignment="1">
      <alignment horizontal="right"/>
    </xf>
    <xf numFmtId="49" fontId="45" fillId="0" borderId="4" xfId="174" applyNumberFormat="1" applyFont="1" applyFill="1" applyBorder="1" applyAlignment="1"/>
    <xf numFmtId="0" fontId="31" fillId="0" borderId="4" xfId="174" applyNumberFormat="1" applyFont="1" applyFill="1" applyBorder="1" applyAlignment="1">
      <alignment horizontal="center"/>
    </xf>
    <xf numFmtId="49" fontId="31" fillId="0" borderId="4" xfId="174" applyNumberFormat="1" applyFont="1" applyFill="1" applyBorder="1" applyAlignment="1">
      <alignment horizontal="center" wrapText="1"/>
    </xf>
    <xf numFmtId="17" fontId="31" fillId="0" borderId="4" xfId="174" applyNumberFormat="1" applyFont="1" applyFill="1" applyBorder="1" applyAlignment="1">
      <alignment horizontal="center" wrapText="1"/>
    </xf>
    <xf numFmtId="43" fontId="41" fillId="0" borderId="0" xfId="0" applyNumberFormat="1" applyFont="1" applyAlignment="1"/>
    <xf numFmtId="10" fontId="18" fillId="0" borderId="0" xfId="192" applyNumberFormat="1" applyFont="1"/>
    <xf numFmtId="10" fontId="18" fillId="0" borderId="0" xfId="192" applyNumberFormat="1" applyFont="1" applyBorder="1"/>
    <xf numFmtId="0" fontId="151" fillId="0" borderId="0" xfId="0" applyNumberFormat="1" applyFont="1" applyAlignment="1"/>
    <xf numFmtId="0" fontId="52" fillId="0" borderId="0" xfId="176" applyFont="1" applyFill="1" applyAlignment="1">
      <alignment horizontal="centerContinuous"/>
    </xf>
    <xf numFmtId="0" fontId="51" fillId="0" borderId="0" xfId="176" applyFont="1" applyFill="1" applyAlignment="1">
      <alignment horizontal="centerContinuous"/>
    </xf>
    <xf numFmtId="37" fontId="52" fillId="0" borderId="0" xfId="266" applyNumberFormat="1" applyFont="1" applyFill="1" applyBorder="1" applyAlignment="1">
      <alignment vertical="center"/>
    </xf>
    <xf numFmtId="0" fontId="53" fillId="0" borderId="0" xfId="176" applyFont="1" applyFill="1" applyAlignment="1">
      <alignment horizontal="center"/>
    </xf>
    <xf numFmtId="0" fontId="51" fillId="0" borderId="10" xfId="176" applyFont="1" applyFill="1" applyBorder="1" applyAlignment="1">
      <alignment horizontal="center"/>
    </xf>
    <xf numFmtId="0" fontId="49" fillId="0" borderId="0" xfId="167" applyFont="1" applyFill="1"/>
    <xf numFmtId="43" fontId="50" fillId="0" borderId="0" xfId="167" applyNumberFormat="1" applyFont="1" applyFill="1"/>
    <xf numFmtId="43" fontId="49" fillId="0" borderId="0" xfId="167" applyNumberFormat="1" applyFont="1" applyFill="1"/>
    <xf numFmtId="43" fontId="50" fillId="0" borderId="9" xfId="167" applyNumberFormat="1" applyFont="1" applyFill="1" applyBorder="1"/>
    <xf numFmtId="43" fontId="50" fillId="0" borderId="2" xfId="167" applyNumberFormat="1" applyFont="1" applyFill="1" applyBorder="1"/>
    <xf numFmtId="43" fontId="50" fillId="0" borderId="11" xfId="167" applyNumberFormat="1" applyFont="1" applyFill="1" applyBorder="1"/>
    <xf numFmtId="43" fontId="51" fillId="0" borderId="0" xfId="167" applyNumberFormat="1" applyFont="1" applyFill="1"/>
    <xf numFmtId="4" fontId="52" fillId="0" borderId="9" xfId="175" applyNumberFormat="1" applyFont="1" applyFill="1" applyBorder="1"/>
    <xf numFmtId="0" fontId="52" fillId="0" borderId="0" xfId="175" applyFont="1" applyFill="1"/>
    <xf numFmtId="0" fontId="148" fillId="0" borderId="0" xfId="176" applyFont="1" applyFill="1"/>
    <xf numFmtId="0" fontId="54" fillId="0" borderId="0" xfId="0" applyNumberFormat="1" applyFont="1" applyFill="1" applyBorder="1" applyAlignment="1"/>
    <xf numFmtId="43" fontId="51" fillId="0" borderId="0" xfId="176" applyNumberFormat="1" applyFont="1" applyFill="1"/>
    <xf numFmtId="0" fontId="55" fillId="0" borderId="0" xfId="176" applyFont="1" applyFill="1"/>
    <xf numFmtId="43" fontId="51" fillId="0" borderId="0" xfId="83" applyFont="1" applyFill="1"/>
    <xf numFmtId="0" fontId="51" fillId="0" borderId="0" xfId="176" applyFont="1" applyFill="1" applyAlignment="1">
      <alignment horizontal="left"/>
    </xf>
    <xf numFmtId="43" fontId="51" fillId="0" borderId="10" xfId="176" applyNumberFormat="1" applyFont="1" applyFill="1" applyBorder="1"/>
    <xf numFmtId="43" fontId="51" fillId="0" borderId="9" xfId="176" applyNumberFormat="1" applyFont="1" applyFill="1" applyBorder="1"/>
    <xf numFmtId="14" fontId="40" fillId="0" borderId="0" xfId="0" applyNumberFormat="1" applyFont="1" applyFill="1" applyAlignment="1">
      <alignment horizontal="center"/>
    </xf>
    <xf numFmtId="0" fontId="142" fillId="0" borderId="0" xfId="174" applyFont="1" applyFill="1"/>
    <xf numFmtId="43" fontId="142" fillId="0" borderId="0" xfId="174" applyNumberFormat="1" applyFont="1" applyFill="1"/>
    <xf numFmtId="43" fontId="142" fillId="0" borderId="0" xfId="83" applyFont="1" applyFill="1"/>
    <xf numFmtId="49" fontId="47" fillId="0" borderId="0" xfId="174" applyNumberFormat="1" applyFont="1" applyFill="1" applyBorder="1" applyAlignment="1"/>
    <xf numFmtId="0" fontId="40" fillId="0" borderId="0" xfId="174" applyFont="1" applyFill="1"/>
    <xf numFmtId="0" fontId="40" fillId="0" borderId="30" xfId="174" applyFont="1" applyFill="1" applyBorder="1"/>
    <xf numFmtId="0" fontId="40" fillId="0" borderId="11" xfId="174" applyFont="1" applyFill="1" applyBorder="1"/>
    <xf numFmtId="17" fontId="47" fillId="0" borderId="25" xfId="174" applyNumberFormat="1" applyFont="1" applyFill="1" applyBorder="1" applyAlignment="1">
      <alignment horizontal="center"/>
    </xf>
    <xf numFmtId="0" fontId="40" fillId="0" borderId="0" xfId="174" applyFont="1" applyFill="1" applyBorder="1"/>
    <xf numFmtId="49" fontId="40" fillId="0" borderId="4" xfId="174" applyNumberFormat="1" applyFont="1" applyFill="1" applyBorder="1" applyAlignment="1">
      <alignment horizontal="center"/>
    </xf>
    <xf numFmtId="0" fontId="40" fillId="0" borderId="4" xfId="174" applyNumberFormat="1" applyFont="1" applyFill="1" applyBorder="1" applyAlignment="1">
      <alignment horizontal="center"/>
    </xf>
    <xf numFmtId="0" fontId="40" fillId="0" borderId="10" xfId="0" applyNumberFormat="1" applyFont="1" applyFill="1" applyBorder="1" applyAlignment="1"/>
    <xf numFmtId="0" fontId="40" fillId="0" borderId="28" xfId="174" applyFont="1" applyFill="1" applyBorder="1"/>
    <xf numFmtId="0" fontId="40" fillId="0" borderId="10" xfId="174" applyFont="1" applyFill="1" applyBorder="1"/>
    <xf numFmtId="49" fontId="152" fillId="0" borderId="4" xfId="174" applyNumberFormat="1" applyFont="1" applyFill="1" applyBorder="1" applyAlignment="1">
      <alignment horizontal="center"/>
    </xf>
    <xf numFmtId="0" fontId="40" fillId="0" borderId="4" xfId="174" applyFont="1" applyFill="1" applyBorder="1"/>
    <xf numFmtId="0" fontId="40" fillId="0" borderId="0" xfId="174" applyFont="1" applyFill="1" applyAlignment="1">
      <alignment wrapText="1"/>
    </xf>
    <xf numFmtId="0" fontId="40" fillId="0" borderId="4" xfId="174" applyFont="1" applyFill="1" applyBorder="1" applyAlignment="1">
      <alignment wrapText="1"/>
    </xf>
    <xf numFmtId="49" fontId="40" fillId="0" borderId="0" xfId="83" applyNumberFormat="1" applyFont="1" applyFill="1" applyAlignment="1">
      <alignment horizontal="left"/>
    </xf>
    <xf numFmtId="168" fontId="40" fillId="0" borderId="0" xfId="0" applyFont="1" applyFill="1">
      <alignment horizontal="left" wrapText="1"/>
    </xf>
    <xf numFmtId="43" fontId="40" fillId="0" borderId="0" xfId="83" applyFont="1" applyFill="1"/>
    <xf numFmtId="0" fontId="142" fillId="0" borderId="0" xfId="174" applyFont="1" applyFill="1" applyAlignment="1">
      <alignment wrapText="1"/>
    </xf>
    <xf numFmtId="164" fontId="140" fillId="0" borderId="0" xfId="83" applyNumberFormat="1" applyFont="1" applyFill="1"/>
    <xf numFmtId="17" fontId="155" fillId="0" borderId="0" xfId="174" applyNumberFormat="1" applyFont="1" applyFill="1"/>
    <xf numFmtId="0" fontId="156" fillId="0" borderId="0" xfId="174" applyFont="1" applyFill="1"/>
    <xf numFmtId="0" fontId="28" fillId="0" borderId="25" xfId="173" applyFont="1" applyFill="1" applyBorder="1" applyAlignment="1">
      <alignment horizontal="center"/>
    </xf>
    <xf numFmtId="0" fontId="157" fillId="0" borderId="0" xfId="176" applyFont="1" applyFill="1"/>
    <xf numFmtId="164" fontId="92" fillId="0" borderId="39" xfId="0" applyNumberFormat="1" applyFont="1" applyFill="1" applyBorder="1" applyAlignment="1"/>
    <xf numFmtId="0" fontId="28" fillId="0" borderId="18" xfId="0" applyNumberFormat="1" applyFont="1" applyFill="1" applyBorder="1" applyAlignment="1"/>
    <xf numFmtId="164" fontId="31" fillId="0" borderId="9" xfId="83" applyNumberFormat="1" applyFont="1" applyFill="1" applyBorder="1" applyAlignment="1"/>
    <xf numFmtId="0" fontId="51" fillId="0" borderId="0" xfId="176" applyFont="1" applyBorder="1"/>
    <xf numFmtId="0" fontId="0" fillId="0" borderId="0" xfId="0" applyNumberFormat="1" applyFill="1" applyBorder="1" applyAlignment="1"/>
    <xf numFmtId="0" fontId="149" fillId="0" borderId="0" xfId="0" applyNumberFormat="1" applyFont="1" applyFill="1" applyBorder="1" applyAlignment="1"/>
    <xf numFmtId="0" fontId="150" fillId="0" borderId="19" xfId="0" applyNumberFormat="1" applyFont="1" applyFill="1" applyBorder="1" applyAlignment="1"/>
    <xf numFmtId="0" fontId="51" fillId="0" borderId="0" xfId="176" applyFont="1"/>
    <xf numFmtId="0" fontId="0" fillId="0" borderId="0" xfId="0" applyNumberFormat="1" applyFill="1" applyAlignment="1"/>
    <xf numFmtId="0" fontId="51" fillId="0" borderId="0" xfId="175" applyFont="1" applyFill="1"/>
    <xf numFmtId="49" fontId="51" fillId="0" borderId="0" xfId="176" applyNumberFormat="1" applyFont="1" applyFill="1" applyAlignment="1">
      <alignment horizontal="center"/>
    </xf>
    <xf numFmtId="0" fontId="28" fillId="0" borderId="16" xfId="172" applyFill="1" applyBorder="1"/>
    <xf numFmtId="0" fontId="28" fillId="0" borderId="18" xfId="172" applyFill="1" applyBorder="1"/>
    <xf numFmtId="0" fontId="0" fillId="0" borderId="18" xfId="0" applyNumberFormat="1" applyFill="1" applyBorder="1" applyAlignment="1"/>
    <xf numFmtId="0" fontId="0" fillId="0" borderId="19" xfId="0" applyNumberFormat="1" applyFill="1" applyBorder="1" applyAlignment="1"/>
    <xf numFmtId="0" fontId="0" fillId="0" borderId="41" xfId="0" applyNumberFormat="1" applyFill="1" applyBorder="1" applyAlignment="1"/>
    <xf numFmtId="0" fontId="36" fillId="0" borderId="16" xfId="0" applyNumberFormat="1" applyFont="1" applyFill="1" applyBorder="1" applyAlignment="1"/>
    <xf numFmtId="0" fontId="0" fillId="0" borderId="17" xfId="0" applyNumberFormat="1" applyFill="1" applyBorder="1" applyAlignment="1"/>
    <xf numFmtId="0" fontId="36" fillId="0" borderId="40" xfId="0" applyNumberFormat="1" applyFont="1" applyFill="1" applyBorder="1" applyAlignment="1">
      <alignment horizontal="center"/>
    </xf>
    <xf numFmtId="164" fontId="28" fillId="0" borderId="0" xfId="0" applyNumberFormat="1" applyFont="1" applyFill="1" applyBorder="1" applyAlignment="1"/>
    <xf numFmtId="10" fontId="28" fillId="0" borderId="39" xfId="192" applyNumberFormat="1" applyFont="1" applyFill="1" applyBorder="1" applyAlignment="1"/>
    <xf numFmtId="164" fontId="28" fillId="0" borderId="10" xfId="0" applyNumberFormat="1" applyFont="1" applyFill="1" applyBorder="1" applyAlignment="1"/>
    <xf numFmtId="10" fontId="28" fillId="0" borderId="61" xfId="192" applyNumberFormat="1" applyFont="1" applyFill="1" applyBorder="1" applyAlignment="1"/>
    <xf numFmtId="0" fontId="0" fillId="0" borderId="39" xfId="0" applyNumberFormat="1" applyFill="1" applyBorder="1" applyAlignment="1"/>
    <xf numFmtId="0" fontId="150" fillId="0" borderId="18" xfId="0" applyNumberFormat="1" applyFont="1" applyFill="1" applyBorder="1" applyAlignment="1"/>
    <xf numFmtId="164" fontId="149" fillId="0" borderId="0" xfId="0" applyNumberFormat="1" applyFont="1" applyFill="1" applyBorder="1" applyAlignment="1"/>
    <xf numFmtId="43" fontId="149" fillId="0" borderId="3" xfId="0" applyNumberFormat="1" applyFont="1" applyFill="1" applyBorder="1" applyAlignment="1"/>
    <xf numFmtId="0" fontId="137" fillId="0" borderId="16" xfId="0" applyNumberFormat="1" applyFont="1" applyFill="1" applyBorder="1" applyAlignment="1"/>
    <xf numFmtId="0" fontId="0" fillId="0" borderId="40" xfId="0" applyNumberFormat="1" applyFill="1" applyBorder="1" applyAlignment="1"/>
    <xf numFmtId="43" fontId="0" fillId="0" borderId="18" xfId="0" applyNumberFormat="1" applyFill="1" applyBorder="1" applyAlignment="1"/>
    <xf numFmtId="44" fontId="0" fillId="0" borderId="39" xfId="0" applyNumberFormat="1" applyFill="1" applyBorder="1" applyAlignment="1"/>
    <xf numFmtId="43" fontId="0" fillId="0" borderId="39" xfId="0" applyNumberFormat="1" applyFill="1" applyBorder="1" applyAlignment="1"/>
    <xf numFmtId="44" fontId="0" fillId="0" borderId="60" xfId="0" applyNumberFormat="1" applyFill="1" applyBorder="1" applyAlignment="1"/>
    <xf numFmtId="43" fontId="50" fillId="0" borderId="0" xfId="167" applyNumberFormat="1" applyFont="1" applyFill="1" applyBorder="1"/>
    <xf numFmtId="0" fontId="51" fillId="0" borderId="0" xfId="176" applyFont="1" applyFill="1" applyBorder="1"/>
    <xf numFmtId="0" fontId="51" fillId="0" borderId="39" xfId="176" applyFont="1" applyFill="1" applyBorder="1"/>
    <xf numFmtId="43" fontId="0" fillId="0" borderId="64" xfId="0" applyNumberFormat="1" applyFill="1" applyBorder="1" applyAlignment="1"/>
    <xf numFmtId="43" fontId="0" fillId="0" borderId="63" xfId="0" applyNumberFormat="1" applyFill="1" applyBorder="1" applyAlignment="1"/>
    <xf numFmtId="44" fontId="0" fillId="0" borderId="63" xfId="0" applyNumberFormat="1" applyFill="1" applyBorder="1" applyAlignment="1"/>
    <xf numFmtId="43" fontId="137" fillId="0" borderId="18" xfId="0" applyNumberFormat="1" applyFont="1" applyFill="1" applyBorder="1" applyAlignment="1"/>
    <xf numFmtId="10" fontId="51" fillId="0" borderId="62" xfId="192" applyNumberFormat="1" applyFont="1" applyFill="1" applyBorder="1"/>
    <xf numFmtId="0" fontId="51" fillId="0" borderId="19" xfId="176" applyFont="1" applyFill="1" applyBorder="1"/>
    <xf numFmtId="0" fontId="51" fillId="0" borderId="3" xfId="176" applyFont="1" applyFill="1" applyBorder="1"/>
    <xf numFmtId="0" fontId="51" fillId="0" borderId="41" xfId="176" applyFont="1" applyFill="1" applyBorder="1"/>
    <xf numFmtId="0" fontId="147" fillId="0" borderId="0" xfId="0" applyNumberFormat="1" applyFont="1" applyFill="1" applyAlignment="1">
      <alignment horizontal="center"/>
    </xf>
    <xf numFmtId="43" fontId="31" fillId="0" borderId="0" xfId="0" applyNumberFormat="1" applyFont="1" applyFill="1" applyAlignment="1"/>
    <xf numFmtId="0" fontId="27" fillId="0" borderId="0" xfId="173"/>
    <xf numFmtId="0" fontId="27" fillId="0" borderId="0" xfId="173" applyAlignment="1">
      <alignment horizontal="center"/>
    </xf>
    <xf numFmtId="43" fontId="28" fillId="0" borderId="0" xfId="0" applyNumberFormat="1" applyFont="1" applyAlignment="1"/>
    <xf numFmtId="43" fontId="28" fillId="0" borderId="0" xfId="0" applyNumberFormat="1" applyFont="1" applyFill="1" applyAlignment="1"/>
    <xf numFmtId="14" fontId="147" fillId="0" borderId="0" xfId="0" applyNumberFormat="1" applyFont="1" applyFill="1" applyAlignment="1">
      <alignment horizontal="center"/>
    </xf>
    <xf numFmtId="0" fontId="147" fillId="0" borderId="0" xfId="0" applyNumberFormat="1" applyFont="1" applyFill="1" applyBorder="1" applyAlignment="1">
      <alignment horizontal="center"/>
    </xf>
    <xf numFmtId="0" fontId="31" fillId="16" borderId="2" xfId="173" applyFont="1" applyFill="1" applyBorder="1" applyAlignment="1">
      <alignment horizontal="centerContinuous"/>
    </xf>
    <xf numFmtId="0" fontId="31" fillId="86" borderId="2" xfId="173" applyFont="1" applyFill="1" applyBorder="1" applyAlignment="1">
      <alignment horizontal="centerContinuous"/>
    </xf>
    <xf numFmtId="0" fontId="28" fillId="39" borderId="10" xfId="173" applyFont="1" applyFill="1" applyBorder="1" applyAlignment="1">
      <alignment horizontal="left" indent="1"/>
    </xf>
    <xf numFmtId="0" fontId="28" fillId="39" borderId="2" xfId="173" applyFont="1" applyFill="1" applyBorder="1" applyAlignment="1">
      <alignment horizontal="left"/>
    </xf>
    <xf numFmtId="5" fontId="28" fillId="0" borderId="10" xfId="83" applyNumberFormat="1" applyFont="1" applyBorder="1"/>
    <xf numFmtId="5" fontId="28" fillId="0" borderId="22" xfId="83" applyNumberFormat="1" applyFont="1" applyBorder="1"/>
    <xf numFmtId="166" fontId="28" fillId="0" borderId="10" xfId="108" applyNumberFormat="1" applyFont="1" applyBorder="1"/>
    <xf numFmtId="166" fontId="28" fillId="86" borderId="10" xfId="108" applyNumberFormat="1" applyFont="1" applyFill="1" applyBorder="1"/>
    <xf numFmtId="0" fontId="30" fillId="39" borderId="0" xfId="173" applyFont="1" applyFill="1" applyBorder="1" applyAlignment="1">
      <alignment horizontal="left"/>
    </xf>
    <xf numFmtId="0" fontId="30" fillId="39" borderId="10" xfId="173" applyFont="1" applyFill="1" applyBorder="1" applyAlignment="1">
      <alignment horizontal="left"/>
    </xf>
    <xf numFmtId="0" fontId="30" fillId="39" borderId="11" xfId="173" applyFont="1" applyFill="1" applyBorder="1"/>
    <xf numFmtId="0" fontId="138" fillId="0" borderId="0" xfId="1315" applyFont="1" applyFill="1"/>
    <xf numFmtId="43" fontId="49" fillId="0" borderId="0" xfId="83" applyFont="1" applyFill="1"/>
    <xf numFmtId="43" fontId="50" fillId="0" borderId="10" xfId="167" applyNumberFormat="1" applyFont="1" applyFill="1" applyBorder="1"/>
    <xf numFmtId="43" fontId="49" fillId="0" borderId="2" xfId="167" applyNumberFormat="1" applyFont="1" applyFill="1" applyBorder="1"/>
    <xf numFmtId="0" fontId="40" fillId="0" borderId="0" xfId="84" applyNumberFormat="1" applyFont="1" applyFill="1" applyAlignment="1">
      <alignment horizontal="left"/>
    </xf>
    <xf numFmtId="0" fontId="40" fillId="0" borderId="0" xfId="83" applyNumberFormat="1" applyFont="1" applyFill="1" applyAlignment="1">
      <alignment horizontal="left"/>
    </xf>
    <xf numFmtId="0" fontId="47" fillId="0" borderId="0" xfId="174" applyNumberFormat="1" applyFont="1" applyFill="1" applyBorder="1" applyAlignment="1">
      <alignment horizontal="center"/>
    </xf>
    <xf numFmtId="164" fontId="40" fillId="0" borderId="0" xfId="174" applyNumberFormat="1" applyFont="1" applyFill="1"/>
    <xf numFmtId="164" fontId="40" fillId="0" borderId="4" xfId="174" applyNumberFormat="1" applyFont="1" applyFill="1" applyBorder="1"/>
    <xf numFmtId="10" fontId="40" fillId="0" borderId="4" xfId="192" applyNumberFormat="1" applyFont="1" applyFill="1" applyBorder="1" applyAlignment="1">
      <alignment wrapText="1"/>
    </xf>
    <xf numFmtId="10" fontId="40" fillId="0" borderId="4" xfId="192" applyNumberFormat="1" applyFont="1" applyFill="1" applyBorder="1"/>
    <xf numFmtId="0" fontId="142" fillId="0" borderId="0" xfId="173" applyFont="1" applyFill="1" applyBorder="1" applyAlignment="1">
      <alignment horizontal="center"/>
    </xf>
    <xf numFmtId="0" fontId="137" fillId="0" borderId="0" xfId="0" applyNumberFormat="1" applyFont="1" applyFill="1" applyAlignment="1"/>
    <xf numFmtId="0" fontId="76" fillId="0" borderId="0" xfId="0" applyNumberFormat="1" applyFont="1" applyFill="1" applyAlignment="1"/>
    <xf numFmtId="42" fontId="40" fillId="0" borderId="0" xfId="117" applyNumberFormat="1" applyFont="1" applyFill="1"/>
    <xf numFmtId="41" fontId="40" fillId="0" borderId="0" xfId="117" applyNumberFormat="1" applyFont="1" applyFill="1"/>
    <xf numFmtId="42" fontId="40" fillId="0" borderId="2" xfId="117" applyNumberFormat="1" applyFont="1" applyFill="1" applyBorder="1"/>
    <xf numFmtId="166" fontId="40" fillId="0" borderId="0" xfId="0" applyNumberFormat="1" applyFont="1" applyFill="1" applyAlignment="1"/>
    <xf numFmtId="166" fontId="40" fillId="0" borderId="2" xfId="117" applyNumberFormat="1" applyFont="1" applyFill="1" applyBorder="1"/>
    <xf numFmtId="0" fontId="31" fillId="0" borderId="30" xfId="0" applyNumberFormat="1" applyFont="1" applyFill="1" applyBorder="1" applyAlignment="1">
      <alignment horizontal="center"/>
    </xf>
    <xf numFmtId="0" fontId="31" fillId="0" borderId="11" xfId="0" applyNumberFormat="1" applyFont="1" applyFill="1" applyBorder="1" applyAlignment="1">
      <alignment horizontal="center"/>
    </xf>
    <xf numFmtId="0" fontId="31" fillId="0" borderId="26" xfId="0" applyNumberFormat="1" applyFont="1" applyFill="1" applyBorder="1" applyAlignment="1">
      <alignment horizontal="center"/>
    </xf>
    <xf numFmtId="0" fontId="31" fillId="0" borderId="0" xfId="0" applyNumberFormat="1" applyFont="1" applyFill="1" applyBorder="1" applyAlignment="1">
      <alignment horizontal="center"/>
    </xf>
    <xf numFmtId="0" fontId="31" fillId="0" borderId="28" xfId="0" applyNumberFormat="1" applyFont="1" applyFill="1" applyBorder="1" applyAlignment="1">
      <alignment horizontal="center"/>
    </xf>
    <xf numFmtId="0" fontId="31" fillId="0" borderId="10" xfId="0" applyNumberFormat="1" applyFont="1" applyFill="1" applyBorder="1" applyAlignment="1">
      <alignment horizontal="center"/>
    </xf>
    <xf numFmtId="43" fontId="50" fillId="114" borderId="2" xfId="167" applyNumberFormat="1" applyFont="1" applyFill="1" applyBorder="1"/>
    <xf numFmtId="10" fontId="28" fillId="0" borderId="22" xfId="192" applyNumberFormat="1" applyFont="1" applyFill="1" applyBorder="1"/>
    <xf numFmtId="0" fontId="27" fillId="0" borderId="21" xfId="173" applyBorder="1"/>
    <xf numFmtId="0" fontId="27" fillId="0" borderId="22" xfId="173" applyBorder="1"/>
    <xf numFmtId="164" fontId="28" fillId="117" borderId="17" xfId="0" applyNumberFormat="1" applyFont="1" applyFill="1" applyBorder="1" applyAlignment="1"/>
    <xf numFmtId="43" fontId="50" fillId="117" borderId="2" xfId="167" applyNumberFormat="1" applyFont="1" applyFill="1" applyBorder="1"/>
    <xf numFmtId="0" fontId="51" fillId="117" borderId="0" xfId="176" applyFont="1" applyFill="1"/>
    <xf numFmtId="0" fontId="49" fillId="117" borderId="0" xfId="167" applyFont="1" applyFill="1"/>
    <xf numFmtId="49" fontId="51" fillId="117" borderId="0" xfId="176" applyNumberFormat="1" applyFont="1" applyFill="1" applyAlignment="1">
      <alignment horizontal="center"/>
    </xf>
    <xf numFmtId="0" fontId="51" fillId="117" borderId="0" xfId="175" applyFont="1" applyFill="1"/>
    <xf numFmtId="0" fontId="51" fillId="116" borderId="0" xfId="175" applyFont="1" applyFill="1"/>
    <xf numFmtId="0" fontId="49" fillId="116" borderId="0" xfId="167" applyFont="1" applyFill="1"/>
    <xf numFmtId="49" fontId="51" fillId="116" borderId="0" xfId="176" applyNumberFormat="1" applyFont="1" applyFill="1" applyAlignment="1">
      <alignment horizontal="center"/>
    </xf>
    <xf numFmtId="164" fontId="158" fillId="117" borderId="0" xfId="0" applyNumberFormat="1" applyFont="1" applyFill="1" applyBorder="1" applyAlignment="1"/>
    <xf numFmtId="164" fontId="92" fillId="0" borderId="0" xfId="0" applyNumberFormat="1" applyFont="1" applyFill="1" applyBorder="1" applyAlignment="1"/>
    <xf numFmtId="0" fontId="0" fillId="0" borderId="3" xfId="0" applyNumberFormat="1" applyFill="1" applyBorder="1" applyAlignment="1"/>
    <xf numFmtId="164" fontId="28" fillId="116" borderId="40" xfId="0" applyNumberFormat="1" applyFont="1" applyFill="1" applyBorder="1" applyAlignment="1"/>
    <xf numFmtId="164" fontId="158" fillId="116" borderId="39" xfId="0" applyNumberFormat="1" applyFont="1" applyFill="1" applyBorder="1" applyAlignment="1"/>
    <xf numFmtId="0" fontId="139" fillId="0" borderId="0" xfId="174" applyFont="1" applyFill="1"/>
    <xf numFmtId="17" fontId="38" fillId="0" borderId="0" xfId="174" applyNumberFormat="1" applyFont="1" applyFill="1" applyBorder="1" applyAlignment="1">
      <alignment horizontal="center"/>
    </xf>
    <xf numFmtId="0" fontId="27" fillId="0" borderId="0" xfId="173"/>
    <xf numFmtId="0" fontId="27" fillId="0" borderId="0" xfId="173" applyAlignment="1">
      <alignment horizontal="center"/>
    </xf>
    <xf numFmtId="42" fontId="28" fillId="0" borderId="0" xfId="83" applyNumberFormat="1" applyFont="1" applyFill="1" applyBorder="1"/>
    <xf numFmtId="41" fontId="28" fillId="0" borderId="10" xfId="108" applyNumberFormat="1" applyFont="1" applyFill="1" applyBorder="1"/>
    <xf numFmtId="164" fontId="28" fillId="0" borderId="0" xfId="0" applyNumberFormat="1" applyFont="1" applyBorder="1" applyAlignment="1"/>
    <xf numFmtId="164" fontId="28" fillId="0" borderId="21" xfId="83" applyNumberFormat="1" applyFont="1" applyFill="1" applyBorder="1"/>
    <xf numFmtId="164" fontId="28" fillId="0" borderId="22" xfId="83" applyNumberFormat="1" applyFont="1" applyFill="1" applyBorder="1"/>
    <xf numFmtId="0" fontId="27" fillId="0" borderId="0" xfId="173"/>
    <xf numFmtId="0" fontId="27" fillId="0" borderId="11" xfId="173" applyBorder="1" applyAlignment="1">
      <alignment horizontal="centerContinuous"/>
    </xf>
    <xf numFmtId="0" fontId="31" fillId="0" borderId="10" xfId="173" applyFont="1" applyBorder="1" applyAlignment="1">
      <alignment horizontal="centerContinuous"/>
    </xf>
    <xf numFmtId="0" fontId="28" fillId="0" borderId="27" xfId="173" applyFont="1" applyBorder="1" applyAlignment="1">
      <alignment horizontal="center"/>
    </xf>
    <xf numFmtId="0" fontId="27" fillId="0" borderId="0" xfId="173" applyAlignment="1">
      <alignment horizontal="center"/>
    </xf>
    <xf numFmtId="0" fontId="28" fillId="0" borderId="26" xfId="173" applyFont="1" applyBorder="1" applyAlignment="1">
      <alignment horizontal="centerContinuous"/>
    </xf>
    <xf numFmtId="0" fontId="28" fillId="0" borderId="10" xfId="173" applyFont="1" applyBorder="1" applyAlignment="1">
      <alignment horizontal="centerContinuous"/>
    </xf>
    <xf numFmtId="0" fontId="28" fillId="0" borderId="0" xfId="173" applyFont="1" applyBorder="1"/>
    <xf numFmtId="0" fontId="28" fillId="0" borderId="11" xfId="173" applyFont="1" applyBorder="1" applyAlignment="1">
      <alignment horizontal="centerContinuous"/>
    </xf>
    <xf numFmtId="0" fontId="28" fillId="0" borderId="10" xfId="173" applyFont="1" applyBorder="1"/>
    <xf numFmtId="0" fontId="28" fillId="0" borderId="10" xfId="173" applyFont="1" applyBorder="1" applyAlignment="1">
      <alignment horizontal="center"/>
    </xf>
    <xf numFmtId="0" fontId="28" fillId="0" borderId="0" xfId="173" applyFont="1" applyBorder="1" applyAlignment="1">
      <alignment horizontal="center"/>
    </xf>
    <xf numFmtId="0" fontId="28" fillId="0" borderId="11" xfId="173" applyFont="1" applyBorder="1" applyAlignment="1">
      <alignment horizontal="center"/>
    </xf>
    <xf numFmtId="42" fontId="28" fillId="0" borderId="0" xfId="83" applyNumberFormat="1" applyFont="1" applyBorder="1"/>
    <xf numFmtId="41" fontId="28" fillId="0" borderId="10" xfId="108" applyNumberFormat="1" applyFont="1" applyBorder="1"/>
    <xf numFmtId="164" fontId="28" fillId="0" borderId="0" xfId="83" applyNumberFormat="1" applyFont="1" applyFill="1" applyBorder="1"/>
    <xf numFmtId="164" fontId="28" fillId="0" borderId="10" xfId="83" applyNumberFormat="1" applyFont="1" applyFill="1" applyBorder="1"/>
    <xf numFmtId="0" fontId="28" fillId="0" borderId="11" xfId="173" applyFont="1" applyFill="1" applyBorder="1" applyAlignment="1">
      <alignment horizontal="center"/>
    </xf>
    <xf numFmtId="0" fontId="28" fillId="0" borderId="0" xfId="173" applyFont="1" applyFill="1" applyBorder="1" applyAlignment="1">
      <alignment horizontal="center"/>
    </xf>
    <xf numFmtId="37" fontId="28" fillId="0" borderId="2" xfId="83" applyNumberFormat="1" applyFont="1" applyFill="1" applyBorder="1"/>
    <xf numFmtId="37" fontId="28" fillId="0" borderId="0" xfId="83" applyNumberFormat="1" applyFont="1" applyFill="1" applyBorder="1"/>
    <xf numFmtId="0" fontId="28" fillId="86" borderId="2" xfId="173" applyFont="1" applyFill="1" applyBorder="1" applyAlignment="1">
      <alignment horizontal="centerContinuous"/>
    </xf>
    <xf numFmtId="0" fontId="28" fillId="0" borderId="30" xfId="173" applyFont="1" applyBorder="1" applyAlignment="1">
      <alignment horizontal="centerContinuous"/>
    </xf>
    <xf numFmtId="166" fontId="28" fillId="0" borderId="10" xfId="108" applyNumberFormat="1" applyFont="1" applyFill="1" applyBorder="1"/>
    <xf numFmtId="164" fontId="28" fillId="0" borderId="26" xfId="83" applyNumberFormat="1" applyFont="1" applyFill="1" applyBorder="1"/>
    <xf numFmtId="164" fontId="28" fillId="0" borderId="0" xfId="83" applyNumberFormat="1" applyFont="1" applyBorder="1"/>
    <xf numFmtId="0" fontId="28" fillId="16" borderId="2" xfId="173" applyFont="1" applyFill="1" applyBorder="1" applyAlignment="1">
      <alignment horizontal="centerContinuous"/>
    </xf>
    <xf numFmtId="181" fontId="141" fillId="0" borderId="29" xfId="173" applyNumberFormat="1" applyFont="1" applyBorder="1" applyAlignment="1">
      <alignment horizontal="center"/>
    </xf>
    <xf numFmtId="164" fontId="28" fillId="0" borderId="0" xfId="0" applyNumberFormat="1" applyFont="1" applyFill="1" applyBorder="1" applyAlignment="1"/>
    <xf numFmtId="164" fontId="28" fillId="0" borderId="10" xfId="0" applyNumberFormat="1" applyFont="1" applyFill="1" applyBorder="1" applyAlignment="1"/>
    <xf numFmtId="164" fontId="28" fillId="0" borderId="10" xfId="83" applyNumberFormat="1" applyFont="1" applyBorder="1"/>
    <xf numFmtId="164" fontId="40" fillId="0" borderId="29" xfId="83" applyNumberFormat="1" applyFont="1" applyFill="1" applyBorder="1"/>
    <xf numFmtId="164" fontId="28" fillId="115" borderId="0" xfId="0" applyNumberFormat="1" applyFont="1" applyFill="1" applyBorder="1" applyAlignment="1"/>
    <xf numFmtId="43" fontId="50" fillId="114" borderId="11" xfId="167" applyNumberFormat="1" applyFont="1" applyFill="1" applyBorder="1"/>
    <xf numFmtId="43" fontId="51" fillId="114" borderId="10" xfId="176" applyNumberFormat="1" applyFont="1" applyFill="1" applyBorder="1"/>
    <xf numFmtId="43" fontId="49" fillId="118" borderId="0" xfId="83" applyFont="1" applyFill="1"/>
    <xf numFmtId="43" fontId="50" fillId="118" borderId="11" xfId="167" applyNumberFormat="1" applyFont="1" applyFill="1" applyBorder="1"/>
    <xf numFmtId="43" fontId="51" fillId="118" borderId="0" xfId="176" applyNumberFormat="1" applyFont="1" applyFill="1"/>
    <xf numFmtId="164" fontId="28" fillId="118" borderId="10" xfId="0" applyNumberFormat="1" applyFont="1" applyFill="1" applyBorder="1" applyAlignment="1"/>
    <xf numFmtId="164" fontId="28" fillId="114" borderId="0" xfId="0" applyNumberFormat="1" applyFont="1" applyFill="1" applyBorder="1" applyAlignment="1"/>
    <xf numFmtId="164" fontId="28" fillId="119" borderId="10" xfId="83" applyNumberFormat="1" applyFont="1" applyFill="1" applyBorder="1" applyAlignment="1"/>
    <xf numFmtId="10" fontId="28" fillId="0" borderId="4" xfId="192" applyNumberFormat="1" applyFont="1" applyFill="1" applyBorder="1"/>
    <xf numFmtId="10" fontId="28" fillId="0" borderId="22" xfId="192" applyNumberFormat="1" applyFont="1" applyBorder="1"/>
    <xf numFmtId="10" fontId="28" fillId="0" borderId="4" xfId="192" applyNumberFormat="1" applyFont="1" applyBorder="1"/>
    <xf numFmtId="0" fontId="0" fillId="0" borderId="21" xfId="0" applyNumberFormat="1" applyBorder="1" applyAlignment="1"/>
    <xf numFmtId="0" fontId="0" fillId="0" borderId="4" xfId="0" applyNumberFormat="1" applyBorder="1" applyAlignment="1"/>
    <xf numFmtId="164" fontId="28" fillId="117" borderId="0" xfId="0" applyNumberFormat="1" applyFont="1" applyFill="1" applyBorder="1" applyAlignment="1"/>
    <xf numFmtId="43" fontId="50" fillId="114" borderId="9" xfId="167" applyNumberFormat="1" applyFont="1" applyFill="1" applyBorder="1"/>
    <xf numFmtId="0" fontId="40" fillId="0" borderId="10" xfId="84" applyNumberFormat="1" applyFont="1" applyFill="1" applyBorder="1" applyAlignment="1">
      <alignment horizontal="left"/>
    </xf>
    <xf numFmtId="0" fontId="0" fillId="0" borderId="27" xfId="0" applyNumberFormat="1" applyBorder="1" applyAlignment="1"/>
    <xf numFmtId="0" fontId="40" fillId="0" borderId="0" xfId="84" applyNumberFormat="1" applyFont="1" applyFill="1" applyBorder="1" applyAlignment="1">
      <alignment horizontal="left"/>
    </xf>
    <xf numFmtId="0" fontId="0" fillId="88" borderId="4" xfId="0" applyNumberFormat="1" applyFill="1" applyBorder="1" applyAlignment="1"/>
    <xf numFmtId="10" fontId="28" fillId="87" borderId="22" xfId="192" applyNumberFormat="1" applyFont="1" applyFill="1" applyBorder="1"/>
    <xf numFmtId="0" fontId="31" fillId="0" borderId="0" xfId="173" applyFont="1" applyFill="1" applyBorder="1" applyAlignment="1">
      <alignment horizontal="left"/>
    </xf>
    <xf numFmtId="0" fontId="28" fillId="0" borderId="35" xfId="173" applyFont="1" applyFill="1" applyBorder="1" applyAlignment="1">
      <alignment horizontal="center"/>
    </xf>
    <xf numFmtId="0" fontId="76" fillId="0" borderId="30" xfId="173" applyFont="1" applyBorder="1" applyAlignment="1">
      <alignment horizontal="centerContinuous"/>
    </xf>
    <xf numFmtId="0" fontId="27" fillId="0" borderId="25" xfId="173" applyBorder="1" applyAlignment="1">
      <alignment horizontal="centerContinuous"/>
    </xf>
    <xf numFmtId="43" fontId="28" fillId="0" borderId="0" xfId="172" applyNumberFormat="1" applyBorder="1"/>
    <xf numFmtId="0" fontId="178" fillId="88" borderId="20" xfId="173" applyFont="1" applyFill="1" applyBorder="1" applyAlignment="1">
      <alignment horizontal="left"/>
    </xf>
    <xf numFmtId="0" fontId="28" fillId="88" borderId="2" xfId="173" applyFont="1" applyFill="1" applyBorder="1"/>
    <xf numFmtId="0" fontId="28" fillId="88" borderId="2" xfId="173" applyFont="1" applyFill="1" applyBorder="1" applyAlignment="1">
      <alignment horizontal="center"/>
    </xf>
    <xf numFmtId="0" fontId="28" fillId="88" borderId="4" xfId="173" applyFont="1" applyFill="1" applyBorder="1" applyAlignment="1">
      <alignment horizontal="center"/>
    </xf>
    <xf numFmtId="0" fontId="0" fillId="88" borderId="2" xfId="0" applyNumberFormat="1" applyFill="1" applyBorder="1" applyAlignment="1"/>
    <xf numFmtId="0" fontId="27" fillId="88" borderId="2" xfId="173" applyFill="1" applyBorder="1"/>
    <xf numFmtId="0" fontId="28" fillId="88" borderId="20" xfId="173" applyFont="1" applyFill="1" applyBorder="1" applyAlignment="1">
      <alignment horizontal="center"/>
    </xf>
    <xf numFmtId="0" fontId="0" fillId="88" borderId="23" xfId="0" applyNumberFormat="1" applyFill="1" applyBorder="1" applyAlignment="1"/>
    <xf numFmtId="0" fontId="28" fillId="88" borderId="2" xfId="173" applyFont="1" applyFill="1" applyBorder="1" applyAlignment="1">
      <alignment horizontal="left"/>
    </xf>
    <xf numFmtId="0" fontId="28" fillId="88" borderId="23" xfId="173" applyFont="1" applyFill="1" applyBorder="1" applyAlignment="1">
      <alignment horizontal="center"/>
    </xf>
    <xf numFmtId="0" fontId="28" fillId="88" borderId="20" xfId="173" applyFont="1" applyFill="1" applyBorder="1" applyAlignment="1">
      <alignment horizontal="centerContinuous"/>
    </xf>
    <xf numFmtId="0" fontId="28" fillId="88" borderId="2" xfId="173" applyFont="1" applyFill="1" applyBorder="1" applyAlignment="1">
      <alignment horizontal="centerContinuous"/>
    </xf>
    <xf numFmtId="0" fontId="28" fillId="88" borderId="23" xfId="173" applyFont="1" applyFill="1" applyBorder="1" applyAlignment="1">
      <alignment horizontal="centerContinuous"/>
    </xf>
    <xf numFmtId="164" fontId="28" fillId="88" borderId="2" xfId="83" applyNumberFormat="1" applyFont="1" applyFill="1" applyBorder="1"/>
    <xf numFmtId="0" fontId="28" fillId="88" borderId="20" xfId="173" applyFont="1" applyFill="1" applyBorder="1"/>
    <xf numFmtId="0" fontId="28" fillId="88" borderId="23" xfId="173" applyFont="1" applyFill="1" applyBorder="1"/>
    <xf numFmtId="0" fontId="28" fillId="88" borderId="4" xfId="173" applyFont="1" applyFill="1" applyBorder="1" applyAlignment="1">
      <alignment horizontal="centerContinuous"/>
    </xf>
    <xf numFmtId="10" fontId="28" fillId="88" borderId="2" xfId="192" applyNumberFormat="1" applyFont="1" applyFill="1" applyBorder="1"/>
    <xf numFmtId="10" fontId="28" fillId="88" borderId="20" xfId="192" applyNumberFormat="1" applyFont="1" applyFill="1" applyBorder="1"/>
    <xf numFmtId="10" fontId="28" fillId="88" borderId="23" xfId="192" applyNumberFormat="1" applyFont="1" applyFill="1" applyBorder="1"/>
    <xf numFmtId="0" fontId="27" fillId="0" borderId="0" xfId="173" applyFill="1"/>
    <xf numFmtId="43" fontId="0" fillId="0" borderId="9" xfId="0" applyNumberFormat="1" applyFill="1" applyBorder="1" applyAlignment="1"/>
    <xf numFmtId="0" fontId="0" fillId="0" borderId="74" xfId="0" applyNumberFormat="1" applyFill="1" applyBorder="1" applyAlignment="1"/>
    <xf numFmtId="0" fontId="0" fillId="0" borderId="75" xfId="0" applyNumberFormat="1" applyFill="1" applyBorder="1" applyAlignment="1"/>
    <xf numFmtId="0" fontId="0" fillId="0" borderId="76" xfId="0" applyNumberFormat="1" applyFill="1" applyBorder="1" applyAlignment="1"/>
    <xf numFmtId="44" fontId="0" fillId="0" borderId="0" xfId="108" applyFont="1" applyFill="1" applyBorder="1" applyAlignment="1"/>
    <xf numFmtId="10" fontId="0" fillId="0" borderId="39" xfId="192" applyNumberFormat="1" applyFont="1" applyFill="1" applyBorder="1" applyAlignment="1"/>
    <xf numFmtId="43" fontId="0" fillId="0" borderId="0" xfId="0" applyNumberFormat="1" applyFill="1" applyBorder="1" applyAlignment="1"/>
    <xf numFmtId="10" fontId="0" fillId="0" borderId="60" xfId="192" applyNumberFormat="1" applyFont="1" applyFill="1" applyBorder="1" applyAlignment="1"/>
    <xf numFmtId="0" fontId="0" fillId="0" borderId="77" xfId="0" applyNumberFormat="1" applyFill="1" applyBorder="1" applyAlignment="1"/>
    <xf numFmtId="0" fontId="0" fillId="0" borderId="78" xfId="0" applyNumberFormat="1" applyFill="1" applyBorder="1" applyAlignment="1"/>
    <xf numFmtId="0" fontId="0" fillId="0" borderId="79" xfId="0" applyNumberFormat="1" applyFill="1" applyBorder="1" applyAlignment="1"/>
    <xf numFmtId="43" fontId="28" fillId="0" borderId="11" xfId="0" applyNumberFormat="1" applyFont="1" applyFill="1" applyBorder="1" applyAlignment="1"/>
    <xf numFmtId="0" fontId="31" fillId="0" borderId="4" xfId="0" applyNumberFormat="1" applyFont="1" applyFill="1" applyBorder="1" applyAlignment="1">
      <alignment horizontal="centerContinuous"/>
    </xf>
    <xf numFmtId="0" fontId="0" fillId="0" borderId="0" xfId="0" applyNumberFormat="1" applyFont="1" applyBorder="1" applyAlignment="1"/>
    <xf numFmtId="0" fontId="0" fillId="0" borderId="0" xfId="0" applyNumberFormat="1" applyFont="1" applyAlignment="1"/>
    <xf numFmtId="43" fontId="28" fillId="0" borderId="0" xfId="0" applyNumberFormat="1" applyFont="1" applyAlignment="1">
      <alignment horizontal="center"/>
    </xf>
    <xf numFmtId="0" fontId="0" fillId="0" borderId="0" xfId="0" applyNumberFormat="1" applyFont="1" applyFill="1" applyBorder="1" applyAlignment="1">
      <alignment horizontal="center"/>
    </xf>
    <xf numFmtId="43" fontId="28" fillId="0" borderId="0" xfId="0" quotePrefix="1" applyNumberFormat="1" applyFont="1" applyFill="1" applyAlignment="1" applyProtection="1">
      <alignment horizontal="left"/>
    </xf>
    <xf numFmtId="44" fontId="28" fillId="0" borderId="0" xfId="83" applyNumberFormat="1" applyFont="1" applyFill="1" applyBorder="1"/>
    <xf numFmtId="43" fontId="0" fillId="0" borderId="0" xfId="0" applyNumberFormat="1" applyFont="1" applyAlignment="1"/>
    <xf numFmtId="43" fontId="28" fillId="0" borderId="0" xfId="0" applyNumberFormat="1" applyFont="1" applyFill="1" applyAlignment="1" applyProtection="1">
      <alignment horizontal="left"/>
    </xf>
    <xf numFmtId="43" fontId="28" fillId="0" borderId="10" xfId="0" applyNumberFormat="1" applyFont="1" applyFill="1" applyBorder="1" applyAlignment="1"/>
    <xf numFmtId="43" fontId="28" fillId="0" borderId="0" xfId="0" applyNumberFormat="1" applyFont="1" applyFill="1" applyBorder="1" applyAlignment="1"/>
    <xf numFmtId="43" fontId="28" fillId="0" borderId="0" xfId="83" applyNumberFormat="1" applyFont="1" applyFill="1" applyBorder="1"/>
    <xf numFmtId="43" fontId="28" fillId="0" borderId="0" xfId="0" quotePrefix="1" applyNumberFormat="1" applyFont="1" applyFill="1" applyBorder="1" applyAlignment="1" applyProtection="1">
      <alignment horizontal="left"/>
    </xf>
    <xf numFmtId="43" fontId="28" fillId="0" borderId="10" xfId="83" applyNumberFormat="1" applyFont="1" applyFill="1" applyBorder="1"/>
    <xf numFmtId="43" fontId="28" fillId="0" borderId="0" xfId="0" applyNumberFormat="1" applyFont="1" applyFill="1" applyBorder="1" applyAlignment="1" applyProtection="1">
      <alignment horizontal="left"/>
    </xf>
    <xf numFmtId="43" fontId="182" fillId="0" borderId="0" xfId="84" applyNumberFormat="1" applyFont="1" applyFill="1" applyBorder="1"/>
    <xf numFmtId="43" fontId="28" fillId="0" borderId="0" xfId="0" applyNumberFormat="1" applyFont="1" applyBorder="1" applyAlignment="1"/>
    <xf numFmtId="0" fontId="0" fillId="0" borderId="28" xfId="0" applyNumberFormat="1" applyFont="1" applyFill="1" applyBorder="1" applyAlignment="1"/>
    <xf numFmtId="0" fontId="0" fillId="0" borderId="10" xfId="0" applyNumberFormat="1" applyFont="1" applyBorder="1" applyAlignment="1"/>
    <xf numFmtId="0" fontId="0" fillId="0" borderId="29" xfId="0" applyNumberFormat="1" applyFont="1" applyBorder="1" applyAlignment="1"/>
    <xf numFmtId="43" fontId="41" fillId="0" borderId="0" xfId="0" applyNumberFormat="1" applyFont="1" applyAlignment="1">
      <alignment horizontal="right"/>
    </xf>
    <xf numFmtId="43" fontId="183" fillId="0" borderId="0" xfId="83" applyNumberFormat="1" applyFont="1" applyAlignment="1"/>
    <xf numFmtId="43" fontId="184" fillId="0" borderId="0" xfId="0" applyNumberFormat="1" applyFont="1" applyAlignment="1"/>
    <xf numFmtId="1" fontId="27" fillId="0" borderId="0" xfId="0" applyNumberFormat="1" applyFont="1" applyAlignment="1"/>
    <xf numFmtId="168" fontId="137" fillId="0" borderId="0" xfId="0" applyFont="1" applyFill="1" applyAlignment="1"/>
    <xf numFmtId="168" fontId="31" fillId="0" borderId="36" xfId="0" applyFont="1" applyFill="1" applyBorder="1" applyAlignment="1"/>
    <xf numFmtId="0" fontId="31" fillId="0" borderId="38" xfId="0" applyNumberFormat="1" applyFont="1" applyFill="1" applyBorder="1" applyAlignment="1"/>
    <xf numFmtId="168" fontId="177" fillId="0" borderId="0" xfId="0" applyFont="1" applyFill="1" applyAlignment="1"/>
    <xf numFmtId="168" fontId="173" fillId="0" borderId="0" xfId="0" applyFont="1" applyFill="1" applyAlignment="1"/>
    <xf numFmtId="168" fontId="0" fillId="0" borderId="0" xfId="0" applyFont="1" applyFill="1" applyAlignment="1"/>
    <xf numFmtId="0" fontId="0" fillId="0" borderId="0" xfId="0" applyNumberFormat="1" applyFont="1" applyFill="1" applyAlignment="1"/>
    <xf numFmtId="168" fontId="0" fillId="0" borderId="0" xfId="0" applyFont="1" applyFill="1" applyBorder="1" applyAlignment="1"/>
    <xf numFmtId="164" fontId="40" fillId="0" borderId="0" xfId="0" applyNumberFormat="1" applyFont="1" applyFill="1" applyAlignment="1"/>
    <xf numFmtId="10" fontId="40" fillId="0" borderId="0" xfId="0" applyNumberFormat="1" applyFont="1" applyFill="1" applyAlignment="1"/>
    <xf numFmtId="3" fontId="40" fillId="0" borderId="0" xfId="0" applyNumberFormat="1" applyFont="1" applyFill="1" applyAlignment="1"/>
    <xf numFmtId="41" fontId="40" fillId="0" borderId="0" xfId="0" applyNumberFormat="1" applyFont="1" applyFill="1" applyAlignment="1"/>
    <xf numFmtId="42" fontId="40" fillId="0" borderId="0" xfId="0" applyNumberFormat="1" applyFont="1" applyFill="1" applyAlignment="1"/>
    <xf numFmtId="164" fontId="0" fillId="0" borderId="0" xfId="0" applyNumberFormat="1" applyFont="1" applyFill="1" applyBorder="1" applyAlignment="1"/>
    <xf numFmtId="0" fontId="200" fillId="0" borderId="0" xfId="167" applyFont="1" applyFill="1"/>
    <xf numFmtId="44" fontId="28" fillId="0" borderId="0" xfId="108" applyFont="1" applyFill="1" applyBorder="1" applyAlignment="1"/>
    <xf numFmtId="44" fontId="28" fillId="0" borderId="10" xfId="108" applyFont="1" applyFill="1" applyBorder="1" applyAlignment="1"/>
    <xf numFmtId="44" fontId="28" fillId="0" borderId="9" xfId="108" applyFont="1" applyFill="1" applyBorder="1"/>
    <xf numFmtId="0" fontId="28" fillId="0" borderId="27" xfId="173" applyFont="1" applyBorder="1" applyAlignment="1">
      <alignment horizontal="centerContinuous"/>
    </xf>
    <xf numFmtId="0" fontId="201" fillId="0" borderId="0" xfId="0" applyNumberFormat="1" applyFont="1" applyFill="1" applyAlignment="1">
      <alignment horizontal="center"/>
    </xf>
    <xf numFmtId="166" fontId="40" fillId="0" borderId="0" xfId="117" applyNumberFormat="1" applyFont="1" applyFill="1"/>
    <xf numFmtId="0" fontId="27" fillId="0" borderId="0" xfId="173" applyBorder="1" applyAlignment="1">
      <alignment horizontal="centerContinuous"/>
    </xf>
    <xf numFmtId="0" fontId="0" fillId="0" borderId="23" xfId="0" applyNumberFormat="1" applyBorder="1" applyAlignment="1"/>
    <xf numFmtId="0" fontId="0" fillId="0" borderId="10" xfId="0" applyNumberFormat="1" applyBorder="1" applyAlignment="1"/>
    <xf numFmtId="14" fontId="31" fillId="0" borderId="10" xfId="173" applyNumberFormat="1" applyFont="1" applyBorder="1" applyAlignment="1">
      <alignment horizontal="centerContinuous"/>
    </xf>
    <xf numFmtId="42" fontId="28" fillId="114" borderId="0" xfId="83" applyNumberFormat="1" applyFont="1" applyFill="1" applyBorder="1"/>
    <xf numFmtId="10" fontId="28" fillId="114" borderId="26" xfId="192" applyNumberFormat="1" applyFont="1" applyFill="1" applyBorder="1"/>
    <xf numFmtId="10" fontId="28" fillId="114" borderId="0" xfId="192" applyNumberFormat="1" applyFont="1" applyFill="1" applyBorder="1"/>
    <xf numFmtId="10" fontId="28" fillId="114" borderId="27" xfId="192" applyNumberFormat="1" applyFont="1" applyFill="1" applyBorder="1"/>
    <xf numFmtId="41" fontId="28" fillId="114" borderId="10" xfId="108" applyNumberFormat="1" applyFont="1" applyFill="1" applyBorder="1"/>
    <xf numFmtId="10" fontId="28" fillId="114" borderId="28" xfId="192" applyNumberFormat="1" applyFont="1" applyFill="1" applyBorder="1"/>
    <xf numFmtId="10" fontId="28" fillId="114" borderId="10" xfId="192" applyNumberFormat="1" applyFont="1" applyFill="1" applyBorder="1"/>
    <xf numFmtId="10" fontId="28" fillId="114" borderId="29" xfId="192" applyNumberFormat="1" applyFont="1" applyFill="1" applyBorder="1"/>
    <xf numFmtId="10" fontId="28" fillId="114" borderId="22" xfId="192" applyNumberFormat="1" applyFont="1" applyFill="1" applyBorder="1"/>
    <xf numFmtId="0" fontId="39" fillId="0" borderId="0" xfId="152" applyFont="1"/>
    <xf numFmtId="0" fontId="34" fillId="0" borderId="0" xfId="152" applyFont="1" applyFill="1"/>
    <xf numFmtId="0" fontId="34" fillId="0" borderId="0" xfId="152" applyFont="1"/>
    <xf numFmtId="0" fontId="112" fillId="0" borderId="0" xfId="152" applyFont="1" applyAlignment="1">
      <alignment horizontal="center"/>
    </xf>
    <xf numFmtId="14" fontId="143" fillId="0" borderId="0" xfId="152" quotePrefix="1" applyNumberFormat="1" applyFont="1" applyAlignment="1">
      <alignment horizontal="left"/>
    </xf>
    <xf numFmtId="167" fontId="112" fillId="0" borderId="0" xfId="152" quotePrefix="1" applyNumberFormat="1" applyFont="1" applyAlignment="1">
      <alignment horizontal="center"/>
    </xf>
    <xf numFmtId="0" fontId="28" fillId="0" borderId="0" xfId="152" applyFont="1"/>
    <xf numFmtId="0" fontId="77" fillId="0" borderId="0" xfId="152" applyFont="1" applyAlignment="1">
      <alignment horizontal="center"/>
    </xf>
    <xf numFmtId="0" fontId="78" fillId="0" borderId="0" xfId="152" applyNumberFormat="1" applyFont="1" applyAlignment="1">
      <alignment horizontal="center"/>
    </xf>
    <xf numFmtId="0" fontId="35" fillId="0" borderId="0" xfId="152" applyFont="1"/>
    <xf numFmtId="0" fontId="113" fillId="0" borderId="0" xfId="152" applyFont="1"/>
    <xf numFmtId="37" fontId="36" fillId="0" borderId="0" xfId="152" applyNumberFormat="1" applyFont="1" applyAlignment="1">
      <alignment horizontal="center"/>
    </xf>
    <xf numFmtId="0" fontId="79" fillId="0" borderId="0" xfId="152" applyFont="1" applyFill="1"/>
    <xf numFmtId="0" fontId="79" fillId="0" borderId="0" xfId="152" applyFont="1" applyFill="1" applyAlignment="1">
      <alignment horizontal="center"/>
    </xf>
    <xf numFmtId="41" fontId="79" fillId="0" borderId="0" xfId="85" applyNumberFormat="1" applyFont="1" applyFill="1"/>
    <xf numFmtId="170" fontId="80" fillId="0" borderId="0" xfId="152" applyNumberFormat="1" applyFont="1" applyFill="1" applyProtection="1">
      <protection locked="0"/>
    </xf>
    <xf numFmtId="0" fontId="114" fillId="0" borderId="0" xfId="152" applyFont="1"/>
    <xf numFmtId="37" fontId="79" fillId="0" borderId="0" xfId="152" applyNumberFormat="1" applyFont="1" applyFill="1"/>
    <xf numFmtId="37" fontId="28" fillId="0" borderId="0" xfId="152" applyNumberFormat="1" applyFont="1"/>
    <xf numFmtId="0" fontId="78" fillId="0" borderId="0" xfId="152" applyFont="1" applyAlignment="1">
      <alignment horizontal="center"/>
    </xf>
    <xf numFmtId="0" fontId="79" fillId="0" borderId="0" xfId="152" applyFont="1"/>
    <xf numFmtId="0" fontId="79" fillId="0" borderId="0" xfId="152" applyFont="1" applyAlignment="1">
      <alignment horizontal="center"/>
    </xf>
    <xf numFmtId="41" fontId="79" fillId="0" borderId="0" xfId="85" applyNumberFormat="1" applyFont="1"/>
    <xf numFmtId="37" fontId="79" fillId="0" borderId="0" xfId="152" applyNumberFormat="1" applyFont="1"/>
    <xf numFmtId="170" fontId="80" fillId="0" borderId="0" xfId="152" applyNumberFormat="1" applyFont="1" applyProtection="1">
      <protection locked="0"/>
    </xf>
    <xf numFmtId="0" fontId="41" fillId="0" borderId="0" xfId="152" applyFont="1"/>
    <xf numFmtId="0" fontId="39" fillId="0" borderId="0" xfId="12031" applyFont="1"/>
    <xf numFmtId="0" fontId="48" fillId="0" borderId="0" xfId="12031" applyFont="1" applyFill="1"/>
    <xf numFmtId="0" fontId="34" fillId="0" borderId="0" xfId="12031" applyFont="1"/>
    <xf numFmtId="0" fontId="112" fillId="0" borderId="0" xfId="12031" applyFont="1" applyAlignment="1">
      <alignment horizontal="center"/>
    </xf>
    <xf numFmtId="167" fontId="112" fillId="0" borderId="0" xfId="12031" quotePrefix="1" applyNumberFormat="1" applyFont="1" applyAlignment="1">
      <alignment horizontal="center"/>
    </xf>
    <xf numFmtId="0" fontId="28" fillId="0" borderId="0" xfId="12031" applyFont="1" applyAlignment="1">
      <alignment horizontal="centerContinuous"/>
    </xf>
    <xf numFmtId="0" fontId="77" fillId="0" borderId="0" xfId="12031" applyFont="1" applyAlignment="1">
      <alignment horizontal="center"/>
    </xf>
    <xf numFmtId="0" fontId="78" fillId="0" borderId="0" xfId="12031" applyNumberFormat="1" applyFont="1" applyAlignment="1">
      <alignment horizontal="center"/>
    </xf>
    <xf numFmtId="0" fontId="35" fillId="0" borderId="0" xfId="12031" applyFont="1"/>
    <xf numFmtId="0" fontId="77" fillId="0" borderId="0" xfId="12031" applyFont="1" applyAlignment="1">
      <alignment horizontal="right"/>
    </xf>
    <xf numFmtId="37" fontId="77" fillId="0" borderId="0" xfId="12031" applyNumberFormat="1" applyFont="1" applyAlignment="1">
      <alignment horizontal="center"/>
    </xf>
    <xf numFmtId="169" fontId="80" fillId="0" borderId="0" xfId="12031" applyNumberFormat="1" applyFont="1" applyAlignment="1" applyProtection="1">
      <alignment horizontal="right"/>
      <protection locked="0"/>
    </xf>
    <xf numFmtId="169" fontId="80" fillId="0" borderId="0" xfId="12031" applyNumberFormat="1" applyFont="1" applyBorder="1" applyAlignment="1" applyProtection="1">
      <alignment horizontal="right"/>
      <protection locked="0"/>
    </xf>
    <xf numFmtId="169" fontId="79" fillId="0" borderId="0" xfId="12031" applyNumberFormat="1" applyFont="1" applyBorder="1"/>
    <xf numFmtId="37" fontId="79" fillId="0" borderId="0" xfId="12032" applyNumberFormat="1" applyFont="1" applyFill="1"/>
    <xf numFmtId="0" fontId="78" fillId="0" borderId="0" xfId="12031" applyFont="1" applyAlignment="1">
      <alignment horizontal="center"/>
    </xf>
    <xf numFmtId="181" fontId="141" fillId="0" borderId="10" xfId="173" applyNumberFormat="1" applyFont="1" applyBorder="1" applyAlignment="1">
      <alignment horizontal="center"/>
    </xf>
    <xf numFmtId="168" fontId="177" fillId="0" borderId="2" xfId="0" applyFont="1" applyFill="1" applyBorder="1" applyAlignment="1"/>
    <xf numFmtId="164" fontId="186" fillId="0" borderId="2" xfId="83" applyNumberFormat="1" applyFont="1" applyFill="1" applyBorder="1" applyAlignment="1"/>
    <xf numFmtId="43" fontId="40" fillId="0" borderId="0" xfId="0" applyNumberFormat="1" applyFont="1" applyFill="1" applyAlignment="1"/>
    <xf numFmtId="43" fontId="47" fillId="0" borderId="75" xfId="0" applyNumberFormat="1" applyFont="1" applyFill="1" applyBorder="1" applyAlignment="1">
      <alignment horizontal="centerContinuous" vertical="center"/>
    </xf>
    <xf numFmtId="43" fontId="47" fillId="0" borderId="76" xfId="0" applyNumberFormat="1" applyFont="1" applyFill="1" applyBorder="1" applyAlignment="1">
      <alignment horizontal="centerContinuous" vertical="center"/>
    </xf>
    <xf numFmtId="17" fontId="185" fillId="0" borderId="78" xfId="0" applyNumberFormat="1" applyFont="1" applyFill="1" applyBorder="1" applyAlignment="1">
      <alignment horizontal="center"/>
    </xf>
    <xf numFmtId="1" fontId="27" fillId="0" borderId="0" xfId="0" applyNumberFormat="1" applyFont="1" applyFill="1" applyAlignment="1"/>
    <xf numFmtId="22" fontId="40" fillId="0" borderId="0" xfId="0" applyNumberFormat="1" applyFont="1" applyFill="1" applyAlignment="1">
      <alignment horizontal="right"/>
    </xf>
    <xf numFmtId="164" fontId="179" fillId="0" borderId="2" xfId="0" applyNumberFormat="1" applyFont="1" applyFill="1" applyBorder="1" applyAlignment="1"/>
    <xf numFmtId="22" fontId="40" fillId="0" borderId="2" xfId="0" applyNumberFormat="1" applyFont="1" applyFill="1" applyBorder="1" applyAlignment="1">
      <alignment horizontal="right"/>
    </xf>
    <xf numFmtId="0" fontId="40" fillId="0" borderId="2" xfId="0" applyNumberFormat="1" applyFont="1" applyFill="1" applyBorder="1" applyAlignment="1"/>
    <xf numFmtId="43" fontId="40" fillId="0" borderId="0" xfId="0" applyNumberFormat="1" applyFont="1" applyAlignment="1"/>
    <xf numFmtId="43" fontId="40" fillId="0" borderId="75" xfId="0" applyNumberFormat="1" applyFont="1" applyBorder="1" applyAlignment="1"/>
    <xf numFmtId="43" fontId="47" fillId="0" borderId="75" xfId="0" applyNumberFormat="1" applyFont="1" applyBorder="1" applyAlignment="1"/>
    <xf numFmtId="43" fontId="40" fillId="0" borderId="0" xfId="0" applyNumberFormat="1" applyFont="1" applyAlignment="1">
      <alignment horizontal="right"/>
    </xf>
    <xf numFmtId="164" fontId="27" fillId="0" borderId="0" xfId="0" applyNumberFormat="1" applyFont="1" applyAlignment="1"/>
    <xf numFmtId="164" fontId="173" fillId="0" borderId="0" xfId="0" applyNumberFormat="1" applyFont="1" applyAlignment="1"/>
    <xf numFmtId="164" fontId="27" fillId="0" borderId="24" xfId="0" applyNumberFormat="1" applyFont="1" applyBorder="1" applyAlignment="1"/>
    <xf numFmtId="164" fontId="173" fillId="0" borderId="2" xfId="0" applyNumberFormat="1" applyFont="1" applyBorder="1" applyAlignment="1"/>
    <xf numFmtId="43" fontId="40" fillId="0" borderId="2" xfId="0" applyNumberFormat="1" applyFont="1" applyBorder="1" applyAlignment="1">
      <alignment horizontal="right"/>
    </xf>
    <xf numFmtId="43" fontId="40" fillId="0" borderId="2" xfId="0" applyNumberFormat="1" applyFont="1" applyBorder="1" applyAlignment="1"/>
    <xf numFmtId="43" fontId="47" fillId="0" borderId="2" xfId="0" applyNumberFormat="1" applyFont="1" applyBorder="1" applyAlignment="1"/>
    <xf numFmtId="0" fontId="31" fillId="0" borderId="30" xfId="0" applyNumberFormat="1" applyFont="1" applyFill="1" applyBorder="1" applyAlignment="1">
      <alignment horizontal="centerContinuous"/>
    </xf>
    <xf numFmtId="0" fontId="0" fillId="0" borderId="26" xfId="0" applyNumberFormat="1" applyFont="1" applyFill="1" applyBorder="1" applyAlignment="1"/>
    <xf numFmtId="44" fontId="28" fillId="0" borderId="26" xfId="83" applyNumberFormat="1" applyFont="1" applyFill="1" applyBorder="1"/>
    <xf numFmtId="43" fontId="28" fillId="0" borderId="28" xfId="0" applyNumberFormat="1" applyFont="1" applyFill="1" applyBorder="1" applyAlignment="1"/>
    <xf numFmtId="43" fontId="28" fillId="0" borderId="30" xfId="0" applyNumberFormat="1" applyFont="1" applyFill="1" applyBorder="1" applyAlignment="1"/>
    <xf numFmtId="43" fontId="28" fillId="0" borderId="26" xfId="0" applyNumberFormat="1" applyFont="1" applyFill="1" applyBorder="1" applyAlignment="1"/>
    <xf numFmtId="43" fontId="28" fillId="0" borderId="26" xfId="83" applyNumberFormat="1" applyFont="1" applyFill="1" applyBorder="1"/>
    <xf numFmtId="44" fontId="28" fillId="0" borderId="28" xfId="83" applyNumberFormat="1" applyFont="1" applyFill="1" applyBorder="1"/>
    <xf numFmtId="43" fontId="28" fillId="0" borderId="28" xfId="83" applyNumberFormat="1" applyFont="1" applyFill="1" applyBorder="1"/>
    <xf numFmtId="44" fontId="28" fillId="0" borderId="33" xfId="83" applyNumberFormat="1" applyFont="1" applyFill="1" applyBorder="1"/>
    <xf numFmtId="0" fontId="31" fillId="88" borderId="27" xfId="0" applyNumberFormat="1" applyFont="1" applyFill="1" applyBorder="1" applyAlignment="1">
      <alignment horizontal="centerContinuous"/>
    </xf>
    <xf numFmtId="0" fontId="28" fillId="88" borderId="27" xfId="0" applyNumberFormat="1" applyFont="1" applyFill="1" applyBorder="1" applyAlignment="1">
      <alignment horizontal="center"/>
    </xf>
    <xf numFmtId="0" fontId="0" fillId="88" borderId="27" xfId="0" applyNumberFormat="1" applyFont="1" applyFill="1" applyBorder="1" applyAlignment="1"/>
    <xf numFmtId="44" fontId="28" fillId="88" borderId="27" xfId="83" applyNumberFormat="1" applyFont="1" applyFill="1" applyBorder="1"/>
    <xf numFmtId="44" fontId="28" fillId="88" borderId="29" xfId="83" applyNumberFormat="1" applyFont="1" applyFill="1" applyBorder="1"/>
    <xf numFmtId="43" fontId="28" fillId="88" borderId="27" xfId="0" applyNumberFormat="1" applyFont="1" applyFill="1" applyBorder="1" applyAlignment="1"/>
    <xf numFmtId="43" fontId="28" fillId="88" borderId="29" xfId="0" applyNumberFormat="1" applyFont="1" applyFill="1" applyBorder="1" applyAlignment="1"/>
    <xf numFmtId="43" fontId="28" fillId="88" borderId="27" xfId="83" applyNumberFormat="1" applyFont="1" applyFill="1" applyBorder="1"/>
    <xf numFmtId="43" fontId="28" fillId="88" borderId="29" xfId="83" applyNumberFormat="1" applyFont="1" applyFill="1" applyBorder="1"/>
    <xf numFmtId="43" fontId="28" fillId="88" borderId="25" xfId="0" applyNumberFormat="1" applyFont="1" applyFill="1" applyBorder="1" applyAlignment="1"/>
    <xf numFmtId="44" fontId="28" fillId="88" borderId="34" xfId="83" applyNumberFormat="1" applyFont="1" applyFill="1" applyBorder="1"/>
    <xf numFmtId="164" fontId="31" fillId="0" borderId="0" xfId="84" applyNumberFormat="1" applyFont="1" applyFill="1"/>
    <xf numFmtId="38" fontId="208" fillId="0" borderId="0" xfId="124" applyNumberFormat="1" applyFont="1" applyFill="1" applyAlignment="1">
      <alignment horizontal="center"/>
    </xf>
    <xf numFmtId="49" fontId="40" fillId="0" borderId="0" xfId="84" applyNumberFormat="1" applyFont="1" applyFill="1" applyBorder="1" applyAlignment="1">
      <alignment horizontal="left"/>
    </xf>
    <xf numFmtId="43" fontId="40" fillId="0" borderId="0" xfId="84" applyNumberFormat="1" applyFont="1" applyFill="1" applyBorder="1"/>
    <xf numFmtId="49" fontId="40" fillId="0" borderId="18" xfId="84" applyNumberFormat="1" applyFont="1" applyFill="1" applyBorder="1" applyAlignment="1">
      <alignment horizontal="left"/>
    </xf>
    <xf numFmtId="43" fontId="40" fillId="138" borderId="0" xfId="84" applyNumberFormat="1" applyFont="1" applyFill="1" applyBorder="1"/>
    <xf numFmtId="0" fontId="40" fillId="0" borderId="18" xfId="84" applyNumberFormat="1" applyFont="1" applyFill="1" applyBorder="1" applyAlignment="1">
      <alignment horizontal="left"/>
    </xf>
    <xf numFmtId="1" fontId="40" fillId="0" borderId="18" xfId="84" applyNumberFormat="1" applyFont="1" applyFill="1" applyBorder="1" applyAlignment="1">
      <alignment horizontal="left"/>
    </xf>
    <xf numFmtId="1" fontId="40" fillId="0" borderId="0" xfId="84" applyNumberFormat="1" applyFont="1" applyFill="1" applyBorder="1" applyAlignment="1">
      <alignment horizontal="left"/>
    </xf>
    <xf numFmtId="0" fontId="209" fillId="0" borderId="18" xfId="12052" applyFont="1" applyFill="1" applyBorder="1" applyAlignment="1">
      <alignment horizontal="left" wrapText="1"/>
    </xf>
    <xf numFmtId="0" fontId="209" fillId="0" borderId="0" xfId="12052" applyFont="1" applyFill="1" applyBorder="1" applyAlignment="1">
      <alignment horizontal="left" wrapText="1"/>
    </xf>
    <xf numFmtId="0" fontId="209" fillId="0" borderId="0" xfId="12052" applyFont="1" applyFill="1" applyBorder="1" applyAlignment="1">
      <alignment wrapText="1"/>
    </xf>
    <xf numFmtId="0" fontId="209" fillId="138" borderId="18" xfId="12052" applyFont="1" applyFill="1" applyBorder="1" applyAlignment="1">
      <alignment horizontal="left" wrapText="1"/>
    </xf>
    <xf numFmtId="0" fontId="209" fillId="138" borderId="0" xfId="12052" applyFont="1" applyFill="1" applyBorder="1" applyAlignment="1">
      <alignment horizontal="left" wrapText="1"/>
    </xf>
    <xf numFmtId="0" fontId="209" fillId="138" borderId="0" xfId="12052" applyFont="1" applyFill="1" applyBorder="1" applyAlignment="1">
      <alignment wrapText="1"/>
    </xf>
    <xf numFmtId="0" fontId="209" fillId="0" borderId="89" xfId="12052" applyFont="1" applyFill="1" applyBorder="1" applyAlignment="1">
      <alignment wrapText="1"/>
    </xf>
    <xf numFmtId="0" fontId="209" fillId="0" borderId="0" xfId="12058" applyFont="1" applyFill="1" applyBorder="1" applyAlignment="1"/>
    <xf numFmtId="1" fontId="40" fillId="138" borderId="0" xfId="84" applyNumberFormat="1" applyFont="1" applyFill="1" applyAlignment="1">
      <alignment horizontal="left"/>
    </xf>
    <xf numFmtId="1" fontId="40" fillId="138" borderId="18" xfId="84" applyNumberFormat="1" applyFont="1" applyFill="1" applyBorder="1" applyAlignment="1">
      <alignment horizontal="left"/>
    </xf>
    <xf numFmtId="1" fontId="40" fillId="138" borderId="0" xfId="84" applyNumberFormat="1" applyFont="1" applyFill="1" applyBorder="1" applyAlignment="1">
      <alignment horizontal="left"/>
    </xf>
    <xf numFmtId="49" fontId="209" fillId="0" borderId="18" xfId="12058" applyNumberFormat="1" applyFont="1" applyFill="1" applyBorder="1" applyAlignment="1">
      <alignment horizontal="left" wrapText="1"/>
    </xf>
    <xf numFmtId="49" fontId="209" fillId="0" borderId="0" xfId="12058" applyNumberFormat="1" applyFont="1" applyFill="1" applyBorder="1" applyAlignment="1">
      <alignment horizontal="left" wrapText="1"/>
    </xf>
    <xf numFmtId="0" fontId="209" fillId="0" borderId="89" xfId="12058" applyFont="1" applyFill="1" applyBorder="1" applyAlignment="1"/>
    <xf numFmtId="49" fontId="40" fillId="0" borderId="18" xfId="77" applyNumberFormat="1" applyFont="1" applyFill="1" applyBorder="1" applyAlignment="1">
      <alignment horizontal="left"/>
    </xf>
    <xf numFmtId="49" fontId="40" fillId="0" borderId="0" xfId="77" applyNumberFormat="1" applyFont="1" applyFill="1" applyBorder="1" applyAlignment="1">
      <alignment horizontal="left"/>
    </xf>
    <xf numFmtId="0" fontId="40" fillId="0" borderId="0" xfId="77" applyFont="1" applyFill="1" applyBorder="1"/>
    <xf numFmtId="0" fontId="212" fillId="0" borderId="0" xfId="77" applyFont="1" applyFill="1"/>
    <xf numFmtId="164" fontId="40" fillId="0" borderId="0" xfId="84" applyNumberFormat="1" applyFont="1" applyFill="1"/>
    <xf numFmtId="0" fontId="40" fillId="0" borderId="0" xfId="152" applyFont="1" applyFill="1" applyBorder="1"/>
    <xf numFmtId="0" fontId="40" fillId="138" borderId="0" xfId="152" applyFont="1" applyFill="1"/>
    <xf numFmtId="0" fontId="40" fillId="138" borderId="0" xfId="152" applyFont="1" applyFill="1" applyBorder="1"/>
    <xf numFmtId="49" fontId="209" fillId="0" borderId="18" xfId="12058" applyNumberFormat="1" applyFont="1" applyFill="1" applyBorder="1" applyAlignment="1">
      <alignment wrapText="1"/>
    </xf>
    <xf numFmtId="49" fontId="209" fillId="0" borderId="0" xfId="12058" applyNumberFormat="1" applyFont="1" applyFill="1" applyBorder="1" applyAlignment="1">
      <alignment wrapText="1"/>
    </xf>
    <xf numFmtId="41" fontId="28" fillId="0" borderId="0" xfId="84" applyNumberFormat="1" applyFont="1" applyFill="1" applyBorder="1"/>
    <xf numFmtId="0" fontId="214" fillId="0" borderId="0" xfId="174" applyFont="1" applyFill="1"/>
    <xf numFmtId="41" fontId="40" fillId="0" borderId="0" xfId="83" applyNumberFormat="1" applyFont="1" applyFill="1" applyAlignment="1"/>
    <xf numFmtId="42" fontId="40" fillId="0" borderId="9" xfId="0" applyNumberFormat="1" applyFont="1" applyFill="1" applyBorder="1" applyAlignment="1"/>
    <xf numFmtId="49" fontId="40" fillId="141" borderId="18" xfId="84" applyNumberFormat="1" applyFont="1" applyFill="1" applyBorder="1" applyAlignment="1">
      <alignment horizontal="left"/>
    </xf>
    <xf numFmtId="49" fontId="40" fillId="0" borderId="18" xfId="0" applyNumberFormat="1" applyFont="1" applyFill="1" applyBorder="1" applyAlignment="1">
      <alignment horizontal="left"/>
    </xf>
    <xf numFmtId="0" fontId="209" fillId="141" borderId="18" xfId="12052" applyFont="1" applyFill="1" applyBorder="1" applyAlignment="1">
      <alignment horizontal="left" wrapText="1"/>
    </xf>
    <xf numFmtId="1" fontId="40" fillId="141" borderId="0" xfId="84" applyNumberFormat="1" applyFont="1" applyFill="1" applyAlignment="1">
      <alignment horizontal="left"/>
    </xf>
    <xf numFmtId="1" fontId="40" fillId="141" borderId="18" xfId="84" applyNumberFormat="1" applyFont="1" applyFill="1" applyBorder="1" applyAlignment="1">
      <alignment horizontal="left"/>
    </xf>
    <xf numFmtId="43" fontId="40" fillId="141" borderId="0" xfId="84" applyNumberFormat="1" applyFont="1" applyFill="1" applyBorder="1"/>
    <xf numFmtId="43" fontId="40" fillId="142" borderId="0" xfId="84" applyNumberFormat="1" applyFont="1" applyFill="1" applyBorder="1"/>
    <xf numFmtId="43" fontId="40" fillId="141" borderId="10" xfId="84" applyNumberFormat="1" applyFont="1" applyFill="1" applyBorder="1"/>
    <xf numFmtId="49" fontId="40" fillId="141" borderId="0" xfId="84" applyNumberFormat="1" applyFont="1" applyFill="1" applyBorder="1" applyAlignment="1">
      <alignment horizontal="left"/>
    </xf>
    <xf numFmtId="0" fontId="209" fillId="141" borderId="0" xfId="12052" applyFont="1" applyFill="1" applyBorder="1" applyAlignment="1">
      <alignment horizontal="left" wrapText="1"/>
    </xf>
    <xf numFmtId="1" fontId="40" fillId="141" borderId="0" xfId="84" applyNumberFormat="1" applyFont="1" applyFill="1" applyBorder="1" applyAlignment="1">
      <alignment horizontal="left"/>
    </xf>
    <xf numFmtId="43" fontId="40" fillId="141" borderId="29" xfId="84" applyNumberFormat="1" applyFont="1" applyFill="1" applyBorder="1"/>
    <xf numFmtId="164" fontId="47" fillId="0" borderId="0" xfId="84" applyNumberFormat="1" applyFont="1" applyFill="1" applyBorder="1"/>
    <xf numFmtId="10" fontId="0" fillId="114" borderId="0" xfId="0" applyNumberFormat="1" applyFill="1" applyBorder="1" applyAlignment="1"/>
    <xf numFmtId="0" fontId="210" fillId="0" borderId="0" xfId="12200" applyFont="1" applyFill="1" applyBorder="1" applyAlignment="1">
      <alignment vertical="top"/>
    </xf>
    <xf numFmtId="0" fontId="216" fillId="0" borderId="0" xfId="0" quotePrefix="1" applyNumberFormat="1" applyFont="1" applyFill="1" applyAlignment="1"/>
    <xf numFmtId="49" fontId="31" fillId="0" borderId="0" xfId="12249" applyNumberFormat="1" applyFont="1" applyFill="1" applyAlignment="1"/>
    <xf numFmtId="0" fontId="205" fillId="0" borderId="0" xfId="12249" applyFont="1" applyFill="1"/>
    <xf numFmtId="0" fontId="28" fillId="0" borderId="0" xfId="12249" applyFont="1" applyFill="1" applyBorder="1"/>
    <xf numFmtId="49" fontId="28" fillId="0" borderId="0" xfId="12249" applyNumberFormat="1" applyFont="1" applyFill="1" applyAlignment="1"/>
    <xf numFmtId="41" fontId="28" fillId="0" borderId="0" xfId="12249" applyNumberFormat="1" applyFont="1" applyFill="1"/>
    <xf numFmtId="0" fontId="28" fillId="0" borderId="0" xfId="12249" applyFont="1" applyFill="1"/>
    <xf numFmtId="0" fontId="217" fillId="0" borderId="0" xfId="12249"/>
    <xf numFmtId="17" fontId="206" fillId="0" borderId="0" xfId="12249" quotePrefix="1" applyNumberFormat="1" applyFont="1" applyFill="1" applyAlignment="1">
      <alignment horizontal="left"/>
    </xf>
    <xf numFmtId="14" fontId="31" fillId="0" borderId="0" xfId="12249" applyNumberFormat="1" applyFont="1" applyFill="1" applyAlignment="1">
      <alignment horizontal="left"/>
    </xf>
    <xf numFmtId="17" fontId="91" fillId="0" borderId="0" xfId="12249" quotePrefix="1" applyNumberFormat="1" applyFont="1" applyFill="1"/>
    <xf numFmtId="164" fontId="28" fillId="0" borderId="0" xfId="12249" applyNumberFormat="1" applyFont="1" applyFill="1" applyBorder="1"/>
    <xf numFmtId="17" fontId="206" fillId="138" borderId="0" xfId="12249" quotePrefix="1" applyNumberFormat="1" applyFont="1" applyFill="1"/>
    <xf numFmtId="14" fontId="31" fillId="0" borderId="0" xfId="12249" applyNumberFormat="1" applyFont="1" applyFill="1" applyAlignment="1">
      <alignment horizontal="center"/>
    </xf>
    <xf numFmtId="41" fontId="28" fillId="0" borderId="62" xfId="12249" applyNumberFormat="1" applyFont="1" applyFill="1" applyBorder="1" applyAlignment="1">
      <alignment horizontal="center"/>
    </xf>
    <xf numFmtId="49" fontId="31" fillId="0" borderId="87" xfId="12249" applyNumberFormat="1" applyFont="1" applyFill="1" applyBorder="1" applyAlignment="1"/>
    <xf numFmtId="49" fontId="31" fillId="0" borderId="1" xfId="12249" applyNumberFormat="1" applyFont="1" applyFill="1" applyBorder="1" applyAlignment="1"/>
    <xf numFmtId="17" fontId="31" fillId="0" borderId="1" xfId="12249" applyNumberFormat="1" applyFont="1" applyFill="1" applyBorder="1" applyAlignment="1">
      <alignment horizontal="center"/>
    </xf>
    <xf numFmtId="0" fontId="40" fillId="0" borderId="0" xfId="12249" applyFont="1" applyFill="1" applyBorder="1"/>
    <xf numFmtId="0" fontId="40" fillId="0" borderId="0" xfId="12249" applyFont="1" applyFill="1" applyBorder="1" applyAlignment="1">
      <alignment horizontal="left"/>
    </xf>
    <xf numFmtId="0" fontId="40" fillId="0" borderId="0" xfId="12249" applyFont="1" applyFill="1" applyBorder="1" applyAlignment="1">
      <alignment horizontal="center"/>
    </xf>
    <xf numFmtId="41" fontId="40" fillId="0" borderId="0" xfId="12249" applyNumberFormat="1" applyFont="1" applyFill="1"/>
    <xf numFmtId="0" fontId="40" fillId="0" borderId="0" xfId="12249" applyFont="1" applyFill="1"/>
    <xf numFmtId="0" fontId="40" fillId="141" borderId="0" xfId="12249" applyFont="1" applyFill="1" applyBorder="1"/>
    <xf numFmtId="0" fontId="40" fillId="141" borderId="0" xfId="12249" applyFont="1" applyFill="1" applyBorder="1" applyAlignment="1">
      <alignment horizontal="left"/>
    </xf>
    <xf numFmtId="189" fontId="40" fillId="141" borderId="0" xfId="12249" applyNumberFormat="1" applyFont="1" applyFill="1" applyBorder="1" applyAlignment="1">
      <alignment horizontal="right"/>
    </xf>
    <xf numFmtId="0" fontId="217" fillId="0" borderId="0" xfId="12249" applyFill="1"/>
    <xf numFmtId="49" fontId="40" fillId="0" borderId="18" xfId="12249" applyNumberFormat="1" applyFont="1" applyFill="1" applyBorder="1" applyAlignment="1">
      <alignment horizontal="left"/>
    </xf>
    <xf numFmtId="49" fontId="40" fillId="0" borderId="0" xfId="12249" applyNumberFormat="1" applyFont="1" applyFill="1" applyBorder="1" applyAlignment="1">
      <alignment horizontal="left"/>
    </xf>
    <xf numFmtId="49" fontId="40" fillId="138" borderId="18" xfId="12249" applyNumberFormat="1" applyFont="1" applyFill="1" applyBorder="1" applyAlignment="1">
      <alignment horizontal="left"/>
    </xf>
    <xf numFmtId="49" fontId="40" fillId="138" borderId="0" xfId="12249" applyNumberFormat="1" applyFont="1" applyFill="1" applyBorder="1" applyAlignment="1">
      <alignment horizontal="left"/>
    </xf>
    <xf numFmtId="0" fontId="40" fillId="138" borderId="0" xfId="12249" applyFont="1" applyFill="1" applyBorder="1"/>
    <xf numFmtId="0" fontId="40" fillId="138" borderId="0" xfId="12249" applyFont="1" applyFill="1" applyBorder="1" applyAlignment="1">
      <alignment horizontal="left"/>
    </xf>
    <xf numFmtId="189" fontId="40" fillId="138" borderId="0" xfId="12249" applyNumberFormat="1" applyFont="1" applyFill="1" applyBorder="1" applyAlignment="1">
      <alignment horizontal="right"/>
    </xf>
    <xf numFmtId="0" fontId="40" fillId="138" borderId="0" xfId="12249" applyFont="1" applyFill="1" applyBorder="1" applyAlignment="1">
      <alignment horizontal="center"/>
    </xf>
    <xf numFmtId="49" fontId="40" fillId="141" borderId="18" xfId="12249" applyNumberFormat="1" applyFont="1" applyFill="1" applyBorder="1" applyAlignment="1">
      <alignment horizontal="left"/>
    </xf>
    <xf numFmtId="49" fontId="40" fillId="142" borderId="0" xfId="12249" applyNumberFormat="1" applyFont="1" applyFill="1" applyBorder="1" applyAlignment="1">
      <alignment horizontal="left"/>
    </xf>
    <xf numFmtId="17" fontId="40" fillId="141" borderId="0" xfId="12249" applyNumberFormat="1" applyFont="1" applyFill="1" applyBorder="1"/>
    <xf numFmtId="17" fontId="40" fillId="138" borderId="0" xfId="12249" applyNumberFormat="1" applyFont="1" applyFill="1" applyBorder="1"/>
    <xf numFmtId="49" fontId="40" fillId="142" borderId="18" xfId="12249" applyNumberFormat="1" applyFont="1" applyFill="1" applyBorder="1" applyAlignment="1">
      <alignment horizontal="left"/>
    </xf>
    <xf numFmtId="0" fontId="40" fillId="142" borderId="0" xfId="12249" applyFont="1" applyFill="1" applyBorder="1" applyAlignment="1">
      <alignment horizontal="left"/>
    </xf>
    <xf numFmtId="17" fontId="40" fillId="142" borderId="0" xfId="12249" applyNumberFormat="1" applyFont="1" applyFill="1" applyBorder="1"/>
    <xf numFmtId="0" fontId="40" fillId="142" borderId="0" xfId="12249" applyFont="1" applyFill="1" applyBorder="1" applyAlignment="1">
      <alignment horizontal="center"/>
    </xf>
    <xf numFmtId="0" fontId="40" fillId="142" borderId="0" xfId="12249" applyFont="1" applyFill="1" applyBorder="1"/>
    <xf numFmtId="49" fontId="40" fillId="141" borderId="0" xfId="12249" applyNumberFormat="1" applyFont="1" applyFill="1" applyBorder="1" applyAlignment="1">
      <alignment horizontal="left"/>
    </xf>
    <xf numFmtId="49" fontId="40" fillId="0" borderId="18" xfId="12249" applyNumberFormat="1" applyFont="1" applyFill="1" applyBorder="1" applyAlignment="1">
      <alignment horizontal="left" vertical="top"/>
    </xf>
    <xf numFmtId="49" fontId="40" fillId="0" borderId="0" xfId="12249" applyNumberFormat="1" applyFont="1" applyFill="1" applyBorder="1" applyAlignment="1">
      <alignment horizontal="left" vertical="top"/>
    </xf>
    <xf numFmtId="49" fontId="40" fillId="138" borderId="18" xfId="12249" applyNumberFormat="1" applyFont="1" applyFill="1" applyBorder="1" applyAlignment="1">
      <alignment horizontal="left" vertical="top"/>
    </xf>
    <xf numFmtId="49" fontId="40" fillId="138" borderId="0" xfId="12249" applyNumberFormat="1" applyFont="1" applyFill="1" applyBorder="1" applyAlignment="1">
      <alignment horizontal="left" vertical="top"/>
    </xf>
    <xf numFmtId="17" fontId="40" fillId="141" borderId="0" xfId="12249" applyNumberFormat="1" applyFont="1" applyFill="1"/>
    <xf numFmtId="49" fontId="40" fillId="138" borderId="0" xfId="12249" applyNumberFormat="1" applyFont="1" applyFill="1" applyAlignment="1">
      <alignment horizontal="left"/>
    </xf>
    <xf numFmtId="0" fontId="40" fillId="138" borderId="0" xfId="12249" applyFont="1" applyFill="1"/>
    <xf numFmtId="17" fontId="40" fillId="138" borderId="0" xfId="12249" applyNumberFormat="1" applyFont="1" applyFill="1"/>
    <xf numFmtId="49" fontId="40" fillId="141" borderId="0" xfId="12249" applyNumberFormat="1" applyFont="1" applyFill="1" applyAlignment="1">
      <alignment horizontal="left"/>
    </xf>
    <xf numFmtId="0" fontId="40" fillId="141" borderId="0" xfId="12249" applyFont="1" applyFill="1"/>
    <xf numFmtId="0" fontId="40" fillId="0" borderId="18" xfId="12249" applyNumberFormat="1" applyFont="1" applyFill="1" applyBorder="1" applyAlignment="1">
      <alignment horizontal="left"/>
    </xf>
    <xf numFmtId="49" fontId="40" fillId="0" borderId="18" xfId="12249" applyNumberFormat="1" applyFont="1" applyFill="1" applyBorder="1"/>
    <xf numFmtId="49" fontId="40" fillId="0" borderId="0" xfId="12249" applyNumberFormat="1" applyFont="1" applyFill="1" applyBorder="1"/>
    <xf numFmtId="17" fontId="40" fillId="138" borderId="0" xfId="12249" applyNumberFormat="1" applyFont="1" applyFill="1" applyBorder="1" applyAlignment="1">
      <alignment horizontal="right"/>
    </xf>
    <xf numFmtId="189" fontId="40" fillId="0" borderId="0" xfId="12249" applyNumberFormat="1" applyFont="1" applyFill="1" applyBorder="1" applyAlignment="1">
      <alignment horizontal="center"/>
    </xf>
    <xf numFmtId="0" fontId="40" fillId="0" borderId="18" xfId="12249" applyFont="1" applyFill="1" applyBorder="1" applyAlignment="1">
      <alignment horizontal="left"/>
    </xf>
    <xf numFmtId="0" fontId="40" fillId="0" borderId="89" xfId="12249" applyFont="1" applyFill="1" applyBorder="1"/>
    <xf numFmtId="17" fontId="40" fillId="142" borderId="0" xfId="12249" applyNumberFormat="1" applyFont="1" applyFill="1"/>
    <xf numFmtId="49" fontId="40" fillId="138" borderId="18" xfId="12249" applyNumberFormat="1" applyFont="1" applyFill="1" applyBorder="1"/>
    <xf numFmtId="49" fontId="40" fillId="138" borderId="0" xfId="12249" applyNumberFormat="1" applyFont="1" applyFill="1" applyBorder="1"/>
    <xf numFmtId="49" fontId="40" fillId="141" borderId="18" xfId="12249" applyNumberFormat="1" applyFont="1" applyFill="1" applyBorder="1"/>
    <xf numFmtId="49" fontId="40" fillId="141" borderId="0" xfId="12249" applyNumberFormat="1" applyFont="1" applyFill="1" applyBorder="1"/>
    <xf numFmtId="17" fontId="40" fillId="0" borderId="0" xfId="12249" applyNumberFormat="1" applyFont="1" applyFill="1" applyBorder="1"/>
    <xf numFmtId="0" fontId="40" fillId="0" borderId="0" xfId="12249" applyFont="1" applyFill="1" applyBorder="1" applyAlignment="1">
      <alignment horizontal="left" vertical="top" wrapText="1"/>
    </xf>
    <xf numFmtId="0" fontId="40" fillId="138" borderId="0" xfId="12249" applyFont="1" applyFill="1" applyBorder="1" applyAlignment="1">
      <alignment horizontal="left" vertical="top" wrapText="1"/>
    </xf>
    <xf numFmtId="0" fontId="40" fillId="141" borderId="0" xfId="12249" applyFont="1" applyFill="1" applyBorder="1" applyAlignment="1">
      <alignment horizontal="left" vertical="top" wrapText="1"/>
    </xf>
    <xf numFmtId="0" fontId="40" fillId="138" borderId="18" xfId="12249" applyFont="1" applyFill="1" applyBorder="1" applyAlignment="1">
      <alignment horizontal="left"/>
    </xf>
    <xf numFmtId="0" fontId="209" fillId="0" borderId="0" xfId="12249" applyFont="1" applyFill="1" applyBorder="1"/>
    <xf numFmtId="0" fontId="47" fillId="0" borderId="0" xfId="12249" applyFont="1" applyFill="1"/>
    <xf numFmtId="0" fontId="40" fillId="141" borderId="10" xfId="12249" applyFont="1" applyFill="1" applyBorder="1" applyAlignment="1">
      <alignment horizontal="left"/>
    </xf>
    <xf numFmtId="49" fontId="40" fillId="142" borderId="0" xfId="12249" applyNumberFormat="1" applyFont="1" applyFill="1" applyAlignment="1">
      <alignment horizontal="left"/>
    </xf>
    <xf numFmtId="49" fontId="40" fillId="0" borderId="18" xfId="12249" quotePrefix="1" applyNumberFormat="1" applyFont="1" applyFill="1" applyBorder="1" applyAlignment="1">
      <alignment horizontal="left"/>
    </xf>
    <xf numFmtId="49" fontId="40" fillId="0" borderId="0" xfId="12249" quotePrefix="1" applyNumberFormat="1" applyFont="1" applyFill="1" applyBorder="1" applyAlignment="1">
      <alignment horizontal="left"/>
    </xf>
    <xf numFmtId="0" fontId="40" fillId="0" borderId="0" xfId="12249" applyFont="1" applyFill="1" applyBorder="1" applyAlignment="1">
      <alignment wrapText="1"/>
    </xf>
    <xf numFmtId="0" fontId="40" fillId="138" borderId="0" xfId="12249" applyFont="1" applyFill="1" applyBorder="1" applyAlignment="1">
      <alignment wrapText="1"/>
    </xf>
    <xf numFmtId="0" fontId="40" fillId="141" borderId="0" xfId="12249" applyFont="1" applyFill="1" applyBorder="1" applyAlignment="1">
      <alignment wrapText="1"/>
    </xf>
    <xf numFmtId="0" fontId="40" fillId="0" borderId="0" xfId="12249" applyFont="1" applyFill="1" applyBorder="1" applyAlignment="1">
      <alignment horizontal="left" vertical="top"/>
    </xf>
    <xf numFmtId="0" fontId="40" fillId="0" borderId="7" xfId="12249" applyFont="1" applyFill="1" applyBorder="1" applyAlignment="1">
      <alignment vertical="top" wrapText="1"/>
    </xf>
    <xf numFmtId="0" fontId="40" fillId="0" borderId="0" xfId="12249" applyFont="1" applyFill="1" applyBorder="1" applyAlignment="1">
      <alignment vertical="top" wrapText="1"/>
    </xf>
    <xf numFmtId="0" fontId="40" fillId="141" borderId="18" xfId="12249" applyFont="1" applyFill="1" applyBorder="1" applyAlignment="1">
      <alignment horizontal="left"/>
    </xf>
    <xf numFmtId="0" fontId="47" fillId="0" borderId="0" xfId="12249" applyFont="1" applyFill="1" applyBorder="1"/>
    <xf numFmtId="43" fontId="28" fillId="0" borderId="0" xfId="12249" applyNumberFormat="1" applyFont="1" applyFill="1"/>
    <xf numFmtId="43" fontId="28" fillId="0" borderId="0" xfId="12249" applyNumberFormat="1" applyFont="1" applyFill="1" applyBorder="1"/>
    <xf numFmtId="0" fontId="28" fillId="0" borderId="0" xfId="12249" applyFont="1" applyFill="1" applyAlignment="1">
      <alignment horizontal="center"/>
    </xf>
    <xf numFmtId="10" fontId="28" fillId="0" borderId="0" xfId="12249" applyNumberFormat="1" applyFont="1" applyFill="1" applyAlignment="1">
      <alignment horizontal="center"/>
    </xf>
    <xf numFmtId="168" fontId="0" fillId="0" borderId="0" xfId="0" applyAlignment="1"/>
    <xf numFmtId="15" fontId="48" fillId="0" borderId="0" xfId="0" quotePrefix="1" applyNumberFormat="1" applyFont="1" applyFill="1" applyAlignment="1"/>
    <xf numFmtId="168" fontId="48" fillId="0" borderId="0" xfId="0" applyFont="1" applyFill="1" applyAlignment="1"/>
    <xf numFmtId="168" fontId="34" fillId="0" borderId="0" xfId="0" applyFont="1" applyFill="1" applyAlignment="1"/>
    <xf numFmtId="14" fontId="29" fillId="0" borderId="0" xfId="0" quotePrefix="1" applyNumberFormat="1" applyFont="1" applyFill="1" applyAlignment="1">
      <alignment horizontal="centerContinuous"/>
    </xf>
    <xf numFmtId="168" fontId="28" fillId="0" borderId="0" xfId="0" applyFont="1" applyFill="1" applyAlignment="1">
      <alignment horizontal="centerContinuous"/>
    </xf>
    <xf numFmtId="168" fontId="77" fillId="0" borderId="0" xfId="0" applyFont="1" applyFill="1" applyAlignment="1">
      <alignment horizontal="center"/>
    </xf>
    <xf numFmtId="168" fontId="39" fillId="0" borderId="10" xfId="0" applyFont="1" applyFill="1" applyBorder="1" applyAlignment="1">
      <alignment horizontal="center"/>
    </xf>
    <xf numFmtId="168" fontId="39" fillId="0" borderId="0" xfId="0" applyFont="1" applyFill="1" applyAlignment="1"/>
    <xf numFmtId="168" fontId="39" fillId="0" borderId="0" xfId="0" applyFont="1" applyFill="1" applyAlignment="1">
      <alignment horizontal="center"/>
    </xf>
    <xf numFmtId="168" fontId="78" fillId="0" borderId="0" xfId="0" applyFont="1" applyFill="1" applyAlignment="1"/>
    <xf numFmtId="168" fontId="77" fillId="0" borderId="0" xfId="0" applyFont="1" applyFill="1" applyAlignment="1"/>
    <xf numFmtId="37" fontId="77" fillId="0" borderId="0" xfId="0" applyNumberFormat="1" applyFont="1" applyFill="1" applyAlignment="1">
      <alignment horizontal="center"/>
    </xf>
    <xf numFmtId="168" fontId="39" fillId="0" borderId="27" xfId="0" applyFont="1" applyBorder="1" applyAlignment="1">
      <alignment horizontal="left"/>
    </xf>
    <xf numFmtId="168" fontId="79" fillId="0" borderId="0" xfId="0" applyFont="1" applyFill="1" applyAlignment="1"/>
    <xf numFmtId="168" fontId="79" fillId="0" borderId="0" xfId="0" applyFont="1" applyFill="1" applyAlignment="1">
      <alignment horizontal="center"/>
    </xf>
    <xf numFmtId="41" fontId="79" fillId="0" borderId="0" xfId="84" applyNumberFormat="1" applyFont="1" applyFill="1"/>
    <xf numFmtId="170" fontId="80" fillId="0" borderId="0" xfId="0" applyNumberFormat="1" applyFont="1" applyFill="1" applyAlignment="1" applyProtection="1">
      <protection locked="0"/>
    </xf>
    <xf numFmtId="168" fontId="81" fillId="0" borderId="0" xfId="0" applyFont="1" applyFill="1" applyAlignment="1">
      <alignment horizontal="center"/>
    </xf>
    <xf numFmtId="41" fontId="79" fillId="0" borderId="10" xfId="84" applyNumberFormat="1" applyFont="1" applyFill="1" applyBorder="1"/>
    <xf numFmtId="170" fontId="80" fillId="0" borderId="10" xfId="0" applyNumberFormat="1" applyFont="1" applyFill="1" applyBorder="1" applyAlignment="1" applyProtection="1">
      <protection locked="0"/>
    </xf>
    <xf numFmtId="37" fontId="79" fillId="0" borderId="0" xfId="0" applyNumberFormat="1" applyFont="1" applyFill="1" applyAlignment="1"/>
    <xf numFmtId="168" fontId="79" fillId="0" borderId="26" xfId="0" applyFont="1" applyFill="1" applyBorder="1" applyAlignment="1"/>
    <xf numFmtId="168" fontId="79" fillId="0" borderId="0" xfId="0" applyFont="1" applyFill="1" applyBorder="1" applyAlignment="1"/>
    <xf numFmtId="168" fontId="79" fillId="0" borderId="10" xfId="0" applyFont="1" applyFill="1" applyBorder="1" applyAlignment="1"/>
    <xf numFmtId="168" fontId="79" fillId="0" borderId="10" xfId="0" applyFont="1" applyFill="1" applyBorder="1" applyAlignment="1">
      <alignment horizontal="center"/>
    </xf>
    <xf numFmtId="37" fontId="79" fillId="0" borderId="10" xfId="0" applyNumberFormat="1" applyFont="1" applyFill="1" applyBorder="1" applyAlignment="1"/>
    <xf numFmtId="168" fontId="79" fillId="0" borderId="0" xfId="0" applyFont="1" applyFill="1" applyBorder="1" applyAlignment="1">
      <alignment horizontal="center"/>
    </xf>
    <xf numFmtId="41" fontId="79" fillId="0" borderId="0" xfId="84" applyNumberFormat="1" applyFont="1" applyFill="1" applyBorder="1"/>
    <xf numFmtId="37" fontId="79" fillId="0" borderId="0" xfId="0" applyNumberFormat="1" applyFont="1" applyFill="1" applyBorder="1" applyAlignment="1"/>
    <xf numFmtId="170" fontId="80" fillId="0" borderId="0" xfId="0" applyNumberFormat="1" applyFont="1" applyFill="1" applyBorder="1" applyAlignment="1" applyProtection="1">
      <protection locked="0"/>
    </xf>
    <xf numFmtId="14" fontId="29" fillId="0" borderId="0" xfId="0" quotePrefix="1" applyNumberFormat="1" applyFont="1" applyAlignment="1">
      <alignment horizontal="centerContinuous"/>
    </xf>
    <xf numFmtId="168" fontId="28" fillId="0" borderId="0" xfId="0" applyFont="1" applyAlignment="1">
      <alignment horizontal="centerContinuous"/>
    </xf>
    <xf numFmtId="168" fontId="77" fillId="0" borderId="0" xfId="0" applyFont="1" applyAlignment="1">
      <alignment horizontal="center"/>
    </xf>
    <xf numFmtId="168" fontId="34" fillId="0" borderId="0" xfId="0" applyFont="1" applyAlignment="1"/>
    <xf numFmtId="168" fontId="78" fillId="0" borderId="0" xfId="0" applyFont="1" applyAlignment="1"/>
    <xf numFmtId="168" fontId="77" fillId="0" borderId="0" xfId="0" applyFont="1" applyAlignment="1"/>
    <xf numFmtId="37" fontId="77" fillId="0" borderId="0" xfId="0" applyNumberFormat="1" applyFont="1" applyAlignment="1">
      <alignment horizontal="center"/>
    </xf>
    <xf numFmtId="168" fontId="79" fillId="0" borderId="0" xfId="0" applyFont="1" applyAlignment="1"/>
    <xf numFmtId="41" fontId="79" fillId="0" borderId="0" xfId="84" applyNumberFormat="1" applyFont="1"/>
    <xf numFmtId="170" fontId="80" fillId="0" borderId="0" xfId="0" applyNumberFormat="1" applyFont="1" applyAlignment="1" applyProtection="1">
      <protection locked="0"/>
    </xf>
    <xf numFmtId="169" fontId="80" fillId="0" borderId="0" xfId="0" applyNumberFormat="1" applyFont="1" applyAlignment="1" applyProtection="1">
      <alignment horizontal="right"/>
      <protection locked="0"/>
    </xf>
    <xf numFmtId="41" fontId="79" fillId="0" borderId="10" xfId="84" applyNumberFormat="1" applyFont="1" applyBorder="1"/>
    <xf numFmtId="170" fontId="80" fillId="0" borderId="10" xfId="0" applyNumberFormat="1" applyFont="1" applyBorder="1" applyAlignment="1" applyProtection="1">
      <protection locked="0"/>
    </xf>
    <xf numFmtId="169" fontId="80" fillId="0" borderId="10" xfId="0" applyNumberFormat="1" applyFont="1" applyBorder="1" applyAlignment="1" applyProtection="1">
      <alignment horizontal="right"/>
      <protection locked="0"/>
    </xf>
    <xf numFmtId="37" fontId="79" fillId="0" borderId="0" xfId="0" applyNumberFormat="1" applyFont="1" applyAlignment="1"/>
    <xf numFmtId="168" fontId="79" fillId="0" borderId="0" xfId="0" applyFont="1" applyBorder="1" applyAlignment="1"/>
    <xf numFmtId="168" fontId="38" fillId="0" borderId="0" xfId="0" applyFont="1" applyAlignment="1"/>
    <xf numFmtId="168" fontId="39" fillId="0" borderId="0" xfId="0" applyFont="1" applyAlignment="1"/>
    <xf numFmtId="171" fontId="39" fillId="0" borderId="0" xfId="0" applyNumberFormat="1" applyFont="1" applyAlignment="1"/>
    <xf numFmtId="171" fontId="39" fillId="0" borderId="0" xfId="0" applyNumberFormat="1" applyFont="1" applyFill="1" applyAlignment="1"/>
    <xf numFmtId="168" fontId="40" fillId="0" borderId="0" xfId="0" applyFont="1" applyAlignment="1"/>
    <xf numFmtId="168" fontId="41" fillId="0" borderId="0" xfId="0" applyFont="1" applyAlignment="1"/>
    <xf numFmtId="0" fontId="31" fillId="0" borderId="76" xfId="0" applyNumberFormat="1" applyFont="1" applyFill="1" applyBorder="1" applyAlignment="1">
      <alignment horizontal="center" vertical="center"/>
    </xf>
    <xf numFmtId="164" fontId="52" fillId="0" borderId="10" xfId="176" applyNumberFormat="1" applyFont="1" applyFill="1" applyBorder="1" applyAlignment="1">
      <alignment horizontal="center"/>
    </xf>
    <xf numFmtId="164" fontId="49" fillId="0" borderId="0" xfId="83" applyNumberFormat="1" applyFont="1" applyFill="1"/>
    <xf numFmtId="164" fontId="51" fillId="116" borderId="0" xfId="83" applyNumberFormat="1" applyFont="1" applyFill="1" applyAlignment="1">
      <alignment horizontal="center"/>
    </xf>
    <xf numFmtId="0" fontId="51" fillId="0" borderId="0" xfId="175" applyFont="1" applyFill="1" applyBorder="1"/>
    <xf numFmtId="0" fontId="218" fillId="0" borderId="0" xfId="167" applyFont="1" applyFill="1" applyBorder="1"/>
    <xf numFmtId="0" fontId="51" fillId="0" borderId="0" xfId="176" applyFont="1" applyFill="1" applyBorder="1" applyAlignment="1">
      <alignment horizontal="center"/>
    </xf>
    <xf numFmtId="164" fontId="218" fillId="0" borderId="0" xfId="83" applyNumberFormat="1" applyFont="1" applyFill="1" applyBorder="1"/>
    <xf numFmtId="164" fontId="218" fillId="144" borderId="0" xfId="83" applyNumberFormat="1" applyFont="1" applyFill="1" applyBorder="1"/>
    <xf numFmtId="49" fontId="51" fillId="0" borderId="0" xfId="176" applyNumberFormat="1" applyFont="1" applyFill="1" applyBorder="1" applyAlignment="1">
      <alignment horizontal="center"/>
    </xf>
    <xf numFmtId="164" fontId="218" fillId="145" borderId="0" xfId="83" applyNumberFormat="1" applyFont="1" applyFill="1" applyBorder="1"/>
    <xf numFmtId="0" fontId="51" fillId="146" borderId="0" xfId="175" applyFont="1" applyFill="1" applyBorder="1"/>
    <xf numFmtId="0" fontId="218" fillId="146" borderId="0" xfId="167" applyFont="1" applyFill="1" applyBorder="1"/>
    <xf numFmtId="0" fontId="51" fillId="146" borderId="0" xfId="176" applyFont="1" applyFill="1" applyBorder="1" applyAlignment="1">
      <alignment horizontal="center"/>
    </xf>
    <xf numFmtId="164" fontId="51" fillId="146" borderId="0" xfId="83" applyNumberFormat="1" applyFont="1" applyFill="1" applyBorder="1" applyAlignment="1">
      <alignment horizontal="center"/>
    </xf>
    <xf numFmtId="49" fontId="51" fillId="146" borderId="0" xfId="176" applyNumberFormat="1" applyFont="1" applyFill="1" applyBorder="1" applyAlignment="1">
      <alignment horizontal="center"/>
    </xf>
    <xf numFmtId="164" fontId="49" fillId="115" borderId="0" xfId="83" applyNumberFormat="1" applyFont="1" applyFill="1"/>
    <xf numFmtId="164" fontId="49" fillId="118" borderId="0" xfId="83" applyNumberFormat="1" applyFont="1" applyFill="1"/>
    <xf numFmtId="164" fontId="49" fillId="114" borderId="0" xfId="83" applyNumberFormat="1" applyFont="1" applyFill="1"/>
    <xf numFmtId="164" fontId="49" fillId="119" borderId="0" xfId="83" applyNumberFormat="1" applyFont="1" applyFill="1"/>
    <xf numFmtId="43" fontId="49" fillId="143" borderId="0" xfId="83" applyFont="1" applyFill="1"/>
    <xf numFmtId="168" fontId="145" fillId="0" borderId="0" xfId="0" applyFont="1" applyFill="1" applyAlignment="1"/>
    <xf numFmtId="168" fontId="145" fillId="0" borderId="0" xfId="0" applyFont="1" applyFill="1" applyAlignment="1">
      <alignment horizontal="right"/>
    </xf>
    <xf numFmtId="10" fontId="145" fillId="0" borderId="0" xfId="389" applyNumberFormat="1" applyFont="1" applyFill="1" applyAlignment="1">
      <alignment horizontal="right"/>
    </xf>
    <xf numFmtId="10" fontId="145" fillId="0" borderId="0" xfId="0" applyNumberFormat="1" applyFont="1" applyFill="1" applyAlignment="1"/>
    <xf numFmtId="168" fontId="169" fillId="0" borderId="0" xfId="0" applyFont="1" applyFill="1" applyAlignment="1"/>
    <xf numFmtId="168" fontId="169" fillId="0" borderId="0" xfId="0" applyFont="1" applyFill="1" applyAlignment="1">
      <alignment horizontal="right"/>
    </xf>
    <xf numFmtId="10" fontId="169" fillId="0" borderId="0" xfId="389" applyNumberFormat="1" applyFont="1" applyFill="1" applyAlignment="1">
      <alignment horizontal="right"/>
    </xf>
    <xf numFmtId="10" fontId="169" fillId="0" borderId="0" xfId="0" applyNumberFormat="1" applyFont="1" applyFill="1" applyAlignment="1"/>
    <xf numFmtId="43" fontId="170" fillId="0" borderId="0" xfId="0" applyNumberFormat="1" applyFont="1" applyFill="1" applyAlignment="1">
      <alignment horizontal="left" vertical="center"/>
    </xf>
    <xf numFmtId="43" fontId="170" fillId="0" borderId="10" xfId="84" applyNumberFormat="1" applyFont="1" applyFill="1" applyBorder="1" applyAlignment="1">
      <alignment horizontal="center" vertical="center"/>
    </xf>
    <xf numFmtId="43" fontId="170" fillId="0" borderId="0" xfId="0" applyNumberFormat="1" applyFont="1" applyFill="1" applyBorder="1" applyAlignment="1">
      <alignment horizontal="left" vertical="center"/>
    </xf>
    <xf numFmtId="43" fontId="170" fillId="0" borderId="10" xfId="0" applyNumberFormat="1" applyFont="1" applyFill="1" applyBorder="1" applyAlignment="1">
      <alignment horizontal="left" vertical="center"/>
    </xf>
    <xf numFmtId="43" fontId="169" fillId="0" borderId="10" xfId="0" applyNumberFormat="1" applyFont="1" applyFill="1" applyBorder="1" applyAlignment="1">
      <alignment horizontal="left" vertical="center"/>
    </xf>
    <xf numFmtId="43" fontId="169" fillId="0" borderId="0" xfId="0" applyNumberFormat="1" applyFont="1" applyFill="1" applyBorder="1" applyAlignment="1">
      <alignment horizontal="left" vertical="center"/>
    </xf>
    <xf numFmtId="168" fontId="145" fillId="0" borderId="0" xfId="0" applyFont="1" applyFill="1" applyAlignment="1">
      <alignment horizontal="left" vertical="center"/>
    </xf>
    <xf numFmtId="43" fontId="169" fillId="0" borderId="0" xfId="0" applyNumberFormat="1" applyFont="1" applyFill="1" applyAlignment="1"/>
    <xf numFmtId="43" fontId="169" fillId="0" borderId="0" xfId="0" applyNumberFormat="1" applyFont="1" applyFill="1" applyAlignment="1">
      <alignment horizontal="right"/>
    </xf>
    <xf numFmtId="43" fontId="169" fillId="0" borderId="0" xfId="84" applyNumberFormat="1" applyFont="1" applyFill="1"/>
    <xf numFmtId="43" fontId="169" fillId="0" borderId="0" xfId="0" applyNumberFormat="1" applyFont="1" applyFill="1" applyBorder="1" applyAlignment="1"/>
    <xf numFmtId="168" fontId="146" fillId="0" borderId="0" xfId="0" applyFont="1" applyFill="1" applyAlignment="1"/>
    <xf numFmtId="43" fontId="146" fillId="0" borderId="10" xfId="0" applyNumberFormat="1" applyFont="1" applyFill="1" applyBorder="1" applyAlignment="1">
      <alignment horizontal="center"/>
    </xf>
    <xf numFmtId="43" fontId="146" fillId="0" borderId="10" xfId="0" applyNumberFormat="1" applyFont="1" applyFill="1" applyBorder="1" applyAlignment="1">
      <alignment horizontal="right"/>
    </xf>
    <xf numFmtId="43" fontId="146" fillId="0" borderId="0" xfId="0" applyNumberFormat="1" applyFont="1" applyFill="1" applyAlignment="1">
      <alignment horizontal="center"/>
    </xf>
    <xf numFmtId="43" fontId="146" fillId="0" borderId="10" xfId="84" applyNumberFormat="1" applyFont="1" applyFill="1" applyBorder="1" applyAlignment="1">
      <alignment horizontal="center"/>
    </xf>
    <xf numFmtId="10" fontId="146" fillId="0" borderId="10" xfId="389" applyNumberFormat="1" applyFont="1" applyFill="1" applyBorder="1" applyAlignment="1">
      <alignment horizontal="right"/>
    </xf>
    <xf numFmtId="10" fontId="146" fillId="0" borderId="10" xfId="0" applyNumberFormat="1" applyFont="1" applyFill="1" applyBorder="1" applyAlignment="1">
      <alignment horizontal="center"/>
    </xf>
    <xf numFmtId="43" fontId="146" fillId="0" borderId="0" xfId="0" applyNumberFormat="1" applyFont="1" applyFill="1" applyBorder="1" applyAlignment="1">
      <alignment horizontal="center"/>
    </xf>
    <xf numFmtId="43" fontId="171" fillId="0" borderId="0" xfId="0" applyNumberFormat="1" applyFont="1" applyFill="1" applyBorder="1" applyAlignment="1" applyProtection="1">
      <alignment horizontal="left"/>
    </xf>
    <xf numFmtId="43" fontId="169" fillId="0" borderId="0" xfId="0" applyNumberFormat="1" applyFont="1" applyFill="1" applyBorder="1" applyAlignment="1">
      <alignment horizontal="right"/>
    </xf>
    <xf numFmtId="10" fontId="169" fillId="0" borderId="0" xfId="389" applyNumberFormat="1" applyFont="1" applyFill="1" applyBorder="1" applyAlignment="1">
      <alignment horizontal="right"/>
    </xf>
    <xf numFmtId="10" fontId="169" fillId="0" borderId="0" xfId="0" applyNumberFormat="1" applyFont="1" applyFill="1" applyBorder="1" applyAlignment="1"/>
    <xf numFmtId="43" fontId="169" fillId="0" borderId="0" xfId="0" quotePrefix="1" applyNumberFormat="1" applyFont="1" applyFill="1" applyAlignment="1" applyProtection="1">
      <alignment horizontal="left"/>
    </xf>
    <xf numFmtId="44" fontId="169" fillId="0" borderId="0" xfId="84" applyNumberFormat="1" applyFont="1" applyFill="1"/>
    <xf numFmtId="10" fontId="169" fillId="0" borderId="0" xfId="389" applyNumberFormat="1" applyFont="1" applyFill="1"/>
    <xf numFmtId="43" fontId="169" fillId="0" borderId="0" xfId="0" applyNumberFormat="1" applyFont="1" applyFill="1" applyAlignment="1" applyProtection="1">
      <alignment horizontal="left"/>
    </xf>
    <xf numFmtId="43" fontId="169" fillId="0" borderId="10" xfId="84" applyNumberFormat="1" applyFont="1" applyFill="1" applyBorder="1"/>
    <xf numFmtId="10" fontId="169" fillId="0" borderId="10" xfId="389" applyNumberFormat="1" applyFont="1" applyFill="1" applyBorder="1" applyAlignment="1">
      <alignment horizontal="right"/>
    </xf>
    <xf numFmtId="10" fontId="169" fillId="0" borderId="10" xfId="389" applyNumberFormat="1" applyFont="1" applyFill="1" applyBorder="1"/>
    <xf numFmtId="10" fontId="169" fillId="0" borderId="0" xfId="0" applyNumberFormat="1" applyFont="1" applyFill="1" applyBorder="1" applyAlignment="1">
      <alignment horizontal="right"/>
    </xf>
    <xf numFmtId="43" fontId="145" fillId="0" borderId="0" xfId="0" applyNumberFormat="1" applyFont="1" applyFill="1" applyAlignment="1"/>
    <xf numFmtId="10" fontId="169" fillId="0" borderId="0" xfId="389" applyNumberFormat="1" applyFont="1" applyFill="1" applyBorder="1"/>
    <xf numFmtId="43" fontId="169" fillId="0" borderId="10" xfId="0" applyNumberFormat="1" applyFont="1" applyFill="1" applyBorder="1" applyAlignment="1"/>
    <xf numFmtId="43" fontId="169" fillId="0" borderId="0" xfId="84" applyNumberFormat="1" applyFont="1" applyFill="1" applyBorder="1"/>
    <xf numFmtId="43" fontId="169" fillId="0" borderId="0" xfId="84" applyFont="1" applyFill="1" applyBorder="1"/>
    <xf numFmtId="10" fontId="169" fillId="0" borderId="94" xfId="389" applyNumberFormat="1" applyFont="1" applyFill="1" applyBorder="1" applyAlignment="1">
      <alignment horizontal="right"/>
    </xf>
    <xf numFmtId="43" fontId="169" fillId="0" borderId="0" xfId="0" quotePrefix="1" applyNumberFormat="1" applyFont="1" applyFill="1" applyBorder="1" applyAlignment="1" applyProtection="1">
      <alignment horizontal="left"/>
    </xf>
    <xf numFmtId="43" fontId="169" fillId="0" borderId="0" xfId="389" applyNumberFormat="1" applyFont="1" applyFill="1" applyBorder="1"/>
    <xf numFmtId="43" fontId="145" fillId="0" borderId="0" xfId="84" applyFont="1" applyFill="1"/>
    <xf numFmtId="43" fontId="169" fillId="0" borderId="0" xfId="0" applyNumberFormat="1" applyFont="1" applyFill="1" applyBorder="1" applyAlignment="1" applyProtection="1">
      <alignment horizontal="left"/>
    </xf>
    <xf numFmtId="43" fontId="170" fillId="0" borderId="0" xfId="0" applyNumberFormat="1" applyFont="1" applyFill="1" applyAlignment="1" applyProtection="1">
      <alignment horizontal="left"/>
    </xf>
    <xf numFmtId="44" fontId="169" fillId="0" borderId="9" xfId="84" applyNumberFormat="1" applyFont="1" applyFill="1" applyBorder="1"/>
    <xf numFmtId="10" fontId="169" fillId="0" borderId="9" xfId="389" applyNumberFormat="1" applyFont="1" applyFill="1" applyBorder="1" applyAlignment="1">
      <alignment horizontal="right"/>
    </xf>
    <xf numFmtId="9" fontId="169" fillId="0" borderId="9" xfId="389" applyFont="1" applyFill="1" applyBorder="1" applyAlignment="1">
      <alignment horizontal="right"/>
    </xf>
    <xf numFmtId="10" fontId="169" fillId="0" borderId="9" xfId="389" applyNumberFormat="1" applyFont="1" applyFill="1" applyBorder="1"/>
    <xf numFmtId="44" fontId="169" fillId="0" borderId="0" xfId="0" applyNumberFormat="1" applyFont="1" applyFill="1" applyBorder="1" applyAlignment="1"/>
    <xf numFmtId="43" fontId="170" fillId="0" borderId="0" xfId="84" applyFont="1" applyFill="1" applyBorder="1"/>
    <xf numFmtId="43" fontId="170" fillId="0" borderId="0" xfId="0" applyNumberFormat="1" applyFont="1" applyFill="1" applyBorder="1" applyAlignment="1">
      <alignment horizontal="right"/>
    </xf>
    <xf numFmtId="43" fontId="172" fillId="0" borderId="0" xfId="0" applyNumberFormat="1" applyFont="1" applyFill="1" applyAlignment="1"/>
    <xf numFmtId="43" fontId="172" fillId="0" borderId="0" xfId="0" applyNumberFormat="1" applyFont="1" applyFill="1" applyBorder="1" applyAlignment="1">
      <alignment horizontal="right"/>
    </xf>
    <xf numFmtId="43" fontId="172" fillId="0" borderId="0" xfId="0" applyNumberFormat="1" applyFont="1" applyFill="1" applyBorder="1" applyAlignment="1"/>
    <xf numFmtId="168" fontId="172" fillId="0" borderId="0" xfId="0" applyFont="1" applyFill="1" applyAlignment="1"/>
    <xf numFmtId="43" fontId="172" fillId="0" borderId="0" xfId="0" applyNumberFormat="1" applyFont="1" applyFill="1" applyAlignment="1">
      <alignment horizontal="left"/>
    </xf>
    <xf numFmtId="43" fontId="172" fillId="0" borderId="0" xfId="0" applyNumberFormat="1" applyFont="1" applyFill="1" applyAlignment="1">
      <alignment horizontal="right"/>
    </xf>
    <xf numFmtId="10" fontId="172" fillId="0" borderId="0" xfId="389" applyNumberFormat="1" applyFont="1" applyFill="1" applyAlignment="1">
      <alignment horizontal="right"/>
    </xf>
    <xf numFmtId="10" fontId="172" fillId="0" borderId="0" xfId="0" applyNumberFormat="1" applyFont="1" applyFill="1" applyAlignment="1"/>
    <xf numFmtId="10" fontId="172" fillId="0" borderId="0" xfId="0" applyNumberFormat="1" applyFont="1" applyFill="1" applyBorder="1" applyAlignment="1"/>
    <xf numFmtId="43" fontId="202" fillId="0" borderId="0" xfId="0" applyNumberFormat="1" applyFont="1" applyFill="1" applyBorder="1" applyAlignment="1">
      <alignment horizontal="right"/>
    </xf>
    <xf numFmtId="43" fontId="172" fillId="0" borderId="0" xfId="84" applyFont="1" applyFill="1" applyBorder="1"/>
    <xf numFmtId="43" fontId="172" fillId="0" borderId="0" xfId="84" applyNumberFormat="1" applyFont="1" applyFill="1" applyAlignment="1"/>
    <xf numFmtId="43" fontId="172" fillId="0" borderId="0" xfId="84" applyNumberFormat="1" applyFont="1" applyFill="1"/>
    <xf numFmtId="43" fontId="172" fillId="0" borderId="0" xfId="84" applyNumberFormat="1" applyFont="1" applyFill="1" applyAlignment="1">
      <alignment horizontal="right"/>
    </xf>
    <xf numFmtId="44" fontId="145" fillId="0" borderId="0" xfId="0" applyNumberFormat="1" applyFont="1" applyFill="1" applyAlignment="1"/>
    <xf numFmtId="10" fontId="145" fillId="0" borderId="0" xfId="389" applyNumberFormat="1" applyFont="1" applyFill="1"/>
    <xf numFmtId="0" fontId="27" fillId="0" borderId="94" xfId="173" applyBorder="1" applyAlignment="1">
      <alignment horizontal="centerContinuous"/>
    </xf>
    <xf numFmtId="0" fontId="27" fillId="88" borderId="97" xfId="173" applyFill="1" applyBorder="1"/>
    <xf numFmtId="0" fontId="28" fillId="16" borderId="97" xfId="173" applyFont="1" applyFill="1" applyBorder="1" applyAlignment="1">
      <alignment horizontal="centerContinuous"/>
    </xf>
    <xf numFmtId="0" fontId="28" fillId="0" borderId="94" xfId="173" applyFont="1" applyFill="1" applyBorder="1" applyAlignment="1">
      <alignment horizontal="center"/>
    </xf>
    <xf numFmtId="0" fontId="28" fillId="88" borderId="97" xfId="173" applyFont="1" applyFill="1" applyBorder="1" applyAlignment="1">
      <alignment horizontal="center"/>
    </xf>
    <xf numFmtId="0" fontId="28" fillId="0" borderId="94" xfId="173" applyFont="1" applyBorder="1" applyAlignment="1">
      <alignment horizontal="center"/>
    </xf>
    <xf numFmtId="37" fontId="28" fillId="0" borderId="97" xfId="83" applyNumberFormat="1" applyFont="1" applyFill="1" applyBorder="1"/>
    <xf numFmtId="0" fontId="28" fillId="0" borderId="94" xfId="173" applyFont="1" applyBorder="1" applyAlignment="1">
      <alignment horizontal="centerContinuous"/>
    </xf>
    <xf numFmtId="0" fontId="28" fillId="88" borderId="97" xfId="173" applyFont="1" applyFill="1" applyBorder="1" applyAlignment="1">
      <alignment horizontal="centerContinuous"/>
    </xf>
    <xf numFmtId="164" fontId="28" fillId="88" borderId="97" xfId="83" applyNumberFormat="1" applyFont="1" applyFill="1" applyBorder="1"/>
    <xf numFmtId="0" fontId="28" fillId="88" borderId="97" xfId="173" applyFont="1" applyFill="1" applyBorder="1"/>
    <xf numFmtId="0" fontId="0" fillId="88" borderId="93" xfId="0" applyNumberFormat="1" applyFill="1" applyBorder="1" applyAlignment="1"/>
    <xf numFmtId="0" fontId="28" fillId="16" borderId="98" xfId="173" applyFont="1" applyFill="1" applyBorder="1" applyAlignment="1">
      <alignment horizontal="centerContinuous"/>
    </xf>
    <xf numFmtId="0" fontId="0" fillId="88" borderId="98" xfId="0" applyNumberFormat="1" applyFill="1" applyBorder="1" applyAlignment="1"/>
    <xf numFmtId="0" fontId="0" fillId="0" borderId="99" xfId="0" applyNumberFormat="1" applyBorder="1" applyAlignment="1"/>
    <xf numFmtId="0" fontId="0" fillId="0" borderId="93" xfId="0" applyNumberFormat="1" applyBorder="1" applyAlignment="1"/>
    <xf numFmtId="0" fontId="0" fillId="0" borderId="100" xfId="0" applyNumberFormat="1" applyBorder="1" applyAlignment="1"/>
    <xf numFmtId="164" fontId="28" fillId="0" borderId="10" xfId="108" applyNumberFormat="1" applyFont="1" applyFill="1" applyBorder="1"/>
    <xf numFmtId="10" fontId="27" fillId="0" borderId="0" xfId="173" applyNumberFormat="1"/>
    <xf numFmtId="10" fontId="28" fillId="0" borderId="0" xfId="83" applyNumberFormat="1" applyFont="1" applyBorder="1"/>
    <xf numFmtId="10" fontId="28" fillId="0" borderId="0" xfId="172" applyNumberFormat="1" applyBorder="1"/>
    <xf numFmtId="10" fontId="28" fillId="0" borderId="35" xfId="83" applyNumberFormat="1" applyFont="1" applyBorder="1"/>
    <xf numFmtId="10" fontId="28" fillId="0" borderId="10" xfId="83" applyNumberFormat="1" applyFont="1" applyBorder="1"/>
    <xf numFmtId="10" fontId="28" fillId="0" borderId="22" xfId="83" applyNumberFormat="1" applyFont="1" applyBorder="1"/>
    <xf numFmtId="0" fontId="27" fillId="0" borderId="0" xfId="173" applyBorder="1"/>
    <xf numFmtId="168" fontId="219" fillId="0" borderId="0" xfId="0" applyFont="1" applyAlignment="1"/>
    <xf numFmtId="4" fontId="219" fillId="0" borderId="0" xfId="0" applyNumberFormat="1" applyFont="1" applyAlignment="1"/>
    <xf numFmtId="3" fontId="219" fillId="0" borderId="0" xfId="0" applyNumberFormat="1" applyFont="1" applyAlignment="1"/>
    <xf numFmtId="164" fontId="179" fillId="0" borderId="97" xfId="0" applyNumberFormat="1" applyFont="1" applyFill="1" applyBorder="1" applyAlignment="1"/>
    <xf numFmtId="3" fontId="220" fillId="0" borderId="97" xfId="0" applyNumberFormat="1" applyFont="1" applyBorder="1" applyAlignment="1"/>
    <xf numFmtId="164" fontId="179" fillId="0" borderId="0" xfId="0" applyNumberFormat="1" applyFont="1" applyFill="1" applyBorder="1" applyAlignment="1"/>
    <xf numFmtId="168" fontId="221" fillId="0" borderId="0" xfId="0" applyFont="1" applyAlignment="1"/>
    <xf numFmtId="1" fontId="203" fillId="0" borderId="2" xfId="0" applyNumberFormat="1" applyFont="1" applyBorder="1" applyAlignment="1"/>
    <xf numFmtId="164" fontId="179" fillId="0" borderId="2" xfId="0" applyNumberFormat="1" applyFont="1" applyBorder="1" applyAlignment="1"/>
    <xf numFmtId="1" fontId="203" fillId="0" borderId="0" xfId="0" applyNumberFormat="1" applyFont="1" applyBorder="1" applyAlignment="1"/>
    <xf numFmtId="164" fontId="179" fillId="0" borderId="0" xfId="0" applyNumberFormat="1" applyFont="1" applyBorder="1" applyAlignment="1"/>
    <xf numFmtId="43" fontId="40" fillId="0" borderId="0" xfId="0" applyNumberFormat="1" applyFont="1" applyBorder="1" applyAlignment="1">
      <alignment horizontal="right"/>
    </xf>
    <xf numFmtId="43" fontId="40" fillId="0" borderId="0" xfId="0" applyNumberFormat="1" applyFont="1" applyBorder="1" applyAlignment="1"/>
    <xf numFmtId="10" fontId="222" fillId="147" borderId="31" xfId="389" applyNumberFormat="1" applyFont="1" applyFill="1" applyBorder="1"/>
    <xf numFmtId="164" fontId="223" fillId="0" borderId="0" xfId="84" applyNumberFormat="1" applyFont="1" applyBorder="1" applyAlignment="1">
      <alignment horizontal="center"/>
    </xf>
    <xf numFmtId="0" fontId="178" fillId="148" borderId="0" xfId="12249" applyFont="1" applyFill="1"/>
    <xf numFmtId="0" fontId="28" fillId="148" borderId="0" xfId="12249" applyFont="1" applyFill="1"/>
    <xf numFmtId="10" fontId="222" fillId="147" borderId="101" xfId="389" applyNumberFormat="1" applyFont="1" applyFill="1" applyBorder="1"/>
    <xf numFmtId="17" fontId="206" fillId="142" borderId="0" xfId="12249" quotePrefix="1" applyNumberFormat="1" applyFont="1" applyFill="1"/>
    <xf numFmtId="17" fontId="91" fillId="88" borderId="0" xfId="12249" quotePrefix="1" applyNumberFormat="1" applyFont="1" applyFill="1"/>
    <xf numFmtId="10" fontId="28" fillId="0" borderId="0" xfId="12249" applyNumberFormat="1" applyFont="1" applyFill="1"/>
    <xf numFmtId="164" fontId="40" fillId="0" borderId="106" xfId="84" applyNumberFormat="1" applyFont="1" applyFill="1" applyBorder="1"/>
    <xf numFmtId="164" fontId="40" fillId="0" borderId="107" xfId="84" applyNumberFormat="1" applyFont="1" applyFill="1" applyBorder="1"/>
    <xf numFmtId="164" fontId="40" fillId="0" borderId="18" xfId="84" applyNumberFormat="1" applyFont="1" applyFill="1" applyBorder="1"/>
    <xf numFmtId="49" fontId="40" fillId="0" borderId="0" xfId="12268" applyNumberFormat="1" applyFont="1" applyFill="1" applyBorder="1" applyAlignment="1">
      <alignment horizontal="left"/>
    </xf>
    <xf numFmtId="164" fontId="40" fillId="0" borderId="7" xfId="84" applyNumberFormat="1" applyFont="1" applyFill="1" applyBorder="1"/>
    <xf numFmtId="49" fontId="40" fillId="148" borderId="18" xfId="84" applyNumberFormat="1" applyFont="1" applyFill="1" applyBorder="1" applyAlignment="1">
      <alignment horizontal="left"/>
    </xf>
    <xf numFmtId="49" fontId="40" fillId="148" borderId="0" xfId="84" applyNumberFormat="1" applyFont="1" applyFill="1" applyBorder="1" applyAlignment="1">
      <alignment horizontal="left"/>
    </xf>
    <xf numFmtId="0" fontId="40" fillId="148" borderId="0" xfId="12249" applyFont="1" applyFill="1" applyBorder="1"/>
    <xf numFmtId="0" fontId="40" fillId="148" borderId="0" xfId="12249" applyFont="1" applyFill="1" applyBorder="1" applyAlignment="1">
      <alignment horizontal="left"/>
    </xf>
    <xf numFmtId="43" fontId="40" fillId="148" borderId="0" xfId="84" applyNumberFormat="1" applyFont="1" applyFill="1" applyBorder="1"/>
    <xf numFmtId="0" fontId="210" fillId="142" borderId="0" xfId="12269" applyFont="1" applyFill="1" applyBorder="1" applyAlignment="1">
      <alignment vertical="top"/>
    </xf>
    <xf numFmtId="0" fontId="210" fillId="141" borderId="0" xfId="12269" applyFont="1" applyFill="1" applyBorder="1" applyAlignment="1">
      <alignment vertical="top"/>
    </xf>
    <xf numFmtId="49" fontId="40" fillId="88" borderId="0" xfId="12249" applyNumberFormat="1" applyFont="1" applyFill="1" applyBorder="1" applyAlignment="1">
      <alignment horizontal="left"/>
    </xf>
    <xf numFmtId="0" fontId="40" fillId="88" borderId="0" xfId="12249" applyFont="1" applyFill="1" applyBorder="1" applyAlignment="1">
      <alignment horizontal="left"/>
    </xf>
    <xf numFmtId="17" fontId="40" fillId="88" borderId="0" xfId="12249" applyNumberFormat="1" applyFont="1" applyFill="1" applyBorder="1"/>
    <xf numFmtId="43" fontId="40" fillId="88" borderId="0" xfId="84" applyNumberFormat="1" applyFont="1" applyFill="1" applyBorder="1"/>
    <xf numFmtId="0" fontId="40" fillId="0" borderId="0" xfId="12268" applyNumberFormat="1" applyFont="1" applyFill="1" applyBorder="1" applyAlignment="1">
      <alignment horizontal="left"/>
    </xf>
    <xf numFmtId="0" fontId="210" fillId="142" borderId="0" xfId="12269" applyFont="1" applyFill="1" applyBorder="1" applyAlignment="1">
      <alignment vertical="top" wrapText="1"/>
    </xf>
    <xf numFmtId="49" fontId="40" fillId="0" borderId="0" xfId="12268" applyNumberFormat="1" applyFont="1" applyFill="1" applyBorder="1"/>
    <xf numFmtId="0" fontId="1" fillId="141" borderId="0" xfId="12270" applyFill="1"/>
    <xf numFmtId="49" fontId="40" fillId="0" borderId="0" xfId="12268" applyNumberFormat="1" applyFont="1" applyFill="1" applyBorder="1" applyAlignment="1">
      <alignment horizontal="left" vertical="top"/>
    </xf>
    <xf numFmtId="0" fontId="1" fillId="138" borderId="0" xfId="12271" applyFill="1"/>
    <xf numFmtId="49" fontId="40" fillId="148" borderId="18" xfId="12249" applyNumberFormat="1" applyFont="1" applyFill="1" applyBorder="1" applyAlignment="1">
      <alignment horizontal="left"/>
    </xf>
    <xf numFmtId="49" fontId="40" fillId="148" borderId="0" xfId="12249" applyNumberFormat="1" applyFont="1" applyFill="1" applyBorder="1" applyAlignment="1">
      <alignment horizontal="left"/>
    </xf>
    <xf numFmtId="0" fontId="1" fillId="148" borderId="0" xfId="12271" applyFill="1"/>
    <xf numFmtId="0" fontId="40" fillId="0" borderId="0" xfId="12268" applyFont="1" applyFill="1" applyBorder="1" applyAlignment="1">
      <alignment horizontal="left"/>
    </xf>
    <xf numFmtId="0" fontId="210" fillId="0" borderId="0" xfId="12273" applyNumberFormat="1" applyFont="1" applyFill="1" applyBorder="1" applyAlignment="1">
      <alignment horizontal="left"/>
    </xf>
    <xf numFmtId="0" fontId="1" fillId="141" borderId="0" xfId="12274" applyFill="1"/>
    <xf numFmtId="0" fontId="1" fillId="141" borderId="0" xfId="12275" applyFill="1"/>
    <xf numFmtId="0" fontId="1" fillId="138" borderId="0" xfId="12276" applyFill="1"/>
    <xf numFmtId="0" fontId="1" fillId="141" borderId="0" xfId="12277" applyFill="1"/>
    <xf numFmtId="0" fontId="210" fillId="138" borderId="0" xfId="12278" applyFont="1" applyFill="1" applyBorder="1"/>
    <xf numFmtId="0" fontId="210" fillId="138" borderId="0" xfId="12278" applyFont="1" applyFill="1" applyAlignment="1">
      <alignment horizontal="left"/>
    </xf>
    <xf numFmtId="0" fontId="210" fillId="138" borderId="0" xfId="12278" applyFont="1" applyFill="1"/>
    <xf numFmtId="0" fontId="210" fillId="141" borderId="0" xfId="12278" applyFont="1" applyFill="1" applyAlignment="1">
      <alignment horizontal="left"/>
    </xf>
    <xf numFmtId="0" fontId="1" fillId="141" borderId="0" xfId="12279" applyFill="1"/>
    <xf numFmtId="0" fontId="210" fillId="138" borderId="0" xfId="12280" applyFont="1" applyFill="1" applyBorder="1"/>
    <xf numFmtId="41" fontId="147" fillId="0" borderId="0" xfId="77" applyNumberFormat="1" applyFont="1" applyFill="1" applyBorder="1"/>
    <xf numFmtId="0" fontId="212" fillId="0" borderId="0" xfId="77" applyFont="1" applyFill="1" applyBorder="1"/>
    <xf numFmtId="41" fontId="147" fillId="0" borderId="0" xfId="84" applyNumberFormat="1" applyFont="1" applyFill="1" applyBorder="1"/>
    <xf numFmtId="164" fontId="40" fillId="0" borderId="0" xfId="84" applyNumberFormat="1" applyFont="1" applyFill="1" applyBorder="1"/>
    <xf numFmtId="1" fontId="40" fillId="142" borderId="18" xfId="84" applyNumberFormat="1" applyFont="1" applyFill="1" applyBorder="1" applyAlignment="1">
      <alignment horizontal="left"/>
    </xf>
    <xf numFmtId="1" fontId="40" fillId="142" borderId="0" xfId="84" applyNumberFormat="1" applyFont="1" applyFill="1" applyBorder="1" applyAlignment="1">
      <alignment horizontal="left"/>
    </xf>
    <xf numFmtId="0" fontId="1" fillId="141" borderId="0" xfId="12276" applyFill="1"/>
    <xf numFmtId="0" fontId="40" fillId="142" borderId="0" xfId="152" applyFont="1" applyFill="1" applyBorder="1"/>
    <xf numFmtId="0" fontId="1" fillId="141" borderId="0" xfId="12271" applyFill="1"/>
    <xf numFmtId="0" fontId="210" fillId="0" borderId="0" xfId="12281" applyFont="1" applyFill="1" applyBorder="1"/>
    <xf numFmtId="0" fontId="210" fillId="138" borderId="0" xfId="12282" applyFont="1" applyFill="1" applyBorder="1"/>
    <xf numFmtId="0" fontId="210" fillId="141" borderId="0" xfId="12282" applyFont="1" applyFill="1" applyBorder="1"/>
    <xf numFmtId="49" fontId="40" fillId="142" borderId="18" xfId="12249" applyNumberFormat="1" applyFont="1" applyFill="1" applyBorder="1"/>
    <xf numFmtId="0" fontId="210" fillId="0" borderId="0" xfId="12283" applyFont="1" applyFill="1" applyBorder="1"/>
    <xf numFmtId="0" fontId="210" fillId="138" borderId="0" xfId="12282" applyFont="1" applyFill="1"/>
    <xf numFmtId="0" fontId="210" fillId="0" borderId="0" xfId="12284" applyFont="1" applyFill="1" applyBorder="1"/>
    <xf numFmtId="0" fontId="210" fillId="142" borderId="10" xfId="12269" applyFont="1" applyFill="1" applyBorder="1" applyAlignment="1">
      <alignment vertical="top"/>
    </xf>
    <xf numFmtId="0" fontId="210" fillId="138" borderId="0" xfId="12281" applyFont="1" applyFill="1" applyBorder="1"/>
    <xf numFmtId="0" fontId="210" fillId="141" borderId="0" xfId="12281" applyFont="1" applyFill="1" applyBorder="1"/>
    <xf numFmtId="0" fontId="210" fillId="142" borderId="0" xfId="12281" applyFont="1" applyFill="1" applyBorder="1"/>
    <xf numFmtId="0" fontId="1" fillId="141" borderId="0" xfId="12285" applyFill="1"/>
    <xf numFmtId="0" fontId="210" fillId="138" borderId="0" xfId="12271" applyFont="1" applyFill="1"/>
    <xf numFmtId="0" fontId="1" fillId="142" borderId="0" xfId="12286" applyFill="1"/>
    <xf numFmtId="0" fontId="40" fillId="142" borderId="7" xfId="12249" applyFont="1" applyFill="1" applyBorder="1" applyAlignment="1">
      <alignment vertical="top" wrapText="1"/>
    </xf>
    <xf numFmtId="189" fontId="40" fillId="142" borderId="0" xfId="12249" applyNumberFormat="1" applyFont="1" applyFill="1" applyBorder="1" applyAlignment="1">
      <alignment horizontal="right"/>
    </xf>
    <xf numFmtId="0" fontId="40" fillId="88" borderId="0" xfId="12249" applyFont="1" applyFill="1"/>
    <xf numFmtId="43" fontId="40" fillId="142" borderId="95" xfId="84" applyNumberFormat="1" applyFont="1" applyFill="1" applyBorder="1"/>
    <xf numFmtId="43" fontId="40" fillId="142" borderId="104" xfId="84" applyNumberFormat="1" applyFont="1" applyFill="1" applyBorder="1"/>
    <xf numFmtId="164" fontId="40" fillId="0" borderId="105" xfId="84" applyNumberFormat="1" applyFont="1" applyFill="1" applyBorder="1"/>
    <xf numFmtId="164" fontId="40" fillId="0" borderId="110" xfId="84" applyNumberFormat="1" applyFont="1" applyFill="1" applyBorder="1"/>
    <xf numFmtId="41" fontId="119" fillId="0" borderId="0" xfId="12249" applyNumberFormat="1" applyFont="1" applyFill="1" applyBorder="1"/>
    <xf numFmtId="41" fontId="119" fillId="0" borderId="18" xfId="12249" applyNumberFormat="1" applyFont="1" applyFill="1" applyBorder="1"/>
    <xf numFmtId="41" fontId="119" fillId="0" borderId="39" xfId="12249" applyNumberFormat="1" applyFont="1" applyFill="1" applyBorder="1"/>
    <xf numFmtId="0" fontId="119" fillId="0" borderId="0" xfId="12249" applyFont="1" applyFill="1" applyBorder="1"/>
    <xf numFmtId="0" fontId="119" fillId="0" borderId="39" xfId="12249" applyFont="1" applyFill="1" applyBorder="1"/>
    <xf numFmtId="41" fontId="119" fillId="0" borderId="77" xfId="12249" applyNumberFormat="1" applyFont="1" applyFill="1" applyBorder="1"/>
    <xf numFmtId="41" fontId="119" fillId="0" borderId="95" xfId="12249" applyNumberFormat="1" applyFont="1" applyFill="1" applyBorder="1"/>
    <xf numFmtId="41" fontId="119" fillId="0" borderId="96" xfId="12249" applyNumberFormat="1" applyFont="1" applyFill="1" applyBorder="1"/>
    <xf numFmtId="0" fontId="31" fillId="0" borderId="37" xfId="12249" applyFont="1" applyFill="1" applyBorder="1" applyAlignment="1">
      <alignment horizontal="center"/>
    </xf>
    <xf numFmtId="0" fontId="31" fillId="0" borderId="1" xfId="12249" applyFont="1" applyFill="1" applyBorder="1" applyAlignment="1">
      <alignment horizontal="left"/>
    </xf>
    <xf numFmtId="0" fontId="31" fillId="0" borderId="1" xfId="12249" applyFont="1" applyFill="1" applyBorder="1" applyAlignment="1">
      <alignment horizontal="center"/>
    </xf>
    <xf numFmtId="0" fontId="31" fillId="0" borderId="1" xfId="12249" applyFont="1" applyFill="1" applyBorder="1" applyAlignment="1">
      <alignment horizontal="center" wrapText="1"/>
    </xf>
    <xf numFmtId="0" fontId="40" fillId="88" borderId="0" xfId="12249" applyFont="1" applyFill="1" applyBorder="1" applyAlignment="1"/>
    <xf numFmtId="0" fontId="40" fillId="142" borderId="18" xfId="12249" applyFont="1" applyFill="1" applyBorder="1" applyAlignment="1">
      <alignment horizontal="left"/>
    </xf>
    <xf numFmtId="17" fontId="40" fillId="0" borderId="0" xfId="12249" applyNumberFormat="1" applyFont="1" applyFill="1" applyBorder="1" applyAlignment="1">
      <alignment horizontal="left" vertical="top" wrapText="1"/>
    </xf>
    <xf numFmtId="17" fontId="40" fillId="0" borderId="0" xfId="12249" applyNumberFormat="1" applyFont="1" applyFill="1" applyBorder="1" applyAlignment="1">
      <alignment horizontal="left"/>
    </xf>
    <xf numFmtId="0" fontId="40" fillId="138" borderId="0" xfId="12249" applyFont="1" applyFill="1" applyBorder="1" applyAlignment="1">
      <alignment vertical="top" wrapText="1"/>
    </xf>
    <xf numFmtId="0" fontId="40" fillId="0" borderId="0" xfId="12249" quotePrefix="1" applyFont="1" applyFill="1" applyBorder="1"/>
    <xf numFmtId="17" fontId="40" fillId="0" borderId="0" xfId="12249" quotePrefix="1" applyNumberFormat="1" applyFont="1" applyFill="1" applyBorder="1"/>
    <xf numFmtId="0" fontId="40" fillId="141" borderId="0" xfId="12249" applyFont="1" applyFill="1" applyAlignment="1">
      <alignment horizontal="left"/>
    </xf>
    <xf numFmtId="49" fontId="210" fillId="0" borderId="18" xfId="12273" applyNumberFormat="1" applyFont="1" applyFill="1" applyBorder="1" applyAlignment="1">
      <alignment horizontal="left"/>
    </xf>
    <xf numFmtId="49" fontId="210" fillId="0" borderId="0" xfId="12273" applyNumberFormat="1" applyFont="1" applyFill="1" applyBorder="1" applyAlignment="1">
      <alignment horizontal="left"/>
    </xf>
    <xf numFmtId="17" fontId="210" fillId="0" borderId="0" xfId="12284" applyNumberFormat="1" applyFont="1" applyFill="1" applyBorder="1"/>
    <xf numFmtId="0" fontId="40" fillId="142" borderId="0" xfId="12249" applyFont="1" applyFill="1"/>
    <xf numFmtId="49" fontId="40" fillId="148" borderId="18" xfId="12249" applyNumberFormat="1" applyFont="1" applyFill="1" applyBorder="1"/>
    <xf numFmtId="49" fontId="40" fillId="148" borderId="0" xfId="12249" applyNumberFormat="1" applyFont="1" applyFill="1" applyBorder="1"/>
    <xf numFmtId="1" fontId="40" fillId="0" borderId="18" xfId="12249" applyNumberFormat="1" applyFont="1" applyFill="1" applyBorder="1" applyAlignment="1">
      <alignment horizontal="left"/>
    </xf>
    <xf numFmtId="1" fontId="40" fillId="0" borderId="0" xfId="12249" applyNumberFormat="1" applyFont="1" applyFill="1" applyBorder="1" applyAlignment="1">
      <alignment horizontal="left"/>
    </xf>
    <xf numFmtId="0" fontId="40" fillId="0" borderId="0" xfId="12249" quotePrefix="1" applyFont="1" applyFill="1" applyBorder="1" applyAlignment="1">
      <alignment vertical="top" wrapText="1"/>
    </xf>
    <xf numFmtId="0" fontId="40" fillId="138" borderId="0" xfId="12249" applyFont="1" applyFill="1" applyAlignment="1">
      <alignment horizontal="left"/>
    </xf>
    <xf numFmtId="0" fontId="40" fillId="0" borderId="0" xfId="12249" quotePrefix="1" applyFont="1" applyFill="1" applyBorder="1" applyAlignment="1">
      <alignment vertical="top"/>
    </xf>
    <xf numFmtId="0" fontId="40" fillId="141" borderId="0" xfId="12249" applyFont="1" applyFill="1" applyBorder="1" applyAlignment="1">
      <alignment horizontal="right"/>
    </xf>
    <xf numFmtId="189" fontId="40" fillId="0" borderId="0" xfId="12249" applyNumberFormat="1" applyFont="1" applyFill="1" applyBorder="1"/>
    <xf numFmtId="0" fontId="40" fillId="138" borderId="0" xfId="12249" applyFont="1" applyFill="1" applyBorder="1" applyAlignment="1">
      <alignment horizontal="right"/>
    </xf>
    <xf numFmtId="189" fontId="40" fillId="0" borderId="0" xfId="12249" applyNumberFormat="1" applyFont="1" applyFill="1" applyBorder="1" applyAlignment="1">
      <alignment wrapText="1"/>
    </xf>
    <xf numFmtId="0" fontId="40" fillId="0" borderId="18" xfId="12249" applyFont="1" applyFill="1" applyBorder="1"/>
    <xf numFmtId="49" fontId="40" fillId="141" borderId="0" xfId="12249" applyNumberFormat="1" applyFont="1" applyFill="1" applyBorder="1" applyAlignment="1">
      <alignment horizontal="right"/>
    </xf>
    <xf numFmtId="189" fontId="40" fillId="142" borderId="0" xfId="12249" applyNumberFormat="1" applyFont="1" applyFill="1" applyBorder="1"/>
    <xf numFmtId="17" fontId="40" fillId="0" borderId="0" xfId="12249" applyNumberFormat="1" applyFont="1" applyFill="1" applyBorder="1" applyAlignment="1">
      <alignment vertical="top" wrapText="1"/>
    </xf>
    <xf numFmtId="17" fontId="40" fillId="141" borderId="0" xfId="12249" applyNumberFormat="1" applyFont="1" applyFill="1" applyBorder="1" applyAlignment="1">
      <alignment horizontal="right"/>
    </xf>
    <xf numFmtId="189" fontId="40" fillId="0" borderId="0" xfId="12249" applyNumberFormat="1" applyFont="1" applyFill="1" applyBorder="1" applyAlignment="1">
      <alignment horizontal="left" vertical="top" wrapText="1"/>
    </xf>
    <xf numFmtId="0" fontId="40" fillId="142" borderId="0" xfId="12249" applyFont="1" applyFill="1" applyBorder="1" applyAlignment="1">
      <alignment horizontal="right"/>
    </xf>
    <xf numFmtId="0" fontId="47" fillId="0" borderId="0" xfId="12249" applyFont="1" applyFill="1" applyBorder="1" applyAlignment="1">
      <alignment horizontal="left"/>
    </xf>
    <xf numFmtId="43" fontId="47" fillId="0" borderId="0" xfId="84" applyFont="1" applyFill="1" applyBorder="1"/>
    <xf numFmtId="0" fontId="28" fillId="0" borderId="0" xfId="12249" applyFont="1" applyFill="1" applyAlignment="1"/>
    <xf numFmtId="49" fontId="28" fillId="0" borderId="0" xfId="12249" applyNumberFormat="1" applyFont="1" applyFill="1"/>
    <xf numFmtId="10" fontId="217" fillId="0" borderId="0" xfId="12249" applyNumberFormat="1"/>
    <xf numFmtId="0" fontId="40" fillId="0" borderId="0" xfId="84" applyNumberFormat="1" applyFont="1" applyFill="1" applyBorder="1"/>
    <xf numFmtId="0" fontId="147" fillId="0" borderId="16" xfId="84" applyNumberFormat="1" applyFont="1" applyFill="1" applyBorder="1"/>
    <xf numFmtId="0" fontId="147" fillId="0" borderId="75" xfId="84" applyNumberFormat="1" applyFont="1" applyFill="1" applyBorder="1"/>
    <xf numFmtId="0" fontId="147" fillId="0" borderId="40" xfId="84" applyNumberFormat="1" applyFont="1" applyFill="1" applyBorder="1"/>
    <xf numFmtId="43" fontId="119" fillId="0" borderId="18" xfId="12249" applyNumberFormat="1" applyFont="1" applyFill="1" applyBorder="1"/>
    <xf numFmtId="43" fontId="119" fillId="0" borderId="0" xfId="12249" applyNumberFormat="1" applyFont="1" applyFill="1" applyBorder="1"/>
    <xf numFmtId="0" fontId="41" fillId="0" borderId="0" xfId="12249" applyFont="1" applyFill="1" applyAlignment="1">
      <alignment horizontal="left"/>
    </xf>
    <xf numFmtId="43" fontId="147" fillId="0" borderId="18" xfId="84" applyFont="1" applyFill="1" applyBorder="1"/>
    <xf numFmtId="43" fontId="147" fillId="0" borderId="0" xfId="84" applyFont="1" applyFill="1" applyBorder="1"/>
    <xf numFmtId="0" fontId="147" fillId="0" borderId="0" xfId="84" applyNumberFormat="1" applyFont="1" applyFill="1" applyBorder="1"/>
    <xf numFmtId="0" fontId="147" fillId="0" borderId="39" xfId="84" applyNumberFormat="1" applyFont="1" applyFill="1" applyBorder="1"/>
    <xf numFmtId="43" fontId="147" fillId="0" borderId="39" xfId="84" applyFont="1" applyFill="1" applyBorder="1"/>
    <xf numFmtId="43" fontId="119" fillId="0" borderId="39" xfId="12249" applyNumberFormat="1" applyFont="1" applyFill="1" applyBorder="1"/>
    <xf numFmtId="41" fontId="28" fillId="0" borderId="0" xfId="84" applyNumberFormat="1" applyFont="1" applyFill="1"/>
    <xf numFmtId="49" fontId="28" fillId="0" borderId="0" xfId="0" applyNumberFormat="1" applyFont="1" applyFill="1" applyAlignment="1"/>
    <xf numFmtId="168" fontId="28" fillId="0" borderId="0" xfId="0" applyFont="1" applyFill="1" applyAlignment="1"/>
    <xf numFmtId="168" fontId="119" fillId="0" borderId="0" xfId="0" applyFont="1" applyFill="1" applyAlignment="1"/>
    <xf numFmtId="168" fontId="31" fillId="0" borderId="0" xfId="0" applyFont="1" applyFill="1" applyAlignment="1"/>
    <xf numFmtId="168" fontId="28" fillId="0" borderId="0" xfId="0" applyFont="1" applyFill="1" applyAlignment="1">
      <alignment horizontal="right"/>
    </xf>
    <xf numFmtId="41" fontId="119" fillId="0" borderId="0" xfId="0" applyNumberFormat="1" applyFont="1" applyFill="1" applyAlignment="1"/>
    <xf numFmtId="41" fontId="31" fillId="0" borderId="0" xfId="0" applyNumberFormat="1" applyFont="1" applyFill="1" applyAlignment="1"/>
    <xf numFmtId="41" fontId="28" fillId="0" borderId="0" xfId="0" applyNumberFormat="1" applyFont="1" applyFill="1" applyAlignment="1"/>
    <xf numFmtId="168" fontId="224" fillId="0" borderId="0" xfId="0" applyFont="1" applyFill="1" applyAlignment="1"/>
    <xf numFmtId="41" fontId="28" fillId="0" borderId="0" xfId="0" applyNumberFormat="1" applyFont="1" applyFill="1" applyAlignment="1">
      <alignment horizontal="right"/>
    </xf>
    <xf numFmtId="168" fontId="205" fillId="0" borderId="0" xfId="0" applyFont="1" applyFill="1" applyAlignment="1">
      <alignment horizontal="center"/>
    </xf>
    <xf numFmtId="10" fontId="28" fillId="0" borderId="0" xfId="0" applyNumberFormat="1" applyFont="1" applyFill="1" applyAlignment="1"/>
    <xf numFmtId="168" fontId="178" fillId="0" borderId="0" xfId="0" applyFont="1" applyFill="1" applyAlignment="1">
      <alignment horizontal="center"/>
    </xf>
    <xf numFmtId="41" fontId="225" fillId="0" borderId="0" xfId="0" applyNumberFormat="1" applyFont="1" applyFill="1" applyAlignment="1"/>
    <xf numFmtId="168" fontId="225" fillId="0" borderId="0" xfId="0" applyFont="1" applyAlignment="1"/>
    <xf numFmtId="168" fontId="225" fillId="0" borderId="0" xfId="0" applyFont="1" applyFill="1" applyAlignment="1"/>
    <xf numFmtId="14" fontId="31" fillId="0" borderId="0" xfId="0" applyNumberFormat="1" applyFont="1" applyFill="1" applyAlignment="1">
      <alignment horizontal="center"/>
    </xf>
    <xf numFmtId="41" fontId="178" fillId="0" borderId="0" xfId="0" applyNumberFormat="1" applyFont="1" applyFill="1" applyAlignment="1">
      <alignment horizontal="center"/>
    </xf>
    <xf numFmtId="14" fontId="178" fillId="0" borderId="0" xfId="0" applyNumberFormat="1" applyFont="1" applyFill="1" applyAlignment="1">
      <alignment horizontal="center"/>
    </xf>
    <xf numFmtId="14" fontId="205" fillId="0" borderId="0" xfId="0" applyNumberFormat="1" applyFont="1" applyFill="1" applyAlignment="1">
      <alignment horizontal="center"/>
    </xf>
    <xf numFmtId="189" fontId="207" fillId="139" borderId="0" xfId="0" applyNumberFormat="1" applyFont="1" applyFill="1" applyBorder="1" applyAlignment="1">
      <alignment horizontal="centerContinuous"/>
    </xf>
    <xf numFmtId="189" fontId="205" fillId="139" borderId="0" xfId="0" applyNumberFormat="1" applyFont="1" applyFill="1" applyBorder="1" applyAlignment="1">
      <alignment horizontal="centerContinuous"/>
    </xf>
    <xf numFmtId="189" fontId="205" fillId="0" borderId="0" xfId="0" applyNumberFormat="1" applyFont="1" applyFill="1" applyBorder="1" applyAlignment="1">
      <alignment horizontal="center"/>
    </xf>
    <xf numFmtId="189" fontId="207" fillId="139" borderId="10" xfId="0" applyNumberFormat="1" applyFont="1" applyFill="1" applyBorder="1" applyAlignment="1">
      <alignment horizontal="centerContinuous"/>
    </xf>
    <xf numFmtId="41" fontId="28" fillId="139" borderId="0" xfId="0" applyNumberFormat="1" applyFont="1" applyFill="1" applyAlignment="1">
      <alignment horizontal="centerContinuous"/>
    </xf>
    <xf numFmtId="189" fontId="205" fillId="139" borderId="10" xfId="0" applyNumberFormat="1" applyFont="1" applyFill="1" applyBorder="1" applyAlignment="1">
      <alignment horizontal="centerContinuous"/>
    </xf>
    <xf numFmtId="168" fontId="205" fillId="0" borderId="0" xfId="0" applyFont="1" applyFill="1" applyAlignment="1">
      <alignment horizontal="centerContinuous"/>
    </xf>
    <xf numFmtId="49" fontId="31" fillId="0" borderId="87" xfId="0" applyNumberFormat="1" applyFont="1" applyFill="1" applyBorder="1" applyAlignment="1">
      <alignment horizontal="centerContinuous"/>
    </xf>
    <xf numFmtId="49" fontId="31" fillId="0" borderId="87" xfId="0" applyNumberFormat="1" applyFont="1" applyFill="1" applyBorder="1" applyAlignment="1">
      <alignment horizontal="center"/>
    </xf>
    <xf numFmtId="41" fontId="178" fillId="0" borderId="87" xfId="0" applyNumberFormat="1" applyFont="1" applyFill="1" applyBorder="1" applyAlignment="1">
      <alignment horizontal="centerContinuous"/>
    </xf>
    <xf numFmtId="41" fontId="178" fillId="0" borderId="102" xfId="0" applyNumberFormat="1" applyFont="1" applyFill="1" applyBorder="1" applyAlignment="1">
      <alignment horizontal="centerContinuous"/>
    </xf>
    <xf numFmtId="41" fontId="178" fillId="0" borderId="0" xfId="0" applyNumberFormat="1" applyFont="1" applyFill="1" applyAlignment="1">
      <alignment horizontal="left"/>
    </xf>
    <xf numFmtId="41" fontId="205" fillId="0" borderId="0" xfId="0" applyNumberFormat="1" applyFont="1" applyFill="1" applyAlignment="1"/>
    <xf numFmtId="41" fontId="178" fillId="0" borderId="103" xfId="0" applyNumberFormat="1" applyFont="1" applyFill="1" applyBorder="1" applyAlignment="1">
      <alignment horizontal="centerContinuous"/>
    </xf>
    <xf numFmtId="41" fontId="178" fillId="0" borderId="94" xfId="0" applyNumberFormat="1" applyFont="1" applyFill="1" applyBorder="1" applyAlignment="1">
      <alignment horizontal="centerContinuous"/>
    </xf>
    <xf numFmtId="41" fontId="178" fillId="0" borderId="100" xfId="0" applyNumberFormat="1" applyFont="1" applyFill="1" applyBorder="1" applyAlignment="1">
      <alignment horizontal="centerContinuous"/>
    </xf>
    <xf numFmtId="41" fontId="31" fillId="0" borderId="0" xfId="0" applyNumberFormat="1" applyFont="1" applyFill="1" applyAlignment="1">
      <alignment horizontal="centerContinuous"/>
    </xf>
    <xf numFmtId="41" fontId="205" fillId="0" borderId="0" xfId="0" applyNumberFormat="1" applyFont="1" applyFill="1" applyBorder="1" applyAlignment="1">
      <alignment horizontal="center"/>
    </xf>
    <xf numFmtId="49" fontId="31" fillId="0" borderId="37" xfId="0" applyNumberFormat="1" applyFont="1" applyFill="1" applyBorder="1" applyAlignment="1">
      <alignment horizontal="center" wrapText="1"/>
    </xf>
    <xf numFmtId="41" fontId="31" fillId="0" borderId="104" xfId="0" applyNumberFormat="1" applyFont="1" applyFill="1" applyBorder="1" applyAlignment="1">
      <alignment horizontal="center" wrapText="1"/>
    </xf>
    <xf numFmtId="41" fontId="31" fillId="0" borderId="105" xfId="0" applyNumberFormat="1" applyFont="1" applyFill="1" applyBorder="1" applyAlignment="1">
      <alignment horizontal="center" wrapText="1"/>
    </xf>
    <xf numFmtId="41" fontId="31" fillId="0" borderId="88" xfId="0" applyNumberFormat="1" applyFont="1" applyFill="1" applyBorder="1" applyAlignment="1">
      <alignment horizontal="center" wrapText="1"/>
    </xf>
    <xf numFmtId="41" fontId="31" fillId="0" borderId="37" xfId="0" applyNumberFormat="1" applyFont="1" applyFill="1" applyBorder="1" applyAlignment="1">
      <alignment horizontal="center" wrapText="1"/>
    </xf>
    <xf numFmtId="41" fontId="205" fillId="0" borderId="1" xfId="0" applyNumberFormat="1" applyFont="1" applyFill="1" applyBorder="1" applyAlignment="1">
      <alignment horizontal="center" wrapText="1"/>
    </xf>
    <xf numFmtId="41" fontId="31" fillId="0" borderId="38" xfId="0" applyNumberFormat="1" applyFont="1" applyFill="1" applyBorder="1" applyAlignment="1">
      <alignment horizontal="center" wrapText="1"/>
    </xf>
    <xf numFmtId="41" fontId="119" fillId="0" borderId="0" xfId="0" applyNumberFormat="1" applyFont="1" applyFill="1" applyBorder="1" applyAlignment="1">
      <alignment horizontal="center" wrapText="1"/>
    </xf>
    <xf numFmtId="41" fontId="31" fillId="0" borderId="36" xfId="0" applyNumberFormat="1" applyFont="1" applyFill="1" applyBorder="1" applyAlignment="1">
      <alignment horizontal="center" wrapText="1"/>
    </xf>
    <xf numFmtId="41" fontId="205" fillId="0" borderId="88" xfId="0" applyNumberFormat="1" applyFont="1" applyFill="1" applyBorder="1" applyAlignment="1">
      <alignment horizontal="center" wrapText="1"/>
    </xf>
    <xf numFmtId="0" fontId="31" fillId="0" borderId="31" xfId="1318" applyFont="1" applyFill="1" applyBorder="1" applyAlignment="1">
      <alignment horizontal="center"/>
    </xf>
    <xf numFmtId="0" fontId="31" fillId="0" borderId="1" xfId="0" applyNumberFormat="1" applyFont="1" applyFill="1" applyBorder="1" applyAlignment="1">
      <alignment horizontal="center" wrapText="1"/>
    </xf>
    <xf numFmtId="49" fontId="40" fillId="0" borderId="22" xfId="0" applyNumberFormat="1" applyFont="1" applyFill="1" applyBorder="1" applyAlignment="1">
      <alignment horizontal="center"/>
    </xf>
    <xf numFmtId="41" fontId="40" fillId="0" borderId="107" xfId="0" applyNumberFormat="1" applyFont="1" applyFill="1" applyBorder="1" applyAlignment="1"/>
    <xf numFmtId="41" fontId="147" fillId="0" borderId="0" xfId="0" applyNumberFormat="1" applyFont="1" applyFill="1" applyBorder="1" applyAlignment="1"/>
    <xf numFmtId="41" fontId="40" fillId="0" borderId="106" xfId="0" applyNumberFormat="1" applyFont="1" applyFill="1" applyBorder="1" applyAlignment="1"/>
    <xf numFmtId="41" fontId="40" fillId="0" borderId="39" xfId="0" applyNumberFormat="1" applyFont="1" applyFill="1" applyBorder="1" applyAlignment="1"/>
    <xf numFmtId="168" fontId="40" fillId="0" borderId="32" xfId="0" applyFont="1" applyFill="1" applyBorder="1" applyAlignment="1">
      <alignment horizontal="left"/>
    </xf>
    <xf numFmtId="168" fontId="40" fillId="0" borderId="0" xfId="0" applyFont="1" applyFill="1" applyBorder="1" applyAlignment="1">
      <alignment horizontal="center"/>
    </xf>
    <xf numFmtId="49" fontId="40" fillId="0" borderId="93" xfId="0" applyNumberFormat="1" applyFont="1" applyFill="1" applyBorder="1" applyAlignment="1">
      <alignment horizontal="center"/>
    </xf>
    <xf numFmtId="49" fontId="40" fillId="0" borderId="98" xfId="0" applyNumberFormat="1" applyFont="1" applyFill="1" applyBorder="1" applyAlignment="1">
      <alignment horizontal="center"/>
    </xf>
    <xf numFmtId="49" fontId="40" fillId="148" borderId="93" xfId="0" applyNumberFormat="1" applyFont="1" applyFill="1" applyBorder="1" applyAlignment="1">
      <alignment horizontal="center"/>
    </xf>
    <xf numFmtId="49" fontId="40" fillId="148" borderId="98" xfId="0" applyNumberFormat="1" applyFont="1" applyFill="1" applyBorder="1" applyAlignment="1">
      <alignment horizontal="center"/>
    </xf>
    <xf numFmtId="49" fontId="40" fillId="141" borderId="93" xfId="0" applyNumberFormat="1" applyFont="1" applyFill="1" applyBorder="1" applyAlignment="1">
      <alignment horizontal="center"/>
    </xf>
    <xf numFmtId="49" fontId="40" fillId="141" borderId="98" xfId="0" applyNumberFormat="1" applyFont="1" applyFill="1" applyBorder="1" applyAlignment="1">
      <alignment horizontal="center"/>
    </xf>
    <xf numFmtId="49" fontId="40" fillId="138" borderId="93" xfId="0" applyNumberFormat="1" applyFont="1" applyFill="1" applyBorder="1" applyAlignment="1">
      <alignment horizontal="center"/>
    </xf>
    <xf numFmtId="49" fontId="40" fillId="138" borderId="98" xfId="0" applyNumberFormat="1" applyFont="1" applyFill="1" applyBorder="1" applyAlignment="1">
      <alignment horizontal="center"/>
    </xf>
    <xf numFmtId="49" fontId="40" fillId="142" borderId="93" xfId="0" applyNumberFormat="1" applyFont="1" applyFill="1" applyBorder="1" applyAlignment="1">
      <alignment horizontal="center"/>
    </xf>
    <xf numFmtId="49" fontId="40" fillId="142" borderId="98" xfId="0" applyNumberFormat="1" applyFont="1" applyFill="1" applyBorder="1" applyAlignment="1">
      <alignment horizontal="center"/>
    </xf>
    <xf numFmtId="49" fontId="40" fillId="88" borderId="93" xfId="0" applyNumberFormat="1" applyFont="1" applyFill="1" applyBorder="1" applyAlignment="1">
      <alignment horizontal="center"/>
    </xf>
    <xf numFmtId="49" fontId="40" fillId="88" borderId="98" xfId="0" applyNumberFormat="1" applyFont="1" applyFill="1" applyBorder="1" applyAlignment="1">
      <alignment horizontal="center"/>
    </xf>
    <xf numFmtId="49" fontId="47" fillId="0" borderId="93" xfId="0" applyNumberFormat="1" applyFont="1" applyFill="1" applyBorder="1" applyAlignment="1">
      <alignment horizontal="center"/>
    </xf>
    <xf numFmtId="49" fontId="47" fillId="0" borderId="98" xfId="0" applyNumberFormat="1" applyFont="1" applyFill="1" applyBorder="1" applyAlignment="1">
      <alignment horizontal="center"/>
    </xf>
    <xf numFmtId="49" fontId="47" fillId="141" borderId="93" xfId="0" applyNumberFormat="1" applyFont="1" applyFill="1" applyBorder="1" applyAlignment="1">
      <alignment horizontal="center"/>
    </xf>
    <xf numFmtId="49" fontId="47" fillId="141" borderId="98" xfId="0" applyNumberFormat="1" applyFont="1" applyFill="1" applyBorder="1" applyAlignment="1">
      <alignment horizontal="center"/>
    </xf>
    <xf numFmtId="49" fontId="47" fillId="138" borderId="93" xfId="0" applyNumberFormat="1" applyFont="1" applyFill="1" applyBorder="1" applyAlignment="1">
      <alignment horizontal="center"/>
    </xf>
    <xf numFmtId="49" fontId="47" fillId="138" borderId="98" xfId="0" applyNumberFormat="1" applyFont="1" applyFill="1" applyBorder="1" applyAlignment="1">
      <alignment horizontal="center"/>
    </xf>
    <xf numFmtId="41" fontId="40" fillId="0" borderId="0" xfId="0" applyNumberFormat="1" applyFont="1" applyFill="1" applyBorder="1" applyAlignment="1"/>
    <xf numFmtId="41" fontId="40" fillId="0" borderId="18" xfId="0" applyNumberFormat="1" applyFont="1" applyFill="1" applyBorder="1" applyAlignment="1"/>
    <xf numFmtId="168" fontId="40" fillId="142" borderId="32" xfId="0" applyFont="1" applyFill="1" applyBorder="1" applyAlignment="1">
      <alignment horizontal="left"/>
    </xf>
    <xf numFmtId="49" fontId="40" fillId="138" borderId="97" xfId="0" applyNumberFormat="1" applyFont="1" applyFill="1" applyBorder="1" applyAlignment="1">
      <alignment horizontal="center"/>
    </xf>
    <xf numFmtId="49" fontId="40" fillId="0" borderId="97" xfId="0" applyNumberFormat="1" applyFont="1" applyFill="1" applyBorder="1" applyAlignment="1">
      <alignment horizontal="center"/>
    </xf>
    <xf numFmtId="49" fontId="47" fillId="142" borderId="93" xfId="0" applyNumberFormat="1" applyFont="1" applyFill="1" applyBorder="1" applyAlignment="1">
      <alignment horizontal="center"/>
    </xf>
    <xf numFmtId="49" fontId="47" fillId="142" borderId="98" xfId="0" applyNumberFormat="1" applyFont="1" applyFill="1" applyBorder="1" applyAlignment="1">
      <alignment horizontal="center"/>
    </xf>
    <xf numFmtId="49" fontId="40" fillId="138" borderId="100" xfId="0" applyNumberFormat="1" applyFont="1" applyFill="1" applyBorder="1" applyAlignment="1">
      <alignment horizontal="center"/>
    </xf>
    <xf numFmtId="49" fontId="40" fillId="141" borderId="100" xfId="0" applyNumberFormat="1" applyFont="1" applyFill="1" applyBorder="1" applyAlignment="1">
      <alignment horizontal="center"/>
    </xf>
    <xf numFmtId="49" fontId="40" fillId="0" borderId="100" xfId="0" applyNumberFormat="1" applyFont="1" applyFill="1" applyBorder="1" applyAlignment="1">
      <alignment horizontal="center"/>
    </xf>
    <xf numFmtId="49" fontId="40" fillId="138" borderId="99" xfId="0" applyNumberFormat="1" applyFont="1" applyFill="1" applyBorder="1" applyAlignment="1">
      <alignment horizontal="center"/>
    </xf>
    <xf numFmtId="49" fontId="40" fillId="0" borderId="35" xfId="0" applyNumberFormat="1" applyFont="1" applyFill="1" applyBorder="1" applyAlignment="1">
      <alignment horizontal="center"/>
    </xf>
    <xf numFmtId="49" fontId="40" fillId="0" borderId="27" xfId="0" applyNumberFormat="1" applyFont="1" applyFill="1" applyBorder="1" applyAlignment="1">
      <alignment horizontal="center"/>
    </xf>
    <xf numFmtId="168" fontId="47" fillId="0" borderId="0" xfId="0" applyFont="1" applyFill="1" applyAlignment="1"/>
    <xf numFmtId="49" fontId="40" fillId="0" borderId="99" xfId="0" applyNumberFormat="1" applyFont="1" applyFill="1" applyBorder="1" applyAlignment="1">
      <alignment horizontal="center"/>
    </xf>
    <xf numFmtId="49" fontId="47" fillId="0" borderId="99" xfId="0" applyNumberFormat="1" applyFont="1" applyFill="1" applyBorder="1" applyAlignment="1">
      <alignment horizontal="center"/>
    </xf>
    <xf numFmtId="49" fontId="40" fillId="141" borderId="99" xfId="0" applyNumberFormat="1" applyFont="1" applyFill="1" applyBorder="1" applyAlignment="1">
      <alignment horizontal="center"/>
    </xf>
    <xf numFmtId="49" fontId="47" fillId="0" borderId="90" xfId="0" applyNumberFormat="1" applyFont="1" applyFill="1" applyBorder="1" applyAlignment="1">
      <alignment horizontal="center"/>
    </xf>
    <xf numFmtId="41" fontId="47" fillId="0" borderId="9" xfId="0" applyNumberFormat="1" applyFont="1" applyFill="1" applyBorder="1" applyAlignment="1"/>
    <xf numFmtId="41" fontId="47" fillId="0" borderId="108" xfId="0" applyNumberFormat="1" applyFont="1" applyFill="1" applyBorder="1" applyAlignment="1"/>
    <xf numFmtId="41" fontId="201" fillId="0" borderId="9" xfId="0" applyNumberFormat="1" applyFont="1" applyFill="1" applyBorder="1" applyAlignment="1"/>
    <xf numFmtId="41" fontId="47" fillId="0" borderId="109" xfId="0" applyNumberFormat="1" applyFont="1" applyFill="1" applyBorder="1" applyAlignment="1"/>
    <xf numFmtId="41" fontId="47" fillId="0" borderId="60" xfId="0" applyNumberFormat="1" applyFont="1" applyFill="1" applyBorder="1" applyAlignment="1"/>
    <xf numFmtId="168" fontId="40" fillId="0" borderId="0" xfId="0" applyFont="1" applyFill="1" applyBorder="1" applyAlignment="1"/>
    <xf numFmtId="41" fontId="147" fillId="0" borderId="0" xfId="0" applyNumberFormat="1" applyFont="1" applyFill="1" applyAlignment="1"/>
    <xf numFmtId="0" fontId="40" fillId="0" borderId="93" xfId="0" applyNumberFormat="1" applyFont="1" applyFill="1" applyBorder="1" applyAlignment="1">
      <alignment horizontal="center"/>
    </xf>
    <xf numFmtId="0" fontId="40" fillId="138" borderId="93" xfId="0" applyNumberFormat="1" applyFont="1" applyFill="1" applyBorder="1" applyAlignment="1">
      <alignment horizontal="center"/>
    </xf>
    <xf numFmtId="0" fontId="40" fillId="0" borderId="98" xfId="0" applyNumberFormat="1" applyFont="1" applyFill="1" applyBorder="1" applyAlignment="1">
      <alignment horizontal="center"/>
    </xf>
    <xf numFmtId="0" fontId="40" fillId="141" borderId="93" xfId="0" applyNumberFormat="1" applyFont="1" applyFill="1" applyBorder="1" applyAlignment="1">
      <alignment horizontal="center"/>
    </xf>
    <xf numFmtId="0" fontId="40" fillId="138" borderId="98" xfId="0" applyNumberFormat="1" applyFont="1" applyFill="1" applyBorder="1" applyAlignment="1">
      <alignment horizontal="center"/>
    </xf>
    <xf numFmtId="49" fontId="40" fillId="0" borderId="29" xfId="0" applyNumberFormat="1" applyFont="1" applyFill="1" applyBorder="1" applyAlignment="1">
      <alignment horizontal="center"/>
    </xf>
    <xf numFmtId="49" fontId="40" fillId="141" borderId="22" xfId="0" applyNumberFormat="1" applyFont="1" applyFill="1" applyBorder="1" applyAlignment="1">
      <alignment horizontal="center"/>
    </xf>
    <xf numFmtId="49" fontId="40" fillId="141" borderId="29" xfId="0" applyNumberFormat="1" applyFont="1" applyFill="1" applyBorder="1" applyAlignment="1">
      <alignment horizontal="center"/>
    </xf>
    <xf numFmtId="49" fontId="40" fillId="138" borderId="22" xfId="0" applyNumberFormat="1" applyFont="1" applyFill="1" applyBorder="1" applyAlignment="1">
      <alignment horizontal="center"/>
    </xf>
    <xf numFmtId="49" fontId="47" fillId="0" borderId="22" xfId="0" applyNumberFormat="1" applyFont="1" applyFill="1" applyBorder="1" applyAlignment="1">
      <alignment horizontal="center"/>
    </xf>
    <xf numFmtId="49" fontId="47" fillId="0" borderId="29" xfId="0" applyNumberFormat="1" applyFont="1" applyFill="1" applyBorder="1" applyAlignment="1">
      <alignment horizontal="center"/>
    </xf>
    <xf numFmtId="49" fontId="47" fillId="138" borderId="22" xfId="0" applyNumberFormat="1" applyFont="1" applyFill="1" applyBorder="1" applyAlignment="1">
      <alignment horizontal="center"/>
    </xf>
    <xf numFmtId="49" fontId="47" fillId="138" borderId="29" xfId="0" applyNumberFormat="1" applyFont="1" applyFill="1" applyBorder="1" applyAlignment="1">
      <alignment horizontal="center"/>
    </xf>
    <xf numFmtId="49" fontId="47" fillId="141" borderId="22" xfId="0" applyNumberFormat="1" applyFont="1" applyFill="1" applyBorder="1" applyAlignment="1">
      <alignment horizontal="center"/>
    </xf>
    <xf numFmtId="49" fontId="47" fillId="141" borderId="29" xfId="0" applyNumberFormat="1" applyFont="1" applyFill="1" applyBorder="1" applyAlignment="1">
      <alignment horizontal="center"/>
    </xf>
    <xf numFmtId="49" fontId="47" fillId="142" borderId="22" xfId="0" applyNumberFormat="1" applyFont="1" applyFill="1" applyBorder="1" applyAlignment="1">
      <alignment horizontal="center"/>
    </xf>
    <xf numFmtId="49" fontId="47" fillId="142" borderId="29" xfId="0" applyNumberFormat="1" applyFont="1" applyFill="1" applyBorder="1" applyAlignment="1">
      <alignment horizontal="center"/>
    </xf>
    <xf numFmtId="41" fontId="147" fillId="0" borderId="106" xfId="0" applyNumberFormat="1" applyFont="1" applyFill="1" applyBorder="1" applyAlignment="1"/>
    <xf numFmtId="41" fontId="147" fillId="0" borderId="32" xfId="0" applyNumberFormat="1" applyFont="1" applyFill="1" applyBorder="1" applyAlignment="1"/>
    <xf numFmtId="49" fontId="40" fillId="141" borderId="90" xfId="0" applyNumberFormat="1" applyFont="1" applyFill="1" applyBorder="1" applyAlignment="1">
      <alignment horizontal="center"/>
    </xf>
    <xf numFmtId="41" fontId="40" fillId="0" borderId="110" xfId="0" applyNumberFormat="1" applyFont="1" applyFill="1" applyBorder="1" applyAlignment="1"/>
    <xf numFmtId="41" fontId="147" fillId="0" borderId="110" xfId="0" applyNumberFormat="1" applyFont="1" applyFill="1" applyBorder="1" applyAlignment="1"/>
    <xf numFmtId="41" fontId="40" fillId="0" borderId="96" xfId="0" applyNumberFormat="1" applyFont="1" applyFill="1" applyBorder="1" applyAlignment="1"/>
    <xf numFmtId="164" fontId="40" fillId="0" borderId="19" xfId="84" applyNumberFormat="1" applyFont="1" applyFill="1" applyBorder="1"/>
    <xf numFmtId="168" fontId="40" fillId="0" borderId="101" xfId="0" applyFont="1" applyFill="1" applyBorder="1" applyAlignment="1">
      <alignment horizontal="left"/>
    </xf>
    <xf numFmtId="41" fontId="28" fillId="0" borderId="0" xfId="0" applyNumberFormat="1" applyFont="1" applyFill="1" applyBorder="1" applyAlignment="1"/>
    <xf numFmtId="41" fontId="119" fillId="0" borderId="0" xfId="0" applyNumberFormat="1" applyFont="1" applyFill="1" applyBorder="1" applyAlignment="1"/>
    <xf numFmtId="168" fontId="0" fillId="0" borderId="0" xfId="0" applyFill="1" applyAlignment="1"/>
    <xf numFmtId="168" fontId="28" fillId="0" borderId="0" xfId="0" applyFont="1" applyFill="1" applyBorder="1" applyAlignment="1"/>
    <xf numFmtId="43" fontId="119" fillId="0" borderId="0" xfId="0" applyNumberFormat="1" applyFont="1" applyFill="1" applyAlignment="1">
      <alignment horizontal="right"/>
    </xf>
    <xf numFmtId="41" fontId="31" fillId="0" borderId="91" xfId="0" applyNumberFormat="1" applyFont="1" applyFill="1" applyBorder="1" applyAlignment="1"/>
    <xf numFmtId="41" fontId="205" fillId="0" borderId="91" xfId="0" applyNumberFormat="1" applyFont="1" applyFill="1" applyBorder="1" applyAlignment="1"/>
    <xf numFmtId="49" fontId="119" fillId="0" borderId="0" xfId="0" applyNumberFormat="1" applyFont="1" applyFill="1" applyAlignment="1"/>
    <xf numFmtId="164" fontId="28" fillId="0" borderId="0" xfId="0" applyNumberFormat="1" applyFont="1" applyFill="1" applyAlignment="1"/>
    <xf numFmtId="164" fontId="119" fillId="0" borderId="0" xfId="0" applyNumberFormat="1" applyFont="1" applyFill="1" applyAlignment="1"/>
    <xf numFmtId="49" fontId="213" fillId="0" borderId="0" xfId="0" applyNumberFormat="1" applyFont="1" applyFill="1" applyAlignment="1"/>
    <xf numFmtId="41" fontId="28" fillId="140" borderId="0" xfId="0" applyNumberFormat="1" applyFont="1" applyFill="1" applyAlignment="1"/>
    <xf numFmtId="41" fontId="119" fillId="140" borderId="0" xfId="0" applyNumberFormat="1" applyFont="1" applyFill="1" applyAlignment="1"/>
    <xf numFmtId="49" fontId="47" fillId="0" borderId="18" xfId="12249" applyNumberFormat="1" applyFont="1" applyFill="1" applyBorder="1" applyAlignment="1">
      <alignment horizontal="left"/>
    </xf>
    <xf numFmtId="49" fontId="47" fillId="0" borderId="0" xfId="12249" applyNumberFormat="1" applyFont="1" applyFill="1" applyBorder="1" applyAlignment="1">
      <alignment horizontal="left"/>
    </xf>
    <xf numFmtId="43" fontId="47" fillId="0" borderId="0" xfId="84" applyNumberFormat="1" applyFont="1" applyFill="1" applyBorder="1"/>
    <xf numFmtId="43" fontId="40" fillId="0" borderId="0" xfId="84" applyFont="1" applyFill="1" applyBorder="1"/>
    <xf numFmtId="43" fontId="40" fillId="149" borderId="0" xfId="84" applyFont="1" applyFill="1" applyBorder="1"/>
    <xf numFmtId="43" fontId="40" fillId="150" borderId="0" xfId="84" applyFont="1" applyFill="1" applyBorder="1"/>
    <xf numFmtId="43" fontId="40" fillId="151" borderId="0" xfId="84" applyFont="1" applyFill="1" applyBorder="1"/>
    <xf numFmtId="43" fontId="40" fillId="152" borderId="0" xfId="84" applyFont="1" applyFill="1" applyBorder="1"/>
    <xf numFmtId="49" fontId="40" fillId="88" borderId="0" xfId="12249" applyNumberFormat="1" applyFont="1" applyFill="1" applyAlignment="1">
      <alignment horizontal="left"/>
    </xf>
    <xf numFmtId="43" fontId="40" fillId="153" borderId="0" xfId="84" applyFont="1" applyFill="1" applyBorder="1"/>
    <xf numFmtId="49" fontId="209" fillId="0" borderId="18" xfId="12052" applyNumberFormat="1" applyFont="1" applyFill="1" applyBorder="1" applyAlignment="1">
      <alignment horizontal="left" wrapText="1"/>
    </xf>
    <xf numFmtId="49" fontId="209" fillId="0" borderId="0" xfId="12052" applyNumberFormat="1" applyFont="1" applyFill="1" applyBorder="1" applyAlignment="1">
      <alignment horizontal="left" wrapText="1"/>
    </xf>
    <xf numFmtId="1" fontId="209" fillId="0" borderId="18" xfId="12052" applyNumberFormat="1" applyFont="1" applyFill="1" applyBorder="1" applyAlignment="1">
      <alignment horizontal="left" wrapText="1"/>
    </xf>
    <xf numFmtId="1" fontId="209" fillId="0" borderId="0" xfId="12052" applyNumberFormat="1" applyFont="1" applyFill="1" applyBorder="1" applyAlignment="1">
      <alignment horizontal="left" wrapText="1"/>
    </xf>
    <xf numFmtId="189" fontId="40" fillId="141" borderId="0" xfId="12249" applyNumberFormat="1" applyFont="1" applyFill="1"/>
    <xf numFmtId="0" fontId="40" fillId="148" borderId="0" xfId="12249" applyFont="1" applyFill="1" applyBorder="1" applyAlignment="1">
      <alignment horizontal="right"/>
    </xf>
    <xf numFmtId="49" fontId="210" fillId="0" borderId="18" xfId="12272" applyNumberFormat="1" applyFont="1" applyFill="1" applyBorder="1" applyAlignment="1">
      <alignment horizontal="left"/>
    </xf>
    <xf numFmtId="49" fontId="210" fillId="0" borderId="0" xfId="12272" applyNumberFormat="1" applyFont="1" applyFill="1" applyBorder="1" applyAlignment="1">
      <alignment horizontal="left"/>
    </xf>
    <xf numFmtId="17" fontId="209" fillId="0" borderId="0" xfId="12052" applyNumberFormat="1" applyFont="1" applyFill="1" applyBorder="1" applyAlignment="1">
      <alignment wrapText="1"/>
    </xf>
    <xf numFmtId="49" fontId="209" fillId="138" borderId="0" xfId="12052" applyNumberFormat="1" applyFont="1" applyFill="1" applyBorder="1" applyAlignment="1">
      <alignment wrapText="1"/>
    </xf>
    <xf numFmtId="49" fontId="40" fillId="138" borderId="0" xfId="12249" applyNumberFormat="1" applyFont="1" applyFill="1" applyBorder="1" applyAlignment="1">
      <alignment horizontal="right"/>
    </xf>
    <xf numFmtId="189" fontId="40" fillId="0" borderId="0" xfId="12249" applyNumberFormat="1" applyFont="1" applyFill="1" applyBorder="1" applyAlignment="1">
      <alignment horizontal="left"/>
    </xf>
    <xf numFmtId="17" fontId="40" fillId="141" borderId="0" xfId="12249" applyNumberFormat="1" applyFont="1" applyFill="1" applyBorder="1" applyAlignment="1">
      <alignment horizontal="left"/>
    </xf>
    <xf numFmtId="189" fontId="40" fillId="138" borderId="0" xfId="12249" applyNumberFormat="1" applyFont="1" applyFill="1" applyBorder="1"/>
    <xf numFmtId="189" fontId="40" fillId="138" borderId="0" xfId="12249" applyNumberFormat="1" applyFont="1" applyFill="1"/>
    <xf numFmtId="49" fontId="210" fillId="141" borderId="0" xfId="12278" applyNumberFormat="1" applyFont="1" applyFill="1" applyAlignment="1">
      <alignment horizontal="left"/>
    </xf>
    <xf numFmtId="17" fontId="210" fillId="0" borderId="0" xfId="12281" applyNumberFormat="1" applyFont="1" applyFill="1" applyBorder="1"/>
    <xf numFmtId="49" fontId="210" fillId="138" borderId="0" xfId="12282" applyNumberFormat="1" applyFont="1" applyFill="1" applyBorder="1"/>
    <xf numFmtId="49" fontId="209" fillId="0" borderId="18" xfId="12249" applyNumberFormat="1" applyFont="1" applyFill="1" applyBorder="1" applyAlignment="1">
      <alignment horizontal="left"/>
    </xf>
    <xf numFmtId="49" fontId="209" fillId="0" borderId="0" xfId="12249" applyNumberFormat="1" applyFont="1" applyFill="1" applyBorder="1" applyAlignment="1">
      <alignment horizontal="left"/>
    </xf>
    <xf numFmtId="17" fontId="40" fillId="141" borderId="10" xfId="12249" applyNumberFormat="1" applyFont="1" applyFill="1" applyBorder="1"/>
    <xf numFmtId="43" fontId="40" fillId="150" borderId="10" xfId="84" applyFont="1" applyFill="1" applyBorder="1"/>
    <xf numFmtId="17" fontId="47" fillId="0" borderId="0" xfId="12249" applyNumberFormat="1" applyFont="1" applyFill="1" applyBorder="1"/>
    <xf numFmtId="43" fontId="40" fillId="0" borderId="18" xfId="0" applyNumberFormat="1" applyFont="1" applyFill="1" applyBorder="1" applyAlignment="1"/>
    <xf numFmtId="43" fontId="40" fillId="0" borderId="0" xfId="0" applyNumberFormat="1" applyFont="1" applyFill="1" applyBorder="1" applyAlignment="1"/>
    <xf numFmtId="41" fontId="40" fillId="0" borderId="0" xfId="84" applyNumberFormat="1" applyFont="1" applyFill="1" applyBorder="1"/>
    <xf numFmtId="0" fontId="40" fillId="138" borderId="18" xfId="12249" quotePrefix="1" applyFont="1" applyFill="1" applyBorder="1" applyAlignment="1">
      <alignment horizontal="left"/>
    </xf>
    <xf numFmtId="0" fontId="40" fillId="138" borderId="0" xfId="12249" quotePrefix="1" applyFont="1" applyFill="1" applyBorder="1" applyAlignment="1">
      <alignment horizontal="left"/>
    </xf>
    <xf numFmtId="17" fontId="40" fillId="0" borderId="0" xfId="12249" applyNumberFormat="1" applyFont="1" applyFill="1" applyBorder="1" applyAlignment="1">
      <alignment wrapText="1"/>
    </xf>
    <xf numFmtId="0" fontId="40" fillId="142" borderId="0" xfId="0" applyNumberFormat="1" applyFont="1" applyFill="1" applyBorder="1" applyAlignment="1">
      <alignment horizontal="left"/>
    </xf>
    <xf numFmtId="49" fontId="40" fillId="142" borderId="0" xfId="0" applyNumberFormat="1" applyFont="1" applyFill="1" applyBorder="1" applyAlignment="1">
      <alignment horizontal="left"/>
    </xf>
    <xf numFmtId="168" fontId="40" fillId="142" borderId="0" xfId="0" applyFont="1" applyFill="1" applyBorder="1" applyAlignment="1"/>
    <xf numFmtId="168" fontId="40" fillId="142" borderId="0" xfId="0" applyFont="1" applyFill="1" applyBorder="1" applyAlignment="1">
      <alignment horizontal="left"/>
    </xf>
    <xf numFmtId="189" fontId="40" fillId="142" borderId="0" xfId="0" applyNumberFormat="1" applyFont="1" applyFill="1" applyBorder="1" applyAlignment="1">
      <alignment horizontal="right"/>
    </xf>
    <xf numFmtId="168" fontId="40" fillId="142" borderId="0" xfId="0" applyFont="1" applyFill="1" applyBorder="1" applyAlignment="1">
      <alignment horizontal="center"/>
    </xf>
    <xf numFmtId="168" fontId="40" fillId="141" borderId="0" xfId="0" applyFont="1" applyFill="1" applyBorder="1" applyAlignment="1">
      <alignment horizontal="left"/>
    </xf>
    <xf numFmtId="0" fontId="40" fillId="142" borderId="95" xfId="0" applyNumberFormat="1" applyFont="1" applyFill="1" applyBorder="1" applyAlignment="1">
      <alignment horizontal="left"/>
    </xf>
    <xf numFmtId="168" fontId="40" fillId="142" borderId="95" xfId="0" applyFont="1" applyFill="1" applyBorder="1" applyAlignment="1"/>
    <xf numFmtId="168" fontId="40" fillId="142" borderId="95" xfId="0" applyFont="1" applyFill="1" applyBorder="1" applyAlignment="1">
      <alignment horizontal="left"/>
    </xf>
    <xf numFmtId="189" fontId="40" fillId="142" borderId="95" xfId="0" applyNumberFormat="1" applyFont="1" applyFill="1" applyBorder="1" applyAlignment="1">
      <alignment horizontal="right"/>
    </xf>
    <xf numFmtId="168" fontId="40" fillId="142" borderId="95" xfId="0" applyFont="1" applyFill="1" applyBorder="1" applyAlignment="1">
      <alignment horizontal="center"/>
    </xf>
    <xf numFmtId="3" fontId="40" fillId="0" borderId="0" xfId="95" applyNumberFormat="1" applyFont="1" applyFill="1"/>
    <xf numFmtId="164" fontId="0" fillId="0" borderId="0" xfId="0" applyNumberFormat="1" applyFill="1" applyAlignment="1"/>
    <xf numFmtId="164" fontId="40" fillId="0" borderId="27" xfId="83" applyNumberFormat="1" applyFont="1" applyFill="1" applyBorder="1"/>
    <xf numFmtId="0" fontId="40" fillId="0" borderId="0" xfId="12249" applyNumberFormat="1" applyFont="1" applyFill="1" applyAlignment="1">
      <alignment horizontal="left"/>
    </xf>
    <xf numFmtId="41" fontId="0" fillId="0" borderId="0" xfId="0" applyNumberFormat="1" applyFill="1" applyAlignment="1"/>
    <xf numFmtId="0" fontId="139" fillId="0" borderId="0" xfId="0" applyNumberFormat="1" applyFont="1" applyFill="1" applyAlignment="1">
      <alignment horizontal="center"/>
    </xf>
    <xf numFmtId="0" fontId="31" fillId="0" borderId="0" xfId="0" applyNumberFormat="1" applyFont="1" applyFill="1" applyAlignment="1">
      <alignment horizontal="center"/>
    </xf>
    <xf numFmtId="0" fontId="47" fillId="0" borderId="74" xfId="0" applyNumberFormat="1" applyFont="1" applyFill="1" applyBorder="1" applyAlignment="1">
      <alignment horizontal="center" vertical="center"/>
    </xf>
    <xf numFmtId="0" fontId="40" fillId="0" borderId="77" xfId="0" applyNumberFormat="1" applyFont="1" applyFill="1" applyBorder="1" applyAlignment="1">
      <alignment horizontal="center" vertical="center"/>
    </xf>
    <xf numFmtId="0" fontId="47" fillId="0" borderId="75" xfId="0" applyNumberFormat="1" applyFont="1" applyFill="1" applyBorder="1" applyAlignment="1">
      <alignment horizontal="center" vertical="center"/>
    </xf>
    <xf numFmtId="0" fontId="40" fillId="0" borderId="78" xfId="0" applyNumberFormat="1" applyFont="1" applyFill="1" applyBorder="1" applyAlignment="1">
      <alignment horizontal="center" vertical="center"/>
    </xf>
    <xf numFmtId="0" fontId="31" fillId="0" borderId="31" xfId="0" applyNumberFormat="1" applyFont="1" applyFill="1" applyBorder="1" applyAlignment="1">
      <alignment horizontal="center" vertical="center"/>
    </xf>
    <xf numFmtId="0" fontId="31" fillId="0" borderId="101" xfId="0" applyNumberFormat="1" applyFont="1" applyFill="1" applyBorder="1" applyAlignment="1">
      <alignment horizontal="center" vertical="center"/>
    </xf>
    <xf numFmtId="43" fontId="170" fillId="0" borderId="10" xfId="0" applyNumberFormat="1" applyFont="1" applyFill="1" applyBorder="1" applyAlignment="1">
      <alignment horizontal="center" vertical="center"/>
    </xf>
    <xf numFmtId="43" fontId="170" fillId="0" borderId="10" xfId="84" applyNumberFormat="1" applyFont="1" applyFill="1" applyBorder="1" applyAlignment="1">
      <alignment horizontal="center" vertical="center"/>
    </xf>
    <xf numFmtId="168" fontId="77" fillId="0" borderId="0" xfId="0" applyFont="1" applyFill="1" applyAlignment="1">
      <alignment horizontal="right"/>
    </xf>
    <xf numFmtId="168" fontId="112" fillId="0" borderId="0" xfId="0" applyFont="1" applyAlignment="1">
      <alignment horizontal="center"/>
    </xf>
    <xf numFmtId="168" fontId="77" fillId="0" borderId="0" xfId="0" applyFont="1" applyFill="1" applyAlignment="1">
      <alignment horizontal="center"/>
    </xf>
    <xf numFmtId="0" fontId="78" fillId="0" borderId="0" xfId="0" applyNumberFormat="1" applyFont="1" applyFill="1" applyAlignment="1">
      <alignment horizontal="center"/>
    </xf>
    <xf numFmtId="168" fontId="78" fillId="0" borderId="0" xfId="0" applyFont="1" applyFill="1" applyBorder="1" applyAlignment="1">
      <alignment horizontal="center"/>
    </xf>
    <xf numFmtId="168" fontId="78" fillId="0" borderId="26" xfId="0" applyFont="1" applyFill="1" applyBorder="1" applyAlignment="1">
      <alignment horizontal="center"/>
    </xf>
    <xf numFmtId="186" fontId="112" fillId="0" borderId="0" xfId="0" quotePrefix="1" applyNumberFormat="1" applyFont="1" applyFill="1" applyAlignment="1">
      <alignment horizontal="center"/>
    </xf>
    <xf numFmtId="168" fontId="78" fillId="0" borderId="0" xfId="0" applyFont="1" applyAlignment="1">
      <alignment horizontal="center"/>
    </xf>
    <xf numFmtId="168" fontId="77" fillId="0" borderId="0" xfId="0" applyFont="1" applyAlignment="1">
      <alignment horizontal="right"/>
    </xf>
    <xf numFmtId="168" fontId="77" fillId="0" borderId="0" xfId="0" applyFont="1" applyAlignment="1">
      <alignment horizontal="center"/>
    </xf>
    <xf numFmtId="0" fontId="78" fillId="0" borderId="0" xfId="0" applyNumberFormat="1" applyFont="1" applyAlignment="1">
      <alignment horizontal="center"/>
    </xf>
    <xf numFmtId="168" fontId="78" fillId="0" borderId="0" xfId="0" applyFont="1" applyBorder="1" applyAlignment="1">
      <alignment horizontal="center"/>
    </xf>
  </cellXfs>
  <cellStyles count="12287">
    <cellStyle name="_x0013_" xfId="6365"/>
    <cellStyle name="_09GRC Gas Transport For Review" xfId="6366"/>
    <cellStyle name="_4.06E Pass Throughs" xfId="1"/>
    <cellStyle name="_4.06E Pass Throughs_04 07E Wild Horse Wind Expansion (C) (2)" xfId="6367"/>
    <cellStyle name="_4.06E Pass Throughs_3.01 Income Statement" xfId="6368"/>
    <cellStyle name="_4.06E Pass Throughs_4 31 Regulatory Assets and Liabilities  7 06- Exhibit D" xfId="6369"/>
    <cellStyle name="_4.06E Pass Throughs_4 32 Regulatory Assets and Liabilities  7 06- Exhibit D" xfId="6370"/>
    <cellStyle name="_4.06E Pass Throughs_Book9" xfId="6371"/>
    <cellStyle name="_4.13E Montana Energy Tax" xfId="2"/>
    <cellStyle name="_4.13E Montana Energy Tax_04 07E Wild Horse Wind Expansion (C) (2)" xfId="6372"/>
    <cellStyle name="_4.13E Montana Energy Tax_3.01 Income Statement" xfId="6373"/>
    <cellStyle name="_4.13E Montana Energy Tax_4 31 Regulatory Assets and Liabilities  7 06- Exhibit D" xfId="6374"/>
    <cellStyle name="_4.13E Montana Energy Tax_4 32 Regulatory Assets and Liabilities  7 06- Exhibit D" xfId="6375"/>
    <cellStyle name="_4.13E Montana Energy Tax_Book9" xfId="6376"/>
    <cellStyle name="_AURORA WIP" xfId="6377"/>
    <cellStyle name="_Book1" xfId="3"/>
    <cellStyle name="_Book1 (2)" xfId="4"/>
    <cellStyle name="_Book1 (2)_04 07E Wild Horse Wind Expansion (C) (2)" xfId="6378"/>
    <cellStyle name="_Book1 (2)_3.01 Income Statement" xfId="6379"/>
    <cellStyle name="_Book1 (2)_4 31 Regulatory Assets and Liabilities  7 06- Exhibit D" xfId="6380"/>
    <cellStyle name="_Book1 (2)_4 32 Regulatory Assets and Liabilities  7 06- Exhibit D" xfId="6381"/>
    <cellStyle name="_Book1 (2)_Book9" xfId="6382"/>
    <cellStyle name="_Book1_3.01 Income Statement" xfId="6383"/>
    <cellStyle name="_Book1_4 31 Regulatory Assets and Liabilities  7 06- Exhibit D" xfId="6384"/>
    <cellStyle name="_Book1_4 32 Regulatory Assets and Liabilities  7 06- Exhibit D" xfId="6385"/>
    <cellStyle name="_Book1_Book9" xfId="6386"/>
    <cellStyle name="_Book2" xfId="5"/>
    <cellStyle name="_Book2_04 07E Wild Horse Wind Expansion (C) (2)" xfId="6387"/>
    <cellStyle name="_Book2_3.01 Income Statement" xfId="6388"/>
    <cellStyle name="_Book2_4 31 Regulatory Assets and Liabilities  7 06- Exhibit D" xfId="6389"/>
    <cellStyle name="_Book2_4 32 Regulatory Assets and Liabilities  7 06- Exhibit D" xfId="6390"/>
    <cellStyle name="_Book2_Book9" xfId="6391"/>
    <cellStyle name="_Book3" xfId="6392"/>
    <cellStyle name="_Book5" xfId="6393"/>
    <cellStyle name="_Chelan Debt Forecast 12.19.05" xfId="6"/>
    <cellStyle name="_Chelan Debt Forecast 12.19.05_3.01 Income Statement" xfId="6394"/>
    <cellStyle name="_Chelan Debt Forecast 12.19.05_4 31 Regulatory Assets and Liabilities  7 06- Exhibit D" xfId="6395"/>
    <cellStyle name="_Chelan Debt Forecast 12.19.05_4 32 Regulatory Assets and Liabilities  7 06- Exhibit D" xfId="6396"/>
    <cellStyle name="_Chelan Debt Forecast 12.19.05_Book9" xfId="6397"/>
    <cellStyle name="_Copy 11-9 Sumas Proforma - Current" xfId="6398"/>
    <cellStyle name="_Costs not in AURORA 06GRC" xfId="7"/>
    <cellStyle name="_Costs not in AURORA 06GRC_04 07E Wild Horse Wind Expansion (C) (2)" xfId="6399"/>
    <cellStyle name="_Costs not in AURORA 06GRC_3.01 Income Statement" xfId="6400"/>
    <cellStyle name="_Costs not in AURORA 06GRC_4 31 Regulatory Assets and Liabilities  7 06- Exhibit D" xfId="6401"/>
    <cellStyle name="_Costs not in AURORA 06GRC_4 32 Regulatory Assets and Liabilities  7 06- Exhibit D" xfId="6402"/>
    <cellStyle name="_Costs not in AURORA 06GRC_Book9" xfId="6403"/>
    <cellStyle name="_Costs not in AURORA 2006GRC 6.15.06" xfId="8"/>
    <cellStyle name="_Costs not in AURORA 2006GRC 6.15.06_04 07E Wild Horse Wind Expansion (C) (2)" xfId="6404"/>
    <cellStyle name="_Costs not in AURORA 2006GRC 6.15.06_3.01 Income Statement" xfId="6405"/>
    <cellStyle name="_Costs not in AURORA 2006GRC 6.15.06_4 31 Regulatory Assets and Liabilities  7 06- Exhibit D" xfId="6406"/>
    <cellStyle name="_Costs not in AURORA 2006GRC 6.15.06_4 32 Regulatory Assets and Liabilities  7 06- Exhibit D" xfId="6407"/>
    <cellStyle name="_Costs not in AURORA 2006GRC 6.15.06_Book9" xfId="6408"/>
    <cellStyle name="_Costs not in AURORA 2006GRC w gas price updated" xfId="6409"/>
    <cellStyle name="_Costs not in AURORA 2007 Rate Case" xfId="9"/>
    <cellStyle name="_Costs not in AURORA 2007 Rate Case_3.01 Income Statement" xfId="6410"/>
    <cellStyle name="_Costs not in AURORA 2007 Rate Case_4 31 Regulatory Assets and Liabilities  7 06- Exhibit D" xfId="6411"/>
    <cellStyle name="_Costs not in AURORA 2007 Rate Case_4 32 Regulatory Assets and Liabilities  7 06- Exhibit D" xfId="6412"/>
    <cellStyle name="_Costs not in AURORA 2007 Rate Case_Book9" xfId="6413"/>
    <cellStyle name="_Costs not in KWI3000 '06Budget" xfId="10"/>
    <cellStyle name="_Costs not in KWI3000 '06Budget_3.01 Income Statement" xfId="6414"/>
    <cellStyle name="_Costs not in KWI3000 '06Budget_4 31 Regulatory Assets and Liabilities  7 06- Exhibit D" xfId="6415"/>
    <cellStyle name="_Costs not in KWI3000 '06Budget_4 32 Regulatory Assets and Liabilities  7 06- Exhibit D" xfId="6416"/>
    <cellStyle name="_Costs not in KWI3000 '06Budget_Book9" xfId="6417"/>
    <cellStyle name="_DEM-WP (C) Power Cost 2006GRC Order" xfId="11"/>
    <cellStyle name="_DEM-WP (C) Power Cost 2006GRC Order_04 07E Wild Horse Wind Expansion (C) (2)" xfId="6418"/>
    <cellStyle name="_DEM-WP (C) Power Cost 2006GRC Order_3.01 Income Statement" xfId="6419"/>
    <cellStyle name="_DEM-WP (C) Power Cost 2006GRC Order_4 31 Regulatory Assets and Liabilities  7 06- Exhibit D" xfId="6420"/>
    <cellStyle name="_DEM-WP (C) Power Cost 2006GRC Order_4 32 Regulatory Assets and Liabilities  7 06- Exhibit D" xfId="6421"/>
    <cellStyle name="_DEM-WP (C) Power Cost 2006GRC Order_Book9" xfId="6422"/>
    <cellStyle name="_DEM-WP Revised (HC) Wild Horse 2006GRC" xfId="12"/>
    <cellStyle name="_DEM-WP(C) Colstrip FOR" xfId="6423"/>
    <cellStyle name="_DEM-WP(C) Costs not in AURORA 2006GRC" xfId="13"/>
    <cellStyle name="_DEM-WP(C) Costs not in AURORA 2006GRC_3.01 Income Statement" xfId="6424"/>
    <cellStyle name="_DEM-WP(C) Costs not in AURORA 2006GRC_4 31 Regulatory Assets and Liabilities  7 06- Exhibit D" xfId="6425"/>
    <cellStyle name="_DEM-WP(C) Costs not in AURORA 2006GRC_4 32 Regulatory Assets and Liabilities  7 06- Exhibit D" xfId="6426"/>
    <cellStyle name="_DEM-WP(C) Costs not in AURORA 2006GRC_Book9" xfId="6427"/>
    <cellStyle name="_DEM-WP(C) Costs not in AURORA 2007GRC" xfId="14"/>
    <cellStyle name="_DEM-WP(C) Costs not in AURORA 2007PCORC-5.07Update" xfId="15"/>
    <cellStyle name="_DEM-WP(C) Costs not in AURORA 2007PCORC-5.07Update_DEM-WP(C) Production O&amp;M 2009GRC Rebuttal" xfId="6428"/>
    <cellStyle name="_DEM-WP(C) Prod O&amp;M 2007GRC" xfId="6429"/>
    <cellStyle name="_DEM-WP(C) Rate Year Sumas by Month Update Corrected" xfId="6430"/>
    <cellStyle name="_DEM-WP(C) Sumas Proforma 11.5.07" xfId="16"/>
    <cellStyle name="_DEM-WP(C) Westside Hydro Data_051007" xfId="17"/>
    <cellStyle name="_Fixed Gas Transport 1 19 09" xfId="6431"/>
    <cellStyle name="_Fuel Prices 4-14" xfId="18"/>
    <cellStyle name="_Fuel Prices 4-14_04 07E Wild Horse Wind Expansion (C) (2)" xfId="6432"/>
    <cellStyle name="_Fuel Prices 4-14_3.01 Income Statement" xfId="6433"/>
    <cellStyle name="_Fuel Prices 4-14_4 31 Regulatory Assets and Liabilities  7 06- Exhibit D" xfId="6434"/>
    <cellStyle name="_Fuel Prices 4-14_4 32 Regulatory Assets and Liabilities  7 06- Exhibit D" xfId="6435"/>
    <cellStyle name="_Fuel Prices 4-14_Book9" xfId="6436"/>
    <cellStyle name="_Gas Transportation Charges_2009GRC_120308" xfId="6437"/>
    <cellStyle name="_NIM 06 Base Case Current Trends" xfId="6438"/>
    <cellStyle name="_Portfolio SPlan Base Case.xls Chart 1" xfId="6439"/>
    <cellStyle name="_Portfolio SPlan Base Case.xls Chart 2" xfId="6440"/>
    <cellStyle name="_Portfolio SPlan Base Case.xls Chart 3" xfId="6441"/>
    <cellStyle name="_Power Cost Value Copy 11.30.05 gas 1.09.06 AURORA at 1.10.06" xfId="19"/>
    <cellStyle name="_Power Cost Value Copy 11.30.05 gas 1.09.06 AURORA at 1.10.06_04 07E Wild Horse Wind Expansion (C) (2)" xfId="6442"/>
    <cellStyle name="_Power Cost Value Copy 11.30.05 gas 1.09.06 AURORA at 1.10.06_3.01 Income Statement" xfId="6443"/>
    <cellStyle name="_Power Cost Value Copy 11.30.05 gas 1.09.06 AURORA at 1.10.06_4 31 Regulatory Assets and Liabilities  7 06- Exhibit D" xfId="6444"/>
    <cellStyle name="_Power Cost Value Copy 11.30.05 gas 1.09.06 AURORA at 1.10.06_4 32 Regulatory Assets and Liabilities  7 06- Exhibit D" xfId="6445"/>
    <cellStyle name="_Power Cost Value Copy 11.30.05 gas 1.09.06 AURORA at 1.10.06_Book9" xfId="6446"/>
    <cellStyle name="_Pro Forma Rev 07 GRC" xfId="1072"/>
    <cellStyle name="_Recon to Darrin's 5.11.05 proforma" xfId="20"/>
    <cellStyle name="_Recon to Darrin's 5.11.05 proforma_3.01 Income Statement" xfId="6447"/>
    <cellStyle name="_Recon to Darrin's 5.11.05 proforma_4 31 Regulatory Assets and Liabilities  7 06- Exhibit D" xfId="6448"/>
    <cellStyle name="_Recon to Darrin's 5.11.05 proforma_4 32 Regulatory Assets and Liabilities  7 06- Exhibit D" xfId="6449"/>
    <cellStyle name="_Recon to Darrin's 5.11.05 proforma_Book9" xfId="6450"/>
    <cellStyle name="_Revenue" xfId="1073"/>
    <cellStyle name="_Revenue_Data" xfId="1074"/>
    <cellStyle name="_Revenue_Data_1" xfId="1075"/>
    <cellStyle name="_Revenue_Data_Pro Forma Rev 09 GRC" xfId="1076"/>
    <cellStyle name="_Revenue_Data_Pro Forma Rev 2010 GRC" xfId="1077"/>
    <cellStyle name="_Revenue_Data_Pro Forma Rev 2010 GRC_Preliminary" xfId="1078"/>
    <cellStyle name="_Revenue_Data_Revenue (Feb 09 - Jan 10)" xfId="1079"/>
    <cellStyle name="_Revenue_Data_Revenue (Jan 09 - Dec 09)" xfId="1080"/>
    <cellStyle name="_Revenue_Data_Revenue (Mar 09 - Feb 10)" xfId="1081"/>
    <cellStyle name="_Revenue_Data_Volume Exhibit (Jan09 - Dec09)" xfId="1082"/>
    <cellStyle name="_Revenue_Mins" xfId="1083"/>
    <cellStyle name="_Revenue_Pro Forma Rev 07 GRC" xfId="1084"/>
    <cellStyle name="_Revenue_Pro Forma Rev 08 GRC" xfId="1085"/>
    <cellStyle name="_Revenue_Pro Forma Rev 09 GRC" xfId="1086"/>
    <cellStyle name="_Revenue_Pro Forma Rev 2010 GRC" xfId="1087"/>
    <cellStyle name="_Revenue_Pro Forma Rev 2010 GRC_Preliminary" xfId="1088"/>
    <cellStyle name="_Revenue_Revenue (Feb 09 - Jan 10)" xfId="1089"/>
    <cellStyle name="_Revenue_Revenue (Jan 09 - Dec 09)" xfId="1090"/>
    <cellStyle name="_Revenue_Revenue (Mar 09 - Feb 10)" xfId="1091"/>
    <cellStyle name="_Revenue_Sheet2" xfId="1092"/>
    <cellStyle name="_Revenue_Therms Data" xfId="1093"/>
    <cellStyle name="_Revenue_Therms Data Rerun" xfId="1094"/>
    <cellStyle name="_Revenue_Volume Exhibit (Jan09 - Dec09)" xfId="1095"/>
    <cellStyle name="_Sumas Proforma - 11-09-07" xfId="6451"/>
    <cellStyle name="_Sumas Property Taxes v1" xfId="6452"/>
    <cellStyle name="_Tenaska Comparison" xfId="21"/>
    <cellStyle name="_Tenaska Comparison_3.01 Income Statement" xfId="6453"/>
    <cellStyle name="_Tenaska Comparison_4 31 Regulatory Assets and Liabilities  7 06- Exhibit D" xfId="6454"/>
    <cellStyle name="_Tenaska Comparison_4 32 Regulatory Assets and Liabilities  7 06- Exhibit D" xfId="6455"/>
    <cellStyle name="_Tenaska Comparison_Book9" xfId="6456"/>
    <cellStyle name="_Therms Data" xfId="1096"/>
    <cellStyle name="_Therms Data_Pro Forma Rev 09 GRC" xfId="1097"/>
    <cellStyle name="_Therms Data_Pro Forma Rev 2010 GRC" xfId="1098"/>
    <cellStyle name="_Therms Data_Pro Forma Rev 2010 GRC_Preliminary" xfId="1099"/>
    <cellStyle name="_Therms Data_Revenue (Feb 09 - Jan 10)" xfId="1100"/>
    <cellStyle name="_Therms Data_Revenue (Jan 09 - Dec 09)" xfId="1101"/>
    <cellStyle name="_Therms Data_Revenue (Mar 09 - Feb 10)" xfId="1102"/>
    <cellStyle name="_Therms Data_Volume Exhibit (Jan09 - Dec09)" xfId="1103"/>
    <cellStyle name="_Value Copy 11 30 05 gas 12 09 05 AURORA at 12 14 05" xfId="22"/>
    <cellStyle name="_Value Copy 11 30 05 gas 12 09 05 AURORA at 12 14 05_04 07E Wild Horse Wind Expansion (C) (2)" xfId="6457"/>
    <cellStyle name="_Value Copy 11 30 05 gas 12 09 05 AURORA at 12 14 05_3.01 Income Statement" xfId="6458"/>
    <cellStyle name="_Value Copy 11 30 05 gas 12 09 05 AURORA at 12 14 05_4 31 Regulatory Assets and Liabilities  7 06- Exhibit D" xfId="6459"/>
    <cellStyle name="_Value Copy 11 30 05 gas 12 09 05 AURORA at 12 14 05_4 32 Regulatory Assets and Liabilities  7 06- Exhibit D" xfId="6460"/>
    <cellStyle name="_Value Copy 11 30 05 gas 12 09 05 AURORA at 12 14 05_Book9" xfId="6461"/>
    <cellStyle name="_VC 6.15.06 update on 06GRC power costs.xls Chart 1" xfId="23"/>
    <cellStyle name="_VC 6.15.06 update on 06GRC power costs.xls Chart 1_04 07E Wild Horse Wind Expansion (C) (2)" xfId="6462"/>
    <cellStyle name="_VC 6.15.06 update on 06GRC power costs.xls Chart 1_3.01 Income Statement" xfId="6463"/>
    <cellStyle name="_VC 6.15.06 update on 06GRC power costs.xls Chart 1_4 31 Regulatory Assets and Liabilities  7 06- Exhibit D" xfId="6464"/>
    <cellStyle name="_VC 6.15.06 update on 06GRC power costs.xls Chart 1_4 32 Regulatory Assets and Liabilities  7 06- Exhibit D" xfId="6465"/>
    <cellStyle name="_VC 6.15.06 update on 06GRC power costs.xls Chart 1_Book9" xfId="6466"/>
    <cellStyle name="_VC 6.15.06 update on 06GRC power costs.xls Chart 2" xfId="24"/>
    <cellStyle name="_VC 6.15.06 update on 06GRC power costs.xls Chart 2_04 07E Wild Horse Wind Expansion (C) (2)" xfId="6467"/>
    <cellStyle name="_VC 6.15.06 update on 06GRC power costs.xls Chart 2_3.01 Income Statement" xfId="6468"/>
    <cellStyle name="_VC 6.15.06 update on 06GRC power costs.xls Chart 2_4 31 Regulatory Assets and Liabilities  7 06- Exhibit D" xfId="6469"/>
    <cellStyle name="_VC 6.15.06 update on 06GRC power costs.xls Chart 2_4 32 Regulatory Assets and Liabilities  7 06- Exhibit D" xfId="6470"/>
    <cellStyle name="_VC 6.15.06 update on 06GRC power costs.xls Chart 2_Book9" xfId="6471"/>
    <cellStyle name="_VC 6.15.06 update on 06GRC power costs.xls Chart 3" xfId="25"/>
    <cellStyle name="_VC 6.15.06 update on 06GRC power costs.xls Chart 3_04 07E Wild Horse Wind Expansion (C) (2)" xfId="6472"/>
    <cellStyle name="_VC 6.15.06 update on 06GRC power costs.xls Chart 3_3.01 Income Statement" xfId="6473"/>
    <cellStyle name="_VC 6.15.06 update on 06GRC power costs.xls Chart 3_4 31 Regulatory Assets and Liabilities  7 06- Exhibit D" xfId="6474"/>
    <cellStyle name="_VC 6.15.06 update on 06GRC power costs.xls Chart 3_4 32 Regulatory Assets and Liabilities  7 06- Exhibit D" xfId="6475"/>
    <cellStyle name="_VC 6.15.06 update on 06GRC power costs.xls Chart 3_Book9" xfId="6476"/>
    <cellStyle name="0,0_x000d__x000a_NA_x000d__x000a_" xfId="26"/>
    <cellStyle name="0000" xfId="27"/>
    <cellStyle name="000000" xfId="28"/>
    <cellStyle name="20% - Accent1" xfId="29" builtinId="30" customBuiltin="1"/>
    <cellStyle name="20% - Accent1 10" xfId="774"/>
    <cellStyle name="20% - Accent1 10 2" xfId="1486"/>
    <cellStyle name="20% - Accent1 10 2 2" xfId="2184"/>
    <cellStyle name="20% - Accent1 10 2 2 2" xfId="5790"/>
    <cellStyle name="20% - Accent1 10 2 2 2 2" xfId="11255"/>
    <cellStyle name="20% - Accent1 10 2 2 3" xfId="4036"/>
    <cellStyle name="20% - Accent1 10 2 2 3 2" xfId="9505"/>
    <cellStyle name="20% - Accent1 10 2 2 4" xfId="7757"/>
    <cellStyle name="20% - Accent1 10 2 3" xfId="5094"/>
    <cellStyle name="20% - Accent1 10 2 3 2" xfId="10559"/>
    <cellStyle name="20% - Accent1 10 2 4" xfId="3340"/>
    <cellStyle name="20% - Accent1 10 2 4 2" xfId="8809"/>
    <cellStyle name="20% - Accent1 10 2 5" xfId="7061"/>
    <cellStyle name="20% - Accent1 10 3" xfId="1835"/>
    <cellStyle name="20% - Accent1 10 3 2" xfId="5441"/>
    <cellStyle name="20% - Accent1 10 3 2 2" xfId="10906"/>
    <cellStyle name="20% - Accent1 10 3 3" xfId="3687"/>
    <cellStyle name="20% - Accent1 10 3 3 2" xfId="9156"/>
    <cellStyle name="20% - Accent1 10 3 4" xfId="7408"/>
    <cellStyle name="20% - Accent1 10 4" xfId="2565"/>
    <cellStyle name="20% - Accent1 10 4 2" xfId="6139"/>
    <cellStyle name="20% - Accent1 10 4 2 2" xfId="11604"/>
    <cellStyle name="20% - Accent1 10 4 3" xfId="4385"/>
    <cellStyle name="20% - Accent1 10 4 3 2" xfId="9854"/>
    <cellStyle name="20% - Accent1 10 4 4" xfId="8106"/>
    <cellStyle name="20% - Accent1 10 5" xfId="4745"/>
    <cellStyle name="20% - Accent1 10 5 2" xfId="10210"/>
    <cellStyle name="20% - Accent1 10 6" xfId="2991"/>
    <cellStyle name="20% - Accent1 10 6 2" xfId="8460"/>
    <cellStyle name="20% - Accent1 10 7" xfId="6712"/>
    <cellStyle name="20% - Accent1 11" xfId="819"/>
    <cellStyle name="20% - Accent1 11 2" xfId="1503"/>
    <cellStyle name="20% - Accent1 11 2 2" xfId="2201"/>
    <cellStyle name="20% - Accent1 11 2 2 2" xfId="5807"/>
    <cellStyle name="20% - Accent1 11 2 2 2 2" xfId="11272"/>
    <cellStyle name="20% - Accent1 11 2 2 3" xfId="4053"/>
    <cellStyle name="20% - Accent1 11 2 2 3 2" xfId="9522"/>
    <cellStyle name="20% - Accent1 11 2 2 4" xfId="7774"/>
    <cellStyle name="20% - Accent1 11 2 3" xfId="5111"/>
    <cellStyle name="20% - Accent1 11 2 3 2" xfId="10576"/>
    <cellStyle name="20% - Accent1 11 2 4" xfId="3357"/>
    <cellStyle name="20% - Accent1 11 2 4 2" xfId="8826"/>
    <cellStyle name="20% - Accent1 11 2 5" xfId="7078"/>
    <cellStyle name="20% - Accent1 11 3" xfId="1852"/>
    <cellStyle name="20% - Accent1 11 3 2" xfId="5458"/>
    <cellStyle name="20% - Accent1 11 3 2 2" xfId="10923"/>
    <cellStyle name="20% - Accent1 11 3 3" xfId="3704"/>
    <cellStyle name="20% - Accent1 11 3 3 2" xfId="9173"/>
    <cellStyle name="20% - Accent1 11 3 4" xfId="7425"/>
    <cellStyle name="20% - Accent1 11 4" xfId="2582"/>
    <cellStyle name="20% - Accent1 11 4 2" xfId="6156"/>
    <cellStyle name="20% - Accent1 11 4 2 2" xfId="11621"/>
    <cellStyle name="20% - Accent1 11 4 3" xfId="4402"/>
    <cellStyle name="20% - Accent1 11 4 3 2" xfId="9871"/>
    <cellStyle name="20% - Accent1 11 4 4" xfId="8123"/>
    <cellStyle name="20% - Accent1 11 5" xfId="4762"/>
    <cellStyle name="20% - Accent1 11 5 2" xfId="10227"/>
    <cellStyle name="20% - Accent1 11 6" xfId="3008"/>
    <cellStyle name="20% - Accent1 11 6 2" xfId="8477"/>
    <cellStyle name="20% - Accent1 11 7" xfId="6729"/>
    <cellStyle name="20% - Accent1 12" xfId="858"/>
    <cellStyle name="20% - Accent1 12 2" xfId="1521"/>
    <cellStyle name="20% - Accent1 12 2 2" xfId="2219"/>
    <cellStyle name="20% - Accent1 12 2 2 2" xfId="5825"/>
    <cellStyle name="20% - Accent1 12 2 2 2 2" xfId="11290"/>
    <cellStyle name="20% - Accent1 12 2 2 3" xfId="4071"/>
    <cellStyle name="20% - Accent1 12 2 2 3 2" xfId="9540"/>
    <cellStyle name="20% - Accent1 12 2 2 4" xfId="7792"/>
    <cellStyle name="20% - Accent1 12 2 3" xfId="5129"/>
    <cellStyle name="20% - Accent1 12 2 3 2" xfId="10594"/>
    <cellStyle name="20% - Accent1 12 2 4" xfId="3375"/>
    <cellStyle name="20% - Accent1 12 2 4 2" xfId="8844"/>
    <cellStyle name="20% - Accent1 12 2 5" xfId="7096"/>
    <cellStyle name="20% - Accent1 12 3" xfId="1870"/>
    <cellStyle name="20% - Accent1 12 3 2" xfId="5476"/>
    <cellStyle name="20% - Accent1 12 3 2 2" xfId="10941"/>
    <cellStyle name="20% - Accent1 12 3 3" xfId="3722"/>
    <cellStyle name="20% - Accent1 12 3 3 2" xfId="9191"/>
    <cellStyle name="20% - Accent1 12 3 4" xfId="7443"/>
    <cellStyle name="20% - Accent1 12 4" xfId="2600"/>
    <cellStyle name="20% - Accent1 12 4 2" xfId="6174"/>
    <cellStyle name="20% - Accent1 12 4 2 2" xfId="11639"/>
    <cellStyle name="20% - Accent1 12 4 3" xfId="4420"/>
    <cellStyle name="20% - Accent1 12 4 3 2" xfId="9889"/>
    <cellStyle name="20% - Accent1 12 4 4" xfId="8141"/>
    <cellStyle name="20% - Accent1 12 5" xfId="4780"/>
    <cellStyle name="20% - Accent1 12 5 2" xfId="10245"/>
    <cellStyle name="20% - Accent1 12 6" xfId="3026"/>
    <cellStyle name="20% - Accent1 12 6 2" xfId="8495"/>
    <cellStyle name="20% - Accent1 12 7" xfId="6747"/>
    <cellStyle name="20% - Accent1 13" xfId="988"/>
    <cellStyle name="20% - Accent1 13 2" xfId="1539"/>
    <cellStyle name="20% - Accent1 13 2 2" xfId="2237"/>
    <cellStyle name="20% - Accent1 13 2 2 2" xfId="5843"/>
    <cellStyle name="20% - Accent1 13 2 2 2 2" xfId="11308"/>
    <cellStyle name="20% - Accent1 13 2 2 3" xfId="4089"/>
    <cellStyle name="20% - Accent1 13 2 2 3 2" xfId="9558"/>
    <cellStyle name="20% - Accent1 13 2 2 4" xfId="7810"/>
    <cellStyle name="20% - Accent1 13 2 3" xfId="5147"/>
    <cellStyle name="20% - Accent1 13 2 3 2" xfId="10612"/>
    <cellStyle name="20% - Accent1 13 2 4" xfId="3393"/>
    <cellStyle name="20% - Accent1 13 2 4 2" xfId="8862"/>
    <cellStyle name="20% - Accent1 13 2 5" xfId="7114"/>
    <cellStyle name="20% - Accent1 13 3" xfId="1888"/>
    <cellStyle name="20% - Accent1 13 3 2" xfId="5494"/>
    <cellStyle name="20% - Accent1 13 3 2 2" xfId="10959"/>
    <cellStyle name="20% - Accent1 13 3 3" xfId="3740"/>
    <cellStyle name="20% - Accent1 13 3 3 2" xfId="9209"/>
    <cellStyle name="20% - Accent1 13 3 4" xfId="7461"/>
    <cellStyle name="20% - Accent1 13 4" xfId="2618"/>
    <cellStyle name="20% - Accent1 13 4 2" xfId="6192"/>
    <cellStyle name="20% - Accent1 13 4 2 2" xfId="11657"/>
    <cellStyle name="20% - Accent1 13 4 3" xfId="4438"/>
    <cellStyle name="20% - Accent1 13 4 3 2" xfId="9907"/>
    <cellStyle name="20% - Accent1 13 4 4" xfId="8159"/>
    <cellStyle name="20% - Accent1 13 5" xfId="4798"/>
    <cellStyle name="20% - Accent1 13 5 2" xfId="10263"/>
    <cellStyle name="20% - Accent1 13 6" xfId="3044"/>
    <cellStyle name="20% - Accent1 13 6 2" xfId="8513"/>
    <cellStyle name="20% - Accent1 13 7" xfId="6765"/>
    <cellStyle name="20% - Accent1 14" xfId="1029"/>
    <cellStyle name="20% - Accent1 14 2" xfId="1557"/>
    <cellStyle name="20% - Accent1 14 2 2" xfId="2255"/>
    <cellStyle name="20% - Accent1 14 2 2 2" xfId="5861"/>
    <cellStyle name="20% - Accent1 14 2 2 2 2" xfId="11326"/>
    <cellStyle name="20% - Accent1 14 2 2 3" xfId="4107"/>
    <cellStyle name="20% - Accent1 14 2 2 3 2" xfId="9576"/>
    <cellStyle name="20% - Accent1 14 2 2 4" xfId="7828"/>
    <cellStyle name="20% - Accent1 14 2 3" xfId="5165"/>
    <cellStyle name="20% - Accent1 14 2 3 2" xfId="10630"/>
    <cellStyle name="20% - Accent1 14 2 4" xfId="3411"/>
    <cellStyle name="20% - Accent1 14 2 4 2" xfId="8880"/>
    <cellStyle name="20% - Accent1 14 2 5" xfId="7132"/>
    <cellStyle name="20% - Accent1 14 3" xfId="1906"/>
    <cellStyle name="20% - Accent1 14 3 2" xfId="5512"/>
    <cellStyle name="20% - Accent1 14 3 2 2" xfId="10977"/>
    <cellStyle name="20% - Accent1 14 3 3" xfId="3758"/>
    <cellStyle name="20% - Accent1 14 3 3 2" xfId="9227"/>
    <cellStyle name="20% - Accent1 14 3 4" xfId="7479"/>
    <cellStyle name="20% - Accent1 14 4" xfId="2636"/>
    <cellStyle name="20% - Accent1 14 4 2" xfId="6210"/>
    <cellStyle name="20% - Accent1 14 4 2 2" xfId="11675"/>
    <cellStyle name="20% - Accent1 14 4 3" xfId="4456"/>
    <cellStyle name="20% - Accent1 14 4 3 2" xfId="9925"/>
    <cellStyle name="20% - Accent1 14 4 4" xfId="8177"/>
    <cellStyle name="20% - Accent1 14 5" xfId="4816"/>
    <cellStyle name="20% - Accent1 14 5 2" xfId="10281"/>
    <cellStyle name="20% - Accent1 14 6" xfId="3062"/>
    <cellStyle name="20% - Accent1 14 6 2" xfId="8531"/>
    <cellStyle name="20% - Accent1 14 7" xfId="6783"/>
    <cellStyle name="20% - Accent1 15" xfId="1118"/>
    <cellStyle name="20% - Accent1 15 2" xfId="1578"/>
    <cellStyle name="20% - Accent1 15 2 2" xfId="2276"/>
    <cellStyle name="20% - Accent1 15 2 2 2" xfId="5882"/>
    <cellStyle name="20% - Accent1 15 2 2 2 2" xfId="11347"/>
    <cellStyle name="20% - Accent1 15 2 2 3" xfId="4128"/>
    <cellStyle name="20% - Accent1 15 2 2 3 2" xfId="9597"/>
    <cellStyle name="20% - Accent1 15 2 2 4" xfId="7849"/>
    <cellStyle name="20% - Accent1 15 2 3" xfId="5186"/>
    <cellStyle name="20% - Accent1 15 2 3 2" xfId="10651"/>
    <cellStyle name="20% - Accent1 15 2 4" xfId="3432"/>
    <cellStyle name="20% - Accent1 15 2 4 2" xfId="8901"/>
    <cellStyle name="20% - Accent1 15 2 5" xfId="7153"/>
    <cellStyle name="20% - Accent1 15 3" xfId="1927"/>
    <cellStyle name="20% - Accent1 15 3 2" xfId="5533"/>
    <cellStyle name="20% - Accent1 15 3 2 2" xfId="10998"/>
    <cellStyle name="20% - Accent1 15 3 3" xfId="3779"/>
    <cellStyle name="20% - Accent1 15 3 3 2" xfId="9248"/>
    <cellStyle name="20% - Accent1 15 3 4" xfId="7500"/>
    <cellStyle name="20% - Accent1 15 4" xfId="2657"/>
    <cellStyle name="20% - Accent1 15 4 2" xfId="6231"/>
    <cellStyle name="20% - Accent1 15 4 2 2" xfId="11696"/>
    <cellStyle name="20% - Accent1 15 4 3" xfId="4477"/>
    <cellStyle name="20% - Accent1 15 4 3 2" xfId="9946"/>
    <cellStyle name="20% - Accent1 15 4 4" xfId="8198"/>
    <cellStyle name="20% - Accent1 15 5" xfId="4837"/>
    <cellStyle name="20% - Accent1 15 5 2" xfId="10302"/>
    <cellStyle name="20% - Accent1 15 6" xfId="3083"/>
    <cellStyle name="20% - Accent1 15 6 2" xfId="8552"/>
    <cellStyle name="20% - Accent1 15 7" xfId="6804"/>
    <cellStyle name="20% - Accent1 16" xfId="1145"/>
    <cellStyle name="20% - Accent1 16 2" xfId="1596"/>
    <cellStyle name="20% - Accent1 16 2 2" xfId="2294"/>
    <cellStyle name="20% - Accent1 16 2 2 2" xfId="5900"/>
    <cellStyle name="20% - Accent1 16 2 2 2 2" xfId="11365"/>
    <cellStyle name="20% - Accent1 16 2 2 3" xfId="4146"/>
    <cellStyle name="20% - Accent1 16 2 2 3 2" xfId="9615"/>
    <cellStyle name="20% - Accent1 16 2 2 4" xfId="7867"/>
    <cellStyle name="20% - Accent1 16 2 3" xfId="5204"/>
    <cellStyle name="20% - Accent1 16 2 3 2" xfId="10669"/>
    <cellStyle name="20% - Accent1 16 2 4" xfId="3450"/>
    <cellStyle name="20% - Accent1 16 2 4 2" xfId="8919"/>
    <cellStyle name="20% - Accent1 16 2 5" xfId="7171"/>
    <cellStyle name="20% - Accent1 16 3" xfId="1945"/>
    <cellStyle name="20% - Accent1 16 3 2" xfId="5551"/>
    <cellStyle name="20% - Accent1 16 3 2 2" xfId="11016"/>
    <cellStyle name="20% - Accent1 16 3 3" xfId="3797"/>
    <cellStyle name="20% - Accent1 16 3 3 2" xfId="9266"/>
    <cellStyle name="20% - Accent1 16 3 4" xfId="7518"/>
    <cellStyle name="20% - Accent1 16 4" xfId="2675"/>
    <cellStyle name="20% - Accent1 16 4 2" xfId="6249"/>
    <cellStyle name="20% - Accent1 16 4 2 2" xfId="11714"/>
    <cellStyle name="20% - Accent1 16 4 3" xfId="4495"/>
    <cellStyle name="20% - Accent1 16 4 3 2" xfId="9964"/>
    <cellStyle name="20% - Accent1 16 4 4" xfId="8216"/>
    <cellStyle name="20% - Accent1 16 5" xfId="4855"/>
    <cellStyle name="20% - Accent1 16 5 2" xfId="10320"/>
    <cellStyle name="20% - Accent1 16 6" xfId="3101"/>
    <cellStyle name="20% - Accent1 16 6 2" xfId="8570"/>
    <cellStyle name="20% - Accent1 16 7" xfId="6822"/>
    <cellStyle name="20% - Accent1 17" xfId="1178"/>
    <cellStyle name="20% - Accent1 17 2" xfId="1610"/>
    <cellStyle name="20% - Accent1 17 2 2" xfId="2308"/>
    <cellStyle name="20% - Accent1 17 2 2 2" xfId="5914"/>
    <cellStyle name="20% - Accent1 17 2 2 2 2" xfId="11379"/>
    <cellStyle name="20% - Accent1 17 2 2 3" xfId="4160"/>
    <cellStyle name="20% - Accent1 17 2 2 3 2" xfId="9629"/>
    <cellStyle name="20% - Accent1 17 2 2 4" xfId="7881"/>
    <cellStyle name="20% - Accent1 17 2 3" xfId="5218"/>
    <cellStyle name="20% - Accent1 17 2 3 2" xfId="10683"/>
    <cellStyle name="20% - Accent1 17 2 4" xfId="3464"/>
    <cellStyle name="20% - Accent1 17 2 4 2" xfId="8933"/>
    <cellStyle name="20% - Accent1 17 2 5" xfId="7185"/>
    <cellStyle name="20% - Accent1 17 3" xfId="1959"/>
    <cellStyle name="20% - Accent1 17 3 2" xfId="5565"/>
    <cellStyle name="20% - Accent1 17 3 2 2" xfId="11030"/>
    <cellStyle name="20% - Accent1 17 3 3" xfId="3811"/>
    <cellStyle name="20% - Accent1 17 3 3 2" xfId="9280"/>
    <cellStyle name="20% - Accent1 17 3 4" xfId="7532"/>
    <cellStyle name="20% - Accent1 17 4" xfId="2689"/>
    <cellStyle name="20% - Accent1 17 4 2" xfId="6263"/>
    <cellStyle name="20% - Accent1 17 4 2 2" xfId="11728"/>
    <cellStyle name="20% - Accent1 17 4 3" xfId="4509"/>
    <cellStyle name="20% - Accent1 17 4 3 2" xfId="9978"/>
    <cellStyle name="20% - Accent1 17 4 4" xfId="8230"/>
    <cellStyle name="20% - Accent1 17 5" xfId="4869"/>
    <cellStyle name="20% - Accent1 17 5 2" xfId="10334"/>
    <cellStyle name="20% - Accent1 17 6" xfId="3115"/>
    <cellStyle name="20% - Accent1 17 6 2" xfId="8584"/>
    <cellStyle name="20% - Accent1 17 7" xfId="6836"/>
    <cellStyle name="20% - Accent1 18" xfId="1199"/>
    <cellStyle name="20% - Accent1 18 2" xfId="1624"/>
    <cellStyle name="20% - Accent1 18 2 2" xfId="2322"/>
    <cellStyle name="20% - Accent1 18 2 2 2" xfId="5928"/>
    <cellStyle name="20% - Accent1 18 2 2 2 2" xfId="11393"/>
    <cellStyle name="20% - Accent1 18 2 2 3" xfId="4174"/>
    <cellStyle name="20% - Accent1 18 2 2 3 2" xfId="9643"/>
    <cellStyle name="20% - Accent1 18 2 2 4" xfId="7895"/>
    <cellStyle name="20% - Accent1 18 2 3" xfId="5232"/>
    <cellStyle name="20% - Accent1 18 2 3 2" xfId="10697"/>
    <cellStyle name="20% - Accent1 18 2 4" xfId="3478"/>
    <cellStyle name="20% - Accent1 18 2 4 2" xfId="8947"/>
    <cellStyle name="20% - Accent1 18 2 5" xfId="7199"/>
    <cellStyle name="20% - Accent1 18 3" xfId="1973"/>
    <cellStyle name="20% - Accent1 18 3 2" xfId="5579"/>
    <cellStyle name="20% - Accent1 18 3 2 2" xfId="11044"/>
    <cellStyle name="20% - Accent1 18 3 3" xfId="3825"/>
    <cellStyle name="20% - Accent1 18 3 3 2" xfId="9294"/>
    <cellStyle name="20% - Accent1 18 3 4" xfId="7546"/>
    <cellStyle name="20% - Accent1 18 4" xfId="2703"/>
    <cellStyle name="20% - Accent1 18 4 2" xfId="6277"/>
    <cellStyle name="20% - Accent1 18 4 2 2" xfId="11742"/>
    <cellStyle name="20% - Accent1 18 4 3" xfId="4523"/>
    <cellStyle name="20% - Accent1 18 4 3 2" xfId="9992"/>
    <cellStyle name="20% - Accent1 18 4 4" xfId="8244"/>
    <cellStyle name="20% - Accent1 18 5" xfId="4883"/>
    <cellStyle name="20% - Accent1 18 5 2" xfId="10348"/>
    <cellStyle name="20% - Accent1 18 6" xfId="3129"/>
    <cellStyle name="20% - Accent1 18 6 2" xfId="8598"/>
    <cellStyle name="20% - Accent1 18 7" xfId="6850"/>
    <cellStyle name="20% - Accent1 19" xfId="1230"/>
    <cellStyle name="20% - Accent1 19 2" xfId="1643"/>
    <cellStyle name="20% - Accent1 19 2 2" xfId="2341"/>
    <cellStyle name="20% - Accent1 19 2 2 2" xfId="5947"/>
    <cellStyle name="20% - Accent1 19 2 2 2 2" xfId="11412"/>
    <cellStyle name="20% - Accent1 19 2 2 3" xfId="4193"/>
    <cellStyle name="20% - Accent1 19 2 2 3 2" xfId="9662"/>
    <cellStyle name="20% - Accent1 19 2 2 4" xfId="7914"/>
    <cellStyle name="20% - Accent1 19 2 3" xfId="5251"/>
    <cellStyle name="20% - Accent1 19 2 3 2" xfId="10716"/>
    <cellStyle name="20% - Accent1 19 2 4" xfId="3497"/>
    <cellStyle name="20% - Accent1 19 2 4 2" xfId="8966"/>
    <cellStyle name="20% - Accent1 19 2 5" xfId="7218"/>
    <cellStyle name="20% - Accent1 19 3" xfId="1992"/>
    <cellStyle name="20% - Accent1 19 3 2" xfId="5598"/>
    <cellStyle name="20% - Accent1 19 3 2 2" xfId="11063"/>
    <cellStyle name="20% - Accent1 19 3 3" xfId="3844"/>
    <cellStyle name="20% - Accent1 19 3 3 2" xfId="9313"/>
    <cellStyle name="20% - Accent1 19 3 4" xfId="7565"/>
    <cellStyle name="20% - Accent1 19 4" xfId="2722"/>
    <cellStyle name="20% - Accent1 19 4 2" xfId="6296"/>
    <cellStyle name="20% - Accent1 19 4 2 2" xfId="11761"/>
    <cellStyle name="20% - Accent1 19 4 3" xfId="4542"/>
    <cellStyle name="20% - Accent1 19 4 3 2" xfId="10011"/>
    <cellStyle name="20% - Accent1 19 4 4" xfId="8263"/>
    <cellStyle name="20% - Accent1 19 5" xfId="4902"/>
    <cellStyle name="20% - Accent1 19 5 2" xfId="10367"/>
    <cellStyle name="20% - Accent1 19 6" xfId="3148"/>
    <cellStyle name="20% - Accent1 19 6 2" xfId="8617"/>
    <cellStyle name="20% - Accent1 19 7" xfId="6869"/>
    <cellStyle name="20% - Accent1 2" xfId="30"/>
    <cellStyle name="20% - Accent1 2 2" xfId="890"/>
    <cellStyle name="20% - Accent1 2 3" xfId="450"/>
    <cellStyle name="20% - Accent1 2 3 2" xfId="1373"/>
    <cellStyle name="20% - Accent1 2 3 2 2" xfId="2071"/>
    <cellStyle name="20% - Accent1 2 3 2 2 2" xfId="5677"/>
    <cellStyle name="20% - Accent1 2 3 2 2 2 2" xfId="11142"/>
    <cellStyle name="20% - Accent1 2 3 2 2 3" xfId="3923"/>
    <cellStyle name="20% - Accent1 2 3 2 2 3 2" xfId="9392"/>
    <cellStyle name="20% - Accent1 2 3 2 2 4" xfId="7644"/>
    <cellStyle name="20% - Accent1 2 3 2 3" xfId="4981"/>
    <cellStyle name="20% - Accent1 2 3 2 3 2" xfId="10446"/>
    <cellStyle name="20% - Accent1 2 3 2 4" xfId="3227"/>
    <cellStyle name="20% - Accent1 2 3 2 4 2" xfId="8696"/>
    <cellStyle name="20% - Accent1 2 3 2 5" xfId="6948"/>
    <cellStyle name="20% - Accent1 2 3 3" xfId="1722"/>
    <cellStyle name="20% - Accent1 2 3 3 2" xfId="5328"/>
    <cellStyle name="20% - Accent1 2 3 3 2 2" xfId="10793"/>
    <cellStyle name="20% - Accent1 2 3 3 3" xfId="3574"/>
    <cellStyle name="20% - Accent1 2 3 3 3 2" xfId="9043"/>
    <cellStyle name="20% - Accent1 2 3 3 4" xfId="7295"/>
    <cellStyle name="20% - Accent1 2 3 4" xfId="2452"/>
    <cellStyle name="20% - Accent1 2 3 4 2" xfId="6026"/>
    <cellStyle name="20% - Accent1 2 3 4 2 2" xfId="11491"/>
    <cellStyle name="20% - Accent1 2 3 4 3" xfId="4272"/>
    <cellStyle name="20% - Accent1 2 3 4 3 2" xfId="9741"/>
    <cellStyle name="20% - Accent1 2 3 4 4" xfId="7993"/>
    <cellStyle name="20% - Accent1 2 3 5" xfId="4630"/>
    <cellStyle name="20% - Accent1 2 3 5 2" xfId="10095"/>
    <cellStyle name="20% - Accent1 2 3 6" xfId="2878"/>
    <cellStyle name="20% - Accent1 2 3 6 2" xfId="8347"/>
    <cellStyle name="20% - Accent1 2 3 7" xfId="6599"/>
    <cellStyle name="20% - Accent1 20" xfId="1291"/>
    <cellStyle name="20% - Accent1 20 2" xfId="1659"/>
    <cellStyle name="20% - Accent1 20 2 2" xfId="2357"/>
    <cellStyle name="20% - Accent1 20 2 2 2" xfId="5963"/>
    <cellStyle name="20% - Accent1 20 2 2 2 2" xfId="11428"/>
    <cellStyle name="20% - Accent1 20 2 2 3" xfId="4209"/>
    <cellStyle name="20% - Accent1 20 2 2 3 2" xfId="9678"/>
    <cellStyle name="20% - Accent1 20 2 2 4" xfId="7930"/>
    <cellStyle name="20% - Accent1 20 2 3" xfId="5267"/>
    <cellStyle name="20% - Accent1 20 2 3 2" xfId="10732"/>
    <cellStyle name="20% - Accent1 20 2 4" xfId="3513"/>
    <cellStyle name="20% - Accent1 20 2 4 2" xfId="8982"/>
    <cellStyle name="20% - Accent1 20 2 5" xfId="7234"/>
    <cellStyle name="20% - Accent1 20 3" xfId="2008"/>
    <cellStyle name="20% - Accent1 20 3 2" xfId="5614"/>
    <cellStyle name="20% - Accent1 20 3 2 2" xfId="11079"/>
    <cellStyle name="20% - Accent1 20 3 3" xfId="3860"/>
    <cellStyle name="20% - Accent1 20 3 3 2" xfId="9329"/>
    <cellStyle name="20% - Accent1 20 3 4" xfId="7581"/>
    <cellStyle name="20% - Accent1 20 4" xfId="2738"/>
    <cellStyle name="20% - Accent1 20 4 2" xfId="6312"/>
    <cellStyle name="20% - Accent1 20 4 2 2" xfId="11777"/>
    <cellStyle name="20% - Accent1 20 4 3" xfId="4558"/>
    <cellStyle name="20% - Accent1 20 4 3 2" xfId="10027"/>
    <cellStyle name="20% - Accent1 20 4 4" xfId="8279"/>
    <cellStyle name="20% - Accent1 20 5" xfId="4918"/>
    <cellStyle name="20% - Accent1 20 5 2" xfId="10383"/>
    <cellStyle name="20% - Accent1 20 6" xfId="3164"/>
    <cellStyle name="20% - Accent1 20 6 2" xfId="8633"/>
    <cellStyle name="20% - Accent1 20 7" xfId="6885"/>
    <cellStyle name="20% - Accent1 21" xfId="360"/>
    <cellStyle name="20% - Accent1 22" xfId="331"/>
    <cellStyle name="20% - Accent1 22 2" xfId="1359"/>
    <cellStyle name="20% - Accent1 22 2 2" xfId="2057"/>
    <cellStyle name="20% - Accent1 22 2 2 2" xfId="5663"/>
    <cellStyle name="20% - Accent1 22 2 2 2 2" xfId="11128"/>
    <cellStyle name="20% - Accent1 22 2 2 3" xfId="3909"/>
    <cellStyle name="20% - Accent1 22 2 2 3 2" xfId="9378"/>
    <cellStyle name="20% - Accent1 22 2 2 4" xfId="7630"/>
    <cellStyle name="20% - Accent1 22 2 3" xfId="4967"/>
    <cellStyle name="20% - Accent1 22 2 3 2" xfId="10432"/>
    <cellStyle name="20% - Accent1 22 2 4" xfId="3213"/>
    <cellStyle name="20% - Accent1 22 2 4 2" xfId="8682"/>
    <cellStyle name="20% - Accent1 22 2 5" xfId="6934"/>
    <cellStyle name="20% - Accent1 22 3" xfId="1708"/>
    <cellStyle name="20% - Accent1 22 3 2" xfId="5314"/>
    <cellStyle name="20% - Accent1 22 3 2 2" xfId="10779"/>
    <cellStyle name="20% - Accent1 22 3 3" xfId="3560"/>
    <cellStyle name="20% - Accent1 22 3 3 2" xfId="9029"/>
    <cellStyle name="20% - Accent1 22 3 4" xfId="7281"/>
    <cellStyle name="20% - Accent1 22 4" xfId="2438"/>
    <cellStyle name="20% - Accent1 22 4 2" xfId="6012"/>
    <cellStyle name="20% - Accent1 22 4 2 2" xfId="11477"/>
    <cellStyle name="20% - Accent1 22 4 3" xfId="4258"/>
    <cellStyle name="20% - Accent1 22 4 3 2" xfId="9727"/>
    <cellStyle name="20% - Accent1 22 4 4" xfId="7979"/>
    <cellStyle name="20% - Accent1 22 5" xfId="4616"/>
    <cellStyle name="20% - Accent1 22 5 2" xfId="10081"/>
    <cellStyle name="20% - Accent1 22 6" xfId="2864"/>
    <cellStyle name="20% - Accent1 22 6 2" xfId="8333"/>
    <cellStyle name="20% - Accent1 22 7" xfId="6585"/>
    <cellStyle name="20% - Accent1 23" xfId="1320"/>
    <cellStyle name="20% - Accent1 23 2" xfId="2024"/>
    <cellStyle name="20% - Accent1 23 2 2" xfId="5630"/>
    <cellStyle name="20% - Accent1 23 2 2 2" xfId="11095"/>
    <cellStyle name="20% - Accent1 23 2 3" xfId="3876"/>
    <cellStyle name="20% - Accent1 23 2 3 2" xfId="9345"/>
    <cellStyle name="20% - Accent1 23 2 4" xfId="7597"/>
    <cellStyle name="20% - Accent1 23 3" xfId="4934"/>
    <cellStyle name="20% - Accent1 23 3 2" xfId="10399"/>
    <cellStyle name="20% - Accent1 23 4" xfId="3180"/>
    <cellStyle name="20% - Accent1 23 4 2" xfId="8649"/>
    <cellStyle name="20% - Accent1 23 5" xfId="6901"/>
    <cellStyle name="20% - Accent1 24" xfId="1675"/>
    <cellStyle name="20% - Accent1 24 2" xfId="5281"/>
    <cellStyle name="20% - Accent1 24 2 2" xfId="10746"/>
    <cellStyle name="20% - Accent1 24 3" xfId="3527"/>
    <cellStyle name="20% - Accent1 24 3 2" xfId="8996"/>
    <cellStyle name="20% - Accent1 24 4" xfId="7248"/>
    <cellStyle name="20% - Accent1 25" xfId="2405"/>
    <cellStyle name="20% - Accent1 25 2" xfId="5979"/>
    <cellStyle name="20% - Accent1 25 2 2" xfId="11444"/>
    <cellStyle name="20% - Accent1 25 3" xfId="4225"/>
    <cellStyle name="20% - Accent1 25 3 2" xfId="9694"/>
    <cellStyle name="20% - Accent1 25 4" xfId="7946"/>
    <cellStyle name="20% - Accent1 26" xfId="2763"/>
    <cellStyle name="20% - Accent1 27" xfId="4583"/>
    <cellStyle name="20% - Accent1 27 2" xfId="10048"/>
    <cellStyle name="20% - Accent1 28" xfId="2831"/>
    <cellStyle name="20% - Accent1 28 2" xfId="8300"/>
    <cellStyle name="20% - Accent1 29" xfId="6335"/>
    <cellStyle name="20% - Accent1 29 2" xfId="11798"/>
    <cellStyle name="20% - Accent1 3" xfId="31"/>
    <cellStyle name="20% - Accent1 3 2" xfId="891"/>
    <cellStyle name="20% - Accent1 3 3" xfId="492"/>
    <cellStyle name="20% - Accent1 3 3 2" xfId="1387"/>
    <cellStyle name="20% - Accent1 3 3 2 2" xfId="2085"/>
    <cellStyle name="20% - Accent1 3 3 2 2 2" xfId="5691"/>
    <cellStyle name="20% - Accent1 3 3 2 2 2 2" xfId="11156"/>
    <cellStyle name="20% - Accent1 3 3 2 2 3" xfId="3937"/>
    <cellStyle name="20% - Accent1 3 3 2 2 3 2" xfId="9406"/>
    <cellStyle name="20% - Accent1 3 3 2 2 4" xfId="7658"/>
    <cellStyle name="20% - Accent1 3 3 2 3" xfId="4995"/>
    <cellStyle name="20% - Accent1 3 3 2 3 2" xfId="10460"/>
    <cellStyle name="20% - Accent1 3 3 2 4" xfId="3241"/>
    <cellStyle name="20% - Accent1 3 3 2 4 2" xfId="8710"/>
    <cellStyle name="20% - Accent1 3 3 2 5" xfId="6962"/>
    <cellStyle name="20% - Accent1 3 3 3" xfId="1736"/>
    <cellStyle name="20% - Accent1 3 3 3 2" xfId="5342"/>
    <cellStyle name="20% - Accent1 3 3 3 2 2" xfId="10807"/>
    <cellStyle name="20% - Accent1 3 3 3 3" xfId="3588"/>
    <cellStyle name="20% - Accent1 3 3 3 3 2" xfId="9057"/>
    <cellStyle name="20% - Accent1 3 3 3 4" xfId="7309"/>
    <cellStyle name="20% - Accent1 3 3 4" xfId="2466"/>
    <cellStyle name="20% - Accent1 3 3 4 2" xfId="6040"/>
    <cellStyle name="20% - Accent1 3 3 4 2 2" xfId="11505"/>
    <cellStyle name="20% - Accent1 3 3 4 3" xfId="4286"/>
    <cellStyle name="20% - Accent1 3 3 4 3 2" xfId="9755"/>
    <cellStyle name="20% - Accent1 3 3 4 4" xfId="8007"/>
    <cellStyle name="20% - Accent1 3 3 5" xfId="4644"/>
    <cellStyle name="20% - Accent1 3 3 5 2" xfId="10109"/>
    <cellStyle name="20% - Accent1 3 3 6" xfId="2892"/>
    <cellStyle name="20% - Accent1 3 3 6 2" xfId="8361"/>
    <cellStyle name="20% - Accent1 3 3 7" xfId="6613"/>
    <cellStyle name="20% - Accent1 30" xfId="6550"/>
    <cellStyle name="20% - Accent1 31" xfId="11904"/>
    <cellStyle name="20% - Accent1 4" xfId="315"/>
    <cellStyle name="20% - Accent1 4 2" xfId="534"/>
    <cellStyle name="20% - Accent1 4 2 2" xfId="1401"/>
    <cellStyle name="20% - Accent1 4 2 2 2" xfId="2099"/>
    <cellStyle name="20% - Accent1 4 2 2 2 2" xfId="5705"/>
    <cellStyle name="20% - Accent1 4 2 2 2 2 2" xfId="11170"/>
    <cellStyle name="20% - Accent1 4 2 2 2 3" xfId="3951"/>
    <cellStyle name="20% - Accent1 4 2 2 2 3 2" xfId="9420"/>
    <cellStyle name="20% - Accent1 4 2 2 2 4" xfId="7672"/>
    <cellStyle name="20% - Accent1 4 2 2 3" xfId="5009"/>
    <cellStyle name="20% - Accent1 4 2 2 3 2" xfId="10474"/>
    <cellStyle name="20% - Accent1 4 2 2 4" xfId="3255"/>
    <cellStyle name="20% - Accent1 4 2 2 4 2" xfId="8724"/>
    <cellStyle name="20% - Accent1 4 2 2 5" xfId="6976"/>
    <cellStyle name="20% - Accent1 4 2 3" xfId="1750"/>
    <cellStyle name="20% - Accent1 4 2 3 2" xfId="5356"/>
    <cellStyle name="20% - Accent1 4 2 3 2 2" xfId="10821"/>
    <cellStyle name="20% - Accent1 4 2 3 3" xfId="3602"/>
    <cellStyle name="20% - Accent1 4 2 3 3 2" xfId="9071"/>
    <cellStyle name="20% - Accent1 4 2 3 4" xfId="7323"/>
    <cellStyle name="20% - Accent1 4 2 4" xfId="2480"/>
    <cellStyle name="20% - Accent1 4 2 4 2" xfId="6054"/>
    <cellStyle name="20% - Accent1 4 2 4 2 2" xfId="11519"/>
    <cellStyle name="20% - Accent1 4 2 4 3" xfId="4300"/>
    <cellStyle name="20% - Accent1 4 2 4 3 2" xfId="9769"/>
    <cellStyle name="20% - Accent1 4 2 4 4" xfId="8021"/>
    <cellStyle name="20% - Accent1 4 2 5" xfId="4658"/>
    <cellStyle name="20% - Accent1 4 2 5 2" xfId="10123"/>
    <cellStyle name="20% - Accent1 4 2 6" xfId="2906"/>
    <cellStyle name="20% - Accent1 4 2 6 2" xfId="8375"/>
    <cellStyle name="20% - Accent1 4 2 7" xfId="6627"/>
    <cellStyle name="20% - Accent1 4 3" xfId="1343"/>
    <cellStyle name="20% - Accent1 4 3 2" xfId="2041"/>
    <cellStyle name="20% - Accent1 4 3 2 2" xfId="5647"/>
    <cellStyle name="20% - Accent1 4 3 2 2 2" xfId="11112"/>
    <cellStyle name="20% - Accent1 4 3 2 3" xfId="3893"/>
    <cellStyle name="20% - Accent1 4 3 2 3 2" xfId="9362"/>
    <cellStyle name="20% - Accent1 4 3 2 4" xfId="7614"/>
    <cellStyle name="20% - Accent1 4 3 3" xfId="4951"/>
    <cellStyle name="20% - Accent1 4 3 3 2" xfId="10416"/>
    <cellStyle name="20% - Accent1 4 3 4" xfId="3197"/>
    <cellStyle name="20% - Accent1 4 3 4 2" xfId="8666"/>
    <cellStyle name="20% - Accent1 4 3 5" xfId="6918"/>
    <cellStyle name="20% - Accent1 4 4" xfId="1692"/>
    <cellStyle name="20% - Accent1 4 4 2" xfId="5298"/>
    <cellStyle name="20% - Accent1 4 4 2 2" xfId="10763"/>
    <cellStyle name="20% - Accent1 4 4 3" xfId="3544"/>
    <cellStyle name="20% - Accent1 4 4 3 2" xfId="9013"/>
    <cellStyle name="20% - Accent1 4 4 4" xfId="7265"/>
    <cellStyle name="20% - Accent1 4 5" xfId="2422"/>
    <cellStyle name="20% - Accent1 4 5 2" xfId="5996"/>
    <cellStyle name="20% - Accent1 4 5 2 2" xfId="11461"/>
    <cellStyle name="20% - Accent1 4 5 3" xfId="4242"/>
    <cellStyle name="20% - Accent1 4 5 3 2" xfId="9711"/>
    <cellStyle name="20% - Accent1 4 5 4" xfId="7963"/>
    <cellStyle name="20% - Accent1 4 6" xfId="4600"/>
    <cellStyle name="20% - Accent1 4 6 2" xfId="10065"/>
    <cellStyle name="20% - Accent1 4 7" xfId="2848"/>
    <cellStyle name="20% - Accent1 4 7 2" xfId="8317"/>
    <cellStyle name="20% - Accent1 4 8" xfId="6569"/>
    <cellStyle name="20% - Accent1 5" xfId="576"/>
    <cellStyle name="20% - Accent1 5 2" xfId="1415"/>
    <cellStyle name="20% - Accent1 5 2 2" xfId="2113"/>
    <cellStyle name="20% - Accent1 5 2 2 2" xfId="5719"/>
    <cellStyle name="20% - Accent1 5 2 2 2 2" xfId="11184"/>
    <cellStyle name="20% - Accent1 5 2 2 3" xfId="3965"/>
    <cellStyle name="20% - Accent1 5 2 2 3 2" xfId="9434"/>
    <cellStyle name="20% - Accent1 5 2 2 4" xfId="7686"/>
    <cellStyle name="20% - Accent1 5 2 3" xfId="5023"/>
    <cellStyle name="20% - Accent1 5 2 3 2" xfId="10488"/>
    <cellStyle name="20% - Accent1 5 2 4" xfId="3269"/>
    <cellStyle name="20% - Accent1 5 2 4 2" xfId="8738"/>
    <cellStyle name="20% - Accent1 5 2 5" xfId="6990"/>
    <cellStyle name="20% - Accent1 5 3" xfId="1764"/>
    <cellStyle name="20% - Accent1 5 3 2" xfId="5370"/>
    <cellStyle name="20% - Accent1 5 3 2 2" xfId="10835"/>
    <cellStyle name="20% - Accent1 5 3 3" xfId="3616"/>
    <cellStyle name="20% - Accent1 5 3 3 2" xfId="9085"/>
    <cellStyle name="20% - Accent1 5 3 4" xfId="7337"/>
    <cellStyle name="20% - Accent1 5 4" xfId="2494"/>
    <cellStyle name="20% - Accent1 5 4 2" xfId="6068"/>
    <cellStyle name="20% - Accent1 5 4 2 2" xfId="11533"/>
    <cellStyle name="20% - Accent1 5 4 3" xfId="4314"/>
    <cellStyle name="20% - Accent1 5 4 3 2" xfId="9783"/>
    <cellStyle name="20% - Accent1 5 4 4" xfId="8035"/>
    <cellStyle name="20% - Accent1 5 5" xfId="4672"/>
    <cellStyle name="20% - Accent1 5 5 2" xfId="10137"/>
    <cellStyle name="20% - Accent1 5 6" xfId="2920"/>
    <cellStyle name="20% - Accent1 5 6 2" xfId="8389"/>
    <cellStyle name="20% - Accent1 5 7" xfId="6641"/>
    <cellStyle name="20% - Accent1 6" xfId="618"/>
    <cellStyle name="20% - Accent1 6 2" xfId="1429"/>
    <cellStyle name="20% - Accent1 6 2 2" xfId="2127"/>
    <cellStyle name="20% - Accent1 6 2 2 2" xfId="5733"/>
    <cellStyle name="20% - Accent1 6 2 2 2 2" xfId="11198"/>
    <cellStyle name="20% - Accent1 6 2 2 3" xfId="3979"/>
    <cellStyle name="20% - Accent1 6 2 2 3 2" xfId="9448"/>
    <cellStyle name="20% - Accent1 6 2 2 4" xfId="7700"/>
    <cellStyle name="20% - Accent1 6 2 3" xfId="5037"/>
    <cellStyle name="20% - Accent1 6 2 3 2" xfId="10502"/>
    <cellStyle name="20% - Accent1 6 2 4" xfId="3283"/>
    <cellStyle name="20% - Accent1 6 2 4 2" xfId="8752"/>
    <cellStyle name="20% - Accent1 6 2 5" xfId="7004"/>
    <cellStyle name="20% - Accent1 6 3" xfId="1778"/>
    <cellStyle name="20% - Accent1 6 3 2" xfId="5384"/>
    <cellStyle name="20% - Accent1 6 3 2 2" xfId="10849"/>
    <cellStyle name="20% - Accent1 6 3 3" xfId="3630"/>
    <cellStyle name="20% - Accent1 6 3 3 2" xfId="9099"/>
    <cellStyle name="20% - Accent1 6 3 4" xfId="7351"/>
    <cellStyle name="20% - Accent1 6 4" xfId="2508"/>
    <cellStyle name="20% - Accent1 6 4 2" xfId="6082"/>
    <cellStyle name="20% - Accent1 6 4 2 2" xfId="11547"/>
    <cellStyle name="20% - Accent1 6 4 3" xfId="4328"/>
    <cellStyle name="20% - Accent1 6 4 3 2" xfId="9797"/>
    <cellStyle name="20% - Accent1 6 4 4" xfId="8049"/>
    <cellStyle name="20% - Accent1 6 5" xfId="4687"/>
    <cellStyle name="20% - Accent1 6 5 2" xfId="10152"/>
    <cellStyle name="20% - Accent1 6 6" xfId="2934"/>
    <cellStyle name="20% - Accent1 6 6 2" xfId="8403"/>
    <cellStyle name="20% - Accent1 6 7" xfId="6655"/>
    <cellStyle name="20% - Accent1 7" xfId="660"/>
    <cellStyle name="20% - Accent1 7 2" xfId="1443"/>
    <cellStyle name="20% - Accent1 7 2 2" xfId="2141"/>
    <cellStyle name="20% - Accent1 7 2 2 2" xfId="5747"/>
    <cellStyle name="20% - Accent1 7 2 2 2 2" xfId="11212"/>
    <cellStyle name="20% - Accent1 7 2 2 3" xfId="3993"/>
    <cellStyle name="20% - Accent1 7 2 2 3 2" xfId="9462"/>
    <cellStyle name="20% - Accent1 7 2 2 4" xfId="7714"/>
    <cellStyle name="20% - Accent1 7 2 3" xfId="5051"/>
    <cellStyle name="20% - Accent1 7 2 3 2" xfId="10516"/>
    <cellStyle name="20% - Accent1 7 2 4" xfId="3297"/>
    <cellStyle name="20% - Accent1 7 2 4 2" xfId="8766"/>
    <cellStyle name="20% - Accent1 7 2 5" xfId="7018"/>
    <cellStyle name="20% - Accent1 7 3" xfId="1792"/>
    <cellStyle name="20% - Accent1 7 3 2" xfId="5398"/>
    <cellStyle name="20% - Accent1 7 3 2 2" xfId="10863"/>
    <cellStyle name="20% - Accent1 7 3 3" xfId="3644"/>
    <cellStyle name="20% - Accent1 7 3 3 2" xfId="9113"/>
    <cellStyle name="20% - Accent1 7 3 4" xfId="7365"/>
    <cellStyle name="20% - Accent1 7 4" xfId="2522"/>
    <cellStyle name="20% - Accent1 7 4 2" xfId="6096"/>
    <cellStyle name="20% - Accent1 7 4 2 2" xfId="11561"/>
    <cellStyle name="20% - Accent1 7 4 3" xfId="4342"/>
    <cellStyle name="20% - Accent1 7 4 3 2" xfId="9811"/>
    <cellStyle name="20% - Accent1 7 4 4" xfId="8063"/>
    <cellStyle name="20% - Accent1 7 5" xfId="4702"/>
    <cellStyle name="20% - Accent1 7 5 2" xfId="10167"/>
    <cellStyle name="20% - Accent1 7 6" xfId="2948"/>
    <cellStyle name="20% - Accent1 7 6 2" xfId="8417"/>
    <cellStyle name="20% - Accent1 7 7" xfId="6669"/>
    <cellStyle name="20% - Accent1 8" xfId="701"/>
    <cellStyle name="20% - Accent1 8 2" xfId="1456"/>
    <cellStyle name="20% - Accent1 8 2 2" xfId="2154"/>
    <cellStyle name="20% - Accent1 8 2 2 2" xfId="5760"/>
    <cellStyle name="20% - Accent1 8 2 2 2 2" xfId="11225"/>
    <cellStyle name="20% - Accent1 8 2 2 3" xfId="4006"/>
    <cellStyle name="20% - Accent1 8 2 2 3 2" xfId="9475"/>
    <cellStyle name="20% - Accent1 8 2 2 4" xfId="7727"/>
    <cellStyle name="20% - Accent1 8 2 3" xfId="5064"/>
    <cellStyle name="20% - Accent1 8 2 3 2" xfId="10529"/>
    <cellStyle name="20% - Accent1 8 2 4" xfId="3310"/>
    <cellStyle name="20% - Accent1 8 2 4 2" xfId="8779"/>
    <cellStyle name="20% - Accent1 8 2 5" xfId="7031"/>
    <cellStyle name="20% - Accent1 8 3" xfId="1805"/>
    <cellStyle name="20% - Accent1 8 3 2" xfId="5411"/>
    <cellStyle name="20% - Accent1 8 3 2 2" xfId="10876"/>
    <cellStyle name="20% - Accent1 8 3 3" xfId="3657"/>
    <cellStyle name="20% - Accent1 8 3 3 2" xfId="9126"/>
    <cellStyle name="20% - Accent1 8 3 4" xfId="7378"/>
    <cellStyle name="20% - Accent1 8 4" xfId="2535"/>
    <cellStyle name="20% - Accent1 8 4 2" xfId="6109"/>
    <cellStyle name="20% - Accent1 8 4 2 2" xfId="11574"/>
    <cellStyle name="20% - Accent1 8 4 3" xfId="4355"/>
    <cellStyle name="20% - Accent1 8 4 3 2" xfId="9824"/>
    <cellStyle name="20% - Accent1 8 4 4" xfId="8076"/>
    <cellStyle name="20% - Accent1 8 5" xfId="4715"/>
    <cellStyle name="20% - Accent1 8 5 2" xfId="10180"/>
    <cellStyle name="20% - Accent1 8 6" xfId="2961"/>
    <cellStyle name="20% - Accent1 8 6 2" xfId="8430"/>
    <cellStyle name="20% - Accent1 8 7" xfId="6682"/>
    <cellStyle name="20% - Accent1 9" xfId="742"/>
    <cellStyle name="20% - Accent1 9 2" xfId="1469"/>
    <cellStyle name="20% - Accent1 9 2 2" xfId="2167"/>
    <cellStyle name="20% - Accent1 9 2 2 2" xfId="5773"/>
    <cellStyle name="20% - Accent1 9 2 2 2 2" xfId="11238"/>
    <cellStyle name="20% - Accent1 9 2 2 3" xfId="4019"/>
    <cellStyle name="20% - Accent1 9 2 2 3 2" xfId="9488"/>
    <cellStyle name="20% - Accent1 9 2 2 4" xfId="7740"/>
    <cellStyle name="20% - Accent1 9 2 3" xfId="5077"/>
    <cellStyle name="20% - Accent1 9 2 3 2" xfId="10542"/>
    <cellStyle name="20% - Accent1 9 2 4" xfId="3323"/>
    <cellStyle name="20% - Accent1 9 2 4 2" xfId="8792"/>
    <cellStyle name="20% - Accent1 9 2 5" xfId="7044"/>
    <cellStyle name="20% - Accent1 9 3" xfId="1818"/>
    <cellStyle name="20% - Accent1 9 3 2" xfId="5424"/>
    <cellStyle name="20% - Accent1 9 3 2 2" xfId="10889"/>
    <cellStyle name="20% - Accent1 9 3 3" xfId="3670"/>
    <cellStyle name="20% - Accent1 9 3 3 2" xfId="9139"/>
    <cellStyle name="20% - Accent1 9 3 4" xfId="7391"/>
    <cellStyle name="20% - Accent1 9 4" xfId="2548"/>
    <cellStyle name="20% - Accent1 9 4 2" xfId="6122"/>
    <cellStyle name="20% - Accent1 9 4 2 2" xfId="11587"/>
    <cellStyle name="20% - Accent1 9 4 3" xfId="4368"/>
    <cellStyle name="20% - Accent1 9 4 3 2" xfId="9837"/>
    <cellStyle name="20% - Accent1 9 4 4" xfId="8089"/>
    <cellStyle name="20% - Accent1 9 5" xfId="4728"/>
    <cellStyle name="20% - Accent1 9 5 2" xfId="10193"/>
    <cellStyle name="20% - Accent1 9 6" xfId="2974"/>
    <cellStyle name="20% - Accent1 9 6 2" xfId="8443"/>
    <cellStyle name="20% - Accent1 9 7" xfId="6695"/>
    <cellStyle name="20% - Accent2" xfId="32" builtinId="34" customBuiltin="1"/>
    <cellStyle name="20% - Accent2 10" xfId="778"/>
    <cellStyle name="20% - Accent2 10 2" xfId="1488"/>
    <cellStyle name="20% - Accent2 10 2 2" xfId="2186"/>
    <cellStyle name="20% - Accent2 10 2 2 2" xfId="5792"/>
    <cellStyle name="20% - Accent2 10 2 2 2 2" xfId="11257"/>
    <cellStyle name="20% - Accent2 10 2 2 3" xfId="4038"/>
    <cellStyle name="20% - Accent2 10 2 2 3 2" xfId="9507"/>
    <cellStyle name="20% - Accent2 10 2 2 4" xfId="7759"/>
    <cellStyle name="20% - Accent2 10 2 3" xfId="5096"/>
    <cellStyle name="20% - Accent2 10 2 3 2" xfId="10561"/>
    <cellStyle name="20% - Accent2 10 2 4" xfId="3342"/>
    <cellStyle name="20% - Accent2 10 2 4 2" xfId="8811"/>
    <cellStyle name="20% - Accent2 10 2 5" xfId="7063"/>
    <cellStyle name="20% - Accent2 10 3" xfId="1837"/>
    <cellStyle name="20% - Accent2 10 3 2" xfId="5443"/>
    <cellStyle name="20% - Accent2 10 3 2 2" xfId="10908"/>
    <cellStyle name="20% - Accent2 10 3 3" xfId="3689"/>
    <cellStyle name="20% - Accent2 10 3 3 2" xfId="9158"/>
    <cellStyle name="20% - Accent2 10 3 4" xfId="7410"/>
    <cellStyle name="20% - Accent2 10 4" xfId="2567"/>
    <cellStyle name="20% - Accent2 10 4 2" xfId="6141"/>
    <cellStyle name="20% - Accent2 10 4 2 2" xfId="11606"/>
    <cellStyle name="20% - Accent2 10 4 3" xfId="4387"/>
    <cellStyle name="20% - Accent2 10 4 3 2" xfId="9856"/>
    <cellStyle name="20% - Accent2 10 4 4" xfId="8108"/>
    <cellStyle name="20% - Accent2 10 5" xfId="4747"/>
    <cellStyle name="20% - Accent2 10 5 2" xfId="10212"/>
    <cellStyle name="20% - Accent2 10 6" xfId="2993"/>
    <cellStyle name="20% - Accent2 10 6 2" xfId="8462"/>
    <cellStyle name="20% - Accent2 10 7" xfId="6714"/>
    <cellStyle name="20% - Accent2 11" xfId="822"/>
    <cellStyle name="20% - Accent2 11 2" xfId="1505"/>
    <cellStyle name="20% - Accent2 11 2 2" xfId="2203"/>
    <cellStyle name="20% - Accent2 11 2 2 2" xfId="5809"/>
    <cellStyle name="20% - Accent2 11 2 2 2 2" xfId="11274"/>
    <cellStyle name="20% - Accent2 11 2 2 3" xfId="4055"/>
    <cellStyle name="20% - Accent2 11 2 2 3 2" xfId="9524"/>
    <cellStyle name="20% - Accent2 11 2 2 4" xfId="7776"/>
    <cellStyle name="20% - Accent2 11 2 3" xfId="5113"/>
    <cellStyle name="20% - Accent2 11 2 3 2" xfId="10578"/>
    <cellStyle name="20% - Accent2 11 2 4" xfId="3359"/>
    <cellStyle name="20% - Accent2 11 2 4 2" xfId="8828"/>
    <cellStyle name="20% - Accent2 11 2 5" xfId="7080"/>
    <cellStyle name="20% - Accent2 11 3" xfId="1854"/>
    <cellStyle name="20% - Accent2 11 3 2" xfId="5460"/>
    <cellStyle name="20% - Accent2 11 3 2 2" xfId="10925"/>
    <cellStyle name="20% - Accent2 11 3 3" xfId="3706"/>
    <cellStyle name="20% - Accent2 11 3 3 2" xfId="9175"/>
    <cellStyle name="20% - Accent2 11 3 4" xfId="7427"/>
    <cellStyle name="20% - Accent2 11 4" xfId="2584"/>
    <cellStyle name="20% - Accent2 11 4 2" xfId="6158"/>
    <cellStyle name="20% - Accent2 11 4 2 2" xfId="11623"/>
    <cellStyle name="20% - Accent2 11 4 3" xfId="4404"/>
    <cellStyle name="20% - Accent2 11 4 3 2" xfId="9873"/>
    <cellStyle name="20% - Accent2 11 4 4" xfId="8125"/>
    <cellStyle name="20% - Accent2 11 5" xfId="4764"/>
    <cellStyle name="20% - Accent2 11 5 2" xfId="10229"/>
    <cellStyle name="20% - Accent2 11 6" xfId="3010"/>
    <cellStyle name="20% - Accent2 11 6 2" xfId="8479"/>
    <cellStyle name="20% - Accent2 11 7" xfId="6731"/>
    <cellStyle name="20% - Accent2 12" xfId="861"/>
    <cellStyle name="20% - Accent2 12 2" xfId="1523"/>
    <cellStyle name="20% - Accent2 12 2 2" xfId="2221"/>
    <cellStyle name="20% - Accent2 12 2 2 2" xfId="5827"/>
    <cellStyle name="20% - Accent2 12 2 2 2 2" xfId="11292"/>
    <cellStyle name="20% - Accent2 12 2 2 3" xfId="4073"/>
    <cellStyle name="20% - Accent2 12 2 2 3 2" xfId="9542"/>
    <cellStyle name="20% - Accent2 12 2 2 4" xfId="7794"/>
    <cellStyle name="20% - Accent2 12 2 3" xfId="5131"/>
    <cellStyle name="20% - Accent2 12 2 3 2" xfId="10596"/>
    <cellStyle name="20% - Accent2 12 2 4" xfId="3377"/>
    <cellStyle name="20% - Accent2 12 2 4 2" xfId="8846"/>
    <cellStyle name="20% - Accent2 12 2 5" xfId="7098"/>
    <cellStyle name="20% - Accent2 12 3" xfId="1872"/>
    <cellStyle name="20% - Accent2 12 3 2" xfId="5478"/>
    <cellStyle name="20% - Accent2 12 3 2 2" xfId="10943"/>
    <cellStyle name="20% - Accent2 12 3 3" xfId="3724"/>
    <cellStyle name="20% - Accent2 12 3 3 2" xfId="9193"/>
    <cellStyle name="20% - Accent2 12 3 4" xfId="7445"/>
    <cellStyle name="20% - Accent2 12 4" xfId="2602"/>
    <cellStyle name="20% - Accent2 12 4 2" xfId="6176"/>
    <cellStyle name="20% - Accent2 12 4 2 2" xfId="11641"/>
    <cellStyle name="20% - Accent2 12 4 3" xfId="4422"/>
    <cellStyle name="20% - Accent2 12 4 3 2" xfId="9891"/>
    <cellStyle name="20% - Accent2 12 4 4" xfId="8143"/>
    <cellStyle name="20% - Accent2 12 5" xfId="4782"/>
    <cellStyle name="20% - Accent2 12 5 2" xfId="10247"/>
    <cellStyle name="20% - Accent2 12 6" xfId="3028"/>
    <cellStyle name="20% - Accent2 12 6 2" xfId="8497"/>
    <cellStyle name="20% - Accent2 12 7" xfId="6749"/>
    <cellStyle name="20% - Accent2 13" xfId="992"/>
    <cellStyle name="20% - Accent2 13 2" xfId="1541"/>
    <cellStyle name="20% - Accent2 13 2 2" xfId="2239"/>
    <cellStyle name="20% - Accent2 13 2 2 2" xfId="5845"/>
    <cellStyle name="20% - Accent2 13 2 2 2 2" xfId="11310"/>
    <cellStyle name="20% - Accent2 13 2 2 3" xfId="4091"/>
    <cellStyle name="20% - Accent2 13 2 2 3 2" xfId="9560"/>
    <cellStyle name="20% - Accent2 13 2 2 4" xfId="7812"/>
    <cellStyle name="20% - Accent2 13 2 3" xfId="5149"/>
    <cellStyle name="20% - Accent2 13 2 3 2" xfId="10614"/>
    <cellStyle name="20% - Accent2 13 2 4" xfId="3395"/>
    <cellStyle name="20% - Accent2 13 2 4 2" xfId="8864"/>
    <cellStyle name="20% - Accent2 13 2 5" xfId="7116"/>
    <cellStyle name="20% - Accent2 13 3" xfId="1890"/>
    <cellStyle name="20% - Accent2 13 3 2" xfId="5496"/>
    <cellStyle name="20% - Accent2 13 3 2 2" xfId="10961"/>
    <cellStyle name="20% - Accent2 13 3 3" xfId="3742"/>
    <cellStyle name="20% - Accent2 13 3 3 2" xfId="9211"/>
    <cellStyle name="20% - Accent2 13 3 4" xfId="7463"/>
    <cellStyle name="20% - Accent2 13 4" xfId="2620"/>
    <cellStyle name="20% - Accent2 13 4 2" xfId="6194"/>
    <cellStyle name="20% - Accent2 13 4 2 2" xfId="11659"/>
    <cellStyle name="20% - Accent2 13 4 3" xfId="4440"/>
    <cellStyle name="20% - Accent2 13 4 3 2" xfId="9909"/>
    <cellStyle name="20% - Accent2 13 4 4" xfId="8161"/>
    <cellStyle name="20% - Accent2 13 5" xfId="4800"/>
    <cellStyle name="20% - Accent2 13 5 2" xfId="10265"/>
    <cellStyle name="20% - Accent2 13 6" xfId="3046"/>
    <cellStyle name="20% - Accent2 13 6 2" xfId="8515"/>
    <cellStyle name="20% - Accent2 13 7" xfId="6767"/>
    <cellStyle name="20% - Accent2 14" xfId="1033"/>
    <cellStyle name="20% - Accent2 14 2" xfId="1559"/>
    <cellStyle name="20% - Accent2 14 2 2" xfId="2257"/>
    <cellStyle name="20% - Accent2 14 2 2 2" xfId="5863"/>
    <cellStyle name="20% - Accent2 14 2 2 2 2" xfId="11328"/>
    <cellStyle name="20% - Accent2 14 2 2 3" xfId="4109"/>
    <cellStyle name="20% - Accent2 14 2 2 3 2" xfId="9578"/>
    <cellStyle name="20% - Accent2 14 2 2 4" xfId="7830"/>
    <cellStyle name="20% - Accent2 14 2 3" xfId="5167"/>
    <cellStyle name="20% - Accent2 14 2 3 2" xfId="10632"/>
    <cellStyle name="20% - Accent2 14 2 4" xfId="3413"/>
    <cellStyle name="20% - Accent2 14 2 4 2" xfId="8882"/>
    <cellStyle name="20% - Accent2 14 2 5" xfId="7134"/>
    <cellStyle name="20% - Accent2 14 3" xfId="1908"/>
    <cellStyle name="20% - Accent2 14 3 2" xfId="5514"/>
    <cellStyle name="20% - Accent2 14 3 2 2" xfId="10979"/>
    <cellStyle name="20% - Accent2 14 3 3" xfId="3760"/>
    <cellStyle name="20% - Accent2 14 3 3 2" xfId="9229"/>
    <cellStyle name="20% - Accent2 14 3 4" xfId="7481"/>
    <cellStyle name="20% - Accent2 14 4" xfId="2638"/>
    <cellStyle name="20% - Accent2 14 4 2" xfId="6212"/>
    <cellStyle name="20% - Accent2 14 4 2 2" xfId="11677"/>
    <cellStyle name="20% - Accent2 14 4 3" xfId="4458"/>
    <cellStyle name="20% - Accent2 14 4 3 2" xfId="9927"/>
    <cellStyle name="20% - Accent2 14 4 4" xfId="8179"/>
    <cellStyle name="20% - Accent2 14 5" xfId="4818"/>
    <cellStyle name="20% - Accent2 14 5 2" xfId="10283"/>
    <cellStyle name="20% - Accent2 14 6" xfId="3064"/>
    <cellStyle name="20% - Accent2 14 6 2" xfId="8533"/>
    <cellStyle name="20% - Accent2 14 7" xfId="6785"/>
    <cellStyle name="20% - Accent2 15" xfId="1121"/>
    <cellStyle name="20% - Accent2 15 2" xfId="1580"/>
    <cellStyle name="20% - Accent2 15 2 2" xfId="2278"/>
    <cellStyle name="20% - Accent2 15 2 2 2" xfId="5884"/>
    <cellStyle name="20% - Accent2 15 2 2 2 2" xfId="11349"/>
    <cellStyle name="20% - Accent2 15 2 2 3" xfId="4130"/>
    <cellStyle name="20% - Accent2 15 2 2 3 2" xfId="9599"/>
    <cellStyle name="20% - Accent2 15 2 2 4" xfId="7851"/>
    <cellStyle name="20% - Accent2 15 2 3" xfId="5188"/>
    <cellStyle name="20% - Accent2 15 2 3 2" xfId="10653"/>
    <cellStyle name="20% - Accent2 15 2 4" xfId="3434"/>
    <cellStyle name="20% - Accent2 15 2 4 2" xfId="8903"/>
    <cellStyle name="20% - Accent2 15 2 5" xfId="7155"/>
    <cellStyle name="20% - Accent2 15 3" xfId="1929"/>
    <cellStyle name="20% - Accent2 15 3 2" xfId="5535"/>
    <cellStyle name="20% - Accent2 15 3 2 2" xfId="11000"/>
    <cellStyle name="20% - Accent2 15 3 3" xfId="3781"/>
    <cellStyle name="20% - Accent2 15 3 3 2" xfId="9250"/>
    <cellStyle name="20% - Accent2 15 3 4" xfId="7502"/>
    <cellStyle name="20% - Accent2 15 4" xfId="2659"/>
    <cellStyle name="20% - Accent2 15 4 2" xfId="6233"/>
    <cellStyle name="20% - Accent2 15 4 2 2" xfId="11698"/>
    <cellStyle name="20% - Accent2 15 4 3" xfId="4479"/>
    <cellStyle name="20% - Accent2 15 4 3 2" xfId="9948"/>
    <cellStyle name="20% - Accent2 15 4 4" xfId="8200"/>
    <cellStyle name="20% - Accent2 15 5" xfId="4839"/>
    <cellStyle name="20% - Accent2 15 5 2" xfId="10304"/>
    <cellStyle name="20% - Accent2 15 6" xfId="3085"/>
    <cellStyle name="20% - Accent2 15 6 2" xfId="8554"/>
    <cellStyle name="20% - Accent2 15 7" xfId="6806"/>
    <cellStyle name="20% - Accent2 16" xfId="1148"/>
    <cellStyle name="20% - Accent2 16 2" xfId="1598"/>
    <cellStyle name="20% - Accent2 16 2 2" xfId="2296"/>
    <cellStyle name="20% - Accent2 16 2 2 2" xfId="5902"/>
    <cellStyle name="20% - Accent2 16 2 2 2 2" xfId="11367"/>
    <cellStyle name="20% - Accent2 16 2 2 3" xfId="4148"/>
    <cellStyle name="20% - Accent2 16 2 2 3 2" xfId="9617"/>
    <cellStyle name="20% - Accent2 16 2 2 4" xfId="7869"/>
    <cellStyle name="20% - Accent2 16 2 3" xfId="5206"/>
    <cellStyle name="20% - Accent2 16 2 3 2" xfId="10671"/>
    <cellStyle name="20% - Accent2 16 2 4" xfId="3452"/>
    <cellStyle name="20% - Accent2 16 2 4 2" xfId="8921"/>
    <cellStyle name="20% - Accent2 16 2 5" xfId="7173"/>
    <cellStyle name="20% - Accent2 16 3" xfId="1947"/>
    <cellStyle name="20% - Accent2 16 3 2" xfId="5553"/>
    <cellStyle name="20% - Accent2 16 3 2 2" xfId="11018"/>
    <cellStyle name="20% - Accent2 16 3 3" xfId="3799"/>
    <cellStyle name="20% - Accent2 16 3 3 2" xfId="9268"/>
    <cellStyle name="20% - Accent2 16 3 4" xfId="7520"/>
    <cellStyle name="20% - Accent2 16 4" xfId="2677"/>
    <cellStyle name="20% - Accent2 16 4 2" xfId="6251"/>
    <cellStyle name="20% - Accent2 16 4 2 2" xfId="11716"/>
    <cellStyle name="20% - Accent2 16 4 3" xfId="4497"/>
    <cellStyle name="20% - Accent2 16 4 3 2" xfId="9966"/>
    <cellStyle name="20% - Accent2 16 4 4" xfId="8218"/>
    <cellStyle name="20% - Accent2 16 5" xfId="4857"/>
    <cellStyle name="20% - Accent2 16 5 2" xfId="10322"/>
    <cellStyle name="20% - Accent2 16 6" xfId="3103"/>
    <cellStyle name="20% - Accent2 16 6 2" xfId="8572"/>
    <cellStyle name="20% - Accent2 16 7" xfId="6824"/>
    <cellStyle name="20% - Accent2 17" xfId="1181"/>
    <cellStyle name="20% - Accent2 17 2" xfId="1612"/>
    <cellStyle name="20% - Accent2 17 2 2" xfId="2310"/>
    <cellStyle name="20% - Accent2 17 2 2 2" xfId="5916"/>
    <cellStyle name="20% - Accent2 17 2 2 2 2" xfId="11381"/>
    <cellStyle name="20% - Accent2 17 2 2 3" xfId="4162"/>
    <cellStyle name="20% - Accent2 17 2 2 3 2" xfId="9631"/>
    <cellStyle name="20% - Accent2 17 2 2 4" xfId="7883"/>
    <cellStyle name="20% - Accent2 17 2 3" xfId="5220"/>
    <cellStyle name="20% - Accent2 17 2 3 2" xfId="10685"/>
    <cellStyle name="20% - Accent2 17 2 4" xfId="3466"/>
    <cellStyle name="20% - Accent2 17 2 4 2" xfId="8935"/>
    <cellStyle name="20% - Accent2 17 2 5" xfId="7187"/>
    <cellStyle name="20% - Accent2 17 3" xfId="1961"/>
    <cellStyle name="20% - Accent2 17 3 2" xfId="5567"/>
    <cellStyle name="20% - Accent2 17 3 2 2" xfId="11032"/>
    <cellStyle name="20% - Accent2 17 3 3" xfId="3813"/>
    <cellStyle name="20% - Accent2 17 3 3 2" xfId="9282"/>
    <cellStyle name="20% - Accent2 17 3 4" xfId="7534"/>
    <cellStyle name="20% - Accent2 17 4" xfId="2691"/>
    <cellStyle name="20% - Accent2 17 4 2" xfId="6265"/>
    <cellStyle name="20% - Accent2 17 4 2 2" xfId="11730"/>
    <cellStyle name="20% - Accent2 17 4 3" xfId="4511"/>
    <cellStyle name="20% - Accent2 17 4 3 2" xfId="9980"/>
    <cellStyle name="20% - Accent2 17 4 4" xfId="8232"/>
    <cellStyle name="20% - Accent2 17 5" xfId="4871"/>
    <cellStyle name="20% - Accent2 17 5 2" xfId="10336"/>
    <cellStyle name="20% - Accent2 17 6" xfId="3117"/>
    <cellStyle name="20% - Accent2 17 6 2" xfId="8586"/>
    <cellStyle name="20% - Accent2 17 7" xfId="6838"/>
    <cellStyle name="20% - Accent2 18" xfId="1202"/>
    <cellStyle name="20% - Accent2 18 2" xfId="1626"/>
    <cellStyle name="20% - Accent2 18 2 2" xfId="2324"/>
    <cellStyle name="20% - Accent2 18 2 2 2" xfId="5930"/>
    <cellStyle name="20% - Accent2 18 2 2 2 2" xfId="11395"/>
    <cellStyle name="20% - Accent2 18 2 2 3" xfId="4176"/>
    <cellStyle name="20% - Accent2 18 2 2 3 2" xfId="9645"/>
    <cellStyle name="20% - Accent2 18 2 2 4" xfId="7897"/>
    <cellStyle name="20% - Accent2 18 2 3" xfId="5234"/>
    <cellStyle name="20% - Accent2 18 2 3 2" xfId="10699"/>
    <cellStyle name="20% - Accent2 18 2 4" xfId="3480"/>
    <cellStyle name="20% - Accent2 18 2 4 2" xfId="8949"/>
    <cellStyle name="20% - Accent2 18 2 5" xfId="7201"/>
    <cellStyle name="20% - Accent2 18 3" xfId="1975"/>
    <cellStyle name="20% - Accent2 18 3 2" xfId="5581"/>
    <cellStyle name="20% - Accent2 18 3 2 2" xfId="11046"/>
    <cellStyle name="20% - Accent2 18 3 3" xfId="3827"/>
    <cellStyle name="20% - Accent2 18 3 3 2" xfId="9296"/>
    <cellStyle name="20% - Accent2 18 3 4" xfId="7548"/>
    <cellStyle name="20% - Accent2 18 4" xfId="2705"/>
    <cellStyle name="20% - Accent2 18 4 2" xfId="6279"/>
    <cellStyle name="20% - Accent2 18 4 2 2" xfId="11744"/>
    <cellStyle name="20% - Accent2 18 4 3" xfId="4525"/>
    <cellStyle name="20% - Accent2 18 4 3 2" xfId="9994"/>
    <cellStyle name="20% - Accent2 18 4 4" xfId="8246"/>
    <cellStyle name="20% - Accent2 18 5" xfId="4885"/>
    <cellStyle name="20% - Accent2 18 5 2" xfId="10350"/>
    <cellStyle name="20% - Accent2 18 6" xfId="3131"/>
    <cellStyle name="20% - Accent2 18 6 2" xfId="8600"/>
    <cellStyle name="20% - Accent2 18 7" xfId="6852"/>
    <cellStyle name="20% - Accent2 19" xfId="1234"/>
    <cellStyle name="20% - Accent2 19 2" xfId="1645"/>
    <cellStyle name="20% - Accent2 19 2 2" xfId="2343"/>
    <cellStyle name="20% - Accent2 19 2 2 2" xfId="5949"/>
    <cellStyle name="20% - Accent2 19 2 2 2 2" xfId="11414"/>
    <cellStyle name="20% - Accent2 19 2 2 3" xfId="4195"/>
    <cellStyle name="20% - Accent2 19 2 2 3 2" xfId="9664"/>
    <cellStyle name="20% - Accent2 19 2 2 4" xfId="7916"/>
    <cellStyle name="20% - Accent2 19 2 3" xfId="5253"/>
    <cellStyle name="20% - Accent2 19 2 3 2" xfId="10718"/>
    <cellStyle name="20% - Accent2 19 2 4" xfId="3499"/>
    <cellStyle name="20% - Accent2 19 2 4 2" xfId="8968"/>
    <cellStyle name="20% - Accent2 19 2 5" xfId="7220"/>
    <cellStyle name="20% - Accent2 19 3" xfId="1994"/>
    <cellStyle name="20% - Accent2 19 3 2" xfId="5600"/>
    <cellStyle name="20% - Accent2 19 3 2 2" xfId="11065"/>
    <cellStyle name="20% - Accent2 19 3 3" xfId="3846"/>
    <cellStyle name="20% - Accent2 19 3 3 2" xfId="9315"/>
    <cellStyle name="20% - Accent2 19 3 4" xfId="7567"/>
    <cellStyle name="20% - Accent2 19 4" xfId="2724"/>
    <cellStyle name="20% - Accent2 19 4 2" xfId="6298"/>
    <cellStyle name="20% - Accent2 19 4 2 2" xfId="11763"/>
    <cellStyle name="20% - Accent2 19 4 3" xfId="4544"/>
    <cellStyle name="20% - Accent2 19 4 3 2" xfId="10013"/>
    <cellStyle name="20% - Accent2 19 4 4" xfId="8265"/>
    <cellStyle name="20% - Accent2 19 5" xfId="4904"/>
    <cellStyle name="20% - Accent2 19 5 2" xfId="10369"/>
    <cellStyle name="20% - Accent2 19 6" xfId="3150"/>
    <cellStyle name="20% - Accent2 19 6 2" xfId="8619"/>
    <cellStyle name="20% - Accent2 19 7" xfId="6871"/>
    <cellStyle name="20% - Accent2 2" xfId="33"/>
    <cellStyle name="20% - Accent2 2 2" xfId="892"/>
    <cellStyle name="20% - Accent2 2 3" xfId="454"/>
    <cellStyle name="20% - Accent2 2 3 2" xfId="1375"/>
    <cellStyle name="20% - Accent2 2 3 2 2" xfId="2073"/>
    <cellStyle name="20% - Accent2 2 3 2 2 2" xfId="5679"/>
    <cellStyle name="20% - Accent2 2 3 2 2 2 2" xfId="11144"/>
    <cellStyle name="20% - Accent2 2 3 2 2 3" xfId="3925"/>
    <cellStyle name="20% - Accent2 2 3 2 2 3 2" xfId="9394"/>
    <cellStyle name="20% - Accent2 2 3 2 2 4" xfId="7646"/>
    <cellStyle name="20% - Accent2 2 3 2 3" xfId="4983"/>
    <cellStyle name="20% - Accent2 2 3 2 3 2" xfId="10448"/>
    <cellStyle name="20% - Accent2 2 3 2 4" xfId="3229"/>
    <cellStyle name="20% - Accent2 2 3 2 4 2" xfId="8698"/>
    <cellStyle name="20% - Accent2 2 3 2 5" xfId="6950"/>
    <cellStyle name="20% - Accent2 2 3 3" xfId="1724"/>
    <cellStyle name="20% - Accent2 2 3 3 2" xfId="5330"/>
    <cellStyle name="20% - Accent2 2 3 3 2 2" xfId="10795"/>
    <cellStyle name="20% - Accent2 2 3 3 3" xfId="3576"/>
    <cellStyle name="20% - Accent2 2 3 3 3 2" xfId="9045"/>
    <cellStyle name="20% - Accent2 2 3 3 4" xfId="7297"/>
    <cellStyle name="20% - Accent2 2 3 4" xfId="2454"/>
    <cellStyle name="20% - Accent2 2 3 4 2" xfId="6028"/>
    <cellStyle name="20% - Accent2 2 3 4 2 2" xfId="11493"/>
    <cellStyle name="20% - Accent2 2 3 4 3" xfId="4274"/>
    <cellStyle name="20% - Accent2 2 3 4 3 2" xfId="9743"/>
    <cellStyle name="20% - Accent2 2 3 4 4" xfId="7995"/>
    <cellStyle name="20% - Accent2 2 3 5" xfId="4632"/>
    <cellStyle name="20% - Accent2 2 3 5 2" xfId="10097"/>
    <cellStyle name="20% - Accent2 2 3 6" xfId="2880"/>
    <cellStyle name="20% - Accent2 2 3 6 2" xfId="8349"/>
    <cellStyle name="20% - Accent2 2 3 7" xfId="6601"/>
    <cellStyle name="20% - Accent2 20" xfId="1294"/>
    <cellStyle name="20% - Accent2 20 2" xfId="1661"/>
    <cellStyle name="20% - Accent2 20 2 2" xfId="2359"/>
    <cellStyle name="20% - Accent2 20 2 2 2" xfId="5965"/>
    <cellStyle name="20% - Accent2 20 2 2 2 2" xfId="11430"/>
    <cellStyle name="20% - Accent2 20 2 2 3" xfId="4211"/>
    <cellStyle name="20% - Accent2 20 2 2 3 2" xfId="9680"/>
    <cellStyle name="20% - Accent2 20 2 2 4" xfId="7932"/>
    <cellStyle name="20% - Accent2 20 2 3" xfId="5269"/>
    <cellStyle name="20% - Accent2 20 2 3 2" xfId="10734"/>
    <cellStyle name="20% - Accent2 20 2 4" xfId="3515"/>
    <cellStyle name="20% - Accent2 20 2 4 2" xfId="8984"/>
    <cellStyle name="20% - Accent2 20 2 5" xfId="7236"/>
    <cellStyle name="20% - Accent2 20 3" xfId="2010"/>
    <cellStyle name="20% - Accent2 20 3 2" xfId="5616"/>
    <cellStyle name="20% - Accent2 20 3 2 2" xfId="11081"/>
    <cellStyle name="20% - Accent2 20 3 3" xfId="3862"/>
    <cellStyle name="20% - Accent2 20 3 3 2" xfId="9331"/>
    <cellStyle name="20% - Accent2 20 3 4" xfId="7583"/>
    <cellStyle name="20% - Accent2 20 4" xfId="2740"/>
    <cellStyle name="20% - Accent2 20 4 2" xfId="6314"/>
    <cellStyle name="20% - Accent2 20 4 2 2" xfId="11779"/>
    <cellStyle name="20% - Accent2 20 4 3" xfId="4560"/>
    <cellStyle name="20% - Accent2 20 4 3 2" xfId="10029"/>
    <cellStyle name="20% - Accent2 20 4 4" xfId="8281"/>
    <cellStyle name="20% - Accent2 20 5" xfId="4920"/>
    <cellStyle name="20% - Accent2 20 5 2" xfId="10385"/>
    <cellStyle name="20% - Accent2 20 6" xfId="3166"/>
    <cellStyle name="20% - Accent2 20 6 2" xfId="8635"/>
    <cellStyle name="20% - Accent2 20 7" xfId="6887"/>
    <cellStyle name="20% - Accent2 21" xfId="344"/>
    <cellStyle name="20% - Accent2 22" xfId="333"/>
    <cellStyle name="20% - Accent2 22 2" xfId="1361"/>
    <cellStyle name="20% - Accent2 22 2 2" xfId="2059"/>
    <cellStyle name="20% - Accent2 22 2 2 2" xfId="5665"/>
    <cellStyle name="20% - Accent2 22 2 2 2 2" xfId="11130"/>
    <cellStyle name="20% - Accent2 22 2 2 3" xfId="3911"/>
    <cellStyle name="20% - Accent2 22 2 2 3 2" xfId="9380"/>
    <cellStyle name="20% - Accent2 22 2 2 4" xfId="7632"/>
    <cellStyle name="20% - Accent2 22 2 3" xfId="4969"/>
    <cellStyle name="20% - Accent2 22 2 3 2" xfId="10434"/>
    <cellStyle name="20% - Accent2 22 2 4" xfId="3215"/>
    <cellStyle name="20% - Accent2 22 2 4 2" xfId="8684"/>
    <cellStyle name="20% - Accent2 22 2 5" xfId="6936"/>
    <cellStyle name="20% - Accent2 22 3" xfId="1710"/>
    <cellStyle name="20% - Accent2 22 3 2" xfId="5316"/>
    <cellStyle name="20% - Accent2 22 3 2 2" xfId="10781"/>
    <cellStyle name="20% - Accent2 22 3 3" xfId="3562"/>
    <cellStyle name="20% - Accent2 22 3 3 2" xfId="9031"/>
    <cellStyle name="20% - Accent2 22 3 4" xfId="7283"/>
    <cellStyle name="20% - Accent2 22 4" xfId="2440"/>
    <cellStyle name="20% - Accent2 22 4 2" xfId="6014"/>
    <cellStyle name="20% - Accent2 22 4 2 2" xfId="11479"/>
    <cellStyle name="20% - Accent2 22 4 3" xfId="4260"/>
    <cellStyle name="20% - Accent2 22 4 3 2" xfId="9729"/>
    <cellStyle name="20% - Accent2 22 4 4" xfId="7981"/>
    <cellStyle name="20% - Accent2 22 5" xfId="4618"/>
    <cellStyle name="20% - Accent2 22 5 2" xfId="10083"/>
    <cellStyle name="20% - Accent2 22 6" xfId="2866"/>
    <cellStyle name="20% - Accent2 22 6 2" xfId="8335"/>
    <cellStyle name="20% - Accent2 22 7" xfId="6587"/>
    <cellStyle name="20% - Accent2 23" xfId="1322"/>
    <cellStyle name="20% - Accent2 23 2" xfId="2026"/>
    <cellStyle name="20% - Accent2 23 2 2" xfId="5632"/>
    <cellStyle name="20% - Accent2 23 2 2 2" xfId="11097"/>
    <cellStyle name="20% - Accent2 23 2 3" xfId="3878"/>
    <cellStyle name="20% - Accent2 23 2 3 2" xfId="9347"/>
    <cellStyle name="20% - Accent2 23 2 4" xfId="7599"/>
    <cellStyle name="20% - Accent2 23 3" xfId="4936"/>
    <cellStyle name="20% - Accent2 23 3 2" xfId="10401"/>
    <cellStyle name="20% - Accent2 23 4" xfId="3182"/>
    <cellStyle name="20% - Accent2 23 4 2" xfId="8651"/>
    <cellStyle name="20% - Accent2 23 5" xfId="6903"/>
    <cellStyle name="20% - Accent2 24" xfId="1676"/>
    <cellStyle name="20% - Accent2 24 2" xfId="5282"/>
    <cellStyle name="20% - Accent2 24 2 2" xfId="10747"/>
    <cellStyle name="20% - Accent2 24 3" xfId="3528"/>
    <cellStyle name="20% - Accent2 24 3 2" xfId="8997"/>
    <cellStyle name="20% - Accent2 24 4" xfId="7249"/>
    <cellStyle name="20% - Accent2 25" xfId="2406"/>
    <cellStyle name="20% - Accent2 25 2" xfId="5980"/>
    <cellStyle name="20% - Accent2 25 2 2" xfId="11445"/>
    <cellStyle name="20% - Accent2 25 3" xfId="4226"/>
    <cellStyle name="20% - Accent2 25 3 2" xfId="9695"/>
    <cellStyle name="20% - Accent2 25 4" xfId="7947"/>
    <cellStyle name="20% - Accent2 26" xfId="2764"/>
    <cellStyle name="20% - Accent2 27" xfId="4584"/>
    <cellStyle name="20% - Accent2 27 2" xfId="10049"/>
    <cellStyle name="20% - Accent2 28" xfId="2832"/>
    <cellStyle name="20% - Accent2 28 2" xfId="8301"/>
    <cellStyle name="20% - Accent2 29" xfId="6336"/>
    <cellStyle name="20% - Accent2 29 2" xfId="11799"/>
    <cellStyle name="20% - Accent2 3" xfId="34"/>
    <cellStyle name="20% - Accent2 3 2" xfId="893"/>
    <cellStyle name="20% - Accent2 3 3" xfId="496"/>
    <cellStyle name="20% - Accent2 3 3 2" xfId="1389"/>
    <cellStyle name="20% - Accent2 3 3 2 2" xfId="2087"/>
    <cellStyle name="20% - Accent2 3 3 2 2 2" xfId="5693"/>
    <cellStyle name="20% - Accent2 3 3 2 2 2 2" xfId="11158"/>
    <cellStyle name="20% - Accent2 3 3 2 2 3" xfId="3939"/>
    <cellStyle name="20% - Accent2 3 3 2 2 3 2" xfId="9408"/>
    <cellStyle name="20% - Accent2 3 3 2 2 4" xfId="7660"/>
    <cellStyle name="20% - Accent2 3 3 2 3" xfId="4997"/>
    <cellStyle name="20% - Accent2 3 3 2 3 2" xfId="10462"/>
    <cellStyle name="20% - Accent2 3 3 2 4" xfId="3243"/>
    <cellStyle name="20% - Accent2 3 3 2 4 2" xfId="8712"/>
    <cellStyle name="20% - Accent2 3 3 2 5" xfId="6964"/>
    <cellStyle name="20% - Accent2 3 3 3" xfId="1738"/>
    <cellStyle name="20% - Accent2 3 3 3 2" xfId="5344"/>
    <cellStyle name="20% - Accent2 3 3 3 2 2" xfId="10809"/>
    <cellStyle name="20% - Accent2 3 3 3 3" xfId="3590"/>
    <cellStyle name="20% - Accent2 3 3 3 3 2" xfId="9059"/>
    <cellStyle name="20% - Accent2 3 3 3 4" xfId="7311"/>
    <cellStyle name="20% - Accent2 3 3 4" xfId="2468"/>
    <cellStyle name="20% - Accent2 3 3 4 2" xfId="6042"/>
    <cellStyle name="20% - Accent2 3 3 4 2 2" xfId="11507"/>
    <cellStyle name="20% - Accent2 3 3 4 3" xfId="4288"/>
    <cellStyle name="20% - Accent2 3 3 4 3 2" xfId="9757"/>
    <cellStyle name="20% - Accent2 3 3 4 4" xfId="8009"/>
    <cellStyle name="20% - Accent2 3 3 5" xfId="4646"/>
    <cellStyle name="20% - Accent2 3 3 5 2" xfId="10111"/>
    <cellStyle name="20% - Accent2 3 3 6" xfId="2894"/>
    <cellStyle name="20% - Accent2 3 3 6 2" xfId="8363"/>
    <cellStyle name="20% - Accent2 3 3 7" xfId="6615"/>
    <cellStyle name="20% - Accent2 30" xfId="6551"/>
    <cellStyle name="20% - Accent2 31" xfId="11908"/>
    <cellStyle name="20% - Accent2 4" xfId="317"/>
    <cellStyle name="20% - Accent2 4 2" xfId="538"/>
    <cellStyle name="20% - Accent2 4 2 2" xfId="1403"/>
    <cellStyle name="20% - Accent2 4 2 2 2" xfId="2101"/>
    <cellStyle name="20% - Accent2 4 2 2 2 2" xfId="5707"/>
    <cellStyle name="20% - Accent2 4 2 2 2 2 2" xfId="11172"/>
    <cellStyle name="20% - Accent2 4 2 2 2 3" xfId="3953"/>
    <cellStyle name="20% - Accent2 4 2 2 2 3 2" xfId="9422"/>
    <cellStyle name="20% - Accent2 4 2 2 2 4" xfId="7674"/>
    <cellStyle name="20% - Accent2 4 2 2 3" xfId="5011"/>
    <cellStyle name="20% - Accent2 4 2 2 3 2" xfId="10476"/>
    <cellStyle name="20% - Accent2 4 2 2 4" xfId="3257"/>
    <cellStyle name="20% - Accent2 4 2 2 4 2" xfId="8726"/>
    <cellStyle name="20% - Accent2 4 2 2 5" xfId="6978"/>
    <cellStyle name="20% - Accent2 4 2 3" xfId="1752"/>
    <cellStyle name="20% - Accent2 4 2 3 2" xfId="5358"/>
    <cellStyle name="20% - Accent2 4 2 3 2 2" xfId="10823"/>
    <cellStyle name="20% - Accent2 4 2 3 3" xfId="3604"/>
    <cellStyle name="20% - Accent2 4 2 3 3 2" xfId="9073"/>
    <cellStyle name="20% - Accent2 4 2 3 4" xfId="7325"/>
    <cellStyle name="20% - Accent2 4 2 4" xfId="2482"/>
    <cellStyle name="20% - Accent2 4 2 4 2" xfId="6056"/>
    <cellStyle name="20% - Accent2 4 2 4 2 2" xfId="11521"/>
    <cellStyle name="20% - Accent2 4 2 4 3" xfId="4302"/>
    <cellStyle name="20% - Accent2 4 2 4 3 2" xfId="9771"/>
    <cellStyle name="20% - Accent2 4 2 4 4" xfId="8023"/>
    <cellStyle name="20% - Accent2 4 2 5" xfId="4660"/>
    <cellStyle name="20% - Accent2 4 2 5 2" xfId="10125"/>
    <cellStyle name="20% - Accent2 4 2 6" xfId="2908"/>
    <cellStyle name="20% - Accent2 4 2 6 2" xfId="8377"/>
    <cellStyle name="20% - Accent2 4 2 7" xfId="6629"/>
    <cellStyle name="20% - Accent2 4 3" xfId="1345"/>
    <cellStyle name="20% - Accent2 4 3 2" xfId="2043"/>
    <cellStyle name="20% - Accent2 4 3 2 2" xfId="5649"/>
    <cellStyle name="20% - Accent2 4 3 2 2 2" xfId="11114"/>
    <cellStyle name="20% - Accent2 4 3 2 3" xfId="3895"/>
    <cellStyle name="20% - Accent2 4 3 2 3 2" xfId="9364"/>
    <cellStyle name="20% - Accent2 4 3 2 4" xfId="7616"/>
    <cellStyle name="20% - Accent2 4 3 3" xfId="4953"/>
    <cellStyle name="20% - Accent2 4 3 3 2" xfId="10418"/>
    <cellStyle name="20% - Accent2 4 3 4" xfId="3199"/>
    <cellStyle name="20% - Accent2 4 3 4 2" xfId="8668"/>
    <cellStyle name="20% - Accent2 4 3 5" xfId="6920"/>
    <cellStyle name="20% - Accent2 4 4" xfId="1694"/>
    <cellStyle name="20% - Accent2 4 4 2" xfId="5300"/>
    <cellStyle name="20% - Accent2 4 4 2 2" xfId="10765"/>
    <cellStyle name="20% - Accent2 4 4 3" xfId="3546"/>
    <cellStyle name="20% - Accent2 4 4 3 2" xfId="9015"/>
    <cellStyle name="20% - Accent2 4 4 4" xfId="7267"/>
    <cellStyle name="20% - Accent2 4 5" xfId="2424"/>
    <cellStyle name="20% - Accent2 4 5 2" xfId="5998"/>
    <cellStyle name="20% - Accent2 4 5 2 2" xfId="11463"/>
    <cellStyle name="20% - Accent2 4 5 3" xfId="4244"/>
    <cellStyle name="20% - Accent2 4 5 3 2" xfId="9713"/>
    <cellStyle name="20% - Accent2 4 5 4" xfId="7965"/>
    <cellStyle name="20% - Accent2 4 6" xfId="4602"/>
    <cellStyle name="20% - Accent2 4 6 2" xfId="10067"/>
    <cellStyle name="20% - Accent2 4 7" xfId="2850"/>
    <cellStyle name="20% - Accent2 4 7 2" xfId="8319"/>
    <cellStyle name="20% - Accent2 4 8" xfId="6571"/>
    <cellStyle name="20% - Accent2 5" xfId="580"/>
    <cellStyle name="20% - Accent2 5 2" xfId="1417"/>
    <cellStyle name="20% - Accent2 5 2 2" xfId="2115"/>
    <cellStyle name="20% - Accent2 5 2 2 2" xfId="5721"/>
    <cellStyle name="20% - Accent2 5 2 2 2 2" xfId="11186"/>
    <cellStyle name="20% - Accent2 5 2 2 3" xfId="3967"/>
    <cellStyle name="20% - Accent2 5 2 2 3 2" xfId="9436"/>
    <cellStyle name="20% - Accent2 5 2 2 4" xfId="7688"/>
    <cellStyle name="20% - Accent2 5 2 3" xfId="5025"/>
    <cellStyle name="20% - Accent2 5 2 3 2" xfId="10490"/>
    <cellStyle name="20% - Accent2 5 2 4" xfId="3271"/>
    <cellStyle name="20% - Accent2 5 2 4 2" xfId="8740"/>
    <cellStyle name="20% - Accent2 5 2 5" xfId="6992"/>
    <cellStyle name="20% - Accent2 5 3" xfId="1766"/>
    <cellStyle name="20% - Accent2 5 3 2" xfId="5372"/>
    <cellStyle name="20% - Accent2 5 3 2 2" xfId="10837"/>
    <cellStyle name="20% - Accent2 5 3 3" xfId="3618"/>
    <cellStyle name="20% - Accent2 5 3 3 2" xfId="9087"/>
    <cellStyle name="20% - Accent2 5 3 4" xfId="7339"/>
    <cellStyle name="20% - Accent2 5 4" xfId="2496"/>
    <cellStyle name="20% - Accent2 5 4 2" xfId="6070"/>
    <cellStyle name="20% - Accent2 5 4 2 2" xfId="11535"/>
    <cellStyle name="20% - Accent2 5 4 3" xfId="4316"/>
    <cellStyle name="20% - Accent2 5 4 3 2" xfId="9785"/>
    <cellStyle name="20% - Accent2 5 4 4" xfId="8037"/>
    <cellStyle name="20% - Accent2 5 5" xfId="4674"/>
    <cellStyle name="20% - Accent2 5 5 2" xfId="10139"/>
    <cellStyle name="20% - Accent2 5 6" xfId="2922"/>
    <cellStyle name="20% - Accent2 5 6 2" xfId="8391"/>
    <cellStyle name="20% - Accent2 5 7" xfId="6643"/>
    <cellStyle name="20% - Accent2 6" xfId="622"/>
    <cellStyle name="20% - Accent2 6 2" xfId="1431"/>
    <cellStyle name="20% - Accent2 6 2 2" xfId="2129"/>
    <cellStyle name="20% - Accent2 6 2 2 2" xfId="5735"/>
    <cellStyle name="20% - Accent2 6 2 2 2 2" xfId="11200"/>
    <cellStyle name="20% - Accent2 6 2 2 3" xfId="3981"/>
    <cellStyle name="20% - Accent2 6 2 2 3 2" xfId="9450"/>
    <cellStyle name="20% - Accent2 6 2 2 4" xfId="7702"/>
    <cellStyle name="20% - Accent2 6 2 3" xfId="5039"/>
    <cellStyle name="20% - Accent2 6 2 3 2" xfId="10504"/>
    <cellStyle name="20% - Accent2 6 2 4" xfId="3285"/>
    <cellStyle name="20% - Accent2 6 2 4 2" xfId="8754"/>
    <cellStyle name="20% - Accent2 6 2 5" xfId="7006"/>
    <cellStyle name="20% - Accent2 6 3" xfId="1780"/>
    <cellStyle name="20% - Accent2 6 3 2" xfId="5386"/>
    <cellStyle name="20% - Accent2 6 3 2 2" xfId="10851"/>
    <cellStyle name="20% - Accent2 6 3 3" xfId="3632"/>
    <cellStyle name="20% - Accent2 6 3 3 2" xfId="9101"/>
    <cellStyle name="20% - Accent2 6 3 4" xfId="7353"/>
    <cellStyle name="20% - Accent2 6 4" xfId="2510"/>
    <cellStyle name="20% - Accent2 6 4 2" xfId="6084"/>
    <cellStyle name="20% - Accent2 6 4 2 2" xfId="11549"/>
    <cellStyle name="20% - Accent2 6 4 3" xfId="4330"/>
    <cellStyle name="20% - Accent2 6 4 3 2" xfId="9799"/>
    <cellStyle name="20% - Accent2 6 4 4" xfId="8051"/>
    <cellStyle name="20% - Accent2 6 5" xfId="4689"/>
    <cellStyle name="20% - Accent2 6 5 2" xfId="10154"/>
    <cellStyle name="20% - Accent2 6 6" xfId="2936"/>
    <cellStyle name="20% - Accent2 6 6 2" xfId="8405"/>
    <cellStyle name="20% - Accent2 6 7" xfId="6657"/>
    <cellStyle name="20% - Accent2 7" xfId="664"/>
    <cellStyle name="20% - Accent2 7 2" xfId="1445"/>
    <cellStyle name="20% - Accent2 7 2 2" xfId="2143"/>
    <cellStyle name="20% - Accent2 7 2 2 2" xfId="5749"/>
    <cellStyle name="20% - Accent2 7 2 2 2 2" xfId="11214"/>
    <cellStyle name="20% - Accent2 7 2 2 3" xfId="3995"/>
    <cellStyle name="20% - Accent2 7 2 2 3 2" xfId="9464"/>
    <cellStyle name="20% - Accent2 7 2 2 4" xfId="7716"/>
    <cellStyle name="20% - Accent2 7 2 3" xfId="5053"/>
    <cellStyle name="20% - Accent2 7 2 3 2" xfId="10518"/>
    <cellStyle name="20% - Accent2 7 2 4" xfId="3299"/>
    <cellStyle name="20% - Accent2 7 2 4 2" xfId="8768"/>
    <cellStyle name="20% - Accent2 7 2 5" xfId="7020"/>
    <cellStyle name="20% - Accent2 7 3" xfId="1794"/>
    <cellStyle name="20% - Accent2 7 3 2" xfId="5400"/>
    <cellStyle name="20% - Accent2 7 3 2 2" xfId="10865"/>
    <cellStyle name="20% - Accent2 7 3 3" xfId="3646"/>
    <cellStyle name="20% - Accent2 7 3 3 2" xfId="9115"/>
    <cellStyle name="20% - Accent2 7 3 4" xfId="7367"/>
    <cellStyle name="20% - Accent2 7 4" xfId="2524"/>
    <cellStyle name="20% - Accent2 7 4 2" xfId="6098"/>
    <cellStyle name="20% - Accent2 7 4 2 2" xfId="11563"/>
    <cellStyle name="20% - Accent2 7 4 3" xfId="4344"/>
    <cellStyle name="20% - Accent2 7 4 3 2" xfId="9813"/>
    <cellStyle name="20% - Accent2 7 4 4" xfId="8065"/>
    <cellStyle name="20% - Accent2 7 5" xfId="4704"/>
    <cellStyle name="20% - Accent2 7 5 2" xfId="10169"/>
    <cellStyle name="20% - Accent2 7 6" xfId="2950"/>
    <cellStyle name="20% - Accent2 7 6 2" xfId="8419"/>
    <cellStyle name="20% - Accent2 7 7" xfId="6671"/>
    <cellStyle name="20% - Accent2 8" xfId="705"/>
    <cellStyle name="20% - Accent2 8 2" xfId="1458"/>
    <cellStyle name="20% - Accent2 8 2 2" xfId="2156"/>
    <cellStyle name="20% - Accent2 8 2 2 2" xfId="5762"/>
    <cellStyle name="20% - Accent2 8 2 2 2 2" xfId="11227"/>
    <cellStyle name="20% - Accent2 8 2 2 3" xfId="4008"/>
    <cellStyle name="20% - Accent2 8 2 2 3 2" xfId="9477"/>
    <cellStyle name="20% - Accent2 8 2 2 4" xfId="7729"/>
    <cellStyle name="20% - Accent2 8 2 3" xfId="5066"/>
    <cellStyle name="20% - Accent2 8 2 3 2" xfId="10531"/>
    <cellStyle name="20% - Accent2 8 2 4" xfId="3312"/>
    <cellStyle name="20% - Accent2 8 2 4 2" xfId="8781"/>
    <cellStyle name="20% - Accent2 8 2 5" xfId="7033"/>
    <cellStyle name="20% - Accent2 8 3" xfId="1807"/>
    <cellStyle name="20% - Accent2 8 3 2" xfId="5413"/>
    <cellStyle name="20% - Accent2 8 3 2 2" xfId="10878"/>
    <cellStyle name="20% - Accent2 8 3 3" xfId="3659"/>
    <cellStyle name="20% - Accent2 8 3 3 2" xfId="9128"/>
    <cellStyle name="20% - Accent2 8 3 4" xfId="7380"/>
    <cellStyle name="20% - Accent2 8 4" xfId="2537"/>
    <cellStyle name="20% - Accent2 8 4 2" xfId="6111"/>
    <cellStyle name="20% - Accent2 8 4 2 2" xfId="11576"/>
    <cellStyle name="20% - Accent2 8 4 3" xfId="4357"/>
    <cellStyle name="20% - Accent2 8 4 3 2" xfId="9826"/>
    <cellStyle name="20% - Accent2 8 4 4" xfId="8078"/>
    <cellStyle name="20% - Accent2 8 5" xfId="4717"/>
    <cellStyle name="20% - Accent2 8 5 2" xfId="10182"/>
    <cellStyle name="20% - Accent2 8 6" xfId="2963"/>
    <cellStyle name="20% - Accent2 8 6 2" xfId="8432"/>
    <cellStyle name="20% - Accent2 8 7" xfId="6684"/>
    <cellStyle name="20% - Accent2 9" xfId="746"/>
    <cellStyle name="20% - Accent2 9 2" xfId="1471"/>
    <cellStyle name="20% - Accent2 9 2 2" xfId="2169"/>
    <cellStyle name="20% - Accent2 9 2 2 2" xfId="5775"/>
    <cellStyle name="20% - Accent2 9 2 2 2 2" xfId="11240"/>
    <cellStyle name="20% - Accent2 9 2 2 3" xfId="4021"/>
    <cellStyle name="20% - Accent2 9 2 2 3 2" xfId="9490"/>
    <cellStyle name="20% - Accent2 9 2 2 4" xfId="7742"/>
    <cellStyle name="20% - Accent2 9 2 3" xfId="5079"/>
    <cellStyle name="20% - Accent2 9 2 3 2" xfId="10544"/>
    <cellStyle name="20% - Accent2 9 2 4" xfId="3325"/>
    <cellStyle name="20% - Accent2 9 2 4 2" xfId="8794"/>
    <cellStyle name="20% - Accent2 9 2 5" xfId="7046"/>
    <cellStyle name="20% - Accent2 9 3" xfId="1820"/>
    <cellStyle name="20% - Accent2 9 3 2" xfId="5426"/>
    <cellStyle name="20% - Accent2 9 3 2 2" xfId="10891"/>
    <cellStyle name="20% - Accent2 9 3 3" xfId="3672"/>
    <cellStyle name="20% - Accent2 9 3 3 2" xfId="9141"/>
    <cellStyle name="20% - Accent2 9 3 4" xfId="7393"/>
    <cellStyle name="20% - Accent2 9 4" xfId="2550"/>
    <cellStyle name="20% - Accent2 9 4 2" xfId="6124"/>
    <cellStyle name="20% - Accent2 9 4 2 2" xfId="11589"/>
    <cellStyle name="20% - Accent2 9 4 3" xfId="4370"/>
    <cellStyle name="20% - Accent2 9 4 3 2" xfId="9839"/>
    <cellStyle name="20% - Accent2 9 4 4" xfId="8091"/>
    <cellStyle name="20% - Accent2 9 5" xfId="4730"/>
    <cellStyle name="20% - Accent2 9 5 2" xfId="10195"/>
    <cellStyle name="20% - Accent2 9 6" xfId="2976"/>
    <cellStyle name="20% - Accent2 9 6 2" xfId="8445"/>
    <cellStyle name="20% - Accent2 9 7" xfId="6697"/>
    <cellStyle name="20% - Accent3" xfId="35" builtinId="38" customBuiltin="1"/>
    <cellStyle name="20% - Accent3 10" xfId="781"/>
    <cellStyle name="20% - Accent3 10 2" xfId="1490"/>
    <cellStyle name="20% - Accent3 10 2 2" xfId="2188"/>
    <cellStyle name="20% - Accent3 10 2 2 2" xfId="5794"/>
    <cellStyle name="20% - Accent3 10 2 2 2 2" xfId="11259"/>
    <cellStyle name="20% - Accent3 10 2 2 3" xfId="4040"/>
    <cellStyle name="20% - Accent3 10 2 2 3 2" xfId="9509"/>
    <cellStyle name="20% - Accent3 10 2 2 4" xfId="7761"/>
    <cellStyle name="20% - Accent3 10 2 3" xfId="5098"/>
    <cellStyle name="20% - Accent3 10 2 3 2" xfId="10563"/>
    <cellStyle name="20% - Accent3 10 2 4" xfId="3344"/>
    <cellStyle name="20% - Accent3 10 2 4 2" xfId="8813"/>
    <cellStyle name="20% - Accent3 10 2 5" xfId="7065"/>
    <cellStyle name="20% - Accent3 10 3" xfId="1839"/>
    <cellStyle name="20% - Accent3 10 3 2" xfId="5445"/>
    <cellStyle name="20% - Accent3 10 3 2 2" xfId="10910"/>
    <cellStyle name="20% - Accent3 10 3 3" xfId="3691"/>
    <cellStyle name="20% - Accent3 10 3 3 2" xfId="9160"/>
    <cellStyle name="20% - Accent3 10 3 4" xfId="7412"/>
    <cellStyle name="20% - Accent3 10 4" xfId="2569"/>
    <cellStyle name="20% - Accent3 10 4 2" xfId="6143"/>
    <cellStyle name="20% - Accent3 10 4 2 2" xfId="11608"/>
    <cellStyle name="20% - Accent3 10 4 3" xfId="4389"/>
    <cellStyle name="20% - Accent3 10 4 3 2" xfId="9858"/>
    <cellStyle name="20% - Accent3 10 4 4" xfId="8110"/>
    <cellStyle name="20% - Accent3 10 5" xfId="4749"/>
    <cellStyle name="20% - Accent3 10 5 2" xfId="10214"/>
    <cellStyle name="20% - Accent3 10 6" xfId="2995"/>
    <cellStyle name="20% - Accent3 10 6 2" xfId="8464"/>
    <cellStyle name="20% - Accent3 10 7" xfId="6716"/>
    <cellStyle name="20% - Accent3 11" xfId="826"/>
    <cellStyle name="20% - Accent3 11 2" xfId="1507"/>
    <cellStyle name="20% - Accent3 11 2 2" xfId="2205"/>
    <cellStyle name="20% - Accent3 11 2 2 2" xfId="5811"/>
    <cellStyle name="20% - Accent3 11 2 2 2 2" xfId="11276"/>
    <cellStyle name="20% - Accent3 11 2 2 3" xfId="4057"/>
    <cellStyle name="20% - Accent3 11 2 2 3 2" xfId="9526"/>
    <cellStyle name="20% - Accent3 11 2 2 4" xfId="7778"/>
    <cellStyle name="20% - Accent3 11 2 3" xfId="5115"/>
    <cellStyle name="20% - Accent3 11 2 3 2" xfId="10580"/>
    <cellStyle name="20% - Accent3 11 2 4" xfId="3361"/>
    <cellStyle name="20% - Accent3 11 2 4 2" xfId="8830"/>
    <cellStyle name="20% - Accent3 11 2 5" xfId="7082"/>
    <cellStyle name="20% - Accent3 11 3" xfId="1856"/>
    <cellStyle name="20% - Accent3 11 3 2" xfId="5462"/>
    <cellStyle name="20% - Accent3 11 3 2 2" xfId="10927"/>
    <cellStyle name="20% - Accent3 11 3 3" xfId="3708"/>
    <cellStyle name="20% - Accent3 11 3 3 2" xfId="9177"/>
    <cellStyle name="20% - Accent3 11 3 4" xfId="7429"/>
    <cellStyle name="20% - Accent3 11 4" xfId="2586"/>
    <cellStyle name="20% - Accent3 11 4 2" xfId="6160"/>
    <cellStyle name="20% - Accent3 11 4 2 2" xfId="11625"/>
    <cellStyle name="20% - Accent3 11 4 3" xfId="4406"/>
    <cellStyle name="20% - Accent3 11 4 3 2" xfId="9875"/>
    <cellStyle name="20% - Accent3 11 4 4" xfId="8127"/>
    <cellStyle name="20% - Accent3 11 5" xfId="4766"/>
    <cellStyle name="20% - Accent3 11 5 2" xfId="10231"/>
    <cellStyle name="20% - Accent3 11 6" xfId="3012"/>
    <cellStyle name="20% - Accent3 11 6 2" xfId="8481"/>
    <cellStyle name="20% - Accent3 11 7" xfId="6733"/>
    <cellStyle name="20% - Accent3 12" xfId="865"/>
    <cellStyle name="20% - Accent3 12 2" xfId="1525"/>
    <cellStyle name="20% - Accent3 12 2 2" xfId="2223"/>
    <cellStyle name="20% - Accent3 12 2 2 2" xfId="5829"/>
    <cellStyle name="20% - Accent3 12 2 2 2 2" xfId="11294"/>
    <cellStyle name="20% - Accent3 12 2 2 3" xfId="4075"/>
    <cellStyle name="20% - Accent3 12 2 2 3 2" xfId="9544"/>
    <cellStyle name="20% - Accent3 12 2 2 4" xfId="7796"/>
    <cellStyle name="20% - Accent3 12 2 3" xfId="5133"/>
    <cellStyle name="20% - Accent3 12 2 3 2" xfId="10598"/>
    <cellStyle name="20% - Accent3 12 2 4" xfId="3379"/>
    <cellStyle name="20% - Accent3 12 2 4 2" xfId="8848"/>
    <cellStyle name="20% - Accent3 12 2 5" xfId="7100"/>
    <cellStyle name="20% - Accent3 12 3" xfId="1874"/>
    <cellStyle name="20% - Accent3 12 3 2" xfId="5480"/>
    <cellStyle name="20% - Accent3 12 3 2 2" xfId="10945"/>
    <cellStyle name="20% - Accent3 12 3 3" xfId="3726"/>
    <cellStyle name="20% - Accent3 12 3 3 2" xfId="9195"/>
    <cellStyle name="20% - Accent3 12 3 4" xfId="7447"/>
    <cellStyle name="20% - Accent3 12 4" xfId="2604"/>
    <cellStyle name="20% - Accent3 12 4 2" xfId="6178"/>
    <cellStyle name="20% - Accent3 12 4 2 2" xfId="11643"/>
    <cellStyle name="20% - Accent3 12 4 3" xfId="4424"/>
    <cellStyle name="20% - Accent3 12 4 3 2" xfId="9893"/>
    <cellStyle name="20% - Accent3 12 4 4" xfId="8145"/>
    <cellStyle name="20% - Accent3 12 5" xfId="4784"/>
    <cellStyle name="20% - Accent3 12 5 2" xfId="10249"/>
    <cellStyle name="20% - Accent3 12 6" xfId="3030"/>
    <cellStyle name="20% - Accent3 12 6 2" xfId="8499"/>
    <cellStyle name="20% - Accent3 12 7" xfId="6751"/>
    <cellStyle name="20% - Accent3 13" xfId="996"/>
    <cellStyle name="20% - Accent3 13 2" xfId="1543"/>
    <cellStyle name="20% - Accent3 13 2 2" xfId="2241"/>
    <cellStyle name="20% - Accent3 13 2 2 2" xfId="5847"/>
    <cellStyle name="20% - Accent3 13 2 2 2 2" xfId="11312"/>
    <cellStyle name="20% - Accent3 13 2 2 3" xfId="4093"/>
    <cellStyle name="20% - Accent3 13 2 2 3 2" xfId="9562"/>
    <cellStyle name="20% - Accent3 13 2 2 4" xfId="7814"/>
    <cellStyle name="20% - Accent3 13 2 3" xfId="5151"/>
    <cellStyle name="20% - Accent3 13 2 3 2" xfId="10616"/>
    <cellStyle name="20% - Accent3 13 2 4" xfId="3397"/>
    <cellStyle name="20% - Accent3 13 2 4 2" xfId="8866"/>
    <cellStyle name="20% - Accent3 13 2 5" xfId="7118"/>
    <cellStyle name="20% - Accent3 13 3" xfId="1892"/>
    <cellStyle name="20% - Accent3 13 3 2" xfId="5498"/>
    <cellStyle name="20% - Accent3 13 3 2 2" xfId="10963"/>
    <cellStyle name="20% - Accent3 13 3 3" xfId="3744"/>
    <cellStyle name="20% - Accent3 13 3 3 2" xfId="9213"/>
    <cellStyle name="20% - Accent3 13 3 4" xfId="7465"/>
    <cellStyle name="20% - Accent3 13 4" xfId="2622"/>
    <cellStyle name="20% - Accent3 13 4 2" xfId="6196"/>
    <cellStyle name="20% - Accent3 13 4 2 2" xfId="11661"/>
    <cellStyle name="20% - Accent3 13 4 3" xfId="4442"/>
    <cellStyle name="20% - Accent3 13 4 3 2" xfId="9911"/>
    <cellStyle name="20% - Accent3 13 4 4" xfId="8163"/>
    <cellStyle name="20% - Accent3 13 5" xfId="4802"/>
    <cellStyle name="20% - Accent3 13 5 2" xfId="10267"/>
    <cellStyle name="20% - Accent3 13 6" xfId="3048"/>
    <cellStyle name="20% - Accent3 13 6 2" xfId="8517"/>
    <cellStyle name="20% - Accent3 13 7" xfId="6769"/>
    <cellStyle name="20% - Accent3 14" xfId="1037"/>
    <cellStyle name="20% - Accent3 14 2" xfId="1561"/>
    <cellStyle name="20% - Accent3 14 2 2" xfId="2259"/>
    <cellStyle name="20% - Accent3 14 2 2 2" xfId="5865"/>
    <cellStyle name="20% - Accent3 14 2 2 2 2" xfId="11330"/>
    <cellStyle name="20% - Accent3 14 2 2 3" xfId="4111"/>
    <cellStyle name="20% - Accent3 14 2 2 3 2" xfId="9580"/>
    <cellStyle name="20% - Accent3 14 2 2 4" xfId="7832"/>
    <cellStyle name="20% - Accent3 14 2 3" xfId="5169"/>
    <cellStyle name="20% - Accent3 14 2 3 2" xfId="10634"/>
    <cellStyle name="20% - Accent3 14 2 4" xfId="3415"/>
    <cellStyle name="20% - Accent3 14 2 4 2" xfId="8884"/>
    <cellStyle name="20% - Accent3 14 2 5" xfId="7136"/>
    <cellStyle name="20% - Accent3 14 3" xfId="1910"/>
    <cellStyle name="20% - Accent3 14 3 2" xfId="5516"/>
    <cellStyle name="20% - Accent3 14 3 2 2" xfId="10981"/>
    <cellStyle name="20% - Accent3 14 3 3" xfId="3762"/>
    <cellStyle name="20% - Accent3 14 3 3 2" xfId="9231"/>
    <cellStyle name="20% - Accent3 14 3 4" xfId="7483"/>
    <cellStyle name="20% - Accent3 14 4" xfId="2640"/>
    <cellStyle name="20% - Accent3 14 4 2" xfId="6214"/>
    <cellStyle name="20% - Accent3 14 4 2 2" xfId="11679"/>
    <cellStyle name="20% - Accent3 14 4 3" xfId="4460"/>
    <cellStyle name="20% - Accent3 14 4 3 2" xfId="9929"/>
    <cellStyle name="20% - Accent3 14 4 4" xfId="8181"/>
    <cellStyle name="20% - Accent3 14 5" xfId="4820"/>
    <cellStyle name="20% - Accent3 14 5 2" xfId="10285"/>
    <cellStyle name="20% - Accent3 14 6" xfId="3066"/>
    <cellStyle name="20% - Accent3 14 6 2" xfId="8535"/>
    <cellStyle name="20% - Accent3 14 7" xfId="6787"/>
    <cellStyle name="20% - Accent3 15" xfId="1124"/>
    <cellStyle name="20% - Accent3 15 2" xfId="1582"/>
    <cellStyle name="20% - Accent3 15 2 2" xfId="2280"/>
    <cellStyle name="20% - Accent3 15 2 2 2" xfId="5886"/>
    <cellStyle name="20% - Accent3 15 2 2 2 2" xfId="11351"/>
    <cellStyle name="20% - Accent3 15 2 2 3" xfId="4132"/>
    <cellStyle name="20% - Accent3 15 2 2 3 2" xfId="9601"/>
    <cellStyle name="20% - Accent3 15 2 2 4" xfId="7853"/>
    <cellStyle name="20% - Accent3 15 2 3" xfId="5190"/>
    <cellStyle name="20% - Accent3 15 2 3 2" xfId="10655"/>
    <cellStyle name="20% - Accent3 15 2 4" xfId="3436"/>
    <cellStyle name="20% - Accent3 15 2 4 2" xfId="8905"/>
    <cellStyle name="20% - Accent3 15 2 5" xfId="7157"/>
    <cellStyle name="20% - Accent3 15 3" xfId="1931"/>
    <cellStyle name="20% - Accent3 15 3 2" xfId="5537"/>
    <cellStyle name="20% - Accent3 15 3 2 2" xfId="11002"/>
    <cellStyle name="20% - Accent3 15 3 3" xfId="3783"/>
    <cellStyle name="20% - Accent3 15 3 3 2" xfId="9252"/>
    <cellStyle name="20% - Accent3 15 3 4" xfId="7504"/>
    <cellStyle name="20% - Accent3 15 4" xfId="2661"/>
    <cellStyle name="20% - Accent3 15 4 2" xfId="6235"/>
    <cellStyle name="20% - Accent3 15 4 2 2" xfId="11700"/>
    <cellStyle name="20% - Accent3 15 4 3" xfId="4481"/>
    <cellStyle name="20% - Accent3 15 4 3 2" xfId="9950"/>
    <cellStyle name="20% - Accent3 15 4 4" xfId="8202"/>
    <cellStyle name="20% - Accent3 15 5" xfId="4841"/>
    <cellStyle name="20% - Accent3 15 5 2" xfId="10306"/>
    <cellStyle name="20% - Accent3 15 6" xfId="3087"/>
    <cellStyle name="20% - Accent3 15 6 2" xfId="8556"/>
    <cellStyle name="20% - Accent3 15 7" xfId="6808"/>
    <cellStyle name="20% - Accent3 16" xfId="1151"/>
    <cellStyle name="20% - Accent3 16 2" xfId="1600"/>
    <cellStyle name="20% - Accent3 16 2 2" xfId="2298"/>
    <cellStyle name="20% - Accent3 16 2 2 2" xfId="5904"/>
    <cellStyle name="20% - Accent3 16 2 2 2 2" xfId="11369"/>
    <cellStyle name="20% - Accent3 16 2 2 3" xfId="4150"/>
    <cellStyle name="20% - Accent3 16 2 2 3 2" xfId="9619"/>
    <cellStyle name="20% - Accent3 16 2 2 4" xfId="7871"/>
    <cellStyle name="20% - Accent3 16 2 3" xfId="5208"/>
    <cellStyle name="20% - Accent3 16 2 3 2" xfId="10673"/>
    <cellStyle name="20% - Accent3 16 2 4" xfId="3454"/>
    <cellStyle name="20% - Accent3 16 2 4 2" xfId="8923"/>
    <cellStyle name="20% - Accent3 16 2 5" xfId="7175"/>
    <cellStyle name="20% - Accent3 16 3" xfId="1949"/>
    <cellStyle name="20% - Accent3 16 3 2" xfId="5555"/>
    <cellStyle name="20% - Accent3 16 3 2 2" xfId="11020"/>
    <cellStyle name="20% - Accent3 16 3 3" xfId="3801"/>
    <cellStyle name="20% - Accent3 16 3 3 2" xfId="9270"/>
    <cellStyle name="20% - Accent3 16 3 4" xfId="7522"/>
    <cellStyle name="20% - Accent3 16 4" xfId="2679"/>
    <cellStyle name="20% - Accent3 16 4 2" xfId="6253"/>
    <cellStyle name="20% - Accent3 16 4 2 2" xfId="11718"/>
    <cellStyle name="20% - Accent3 16 4 3" xfId="4499"/>
    <cellStyle name="20% - Accent3 16 4 3 2" xfId="9968"/>
    <cellStyle name="20% - Accent3 16 4 4" xfId="8220"/>
    <cellStyle name="20% - Accent3 16 5" xfId="4859"/>
    <cellStyle name="20% - Accent3 16 5 2" xfId="10324"/>
    <cellStyle name="20% - Accent3 16 6" xfId="3105"/>
    <cellStyle name="20% - Accent3 16 6 2" xfId="8574"/>
    <cellStyle name="20% - Accent3 16 7" xfId="6826"/>
    <cellStyle name="20% - Accent3 17" xfId="1184"/>
    <cellStyle name="20% - Accent3 17 2" xfId="1614"/>
    <cellStyle name="20% - Accent3 17 2 2" xfId="2312"/>
    <cellStyle name="20% - Accent3 17 2 2 2" xfId="5918"/>
    <cellStyle name="20% - Accent3 17 2 2 2 2" xfId="11383"/>
    <cellStyle name="20% - Accent3 17 2 2 3" xfId="4164"/>
    <cellStyle name="20% - Accent3 17 2 2 3 2" xfId="9633"/>
    <cellStyle name="20% - Accent3 17 2 2 4" xfId="7885"/>
    <cellStyle name="20% - Accent3 17 2 3" xfId="5222"/>
    <cellStyle name="20% - Accent3 17 2 3 2" xfId="10687"/>
    <cellStyle name="20% - Accent3 17 2 4" xfId="3468"/>
    <cellStyle name="20% - Accent3 17 2 4 2" xfId="8937"/>
    <cellStyle name="20% - Accent3 17 2 5" xfId="7189"/>
    <cellStyle name="20% - Accent3 17 3" xfId="1963"/>
    <cellStyle name="20% - Accent3 17 3 2" xfId="5569"/>
    <cellStyle name="20% - Accent3 17 3 2 2" xfId="11034"/>
    <cellStyle name="20% - Accent3 17 3 3" xfId="3815"/>
    <cellStyle name="20% - Accent3 17 3 3 2" xfId="9284"/>
    <cellStyle name="20% - Accent3 17 3 4" xfId="7536"/>
    <cellStyle name="20% - Accent3 17 4" xfId="2693"/>
    <cellStyle name="20% - Accent3 17 4 2" xfId="6267"/>
    <cellStyle name="20% - Accent3 17 4 2 2" xfId="11732"/>
    <cellStyle name="20% - Accent3 17 4 3" xfId="4513"/>
    <cellStyle name="20% - Accent3 17 4 3 2" xfId="9982"/>
    <cellStyle name="20% - Accent3 17 4 4" xfId="8234"/>
    <cellStyle name="20% - Accent3 17 5" xfId="4873"/>
    <cellStyle name="20% - Accent3 17 5 2" xfId="10338"/>
    <cellStyle name="20% - Accent3 17 6" xfId="3119"/>
    <cellStyle name="20% - Accent3 17 6 2" xfId="8588"/>
    <cellStyle name="20% - Accent3 17 7" xfId="6840"/>
    <cellStyle name="20% - Accent3 18" xfId="1205"/>
    <cellStyle name="20% - Accent3 18 2" xfId="1628"/>
    <cellStyle name="20% - Accent3 18 2 2" xfId="2326"/>
    <cellStyle name="20% - Accent3 18 2 2 2" xfId="5932"/>
    <cellStyle name="20% - Accent3 18 2 2 2 2" xfId="11397"/>
    <cellStyle name="20% - Accent3 18 2 2 3" xfId="4178"/>
    <cellStyle name="20% - Accent3 18 2 2 3 2" xfId="9647"/>
    <cellStyle name="20% - Accent3 18 2 2 4" xfId="7899"/>
    <cellStyle name="20% - Accent3 18 2 3" xfId="5236"/>
    <cellStyle name="20% - Accent3 18 2 3 2" xfId="10701"/>
    <cellStyle name="20% - Accent3 18 2 4" xfId="3482"/>
    <cellStyle name="20% - Accent3 18 2 4 2" xfId="8951"/>
    <cellStyle name="20% - Accent3 18 2 5" xfId="7203"/>
    <cellStyle name="20% - Accent3 18 3" xfId="1977"/>
    <cellStyle name="20% - Accent3 18 3 2" xfId="5583"/>
    <cellStyle name="20% - Accent3 18 3 2 2" xfId="11048"/>
    <cellStyle name="20% - Accent3 18 3 3" xfId="3829"/>
    <cellStyle name="20% - Accent3 18 3 3 2" xfId="9298"/>
    <cellStyle name="20% - Accent3 18 3 4" xfId="7550"/>
    <cellStyle name="20% - Accent3 18 4" xfId="2707"/>
    <cellStyle name="20% - Accent3 18 4 2" xfId="6281"/>
    <cellStyle name="20% - Accent3 18 4 2 2" xfId="11746"/>
    <cellStyle name="20% - Accent3 18 4 3" xfId="4527"/>
    <cellStyle name="20% - Accent3 18 4 3 2" xfId="9996"/>
    <cellStyle name="20% - Accent3 18 4 4" xfId="8248"/>
    <cellStyle name="20% - Accent3 18 5" xfId="4887"/>
    <cellStyle name="20% - Accent3 18 5 2" xfId="10352"/>
    <cellStyle name="20% - Accent3 18 6" xfId="3133"/>
    <cellStyle name="20% - Accent3 18 6 2" xfId="8602"/>
    <cellStyle name="20% - Accent3 18 7" xfId="6854"/>
    <cellStyle name="20% - Accent3 19" xfId="1238"/>
    <cellStyle name="20% - Accent3 19 2" xfId="1648"/>
    <cellStyle name="20% - Accent3 19 2 2" xfId="2346"/>
    <cellStyle name="20% - Accent3 19 2 2 2" xfId="5952"/>
    <cellStyle name="20% - Accent3 19 2 2 2 2" xfId="11417"/>
    <cellStyle name="20% - Accent3 19 2 2 3" xfId="4198"/>
    <cellStyle name="20% - Accent3 19 2 2 3 2" xfId="9667"/>
    <cellStyle name="20% - Accent3 19 2 2 4" xfId="7919"/>
    <cellStyle name="20% - Accent3 19 2 3" xfId="5256"/>
    <cellStyle name="20% - Accent3 19 2 3 2" xfId="10721"/>
    <cellStyle name="20% - Accent3 19 2 4" xfId="3502"/>
    <cellStyle name="20% - Accent3 19 2 4 2" xfId="8971"/>
    <cellStyle name="20% - Accent3 19 2 5" xfId="7223"/>
    <cellStyle name="20% - Accent3 19 3" xfId="1997"/>
    <cellStyle name="20% - Accent3 19 3 2" xfId="5603"/>
    <cellStyle name="20% - Accent3 19 3 2 2" xfId="11068"/>
    <cellStyle name="20% - Accent3 19 3 3" xfId="3849"/>
    <cellStyle name="20% - Accent3 19 3 3 2" xfId="9318"/>
    <cellStyle name="20% - Accent3 19 3 4" xfId="7570"/>
    <cellStyle name="20% - Accent3 19 4" xfId="2727"/>
    <cellStyle name="20% - Accent3 19 4 2" xfId="6301"/>
    <cellStyle name="20% - Accent3 19 4 2 2" xfId="11766"/>
    <cellStyle name="20% - Accent3 19 4 3" xfId="4547"/>
    <cellStyle name="20% - Accent3 19 4 3 2" xfId="10016"/>
    <cellStyle name="20% - Accent3 19 4 4" xfId="8268"/>
    <cellStyle name="20% - Accent3 19 5" xfId="4907"/>
    <cellStyle name="20% - Accent3 19 5 2" xfId="10372"/>
    <cellStyle name="20% - Accent3 19 6" xfId="3153"/>
    <cellStyle name="20% - Accent3 19 6 2" xfId="8622"/>
    <cellStyle name="20% - Accent3 19 7" xfId="6874"/>
    <cellStyle name="20% - Accent3 2" xfId="36"/>
    <cellStyle name="20% - Accent3 2 2" xfId="894"/>
    <cellStyle name="20% - Accent3 2 3" xfId="458"/>
    <cellStyle name="20% - Accent3 2 3 2" xfId="1377"/>
    <cellStyle name="20% - Accent3 2 3 2 2" xfId="2075"/>
    <cellStyle name="20% - Accent3 2 3 2 2 2" xfId="5681"/>
    <cellStyle name="20% - Accent3 2 3 2 2 2 2" xfId="11146"/>
    <cellStyle name="20% - Accent3 2 3 2 2 3" xfId="3927"/>
    <cellStyle name="20% - Accent3 2 3 2 2 3 2" xfId="9396"/>
    <cellStyle name="20% - Accent3 2 3 2 2 4" xfId="7648"/>
    <cellStyle name="20% - Accent3 2 3 2 3" xfId="4985"/>
    <cellStyle name="20% - Accent3 2 3 2 3 2" xfId="10450"/>
    <cellStyle name="20% - Accent3 2 3 2 4" xfId="3231"/>
    <cellStyle name="20% - Accent3 2 3 2 4 2" xfId="8700"/>
    <cellStyle name="20% - Accent3 2 3 2 5" xfId="6952"/>
    <cellStyle name="20% - Accent3 2 3 3" xfId="1726"/>
    <cellStyle name="20% - Accent3 2 3 3 2" xfId="5332"/>
    <cellStyle name="20% - Accent3 2 3 3 2 2" xfId="10797"/>
    <cellStyle name="20% - Accent3 2 3 3 3" xfId="3578"/>
    <cellStyle name="20% - Accent3 2 3 3 3 2" xfId="9047"/>
    <cellStyle name="20% - Accent3 2 3 3 4" xfId="7299"/>
    <cellStyle name="20% - Accent3 2 3 4" xfId="2456"/>
    <cellStyle name="20% - Accent3 2 3 4 2" xfId="6030"/>
    <cellStyle name="20% - Accent3 2 3 4 2 2" xfId="11495"/>
    <cellStyle name="20% - Accent3 2 3 4 3" xfId="4276"/>
    <cellStyle name="20% - Accent3 2 3 4 3 2" xfId="9745"/>
    <cellStyle name="20% - Accent3 2 3 4 4" xfId="7997"/>
    <cellStyle name="20% - Accent3 2 3 5" xfId="4634"/>
    <cellStyle name="20% - Accent3 2 3 5 2" xfId="10099"/>
    <cellStyle name="20% - Accent3 2 3 6" xfId="2882"/>
    <cellStyle name="20% - Accent3 2 3 6 2" xfId="8351"/>
    <cellStyle name="20% - Accent3 2 3 7" xfId="6603"/>
    <cellStyle name="20% - Accent3 20" xfId="1297"/>
    <cellStyle name="20% - Accent3 20 2" xfId="1663"/>
    <cellStyle name="20% - Accent3 20 2 2" xfId="2361"/>
    <cellStyle name="20% - Accent3 20 2 2 2" xfId="5967"/>
    <cellStyle name="20% - Accent3 20 2 2 2 2" xfId="11432"/>
    <cellStyle name="20% - Accent3 20 2 2 3" xfId="4213"/>
    <cellStyle name="20% - Accent3 20 2 2 3 2" xfId="9682"/>
    <cellStyle name="20% - Accent3 20 2 2 4" xfId="7934"/>
    <cellStyle name="20% - Accent3 20 2 3" xfId="5271"/>
    <cellStyle name="20% - Accent3 20 2 3 2" xfId="10736"/>
    <cellStyle name="20% - Accent3 20 2 4" xfId="3517"/>
    <cellStyle name="20% - Accent3 20 2 4 2" xfId="8986"/>
    <cellStyle name="20% - Accent3 20 2 5" xfId="7238"/>
    <cellStyle name="20% - Accent3 20 3" xfId="2012"/>
    <cellStyle name="20% - Accent3 20 3 2" xfId="5618"/>
    <cellStyle name="20% - Accent3 20 3 2 2" xfId="11083"/>
    <cellStyle name="20% - Accent3 20 3 3" xfId="3864"/>
    <cellStyle name="20% - Accent3 20 3 3 2" xfId="9333"/>
    <cellStyle name="20% - Accent3 20 3 4" xfId="7585"/>
    <cellStyle name="20% - Accent3 20 4" xfId="2742"/>
    <cellStyle name="20% - Accent3 20 4 2" xfId="6316"/>
    <cellStyle name="20% - Accent3 20 4 2 2" xfId="11781"/>
    <cellStyle name="20% - Accent3 20 4 3" xfId="4562"/>
    <cellStyle name="20% - Accent3 20 4 3 2" xfId="10031"/>
    <cellStyle name="20% - Accent3 20 4 4" xfId="8283"/>
    <cellStyle name="20% - Accent3 20 5" xfId="4922"/>
    <cellStyle name="20% - Accent3 20 5 2" xfId="10387"/>
    <cellStyle name="20% - Accent3 20 6" xfId="3168"/>
    <cellStyle name="20% - Accent3 20 6 2" xfId="8637"/>
    <cellStyle name="20% - Accent3 20 7" xfId="6889"/>
    <cellStyle name="20% - Accent3 21" xfId="353"/>
    <cellStyle name="20% - Accent3 22" xfId="335"/>
    <cellStyle name="20% - Accent3 22 2" xfId="1363"/>
    <cellStyle name="20% - Accent3 22 2 2" xfId="2061"/>
    <cellStyle name="20% - Accent3 22 2 2 2" xfId="5667"/>
    <cellStyle name="20% - Accent3 22 2 2 2 2" xfId="11132"/>
    <cellStyle name="20% - Accent3 22 2 2 3" xfId="3913"/>
    <cellStyle name="20% - Accent3 22 2 2 3 2" xfId="9382"/>
    <cellStyle name="20% - Accent3 22 2 2 4" xfId="7634"/>
    <cellStyle name="20% - Accent3 22 2 3" xfId="4971"/>
    <cellStyle name="20% - Accent3 22 2 3 2" xfId="10436"/>
    <cellStyle name="20% - Accent3 22 2 4" xfId="3217"/>
    <cellStyle name="20% - Accent3 22 2 4 2" xfId="8686"/>
    <cellStyle name="20% - Accent3 22 2 5" xfId="6938"/>
    <cellStyle name="20% - Accent3 22 3" xfId="1712"/>
    <cellStyle name="20% - Accent3 22 3 2" xfId="5318"/>
    <cellStyle name="20% - Accent3 22 3 2 2" xfId="10783"/>
    <cellStyle name="20% - Accent3 22 3 3" xfId="3564"/>
    <cellStyle name="20% - Accent3 22 3 3 2" xfId="9033"/>
    <cellStyle name="20% - Accent3 22 3 4" xfId="7285"/>
    <cellStyle name="20% - Accent3 22 4" xfId="2442"/>
    <cellStyle name="20% - Accent3 22 4 2" xfId="6016"/>
    <cellStyle name="20% - Accent3 22 4 2 2" xfId="11481"/>
    <cellStyle name="20% - Accent3 22 4 3" xfId="4262"/>
    <cellStyle name="20% - Accent3 22 4 3 2" xfId="9731"/>
    <cellStyle name="20% - Accent3 22 4 4" xfId="7983"/>
    <cellStyle name="20% - Accent3 22 5" xfId="4620"/>
    <cellStyle name="20% - Accent3 22 5 2" xfId="10085"/>
    <cellStyle name="20% - Accent3 22 6" xfId="2868"/>
    <cellStyle name="20% - Accent3 22 6 2" xfId="8337"/>
    <cellStyle name="20% - Accent3 22 7" xfId="6589"/>
    <cellStyle name="20% - Accent3 23" xfId="1324"/>
    <cellStyle name="20% - Accent3 23 2" xfId="2028"/>
    <cellStyle name="20% - Accent3 23 2 2" xfId="5634"/>
    <cellStyle name="20% - Accent3 23 2 2 2" xfId="11099"/>
    <cellStyle name="20% - Accent3 23 2 3" xfId="3880"/>
    <cellStyle name="20% - Accent3 23 2 3 2" xfId="9349"/>
    <cellStyle name="20% - Accent3 23 2 4" xfId="7601"/>
    <cellStyle name="20% - Accent3 23 3" xfId="4938"/>
    <cellStyle name="20% - Accent3 23 3 2" xfId="10403"/>
    <cellStyle name="20% - Accent3 23 4" xfId="3184"/>
    <cellStyle name="20% - Accent3 23 4 2" xfId="8653"/>
    <cellStyle name="20% - Accent3 23 5" xfId="6905"/>
    <cellStyle name="20% - Accent3 24" xfId="1677"/>
    <cellStyle name="20% - Accent3 24 2" xfId="5283"/>
    <cellStyle name="20% - Accent3 24 2 2" xfId="10748"/>
    <cellStyle name="20% - Accent3 24 3" xfId="3529"/>
    <cellStyle name="20% - Accent3 24 3 2" xfId="8998"/>
    <cellStyle name="20% - Accent3 24 4" xfId="7250"/>
    <cellStyle name="20% - Accent3 25" xfId="2407"/>
    <cellStyle name="20% - Accent3 25 2" xfId="5981"/>
    <cellStyle name="20% - Accent3 25 2 2" xfId="11446"/>
    <cellStyle name="20% - Accent3 25 3" xfId="4227"/>
    <cellStyle name="20% - Accent3 25 3 2" xfId="9696"/>
    <cellStyle name="20% - Accent3 25 4" xfId="7948"/>
    <cellStyle name="20% - Accent3 26" xfId="2765"/>
    <cellStyle name="20% - Accent3 27" xfId="4585"/>
    <cellStyle name="20% - Accent3 27 2" xfId="10050"/>
    <cellStyle name="20% - Accent3 28" xfId="2833"/>
    <cellStyle name="20% - Accent3 28 2" xfId="8302"/>
    <cellStyle name="20% - Accent3 29" xfId="6337"/>
    <cellStyle name="20% - Accent3 29 2" xfId="11800"/>
    <cellStyle name="20% - Accent3 3" xfId="37"/>
    <cellStyle name="20% - Accent3 3 2" xfId="895"/>
    <cellStyle name="20% - Accent3 3 3" xfId="500"/>
    <cellStyle name="20% - Accent3 3 3 2" xfId="1391"/>
    <cellStyle name="20% - Accent3 3 3 2 2" xfId="2089"/>
    <cellStyle name="20% - Accent3 3 3 2 2 2" xfId="5695"/>
    <cellStyle name="20% - Accent3 3 3 2 2 2 2" xfId="11160"/>
    <cellStyle name="20% - Accent3 3 3 2 2 3" xfId="3941"/>
    <cellStyle name="20% - Accent3 3 3 2 2 3 2" xfId="9410"/>
    <cellStyle name="20% - Accent3 3 3 2 2 4" xfId="7662"/>
    <cellStyle name="20% - Accent3 3 3 2 3" xfId="4999"/>
    <cellStyle name="20% - Accent3 3 3 2 3 2" xfId="10464"/>
    <cellStyle name="20% - Accent3 3 3 2 4" xfId="3245"/>
    <cellStyle name="20% - Accent3 3 3 2 4 2" xfId="8714"/>
    <cellStyle name="20% - Accent3 3 3 2 5" xfId="6966"/>
    <cellStyle name="20% - Accent3 3 3 3" xfId="1740"/>
    <cellStyle name="20% - Accent3 3 3 3 2" xfId="5346"/>
    <cellStyle name="20% - Accent3 3 3 3 2 2" xfId="10811"/>
    <cellStyle name="20% - Accent3 3 3 3 3" xfId="3592"/>
    <cellStyle name="20% - Accent3 3 3 3 3 2" xfId="9061"/>
    <cellStyle name="20% - Accent3 3 3 3 4" xfId="7313"/>
    <cellStyle name="20% - Accent3 3 3 4" xfId="2470"/>
    <cellStyle name="20% - Accent3 3 3 4 2" xfId="6044"/>
    <cellStyle name="20% - Accent3 3 3 4 2 2" xfId="11509"/>
    <cellStyle name="20% - Accent3 3 3 4 3" xfId="4290"/>
    <cellStyle name="20% - Accent3 3 3 4 3 2" xfId="9759"/>
    <cellStyle name="20% - Accent3 3 3 4 4" xfId="8011"/>
    <cellStyle name="20% - Accent3 3 3 5" xfId="4648"/>
    <cellStyle name="20% - Accent3 3 3 5 2" xfId="10113"/>
    <cellStyle name="20% - Accent3 3 3 6" xfId="2896"/>
    <cellStyle name="20% - Accent3 3 3 6 2" xfId="8365"/>
    <cellStyle name="20% - Accent3 3 3 7" xfId="6617"/>
    <cellStyle name="20% - Accent3 30" xfId="6552"/>
    <cellStyle name="20% - Accent3 31" xfId="11912"/>
    <cellStyle name="20% - Accent3 4" xfId="319"/>
    <cellStyle name="20% - Accent3 4 2" xfId="542"/>
    <cellStyle name="20% - Accent3 4 2 2" xfId="1405"/>
    <cellStyle name="20% - Accent3 4 2 2 2" xfId="2103"/>
    <cellStyle name="20% - Accent3 4 2 2 2 2" xfId="5709"/>
    <cellStyle name="20% - Accent3 4 2 2 2 2 2" xfId="11174"/>
    <cellStyle name="20% - Accent3 4 2 2 2 3" xfId="3955"/>
    <cellStyle name="20% - Accent3 4 2 2 2 3 2" xfId="9424"/>
    <cellStyle name="20% - Accent3 4 2 2 2 4" xfId="7676"/>
    <cellStyle name="20% - Accent3 4 2 2 3" xfId="5013"/>
    <cellStyle name="20% - Accent3 4 2 2 3 2" xfId="10478"/>
    <cellStyle name="20% - Accent3 4 2 2 4" xfId="3259"/>
    <cellStyle name="20% - Accent3 4 2 2 4 2" xfId="8728"/>
    <cellStyle name="20% - Accent3 4 2 2 5" xfId="6980"/>
    <cellStyle name="20% - Accent3 4 2 3" xfId="1754"/>
    <cellStyle name="20% - Accent3 4 2 3 2" xfId="5360"/>
    <cellStyle name="20% - Accent3 4 2 3 2 2" xfId="10825"/>
    <cellStyle name="20% - Accent3 4 2 3 3" xfId="3606"/>
    <cellStyle name="20% - Accent3 4 2 3 3 2" xfId="9075"/>
    <cellStyle name="20% - Accent3 4 2 3 4" xfId="7327"/>
    <cellStyle name="20% - Accent3 4 2 4" xfId="2484"/>
    <cellStyle name="20% - Accent3 4 2 4 2" xfId="6058"/>
    <cellStyle name="20% - Accent3 4 2 4 2 2" xfId="11523"/>
    <cellStyle name="20% - Accent3 4 2 4 3" xfId="4304"/>
    <cellStyle name="20% - Accent3 4 2 4 3 2" xfId="9773"/>
    <cellStyle name="20% - Accent3 4 2 4 4" xfId="8025"/>
    <cellStyle name="20% - Accent3 4 2 5" xfId="4662"/>
    <cellStyle name="20% - Accent3 4 2 5 2" xfId="10127"/>
    <cellStyle name="20% - Accent3 4 2 6" xfId="2910"/>
    <cellStyle name="20% - Accent3 4 2 6 2" xfId="8379"/>
    <cellStyle name="20% - Accent3 4 2 7" xfId="6631"/>
    <cellStyle name="20% - Accent3 4 3" xfId="1347"/>
    <cellStyle name="20% - Accent3 4 3 2" xfId="2045"/>
    <cellStyle name="20% - Accent3 4 3 2 2" xfId="5651"/>
    <cellStyle name="20% - Accent3 4 3 2 2 2" xfId="11116"/>
    <cellStyle name="20% - Accent3 4 3 2 3" xfId="3897"/>
    <cellStyle name="20% - Accent3 4 3 2 3 2" xfId="9366"/>
    <cellStyle name="20% - Accent3 4 3 2 4" xfId="7618"/>
    <cellStyle name="20% - Accent3 4 3 3" xfId="4955"/>
    <cellStyle name="20% - Accent3 4 3 3 2" xfId="10420"/>
    <cellStyle name="20% - Accent3 4 3 4" xfId="3201"/>
    <cellStyle name="20% - Accent3 4 3 4 2" xfId="8670"/>
    <cellStyle name="20% - Accent3 4 3 5" xfId="6922"/>
    <cellStyle name="20% - Accent3 4 4" xfId="1696"/>
    <cellStyle name="20% - Accent3 4 4 2" xfId="5302"/>
    <cellStyle name="20% - Accent3 4 4 2 2" xfId="10767"/>
    <cellStyle name="20% - Accent3 4 4 3" xfId="3548"/>
    <cellStyle name="20% - Accent3 4 4 3 2" xfId="9017"/>
    <cellStyle name="20% - Accent3 4 4 4" xfId="7269"/>
    <cellStyle name="20% - Accent3 4 5" xfId="2426"/>
    <cellStyle name="20% - Accent3 4 5 2" xfId="6000"/>
    <cellStyle name="20% - Accent3 4 5 2 2" xfId="11465"/>
    <cellStyle name="20% - Accent3 4 5 3" xfId="4246"/>
    <cellStyle name="20% - Accent3 4 5 3 2" xfId="9715"/>
    <cellStyle name="20% - Accent3 4 5 4" xfId="7967"/>
    <cellStyle name="20% - Accent3 4 6" xfId="4604"/>
    <cellStyle name="20% - Accent3 4 6 2" xfId="10069"/>
    <cellStyle name="20% - Accent3 4 7" xfId="2852"/>
    <cellStyle name="20% - Accent3 4 7 2" xfId="8321"/>
    <cellStyle name="20% - Accent3 4 8" xfId="6573"/>
    <cellStyle name="20% - Accent3 5" xfId="584"/>
    <cellStyle name="20% - Accent3 5 2" xfId="1419"/>
    <cellStyle name="20% - Accent3 5 2 2" xfId="2117"/>
    <cellStyle name="20% - Accent3 5 2 2 2" xfId="5723"/>
    <cellStyle name="20% - Accent3 5 2 2 2 2" xfId="11188"/>
    <cellStyle name="20% - Accent3 5 2 2 3" xfId="3969"/>
    <cellStyle name="20% - Accent3 5 2 2 3 2" xfId="9438"/>
    <cellStyle name="20% - Accent3 5 2 2 4" xfId="7690"/>
    <cellStyle name="20% - Accent3 5 2 3" xfId="5027"/>
    <cellStyle name="20% - Accent3 5 2 3 2" xfId="10492"/>
    <cellStyle name="20% - Accent3 5 2 4" xfId="3273"/>
    <cellStyle name="20% - Accent3 5 2 4 2" xfId="8742"/>
    <cellStyle name="20% - Accent3 5 2 5" xfId="6994"/>
    <cellStyle name="20% - Accent3 5 3" xfId="1768"/>
    <cellStyle name="20% - Accent3 5 3 2" xfId="5374"/>
    <cellStyle name="20% - Accent3 5 3 2 2" xfId="10839"/>
    <cellStyle name="20% - Accent3 5 3 3" xfId="3620"/>
    <cellStyle name="20% - Accent3 5 3 3 2" xfId="9089"/>
    <cellStyle name="20% - Accent3 5 3 4" xfId="7341"/>
    <cellStyle name="20% - Accent3 5 4" xfId="2498"/>
    <cellStyle name="20% - Accent3 5 4 2" xfId="6072"/>
    <cellStyle name="20% - Accent3 5 4 2 2" xfId="11537"/>
    <cellStyle name="20% - Accent3 5 4 3" xfId="4318"/>
    <cellStyle name="20% - Accent3 5 4 3 2" xfId="9787"/>
    <cellStyle name="20% - Accent3 5 4 4" xfId="8039"/>
    <cellStyle name="20% - Accent3 5 5" xfId="4676"/>
    <cellStyle name="20% - Accent3 5 5 2" xfId="10141"/>
    <cellStyle name="20% - Accent3 5 6" xfId="2924"/>
    <cellStyle name="20% - Accent3 5 6 2" xfId="8393"/>
    <cellStyle name="20% - Accent3 5 7" xfId="6645"/>
    <cellStyle name="20% - Accent3 6" xfId="626"/>
    <cellStyle name="20% - Accent3 6 2" xfId="1433"/>
    <cellStyle name="20% - Accent3 6 2 2" xfId="2131"/>
    <cellStyle name="20% - Accent3 6 2 2 2" xfId="5737"/>
    <cellStyle name="20% - Accent3 6 2 2 2 2" xfId="11202"/>
    <cellStyle name="20% - Accent3 6 2 2 3" xfId="3983"/>
    <cellStyle name="20% - Accent3 6 2 2 3 2" xfId="9452"/>
    <cellStyle name="20% - Accent3 6 2 2 4" xfId="7704"/>
    <cellStyle name="20% - Accent3 6 2 3" xfId="5041"/>
    <cellStyle name="20% - Accent3 6 2 3 2" xfId="10506"/>
    <cellStyle name="20% - Accent3 6 2 4" xfId="3287"/>
    <cellStyle name="20% - Accent3 6 2 4 2" xfId="8756"/>
    <cellStyle name="20% - Accent3 6 2 5" xfId="7008"/>
    <cellStyle name="20% - Accent3 6 3" xfId="1782"/>
    <cellStyle name="20% - Accent3 6 3 2" xfId="5388"/>
    <cellStyle name="20% - Accent3 6 3 2 2" xfId="10853"/>
    <cellStyle name="20% - Accent3 6 3 3" xfId="3634"/>
    <cellStyle name="20% - Accent3 6 3 3 2" xfId="9103"/>
    <cellStyle name="20% - Accent3 6 3 4" xfId="7355"/>
    <cellStyle name="20% - Accent3 6 4" xfId="2512"/>
    <cellStyle name="20% - Accent3 6 4 2" xfId="6086"/>
    <cellStyle name="20% - Accent3 6 4 2 2" xfId="11551"/>
    <cellStyle name="20% - Accent3 6 4 3" xfId="4332"/>
    <cellStyle name="20% - Accent3 6 4 3 2" xfId="9801"/>
    <cellStyle name="20% - Accent3 6 4 4" xfId="8053"/>
    <cellStyle name="20% - Accent3 6 5" xfId="4691"/>
    <cellStyle name="20% - Accent3 6 5 2" xfId="10156"/>
    <cellStyle name="20% - Accent3 6 6" xfId="2938"/>
    <cellStyle name="20% - Accent3 6 6 2" xfId="8407"/>
    <cellStyle name="20% - Accent3 6 7" xfId="6659"/>
    <cellStyle name="20% - Accent3 7" xfId="668"/>
    <cellStyle name="20% - Accent3 7 2" xfId="1447"/>
    <cellStyle name="20% - Accent3 7 2 2" xfId="2145"/>
    <cellStyle name="20% - Accent3 7 2 2 2" xfId="5751"/>
    <cellStyle name="20% - Accent3 7 2 2 2 2" xfId="11216"/>
    <cellStyle name="20% - Accent3 7 2 2 3" xfId="3997"/>
    <cellStyle name="20% - Accent3 7 2 2 3 2" xfId="9466"/>
    <cellStyle name="20% - Accent3 7 2 2 4" xfId="7718"/>
    <cellStyle name="20% - Accent3 7 2 3" xfId="5055"/>
    <cellStyle name="20% - Accent3 7 2 3 2" xfId="10520"/>
    <cellStyle name="20% - Accent3 7 2 4" xfId="3301"/>
    <cellStyle name="20% - Accent3 7 2 4 2" xfId="8770"/>
    <cellStyle name="20% - Accent3 7 2 5" xfId="7022"/>
    <cellStyle name="20% - Accent3 7 3" xfId="1796"/>
    <cellStyle name="20% - Accent3 7 3 2" xfId="5402"/>
    <cellStyle name="20% - Accent3 7 3 2 2" xfId="10867"/>
    <cellStyle name="20% - Accent3 7 3 3" xfId="3648"/>
    <cellStyle name="20% - Accent3 7 3 3 2" xfId="9117"/>
    <cellStyle name="20% - Accent3 7 3 4" xfId="7369"/>
    <cellStyle name="20% - Accent3 7 4" xfId="2526"/>
    <cellStyle name="20% - Accent3 7 4 2" xfId="6100"/>
    <cellStyle name="20% - Accent3 7 4 2 2" xfId="11565"/>
    <cellStyle name="20% - Accent3 7 4 3" xfId="4346"/>
    <cellStyle name="20% - Accent3 7 4 3 2" xfId="9815"/>
    <cellStyle name="20% - Accent3 7 4 4" xfId="8067"/>
    <cellStyle name="20% - Accent3 7 5" xfId="4706"/>
    <cellStyle name="20% - Accent3 7 5 2" xfId="10171"/>
    <cellStyle name="20% - Accent3 7 6" xfId="2952"/>
    <cellStyle name="20% - Accent3 7 6 2" xfId="8421"/>
    <cellStyle name="20% - Accent3 7 7" xfId="6673"/>
    <cellStyle name="20% - Accent3 8" xfId="709"/>
    <cellStyle name="20% - Accent3 8 2" xfId="1460"/>
    <cellStyle name="20% - Accent3 8 2 2" xfId="2158"/>
    <cellStyle name="20% - Accent3 8 2 2 2" xfId="5764"/>
    <cellStyle name="20% - Accent3 8 2 2 2 2" xfId="11229"/>
    <cellStyle name="20% - Accent3 8 2 2 3" xfId="4010"/>
    <cellStyle name="20% - Accent3 8 2 2 3 2" xfId="9479"/>
    <cellStyle name="20% - Accent3 8 2 2 4" xfId="7731"/>
    <cellStyle name="20% - Accent3 8 2 3" xfId="5068"/>
    <cellStyle name="20% - Accent3 8 2 3 2" xfId="10533"/>
    <cellStyle name="20% - Accent3 8 2 4" xfId="3314"/>
    <cellStyle name="20% - Accent3 8 2 4 2" xfId="8783"/>
    <cellStyle name="20% - Accent3 8 2 5" xfId="7035"/>
    <cellStyle name="20% - Accent3 8 3" xfId="1809"/>
    <cellStyle name="20% - Accent3 8 3 2" xfId="5415"/>
    <cellStyle name="20% - Accent3 8 3 2 2" xfId="10880"/>
    <cellStyle name="20% - Accent3 8 3 3" xfId="3661"/>
    <cellStyle name="20% - Accent3 8 3 3 2" xfId="9130"/>
    <cellStyle name="20% - Accent3 8 3 4" xfId="7382"/>
    <cellStyle name="20% - Accent3 8 4" xfId="2539"/>
    <cellStyle name="20% - Accent3 8 4 2" xfId="6113"/>
    <cellStyle name="20% - Accent3 8 4 2 2" xfId="11578"/>
    <cellStyle name="20% - Accent3 8 4 3" xfId="4359"/>
    <cellStyle name="20% - Accent3 8 4 3 2" xfId="9828"/>
    <cellStyle name="20% - Accent3 8 4 4" xfId="8080"/>
    <cellStyle name="20% - Accent3 8 5" xfId="4719"/>
    <cellStyle name="20% - Accent3 8 5 2" xfId="10184"/>
    <cellStyle name="20% - Accent3 8 6" xfId="2965"/>
    <cellStyle name="20% - Accent3 8 6 2" xfId="8434"/>
    <cellStyle name="20% - Accent3 8 7" xfId="6686"/>
    <cellStyle name="20% - Accent3 9" xfId="750"/>
    <cellStyle name="20% - Accent3 9 2" xfId="1473"/>
    <cellStyle name="20% - Accent3 9 2 2" xfId="2171"/>
    <cellStyle name="20% - Accent3 9 2 2 2" xfId="5777"/>
    <cellStyle name="20% - Accent3 9 2 2 2 2" xfId="11242"/>
    <cellStyle name="20% - Accent3 9 2 2 3" xfId="4023"/>
    <cellStyle name="20% - Accent3 9 2 2 3 2" xfId="9492"/>
    <cellStyle name="20% - Accent3 9 2 2 4" xfId="7744"/>
    <cellStyle name="20% - Accent3 9 2 3" xfId="5081"/>
    <cellStyle name="20% - Accent3 9 2 3 2" xfId="10546"/>
    <cellStyle name="20% - Accent3 9 2 4" xfId="3327"/>
    <cellStyle name="20% - Accent3 9 2 4 2" xfId="8796"/>
    <cellStyle name="20% - Accent3 9 2 5" xfId="7048"/>
    <cellStyle name="20% - Accent3 9 3" xfId="1822"/>
    <cellStyle name="20% - Accent3 9 3 2" xfId="5428"/>
    <cellStyle name="20% - Accent3 9 3 2 2" xfId="10893"/>
    <cellStyle name="20% - Accent3 9 3 3" xfId="3674"/>
    <cellStyle name="20% - Accent3 9 3 3 2" xfId="9143"/>
    <cellStyle name="20% - Accent3 9 3 4" xfId="7395"/>
    <cellStyle name="20% - Accent3 9 4" xfId="2552"/>
    <cellStyle name="20% - Accent3 9 4 2" xfId="6126"/>
    <cellStyle name="20% - Accent3 9 4 2 2" xfId="11591"/>
    <cellStyle name="20% - Accent3 9 4 3" xfId="4372"/>
    <cellStyle name="20% - Accent3 9 4 3 2" xfId="9841"/>
    <cellStyle name="20% - Accent3 9 4 4" xfId="8093"/>
    <cellStyle name="20% - Accent3 9 5" xfId="4732"/>
    <cellStyle name="20% - Accent3 9 5 2" xfId="10197"/>
    <cellStyle name="20% - Accent3 9 6" xfId="2978"/>
    <cellStyle name="20% - Accent3 9 6 2" xfId="8447"/>
    <cellStyle name="20% - Accent3 9 7" xfId="6699"/>
    <cellStyle name="20% - Accent4" xfId="38" builtinId="42" customBuiltin="1"/>
    <cellStyle name="20% - Accent4 10" xfId="785"/>
    <cellStyle name="20% - Accent4 10 2" xfId="1492"/>
    <cellStyle name="20% - Accent4 10 2 2" xfId="2190"/>
    <cellStyle name="20% - Accent4 10 2 2 2" xfId="5796"/>
    <cellStyle name="20% - Accent4 10 2 2 2 2" xfId="11261"/>
    <cellStyle name="20% - Accent4 10 2 2 3" xfId="4042"/>
    <cellStyle name="20% - Accent4 10 2 2 3 2" xfId="9511"/>
    <cellStyle name="20% - Accent4 10 2 2 4" xfId="7763"/>
    <cellStyle name="20% - Accent4 10 2 3" xfId="5100"/>
    <cellStyle name="20% - Accent4 10 2 3 2" xfId="10565"/>
    <cellStyle name="20% - Accent4 10 2 4" xfId="3346"/>
    <cellStyle name="20% - Accent4 10 2 4 2" xfId="8815"/>
    <cellStyle name="20% - Accent4 10 2 5" xfId="7067"/>
    <cellStyle name="20% - Accent4 10 3" xfId="1841"/>
    <cellStyle name="20% - Accent4 10 3 2" xfId="5447"/>
    <cellStyle name="20% - Accent4 10 3 2 2" xfId="10912"/>
    <cellStyle name="20% - Accent4 10 3 3" xfId="3693"/>
    <cellStyle name="20% - Accent4 10 3 3 2" xfId="9162"/>
    <cellStyle name="20% - Accent4 10 3 4" xfId="7414"/>
    <cellStyle name="20% - Accent4 10 4" xfId="2571"/>
    <cellStyle name="20% - Accent4 10 4 2" xfId="6145"/>
    <cellStyle name="20% - Accent4 10 4 2 2" xfId="11610"/>
    <cellStyle name="20% - Accent4 10 4 3" xfId="4391"/>
    <cellStyle name="20% - Accent4 10 4 3 2" xfId="9860"/>
    <cellStyle name="20% - Accent4 10 4 4" xfId="8112"/>
    <cellStyle name="20% - Accent4 10 5" xfId="4751"/>
    <cellStyle name="20% - Accent4 10 5 2" xfId="10216"/>
    <cellStyle name="20% - Accent4 10 6" xfId="2997"/>
    <cellStyle name="20% - Accent4 10 6 2" xfId="8466"/>
    <cellStyle name="20% - Accent4 10 7" xfId="6718"/>
    <cellStyle name="20% - Accent4 11" xfId="829"/>
    <cellStyle name="20% - Accent4 11 2" xfId="1509"/>
    <cellStyle name="20% - Accent4 11 2 2" xfId="2207"/>
    <cellStyle name="20% - Accent4 11 2 2 2" xfId="5813"/>
    <cellStyle name="20% - Accent4 11 2 2 2 2" xfId="11278"/>
    <cellStyle name="20% - Accent4 11 2 2 3" xfId="4059"/>
    <cellStyle name="20% - Accent4 11 2 2 3 2" xfId="9528"/>
    <cellStyle name="20% - Accent4 11 2 2 4" xfId="7780"/>
    <cellStyle name="20% - Accent4 11 2 3" xfId="5117"/>
    <cellStyle name="20% - Accent4 11 2 3 2" xfId="10582"/>
    <cellStyle name="20% - Accent4 11 2 4" xfId="3363"/>
    <cellStyle name="20% - Accent4 11 2 4 2" xfId="8832"/>
    <cellStyle name="20% - Accent4 11 2 5" xfId="7084"/>
    <cellStyle name="20% - Accent4 11 3" xfId="1858"/>
    <cellStyle name="20% - Accent4 11 3 2" xfId="5464"/>
    <cellStyle name="20% - Accent4 11 3 2 2" xfId="10929"/>
    <cellStyle name="20% - Accent4 11 3 3" xfId="3710"/>
    <cellStyle name="20% - Accent4 11 3 3 2" xfId="9179"/>
    <cellStyle name="20% - Accent4 11 3 4" xfId="7431"/>
    <cellStyle name="20% - Accent4 11 4" xfId="2588"/>
    <cellStyle name="20% - Accent4 11 4 2" xfId="6162"/>
    <cellStyle name="20% - Accent4 11 4 2 2" xfId="11627"/>
    <cellStyle name="20% - Accent4 11 4 3" xfId="4408"/>
    <cellStyle name="20% - Accent4 11 4 3 2" xfId="9877"/>
    <cellStyle name="20% - Accent4 11 4 4" xfId="8129"/>
    <cellStyle name="20% - Accent4 11 5" xfId="4768"/>
    <cellStyle name="20% - Accent4 11 5 2" xfId="10233"/>
    <cellStyle name="20% - Accent4 11 6" xfId="3014"/>
    <cellStyle name="20% - Accent4 11 6 2" xfId="8483"/>
    <cellStyle name="20% - Accent4 11 7" xfId="6735"/>
    <cellStyle name="20% - Accent4 12" xfId="868"/>
    <cellStyle name="20% - Accent4 12 2" xfId="1527"/>
    <cellStyle name="20% - Accent4 12 2 2" xfId="2225"/>
    <cellStyle name="20% - Accent4 12 2 2 2" xfId="5831"/>
    <cellStyle name="20% - Accent4 12 2 2 2 2" xfId="11296"/>
    <cellStyle name="20% - Accent4 12 2 2 3" xfId="4077"/>
    <cellStyle name="20% - Accent4 12 2 2 3 2" xfId="9546"/>
    <cellStyle name="20% - Accent4 12 2 2 4" xfId="7798"/>
    <cellStyle name="20% - Accent4 12 2 3" xfId="5135"/>
    <cellStyle name="20% - Accent4 12 2 3 2" xfId="10600"/>
    <cellStyle name="20% - Accent4 12 2 4" xfId="3381"/>
    <cellStyle name="20% - Accent4 12 2 4 2" xfId="8850"/>
    <cellStyle name="20% - Accent4 12 2 5" xfId="7102"/>
    <cellStyle name="20% - Accent4 12 3" xfId="1876"/>
    <cellStyle name="20% - Accent4 12 3 2" xfId="5482"/>
    <cellStyle name="20% - Accent4 12 3 2 2" xfId="10947"/>
    <cellStyle name="20% - Accent4 12 3 3" xfId="3728"/>
    <cellStyle name="20% - Accent4 12 3 3 2" xfId="9197"/>
    <cellStyle name="20% - Accent4 12 3 4" xfId="7449"/>
    <cellStyle name="20% - Accent4 12 4" xfId="2606"/>
    <cellStyle name="20% - Accent4 12 4 2" xfId="6180"/>
    <cellStyle name="20% - Accent4 12 4 2 2" xfId="11645"/>
    <cellStyle name="20% - Accent4 12 4 3" xfId="4426"/>
    <cellStyle name="20% - Accent4 12 4 3 2" xfId="9895"/>
    <cellStyle name="20% - Accent4 12 4 4" xfId="8147"/>
    <cellStyle name="20% - Accent4 12 5" xfId="4786"/>
    <cellStyle name="20% - Accent4 12 5 2" xfId="10251"/>
    <cellStyle name="20% - Accent4 12 6" xfId="3032"/>
    <cellStyle name="20% - Accent4 12 6 2" xfId="8501"/>
    <cellStyle name="20% - Accent4 12 7" xfId="6753"/>
    <cellStyle name="20% - Accent4 13" xfId="999"/>
    <cellStyle name="20% - Accent4 13 2" xfId="1545"/>
    <cellStyle name="20% - Accent4 13 2 2" xfId="2243"/>
    <cellStyle name="20% - Accent4 13 2 2 2" xfId="5849"/>
    <cellStyle name="20% - Accent4 13 2 2 2 2" xfId="11314"/>
    <cellStyle name="20% - Accent4 13 2 2 3" xfId="4095"/>
    <cellStyle name="20% - Accent4 13 2 2 3 2" xfId="9564"/>
    <cellStyle name="20% - Accent4 13 2 2 4" xfId="7816"/>
    <cellStyle name="20% - Accent4 13 2 3" xfId="5153"/>
    <cellStyle name="20% - Accent4 13 2 3 2" xfId="10618"/>
    <cellStyle name="20% - Accent4 13 2 4" xfId="3399"/>
    <cellStyle name="20% - Accent4 13 2 4 2" xfId="8868"/>
    <cellStyle name="20% - Accent4 13 2 5" xfId="7120"/>
    <cellStyle name="20% - Accent4 13 3" xfId="1894"/>
    <cellStyle name="20% - Accent4 13 3 2" xfId="5500"/>
    <cellStyle name="20% - Accent4 13 3 2 2" xfId="10965"/>
    <cellStyle name="20% - Accent4 13 3 3" xfId="3746"/>
    <cellStyle name="20% - Accent4 13 3 3 2" xfId="9215"/>
    <cellStyle name="20% - Accent4 13 3 4" xfId="7467"/>
    <cellStyle name="20% - Accent4 13 4" xfId="2624"/>
    <cellStyle name="20% - Accent4 13 4 2" xfId="6198"/>
    <cellStyle name="20% - Accent4 13 4 2 2" xfId="11663"/>
    <cellStyle name="20% - Accent4 13 4 3" xfId="4444"/>
    <cellStyle name="20% - Accent4 13 4 3 2" xfId="9913"/>
    <cellStyle name="20% - Accent4 13 4 4" xfId="8165"/>
    <cellStyle name="20% - Accent4 13 5" xfId="4804"/>
    <cellStyle name="20% - Accent4 13 5 2" xfId="10269"/>
    <cellStyle name="20% - Accent4 13 6" xfId="3050"/>
    <cellStyle name="20% - Accent4 13 6 2" xfId="8519"/>
    <cellStyle name="20% - Accent4 13 7" xfId="6771"/>
    <cellStyle name="20% - Accent4 14" xfId="1040"/>
    <cellStyle name="20% - Accent4 14 2" xfId="1563"/>
    <cellStyle name="20% - Accent4 14 2 2" xfId="2261"/>
    <cellStyle name="20% - Accent4 14 2 2 2" xfId="5867"/>
    <cellStyle name="20% - Accent4 14 2 2 2 2" xfId="11332"/>
    <cellStyle name="20% - Accent4 14 2 2 3" xfId="4113"/>
    <cellStyle name="20% - Accent4 14 2 2 3 2" xfId="9582"/>
    <cellStyle name="20% - Accent4 14 2 2 4" xfId="7834"/>
    <cellStyle name="20% - Accent4 14 2 3" xfId="5171"/>
    <cellStyle name="20% - Accent4 14 2 3 2" xfId="10636"/>
    <cellStyle name="20% - Accent4 14 2 4" xfId="3417"/>
    <cellStyle name="20% - Accent4 14 2 4 2" xfId="8886"/>
    <cellStyle name="20% - Accent4 14 2 5" xfId="7138"/>
    <cellStyle name="20% - Accent4 14 3" xfId="1912"/>
    <cellStyle name="20% - Accent4 14 3 2" xfId="5518"/>
    <cellStyle name="20% - Accent4 14 3 2 2" xfId="10983"/>
    <cellStyle name="20% - Accent4 14 3 3" xfId="3764"/>
    <cellStyle name="20% - Accent4 14 3 3 2" xfId="9233"/>
    <cellStyle name="20% - Accent4 14 3 4" xfId="7485"/>
    <cellStyle name="20% - Accent4 14 4" xfId="2642"/>
    <cellStyle name="20% - Accent4 14 4 2" xfId="6216"/>
    <cellStyle name="20% - Accent4 14 4 2 2" xfId="11681"/>
    <cellStyle name="20% - Accent4 14 4 3" xfId="4462"/>
    <cellStyle name="20% - Accent4 14 4 3 2" xfId="9931"/>
    <cellStyle name="20% - Accent4 14 4 4" xfId="8183"/>
    <cellStyle name="20% - Accent4 14 5" xfId="4822"/>
    <cellStyle name="20% - Accent4 14 5 2" xfId="10287"/>
    <cellStyle name="20% - Accent4 14 6" xfId="3068"/>
    <cellStyle name="20% - Accent4 14 6 2" xfId="8537"/>
    <cellStyle name="20% - Accent4 14 7" xfId="6789"/>
    <cellStyle name="20% - Accent4 15" xfId="1127"/>
    <cellStyle name="20% - Accent4 15 2" xfId="1584"/>
    <cellStyle name="20% - Accent4 15 2 2" xfId="2282"/>
    <cellStyle name="20% - Accent4 15 2 2 2" xfId="5888"/>
    <cellStyle name="20% - Accent4 15 2 2 2 2" xfId="11353"/>
    <cellStyle name="20% - Accent4 15 2 2 3" xfId="4134"/>
    <cellStyle name="20% - Accent4 15 2 2 3 2" xfId="9603"/>
    <cellStyle name="20% - Accent4 15 2 2 4" xfId="7855"/>
    <cellStyle name="20% - Accent4 15 2 3" xfId="5192"/>
    <cellStyle name="20% - Accent4 15 2 3 2" xfId="10657"/>
    <cellStyle name="20% - Accent4 15 2 4" xfId="3438"/>
    <cellStyle name="20% - Accent4 15 2 4 2" xfId="8907"/>
    <cellStyle name="20% - Accent4 15 2 5" xfId="7159"/>
    <cellStyle name="20% - Accent4 15 3" xfId="1933"/>
    <cellStyle name="20% - Accent4 15 3 2" xfId="5539"/>
    <cellStyle name="20% - Accent4 15 3 2 2" xfId="11004"/>
    <cellStyle name="20% - Accent4 15 3 3" xfId="3785"/>
    <cellStyle name="20% - Accent4 15 3 3 2" xfId="9254"/>
    <cellStyle name="20% - Accent4 15 3 4" xfId="7506"/>
    <cellStyle name="20% - Accent4 15 4" xfId="2663"/>
    <cellStyle name="20% - Accent4 15 4 2" xfId="6237"/>
    <cellStyle name="20% - Accent4 15 4 2 2" xfId="11702"/>
    <cellStyle name="20% - Accent4 15 4 3" xfId="4483"/>
    <cellStyle name="20% - Accent4 15 4 3 2" xfId="9952"/>
    <cellStyle name="20% - Accent4 15 4 4" xfId="8204"/>
    <cellStyle name="20% - Accent4 15 5" xfId="4843"/>
    <cellStyle name="20% - Accent4 15 5 2" xfId="10308"/>
    <cellStyle name="20% - Accent4 15 6" xfId="3089"/>
    <cellStyle name="20% - Accent4 15 6 2" xfId="8558"/>
    <cellStyle name="20% - Accent4 15 7" xfId="6810"/>
    <cellStyle name="20% - Accent4 16" xfId="1155"/>
    <cellStyle name="20% - Accent4 16 2" xfId="1602"/>
    <cellStyle name="20% - Accent4 16 2 2" xfId="2300"/>
    <cellStyle name="20% - Accent4 16 2 2 2" xfId="5906"/>
    <cellStyle name="20% - Accent4 16 2 2 2 2" xfId="11371"/>
    <cellStyle name="20% - Accent4 16 2 2 3" xfId="4152"/>
    <cellStyle name="20% - Accent4 16 2 2 3 2" xfId="9621"/>
    <cellStyle name="20% - Accent4 16 2 2 4" xfId="7873"/>
    <cellStyle name="20% - Accent4 16 2 3" xfId="5210"/>
    <cellStyle name="20% - Accent4 16 2 3 2" xfId="10675"/>
    <cellStyle name="20% - Accent4 16 2 4" xfId="3456"/>
    <cellStyle name="20% - Accent4 16 2 4 2" xfId="8925"/>
    <cellStyle name="20% - Accent4 16 2 5" xfId="7177"/>
    <cellStyle name="20% - Accent4 16 3" xfId="1951"/>
    <cellStyle name="20% - Accent4 16 3 2" xfId="5557"/>
    <cellStyle name="20% - Accent4 16 3 2 2" xfId="11022"/>
    <cellStyle name="20% - Accent4 16 3 3" xfId="3803"/>
    <cellStyle name="20% - Accent4 16 3 3 2" xfId="9272"/>
    <cellStyle name="20% - Accent4 16 3 4" xfId="7524"/>
    <cellStyle name="20% - Accent4 16 4" xfId="2681"/>
    <cellStyle name="20% - Accent4 16 4 2" xfId="6255"/>
    <cellStyle name="20% - Accent4 16 4 2 2" xfId="11720"/>
    <cellStyle name="20% - Accent4 16 4 3" xfId="4501"/>
    <cellStyle name="20% - Accent4 16 4 3 2" xfId="9970"/>
    <cellStyle name="20% - Accent4 16 4 4" xfId="8222"/>
    <cellStyle name="20% - Accent4 16 5" xfId="4861"/>
    <cellStyle name="20% - Accent4 16 5 2" xfId="10326"/>
    <cellStyle name="20% - Accent4 16 6" xfId="3107"/>
    <cellStyle name="20% - Accent4 16 6 2" xfId="8576"/>
    <cellStyle name="20% - Accent4 16 7" xfId="6828"/>
    <cellStyle name="20% - Accent4 17" xfId="1187"/>
    <cellStyle name="20% - Accent4 17 2" xfId="1616"/>
    <cellStyle name="20% - Accent4 17 2 2" xfId="2314"/>
    <cellStyle name="20% - Accent4 17 2 2 2" xfId="5920"/>
    <cellStyle name="20% - Accent4 17 2 2 2 2" xfId="11385"/>
    <cellStyle name="20% - Accent4 17 2 2 3" xfId="4166"/>
    <cellStyle name="20% - Accent4 17 2 2 3 2" xfId="9635"/>
    <cellStyle name="20% - Accent4 17 2 2 4" xfId="7887"/>
    <cellStyle name="20% - Accent4 17 2 3" xfId="5224"/>
    <cellStyle name="20% - Accent4 17 2 3 2" xfId="10689"/>
    <cellStyle name="20% - Accent4 17 2 4" xfId="3470"/>
    <cellStyle name="20% - Accent4 17 2 4 2" xfId="8939"/>
    <cellStyle name="20% - Accent4 17 2 5" xfId="7191"/>
    <cellStyle name="20% - Accent4 17 3" xfId="1965"/>
    <cellStyle name="20% - Accent4 17 3 2" xfId="5571"/>
    <cellStyle name="20% - Accent4 17 3 2 2" xfId="11036"/>
    <cellStyle name="20% - Accent4 17 3 3" xfId="3817"/>
    <cellStyle name="20% - Accent4 17 3 3 2" xfId="9286"/>
    <cellStyle name="20% - Accent4 17 3 4" xfId="7538"/>
    <cellStyle name="20% - Accent4 17 4" xfId="2695"/>
    <cellStyle name="20% - Accent4 17 4 2" xfId="6269"/>
    <cellStyle name="20% - Accent4 17 4 2 2" xfId="11734"/>
    <cellStyle name="20% - Accent4 17 4 3" xfId="4515"/>
    <cellStyle name="20% - Accent4 17 4 3 2" xfId="9984"/>
    <cellStyle name="20% - Accent4 17 4 4" xfId="8236"/>
    <cellStyle name="20% - Accent4 17 5" xfId="4875"/>
    <cellStyle name="20% - Accent4 17 5 2" xfId="10340"/>
    <cellStyle name="20% - Accent4 17 6" xfId="3121"/>
    <cellStyle name="20% - Accent4 17 6 2" xfId="8590"/>
    <cellStyle name="20% - Accent4 17 7" xfId="6842"/>
    <cellStyle name="20% - Accent4 18" xfId="1208"/>
    <cellStyle name="20% - Accent4 18 2" xfId="1630"/>
    <cellStyle name="20% - Accent4 18 2 2" xfId="2328"/>
    <cellStyle name="20% - Accent4 18 2 2 2" xfId="5934"/>
    <cellStyle name="20% - Accent4 18 2 2 2 2" xfId="11399"/>
    <cellStyle name="20% - Accent4 18 2 2 3" xfId="4180"/>
    <cellStyle name="20% - Accent4 18 2 2 3 2" xfId="9649"/>
    <cellStyle name="20% - Accent4 18 2 2 4" xfId="7901"/>
    <cellStyle name="20% - Accent4 18 2 3" xfId="5238"/>
    <cellStyle name="20% - Accent4 18 2 3 2" xfId="10703"/>
    <cellStyle name="20% - Accent4 18 2 4" xfId="3484"/>
    <cellStyle name="20% - Accent4 18 2 4 2" xfId="8953"/>
    <cellStyle name="20% - Accent4 18 2 5" xfId="7205"/>
    <cellStyle name="20% - Accent4 18 3" xfId="1979"/>
    <cellStyle name="20% - Accent4 18 3 2" xfId="5585"/>
    <cellStyle name="20% - Accent4 18 3 2 2" xfId="11050"/>
    <cellStyle name="20% - Accent4 18 3 3" xfId="3831"/>
    <cellStyle name="20% - Accent4 18 3 3 2" xfId="9300"/>
    <cellStyle name="20% - Accent4 18 3 4" xfId="7552"/>
    <cellStyle name="20% - Accent4 18 4" xfId="2709"/>
    <cellStyle name="20% - Accent4 18 4 2" xfId="6283"/>
    <cellStyle name="20% - Accent4 18 4 2 2" xfId="11748"/>
    <cellStyle name="20% - Accent4 18 4 3" xfId="4529"/>
    <cellStyle name="20% - Accent4 18 4 3 2" xfId="9998"/>
    <cellStyle name="20% - Accent4 18 4 4" xfId="8250"/>
    <cellStyle name="20% - Accent4 18 5" xfId="4889"/>
    <cellStyle name="20% - Accent4 18 5 2" xfId="10354"/>
    <cellStyle name="20% - Accent4 18 6" xfId="3135"/>
    <cellStyle name="20% - Accent4 18 6 2" xfId="8604"/>
    <cellStyle name="20% - Accent4 18 7" xfId="6856"/>
    <cellStyle name="20% - Accent4 19" xfId="1242"/>
    <cellStyle name="20% - Accent4 19 2" xfId="1650"/>
    <cellStyle name="20% - Accent4 19 2 2" xfId="2348"/>
    <cellStyle name="20% - Accent4 19 2 2 2" xfId="5954"/>
    <cellStyle name="20% - Accent4 19 2 2 2 2" xfId="11419"/>
    <cellStyle name="20% - Accent4 19 2 2 3" xfId="4200"/>
    <cellStyle name="20% - Accent4 19 2 2 3 2" xfId="9669"/>
    <cellStyle name="20% - Accent4 19 2 2 4" xfId="7921"/>
    <cellStyle name="20% - Accent4 19 2 3" xfId="5258"/>
    <cellStyle name="20% - Accent4 19 2 3 2" xfId="10723"/>
    <cellStyle name="20% - Accent4 19 2 4" xfId="3504"/>
    <cellStyle name="20% - Accent4 19 2 4 2" xfId="8973"/>
    <cellStyle name="20% - Accent4 19 2 5" xfId="7225"/>
    <cellStyle name="20% - Accent4 19 3" xfId="1999"/>
    <cellStyle name="20% - Accent4 19 3 2" xfId="5605"/>
    <cellStyle name="20% - Accent4 19 3 2 2" xfId="11070"/>
    <cellStyle name="20% - Accent4 19 3 3" xfId="3851"/>
    <cellStyle name="20% - Accent4 19 3 3 2" xfId="9320"/>
    <cellStyle name="20% - Accent4 19 3 4" xfId="7572"/>
    <cellStyle name="20% - Accent4 19 4" xfId="2729"/>
    <cellStyle name="20% - Accent4 19 4 2" xfId="6303"/>
    <cellStyle name="20% - Accent4 19 4 2 2" xfId="11768"/>
    <cellStyle name="20% - Accent4 19 4 3" xfId="4549"/>
    <cellStyle name="20% - Accent4 19 4 3 2" xfId="10018"/>
    <cellStyle name="20% - Accent4 19 4 4" xfId="8270"/>
    <cellStyle name="20% - Accent4 19 5" xfId="4909"/>
    <cellStyle name="20% - Accent4 19 5 2" xfId="10374"/>
    <cellStyle name="20% - Accent4 19 6" xfId="3155"/>
    <cellStyle name="20% - Accent4 19 6 2" xfId="8624"/>
    <cellStyle name="20% - Accent4 19 7" xfId="6876"/>
    <cellStyle name="20% - Accent4 2" xfId="39"/>
    <cellStyle name="20% - Accent4 2 2" xfId="896"/>
    <cellStyle name="20% - Accent4 2 3" xfId="462"/>
    <cellStyle name="20% - Accent4 2 3 2" xfId="1379"/>
    <cellStyle name="20% - Accent4 2 3 2 2" xfId="2077"/>
    <cellStyle name="20% - Accent4 2 3 2 2 2" xfId="5683"/>
    <cellStyle name="20% - Accent4 2 3 2 2 2 2" xfId="11148"/>
    <cellStyle name="20% - Accent4 2 3 2 2 3" xfId="3929"/>
    <cellStyle name="20% - Accent4 2 3 2 2 3 2" xfId="9398"/>
    <cellStyle name="20% - Accent4 2 3 2 2 4" xfId="7650"/>
    <cellStyle name="20% - Accent4 2 3 2 3" xfId="4987"/>
    <cellStyle name="20% - Accent4 2 3 2 3 2" xfId="10452"/>
    <cellStyle name="20% - Accent4 2 3 2 4" xfId="3233"/>
    <cellStyle name="20% - Accent4 2 3 2 4 2" xfId="8702"/>
    <cellStyle name="20% - Accent4 2 3 2 5" xfId="6954"/>
    <cellStyle name="20% - Accent4 2 3 3" xfId="1728"/>
    <cellStyle name="20% - Accent4 2 3 3 2" xfId="5334"/>
    <cellStyle name="20% - Accent4 2 3 3 2 2" xfId="10799"/>
    <cellStyle name="20% - Accent4 2 3 3 3" xfId="3580"/>
    <cellStyle name="20% - Accent4 2 3 3 3 2" xfId="9049"/>
    <cellStyle name="20% - Accent4 2 3 3 4" xfId="7301"/>
    <cellStyle name="20% - Accent4 2 3 4" xfId="2458"/>
    <cellStyle name="20% - Accent4 2 3 4 2" xfId="6032"/>
    <cellStyle name="20% - Accent4 2 3 4 2 2" xfId="11497"/>
    <cellStyle name="20% - Accent4 2 3 4 3" xfId="4278"/>
    <cellStyle name="20% - Accent4 2 3 4 3 2" xfId="9747"/>
    <cellStyle name="20% - Accent4 2 3 4 4" xfId="7999"/>
    <cellStyle name="20% - Accent4 2 3 5" xfId="4636"/>
    <cellStyle name="20% - Accent4 2 3 5 2" xfId="10101"/>
    <cellStyle name="20% - Accent4 2 3 6" xfId="2884"/>
    <cellStyle name="20% - Accent4 2 3 6 2" xfId="8353"/>
    <cellStyle name="20% - Accent4 2 3 7" xfId="6605"/>
    <cellStyle name="20% - Accent4 20" xfId="1301"/>
    <cellStyle name="20% - Accent4 20 2" xfId="1665"/>
    <cellStyle name="20% - Accent4 20 2 2" xfId="2363"/>
    <cellStyle name="20% - Accent4 20 2 2 2" xfId="5969"/>
    <cellStyle name="20% - Accent4 20 2 2 2 2" xfId="11434"/>
    <cellStyle name="20% - Accent4 20 2 2 3" xfId="4215"/>
    <cellStyle name="20% - Accent4 20 2 2 3 2" xfId="9684"/>
    <cellStyle name="20% - Accent4 20 2 2 4" xfId="7936"/>
    <cellStyle name="20% - Accent4 20 2 3" xfId="5273"/>
    <cellStyle name="20% - Accent4 20 2 3 2" xfId="10738"/>
    <cellStyle name="20% - Accent4 20 2 4" xfId="3519"/>
    <cellStyle name="20% - Accent4 20 2 4 2" xfId="8988"/>
    <cellStyle name="20% - Accent4 20 2 5" xfId="7240"/>
    <cellStyle name="20% - Accent4 20 3" xfId="2014"/>
    <cellStyle name="20% - Accent4 20 3 2" xfId="5620"/>
    <cellStyle name="20% - Accent4 20 3 2 2" xfId="11085"/>
    <cellStyle name="20% - Accent4 20 3 3" xfId="3866"/>
    <cellStyle name="20% - Accent4 20 3 3 2" xfId="9335"/>
    <cellStyle name="20% - Accent4 20 3 4" xfId="7587"/>
    <cellStyle name="20% - Accent4 20 4" xfId="2744"/>
    <cellStyle name="20% - Accent4 20 4 2" xfId="6318"/>
    <cellStyle name="20% - Accent4 20 4 2 2" xfId="11783"/>
    <cellStyle name="20% - Accent4 20 4 3" xfId="4564"/>
    <cellStyle name="20% - Accent4 20 4 3 2" xfId="10033"/>
    <cellStyle name="20% - Accent4 20 4 4" xfId="8285"/>
    <cellStyle name="20% - Accent4 20 5" xfId="4924"/>
    <cellStyle name="20% - Accent4 20 5 2" xfId="10389"/>
    <cellStyle name="20% - Accent4 20 6" xfId="3170"/>
    <cellStyle name="20% - Accent4 20 6 2" xfId="8639"/>
    <cellStyle name="20% - Accent4 20 7" xfId="6891"/>
    <cellStyle name="20% - Accent4 21" xfId="358"/>
    <cellStyle name="20% - Accent4 22" xfId="337"/>
    <cellStyle name="20% - Accent4 22 2" xfId="1365"/>
    <cellStyle name="20% - Accent4 22 2 2" xfId="2063"/>
    <cellStyle name="20% - Accent4 22 2 2 2" xfId="5669"/>
    <cellStyle name="20% - Accent4 22 2 2 2 2" xfId="11134"/>
    <cellStyle name="20% - Accent4 22 2 2 3" xfId="3915"/>
    <cellStyle name="20% - Accent4 22 2 2 3 2" xfId="9384"/>
    <cellStyle name="20% - Accent4 22 2 2 4" xfId="7636"/>
    <cellStyle name="20% - Accent4 22 2 3" xfId="4973"/>
    <cellStyle name="20% - Accent4 22 2 3 2" xfId="10438"/>
    <cellStyle name="20% - Accent4 22 2 4" xfId="3219"/>
    <cellStyle name="20% - Accent4 22 2 4 2" xfId="8688"/>
    <cellStyle name="20% - Accent4 22 2 5" xfId="6940"/>
    <cellStyle name="20% - Accent4 22 3" xfId="1714"/>
    <cellStyle name="20% - Accent4 22 3 2" xfId="5320"/>
    <cellStyle name="20% - Accent4 22 3 2 2" xfId="10785"/>
    <cellStyle name="20% - Accent4 22 3 3" xfId="3566"/>
    <cellStyle name="20% - Accent4 22 3 3 2" xfId="9035"/>
    <cellStyle name="20% - Accent4 22 3 4" xfId="7287"/>
    <cellStyle name="20% - Accent4 22 4" xfId="2444"/>
    <cellStyle name="20% - Accent4 22 4 2" xfId="6018"/>
    <cellStyle name="20% - Accent4 22 4 2 2" xfId="11483"/>
    <cellStyle name="20% - Accent4 22 4 3" xfId="4264"/>
    <cellStyle name="20% - Accent4 22 4 3 2" xfId="9733"/>
    <cellStyle name="20% - Accent4 22 4 4" xfId="7985"/>
    <cellStyle name="20% - Accent4 22 5" xfId="4622"/>
    <cellStyle name="20% - Accent4 22 5 2" xfId="10087"/>
    <cellStyle name="20% - Accent4 22 6" xfId="2870"/>
    <cellStyle name="20% - Accent4 22 6 2" xfId="8339"/>
    <cellStyle name="20% - Accent4 22 7" xfId="6591"/>
    <cellStyle name="20% - Accent4 23" xfId="1326"/>
    <cellStyle name="20% - Accent4 23 2" xfId="2030"/>
    <cellStyle name="20% - Accent4 23 2 2" xfId="5636"/>
    <cellStyle name="20% - Accent4 23 2 2 2" xfId="11101"/>
    <cellStyle name="20% - Accent4 23 2 3" xfId="3882"/>
    <cellStyle name="20% - Accent4 23 2 3 2" xfId="9351"/>
    <cellStyle name="20% - Accent4 23 2 4" xfId="7603"/>
    <cellStyle name="20% - Accent4 23 3" xfId="4940"/>
    <cellStyle name="20% - Accent4 23 3 2" xfId="10405"/>
    <cellStyle name="20% - Accent4 23 4" xfId="3186"/>
    <cellStyle name="20% - Accent4 23 4 2" xfId="8655"/>
    <cellStyle name="20% - Accent4 23 5" xfId="6907"/>
    <cellStyle name="20% - Accent4 24" xfId="1678"/>
    <cellStyle name="20% - Accent4 24 2" xfId="5284"/>
    <cellStyle name="20% - Accent4 24 2 2" xfId="10749"/>
    <cellStyle name="20% - Accent4 24 3" xfId="3530"/>
    <cellStyle name="20% - Accent4 24 3 2" xfId="8999"/>
    <cellStyle name="20% - Accent4 24 4" xfId="7251"/>
    <cellStyle name="20% - Accent4 25" xfId="2408"/>
    <cellStyle name="20% - Accent4 25 2" xfId="5982"/>
    <cellStyle name="20% - Accent4 25 2 2" xfId="11447"/>
    <cellStyle name="20% - Accent4 25 3" xfId="4228"/>
    <cellStyle name="20% - Accent4 25 3 2" xfId="9697"/>
    <cellStyle name="20% - Accent4 25 4" xfId="7949"/>
    <cellStyle name="20% - Accent4 26" xfId="2766"/>
    <cellStyle name="20% - Accent4 27" xfId="4586"/>
    <cellStyle name="20% - Accent4 27 2" xfId="10051"/>
    <cellStyle name="20% - Accent4 28" xfId="2834"/>
    <cellStyle name="20% - Accent4 28 2" xfId="8303"/>
    <cellStyle name="20% - Accent4 29" xfId="6338"/>
    <cellStyle name="20% - Accent4 29 2" xfId="11801"/>
    <cellStyle name="20% - Accent4 3" xfId="40"/>
    <cellStyle name="20% - Accent4 3 2" xfId="897"/>
    <cellStyle name="20% - Accent4 3 3" xfId="504"/>
    <cellStyle name="20% - Accent4 3 3 2" xfId="1393"/>
    <cellStyle name="20% - Accent4 3 3 2 2" xfId="2091"/>
    <cellStyle name="20% - Accent4 3 3 2 2 2" xfId="5697"/>
    <cellStyle name="20% - Accent4 3 3 2 2 2 2" xfId="11162"/>
    <cellStyle name="20% - Accent4 3 3 2 2 3" xfId="3943"/>
    <cellStyle name="20% - Accent4 3 3 2 2 3 2" xfId="9412"/>
    <cellStyle name="20% - Accent4 3 3 2 2 4" xfId="7664"/>
    <cellStyle name="20% - Accent4 3 3 2 3" xfId="5001"/>
    <cellStyle name="20% - Accent4 3 3 2 3 2" xfId="10466"/>
    <cellStyle name="20% - Accent4 3 3 2 4" xfId="3247"/>
    <cellStyle name="20% - Accent4 3 3 2 4 2" xfId="8716"/>
    <cellStyle name="20% - Accent4 3 3 2 5" xfId="6968"/>
    <cellStyle name="20% - Accent4 3 3 3" xfId="1742"/>
    <cellStyle name="20% - Accent4 3 3 3 2" xfId="5348"/>
    <cellStyle name="20% - Accent4 3 3 3 2 2" xfId="10813"/>
    <cellStyle name="20% - Accent4 3 3 3 3" xfId="3594"/>
    <cellStyle name="20% - Accent4 3 3 3 3 2" xfId="9063"/>
    <cellStyle name="20% - Accent4 3 3 3 4" xfId="7315"/>
    <cellStyle name="20% - Accent4 3 3 4" xfId="2472"/>
    <cellStyle name="20% - Accent4 3 3 4 2" xfId="6046"/>
    <cellStyle name="20% - Accent4 3 3 4 2 2" xfId="11511"/>
    <cellStyle name="20% - Accent4 3 3 4 3" xfId="4292"/>
    <cellStyle name="20% - Accent4 3 3 4 3 2" xfId="9761"/>
    <cellStyle name="20% - Accent4 3 3 4 4" xfId="8013"/>
    <cellStyle name="20% - Accent4 3 3 5" xfId="4650"/>
    <cellStyle name="20% - Accent4 3 3 5 2" xfId="10115"/>
    <cellStyle name="20% - Accent4 3 3 6" xfId="2898"/>
    <cellStyle name="20% - Accent4 3 3 6 2" xfId="8367"/>
    <cellStyle name="20% - Accent4 3 3 7" xfId="6619"/>
    <cellStyle name="20% - Accent4 30" xfId="6553"/>
    <cellStyle name="20% - Accent4 31" xfId="11915"/>
    <cellStyle name="20% - Accent4 4" xfId="321"/>
    <cellStyle name="20% - Accent4 4 2" xfId="546"/>
    <cellStyle name="20% - Accent4 4 2 2" xfId="1407"/>
    <cellStyle name="20% - Accent4 4 2 2 2" xfId="2105"/>
    <cellStyle name="20% - Accent4 4 2 2 2 2" xfId="5711"/>
    <cellStyle name="20% - Accent4 4 2 2 2 2 2" xfId="11176"/>
    <cellStyle name="20% - Accent4 4 2 2 2 3" xfId="3957"/>
    <cellStyle name="20% - Accent4 4 2 2 2 3 2" xfId="9426"/>
    <cellStyle name="20% - Accent4 4 2 2 2 4" xfId="7678"/>
    <cellStyle name="20% - Accent4 4 2 2 3" xfId="5015"/>
    <cellStyle name="20% - Accent4 4 2 2 3 2" xfId="10480"/>
    <cellStyle name="20% - Accent4 4 2 2 4" xfId="3261"/>
    <cellStyle name="20% - Accent4 4 2 2 4 2" xfId="8730"/>
    <cellStyle name="20% - Accent4 4 2 2 5" xfId="6982"/>
    <cellStyle name="20% - Accent4 4 2 3" xfId="1756"/>
    <cellStyle name="20% - Accent4 4 2 3 2" xfId="5362"/>
    <cellStyle name="20% - Accent4 4 2 3 2 2" xfId="10827"/>
    <cellStyle name="20% - Accent4 4 2 3 3" xfId="3608"/>
    <cellStyle name="20% - Accent4 4 2 3 3 2" xfId="9077"/>
    <cellStyle name="20% - Accent4 4 2 3 4" xfId="7329"/>
    <cellStyle name="20% - Accent4 4 2 4" xfId="2486"/>
    <cellStyle name="20% - Accent4 4 2 4 2" xfId="6060"/>
    <cellStyle name="20% - Accent4 4 2 4 2 2" xfId="11525"/>
    <cellStyle name="20% - Accent4 4 2 4 3" xfId="4306"/>
    <cellStyle name="20% - Accent4 4 2 4 3 2" xfId="9775"/>
    <cellStyle name="20% - Accent4 4 2 4 4" xfId="8027"/>
    <cellStyle name="20% - Accent4 4 2 5" xfId="4664"/>
    <cellStyle name="20% - Accent4 4 2 5 2" xfId="10129"/>
    <cellStyle name="20% - Accent4 4 2 6" xfId="2912"/>
    <cellStyle name="20% - Accent4 4 2 6 2" xfId="8381"/>
    <cellStyle name="20% - Accent4 4 2 7" xfId="6633"/>
    <cellStyle name="20% - Accent4 4 3" xfId="1349"/>
    <cellStyle name="20% - Accent4 4 3 2" xfId="2047"/>
    <cellStyle name="20% - Accent4 4 3 2 2" xfId="5653"/>
    <cellStyle name="20% - Accent4 4 3 2 2 2" xfId="11118"/>
    <cellStyle name="20% - Accent4 4 3 2 3" xfId="3899"/>
    <cellStyle name="20% - Accent4 4 3 2 3 2" xfId="9368"/>
    <cellStyle name="20% - Accent4 4 3 2 4" xfId="7620"/>
    <cellStyle name="20% - Accent4 4 3 3" xfId="4957"/>
    <cellStyle name="20% - Accent4 4 3 3 2" xfId="10422"/>
    <cellStyle name="20% - Accent4 4 3 4" xfId="3203"/>
    <cellStyle name="20% - Accent4 4 3 4 2" xfId="8672"/>
    <cellStyle name="20% - Accent4 4 3 5" xfId="6924"/>
    <cellStyle name="20% - Accent4 4 4" xfId="1698"/>
    <cellStyle name="20% - Accent4 4 4 2" xfId="5304"/>
    <cellStyle name="20% - Accent4 4 4 2 2" xfId="10769"/>
    <cellStyle name="20% - Accent4 4 4 3" xfId="3550"/>
    <cellStyle name="20% - Accent4 4 4 3 2" xfId="9019"/>
    <cellStyle name="20% - Accent4 4 4 4" xfId="7271"/>
    <cellStyle name="20% - Accent4 4 5" xfId="2428"/>
    <cellStyle name="20% - Accent4 4 5 2" xfId="6002"/>
    <cellStyle name="20% - Accent4 4 5 2 2" xfId="11467"/>
    <cellStyle name="20% - Accent4 4 5 3" xfId="4248"/>
    <cellStyle name="20% - Accent4 4 5 3 2" xfId="9717"/>
    <cellStyle name="20% - Accent4 4 5 4" xfId="7969"/>
    <cellStyle name="20% - Accent4 4 6" xfId="4606"/>
    <cellStyle name="20% - Accent4 4 6 2" xfId="10071"/>
    <cellStyle name="20% - Accent4 4 7" xfId="2854"/>
    <cellStyle name="20% - Accent4 4 7 2" xfId="8323"/>
    <cellStyle name="20% - Accent4 4 8" xfId="6575"/>
    <cellStyle name="20% - Accent4 5" xfId="588"/>
    <cellStyle name="20% - Accent4 5 2" xfId="1421"/>
    <cellStyle name="20% - Accent4 5 2 2" xfId="2119"/>
    <cellStyle name="20% - Accent4 5 2 2 2" xfId="5725"/>
    <cellStyle name="20% - Accent4 5 2 2 2 2" xfId="11190"/>
    <cellStyle name="20% - Accent4 5 2 2 3" xfId="3971"/>
    <cellStyle name="20% - Accent4 5 2 2 3 2" xfId="9440"/>
    <cellStyle name="20% - Accent4 5 2 2 4" xfId="7692"/>
    <cellStyle name="20% - Accent4 5 2 3" xfId="5029"/>
    <cellStyle name="20% - Accent4 5 2 3 2" xfId="10494"/>
    <cellStyle name="20% - Accent4 5 2 4" xfId="3275"/>
    <cellStyle name="20% - Accent4 5 2 4 2" xfId="8744"/>
    <cellStyle name="20% - Accent4 5 2 5" xfId="6996"/>
    <cellStyle name="20% - Accent4 5 3" xfId="1770"/>
    <cellStyle name="20% - Accent4 5 3 2" xfId="5376"/>
    <cellStyle name="20% - Accent4 5 3 2 2" xfId="10841"/>
    <cellStyle name="20% - Accent4 5 3 3" xfId="3622"/>
    <cellStyle name="20% - Accent4 5 3 3 2" xfId="9091"/>
    <cellStyle name="20% - Accent4 5 3 4" xfId="7343"/>
    <cellStyle name="20% - Accent4 5 4" xfId="2500"/>
    <cellStyle name="20% - Accent4 5 4 2" xfId="6074"/>
    <cellStyle name="20% - Accent4 5 4 2 2" xfId="11539"/>
    <cellStyle name="20% - Accent4 5 4 3" xfId="4320"/>
    <cellStyle name="20% - Accent4 5 4 3 2" xfId="9789"/>
    <cellStyle name="20% - Accent4 5 4 4" xfId="8041"/>
    <cellStyle name="20% - Accent4 5 5" xfId="4678"/>
    <cellStyle name="20% - Accent4 5 5 2" xfId="10143"/>
    <cellStyle name="20% - Accent4 5 6" xfId="2926"/>
    <cellStyle name="20% - Accent4 5 6 2" xfId="8395"/>
    <cellStyle name="20% - Accent4 5 7" xfId="6647"/>
    <cellStyle name="20% - Accent4 6" xfId="630"/>
    <cellStyle name="20% - Accent4 6 2" xfId="1435"/>
    <cellStyle name="20% - Accent4 6 2 2" xfId="2133"/>
    <cellStyle name="20% - Accent4 6 2 2 2" xfId="5739"/>
    <cellStyle name="20% - Accent4 6 2 2 2 2" xfId="11204"/>
    <cellStyle name="20% - Accent4 6 2 2 3" xfId="3985"/>
    <cellStyle name="20% - Accent4 6 2 2 3 2" xfId="9454"/>
    <cellStyle name="20% - Accent4 6 2 2 4" xfId="7706"/>
    <cellStyle name="20% - Accent4 6 2 3" xfId="5043"/>
    <cellStyle name="20% - Accent4 6 2 3 2" xfId="10508"/>
    <cellStyle name="20% - Accent4 6 2 4" xfId="3289"/>
    <cellStyle name="20% - Accent4 6 2 4 2" xfId="8758"/>
    <cellStyle name="20% - Accent4 6 2 5" xfId="7010"/>
    <cellStyle name="20% - Accent4 6 3" xfId="1784"/>
    <cellStyle name="20% - Accent4 6 3 2" xfId="5390"/>
    <cellStyle name="20% - Accent4 6 3 2 2" xfId="10855"/>
    <cellStyle name="20% - Accent4 6 3 3" xfId="3636"/>
    <cellStyle name="20% - Accent4 6 3 3 2" xfId="9105"/>
    <cellStyle name="20% - Accent4 6 3 4" xfId="7357"/>
    <cellStyle name="20% - Accent4 6 4" xfId="2514"/>
    <cellStyle name="20% - Accent4 6 4 2" xfId="6088"/>
    <cellStyle name="20% - Accent4 6 4 2 2" xfId="11553"/>
    <cellStyle name="20% - Accent4 6 4 3" xfId="4334"/>
    <cellStyle name="20% - Accent4 6 4 3 2" xfId="9803"/>
    <cellStyle name="20% - Accent4 6 4 4" xfId="8055"/>
    <cellStyle name="20% - Accent4 6 5" xfId="4693"/>
    <cellStyle name="20% - Accent4 6 5 2" xfId="10158"/>
    <cellStyle name="20% - Accent4 6 6" xfId="2940"/>
    <cellStyle name="20% - Accent4 6 6 2" xfId="8409"/>
    <cellStyle name="20% - Accent4 6 7" xfId="6661"/>
    <cellStyle name="20% - Accent4 7" xfId="672"/>
    <cellStyle name="20% - Accent4 7 2" xfId="1449"/>
    <cellStyle name="20% - Accent4 7 2 2" xfId="2147"/>
    <cellStyle name="20% - Accent4 7 2 2 2" xfId="5753"/>
    <cellStyle name="20% - Accent4 7 2 2 2 2" xfId="11218"/>
    <cellStyle name="20% - Accent4 7 2 2 3" xfId="3999"/>
    <cellStyle name="20% - Accent4 7 2 2 3 2" xfId="9468"/>
    <cellStyle name="20% - Accent4 7 2 2 4" xfId="7720"/>
    <cellStyle name="20% - Accent4 7 2 3" xfId="5057"/>
    <cellStyle name="20% - Accent4 7 2 3 2" xfId="10522"/>
    <cellStyle name="20% - Accent4 7 2 4" xfId="3303"/>
    <cellStyle name="20% - Accent4 7 2 4 2" xfId="8772"/>
    <cellStyle name="20% - Accent4 7 2 5" xfId="7024"/>
    <cellStyle name="20% - Accent4 7 3" xfId="1798"/>
    <cellStyle name="20% - Accent4 7 3 2" xfId="5404"/>
    <cellStyle name="20% - Accent4 7 3 2 2" xfId="10869"/>
    <cellStyle name="20% - Accent4 7 3 3" xfId="3650"/>
    <cellStyle name="20% - Accent4 7 3 3 2" xfId="9119"/>
    <cellStyle name="20% - Accent4 7 3 4" xfId="7371"/>
    <cellStyle name="20% - Accent4 7 4" xfId="2528"/>
    <cellStyle name="20% - Accent4 7 4 2" xfId="6102"/>
    <cellStyle name="20% - Accent4 7 4 2 2" xfId="11567"/>
    <cellStyle name="20% - Accent4 7 4 3" xfId="4348"/>
    <cellStyle name="20% - Accent4 7 4 3 2" xfId="9817"/>
    <cellStyle name="20% - Accent4 7 4 4" xfId="8069"/>
    <cellStyle name="20% - Accent4 7 5" xfId="4708"/>
    <cellStyle name="20% - Accent4 7 5 2" xfId="10173"/>
    <cellStyle name="20% - Accent4 7 6" xfId="2954"/>
    <cellStyle name="20% - Accent4 7 6 2" xfId="8423"/>
    <cellStyle name="20% - Accent4 7 7" xfId="6675"/>
    <cellStyle name="20% - Accent4 8" xfId="713"/>
    <cellStyle name="20% - Accent4 8 2" xfId="1462"/>
    <cellStyle name="20% - Accent4 8 2 2" xfId="2160"/>
    <cellStyle name="20% - Accent4 8 2 2 2" xfId="5766"/>
    <cellStyle name="20% - Accent4 8 2 2 2 2" xfId="11231"/>
    <cellStyle name="20% - Accent4 8 2 2 3" xfId="4012"/>
    <cellStyle name="20% - Accent4 8 2 2 3 2" xfId="9481"/>
    <cellStyle name="20% - Accent4 8 2 2 4" xfId="7733"/>
    <cellStyle name="20% - Accent4 8 2 3" xfId="5070"/>
    <cellStyle name="20% - Accent4 8 2 3 2" xfId="10535"/>
    <cellStyle name="20% - Accent4 8 2 4" xfId="3316"/>
    <cellStyle name="20% - Accent4 8 2 4 2" xfId="8785"/>
    <cellStyle name="20% - Accent4 8 2 5" xfId="7037"/>
    <cellStyle name="20% - Accent4 8 3" xfId="1811"/>
    <cellStyle name="20% - Accent4 8 3 2" xfId="5417"/>
    <cellStyle name="20% - Accent4 8 3 2 2" xfId="10882"/>
    <cellStyle name="20% - Accent4 8 3 3" xfId="3663"/>
    <cellStyle name="20% - Accent4 8 3 3 2" xfId="9132"/>
    <cellStyle name="20% - Accent4 8 3 4" xfId="7384"/>
    <cellStyle name="20% - Accent4 8 4" xfId="2541"/>
    <cellStyle name="20% - Accent4 8 4 2" xfId="6115"/>
    <cellStyle name="20% - Accent4 8 4 2 2" xfId="11580"/>
    <cellStyle name="20% - Accent4 8 4 3" xfId="4361"/>
    <cellStyle name="20% - Accent4 8 4 3 2" xfId="9830"/>
    <cellStyle name="20% - Accent4 8 4 4" xfId="8082"/>
    <cellStyle name="20% - Accent4 8 5" xfId="4721"/>
    <cellStyle name="20% - Accent4 8 5 2" xfId="10186"/>
    <cellStyle name="20% - Accent4 8 6" xfId="2967"/>
    <cellStyle name="20% - Accent4 8 6 2" xfId="8436"/>
    <cellStyle name="20% - Accent4 8 7" xfId="6688"/>
    <cellStyle name="20% - Accent4 9" xfId="754"/>
    <cellStyle name="20% - Accent4 9 2" xfId="1475"/>
    <cellStyle name="20% - Accent4 9 2 2" xfId="2173"/>
    <cellStyle name="20% - Accent4 9 2 2 2" xfId="5779"/>
    <cellStyle name="20% - Accent4 9 2 2 2 2" xfId="11244"/>
    <cellStyle name="20% - Accent4 9 2 2 3" xfId="4025"/>
    <cellStyle name="20% - Accent4 9 2 2 3 2" xfId="9494"/>
    <cellStyle name="20% - Accent4 9 2 2 4" xfId="7746"/>
    <cellStyle name="20% - Accent4 9 2 3" xfId="5083"/>
    <cellStyle name="20% - Accent4 9 2 3 2" xfId="10548"/>
    <cellStyle name="20% - Accent4 9 2 4" xfId="3329"/>
    <cellStyle name="20% - Accent4 9 2 4 2" xfId="8798"/>
    <cellStyle name="20% - Accent4 9 2 5" xfId="7050"/>
    <cellStyle name="20% - Accent4 9 3" xfId="1824"/>
    <cellStyle name="20% - Accent4 9 3 2" xfId="5430"/>
    <cellStyle name="20% - Accent4 9 3 2 2" xfId="10895"/>
    <cellStyle name="20% - Accent4 9 3 3" xfId="3676"/>
    <cellStyle name="20% - Accent4 9 3 3 2" xfId="9145"/>
    <cellStyle name="20% - Accent4 9 3 4" xfId="7397"/>
    <cellStyle name="20% - Accent4 9 4" xfId="2554"/>
    <cellStyle name="20% - Accent4 9 4 2" xfId="6128"/>
    <cellStyle name="20% - Accent4 9 4 2 2" xfId="11593"/>
    <cellStyle name="20% - Accent4 9 4 3" xfId="4374"/>
    <cellStyle name="20% - Accent4 9 4 3 2" xfId="9843"/>
    <cellStyle name="20% - Accent4 9 4 4" xfId="8095"/>
    <cellStyle name="20% - Accent4 9 5" xfId="4734"/>
    <cellStyle name="20% - Accent4 9 5 2" xfId="10199"/>
    <cellStyle name="20% - Accent4 9 6" xfId="2980"/>
    <cellStyle name="20% - Accent4 9 6 2" xfId="8449"/>
    <cellStyle name="20% - Accent4 9 7" xfId="6701"/>
    <cellStyle name="20% - Accent5" xfId="41" builtinId="46" customBuiltin="1"/>
    <cellStyle name="20% - Accent5 10" xfId="789"/>
    <cellStyle name="20% - Accent5 10 2" xfId="1495"/>
    <cellStyle name="20% - Accent5 10 2 2" xfId="2193"/>
    <cellStyle name="20% - Accent5 10 2 2 2" xfId="5799"/>
    <cellStyle name="20% - Accent5 10 2 2 2 2" xfId="11264"/>
    <cellStyle name="20% - Accent5 10 2 2 3" xfId="4045"/>
    <cellStyle name="20% - Accent5 10 2 2 3 2" xfId="9514"/>
    <cellStyle name="20% - Accent5 10 2 2 4" xfId="7766"/>
    <cellStyle name="20% - Accent5 10 2 3" xfId="5103"/>
    <cellStyle name="20% - Accent5 10 2 3 2" xfId="10568"/>
    <cellStyle name="20% - Accent5 10 2 4" xfId="3349"/>
    <cellStyle name="20% - Accent5 10 2 4 2" xfId="8818"/>
    <cellStyle name="20% - Accent5 10 2 5" xfId="7070"/>
    <cellStyle name="20% - Accent5 10 3" xfId="1844"/>
    <cellStyle name="20% - Accent5 10 3 2" xfId="5450"/>
    <cellStyle name="20% - Accent5 10 3 2 2" xfId="10915"/>
    <cellStyle name="20% - Accent5 10 3 3" xfId="3696"/>
    <cellStyle name="20% - Accent5 10 3 3 2" xfId="9165"/>
    <cellStyle name="20% - Accent5 10 3 4" xfId="7417"/>
    <cellStyle name="20% - Accent5 10 4" xfId="2574"/>
    <cellStyle name="20% - Accent5 10 4 2" xfId="6148"/>
    <cellStyle name="20% - Accent5 10 4 2 2" xfId="11613"/>
    <cellStyle name="20% - Accent5 10 4 3" xfId="4394"/>
    <cellStyle name="20% - Accent5 10 4 3 2" xfId="9863"/>
    <cellStyle name="20% - Accent5 10 4 4" xfId="8115"/>
    <cellStyle name="20% - Accent5 10 5" xfId="4754"/>
    <cellStyle name="20% - Accent5 10 5 2" xfId="10219"/>
    <cellStyle name="20% - Accent5 10 6" xfId="3000"/>
    <cellStyle name="20% - Accent5 10 6 2" xfId="8469"/>
    <cellStyle name="20% - Accent5 10 7" xfId="6721"/>
    <cellStyle name="20% - Accent5 11" xfId="832"/>
    <cellStyle name="20% - Accent5 11 2" xfId="1511"/>
    <cellStyle name="20% - Accent5 11 2 2" xfId="2209"/>
    <cellStyle name="20% - Accent5 11 2 2 2" xfId="5815"/>
    <cellStyle name="20% - Accent5 11 2 2 2 2" xfId="11280"/>
    <cellStyle name="20% - Accent5 11 2 2 3" xfId="4061"/>
    <cellStyle name="20% - Accent5 11 2 2 3 2" xfId="9530"/>
    <cellStyle name="20% - Accent5 11 2 2 4" xfId="7782"/>
    <cellStyle name="20% - Accent5 11 2 3" xfId="5119"/>
    <cellStyle name="20% - Accent5 11 2 3 2" xfId="10584"/>
    <cellStyle name="20% - Accent5 11 2 4" xfId="3365"/>
    <cellStyle name="20% - Accent5 11 2 4 2" xfId="8834"/>
    <cellStyle name="20% - Accent5 11 2 5" xfId="7086"/>
    <cellStyle name="20% - Accent5 11 3" xfId="1860"/>
    <cellStyle name="20% - Accent5 11 3 2" xfId="5466"/>
    <cellStyle name="20% - Accent5 11 3 2 2" xfId="10931"/>
    <cellStyle name="20% - Accent5 11 3 3" xfId="3712"/>
    <cellStyle name="20% - Accent5 11 3 3 2" xfId="9181"/>
    <cellStyle name="20% - Accent5 11 3 4" xfId="7433"/>
    <cellStyle name="20% - Accent5 11 4" xfId="2590"/>
    <cellStyle name="20% - Accent5 11 4 2" xfId="6164"/>
    <cellStyle name="20% - Accent5 11 4 2 2" xfId="11629"/>
    <cellStyle name="20% - Accent5 11 4 3" xfId="4410"/>
    <cellStyle name="20% - Accent5 11 4 3 2" xfId="9879"/>
    <cellStyle name="20% - Accent5 11 4 4" xfId="8131"/>
    <cellStyle name="20% - Accent5 11 5" xfId="4770"/>
    <cellStyle name="20% - Accent5 11 5 2" xfId="10235"/>
    <cellStyle name="20% - Accent5 11 6" xfId="3016"/>
    <cellStyle name="20% - Accent5 11 6 2" xfId="8485"/>
    <cellStyle name="20% - Accent5 11 7" xfId="6737"/>
    <cellStyle name="20% - Accent5 12" xfId="871"/>
    <cellStyle name="20% - Accent5 12 2" xfId="1529"/>
    <cellStyle name="20% - Accent5 12 2 2" xfId="2227"/>
    <cellStyle name="20% - Accent5 12 2 2 2" xfId="5833"/>
    <cellStyle name="20% - Accent5 12 2 2 2 2" xfId="11298"/>
    <cellStyle name="20% - Accent5 12 2 2 3" xfId="4079"/>
    <cellStyle name="20% - Accent5 12 2 2 3 2" xfId="9548"/>
    <cellStyle name="20% - Accent5 12 2 2 4" xfId="7800"/>
    <cellStyle name="20% - Accent5 12 2 3" xfId="5137"/>
    <cellStyle name="20% - Accent5 12 2 3 2" xfId="10602"/>
    <cellStyle name="20% - Accent5 12 2 4" xfId="3383"/>
    <cellStyle name="20% - Accent5 12 2 4 2" xfId="8852"/>
    <cellStyle name="20% - Accent5 12 2 5" xfId="7104"/>
    <cellStyle name="20% - Accent5 12 3" xfId="1878"/>
    <cellStyle name="20% - Accent5 12 3 2" xfId="5484"/>
    <cellStyle name="20% - Accent5 12 3 2 2" xfId="10949"/>
    <cellStyle name="20% - Accent5 12 3 3" xfId="3730"/>
    <cellStyle name="20% - Accent5 12 3 3 2" xfId="9199"/>
    <cellStyle name="20% - Accent5 12 3 4" xfId="7451"/>
    <cellStyle name="20% - Accent5 12 4" xfId="2608"/>
    <cellStyle name="20% - Accent5 12 4 2" xfId="6182"/>
    <cellStyle name="20% - Accent5 12 4 2 2" xfId="11647"/>
    <cellStyle name="20% - Accent5 12 4 3" xfId="4428"/>
    <cellStyle name="20% - Accent5 12 4 3 2" xfId="9897"/>
    <cellStyle name="20% - Accent5 12 4 4" xfId="8149"/>
    <cellStyle name="20% - Accent5 12 5" xfId="4788"/>
    <cellStyle name="20% - Accent5 12 5 2" xfId="10253"/>
    <cellStyle name="20% - Accent5 12 6" xfId="3034"/>
    <cellStyle name="20% - Accent5 12 6 2" xfId="8503"/>
    <cellStyle name="20% - Accent5 12 7" xfId="6755"/>
    <cellStyle name="20% - Accent5 13" xfId="1002"/>
    <cellStyle name="20% - Accent5 13 2" xfId="1547"/>
    <cellStyle name="20% - Accent5 13 2 2" xfId="2245"/>
    <cellStyle name="20% - Accent5 13 2 2 2" xfId="5851"/>
    <cellStyle name="20% - Accent5 13 2 2 2 2" xfId="11316"/>
    <cellStyle name="20% - Accent5 13 2 2 3" xfId="4097"/>
    <cellStyle name="20% - Accent5 13 2 2 3 2" xfId="9566"/>
    <cellStyle name="20% - Accent5 13 2 2 4" xfId="7818"/>
    <cellStyle name="20% - Accent5 13 2 3" xfId="5155"/>
    <cellStyle name="20% - Accent5 13 2 3 2" xfId="10620"/>
    <cellStyle name="20% - Accent5 13 2 4" xfId="3401"/>
    <cellStyle name="20% - Accent5 13 2 4 2" xfId="8870"/>
    <cellStyle name="20% - Accent5 13 2 5" xfId="7122"/>
    <cellStyle name="20% - Accent5 13 3" xfId="1896"/>
    <cellStyle name="20% - Accent5 13 3 2" xfId="5502"/>
    <cellStyle name="20% - Accent5 13 3 2 2" xfId="10967"/>
    <cellStyle name="20% - Accent5 13 3 3" xfId="3748"/>
    <cellStyle name="20% - Accent5 13 3 3 2" xfId="9217"/>
    <cellStyle name="20% - Accent5 13 3 4" xfId="7469"/>
    <cellStyle name="20% - Accent5 13 4" xfId="2626"/>
    <cellStyle name="20% - Accent5 13 4 2" xfId="6200"/>
    <cellStyle name="20% - Accent5 13 4 2 2" xfId="11665"/>
    <cellStyle name="20% - Accent5 13 4 3" xfId="4446"/>
    <cellStyle name="20% - Accent5 13 4 3 2" xfId="9915"/>
    <cellStyle name="20% - Accent5 13 4 4" xfId="8167"/>
    <cellStyle name="20% - Accent5 13 5" xfId="4806"/>
    <cellStyle name="20% - Accent5 13 5 2" xfId="10271"/>
    <cellStyle name="20% - Accent5 13 6" xfId="3052"/>
    <cellStyle name="20% - Accent5 13 6 2" xfId="8521"/>
    <cellStyle name="20% - Accent5 13 7" xfId="6773"/>
    <cellStyle name="20% - Accent5 14" xfId="1044"/>
    <cellStyle name="20% - Accent5 14 2" xfId="1566"/>
    <cellStyle name="20% - Accent5 14 2 2" xfId="2264"/>
    <cellStyle name="20% - Accent5 14 2 2 2" xfId="5870"/>
    <cellStyle name="20% - Accent5 14 2 2 2 2" xfId="11335"/>
    <cellStyle name="20% - Accent5 14 2 2 3" xfId="4116"/>
    <cellStyle name="20% - Accent5 14 2 2 3 2" xfId="9585"/>
    <cellStyle name="20% - Accent5 14 2 2 4" xfId="7837"/>
    <cellStyle name="20% - Accent5 14 2 3" xfId="5174"/>
    <cellStyle name="20% - Accent5 14 2 3 2" xfId="10639"/>
    <cellStyle name="20% - Accent5 14 2 4" xfId="3420"/>
    <cellStyle name="20% - Accent5 14 2 4 2" xfId="8889"/>
    <cellStyle name="20% - Accent5 14 2 5" xfId="7141"/>
    <cellStyle name="20% - Accent5 14 3" xfId="1915"/>
    <cellStyle name="20% - Accent5 14 3 2" xfId="5521"/>
    <cellStyle name="20% - Accent5 14 3 2 2" xfId="10986"/>
    <cellStyle name="20% - Accent5 14 3 3" xfId="3767"/>
    <cellStyle name="20% - Accent5 14 3 3 2" xfId="9236"/>
    <cellStyle name="20% - Accent5 14 3 4" xfId="7488"/>
    <cellStyle name="20% - Accent5 14 4" xfId="2645"/>
    <cellStyle name="20% - Accent5 14 4 2" xfId="6219"/>
    <cellStyle name="20% - Accent5 14 4 2 2" xfId="11684"/>
    <cellStyle name="20% - Accent5 14 4 3" xfId="4465"/>
    <cellStyle name="20% - Accent5 14 4 3 2" xfId="9934"/>
    <cellStyle name="20% - Accent5 14 4 4" xfId="8186"/>
    <cellStyle name="20% - Accent5 14 5" xfId="4825"/>
    <cellStyle name="20% - Accent5 14 5 2" xfId="10290"/>
    <cellStyle name="20% - Accent5 14 6" xfId="3071"/>
    <cellStyle name="20% - Accent5 14 6 2" xfId="8540"/>
    <cellStyle name="20% - Accent5 14 7" xfId="6792"/>
    <cellStyle name="20% - Accent5 15" xfId="1130"/>
    <cellStyle name="20% - Accent5 15 2" xfId="1586"/>
    <cellStyle name="20% - Accent5 15 2 2" xfId="2284"/>
    <cellStyle name="20% - Accent5 15 2 2 2" xfId="5890"/>
    <cellStyle name="20% - Accent5 15 2 2 2 2" xfId="11355"/>
    <cellStyle name="20% - Accent5 15 2 2 3" xfId="4136"/>
    <cellStyle name="20% - Accent5 15 2 2 3 2" xfId="9605"/>
    <cellStyle name="20% - Accent5 15 2 2 4" xfId="7857"/>
    <cellStyle name="20% - Accent5 15 2 3" xfId="5194"/>
    <cellStyle name="20% - Accent5 15 2 3 2" xfId="10659"/>
    <cellStyle name="20% - Accent5 15 2 4" xfId="3440"/>
    <cellStyle name="20% - Accent5 15 2 4 2" xfId="8909"/>
    <cellStyle name="20% - Accent5 15 2 5" xfId="7161"/>
    <cellStyle name="20% - Accent5 15 3" xfId="1935"/>
    <cellStyle name="20% - Accent5 15 3 2" xfId="5541"/>
    <cellStyle name="20% - Accent5 15 3 2 2" xfId="11006"/>
    <cellStyle name="20% - Accent5 15 3 3" xfId="3787"/>
    <cellStyle name="20% - Accent5 15 3 3 2" xfId="9256"/>
    <cellStyle name="20% - Accent5 15 3 4" xfId="7508"/>
    <cellStyle name="20% - Accent5 15 4" xfId="2665"/>
    <cellStyle name="20% - Accent5 15 4 2" xfId="6239"/>
    <cellStyle name="20% - Accent5 15 4 2 2" xfId="11704"/>
    <cellStyle name="20% - Accent5 15 4 3" xfId="4485"/>
    <cellStyle name="20% - Accent5 15 4 3 2" xfId="9954"/>
    <cellStyle name="20% - Accent5 15 4 4" xfId="8206"/>
    <cellStyle name="20% - Accent5 15 5" xfId="4845"/>
    <cellStyle name="20% - Accent5 15 5 2" xfId="10310"/>
    <cellStyle name="20% - Accent5 15 6" xfId="3091"/>
    <cellStyle name="20% - Accent5 15 6 2" xfId="8560"/>
    <cellStyle name="20% - Accent5 15 7" xfId="6812"/>
    <cellStyle name="20% - Accent5 16" xfId="1158"/>
    <cellStyle name="20% - Accent5 16 2" xfId="1604"/>
    <cellStyle name="20% - Accent5 16 2 2" xfId="2302"/>
    <cellStyle name="20% - Accent5 16 2 2 2" xfId="5908"/>
    <cellStyle name="20% - Accent5 16 2 2 2 2" xfId="11373"/>
    <cellStyle name="20% - Accent5 16 2 2 3" xfId="4154"/>
    <cellStyle name="20% - Accent5 16 2 2 3 2" xfId="9623"/>
    <cellStyle name="20% - Accent5 16 2 2 4" xfId="7875"/>
    <cellStyle name="20% - Accent5 16 2 3" xfId="5212"/>
    <cellStyle name="20% - Accent5 16 2 3 2" xfId="10677"/>
    <cellStyle name="20% - Accent5 16 2 4" xfId="3458"/>
    <cellStyle name="20% - Accent5 16 2 4 2" xfId="8927"/>
    <cellStyle name="20% - Accent5 16 2 5" xfId="7179"/>
    <cellStyle name="20% - Accent5 16 3" xfId="1953"/>
    <cellStyle name="20% - Accent5 16 3 2" xfId="5559"/>
    <cellStyle name="20% - Accent5 16 3 2 2" xfId="11024"/>
    <cellStyle name="20% - Accent5 16 3 3" xfId="3805"/>
    <cellStyle name="20% - Accent5 16 3 3 2" xfId="9274"/>
    <cellStyle name="20% - Accent5 16 3 4" xfId="7526"/>
    <cellStyle name="20% - Accent5 16 4" xfId="2683"/>
    <cellStyle name="20% - Accent5 16 4 2" xfId="6257"/>
    <cellStyle name="20% - Accent5 16 4 2 2" xfId="11722"/>
    <cellStyle name="20% - Accent5 16 4 3" xfId="4503"/>
    <cellStyle name="20% - Accent5 16 4 3 2" xfId="9972"/>
    <cellStyle name="20% - Accent5 16 4 4" xfId="8224"/>
    <cellStyle name="20% - Accent5 16 5" xfId="4863"/>
    <cellStyle name="20% - Accent5 16 5 2" xfId="10328"/>
    <cellStyle name="20% - Accent5 16 6" xfId="3109"/>
    <cellStyle name="20% - Accent5 16 6 2" xfId="8578"/>
    <cellStyle name="20% - Accent5 16 7" xfId="6830"/>
    <cellStyle name="20% - Accent5 17" xfId="1190"/>
    <cellStyle name="20% - Accent5 17 2" xfId="1618"/>
    <cellStyle name="20% - Accent5 17 2 2" xfId="2316"/>
    <cellStyle name="20% - Accent5 17 2 2 2" xfId="5922"/>
    <cellStyle name="20% - Accent5 17 2 2 2 2" xfId="11387"/>
    <cellStyle name="20% - Accent5 17 2 2 3" xfId="4168"/>
    <cellStyle name="20% - Accent5 17 2 2 3 2" xfId="9637"/>
    <cellStyle name="20% - Accent5 17 2 2 4" xfId="7889"/>
    <cellStyle name="20% - Accent5 17 2 3" xfId="5226"/>
    <cellStyle name="20% - Accent5 17 2 3 2" xfId="10691"/>
    <cellStyle name="20% - Accent5 17 2 4" xfId="3472"/>
    <cellStyle name="20% - Accent5 17 2 4 2" xfId="8941"/>
    <cellStyle name="20% - Accent5 17 2 5" xfId="7193"/>
    <cellStyle name="20% - Accent5 17 3" xfId="1967"/>
    <cellStyle name="20% - Accent5 17 3 2" xfId="5573"/>
    <cellStyle name="20% - Accent5 17 3 2 2" xfId="11038"/>
    <cellStyle name="20% - Accent5 17 3 3" xfId="3819"/>
    <cellStyle name="20% - Accent5 17 3 3 2" xfId="9288"/>
    <cellStyle name="20% - Accent5 17 3 4" xfId="7540"/>
    <cellStyle name="20% - Accent5 17 4" xfId="2697"/>
    <cellStyle name="20% - Accent5 17 4 2" xfId="6271"/>
    <cellStyle name="20% - Accent5 17 4 2 2" xfId="11736"/>
    <cellStyle name="20% - Accent5 17 4 3" xfId="4517"/>
    <cellStyle name="20% - Accent5 17 4 3 2" xfId="9986"/>
    <cellStyle name="20% - Accent5 17 4 4" xfId="8238"/>
    <cellStyle name="20% - Accent5 17 5" xfId="4877"/>
    <cellStyle name="20% - Accent5 17 5 2" xfId="10342"/>
    <cellStyle name="20% - Accent5 17 6" xfId="3123"/>
    <cellStyle name="20% - Accent5 17 6 2" xfId="8592"/>
    <cellStyle name="20% - Accent5 17 7" xfId="6844"/>
    <cellStyle name="20% - Accent5 18" xfId="1211"/>
    <cellStyle name="20% - Accent5 18 2" xfId="1632"/>
    <cellStyle name="20% - Accent5 18 2 2" xfId="2330"/>
    <cellStyle name="20% - Accent5 18 2 2 2" xfId="5936"/>
    <cellStyle name="20% - Accent5 18 2 2 2 2" xfId="11401"/>
    <cellStyle name="20% - Accent5 18 2 2 3" xfId="4182"/>
    <cellStyle name="20% - Accent5 18 2 2 3 2" xfId="9651"/>
    <cellStyle name="20% - Accent5 18 2 2 4" xfId="7903"/>
    <cellStyle name="20% - Accent5 18 2 3" xfId="5240"/>
    <cellStyle name="20% - Accent5 18 2 3 2" xfId="10705"/>
    <cellStyle name="20% - Accent5 18 2 4" xfId="3486"/>
    <cellStyle name="20% - Accent5 18 2 4 2" xfId="8955"/>
    <cellStyle name="20% - Accent5 18 2 5" xfId="7207"/>
    <cellStyle name="20% - Accent5 18 3" xfId="1981"/>
    <cellStyle name="20% - Accent5 18 3 2" xfId="5587"/>
    <cellStyle name="20% - Accent5 18 3 2 2" xfId="11052"/>
    <cellStyle name="20% - Accent5 18 3 3" xfId="3833"/>
    <cellStyle name="20% - Accent5 18 3 3 2" xfId="9302"/>
    <cellStyle name="20% - Accent5 18 3 4" xfId="7554"/>
    <cellStyle name="20% - Accent5 18 4" xfId="2711"/>
    <cellStyle name="20% - Accent5 18 4 2" xfId="6285"/>
    <cellStyle name="20% - Accent5 18 4 2 2" xfId="11750"/>
    <cellStyle name="20% - Accent5 18 4 3" xfId="4531"/>
    <cellStyle name="20% - Accent5 18 4 3 2" xfId="10000"/>
    <cellStyle name="20% - Accent5 18 4 4" xfId="8252"/>
    <cellStyle name="20% - Accent5 18 5" xfId="4891"/>
    <cellStyle name="20% - Accent5 18 5 2" xfId="10356"/>
    <cellStyle name="20% - Accent5 18 6" xfId="3137"/>
    <cellStyle name="20% - Accent5 18 6 2" xfId="8606"/>
    <cellStyle name="20% - Accent5 18 7" xfId="6858"/>
    <cellStyle name="20% - Accent5 19" xfId="1245"/>
    <cellStyle name="20% - Accent5 19 2" xfId="1652"/>
    <cellStyle name="20% - Accent5 19 2 2" xfId="2350"/>
    <cellStyle name="20% - Accent5 19 2 2 2" xfId="5956"/>
    <cellStyle name="20% - Accent5 19 2 2 2 2" xfId="11421"/>
    <cellStyle name="20% - Accent5 19 2 2 3" xfId="4202"/>
    <cellStyle name="20% - Accent5 19 2 2 3 2" xfId="9671"/>
    <cellStyle name="20% - Accent5 19 2 2 4" xfId="7923"/>
    <cellStyle name="20% - Accent5 19 2 3" xfId="5260"/>
    <cellStyle name="20% - Accent5 19 2 3 2" xfId="10725"/>
    <cellStyle name="20% - Accent5 19 2 4" xfId="3506"/>
    <cellStyle name="20% - Accent5 19 2 4 2" xfId="8975"/>
    <cellStyle name="20% - Accent5 19 2 5" xfId="7227"/>
    <cellStyle name="20% - Accent5 19 3" xfId="2001"/>
    <cellStyle name="20% - Accent5 19 3 2" xfId="5607"/>
    <cellStyle name="20% - Accent5 19 3 2 2" xfId="11072"/>
    <cellStyle name="20% - Accent5 19 3 3" xfId="3853"/>
    <cellStyle name="20% - Accent5 19 3 3 2" xfId="9322"/>
    <cellStyle name="20% - Accent5 19 3 4" xfId="7574"/>
    <cellStyle name="20% - Accent5 19 4" xfId="2731"/>
    <cellStyle name="20% - Accent5 19 4 2" xfId="6305"/>
    <cellStyle name="20% - Accent5 19 4 2 2" xfId="11770"/>
    <cellStyle name="20% - Accent5 19 4 3" xfId="4551"/>
    <cellStyle name="20% - Accent5 19 4 3 2" xfId="10020"/>
    <cellStyle name="20% - Accent5 19 4 4" xfId="8272"/>
    <cellStyle name="20% - Accent5 19 5" xfId="4911"/>
    <cellStyle name="20% - Accent5 19 5 2" xfId="10376"/>
    <cellStyle name="20% - Accent5 19 6" xfId="3157"/>
    <cellStyle name="20% - Accent5 19 6 2" xfId="8626"/>
    <cellStyle name="20% - Accent5 19 7" xfId="6878"/>
    <cellStyle name="20% - Accent5 2" xfId="42"/>
    <cellStyle name="20% - Accent5 2 2" xfId="898"/>
    <cellStyle name="20% - Accent5 2 3" xfId="466"/>
    <cellStyle name="20% - Accent5 2 3 2" xfId="1381"/>
    <cellStyle name="20% - Accent5 2 3 2 2" xfId="2079"/>
    <cellStyle name="20% - Accent5 2 3 2 2 2" xfId="5685"/>
    <cellStyle name="20% - Accent5 2 3 2 2 2 2" xfId="11150"/>
    <cellStyle name="20% - Accent5 2 3 2 2 3" xfId="3931"/>
    <cellStyle name="20% - Accent5 2 3 2 2 3 2" xfId="9400"/>
    <cellStyle name="20% - Accent5 2 3 2 2 4" xfId="7652"/>
    <cellStyle name="20% - Accent5 2 3 2 3" xfId="4989"/>
    <cellStyle name="20% - Accent5 2 3 2 3 2" xfId="10454"/>
    <cellStyle name="20% - Accent5 2 3 2 4" xfId="3235"/>
    <cellStyle name="20% - Accent5 2 3 2 4 2" xfId="8704"/>
    <cellStyle name="20% - Accent5 2 3 2 5" xfId="6956"/>
    <cellStyle name="20% - Accent5 2 3 3" xfId="1730"/>
    <cellStyle name="20% - Accent5 2 3 3 2" xfId="5336"/>
    <cellStyle name="20% - Accent5 2 3 3 2 2" xfId="10801"/>
    <cellStyle name="20% - Accent5 2 3 3 3" xfId="3582"/>
    <cellStyle name="20% - Accent5 2 3 3 3 2" xfId="9051"/>
    <cellStyle name="20% - Accent5 2 3 3 4" xfId="7303"/>
    <cellStyle name="20% - Accent5 2 3 4" xfId="2460"/>
    <cellStyle name="20% - Accent5 2 3 4 2" xfId="6034"/>
    <cellStyle name="20% - Accent5 2 3 4 2 2" xfId="11499"/>
    <cellStyle name="20% - Accent5 2 3 4 3" xfId="4280"/>
    <cellStyle name="20% - Accent5 2 3 4 3 2" xfId="9749"/>
    <cellStyle name="20% - Accent5 2 3 4 4" xfId="8001"/>
    <cellStyle name="20% - Accent5 2 3 5" xfId="4638"/>
    <cellStyle name="20% - Accent5 2 3 5 2" xfId="10103"/>
    <cellStyle name="20% - Accent5 2 3 6" xfId="2886"/>
    <cellStyle name="20% - Accent5 2 3 6 2" xfId="8355"/>
    <cellStyle name="20% - Accent5 2 3 7" xfId="6607"/>
    <cellStyle name="20% - Accent5 20" xfId="1304"/>
    <cellStyle name="20% - Accent5 20 2" xfId="1667"/>
    <cellStyle name="20% - Accent5 20 2 2" xfId="2365"/>
    <cellStyle name="20% - Accent5 20 2 2 2" xfId="5971"/>
    <cellStyle name="20% - Accent5 20 2 2 2 2" xfId="11436"/>
    <cellStyle name="20% - Accent5 20 2 2 3" xfId="4217"/>
    <cellStyle name="20% - Accent5 20 2 2 3 2" xfId="9686"/>
    <cellStyle name="20% - Accent5 20 2 2 4" xfId="7938"/>
    <cellStyle name="20% - Accent5 20 2 3" xfId="5275"/>
    <cellStyle name="20% - Accent5 20 2 3 2" xfId="10740"/>
    <cellStyle name="20% - Accent5 20 2 4" xfId="3521"/>
    <cellStyle name="20% - Accent5 20 2 4 2" xfId="8990"/>
    <cellStyle name="20% - Accent5 20 2 5" xfId="7242"/>
    <cellStyle name="20% - Accent5 20 3" xfId="2016"/>
    <cellStyle name="20% - Accent5 20 3 2" xfId="5622"/>
    <cellStyle name="20% - Accent5 20 3 2 2" xfId="11087"/>
    <cellStyle name="20% - Accent5 20 3 3" xfId="3868"/>
    <cellStyle name="20% - Accent5 20 3 3 2" xfId="9337"/>
    <cellStyle name="20% - Accent5 20 3 4" xfId="7589"/>
    <cellStyle name="20% - Accent5 20 4" xfId="2746"/>
    <cellStyle name="20% - Accent5 20 4 2" xfId="6320"/>
    <cellStyle name="20% - Accent5 20 4 2 2" xfId="11785"/>
    <cellStyle name="20% - Accent5 20 4 3" xfId="4566"/>
    <cellStyle name="20% - Accent5 20 4 3 2" xfId="10035"/>
    <cellStyle name="20% - Accent5 20 4 4" xfId="8287"/>
    <cellStyle name="20% - Accent5 20 5" xfId="4926"/>
    <cellStyle name="20% - Accent5 20 5 2" xfId="10391"/>
    <cellStyle name="20% - Accent5 20 6" xfId="3172"/>
    <cellStyle name="20% - Accent5 20 6 2" xfId="8641"/>
    <cellStyle name="20% - Accent5 20 7" xfId="6893"/>
    <cellStyle name="20% - Accent5 21" xfId="343"/>
    <cellStyle name="20% - Accent5 22" xfId="339"/>
    <cellStyle name="20% - Accent5 22 2" xfId="1367"/>
    <cellStyle name="20% - Accent5 22 2 2" xfId="2065"/>
    <cellStyle name="20% - Accent5 22 2 2 2" xfId="5671"/>
    <cellStyle name="20% - Accent5 22 2 2 2 2" xfId="11136"/>
    <cellStyle name="20% - Accent5 22 2 2 3" xfId="3917"/>
    <cellStyle name="20% - Accent5 22 2 2 3 2" xfId="9386"/>
    <cellStyle name="20% - Accent5 22 2 2 4" xfId="7638"/>
    <cellStyle name="20% - Accent5 22 2 3" xfId="4975"/>
    <cellStyle name="20% - Accent5 22 2 3 2" xfId="10440"/>
    <cellStyle name="20% - Accent5 22 2 4" xfId="3221"/>
    <cellStyle name="20% - Accent5 22 2 4 2" xfId="8690"/>
    <cellStyle name="20% - Accent5 22 2 5" xfId="6942"/>
    <cellStyle name="20% - Accent5 22 3" xfId="1716"/>
    <cellStyle name="20% - Accent5 22 3 2" xfId="5322"/>
    <cellStyle name="20% - Accent5 22 3 2 2" xfId="10787"/>
    <cellStyle name="20% - Accent5 22 3 3" xfId="3568"/>
    <cellStyle name="20% - Accent5 22 3 3 2" xfId="9037"/>
    <cellStyle name="20% - Accent5 22 3 4" xfId="7289"/>
    <cellStyle name="20% - Accent5 22 4" xfId="2446"/>
    <cellStyle name="20% - Accent5 22 4 2" xfId="6020"/>
    <cellStyle name="20% - Accent5 22 4 2 2" xfId="11485"/>
    <cellStyle name="20% - Accent5 22 4 3" xfId="4266"/>
    <cellStyle name="20% - Accent5 22 4 3 2" xfId="9735"/>
    <cellStyle name="20% - Accent5 22 4 4" xfId="7987"/>
    <cellStyle name="20% - Accent5 22 5" xfId="4624"/>
    <cellStyle name="20% - Accent5 22 5 2" xfId="10089"/>
    <cellStyle name="20% - Accent5 22 6" xfId="2872"/>
    <cellStyle name="20% - Accent5 22 6 2" xfId="8341"/>
    <cellStyle name="20% - Accent5 22 7" xfId="6593"/>
    <cellStyle name="20% - Accent5 23" xfId="1328"/>
    <cellStyle name="20% - Accent5 23 2" xfId="2032"/>
    <cellStyle name="20% - Accent5 23 2 2" xfId="5638"/>
    <cellStyle name="20% - Accent5 23 2 2 2" xfId="11103"/>
    <cellStyle name="20% - Accent5 23 2 3" xfId="3884"/>
    <cellStyle name="20% - Accent5 23 2 3 2" xfId="9353"/>
    <cellStyle name="20% - Accent5 23 2 4" xfId="7605"/>
    <cellStyle name="20% - Accent5 23 3" xfId="4942"/>
    <cellStyle name="20% - Accent5 23 3 2" xfId="10407"/>
    <cellStyle name="20% - Accent5 23 4" xfId="3188"/>
    <cellStyle name="20% - Accent5 23 4 2" xfId="8657"/>
    <cellStyle name="20% - Accent5 23 5" xfId="6909"/>
    <cellStyle name="20% - Accent5 24" xfId="1679"/>
    <cellStyle name="20% - Accent5 24 2" xfId="5285"/>
    <cellStyle name="20% - Accent5 24 2 2" xfId="10750"/>
    <cellStyle name="20% - Accent5 24 3" xfId="3531"/>
    <cellStyle name="20% - Accent5 24 3 2" xfId="9000"/>
    <cellStyle name="20% - Accent5 24 4" xfId="7252"/>
    <cellStyle name="20% - Accent5 25" xfId="2409"/>
    <cellStyle name="20% - Accent5 25 2" xfId="5983"/>
    <cellStyle name="20% - Accent5 25 2 2" xfId="11448"/>
    <cellStyle name="20% - Accent5 25 3" xfId="4229"/>
    <cellStyle name="20% - Accent5 25 3 2" xfId="9698"/>
    <cellStyle name="20% - Accent5 25 4" xfId="7950"/>
    <cellStyle name="20% - Accent5 26" xfId="4587"/>
    <cellStyle name="20% - Accent5 26 2" xfId="10052"/>
    <cellStyle name="20% - Accent5 27" xfId="2835"/>
    <cellStyle name="20% - Accent5 27 2" xfId="8304"/>
    <cellStyle name="20% - Accent5 28" xfId="6339"/>
    <cellStyle name="20% - Accent5 28 2" xfId="11802"/>
    <cellStyle name="20% - Accent5 29" xfId="6554"/>
    <cellStyle name="20% - Accent5 3" xfId="43"/>
    <cellStyle name="20% - Accent5 3 2" xfId="899"/>
    <cellStyle name="20% - Accent5 3 3" xfId="508"/>
    <cellStyle name="20% - Accent5 3 3 2" xfId="1395"/>
    <cellStyle name="20% - Accent5 3 3 2 2" xfId="2093"/>
    <cellStyle name="20% - Accent5 3 3 2 2 2" xfId="5699"/>
    <cellStyle name="20% - Accent5 3 3 2 2 2 2" xfId="11164"/>
    <cellStyle name="20% - Accent5 3 3 2 2 3" xfId="3945"/>
    <cellStyle name="20% - Accent5 3 3 2 2 3 2" xfId="9414"/>
    <cellStyle name="20% - Accent5 3 3 2 2 4" xfId="7666"/>
    <cellStyle name="20% - Accent5 3 3 2 3" xfId="5003"/>
    <cellStyle name="20% - Accent5 3 3 2 3 2" xfId="10468"/>
    <cellStyle name="20% - Accent5 3 3 2 4" xfId="3249"/>
    <cellStyle name="20% - Accent5 3 3 2 4 2" xfId="8718"/>
    <cellStyle name="20% - Accent5 3 3 2 5" xfId="6970"/>
    <cellStyle name="20% - Accent5 3 3 3" xfId="1744"/>
    <cellStyle name="20% - Accent5 3 3 3 2" xfId="5350"/>
    <cellStyle name="20% - Accent5 3 3 3 2 2" xfId="10815"/>
    <cellStyle name="20% - Accent5 3 3 3 3" xfId="3596"/>
    <cellStyle name="20% - Accent5 3 3 3 3 2" xfId="9065"/>
    <cellStyle name="20% - Accent5 3 3 3 4" xfId="7317"/>
    <cellStyle name="20% - Accent5 3 3 4" xfId="2474"/>
    <cellStyle name="20% - Accent5 3 3 4 2" xfId="6048"/>
    <cellStyle name="20% - Accent5 3 3 4 2 2" xfId="11513"/>
    <cellStyle name="20% - Accent5 3 3 4 3" xfId="4294"/>
    <cellStyle name="20% - Accent5 3 3 4 3 2" xfId="9763"/>
    <cellStyle name="20% - Accent5 3 3 4 4" xfId="8015"/>
    <cellStyle name="20% - Accent5 3 3 5" xfId="4652"/>
    <cellStyle name="20% - Accent5 3 3 5 2" xfId="10117"/>
    <cellStyle name="20% - Accent5 3 3 6" xfId="2900"/>
    <cellStyle name="20% - Accent5 3 3 6 2" xfId="8369"/>
    <cellStyle name="20% - Accent5 3 3 7" xfId="6621"/>
    <cellStyle name="20% - Accent5 30" xfId="11919"/>
    <cellStyle name="20% - Accent5 4" xfId="323"/>
    <cellStyle name="20% - Accent5 4 2" xfId="550"/>
    <cellStyle name="20% - Accent5 4 2 2" xfId="1409"/>
    <cellStyle name="20% - Accent5 4 2 2 2" xfId="2107"/>
    <cellStyle name="20% - Accent5 4 2 2 2 2" xfId="5713"/>
    <cellStyle name="20% - Accent5 4 2 2 2 2 2" xfId="11178"/>
    <cellStyle name="20% - Accent5 4 2 2 2 3" xfId="3959"/>
    <cellStyle name="20% - Accent5 4 2 2 2 3 2" xfId="9428"/>
    <cellStyle name="20% - Accent5 4 2 2 2 4" xfId="7680"/>
    <cellStyle name="20% - Accent5 4 2 2 3" xfId="5017"/>
    <cellStyle name="20% - Accent5 4 2 2 3 2" xfId="10482"/>
    <cellStyle name="20% - Accent5 4 2 2 4" xfId="3263"/>
    <cellStyle name="20% - Accent5 4 2 2 4 2" xfId="8732"/>
    <cellStyle name="20% - Accent5 4 2 2 5" xfId="6984"/>
    <cellStyle name="20% - Accent5 4 2 3" xfId="1758"/>
    <cellStyle name="20% - Accent5 4 2 3 2" xfId="5364"/>
    <cellStyle name="20% - Accent5 4 2 3 2 2" xfId="10829"/>
    <cellStyle name="20% - Accent5 4 2 3 3" xfId="3610"/>
    <cellStyle name="20% - Accent5 4 2 3 3 2" xfId="9079"/>
    <cellStyle name="20% - Accent5 4 2 3 4" xfId="7331"/>
    <cellStyle name="20% - Accent5 4 2 4" xfId="2488"/>
    <cellStyle name="20% - Accent5 4 2 4 2" xfId="6062"/>
    <cellStyle name="20% - Accent5 4 2 4 2 2" xfId="11527"/>
    <cellStyle name="20% - Accent5 4 2 4 3" xfId="4308"/>
    <cellStyle name="20% - Accent5 4 2 4 3 2" xfId="9777"/>
    <cellStyle name="20% - Accent5 4 2 4 4" xfId="8029"/>
    <cellStyle name="20% - Accent5 4 2 5" xfId="4666"/>
    <cellStyle name="20% - Accent5 4 2 5 2" xfId="10131"/>
    <cellStyle name="20% - Accent5 4 2 6" xfId="2914"/>
    <cellStyle name="20% - Accent5 4 2 6 2" xfId="8383"/>
    <cellStyle name="20% - Accent5 4 2 7" xfId="6635"/>
    <cellStyle name="20% - Accent5 4 3" xfId="1351"/>
    <cellStyle name="20% - Accent5 4 3 2" xfId="2049"/>
    <cellStyle name="20% - Accent5 4 3 2 2" xfId="5655"/>
    <cellStyle name="20% - Accent5 4 3 2 2 2" xfId="11120"/>
    <cellStyle name="20% - Accent5 4 3 2 3" xfId="3901"/>
    <cellStyle name="20% - Accent5 4 3 2 3 2" xfId="9370"/>
    <cellStyle name="20% - Accent5 4 3 2 4" xfId="7622"/>
    <cellStyle name="20% - Accent5 4 3 3" xfId="4959"/>
    <cellStyle name="20% - Accent5 4 3 3 2" xfId="10424"/>
    <cellStyle name="20% - Accent5 4 3 4" xfId="3205"/>
    <cellStyle name="20% - Accent5 4 3 4 2" xfId="8674"/>
    <cellStyle name="20% - Accent5 4 3 5" xfId="6926"/>
    <cellStyle name="20% - Accent5 4 4" xfId="1700"/>
    <cellStyle name="20% - Accent5 4 4 2" xfId="5306"/>
    <cellStyle name="20% - Accent5 4 4 2 2" xfId="10771"/>
    <cellStyle name="20% - Accent5 4 4 3" xfId="3552"/>
    <cellStyle name="20% - Accent5 4 4 3 2" xfId="9021"/>
    <cellStyle name="20% - Accent5 4 4 4" xfId="7273"/>
    <cellStyle name="20% - Accent5 4 5" xfId="2430"/>
    <cellStyle name="20% - Accent5 4 5 2" xfId="6004"/>
    <cellStyle name="20% - Accent5 4 5 2 2" xfId="11469"/>
    <cellStyle name="20% - Accent5 4 5 3" xfId="4250"/>
    <cellStyle name="20% - Accent5 4 5 3 2" xfId="9719"/>
    <cellStyle name="20% - Accent5 4 5 4" xfId="7971"/>
    <cellStyle name="20% - Accent5 4 6" xfId="4608"/>
    <cellStyle name="20% - Accent5 4 6 2" xfId="10073"/>
    <cellStyle name="20% - Accent5 4 7" xfId="2856"/>
    <cellStyle name="20% - Accent5 4 7 2" xfId="8325"/>
    <cellStyle name="20% - Accent5 4 8" xfId="6577"/>
    <cellStyle name="20% - Accent5 5" xfId="592"/>
    <cellStyle name="20% - Accent5 5 2" xfId="1423"/>
    <cellStyle name="20% - Accent5 5 2 2" xfId="2121"/>
    <cellStyle name="20% - Accent5 5 2 2 2" xfId="5727"/>
    <cellStyle name="20% - Accent5 5 2 2 2 2" xfId="11192"/>
    <cellStyle name="20% - Accent5 5 2 2 3" xfId="3973"/>
    <cellStyle name="20% - Accent5 5 2 2 3 2" xfId="9442"/>
    <cellStyle name="20% - Accent5 5 2 2 4" xfId="7694"/>
    <cellStyle name="20% - Accent5 5 2 3" xfId="5031"/>
    <cellStyle name="20% - Accent5 5 2 3 2" xfId="10496"/>
    <cellStyle name="20% - Accent5 5 2 4" xfId="3277"/>
    <cellStyle name="20% - Accent5 5 2 4 2" xfId="8746"/>
    <cellStyle name="20% - Accent5 5 2 5" xfId="6998"/>
    <cellStyle name="20% - Accent5 5 3" xfId="1772"/>
    <cellStyle name="20% - Accent5 5 3 2" xfId="5378"/>
    <cellStyle name="20% - Accent5 5 3 2 2" xfId="10843"/>
    <cellStyle name="20% - Accent5 5 3 3" xfId="3624"/>
    <cellStyle name="20% - Accent5 5 3 3 2" xfId="9093"/>
    <cellStyle name="20% - Accent5 5 3 4" xfId="7345"/>
    <cellStyle name="20% - Accent5 5 4" xfId="2502"/>
    <cellStyle name="20% - Accent5 5 4 2" xfId="6076"/>
    <cellStyle name="20% - Accent5 5 4 2 2" xfId="11541"/>
    <cellStyle name="20% - Accent5 5 4 3" xfId="4322"/>
    <cellStyle name="20% - Accent5 5 4 3 2" xfId="9791"/>
    <cellStyle name="20% - Accent5 5 4 4" xfId="8043"/>
    <cellStyle name="20% - Accent5 5 5" xfId="4680"/>
    <cellStyle name="20% - Accent5 5 5 2" xfId="10145"/>
    <cellStyle name="20% - Accent5 5 6" xfId="2928"/>
    <cellStyle name="20% - Accent5 5 6 2" xfId="8397"/>
    <cellStyle name="20% - Accent5 5 7" xfId="6649"/>
    <cellStyle name="20% - Accent5 6" xfId="634"/>
    <cellStyle name="20% - Accent5 6 2" xfId="1437"/>
    <cellStyle name="20% - Accent5 6 2 2" xfId="2135"/>
    <cellStyle name="20% - Accent5 6 2 2 2" xfId="5741"/>
    <cellStyle name="20% - Accent5 6 2 2 2 2" xfId="11206"/>
    <cellStyle name="20% - Accent5 6 2 2 3" xfId="3987"/>
    <cellStyle name="20% - Accent5 6 2 2 3 2" xfId="9456"/>
    <cellStyle name="20% - Accent5 6 2 2 4" xfId="7708"/>
    <cellStyle name="20% - Accent5 6 2 3" xfId="5045"/>
    <cellStyle name="20% - Accent5 6 2 3 2" xfId="10510"/>
    <cellStyle name="20% - Accent5 6 2 4" xfId="3291"/>
    <cellStyle name="20% - Accent5 6 2 4 2" xfId="8760"/>
    <cellStyle name="20% - Accent5 6 2 5" xfId="7012"/>
    <cellStyle name="20% - Accent5 6 3" xfId="1786"/>
    <cellStyle name="20% - Accent5 6 3 2" xfId="5392"/>
    <cellStyle name="20% - Accent5 6 3 2 2" xfId="10857"/>
    <cellStyle name="20% - Accent5 6 3 3" xfId="3638"/>
    <cellStyle name="20% - Accent5 6 3 3 2" xfId="9107"/>
    <cellStyle name="20% - Accent5 6 3 4" xfId="7359"/>
    <cellStyle name="20% - Accent5 6 4" xfId="2516"/>
    <cellStyle name="20% - Accent5 6 4 2" xfId="6090"/>
    <cellStyle name="20% - Accent5 6 4 2 2" xfId="11555"/>
    <cellStyle name="20% - Accent5 6 4 3" xfId="4336"/>
    <cellStyle name="20% - Accent5 6 4 3 2" xfId="9805"/>
    <cellStyle name="20% - Accent5 6 4 4" xfId="8057"/>
    <cellStyle name="20% - Accent5 6 5" xfId="4695"/>
    <cellStyle name="20% - Accent5 6 5 2" xfId="10160"/>
    <cellStyle name="20% - Accent5 6 6" xfId="2942"/>
    <cellStyle name="20% - Accent5 6 6 2" xfId="8411"/>
    <cellStyle name="20% - Accent5 6 7" xfId="6663"/>
    <cellStyle name="20% - Accent5 7" xfId="676"/>
    <cellStyle name="20% - Accent5 7 2" xfId="1451"/>
    <cellStyle name="20% - Accent5 7 2 2" xfId="2149"/>
    <cellStyle name="20% - Accent5 7 2 2 2" xfId="5755"/>
    <cellStyle name="20% - Accent5 7 2 2 2 2" xfId="11220"/>
    <cellStyle name="20% - Accent5 7 2 2 3" xfId="4001"/>
    <cellStyle name="20% - Accent5 7 2 2 3 2" xfId="9470"/>
    <cellStyle name="20% - Accent5 7 2 2 4" xfId="7722"/>
    <cellStyle name="20% - Accent5 7 2 3" xfId="5059"/>
    <cellStyle name="20% - Accent5 7 2 3 2" xfId="10524"/>
    <cellStyle name="20% - Accent5 7 2 4" xfId="3305"/>
    <cellStyle name="20% - Accent5 7 2 4 2" xfId="8774"/>
    <cellStyle name="20% - Accent5 7 2 5" xfId="7026"/>
    <cellStyle name="20% - Accent5 7 3" xfId="1800"/>
    <cellStyle name="20% - Accent5 7 3 2" xfId="5406"/>
    <cellStyle name="20% - Accent5 7 3 2 2" xfId="10871"/>
    <cellStyle name="20% - Accent5 7 3 3" xfId="3652"/>
    <cellStyle name="20% - Accent5 7 3 3 2" xfId="9121"/>
    <cellStyle name="20% - Accent5 7 3 4" xfId="7373"/>
    <cellStyle name="20% - Accent5 7 4" xfId="2530"/>
    <cellStyle name="20% - Accent5 7 4 2" xfId="6104"/>
    <cellStyle name="20% - Accent5 7 4 2 2" xfId="11569"/>
    <cellStyle name="20% - Accent5 7 4 3" xfId="4350"/>
    <cellStyle name="20% - Accent5 7 4 3 2" xfId="9819"/>
    <cellStyle name="20% - Accent5 7 4 4" xfId="8071"/>
    <cellStyle name="20% - Accent5 7 5" xfId="4710"/>
    <cellStyle name="20% - Accent5 7 5 2" xfId="10175"/>
    <cellStyle name="20% - Accent5 7 6" xfId="2956"/>
    <cellStyle name="20% - Accent5 7 6 2" xfId="8425"/>
    <cellStyle name="20% - Accent5 7 7" xfId="6677"/>
    <cellStyle name="20% - Accent5 8" xfId="717"/>
    <cellStyle name="20% - Accent5 8 2" xfId="1464"/>
    <cellStyle name="20% - Accent5 8 2 2" xfId="2162"/>
    <cellStyle name="20% - Accent5 8 2 2 2" xfId="5768"/>
    <cellStyle name="20% - Accent5 8 2 2 2 2" xfId="11233"/>
    <cellStyle name="20% - Accent5 8 2 2 3" xfId="4014"/>
    <cellStyle name="20% - Accent5 8 2 2 3 2" xfId="9483"/>
    <cellStyle name="20% - Accent5 8 2 2 4" xfId="7735"/>
    <cellStyle name="20% - Accent5 8 2 3" xfId="5072"/>
    <cellStyle name="20% - Accent5 8 2 3 2" xfId="10537"/>
    <cellStyle name="20% - Accent5 8 2 4" xfId="3318"/>
    <cellStyle name="20% - Accent5 8 2 4 2" xfId="8787"/>
    <cellStyle name="20% - Accent5 8 2 5" xfId="7039"/>
    <cellStyle name="20% - Accent5 8 3" xfId="1813"/>
    <cellStyle name="20% - Accent5 8 3 2" xfId="5419"/>
    <cellStyle name="20% - Accent5 8 3 2 2" xfId="10884"/>
    <cellStyle name="20% - Accent5 8 3 3" xfId="3665"/>
    <cellStyle name="20% - Accent5 8 3 3 2" xfId="9134"/>
    <cellStyle name="20% - Accent5 8 3 4" xfId="7386"/>
    <cellStyle name="20% - Accent5 8 4" xfId="2543"/>
    <cellStyle name="20% - Accent5 8 4 2" xfId="6117"/>
    <cellStyle name="20% - Accent5 8 4 2 2" xfId="11582"/>
    <cellStyle name="20% - Accent5 8 4 3" xfId="4363"/>
    <cellStyle name="20% - Accent5 8 4 3 2" xfId="9832"/>
    <cellStyle name="20% - Accent5 8 4 4" xfId="8084"/>
    <cellStyle name="20% - Accent5 8 5" xfId="4723"/>
    <cellStyle name="20% - Accent5 8 5 2" xfId="10188"/>
    <cellStyle name="20% - Accent5 8 6" xfId="2969"/>
    <cellStyle name="20% - Accent5 8 6 2" xfId="8438"/>
    <cellStyle name="20% - Accent5 8 7" xfId="6690"/>
    <cellStyle name="20% - Accent5 9" xfId="758"/>
    <cellStyle name="20% - Accent5 9 2" xfId="1477"/>
    <cellStyle name="20% - Accent5 9 2 2" xfId="2175"/>
    <cellStyle name="20% - Accent5 9 2 2 2" xfId="5781"/>
    <cellStyle name="20% - Accent5 9 2 2 2 2" xfId="11246"/>
    <cellStyle name="20% - Accent5 9 2 2 3" xfId="4027"/>
    <cellStyle name="20% - Accent5 9 2 2 3 2" xfId="9496"/>
    <cellStyle name="20% - Accent5 9 2 2 4" xfId="7748"/>
    <cellStyle name="20% - Accent5 9 2 3" xfId="5085"/>
    <cellStyle name="20% - Accent5 9 2 3 2" xfId="10550"/>
    <cellStyle name="20% - Accent5 9 2 4" xfId="3331"/>
    <cellStyle name="20% - Accent5 9 2 4 2" xfId="8800"/>
    <cellStyle name="20% - Accent5 9 2 5" xfId="7052"/>
    <cellStyle name="20% - Accent5 9 3" xfId="1826"/>
    <cellStyle name="20% - Accent5 9 3 2" xfId="5432"/>
    <cellStyle name="20% - Accent5 9 3 2 2" xfId="10897"/>
    <cellStyle name="20% - Accent5 9 3 3" xfId="3678"/>
    <cellStyle name="20% - Accent5 9 3 3 2" xfId="9147"/>
    <cellStyle name="20% - Accent5 9 3 4" xfId="7399"/>
    <cellStyle name="20% - Accent5 9 4" xfId="2556"/>
    <cellStyle name="20% - Accent5 9 4 2" xfId="6130"/>
    <cellStyle name="20% - Accent5 9 4 2 2" xfId="11595"/>
    <cellStyle name="20% - Accent5 9 4 3" xfId="4376"/>
    <cellStyle name="20% - Accent5 9 4 3 2" xfId="9845"/>
    <cellStyle name="20% - Accent5 9 4 4" xfId="8097"/>
    <cellStyle name="20% - Accent5 9 5" xfId="4736"/>
    <cellStyle name="20% - Accent5 9 5 2" xfId="10201"/>
    <cellStyle name="20% - Accent5 9 6" xfId="2982"/>
    <cellStyle name="20% - Accent5 9 6 2" xfId="8451"/>
    <cellStyle name="20% - Accent5 9 7" xfId="6703"/>
    <cellStyle name="20% - Accent6" xfId="44" builtinId="50" customBuiltin="1"/>
    <cellStyle name="20% - Accent6 10" xfId="792"/>
    <cellStyle name="20% - Accent6 10 2" xfId="1497"/>
    <cellStyle name="20% - Accent6 10 2 2" xfId="2195"/>
    <cellStyle name="20% - Accent6 10 2 2 2" xfId="5801"/>
    <cellStyle name="20% - Accent6 10 2 2 2 2" xfId="11266"/>
    <cellStyle name="20% - Accent6 10 2 2 3" xfId="4047"/>
    <cellStyle name="20% - Accent6 10 2 2 3 2" xfId="9516"/>
    <cellStyle name="20% - Accent6 10 2 2 4" xfId="7768"/>
    <cellStyle name="20% - Accent6 10 2 3" xfId="5105"/>
    <cellStyle name="20% - Accent6 10 2 3 2" xfId="10570"/>
    <cellStyle name="20% - Accent6 10 2 4" xfId="3351"/>
    <cellStyle name="20% - Accent6 10 2 4 2" xfId="8820"/>
    <cellStyle name="20% - Accent6 10 2 5" xfId="7072"/>
    <cellStyle name="20% - Accent6 10 3" xfId="1846"/>
    <cellStyle name="20% - Accent6 10 3 2" xfId="5452"/>
    <cellStyle name="20% - Accent6 10 3 2 2" xfId="10917"/>
    <cellStyle name="20% - Accent6 10 3 3" xfId="3698"/>
    <cellStyle name="20% - Accent6 10 3 3 2" xfId="9167"/>
    <cellStyle name="20% - Accent6 10 3 4" xfId="7419"/>
    <cellStyle name="20% - Accent6 10 4" xfId="2576"/>
    <cellStyle name="20% - Accent6 10 4 2" xfId="6150"/>
    <cellStyle name="20% - Accent6 10 4 2 2" xfId="11615"/>
    <cellStyle name="20% - Accent6 10 4 3" xfId="4396"/>
    <cellStyle name="20% - Accent6 10 4 3 2" xfId="9865"/>
    <cellStyle name="20% - Accent6 10 4 4" xfId="8117"/>
    <cellStyle name="20% - Accent6 10 5" xfId="4756"/>
    <cellStyle name="20% - Accent6 10 5 2" xfId="10221"/>
    <cellStyle name="20% - Accent6 10 6" xfId="3002"/>
    <cellStyle name="20% - Accent6 10 6 2" xfId="8471"/>
    <cellStyle name="20% - Accent6 10 7" xfId="6723"/>
    <cellStyle name="20% - Accent6 11" xfId="835"/>
    <cellStyle name="20% - Accent6 11 2" xfId="1513"/>
    <cellStyle name="20% - Accent6 11 2 2" xfId="2211"/>
    <cellStyle name="20% - Accent6 11 2 2 2" xfId="5817"/>
    <cellStyle name="20% - Accent6 11 2 2 2 2" xfId="11282"/>
    <cellStyle name="20% - Accent6 11 2 2 3" xfId="4063"/>
    <cellStyle name="20% - Accent6 11 2 2 3 2" xfId="9532"/>
    <cellStyle name="20% - Accent6 11 2 2 4" xfId="7784"/>
    <cellStyle name="20% - Accent6 11 2 3" xfId="5121"/>
    <cellStyle name="20% - Accent6 11 2 3 2" xfId="10586"/>
    <cellStyle name="20% - Accent6 11 2 4" xfId="3367"/>
    <cellStyle name="20% - Accent6 11 2 4 2" xfId="8836"/>
    <cellStyle name="20% - Accent6 11 2 5" xfId="7088"/>
    <cellStyle name="20% - Accent6 11 3" xfId="1862"/>
    <cellStyle name="20% - Accent6 11 3 2" xfId="5468"/>
    <cellStyle name="20% - Accent6 11 3 2 2" xfId="10933"/>
    <cellStyle name="20% - Accent6 11 3 3" xfId="3714"/>
    <cellStyle name="20% - Accent6 11 3 3 2" xfId="9183"/>
    <cellStyle name="20% - Accent6 11 3 4" xfId="7435"/>
    <cellStyle name="20% - Accent6 11 4" xfId="2592"/>
    <cellStyle name="20% - Accent6 11 4 2" xfId="6166"/>
    <cellStyle name="20% - Accent6 11 4 2 2" xfId="11631"/>
    <cellStyle name="20% - Accent6 11 4 3" xfId="4412"/>
    <cellStyle name="20% - Accent6 11 4 3 2" xfId="9881"/>
    <cellStyle name="20% - Accent6 11 4 4" xfId="8133"/>
    <cellStyle name="20% - Accent6 11 5" xfId="4772"/>
    <cellStyle name="20% - Accent6 11 5 2" xfId="10237"/>
    <cellStyle name="20% - Accent6 11 6" xfId="3018"/>
    <cellStyle name="20% - Accent6 11 6 2" xfId="8487"/>
    <cellStyle name="20% - Accent6 11 7" xfId="6739"/>
    <cellStyle name="20% - Accent6 12" xfId="874"/>
    <cellStyle name="20% - Accent6 12 2" xfId="1531"/>
    <cellStyle name="20% - Accent6 12 2 2" xfId="2229"/>
    <cellStyle name="20% - Accent6 12 2 2 2" xfId="5835"/>
    <cellStyle name="20% - Accent6 12 2 2 2 2" xfId="11300"/>
    <cellStyle name="20% - Accent6 12 2 2 3" xfId="4081"/>
    <cellStyle name="20% - Accent6 12 2 2 3 2" xfId="9550"/>
    <cellStyle name="20% - Accent6 12 2 2 4" xfId="7802"/>
    <cellStyle name="20% - Accent6 12 2 3" xfId="5139"/>
    <cellStyle name="20% - Accent6 12 2 3 2" xfId="10604"/>
    <cellStyle name="20% - Accent6 12 2 4" xfId="3385"/>
    <cellStyle name="20% - Accent6 12 2 4 2" xfId="8854"/>
    <cellStyle name="20% - Accent6 12 2 5" xfId="7106"/>
    <cellStyle name="20% - Accent6 12 3" xfId="1880"/>
    <cellStyle name="20% - Accent6 12 3 2" xfId="5486"/>
    <cellStyle name="20% - Accent6 12 3 2 2" xfId="10951"/>
    <cellStyle name="20% - Accent6 12 3 3" xfId="3732"/>
    <cellStyle name="20% - Accent6 12 3 3 2" xfId="9201"/>
    <cellStyle name="20% - Accent6 12 3 4" xfId="7453"/>
    <cellStyle name="20% - Accent6 12 4" xfId="2610"/>
    <cellStyle name="20% - Accent6 12 4 2" xfId="6184"/>
    <cellStyle name="20% - Accent6 12 4 2 2" xfId="11649"/>
    <cellStyle name="20% - Accent6 12 4 3" xfId="4430"/>
    <cellStyle name="20% - Accent6 12 4 3 2" xfId="9899"/>
    <cellStyle name="20% - Accent6 12 4 4" xfId="8151"/>
    <cellStyle name="20% - Accent6 12 5" xfId="4790"/>
    <cellStyle name="20% - Accent6 12 5 2" xfId="10255"/>
    <cellStyle name="20% - Accent6 12 6" xfId="3036"/>
    <cellStyle name="20% - Accent6 12 6 2" xfId="8505"/>
    <cellStyle name="20% - Accent6 12 7" xfId="6757"/>
    <cellStyle name="20% - Accent6 13" xfId="1005"/>
    <cellStyle name="20% - Accent6 13 2" xfId="1549"/>
    <cellStyle name="20% - Accent6 13 2 2" xfId="2247"/>
    <cellStyle name="20% - Accent6 13 2 2 2" xfId="5853"/>
    <cellStyle name="20% - Accent6 13 2 2 2 2" xfId="11318"/>
    <cellStyle name="20% - Accent6 13 2 2 3" xfId="4099"/>
    <cellStyle name="20% - Accent6 13 2 2 3 2" xfId="9568"/>
    <cellStyle name="20% - Accent6 13 2 2 4" xfId="7820"/>
    <cellStyle name="20% - Accent6 13 2 3" xfId="5157"/>
    <cellStyle name="20% - Accent6 13 2 3 2" xfId="10622"/>
    <cellStyle name="20% - Accent6 13 2 4" xfId="3403"/>
    <cellStyle name="20% - Accent6 13 2 4 2" xfId="8872"/>
    <cellStyle name="20% - Accent6 13 2 5" xfId="7124"/>
    <cellStyle name="20% - Accent6 13 3" xfId="1898"/>
    <cellStyle name="20% - Accent6 13 3 2" xfId="5504"/>
    <cellStyle name="20% - Accent6 13 3 2 2" xfId="10969"/>
    <cellStyle name="20% - Accent6 13 3 3" xfId="3750"/>
    <cellStyle name="20% - Accent6 13 3 3 2" xfId="9219"/>
    <cellStyle name="20% - Accent6 13 3 4" xfId="7471"/>
    <cellStyle name="20% - Accent6 13 4" xfId="2628"/>
    <cellStyle name="20% - Accent6 13 4 2" xfId="6202"/>
    <cellStyle name="20% - Accent6 13 4 2 2" xfId="11667"/>
    <cellStyle name="20% - Accent6 13 4 3" xfId="4448"/>
    <cellStyle name="20% - Accent6 13 4 3 2" xfId="9917"/>
    <cellStyle name="20% - Accent6 13 4 4" xfId="8169"/>
    <cellStyle name="20% - Accent6 13 5" xfId="4808"/>
    <cellStyle name="20% - Accent6 13 5 2" xfId="10273"/>
    <cellStyle name="20% - Accent6 13 6" xfId="3054"/>
    <cellStyle name="20% - Accent6 13 6 2" xfId="8523"/>
    <cellStyle name="20% - Accent6 13 7" xfId="6775"/>
    <cellStyle name="20% - Accent6 14" xfId="1047"/>
    <cellStyle name="20% - Accent6 14 2" xfId="1568"/>
    <cellStyle name="20% - Accent6 14 2 2" xfId="2266"/>
    <cellStyle name="20% - Accent6 14 2 2 2" xfId="5872"/>
    <cellStyle name="20% - Accent6 14 2 2 2 2" xfId="11337"/>
    <cellStyle name="20% - Accent6 14 2 2 3" xfId="4118"/>
    <cellStyle name="20% - Accent6 14 2 2 3 2" xfId="9587"/>
    <cellStyle name="20% - Accent6 14 2 2 4" xfId="7839"/>
    <cellStyle name="20% - Accent6 14 2 3" xfId="5176"/>
    <cellStyle name="20% - Accent6 14 2 3 2" xfId="10641"/>
    <cellStyle name="20% - Accent6 14 2 4" xfId="3422"/>
    <cellStyle name="20% - Accent6 14 2 4 2" xfId="8891"/>
    <cellStyle name="20% - Accent6 14 2 5" xfId="7143"/>
    <cellStyle name="20% - Accent6 14 3" xfId="1917"/>
    <cellStyle name="20% - Accent6 14 3 2" xfId="5523"/>
    <cellStyle name="20% - Accent6 14 3 2 2" xfId="10988"/>
    <cellStyle name="20% - Accent6 14 3 3" xfId="3769"/>
    <cellStyle name="20% - Accent6 14 3 3 2" xfId="9238"/>
    <cellStyle name="20% - Accent6 14 3 4" xfId="7490"/>
    <cellStyle name="20% - Accent6 14 4" xfId="2647"/>
    <cellStyle name="20% - Accent6 14 4 2" xfId="6221"/>
    <cellStyle name="20% - Accent6 14 4 2 2" xfId="11686"/>
    <cellStyle name="20% - Accent6 14 4 3" xfId="4467"/>
    <cellStyle name="20% - Accent6 14 4 3 2" xfId="9936"/>
    <cellStyle name="20% - Accent6 14 4 4" xfId="8188"/>
    <cellStyle name="20% - Accent6 14 5" xfId="4827"/>
    <cellStyle name="20% - Accent6 14 5 2" xfId="10292"/>
    <cellStyle name="20% - Accent6 14 6" xfId="3073"/>
    <cellStyle name="20% - Accent6 14 6 2" xfId="8542"/>
    <cellStyle name="20% - Accent6 14 7" xfId="6794"/>
    <cellStyle name="20% - Accent6 15" xfId="1133"/>
    <cellStyle name="20% - Accent6 15 2" xfId="1588"/>
    <cellStyle name="20% - Accent6 15 2 2" xfId="2286"/>
    <cellStyle name="20% - Accent6 15 2 2 2" xfId="5892"/>
    <cellStyle name="20% - Accent6 15 2 2 2 2" xfId="11357"/>
    <cellStyle name="20% - Accent6 15 2 2 3" xfId="4138"/>
    <cellStyle name="20% - Accent6 15 2 2 3 2" xfId="9607"/>
    <cellStyle name="20% - Accent6 15 2 2 4" xfId="7859"/>
    <cellStyle name="20% - Accent6 15 2 3" xfId="5196"/>
    <cellStyle name="20% - Accent6 15 2 3 2" xfId="10661"/>
    <cellStyle name="20% - Accent6 15 2 4" xfId="3442"/>
    <cellStyle name="20% - Accent6 15 2 4 2" xfId="8911"/>
    <cellStyle name="20% - Accent6 15 2 5" xfId="7163"/>
    <cellStyle name="20% - Accent6 15 3" xfId="1937"/>
    <cellStyle name="20% - Accent6 15 3 2" xfId="5543"/>
    <cellStyle name="20% - Accent6 15 3 2 2" xfId="11008"/>
    <cellStyle name="20% - Accent6 15 3 3" xfId="3789"/>
    <cellStyle name="20% - Accent6 15 3 3 2" xfId="9258"/>
    <cellStyle name="20% - Accent6 15 3 4" xfId="7510"/>
    <cellStyle name="20% - Accent6 15 4" xfId="2667"/>
    <cellStyle name="20% - Accent6 15 4 2" xfId="6241"/>
    <cellStyle name="20% - Accent6 15 4 2 2" xfId="11706"/>
    <cellStyle name="20% - Accent6 15 4 3" xfId="4487"/>
    <cellStyle name="20% - Accent6 15 4 3 2" xfId="9956"/>
    <cellStyle name="20% - Accent6 15 4 4" xfId="8208"/>
    <cellStyle name="20% - Accent6 15 5" xfId="4847"/>
    <cellStyle name="20% - Accent6 15 5 2" xfId="10312"/>
    <cellStyle name="20% - Accent6 15 6" xfId="3093"/>
    <cellStyle name="20% - Accent6 15 6 2" xfId="8562"/>
    <cellStyle name="20% - Accent6 15 7" xfId="6814"/>
    <cellStyle name="20% - Accent6 16" xfId="1161"/>
    <cellStyle name="20% - Accent6 16 2" xfId="1606"/>
    <cellStyle name="20% - Accent6 16 2 2" xfId="2304"/>
    <cellStyle name="20% - Accent6 16 2 2 2" xfId="5910"/>
    <cellStyle name="20% - Accent6 16 2 2 2 2" xfId="11375"/>
    <cellStyle name="20% - Accent6 16 2 2 3" xfId="4156"/>
    <cellStyle name="20% - Accent6 16 2 2 3 2" xfId="9625"/>
    <cellStyle name="20% - Accent6 16 2 2 4" xfId="7877"/>
    <cellStyle name="20% - Accent6 16 2 3" xfId="5214"/>
    <cellStyle name="20% - Accent6 16 2 3 2" xfId="10679"/>
    <cellStyle name="20% - Accent6 16 2 4" xfId="3460"/>
    <cellStyle name="20% - Accent6 16 2 4 2" xfId="8929"/>
    <cellStyle name="20% - Accent6 16 2 5" xfId="7181"/>
    <cellStyle name="20% - Accent6 16 3" xfId="1955"/>
    <cellStyle name="20% - Accent6 16 3 2" xfId="5561"/>
    <cellStyle name="20% - Accent6 16 3 2 2" xfId="11026"/>
    <cellStyle name="20% - Accent6 16 3 3" xfId="3807"/>
    <cellStyle name="20% - Accent6 16 3 3 2" xfId="9276"/>
    <cellStyle name="20% - Accent6 16 3 4" xfId="7528"/>
    <cellStyle name="20% - Accent6 16 4" xfId="2685"/>
    <cellStyle name="20% - Accent6 16 4 2" xfId="6259"/>
    <cellStyle name="20% - Accent6 16 4 2 2" xfId="11724"/>
    <cellStyle name="20% - Accent6 16 4 3" xfId="4505"/>
    <cellStyle name="20% - Accent6 16 4 3 2" xfId="9974"/>
    <cellStyle name="20% - Accent6 16 4 4" xfId="8226"/>
    <cellStyle name="20% - Accent6 16 5" xfId="4865"/>
    <cellStyle name="20% - Accent6 16 5 2" xfId="10330"/>
    <cellStyle name="20% - Accent6 16 6" xfId="3111"/>
    <cellStyle name="20% - Accent6 16 6 2" xfId="8580"/>
    <cellStyle name="20% - Accent6 16 7" xfId="6832"/>
    <cellStyle name="20% - Accent6 17" xfId="1193"/>
    <cellStyle name="20% - Accent6 17 2" xfId="1620"/>
    <cellStyle name="20% - Accent6 17 2 2" xfId="2318"/>
    <cellStyle name="20% - Accent6 17 2 2 2" xfId="5924"/>
    <cellStyle name="20% - Accent6 17 2 2 2 2" xfId="11389"/>
    <cellStyle name="20% - Accent6 17 2 2 3" xfId="4170"/>
    <cellStyle name="20% - Accent6 17 2 2 3 2" xfId="9639"/>
    <cellStyle name="20% - Accent6 17 2 2 4" xfId="7891"/>
    <cellStyle name="20% - Accent6 17 2 3" xfId="5228"/>
    <cellStyle name="20% - Accent6 17 2 3 2" xfId="10693"/>
    <cellStyle name="20% - Accent6 17 2 4" xfId="3474"/>
    <cellStyle name="20% - Accent6 17 2 4 2" xfId="8943"/>
    <cellStyle name="20% - Accent6 17 2 5" xfId="7195"/>
    <cellStyle name="20% - Accent6 17 3" xfId="1969"/>
    <cellStyle name="20% - Accent6 17 3 2" xfId="5575"/>
    <cellStyle name="20% - Accent6 17 3 2 2" xfId="11040"/>
    <cellStyle name="20% - Accent6 17 3 3" xfId="3821"/>
    <cellStyle name="20% - Accent6 17 3 3 2" xfId="9290"/>
    <cellStyle name="20% - Accent6 17 3 4" xfId="7542"/>
    <cellStyle name="20% - Accent6 17 4" xfId="2699"/>
    <cellStyle name="20% - Accent6 17 4 2" xfId="6273"/>
    <cellStyle name="20% - Accent6 17 4 2 2" xfId="11738"/>
    <cellStyle name="20% - Accent6 17 4 3" xfId="4519"/>
    <cellStyle name="20% - Accent6 17 4 3 2" xfId="9988"/>
    <cellStyle name="20% - Accent6 17 4 4" xfId="8240"/>
    <cellStyle name="20% - Accent6 17 5" xfId="4879"/>
    <cellStyle name="20% - Accent6 17 5 2" xfId="10344"/>
    <cellStyle name="20% - Accent6 17 6" xfId="3125"/>
    <cellStyle name="20% - Accent6 17 6 2" xfId="8594"/>
    <cellStyle name="20% - Accent6 17 7" xfId="6846"/>
    <cellStyle name="20% - Accent6 18" xfId="1214"/>
    <cellStyle name="20% - Accent6 18 2" xfId="1634"/>
    <cellStyle name="20% - Accent6 18 2 2" xfId="2332"/>
    <cellStyle name="20% - Accent6 18 2 2 2" xfId="5938"/>
    <cellStyle name="20% - Accent6 18 2 2 2 2" xfId="11403"/>
    <cellStyle name="20% - Accent6 18 2 2 3" xfId="4184"/>
    <cellStyle name="20% - Accent6 18 2 2 3 2" xfId="9653"/>
    <cellStyle name="20% - Accent6 18 2 2 4" xfId="7905"/>
    <cellStyle name="20% - Accent6 18 2 3" xfId="5242"/>
    <cellStyle name="20% - Accent6 18 2 3 2" xfId="10707"/>
    <cellStyle name="20% - Accent6 18 2 4" xfId="3488"/>
    <cellStyle name="20% - Accent6 18 2 4 2" xfId="8957"/>
    <cellStyle name="20% - Accent6 18 2 5" xfId="7209"/>
    <cellStyle name="20% - Accent6 18 3" xfId="1983"/>
    <cellStyle name="20% - Accent6 18 3 2" xfId="5589"/>
    <cellStyle name="20% - Accent6 18 3 2 2" xfId="11054"/>
    <cellStyle name="20% - Accent6 18 3 3" xfId="3835"/>
    <cellStyle name="20% - Accent6 18 3 3 2" xfId="9304"/>
    <cellStyle name="20% - Accent6 18 3 4" xfId="7556"/>
    <cellStyle name="20% - Accent6 18 4" xfId="2713"/>
    <cellStyle name="20% - Accent6 18 4 2" xfId="6287"/>
    <cellStyle name="20% - Accent6 18 4 2 2" xfId="11752"/>
    <cellStyle name="20% - Accent6 18 4 3" xfId="4533"/>
    <cellStyle name="20% - Accent6 18 4 3 2" xfId="10002"/>
    <cellStyle name="20% - Accent6 18 4 4" xfId="8254"/>
    <cellStyle name="20% - Accent6 18 5" xfId="4893"/>
    <cellStyle name="20% - Accent6 18 5 2" xfId="10358"/>
    <cellStyle name="20% - Accent6 18 6" xfId="3139"/>
    <cellStyle name="20% - Accent6 18 6 2" xfId="8608"/>
    <cellStyle name="20% - Accent6 18 7" xfId="6860"/>
    <cellStyle name="20% - Accent6 19" xfId="1249"/>
    <cellStyle name="20% - Accent6 19 2" xfId="1654"/>
    <cellStyle name="20% - Accent6 19 2 2" xfId="2352"/>
    <cellStyle name="20% - Accent6 19 2 2 2" xfId="5958"/>
    <cellStyle name="20% - Accent6 19 2 2 2 2" xfId="11423"/>
    <cellStyle name="20% - Accent6 19 2 2 3" xfId="4204"/>
    <cellStyle name="20% - Accent6 19 2 2 3 2" xfId="9673"/>
    <cellStyle name="20% - Accent6 19 2 2 4" xfId="7925"/>
    <cellStyle name="20% - Accent6 19 2 3" xfId="5262"/>
    <cellStyle name="20% - Accent6 19 2 3 2" xfId="10727"/>
    <cellStyle name="20% - Accent6 19 2 4" xfId="3508"/>
    <cellStyle name="20% - Accent6 19 2 4 2" xfId="8977"/>
    <cellStyle name="20% - Accent6 19 2 5" xfId="7229"/>
    <cellStyle name="20% - Accent6 19 3" xfId="2003"/>
    <cellStyle name="20% - Accent6 19 3 2" xfId="5609"/>
    <cellStyle name="20% - Accent6 19 3 2 2" xfId="11074"/>
    <cellStyle name="20% - Accent6 19 3 3" xfId="3855"/>
    <cellStyle name="20% - Accent6 19 3 3 2" xfId="9324"/>
    <cellStyle name="20% - Accent6 19 3 4" xfId="7576"/>
    <cellStyle name="20% - Accent6 19 4" xfId="2733"/>
    <cellStyle name="20% - Accent6 19 4 2" xfId="6307"/>
    <cellStyle name="20% - Accent6 19 4 2 2" xfId="11772"/>
    <cellStyle name="20% - Accent6 19 4 3" xfId="4553"/>
    <cellStyle name="20% - Accent6 19 4 3 2" xfId="10022"/>
    <cellStyle name="20% - Accent6 19 4 4" xfId="8274"/>
    <cellStyle name="20% - Accent6 19 5" xfId="4913"/>
    <cellStyle name="20% - Accent6 19 5 2" xfId="10378"/>
    <cellStyle name="20% - Accent6 19 6" xfId="3159"/>
    <cellStyle name="20% - Accent6 19 6 2" xfId="8628"/>
    <cellStyle name="20% - Accent6 19 7" xfId="6880"/>
    <cellStyle name="20% - Accent6 2" xfId="45"/>
    <cellStyle name="20% - Accent6 2 2" xfId="900"/>
    <cellStyle name="20% - Accent6 2 3" xfId="470"/>
    <cellStyle name="20% - Accent6 2 3 2" xfId="1383"/>
    <cellStyle name="20% - Accent6 2 3 2 2" xfId="2081"/>
    <cellStyle name="20% - Accent6 2 3 2 2 2" xfId="5687"/>
    <cellStyle name="20% - Accent6 2 3 2 2 2 2" xfId="11152"/>
    <cellStyle name="20% - Accent6 2 3 2 2 3" xfId="3933"/>
    <cellStyle name="20% - Accent6 2 3 2 2 3 2" xfId="9402"/>
    <cellStyle name="20% - Accent6 2 3 2 2 4" xfId="7654"/>
    <cellStyle name="20% - Accent6 2 3 2 3" xfId="4991"/>
    <cellStyle name="20% - Accent6 2 3 2 3 2" xfId="10456"/>
    <cellStyle name="20% - Accent6 2 3 2 4" xfId="3237"/>
    <cellStyle name="20% - Accent6 2 3 2 4 2" xfId="8706"/>
    <cellStyle name="20% - Accent6 2 3 2 5" xfId="6958"/>
    <cellStyle name="20% - Accent6 2 3 3" xfId="1732"/>
    <cellStyle name="20% - Accent6 2 3 3 2" xfId="5338"/>
    <cellStyle name="20% - Accent6 2 3 3 2 2" xfId="10803"/>
    <cellStyle name="20% - Accent6 2 3 3 3" xfId="3584"/>
    <cellStyle name="20% - Accent6 2 3 3 3 2" xfId="9053"/>
    <cellStyle name="20% - Accent6 2 3 3 4" xfId="7305"/>
    <cellStyle name="20% - Accent6 2 3 4" xfId="2462"/>
    <cellStyle name="20% - Accent6 2 3 4 2" xfId="6036"/>
    <cellStyle name="20% - Accent6 2 3 4 2 2" xfId="11501"/>
    <cellStyle name="20% - Accent6 2 3 4 3" xfId="4282"/>
    <cellStyle name="20% - Accent6 2 3 4 3 2" xfId="9751"/>
    <cellStyle name="20% - Accent6 2 3 4 4" xfId="8003"/>
    <cellStyle name="20% - Accent6 2 3 5" xfId="4640"/>
    <cellStyle name="20% - Accent6 2 3 5 2" xfId="10105"/>
    <cellStyle name="20% - Accent6 2 3 6" xfId="2888"/>
    <cellStyle name="20% - Accent6 2 3 6 2" xfId="8357"/>
    <cellStyle name="20% - Accent6 2 3 7" xfId="6609"/>
    <cellStyle name="20% - Accent6 20" xfId="1307"/>
    <cellStyle name="20% - Accent6 20 2" xfId="1669"/>
    <cellStyle name="20% - Accent6 20 2 2" xfId="2367"/>
    <cellStyle name="20% - Accent6 20 2 2 2" xfId="5973"/>
    <cellStyle name="20% - Accent6 20 2 2 2 2" xfId="11438"/>
    <cellStyle name="20% - Accent6 20 2 2 3" xfId="4219"/>
    <cellStyle name="20% - Accent6 20 2 2 3 2" xfId="9688"/>
    <cellStyle name="20% - Accent6 20 2 2 4" xfId="7940"/>
    <cellStyle name="20% - Accent6 20 2 3" xfId="5277"/>
    <cellStyle name="20% - Accent6 20 2 3 2" xfId="10742"/>
    <cellStyle name="20% - Accent6 20 2 4" xfId="3523"/>
    <cellStyle name="20% - Accent6 20 2 4 2" xfId="8992"/>
    <cellStyle name="20% - Accent6 20 2 5" xfId="7244"/>
    <cellStyle name="20% - Accent6 20 3" xfId="2018"/>
    <cellStyle name="20% - Accent6 20 3 2" xfId="5624"/>
    <cellStyle name="20% - Accent6 20 3 2 2" xfId="11089"/>
    <cellStyle name="20% - Accent6 20 3 3" xfId="3870"/>
    <cellStyle name="20% - Accent6 20 3 3 2" xfId="9339"/>
    <cellStyle name="20% - Accent6 20 3 4" xfId="7591"/>
    <cellStyle name="20% - Accent6 20 4" xfId="2748"/>
    <cellStyle name="20% - Accent6 20 4 2" xfId="6322"/>
    <cellStyle name="20% - Accent6 20 4 2 2" xfId="11787"/>
    <cellStyle name="20% - Accent6 20 4 3" xfId="4568"/>
    <cellStyle name="20% - Accent6 20 4 3 2" xfId="10037"/>
    <cellStyle name="20% - Accent6 20 4 4" xfId="8289"/>
    <cellStyle name="20% - Accent6 20 5" xfId="4928"/>
    <cellStyle name="20% - Accent6 20 5 2" xfId="10393"/>
    <cellStyle name="20% - Accent6 20 6" xfId="3174"/>
    <cellStyle name="20% - Accent6 20 6 2" xfId="8643"/>
    <cellStyle name="20% - Accent6 20 7" xfId="6895"/>
    <cellStyle name="20% - Accent6 21" xfId="351"/>
    <cellStyle name="20% - Accent6 22" xfId="341"/>
    <cellStyle name="20% - Accent6 22 2" xfId="1369"/>
    <cellStyle name="20% - Accent6 22 2 2" xfId="2067"/>
    <cellStyle name="20% - Accent6 22 2 2 2" xfId="5673"/>
    <cellStyle name="20% - Accent6 22 2 2 2 2" xfId="11138"/>
    <cellStyle name="20% - Accent6 22 2 2 3" xfId="3919"/>
    <cellStyle name="20% - Accent6 22 2 2 3 2" xfId="9388"/>
    <cellStyle name="20% - Accent6 22 2 2 4" xfId="7640"/>
    <cellStyle name="20% - Accent6 22 2 3" xfId="4977"/>
    <cellStyle name="20% - Accent6 22 2 3 2" xfId="10442"/>
    <cellStyle name="20% - Accent6 22 2 4" xfId="3223"/>
    <cellStyle name="20% - Accent6 22 2 4 2" xfId="8692"/>
    <cellStyle name="20% - Accent6 22 2 5" xfId="6944"/>
    <cellStyle name="20% - Accent6 22 3" xfId="1718"/>
    <cellStyle name="20% - Accent6 22 3 2" xfId="5324"/>
    <cellStyle name="20% - Accent6 22 3 2 2" xfId="10789"/>
    <cellStyle name="20% - Accent6 22 3 3" xfId="3570"/>
    <cellStyle name="20% - Accent6 22 3 3 2" xfId="9039"/>
    <cellStyle name="20% - Accent6 22 3 4" xfId="7291"/>
    <cellStyle name="20% - Accent6 22 4" xfId="2448"/>
    <cellStyle name="20% - Accent6 22 4 2" xfId="6022"/>
    <cellStyle name="20% - Accent6 22 4 2 2" xfId="11487"/>
    <cellStyle name="20% - Accent6 22 4 3" xfId="4268"/>
    <cellStyle name="20% - Accent6 22 4 3 2" xfId="9737"/>
    <cellStyle name="20% - Accent6 22 4 4" xfId="7989"/>
    <cellStyle name="20% - Accent6 22 5" xfId="4626"/>
    <cellStyle name="20% - Accent6 22 5 2" xfId="10091"/>
    <cellStyle name="20% - Accent6 22 6" xfId="2874"/>
    <cellStyle name="20% - Accent6 22 6 2" xfId="8343"/>
    <cellStyle name="20% - Accent6 22 7" xfId="6595"/>
    <cellStyle name="20% - Accent6 23" xfId="1330"/>
    <cellStyle name="20% - Accent6 23 2" xfId="2034"/>
    <cellStyle name="20% - Accent6 23 2 2" xfId="5640"/>
    <cellStyle name="20% - Accent6 23 2 2 2" xfId="11105"/>
    <cellStyle name="20% - Accent6 23 2 3" xfId="3886"/>
    <cellStyle name="20% - Accent6 23 2 3 2" xfId="9355"/>
    <cellStyle name="20% - Accent6 23 2 4" xfId="7607"/>
    <cellStyle name="20% - Accent6 23 3" xfId="4944"/>
    <cellStyle name="20% - Accent6 23 3 2" xfId="10409"/>
    <cellStyle name="20% - Accent6 23 4" xfId="3190"/>
    <cellStyle name="20% - Accent6 23 4 2" xfId="8659"/>
    <cellStyle name="20% - Accent6 23 5" xfId="6911"/>
    <cellStyle name="20% - Accent6 24" xfId="1680"/>
    <cellStyle name="20% - Accent6 24 2" xfId="5286"/>
    <cellStyle name="20% - Accent6 24 2 2" xfId="10751"/>
    <cellStyle name="20% - Accent6 24 3" xfId="3532"/>
    <cellStyle name="20% - Accent6 24 3 2" xfId="9001"/>
    <cellStyle name="20% - Accent6 24 4" xfId="7253"/>
    <cellStyle name="20% - Accent6 25" xfId="2410"/>
    <cellStyle name="20% - Accent6 25 2" xfId="5984"/>
    <cellStyle name="20% - Accent6 25 2 2" xfId="11449"/>
    <cellStyle name="20% - Accent6 25 3" xfId="4230"/>
    <cellStyle name="20% - Accent6 25 3 2" xfId="9699"/>
    <cellStyle name="20% - Accent6 25 4" xfId="7951"/>
    <cellStyle name="20% - Accent6 26" xfId="2767"/>
    <cellStyle name="20% - Accent6 27" xfId="4588"/>
    <cellStyle name="20% - Accent6 27 2" xfId="10053"/>
    <cellStyle name="20% - Accent6 28" xfId="2836"/>
    <cellStyle name="20% - Accent6 28 2" xfId="8305"/>
    <cellStyle name="20% - Accent6 29" xfId="6340"/>
    <cellStyle name="20% - Accent6 29 2" xfId="11803"/>
    <cellStyle name="20% - Accent6 3" xfId="46"/>
    <cellStyle name="20% - Accent6 3 2" xfId="901"/>
    <cellStyle name="20% - Accent6 3 3" xfId="512"/>
    <cellStyle name="20% - Accent6 3 3 2" xfId="1397"/>
    <cellStyle name="20% - Accent6 3 3 2 2" xfId="2095"/>
    <cellStyle name="20% - Accent6 3 3 2 2 2" xfId="5701"/>
    <cellStyle name="20% - Accent6 3 3 2 2 2 2" xfId="11166"/>
    <cellStyle name="20% - Accent6 3 3 2 2 3" xfId="3947"/>
    <cellStyle name="20% - Accent6 3 3 2 2 3 2" xfId="9416"/>
    <cellStyle name="20% - Accent6 3 3 2 2 4" xfId="7668"/>
    <cellStyle name="20% - Accent6 3 3 2 3" xfId="5005"/>
    <cellStyle name="20% - Accent6 3 3 2 3 2" xfId="10470"/>
    <cellStyle name="20% - Accent6 3 3 2 4" xfId="3251"/>
    <cellStyle name="20% - Accent6 3 3 2 4 2" xfId="8720"/>
    <cellStyle name="20% - Accent6 3 3 2 5" xfId="6972"/>
    <cellStyle name="20% - Accent6 3 3 3" xfId="1746"/>
    <cellStyle name="20% - Accent6 3 3 3 2" xfId="5352"/>
    <cellStyle name="20% - Accent6 3 3 3 2 2" xfId="10817"/>
    <cellStyle name="20% - Accent6 3 3 3 3" xfId="3598"/>
    <cellStyle name="20% - Accent6 3 3 3 3 2" xfId="9067"/>
    <cellStyle name="20% - Accent6 3 3 3 4" xfId="7319"/>
    <cellStyle name="20% - Accent6 3 3 4" xfId="2476"/>
    <cellStyle name="20% - Accent6 3 3 4 2" xfId="6050"/>
    <cellStyle name="20% - Accent6 3 3 4 2 2" xfId="11515"/>
    <cellStyle name="20% - Accent6 3 3 4 3" xfId="4296"/>
    <cellStyle name="20% - Accent6 3 3 4 3 2" xfId="9765"/>
    <cellStyle name="20% - Accent6 3 3 4 4" xfId="8017"/>
    <cellStyle name="20% - Accent6 3 3 5" xfId="4654"/>
    <cellStyle name="20% - Accent6 3 3 5 2" xfId="10119"/>
    <cellStyle name="20% - Accent6 3 3 6" xfId="2902"/>
    <cellStyle name="20% - Accent6 3 3 6 2" xfId="8371"/>
    <cellStyle name="20% - Accent6 3 3 7" xfId="6623"/>
    <cellStyle name="20% - Accent6 30" xfId="6555"/>
    <cellStyle name="20% - Accent6 31" xfId="11922"/>
    <cellStyle name="20% - Accent6 4" xfId="325"/>
    <cellStyle name="20% - Accent6 4 2" xfId="554"/>
    <cellStyle name="20% - Accent6 4 2 2" xfId="1411"/>
    <cellStyle name="20% - Accent6 4 2 2 2" xfId="2109"/>
    <cellStyle name="20% - Accent6 4 2 2 2 2" xfId="5715"/>
    <cellStyle name="20% - Accent6 4 2 2 2 2 2" xfId="11180"/>
    <cellStyle name="20% - Accent6 4 2 2 2 3" xfId="3961"/>
    <cellStyle name="20% - Accent6 4 2 2 2 3 2" xfId="9430"/>
    <cellStyle name="20% - Accent6 4 2 2 2 4" xfId="7682"/>
    <cellStyle name="20% - Accent6 4 2 2 3" xfId="5019"/>
    <cellStyle name="20% - Accent6 4 2 2 3 2" xfId="10484"/>
    <cellStyle name="20% - Accent6 4 2 2 4" xfId="3265"/>
    <cellStyle name="20% - Accent6 4 2 2 4 2" xfId="8734"/>
    <cellStyle name="20% - Accent6 4 2 2 5" xfId="6986"/>
    <cellStyle name="20% - Accent6 4 2 3" xfId="1760"/>
    <cellStyle name="20% - Accent6 4 2 3 2" xfId="5366"/>
    <cellStyle name="20% - Accent6 4 2 3 2 2" xfId="10831"/>
    <cellStyle name="20% - Accent6 4 2 3 3" xfId="3612"/>
    <cellStyle name="20% - Accent6 4 2 3 3 2" xfId="9081"/>
    <cellStyle name="20% - Accent6 4 2 3 4" xfId="7333"/>
    <cellStyle name="20% - Accent6 4 2 4" xfId="2490"/>
    <cellStyle name="20% - Accent6 4 2 4 2" xfId="6064"/>
    <cellStyle name="20% - Accent6 4 2 4 2 2" xfId="11529"/>
    <cellStyle name="20% - Accent6 4 2 4 3" xfId="4310"/>
    <cellStyle name="20% - Accent6 4 2 4 3 2" xfId="9779"/>
    <cellStyle name="20% - Accent6 4 2 4 4" xfId="8031"/>
    <cellStyle name="20% - Accent6 4 2 5" xfId="4668"/>
    <cellStyle name="20% - Accent6 4 2 5 2" xfId="10133"/>
    <cellStyle name="20% - Accent6 4 2 6" xfId="2916"/>
    <cellStyle name="20% - Accent6 4 2 6 2" xfId="8385"/>
    <cellStyle name="20% - Accent6 4 2 7" xfId="6637"/>
    <cellStyle name="20% - Accent6 4 3" xfId="1353"/>
    <cellStyle name="20% - Accent6 4 3 2" xfId="2051"/>
    <cellStyle name="20% - Accent6 4 3 2 2" xfId="5657"/>
    <cellStyle name="20% - Accent6 4 3 2 2 2" xfId="11122"/>
    <cellStyle name="20% - Accent6 4 3 2 3" xfId="3903"/>
    <cellStyle name="20% - Accent6 4 3 2 3 2" xfId="9372"/>
    <cellStyle name="20% - Accent6 4 3 2 4" xfId="7624"/>
    <cellStyle name="20% - Accent6 4 3 3" xfId="4961"/>
    <cellStyle name="20% - Accent6 4 3 3 2" xfId="10426"/>
    <cellStyle name="20% - Accent6 4 3 4" xfId="3207"/>
    <cellStyle name="20% - Accent6 4 3 4 2" xfId="8676"/>
    <cellStyle name="20% - Accent6 4 3 5" xfId="6928"/>
    <cellStyle name="20% - Accent6 4 4" xfId="1702"/>
    <cellStyle name="20% - Accent6 4 4 2" xfId="5308"/>
    <cellStyle name="20% - Accent6 4 4 2 2" xfId="10773"/>
    <cellStyle name="20% - Accent6 4 4 3" xfId="3554"/>
    <cellStyle name="20% - Accent6 4 4 3 2" xfId="9023"/>
    <cellStyle name="20% - Accent6 4 4 4" xfId="7275"/>
    <cellStyle name="20% - Accent6 4 5" xfId="2432"/>
    <cellStyle name="20% - Accent6 4 5 2" xfId="6006"/>
    <cellStyle name="20% - Accent6 4 5 2 2" xfId="11471"/>
    <cellStyle name="20% - Accent6 4 5 3" xfId="4252"/>
    <cellStyle name="20% - Accent6 4 5 3 2" xfId="9721"/>
    <cellStyle name="20% - Accent6 4 5 4" xfId="7973"/>
    <cellStyle name="20% - Accent6 4 6" xfId="4610"/>
    <cellStyle name="20% - Accent6 4 6 2" xfId="10075"/>
    <cellStyle name="20% - Accent6 4 7" xfId="2858"/>
    <cellStyle name="20% - Accent6 4 7 2" xfId="8327"/>
    <cellStyle name="20% - Accent6 4 8" xfId="6579"/>
    <cellStyle name="20% - Accent6 5" xfId="596"/>
    <cellStyle name="20% - Accent6 5 2" xfId="1425"/>
    <cellStyle name="20% - Accent6 5 2 2" xfId="2123"/>
    <cellStyle name="20% - Accent6 5 2 2 2" xfId="5729"/>
    <cellStyle name="20% - Accent6 5 2 2 2 2" xfId="11194"/>
    <cellStyle name="20% - Accent6 5 2 2 3" xfId="3975"/>
    <cellStyle name="20% - Accent6 5 2 2 3 2" xfId="9444"/>
    <cellStyle name="20% - Accent6 5 2 2 4" xfId="7696"/>
    <cellStyle name="20% - Accent6 5 2 3" xfId="5033"/>
    <cellStyle name="20% - Accent6 5 2 3 2" xfId="10498"/>
    <cellStyle name="20% - Accent6 5 2 4" xfId="3279"/>
    <cellStyle name="20% - Accent6 5 2 4 2" xfId="8748"/>
    <cellStyle name="20% - Accent6 5 2 5" xfId="7000"/>
    <cellStyle name="20% - Accent6 5 3" xfId="1774"/>
    <cellStyle name="20% - Accent6 5 3 2" xfId="5380"/>
    <cellStyle name="20% - Accent6 5 3 2 2" xfId="10845"/>
    <cellStyle name="20% - Accent6 5 3 3" xfId="3626"/>
    <cellStyle name="20% - Accent6 5 3 3 2" xfId="9095"/>
    <cellStyle name="20% - Accent6 5 3 4" xfId="7347"/>
    <cellStyle name="20% - Accent6 5 4" xfId="2504"/>
    <cellStyle name="20% - Accent6 5 4 2" xfId="6078"/>
    <cellStyle name="20% - Accent6 5 4 2 2" xfId="11543"/>
    <cellStyle name="20% - Accent6 5 4 3" xfId="4324"/>
    <cellStyle name="20% - Accent6 5 4 3 2" xfId="9793"/>
    <cellStyle name="20% - Accent6 5 4 4" xfId="8045"/>
    <cellStyle name="20% - Accent6 5 5" xfId="4682"/>
    <cellStyle name="20% - Accent6 5 5 2" xfId="10147"/>
    <cellStyle name="20% - Accent6 5 6" xfId="2930"/>
    <cellStyle name="20% - Accent6 5 6 2" xfId="8399"/>
    <cellStyle name="20% - Accent6 5 7" xfId="6651"/>
    <cellStyle name="20% - Accent6 6" xfId="638"/>
    <cellStyle name="20% - Accent6 6 2" xfId="1439"/>
    <cellStyle name="20% - Accent6 6 2 2" xfId="2137"/>
    <cellStyle name="20% - Accent6 6 2 2 2" xfId="5743"/>
    <cellStyle name="20% - Accent6 6 2 2 2 2" xfId="11208"/>
    <cellStyle name="20% - Accent6 6 2 2 3" xfId="3989"/>
    <cellStyle name="20% - Accent6 6 2 2 3 2" xfId="9458"/>
    <cellStyle name="20% - Accent6 6 2 2 4" xfId="7710"/>
    <cellStyle name="20% - Accent6 6 2 3" xfId="5047"/>
    <cellStyle name="20% - Accent6 6 2 3 2" xfId="10512"/>
    <cellStyle name="20% - Accent6 6 2 4" xfId="3293"/>
    <cellStyle name="20% - Accent6 6 2 4 2" xfId="8762"/>
    <cellStyle name="20% - Accent6 6 2 5" xfId="7014"/>
    <cellStyle name="20% - Accent6 6 3" xfId="1788"/>
    <cellStyle name="20% - Accent6 6 3 2" xfId="5394"/>
    <cellStyle name="20% - Accent6 6 3 2 2" xfId="10859"/>
    <cellStyle name="20% - Accent6 6 3 3" xfId="3640"/>
    <cellStyle name="20% - Accent6 6 3 3 2" xfId="9109"/>
    <cellStyle name="20% - Accent6 6 3 4" xfId="7361"/>
    <cellStyle name="20% - Accent6 6 4" xfId="2518"/>
    <cellStyle name="20% - Accent6 6 4 2" xfId="6092"/>
    <cellStyle name="20% - Accent6 6 4 2 2" xfId="11557"/>
    <cellStyle name="20% - Accent6 6 4 3" xfId="4338"/>
    <cellStyle name="20% - Accent6 6 4 3 2" xfId="9807"/>
    <cellStyle name="20% - Accent6 6 4 4" xfId="8059"/>
    <cellStyle name="20% - Accent6 6 5" xfId="4697"/>
    <cellStyle name="20% - Accent6 6 5 2" xfId="10162"/>
    <cellStyle name="20% - Accent6 6 6" xfId="2944"/>
    <cellStyle name="20% - Accent6 6 6 2" xfId="8413"/>
    <cellStyle name="20% - Accent6 6 7" xfId="6665"/>
    <cellStyle name="20% - Accent6 7" xfId="680"/>
    <cellStyle name="20% - Accent6 7 2" xfId="1453"/>
    <cellStyle name="20% - Accent6 7 2 2" xfId="2151"/>
    <cellStyle name="20% - Accent6 7 2 2 2" xfId="5757"/>
    <cellStyle name="20% - Accent6 7 2 2 2 2" xfId="11222"/>
    <cellStyle name="20% - Accent6 7 2 2 3" xfId="4003"/>
    <cellStyle name="20% - Accent6 7 2 2 3 2" xfId="9472"/>
    <cellStyle name="20% - Accent6 7 2 2 4" xfId="7724"/>
    <cellStyle name="20% - Accent6 7 2 3" xfId="5061"/>
    <cellStyle name="20% - Accent6 7 2 3 2" xfId="10526"/>
    <cellStyle name="20% - Accent6 7 2 4" xfId="3307"/>
    <cellStyle name="20% - Accent6 7 2 4 2" xfId="8776"/>
    <cellStyle name="20% - Accent6 7 2 5" xfId="7028"/>
    <cellStyle name="20% - Accent6 7 3" xfId="1802"/>
    <cellStyle name="20% - Accent6 7 3 2" xfId="5408"/>
    <cellStyle name="20% - Accent6 7 3 2 2" xfId="10873"/>
    <cellStyle name="20% - Accent6 7 3 3" xfId="3654"/>
    <cellStyle name="20% - Accent6 7 3 3 2" xfId="9123"/>
    <cellStyle name="20% - Accent6 7 3 4" xfId="7375"/>
    <cellStyle name="20% - Accent6 7 4" xfId="2532"/>
    <cellStyle name="20% - Accent6 7 4 2" xfId="6106"/>
    <cellStyle name="20% - Accent6 7 4 2 2" xfId="11571"/>
    <cellStyle name="20% - Accent6 7 4 3" xfId="4352"/>
    <cellStyle name="20% - Accent6 7 4 3 2" xfId="9821"/>
    <cellStyle name="20% - Accent6 7 4 4" xfId="8073"/>
    <cellStyle name="20% - Accent6 7 5" xfId="4712"/>
    <cellStyle name="20% - Accent6 7 5 2" xfId="10177"/>
    <cellStyle name="20% - Accent6 7 6" xfId="2958"/>
    <cellStyle name="20% - Accent6 7 6 2" xfId="8427"/>
    <cellStyle name="20% - Accent6 7 7" xfId="6679"/>
    <cellStyle name="20% - Accent6 8" xfId="721"/>
    <cellStyle name="20% - Accent6 8 2" xfId="1466"/>
    <cellStyle name="20% - Accent6 8 2 2" xfId="2164"/>
    <cellStyle name="20% - Accent6 8 2 2 2" xfId="5770"/>
    <cellStyle name="20% - Accent6 8 2 2 2 2" xfId="11235"/>
    <cellStyle name="20% - Accent6 8 2 2 3" xfId="4016"/>
    <cellStyle name="20% - Accent6 8 2 2 3 2" xfId="9485"/>
    <cellStyle name="20% - Accent6 8 2 2 4" xfId="7737"/>
    <cellStyle name="20% - Accent6 8 2 3" xfId="5074"/>
    <cellStyle name="20% - Accent6 8 2 3 2" xfId="10539"/>
    <cellStyle name="20% - Accent6 8 2 4" xfId="3320"/>
    <cellStyle name="20% - Accent6 8 2 4 2" xfId="8789"/>
    <cellStyle name="20% - Accent6 8 2 5" xfId="7041"/>
    <cellStyle name="20% - Accent6 8 3" xfId="1815"/>
    <cellStyle name="20% - Accent6 8 3 2" xfId="5421"/>
    <cellStyle name="20% - Accent6 8 3 2 2" xfId="10886"/>
    <cellStyle name="20% - Accent6 8 3 3" xfId="3667"/>
    <cellStyle name="20% - Accent6 8 3 3 2" xfId="9136"/>
    <cellStyle name="20% - Accent6 8 3 4" xfId="7388"/>
    <cellStyle name="20% - Accent6 8 4" xfId="2545"/>
    <cellStyle name="20% - Accent6 8 4 2" xfId="6119"/>
    <cellStyle name="20% - Accent6 8 4 2 2" xfId="11584"/>
    <cellStyle name="20% - Accent6 8 4 3" xfId="4365"/>
    <cellStyle name="20% - Accent6 8 4 3 2" xfId="9834"/>
    <cellStyle name="20% - Accent6 8 4 4" xfId="8086"/>
    <cellStyle name="20% - Accent6 8 5" xfId="4725"/>
    <cellStyle name="20% - Accent6 8 5 2" xfId="10190"/>
    <cellStyle name="20% - Accent6 8 6" xfId="2971"/>
    <cellStyle name="20% - Accent6 8 6 2" xfId="8440"/>
    <cellStyle name="20% - Accent6 8 7" xfId="6692"/>
    <cellStyle name="20% - Accent6 9" xfId="762"/>
    <cellStyle name="20% - Accent6 9 2" xfId="1479"/>
    <cellStyle name="20% - Accent6 9 2 2" xfId="2177"/>
    <cellStyle name="20% - Accent6 9 2 2 2" xfId="5783"/>
    <cellStyle name="20% - Accent6 9 2 2 2 2" xfId="11248"/>
    <cellStyle name="20% - Accent6 9 2 2 3" xfId="4029"/>
    <cellStyle name="20% - Accent6 9 2 2 3 2" xfId="9498"/>
    <cellStyle name="20% - Accent6 9 2 2 4" xfId="7750"/>
    <cellStyle name="20% - Accent6 9 2 3" xfId="5087"/>
    <cellStyle name="20% - Accent6 9 2 3 2" xfId="10552"/>
    <cellStyle name="20% - Accent6 9 2 4" xfId="3333"/>
    <cellStyle name="20% - Accent6 9 2 4 2" xfId="8802"/>
    <cellStyle name="20% - Accent6 9 2 5" xfId="7054"/>
    <cellStyle name="20% - Accent6 9 3" xfId="1828"/>
    <cellStyle name="20% - Accent6 9 3 2" xfId="5434"/>
    <cellStyle name="20% - Accent6 9 3 2 2" xfId="10899"/>
    <cellStyle name="20% - Accent6 9 3 3" xfId="3680"/>
    <cellStyle name="20% - Accent6 9 3 3 2" xfId="9149"/>
    <cellStyle name="20% - Accent6 9 3 4" xfId="7401"/>
    <cellStyle name="20% - Accent6 9 4" xfId="2558"/>
    <cellStyle name="20% - Accent6 9 4 2" xfId="6132"/>
    <cellStyle name="20% - Accent6 9 4 2 2" xfId="11597"/>
    <cellStyle name="20% - Accent6 9 4 3" xfId="4378"/>
    <cellStyle name="20% - Accent6 9 4 3 2" xfId="9847"/>
    <cellStyle name="20% - Accent6 9 4 4" xfId="8099"/>
    <cellStyle name="20% - Accent6 9 5" xfId="4738"/>
    <cellStyle name="20% - Accent6 9 5 2" xfId="10203"/>
    <cellStyle name="20% - Accent6 9 6" xfId="2984"/>
    <cellStyle name="20% - Accent6 9 6 2" xfId="8453"/>
    <cellStyle name="20% - Accent6 9 7" xfId="6705"/>
    <cellStyle name="40% - Accent1" xfId="47" builtinId="31" customBuiltin="1"/>
    <cellStyle name="40% - Accent1 10" xfId="775"/>
    <cellStyle name="40% - Accent1 10 2" xfId="1487"/>
    <cellStyle name="40% - Accent1 10 2 2" xfId="2185"/>
    <cellStyle name="40% - Accent1 10 2 2 2" xfId="5791"/>
    <cellStyle name="40% - Accent1 10 2 2 2 2" xfId="11256"/>
    <cellStyle name="40% - Accent1 10 2 2 3" xfId="4037"/>
    <cellStyle name="40% - Accent1 10 2 2 3 2" xfId="9506"/>
    <cellStyle name="40% - Accent1 10 2 2 4" xfId="7758"/>
    <cellStyle name="40% - Accent1 10 2 3" xfId="5095"/>
    <cellStyle name="40% - Accent1 10 2 3 2" xfId="10560"/>
    <cellStyle name="40% - Accent1 10 2 4" xfId="3341"/>
    <cellStyle name="40% - Accent1 10 2 4 2" xfId="8810"/>
    <cellStyle name="40% - Accent1 10 2 5" xfId="7062"/>
    <cellStyle name="40% - Accent1 10 3" xfId="1836"/>
    <cellStyle name="40% - Accent1 10 3 2" xfId="5442"/>
    <cellStyle name="40% - Accent1 10 3 2 2" xfId="10907"/>
    <cellStyle name="40% - Accent1 10 3 3" xfId="3688"/>
    <cellStyle name="40% - Accent1 10 3 3 2" xfId="9157"/>
    <cellStyle name="40% - Accent1 10 3 4" xfId="7409"/>
    <cellStyle name="40% - Accent1 10 4" xfId="2566"/>
    <cellStyle name="40% - Accent1 10 4 2" xfId="6140"/>
    <cellStyle name="40% - Accent1 10 4 2 2" xfId="11605"/>
    <cellStyle name="40% - Accent1 10 4 3" xfId="4386"/>
    <cellStyle name="40% - Accent1 10 4 3 2" xfId="9855"/>
    <cellStyle name="40% - Accent1 10 4 4" xfId="8107"/>
    <cellStyle name="40% - Accent1 10 5" xfId="4746"/>
    <cellStyle name="40% - Accent1 10 5 2" xfId="10211"/>
    <cellStyle name="40% - Accent1 10 6" xfId="2992"/>
    <cellStyle name="40% - Accent1 10 6 2" xfId="8461"/>
    <cellStyle name="40% - Accent1 10 7" xfId="6713"/>
    <cellStyle name="40% - Accent1 11" xfId="820"/>
    <cellStyle name="40% - Accent1 11 2" xfId="1504"/>
    <cellStyle name="40% - Accent1 11 2 2" xfId="2202"/>
    <cellStyle name="40% - Accent1 11 2 2 2" xfId="5808"/>
    <cellStyle name="40% - Accent1 11 2 2 2 2" xfId="11273"/>
    <cellStyle name="40% - Accent1 11 2 2 3" xfId="4054"/>
    <cellStyle name="40% - Accent1 11 2 2 3 2" xfId="9523"/>
    <cellStyle name="40% - Accent1 11 2 2 4" xfId="7775"/>
    <cellStyle name="40% - Accent1 11 2 3" xfId="5112"/>
    <cellStyle name="40% - Accent1 11 2 3 2" xfId="10577"/>
    <cellStyle name="40% - Accent1 11 2 4" xfId="3358"/>
    <cellStyle name="40% - Accent1 11 2 4 2" xfId="8827"/>
    <cellStyle name="40% - Accent1 11 2 5" xfId="7079"/>
    <cellStyle name="40% - Accent1 11 3" xfId="1853"/>
    <cellStyle name="40% - Accent1 11 3 2" xfId="5459"/>
    <cellStyle name="40% - Accent1 11 3 2 2" xfId="10924"/>
    <cellStyle name="40% - Accent1 11 3 3" xfId="3705"/>
    <cellStyle name="40% - Accent1 11 3 3 2" xfId="9174"/>
    <cellStyle name="40% - Accent1 11 3 4" xfId="7426"/>
    <cellStyle name="40% - Accent1 11 4" xfId="2583"/>
    <cellStyle name="40% - Accent1 11 4 2" xfId="6157"/>
    <cellStyle name="40% - Accent1 11 4 2 2" xfId="11622"/>
    <cellStyle name="40% - Accent1 11 4 3" xfId="4403"/>
    <cellStyle name="40% - Accent1 11 4 3 2" xfId="9872"/>
    <cellStyle name="40% - Accent1 11 4 4" xfId="8124"/>
    <cellStyle name="40% - Accent1 11 5" xfId="4763"/>
    <cellStyle name="40% - Accent1 11 5 2" xfId="10228"/>
    <cellStyle name="40% - Accent1 11 6" xfId="3009"/>
    <cellStyle name="40% - Accent1 11 6 2" xfId="8478"/>
    <cellStyle name="40% - Accent1 11 7" xfId="6730"/>
    <cellStyle name="40% - Accent1 12" xfId="859"/>
    <cellStyle name="40% - Accent1 12 2" xfId="1522"/>
    <cellStyle name="40% - Accent1 12 2 2" xfId="2220"/>
    <cellStyle name="40% - Accent1 12 2 2 2" xfId="5826"/>
    <cellStyle name="40% - Accent1 12 2 2 2 2" xfId="11291"/>
    <cellStyle name="40% - Accent1 12 2 2 3" xfId="4072"/>
    <cellStyle name="40% - Accent1 12 2 2 3 2" xfId="9541"/>
    <cellStyle name="40% - Accent1 12 2 2 4" xfId="7793"/>
    <cellStyle name="40% - Accent1 12 2 3" xfId="5130"/>
    <cellStyle name="40% - Accent1 12 2 3 2" xfId="10595"/>
    <cellStyle name="40% - Accent1 12 2 4" xfId="3376"/>
    <cellStyle name="40% - Accent1 12 2 4 2" xfId="8845"/>
    <cellStyle name="40% - Accent1 12 2 5" xfId="7097"/>
    <cellStyle name="40% - Accent1 12 3" xfId="1871"/>
    <cellStyle name="40% - Accent1 12 3 2" xfId="5477"/>
    <cellStyle name="40% - Accent1 12 3 2 2" xfId="10942"/>
    <cellStyle name="40% - Accent1 12 3 3" xfId="3723"/>
    <cellStyle name="40% - Accent1 12 3 3 2" xfId="9192"/>
    <cellStyle name="40% - Accent1 12 3 4" xfId="7444"/>
    <cellStyle name="40% - Accent1 12 4" xfId="2601"/>
    <cellStyle name="40% - Accent1 12 4 2" xfId="6175"/>
    <cellStyle name="40% - Accent1 12 4 2 2" xfId="11640"/>
    <cellStyle name="40% - Accent1 12 4 3" xfId="4421"/>
    <cellStyle name="40% - Accent1 12 4 3 2" xfId="9890"/>
    <cellStyle name="40% - Accent1 12 4 4" xfId="8142"/>
    <cellStyle name="40% - Accent1 12 5" xfId="4781"/>
    <cellStyle name="40% - Accent1 12 5 2" xfId="10246"/>
    <cellStyle name="40% - Accent1 12 6" xfId="3027"/>
    <cellStyle name="40% - Accent1 12 6 2" xfId="8496"/>
    <cellStyle name="40% - Accent1 12 7" xfId="6748"/>
    <cellStyle name="40% - Accent1 13" xfId="989"/>
    <cellStyle name="40% - Accent1 13 2" xfId="1540"/>
    <cellStyle name="40% - Accent1 13 2 2" xfId="2238"/>
    <cellStyle name="40% - Accent1 13 2 2 2" xfId="5844"/>
    <cellStyle name="40% - Accent1 13 2 2 2 2" xfId="11309"/>
    <cellStyle name="40% - Accent1 13 2 2 3" xfId="4090"/>
    <cellStyle name="40% - Accent1 13 2 2 3 2" xfId="9559"/>
    <cellStyle name="40% - Accent1 13 2 2 4" xfId="7811"/>
    <cellStyle name="40% - Accent1 13 2 3" xfId="5148"/>
    <cellStyle name="40% - Accent1 13 2 3 2" xfId="10613"/>
    <cellStyle name="40% - Accent1 13 2 4" xfId="3394"/>
    <cellStyle name="40% - Accent1 13 2 4 2" xfId="8863"/>
    <cellStyle name="40% - Accent1 13 2 5" xfId="7115"/>
    <cellStyle name="40% - Accent1 13 3" xfId="1889"/>
    <cellStyle name="40% - Accent1 13 3 2" xfId="5495"/>
    <cellStyle name="40% - Accent1 13 3 2 2" xfId="10960"/>
    <cellStyle name="40% - Accent1 13 3 3" xfId="3741"/>
    <cellStyle name="40% - Accent1 13 3 3 2" xfId="9210"/>
    <cellStyle name="40% - Accent1 13 3 4" xfId="7462"/>
    <cellStyle name="40% - Accent1 13 4" xfId="2619"/>
    <cellStyle name="40% - Accent1 13 4 2" xfId="6193"/>
    <cellStyle name="40% - Accent1 13 4 2 2" xfId="11658"/>
    <cellStyle name="40% - Accent1 13 4 3" xfId="4439"/>
    <cellStyle name="40% - Accent1 13 4 3 2" xfId="9908"/>
    <cellStyle name="40% - Accent1 13 4 4" xfId="8160"/>
    <cellStyle name="40% - Accent1 13 5" xfId="4799"/>
    <cellStyle name="40% - Accent1 13 5 2" xfId="10264"/>
    <cellStyle name="40% - Accent1 13 6" xfId="3045"/>
    <cellStyle name="40% - Accent1 13 6 2" xfId="8514"/>
    <cellStyle name="40% - Accent1 13 7" xfId="6766"/>
    <cellStyle name="40% - Accent1 14" xfId="1030"/>
    <cellStyle name="40% - Accent1 14 2" xfId="1558"/>
    <cellStyle name="40% - Accent1 14 2 2" xfId="2256"/>
    <cellStyle name="40% - Accent1 14 2 2 2" xfId="5862"/>
    <cellStyle name="40% - Accent1 14 2 2 2 2" xfId="11327"/>
    <cellStyle name="40% - Accent1 14 2 2 3" xfId="4108"/>
    <cellStyle name="40% - Accent1 14 2 2 3 2" xfId="9577"/>
    <cellStyle name="40% - Accent1 14 2 2 4" xfId="7829"/>
    <cellStyle name="40% - Accent1 14 2 3" xfId="5166"/>
    <cellStyle name="40% - Accent1 14 2 3 2" xfId="10631"/>
    <cellStyle name="40% - Accent1 14 2 4" xfId="3412"/>
    <cellStyle name="40% - Accent1 14 2 4 2" xfId="8881"/>
    <cellStyle name="40% - Accent1 14 2 5" xfId="7133"/>
    <cellStyle name="40% - Accent1 14 3" xfId="1907"/>
    <cellStyle name="40% - Accent1 14 3 2" xfId="5513"/>
    <cellStyle name="40% - Accent1 14 3 2 2" xfId="10978"/>
    <cellStyle name="40% - Accent1 14 3 3" xfId="3759"/>
    <cellStyle name="40% - Accent1 14 3 3 2" xfId="9228"/>
    <cellStyle name="40% - Accent1 14 3 4" xfId="7480"/>
    <cellStyle name="40% - Accent1 14 4" xfId="2637"/>
    <cellStyle name="40% - Accent1 14 4 2" xfId="6211"/>
    <cellStyle name="40% - Accent1 14 4 2 2" xfId="11676"/>
    <cellStyle name="40% - Accent1 14 4 3" xfId="4457"/>
    <cellStyle name="40% - Accent1 14 4 3 2" xfId="9926"/>
    <cellStyle name="40% - Accent1 14 4 4" xfId="8178"/>
    <cellStyle name="40% - Accent1 14 5" xfId="4817"/>
    <cellStyle name="40% - Accent1 14 5 2" xfId="10282"/>
    <cellStyle name="40% - Accent1 14 6" xfId="3063"/>
    <cellStyle name="40% - Accent1 14 6 2" xfId="8532"/>
    <cellStyle name="40% - Accent1 14 7" xfId="6784"/>
    <cellStyle name="40% - Accent1 15" xfId="1119"/>
    <cellStyle name="40% - Accent1 15 2" xfId="1579"/>
    <cellStyle name="40% - Accent1 15 2 2" xfId="2277"/>
    <cellStyle name="40% - Accent1 15 2 2 2" xfId="5883"/>
    <cellStyle name="40% - Accent1 15 2 2 2 2" xfId="11348"/>
    <cellStyle name="40% - Accent1 15 2 2 3" xfId="4129"/>
    <cellStyle name="40% - Accent1 15 2 2 3 2" xfId="9598"/>
    <cellStyle name="40% - Accent1 15 2 2 4" xfId="7850"/>
    <cellStyle name="40% - Accent1 15 2 3" xfId="5187"/>
    <cellStyle name="40% - Accent1 15 2 3 2" xfId="10652"/>
    <cellStyle name="40% - Accent1 15 2 4" xfId="3433"/>
    <cellStyle name="40% - Accent1 15 2 4 2" xfId="8902"/>
    <cellStyle name="40% - Accent1 15 2 5" xfId="7154"/>
    <cellStyle name="40% - Accent1 15 3" xfId="1928"/>
    <cellStyle name="40% - Accent1 15 3 2" xfId="5534"/>
    <cellStyle name="40% - Accent1 15 3 2 2" xfId="10999"/>
    <cellStyle name="40% - Accent1 15 3 3" xfId="3780"/>
    <cellStyle name="40% - Accent1 15 3 3 2" xfId="9249"/>
    <cellStyle name="40% - Accent1 15 3 4" xfId="7501"/>
    <cellStyle name="40% - Accent1 15 4" xfId="2658"/>
    <cellStyle name="40% - Accent1 15 4 2" xfId="6232"/>
    <cellStyle name="40% - Accent1 15 4 2 2" xfId="11697"/>
    <cellStyle name="40% - Accent1 15 4 3" xfId="4478"/>
    <cellStyle name="40% - Accent1 15 4 3 2" xfId="9947"/>
    <cellStyle name="40% - Accent1 15 4 4" xfId="8199"/>
    <cellStyle name="40% - Accent1 15 5" xfId="4838"/>
    <cellStyle name="40% - Accent1 15 5 2" xfId="10303"/>
    <cellStyle name="40% - Accent1 15 6" xfId="3084"/>
    <cellStyle name="40% - Accent1 15 6 2" xfId="8553"/>
    <cellStyle name="40% - Accent1 15 7" xfId="6805"/>
    <cellStyle name="40% - Accent1 16" xfId="1146"/>
    <cellStyle name="40% - Accent1 16 2" xfId="1597"/>
    <cellStyle name="40% - Accent1 16 2 2" xfId="2295"/>
    <cellStyle name="40% - Accent1 16 2 2 2" xfId="5901"/>
    <cellStyle name="40% - Accent1 16 2 2 2 2" xfId="11366"/>
    <cellStyle name="40% - Accent1 16 2 2 3" xfId="4147"/>
    <cellStyle name="40% - Accent1 16 2 2 3 2" xfId="9616"/>
    <cellStyle name="40% - Accent1 16 2 2 4" xfId="7868"/>
    <cellStyle name="40% - Accent1 16 2 3" xfId="5205"/>
    <cellStyle name="40% - Accent1 16 2 3 2" xfId="10670"/>
    <cellStyle name="40% - Accent1 16 2 4" xfId="3451"/>
    <cellStyle name="40% - Accent1 16 2 4 2" xfId="8920"/>
    <cellStyle name="40% - Accent1 16 2 5" xfId="7172"/>
    <cellStyle name="40% - Accent1 16 3" xfId="1946"/>
    <cellStyle name="40% - Accent1 16 3 2" xfId="5552"/>
    <cellStyle name="40% - Accent1 16 3 2 2" xfId="11017"/>
    <cellStyle name="40% - Accent1 16 3 3" xfId="3798"/>
    <cellStyle name="40% - Accent1 16 3 3 2" xfId="9267"/>
    <cellStyle name="40% - Accent1 16 3 4" xfId="7519"/>
    <cellStyle name="40% - Accent1 16 4" xfId="2676"/>
    <cellStyle name="40% - Accent1 16 4 2" xfId="6250"/>
    <cellStyle name="40% - Accent1 16 4 2 2" xfId="11715"/>
    <cellStyle name="40% - Accent1 16 4 3" xfId="4496"/>
    <cellStyle name="40% - Accent1 16 4 3 2" xfId="9965"/>
    <cellStyle name="40% - Accent1 16 4 4" xfId="8217"/>
    <cellStyle name="40% - Accent1 16 5" xfId="4856"/>
    <cellStyle name="40% - Accent1 16 5 2" xfId="10321"/>
    <cellStyle name="40% - Accent1 16 6" xfId="3102"/>
    <cellStyle name="40% - Accent1 16 6 2" xfId="8571"/>
    <cellStyle name="40% - Accent1 16 7" xfId="6823"/>
    <cellStyle name="40% - Accent1 17" xfId="1179"/>
    <cellStyle name="40% - Accent1 17 2" xfId="1611"/>
    <cellStyle name="40% - Accent1 17 2 2" xfId="2309"/>
    <cellStyle name="40% - Accent1 17 2 2 2" xfId="5915"/>
    <cellStyle name="40% - Accent1 17 2 2 2 2" xfId="11380"/>
    <cellStyle name="40% - Accent1 17 2 2 3" xfId="4161"/>
    <cellStyle name="40% - Accent1 17 2 2 3 2" xfId="9630"/>
    <cellStyle name="40% - Accent1 17 2 2 4" xfId="7882"/>
    <cellStyle name="40% - Accent1 17 2 3" xfId="5219"/>
    <cellStyle name="40% - Accent1 17 2 3 2" xfId="10684"/>
    <cellStyle name="40% - Accent1 17 2 4" xfId="3465"/>
    <cellStyle name="40% - Accent1 17 2 4 2" xfId="8934"/>
    <cellStyle name="40% - Accent1 17 2 5" xfId="7186"/>
    <cellStyle name="40% - Accent1 17 3" xfId="1960"/>
    <cellStyle name="40% - Accent1 17 3 2" xfId="5566"/>
    <cellStyle name="40% - Accent1 17 3 2 2" xfId="11031"/>
    <cellStyle name="40% - Accent1 17 3 3" xfId="3812"/>
    <cellStyle name="40% - Accent1 17 3 3 2" xfId="9281"/>
    <cellStyle name="40% - Accent1 17 3 4" xfId="7533"/>
    <cellStyle name="40% - Accent1 17 4" xfId="2690"/>
    <cellStyle name="40% - Accent1 17 4 2" xfId="6264"/>
    <cellStyle name="40% - Accent1 17 4 2 2" xfId="11729"/>
    <cellStyle name="40% - Accent1 17 4 3" xfId="4510"/>
    <cellStyle name="40% - Accent1 17 4 3 2" xfId="9979"/>
    <cellStyle name="40% - Accent1 17 4 4" xfId="8231"/>
    <cellStyle name="40% - Accent1 17 5" xfId="4870"/>
    <cellStyle name="40% - Accent1 17 5 2" xfId="10335"/>
    <cellStyle name="40% - Accent1 17 6" xfId="3116"/>
    <cellStyle name="40% - Accent1 17 6 2" xfId="8585"/>
    <cellStyle name="40% - Accent1 17 7" xfId="6837"/>
    <cellStyle name="40% - Accent1 18" xfId="1200"/>
    <cellStyle name="40% - Accent1 18 2" xfId="1625"/>
    <cellStyle name="40% - Accent1 18 2 2" xfId="2323"/>
    <cellStyle name="40% - Accent1 18 2 2 2" xfId="5929"/>
    <cellStyle name="40% - Accent1 18 2 2 2 2" xfId="11394"/>
    <cellStyle name="40% - Accent1 18 2 2 3" xfId="4175"/>
    <cellStyle name="40% - Accent1 18 2 2 3 2" xfId="9644"/>
    <cellStyle name="40% - Accent1 18 2 2 4" xfId="7896"/>
    <cellStyle name="40% - Accent1 18 2 3" xfId="5233"/>
    <cellStyle name="40% - Accent1 18 2 3 2" xfId="10698"/>
    <cellStyle name="40% - Accent1 18 2 4" xfId="3479"/>
    <cellStyle name="40% - Accent1 18 2 4 2" xfId="8948"/>
    <cellStyle name="40% - Accent1 18 2 5" xfId="7200"/>
    <cellStyle name="40% - Accent1 18 3" xfId="1974"/>
    <cellStyle name="40% - Accent1 18 3 2" xfId="5580"/>
    <cellStyle name="40% - Accent1 18 3 2 2" xfId="11045"/>
    <cellStyle name="40% - Accent1 18 3 3" xfId="3826"/>
    <cellStyle name="40% - Accent1 18 3 3 2" xfId="9295"/>
    <cellStyle name="40% - Accent1 18 3 4" xfId="7547"/>
    <cellStyle name="40% - Accent1 18 4" xfId="2704"/>
    <cellStyle name="40% - Accent1 18 4 2" xfId="6278"/>
    <cellStyle name="40% - Accent1 18 4 2 2" xfId="11743"/>
    <cellStyle name="40% - Accent1 18 4 3" xfId="4524"/>
    <cellStyle name="40% - Accent1 18 4 3 2" xfId="9993"/>
    <cellStyle name="40% - Accent1 18 4 4" xfId="8245"/>
    <cellStyle name="40% - Accent1 18 5" xfId="4884"/>
    <cellStyle name="40% - Accent1 18 5 2" xfId="10349"/>
    <cellStyle name="40% - Accent1 18 6" xfId="3130"/>
    <cellStyle name="40% - Accent1 18 6 2" xfId="8599"/>
    <cellStyle name="40% - Accent1 18 7" xfId="6851"/>
    <cellStyle name="40% - Accent1 19" xfId="1231"/>
    <cellStyle name="40% - Accent1 19 2" xfId="1644"/>
    <cellStyle name="40% - Accent1 19 2 2" xfId="2342"/>
    <cellStyle name="40% - Accent1 19 2 2 2" xfId="5948"/>
    <cellStyle name="40% - Accent1 19 2 2 2 2" xfId="11413"/>
    <cellStyle name="40% - Accent1 19 2 2 3" xfId="4194"/>
    <cellStyle name="40% - Accent1 19 2 2 3 2" xfId="9663"/>
    <cellStyle name="40% - Accent1 19 2 2 4" xfId="7915"/>
    <cellStyle name="40% - Accent1 19 2 3" xfId="5252"/>
    <cellStyle name="40% - Accent1 19 2 3 2" xfId="10717"/>
    <cellStyle name="40% - Accent1 19 2 4" xfId="3498"/>
    <cellStyle name="40% - Accent1 19 2 4 2" xfId="8967"/>
    <cellStyle name="40% - Accent1 19 2 5" xfId="7219"/>
    <cellStyle name="40% - Accent1 19 3" xfId="1993"/>
    <cellStyle name="40% - Accent1 19 3 2" xfId="5599"/>
    <cellStyle name="40% - Accent1 19 3 2 2" xfId="11064"/>
    <cellStyle name="40% - Accent1 19 3 3" xfId="3845"/>
    <cellStyle name="40% - Accent1 19 3 3 2" xfId="9314"/>
    <cellStyle name="40% - Accent1 19 3 4" xfId="7566"/>
    <cellStyle name="40% - Accent1 19 4" xfId="2723"/>
    <cellStyle name="40% - Accent1 19 4 2" xfId="6297"/>
    <cellStyle name="40% - Accent1 19 4 2 2" xfId="11762"/>
    <cellStyle name="40% - Accent1 19 4 3" xfId="4543"/>
    <cellStyle name="40% - Accent1 19 4 3 2" xfId="10012"/>
    <cellStyle name="40% - Accent1 19 4 4" xfId="8264"/>
    <cellStyle name="40% - Accent1 19 5" xfId="4903"/>
    <cellStyle name="40% - Accent1 19 5 2" xfId="10368"/>
    <cellStyle name="40% - Accent1 19 6" xfId="3149"/>
    <cellStyle name="40% - Accent1 19 6 2" xfId="8618"/>
    <cellStyle name="40% - Accent1 19 7" xfId="6870"/>
    <cellStyle name="40% - Accent1 2" xfId="48"/>
    <cellStyle name="40% - Accent1 2 2" xfId="902"/>
    <cellStyle name="40% - Accent1 2 3" xfId="451"/>
    <cellStyle name="40% - Accent1 2 3 2" xfId="1374"/>
    <cellStyle name="40% - Accent1 2 3 2 2" xfId="2072"/>
    <cellStyle name="40% - Accent1 2 3 2 2 2" xfId="5678"/>
    <cellStyle name="40% - Accent1 2 3 2 2 2 2" xfId="11143"/>
    <cellStyle name="40% - Accent1 2 3 2 2 3" xfId="3924"/>
    <cellStyle name="40% - Accent1 2 3 2 2 3 2" xfId="9393"/>
    <cellStyle name="40% - Accent1 2 3 2 2 4" xfId="7645"/>
    <cellStyle name="40% - Accent1 2 3 2 3" xfId="4982"/>
    <cellStyle name="40% - Accent1 2 3 2 3 2" xfId="10447"/>
    <cellStyle name="40% - Accent1 2 3 2 4" xfId="3228"/>
    <cellStyle name="40% - Accent1 2 3 2 4 2" xfId="8697"/>
    <cellStyle name="40% - Accent1 2 3 2 5" xfId="6949"/>
    <cellStyle name="40% - Accent1 2 3 3" xfId="1723"/>
    <cellStyle name="40% - Accent1 2 3 3 2" xfId="5329"/>
    <cellStyle name="40% - Accent1 2 3 3 2 2" xfId="10794"/>
    <cellStyle name="40% - Accent1 2 3 3 3" xfId="3575"/>
    <cellStyle name="40% - Accent1 2 3 3 3 2" xfId="9044"/>
    <cellStyle name="40% - Accent1 2 3 3 4" xfId="7296"/>
    <cellStyle name="40% - Accent1 2 3 4" xfId="2453"/>
    <cellStyle name="40% - Accent1 2 3 4 2" xfId="6027"/>
    <cellStyle name="40% - Accent1 2 3 4 2 2" xfId="11492"/>
    <cellStyle name="40% - Accent1 2 3 4 3" xfId="4273"/>
    <cellStyle name="40% - Accent1 2 3 4 3 2" xfId="9742"/>
    <cellStyle name="40% - Accent1 2 3 4 4" xfId="7994"/>
    <cellStyle name="40% - Accent1 2 3 5" xfId="4631"/>
    <cellStyle name="40% - Accent1 2 3 5 2" xfId="10096"/>
    <cellStyle name="40% - Accent1 2 3 6" xfId="2879"/>
    <cellStyle name="40% - Accent1 2 3 6 2" xfId="8348"/>
    <cellStyle name="40% - Accent1 2 3 7" xfId="6600"/>
    <cellStyle name="40% - Accent1 20" xfId="1292"/>
    <cellStyle name="40% - Accent1 20 2" xfId="1660"/>
    <cellStyle name="40% - Accent1 20 2 2" xfId="2358"/>
    <cellStyle name="40% - Accent1 20 2 2 2" xfId="5964"/>
    <cellStyle name="40% - Accent1 20 2 2 2 2" xfId="11429"/>
    <cellStyle name="40% - Accent1 20 2 2 3" xfId="4210"/>
    <cellStyle name="40% - Accent1 20 2 2 3 2" xfId="9679"/>
    <cellStyle name="40% - Accent1 20 2 2 4" xfId="7931"/>
    <cellStyle name="40% - Accent1 20 2 3" xfId="5268"/>
    <cellStyle name="40% - Accent1 20 2 3 2" xfId="10733"/>
    <cellStyle name="40% - Accent1 20 2 4" xfId="3514"/>
    <cellStyle name="40% - Accent1 20 2 4 2" xfId="8983"/>
    <cellStyle name="40% - Accent1 20 2 5" xfId="7235"/>
    <cellStyle name="40% - Accent1 20 3" xfId="2009"/>
    <cellStyle name="40% - Accent1 20 3 2" xfId="5615"/>
    <cellStyle name="40% - Accent1 20 3 2 2" xfId="11080"/>
    <cellStyle name="40% - Accent1 20 3 3" xfId="3861"/>
    <cellStyle name="40% - Accent1 20 3 3 2" xfId="9330"/>
    <cellStyle name="40% - Accent1 20 3 4" xfId="7582"/>
    <cellStyle name="40% - Accent1 20 4" xfId="2739"/>
    <cellStyle name="40% - Accent1 20 4 2" xfId="6313"/>
    <cellStyle name="40% - Accent1 20 4 2 2" xfId="11778"/>
    <cellStyle name="40% - Accent1 20 4 3" xfId="4559"/>
    <cellStyle name="40% - Accent1 20 4 3 2" xfId="10028"/>
    <cellStyle name="40% - Accent1 20 4 4" xfId="8280"/>
    <cellStyle name="40% - Accent1 20 5" xfId="4919"/>
    <cellStyle name="40% - Accent1 20 5 2" xfId="10384"/>
    <cellStyle name="40% - Accent1 20 6" xfId="3165"/>
    <cellStyle name="40% - Accent1 20 6 2" xfId="8634"/>
    <cellStyle name="40% - Accent1 20 7" xfId="6886"/>
    <cellStyle name="40% - Accent1 21" xfId="355"/>
    <cellStyle name="40% - Accent1 22" xfId="332"/>
    <cellStyle name="40% - Accent1 22 2" xfId="1360"/>
    <cellStyle name="40% - Accent1 22 2 2" xfId="2058"/>
    <cellStyle name="40% - Accent1 22 2 2 2" xfId="5664"/>
    <cellStyle name="40% - Accent1 22 2 2 2 2" xfId="11129"/>
    <cellStyle name="40% - Accent1 22 2 2 3" xfId="3910"/>
    <cellStyle name="40% - Accent1 22 2 2 3 2" xfId="9379"/>
    <cellStyle name="40% - Accent1 22 2 2 4" xfId="7631"/>
    <cellStyle name="40% - Accent1 22 2 3" xfId="4968"/>
    <cellStyle name="40% - Accent1 22 2 3 2" xfId="10433"/>
    <cellStyle name="40% - Accent1 22 2 4" xfId="3214"/>
    <cellStyle name="40% - Accent1 22 2 4 2" xfId="8683"/>
    <cellStyle name="40% - Accent1 22 2 5" xfId="6935"/>
    <cellStyle name="40% - Accent1 22 3" xfId="1709"/>
    <cellStyle name="40% - Accent1 22 3 2" xfId="5315"/>
    <cellStyle name="40% - Accent1 22 3 2 2" xfId="10780"/>
    <cellStyle name="40% - Accent1 22 3 3" xfId="3561"/>
    <cellStyle name="40% - Accent1 22 3 3 2" xfId="9030"/>
    <cellStyle name="40% - Accent1 22 3 4" xfId="7282"/>
    <cellStyle name="40% - Accent1 22 4" xfId="2439"/>
    <cellStyle name="40% - Accent1 22 4 2" xfId="6013"/>
    <cellStyle name="40% - Accent1 22 4 2 2" xfId="11478"/>
    <cellStyle name="40% - Accent1 22 4 3" xfId="4259"/>
    <cellStyle name="40% - Accent1 22 4 3 2" xfId="9728"/>
    <cellStyle name="40% - Accent1 22 4 4" xfId="7980"/>
    <cellStyle name="40% - Accent1 22 5" xfId="4617"/>
    <cellStyle name="40% - Accent1 22 5 2" xfId="10082"/>
    <cellStyle name="40% - Accent1 22 6" xfId="2865"/>
    <cellStyle name="40% - Accent1 22 6 2" xfId="8334"/>
    <cellStyle name="40% - Accent1 22 7" xfId="6586"/>
    <cellStyle name="40% - Accent1 23" xfId="1321"/>
    <cellStyle name="40% - Accent1 23 2" xfId="2025"/>
    <cellStyle name="40% - Accent1 23 2 2" xfId="5631"/>
    <cellStyle name="40% - Accent1 23 2 2 2" xfId="11096"/>
    <cellStyle name="40% - Accent1 23 2 3" xfId="3877"/>
    <cellStyle name="40% - Accent1 23 2 3 2" xfId="9346"/>
    <cellStyle name="40% - Accent1 23 2 4" xfId="7598"/>
    <cellStyle name="40% - Accent1 23 3" xfId="4935"/>
    <cellStyle name="40% - Accent1 23 3 2" xfId="10400"/>
    <cellStyle name="40% - Accent1 23 4" xfId="3181"/>
    <cellStyle name="40% - Accent1 23 4 2" xfId="8650"/>
    <cellStyle name="40% - Accent1 23 5" xfId="6902"/>
    <cellStyle name="40% - Accent1 24" xfId="1681"/>
    <cellStyle name="40% - Accent1 24 2" xfId="5287"/>
    <cellStyle name="40% - Accent1 24 2 2" xfId="10752"/>
    <cellStyle name="40% - Accent1 24 3" xfId="3533"/>
    <cellStyle name="40% - Accent1 24 3 2" xfId="9002"/>
    <cellStyle name="40% - Accent1 24 4" xfId="7254"/>
    <cellStyle name="40% - Accent1 25" xfId="2411"/>
    <cellStyle name="40% - Accent1 25 2" xfId="5985"/>
    <cellStyle name="40% - Accent1 25 2 2" xfId="11450"/>
    <cellStyle name="40% - Accent1 25 3" xfId="4231"/>
    <cellStyle name="40% - Accent1 25 3 2" xfId="9700"/>
    <cellStyle name="40% - Accent1 25 4" xfId="7952"/>
    <cellStyle name="40% - Accent1 26" xfId="2768"/>
    <cellStyle name="40% - Accent1 27" xfId="4589"/>
    <cellStyle name="40% - Accent1 27 2" xfId="10054"/>
    <cellStyle name="40% - Accent1 28" xfId="2837"/>
    <cellStyle name="40% - Accent1 28 2" xfId="8306"/>
    <cellStyle name="40% - Accent1 29" xfId="6341"/>
    <cellStyle name="40% - Accent1 29 2" xfId="11804"/>
    <cellStyle name="40% - Accent1 3" xfId="49"/>
    <cellStyle name="40% - Accent1 3 2" xfId="903"/>
    <cellStyle name="40% - Accent1 3 3" xfId="493"/>
    <cellStyle name="40% - Accent1 3 3 2" xfId="1388"/>
    <cellStyle name="40% - Accent1 3 3 2 2" xfId="2086"/>
    <cellStyle name="40% - Accent1 3 3 2 2 2" xfId="5692"/>
    <cellStyle name="40% - Accent1 3 3 2 2 2 2" xfId="11157"/>
    <cellStyle name="40% - Accent1 3 3 2 2 3" xfId="3938"/>
    <cellStyle name="40% - Accent1 3 3 2 2 3 2" xfId="9407"/>
    <cellStyle name="40% - Accent1 3 3 2 2 4" xfId="7659"/>
    <cellStyle name="40% - Accent1 3 3 2 3" xfId="4996"/>
    <cellStyle name="40% - Accent1 3 3 2 3 2" xfId="10461"/>
    <cellStyle name="40% - Accent1 3 3 2 4" xfId="3242"/>
    <cellStyle name="40% - Accent1 3 3 2 4 2" xfId="8711"/>
    <cellStyle name="40% - Accent1 3 3 2 5" xfId="6963"/>
    <cellStyle name="40% - Accent1 3 3 3" xfId="1737"/>
    <cellStyle name="40% - Accent1 3 3 3 2" xfId="5343"/>
    <cellStyle name="40% - Accent1 3 3 3 2 2" xfId="10808"/>
    <cellStyle name="40% - Accent1 3 3 3 3" xfId="3589"/>
    <cellStyle name="40% - Accent1 3 3 3 3 2" xfId="9058"/>
    <cellStyle name="40% - Accent1 3 3 3 4" xfId="7310"/>
    <cellStyle name="40% - Accent1 3 3 4" xfId="2467"/>
    <cellStyle name="40% - Accent1 3 3 4 2" xfId="6041"/>
    <cellStyle name="40% - Accent1 3 3 4 2 2" xfId="11506"/>
    <cellStyle name="40% - Accent1 3 3 4 3" xfId="4287"/>
    <cellStyle name="40% - Accent1 3 3 4 3 2" xfId="9756"/>
    <cellStyle name="40% - Accent1 3 3 4 4" xfId="8008"/>
    <cellStyle name="40% - Accent1 3 3 5" xfId="4645"/>
    <cellStyle name="40% - Accent1 3 3 5 2" xfId="10110"/>
    <cellStyle name="40% - Accent1 3 3 6" xfId="2893"/>
    <cellStyle name="40% - Accent1 3 3 6 2" xfId="8362"/>
    <cellStyle name="40% - Accent1 3 3 7" xfId="6614"/>
    <cellStyle name="40% - Accent1 30" xfId="6556"/>
    <cellStyle name="40% - Accent1 31" xfId="11905"/>
    <cellStyle name="40% - Accent1 4" xfId="316"/>
    <cellStyle name="40% - Accent1 4 2" xfId="535"/>
    <cellStyle name="40% - Accent1 4 2 2" xfId="1402"/>
    <cellStyle name="40% - Accent1 4 2 2 2" xfId="2100"/>
    <cellStyle name="40% - Accent1 4 2 2 2 2" xfId="5706"/>
    <cellStyle name="40% - Accent1 4 2 2 2 2 2" xfId="11171"/>
    <cellStyle name="40% - Accent1 4 2 2 2 3" xfId="3952"/>
    <cellStyle name="40% - Accent1 4 2 2 2 3 2" xfId="9421"/>
    <cellStyle name="40% - Accent1 4 2 2 2 4" xfId="7673"/>
    <cellStyle name="40% - Accent1 4 2 2 3" xfId="5010"/>
    <cellStyle name="40% - Accent1 4 2 2 3 2" xfId="10475"/>
    <cellStyle name="40% - Accent1 4 2 2 4" xfId="3256"/>
    <cellStyle name="40% - Accent1 4 2 2 4 2" xfId="8725"/>
    <cellStyle name="40% - Accent1 4 2 2 5" xfId="6977"/>
    <cellStyle name="40% - Accent1 4 2 3" xfId="1751"/>
    <cellStyle name="40% - Accent1 4 2 3 2" xfId="5357"/>
    <cellStyle name="40% - Accent1 4 2 3 2 2" xfId="10822"/>
    <cellStyle name="40% - Accent1 4 2 3 3" xfId="3603"/>
    <cellStyle name="40% - Accent1 4 2 3 3 2" xfId="9072"/>
    <cellStyle name="40% - Accent1 4 2 3 4" xfId="7324"/>
    <cellStyle name="40% - Accent1 4 2 4" xfId="2481"/>
    <cellStyle name="40% - Accent1 4 2 4 2" xfId="6055"/>
    <cellStyle name="40% - Accent1 4 2 4 2 2" xfId="11520"/>
    <cellStyle name="40% - Accent1 4 2 4 3" xfId="4301"/>
    <cellStyle name="40% - Accent1 4 2 4 3 2" xfId="9770"/>
    <cellStyle name="40% - Accent1 4 2 4 4" xfId="8022"/>
    <cellStyle name="40% - Accent1 4 2 5" xfId="4659"/>
    <cellStyle name="40% - Accent1 4 2 5 2" xfId="10124"/>
    <cellStyle name="40% - Accent1 4 2 6" xfId="2907"/>
    <cellStyle name="40% - Accent1 4 2 6 2" xfId="8376"/>
    <cellStyle name="40% - Accent1 4 2 7" xfId="6628"/>
    <cellStyle name="40% - Accent1 4 3" xfId="1344"/>
    <cellStyle name="40% - Accent1 4 3 2" xfId="2042"/>
    <cellStyle name="40% - Accent1 4 3 2 2" xfId="5648"/>
    <cellStyle name="40% - Accent1 4 3 2 2 2" xfId="11113"/>
    <cellStyle name="40% - Accent1 4 3 2 3" xfId="3894"/>
    <cellStyle name="40% - Accent1 4 3 2 3 2" xfId="9363"/>
    <cellStyle name="40% - Accent1 4 3 2 4" xfId="7615"/>
    <cellStyle name="40% - Accent1 4 3 3" xfId="4952"/>
    <cellStyle name="40% - Accent1 4 3 3 2" xfId="10417"/>
    <cellStyle name="40% - Accent1 4 3 4" xfId="3198"/>
    <cellStyle name="40% - Accent1 4 3 4 2" xfId="8667"/>
    <cellStyle name="40% - Accent1 4 3 5" xfId="6919"/>
    <cellStyle name="40% - Accent1 4 4" xfId="1693"/>
    <cellStyle name="40% - Accent1 4 4 2" xfId="5299"/>
    <cellStyle name="40% - Accent1 4 4 2 2" xfId="10764"/>
    <cellStyle name="40% - Accent1 4 4 3" xfId="3545"/>
    <cellStyle name="40% - Accent1 4 4 3 2" xfId="9014"/>
    <cellStyle name="40% - Accent1 4 4 4" xfId="7266"/>
    <cellStyle name="40% - Accent1 4 5" xfId="2423"/>
    <cellStyle name="40% - Accent1 4 5 2" xfId="5997"/>
    <cellStyle name="40% - Accent1 4 5 2 2" xfId="11462"/>
    <cellStyle name="40% - Accent1 4 5 3" xfId="4243"/>
    <cellStyle name="40% - Accent1 4 5 3 2" xfId="9712"/>
    <cellStyle name="40% - Accent1 4 5 4" xfId="7964"/>
    <cellStyle name="40% - Accent1 4 6" xfId="4601"/>
    <cellStyle name="40% - Accent1 4 6 2" xfId="10066"/>
    <cellStyle name="40% - Accent1 4 7" xfId="2849"/>
    <cellStyle name="40% - Accent1 4 7 2" xfId="8318"/>
    <cellStyle name="40% - Accent1 4 8" xfId="6570"/>
    <cellStyle name="40% - Accent1 5" xfId="577"/>
    <cellStyle name="40% - Accent1 5 2" xfId="1416"/>
    <cellStyle name="40% - Accent1 5 2 2" xfId="2114"/>
    <cellStyle name="40% - Accent1 5 2 2 2" xfId="5720"/>
    <cellStyle name="40% - Accent1 5 2 2 2 2" xfId="11185"/>
    <cellStyle name="40% - Accent1 5 2 2 3" xfId="3966"/>
    <cellStyle name="40% - Accent1 5 2 2 3 2" xfId="9435"/>
    <cellStyle name="40% - Accent1 5 2 2 4" xfId="7687"/>
    <cellStyle name="40% - Accent1 5 2 3" xfId="5024"/>
    <cellStyle name="40% - Accent1 5 2 3 2" xfId="10489"/>
    <cellStyle name="40% - Accent1 5 2 4" xfId="3270"/>
    <cellStyle name="40% - Accent1 5 2 4 2" xfId="8739"/>
    <cellStyle name="40% - Accent1 5 2 5" xfId="6991"/>
    <cellStyle name="40% - Accent1 5 3" xfId="1765"/>
    <cellStyle name="40% - Accent1 5 3 2" xfId="5371"/>
    <cellStyle name="40% - Accent1 5 3 2 2" xfId="10836"/>
    <cellStyle name="40% - Accent1 5 3 3" xfId="3617"/>
    <cellStyle name="40% - Accent1 5 3 3 2" xfId="9086"/>
    <cellStyle name="40% - Accent1 5 3 4" xfId="7338"/>
    <cellStyle name="40% - Accent1 5 4" xfId="2495"/>
    <cellStyle name="40% - Accent1 5 4 2" xfId="6069"/>
    <cellStyle name="40% - Accent1 5 4 2 2" xfId="11534"/>
    <cellStyle name="40% - Accent1 5 4 3" xfId="4315"/>
    <cellStyle name="40% - Accent1 5 4 3 2" xfId="9784"/>
    <cellStyle name="40% - Accent1 5 4 4" xfId="8036"/>
    <cellStyle name="40% - Accent1 5 5" xfId="4673"/>
    <cellStyle name="40% - Accent1 5 5 2" xfId="10138"/>
    <cellStyle name="40% - Accent1 5 6" xfId="2921"/>
    <cellStyle name="40% - Accent1 5 6 2" xfId="8390"/>
    <cellStyle name="40% - Accent1 5 7" xfId="6642"/>
    <cellStyle name="40% - Accent1 6" xfId="619"/>
    <cellStyle name="40% - Accent1 6 2" xfId="1430"/>
    <cellStyle name="40% - Accent1 6 2 2" xfId="2128"/>
    <cellStyle name="40% - Accent1 6 2 2 2" xfId="5734"/>
    <cellStyle name="40% - Accent1 6 2 2 2 2" xfId="11199"/>
    <cellStyle name="40% - Accent1 6 2 2 3" xfId="3980"/>
    <cellStyle name="40% - Accent1 6 2 2 3 2" xfId="9449"/>
    <cellStyle name="40% - Accent1 6 2 2 4" xfId="7701"/>
    <cellStyle name="40% - Accent1 6 2 3" xfId="5038"/>
    <cellStyle name="40% - Accent1 6 2 3 2" xfId="10503"/>
    <cellStyle name="40% - Accent1 6 2 4" xfId="3284"/>
    <cellStyle name="40% - Accent1 6 2 4 2" xfId="8753"/>
    <cellStyle name="40% - Accent1 6 2 5" xfId="7005"/>
    <cellStyle name="40% - Accent1 6 3" xfId="1779"/>
    <cellStyle name="40% - Accent1 6 3 2" xfId="5385"/>
    <cellStyle name="40% - Accent1 6 3 2 2" xfId="10850"/>
    <cellStyle name="40% - Accent1 6 3 3" xfId="3631"/>
    <cellStyle name="40% - Accent1 6 3 3 2" xfId="9100"/>
    <cellStyle name="40% - Accent1 6 3 4" xfId="7352"/>
    <cellStyle name="40% - Accent1 6 4" xfId="2509"/>
    <cellStyle name="40% - Accent1 6 4 2" xfId="6083"/>
    <cellStyle name="40% - Accent1 6 4 2 2" xfId="11548"/>
    <cellStyle name="40% - Accent1 6 4 3" xfId="4329"/>
    <cellStyle name="40% - Accent1 6 4 3 2" xfId="9798"/>
    <cellStyle name="40% - Accent1 6 4 4" xfId="8050"/>
    <cellStyle name="40% - Accent1 6 5" xfId="4688"/>
    <cellStyle name="40% - Accent1 6 5 2" xfId="10153"/>
    <cellStyle name="40% - Accent1 6 6" xfId="2935"/>
    <cellStyle name="40% - Accent1 6 6 2" xfId="8404"/>
    <cellStyle name="40% - Accent1 6 7" xfId="6656"/>
    <cellStyle name="40% - Accent1 7" xfId="661"/>
    <cellStyle name="40% - Accent1 7 2" xfId="1444"/>
    <cellStyle name="40% - Accent1 7 2 2" xfId="2142"/>
    <cellStyle name="40% - Accent1 7 2 2 2" xfId="5748"/>
    <cellStyle name="40% - Accent1 7 2 2 2 2" xfId="11213"/>
    <cellStyle name="40% - Accent1 7 2 2 3" xfId="3994"/>
    <cellStyle name="40% - Accent1 7 2 2 3 2" xfId="9463"/>
    <cellStyle name="40% - Accent1 7 2 2 4" xfId="7715"/>
    <cellStyle name="40% - Accent1 7 2 3" xfId="5052"/>
    <cellStyle name="40% - Accent1 7 2 3 2" xfId="10517"/>
    <cellStyle name="40% - Accent1 7 2 4" xfId="3298"/>
    <cellStyle name="40% - Accent1 7 2 4 2" xfId="8767"/>
    <cellStyle name="40% - Accent1 7 2 5" xfId="7019"/>
    <cellStyle name="40% - Accent1 7 3" xfId="1793"/>
    <cellStyle name="40% - Accent1 7 3 2" xfId="5399"/>
    <cellStyle name="40% - Accent1 7 3 2 2" xfId="10864"/>
    <cellStyle name="40% - Accent1 7 3 3" xfId="3645"/>
    <cellStyle name="40% - Accent1 7 3 3 2" xfId="9114"/>
    <cellStyle name="40% - Accent1 7 3 4" xfId="7366"/>
    <cellStyle name="40% - Accent1 7 4" xfId="2523"/>
    <cellStyle name="40% - Accent1 7 4 2" xfId="6097"/>
    <cellStyle name="40% - Accent1 7 4 2 2" xfId="11562"/>
    <cellStyle name="40% - Accent1 7 4 3" xfId="4343"/>
    <cellStyle name="40% - Accent1 7 4 3 2" xfId="9812"/>
    <cellStyle name="40% - Accent1 7 4 4" xfId="8064"/>
    <cellStyle name="40% - Accent1 7 5" xfId="4703"/>
    <cellStyle name="40% - Accent1 7 5 2" xfId="10168"/>
    <cellStyle name="40% - Accent1 7 6" xfId="2949"/>
    <cellStyle name="40% - Accent1 7 6 2" xfId="8418"/>
    <cellStyle name="40% - Accent1 7 7" xfId="6670"/>
    <cellStyle name="40% - Accent1 8" xfId="702"/>
    <cellStyle name="40% - Accent1 8 2" xfId="1457"/>
    <cellStyle name="40% - Accent1 8 2 2" xfId="2155"/>
    <cellStyle name="40% - Accent1 8 2 2 2" xfId="5761"/>
    <cellStyle name="40% - Accent1 8 2 2 2 2" xfId="11226"/>
    <cellStyle name="40% - Accent1 8 2 2 3" xfId="4007"/>
    <cellStyle name="40% - Accent1 8 2 2 3 2" xfId="9476"/>
    <cellStyle name="40% - Accent1 8 2 2 4" xfId="7728"/>
    <cellStyle name="40% - Accent1 8 2 3" xfId="5065"/>
    <cellStyle name="40% - Accent1 8 2 3 2" xfId="10530"/>
    <cellStyle name="40% - Accent1 8 2 4" xfId="3311"/>
    <cellStyle name="40% - Accent1 8 2 4 2" xfId="8780"/>
    <cellStyle name="40% - Accent1 8 2 5" xfId="7032"/>
    <cellStyle name="40% - Accent1 8 3" xfId="1806"/>
    <cellStyle name="40% - Accent1 8 3 2" xfId="5412"/>
    <cellStyle name="40% - Accent1 8 3 2 2" xfId="10877"/>
    <cellStyle name="40% - Accent1 8 3 3" xfId="3658"/>
    <cellStyle name="40% - Accent1 8 3 3 2" xfId="9127"/>
    <cellStyle name="40% - Accent1 8 3 4" xfId="7379"/>
    <cellStyle name="40% - Accent1 8 4" xfId="2536"/>
    <cellStyle name="40% - Accent1 8 4 2" xfId="6110"/>
    <cellStyle name="40% - Accent1 8 4 2 2" xfId="11575"/>
    <cellStyle name="40% - Accent1 8 4 3" xfId="4356"/>
    <cellStyle name="40% - Accent1 8 4 3 2" xfId="9825"/>
    <cellStyle name="40% - Accent1 8 4 4" xfId="8077"/>
    <cellStyle name="40% - Accent1 8 5" xfId="4716"/>
    <cellStyle name="40% - Accent1 8 5 2" xfId="10181"/>
    <cellStyle name="40% - Accent1 8 6" xfId="2962"/>
    <cellStyle name="40% - Accent1 8 6 2" xfId="8431"/>
    <cellStyle name="40% - Accent1 8 7" xfId="6683"/>
    <cellStyle name="40% - Accent1 9" xfId="743"/>
    <cellStyle name="40% - Accent1 9 2" xfId="1470"/>
    <cellStyle name="40% - Accent1 9 2 2" xfId="2168"/>
    <cellStyle name="40% - Accent1 9 2 2 2" xfId="5774"/>
    <cellStyle name="40% - Accent1 9 2 2 2 2" xfId="11239"/>
    <cellStyle name="40% - Accent1 9 2 2 3" xfId="4020"/>
    <cellStyle name="40% - Accent1 9 2 2 3 2" xfId="9489"/>
    <cellStyle name="40% - Accent1 9 2 2 4" xfId="7741"/>
    <cellStyle name="40% - Accent1 9 2 3" xfId="5078"/>
    <cellStyle name="40% - Accent1 9 2 3 2" xfId="10543"/>
    <cellStyle name="40% - Accent1 9 2 4" xfId="3324"/>
    <cellStyle name="40% - Accent1 9 2 4 2" xfId="8793"/>
    <cellStyle name="40% - Accent1 9 2 5" xfId="7045"/>
    <cellStyle name="40% - Accent1 9 3" xfId="1819"/>
    <cellStyle name="40% - Accent1 9 3 2" xfId="5425"/>
    <cellStyle name="40% - Accent1 9 3 2 2" xfId="10890"/>
    <cellStyle name="40% - Accent1 9 3 3" xfId="3671"/>
    <cellStyle name="40% - Accent1 9 3 3 2" xfId="9140"/>
    <cellStyle name="40% - Accent1 9 3 4" xfId="7392"/>
    <cellStyle name="40% - Accent1 9 4" xfId="2549"/>
    <cellStyle name="40% - Accent1 9 4 2" xfId="6123"/>
    <cellStyle name="40% - Accent1 9 4 2 2" xfId="11588"/>
    <cellStyle name="40% - Accent1 9 4 3" xfId="4369"/>
    <cellStyle name="40% - Accent1 9 4 3 2" xfId="9838"/>
    <cellStyle name="40% - Accent1 9 4 4" xfId="8090"/>
    <cellStyle name="40% - Accent1 9 5" xfId="4729"/>
    <cellStyle name="40% - Accent1 9 5 2" xfId="10194"/>
    <cellStyle name="40% - Accent1 9 6" xfId="2975"/>
    <cellStyle name="40% - Accent1 9 6 2" xfId="8444"/>
    <cellStyle name="40% - Accent1 9 7" xfId="6696"/>
    <cellStyle name="40% - Accent2" xfId="50" builtinId="35" customBuiltin="1"/>
    <cellStyle name="40% - Accent2 10" xfId="779"/>
    <cellStyle name="40% - Accent2 10 2" xfId="1489"/>
    <cellStyle name="40% - Accent2 10 2 2" xfId="2187"/>
    <cellStyle name="40% - Accent2 10 2 2 2" xfId="5793"/>
    <cellStyle name="40% - Accent2 10 2 2 2 2" xfId="11258"/>
    <cellStyle name="40% - Accent2 10 2 2 3" xfId="4039"/>
    <cellStyle name="40% - Accent2 10 2 2 3 2" xfId="9508"/>
    <cellStyle name="40% - Accent2 10 2 2 4" xfId="7760"/>
    <cellStyle name="40% - Accent2 10 2 3" xfId="5097"/>
    <cellStyle name="40% - Accent2 10 2 3 2" xfId="10562"/>
    <cellStyle name="40% - Accent2 10 2 4" xfId="3343"/>
    <cellStyle name="40% - Accent2 10 2 4 2" xfId="8812"/>
    <cellStyle name="40% - Accent2 10 2 5" xfId="7064"/>
    <cellStyle name="40% - Accent2 10 3" xfId="1838"/>
    <cellStyle name="40% - Accent2 10 3 2" xfId="5444"/>
    <cellStyle name="40% - Accent2 10 3 2 2" xfId="10909"/>
    <cellStyle name="40% - Accent2 10 3 3" xfId="3690"/>
    <cellStyle name="40% - Accent2 10 3 3 2" xfId="9159"/>
    <cellStyle name="40% - Accent2 10 3 4" xfId="7411"/>
    <cellStyle name="40% - Accent2 10 4" xfId="2568"/>
    <cellStyle name="40% - Accent2 10 4 2" xfId="6142"/>
    <cellStyle name="40% - Accent2 10 4 2 2" xfId="11607"/>
    <cellStyle name="40% - Accent2 10 4 3" xfId="4388"/>
    <cellStyle name="40% - Accent2 10 4 3 2" xfId="9857"/>
    <cellStyle name="40% - Accent2 10 4 4" xfId="8109"/>
    <cellStyle name="40% - Accent2 10 5" xfId="4748"/>
    <cellStyle name="40% - Accent2 10 5 2" xfId="10213"/>
    <cellStyle name="40% - Accent2 10 6" xfId="2994"/>
    <cellStyle name="40% - Accent2 10 6 2" xfId="8463"/>
    <cellStyle name="40% - Accent2 10 7" xfId="6715"/>
    <cellStyle name="40% - Accent2 11" xfId="823"/>
    <cellStyle name="40% - Accent2 11 2" xfId="1506"/>
    <cellStyle name="40% - Accent2 11 2 2" xfId="2204"/>
    <cellStyle name="40% - Accent2 11 2 2 2" xfId="5810"/>
    <cellStyle name="40% - Accent2 11 2 2 2 2" xfId="11275"/>
    <cellStyle name="40% - Accent2 11 2 2 3" xfId="4056"/>
    <cellStyle name="40% - Accent2 11 2 2 3 2" xfId="9525"/>
    <cellStyle name="40% - Accent2 11 2 2 4" xfId="7777"/>
    <cellStyle name="40% - Accent2 11 2 3" xfId="5114"/>
    <cellStyle name="40% - Accent2 11 2 3 2" xfId="10579"/>
    <cellStyle name="40% - Accent2 11 2 4" xfId="3360"/>
    <cellStyle name="40% - Accent2 11 2 4 2" xfId="8829"/>
    <cellStyle name="40% - Accent2 11 2 5" xfId="7081"/>
    <cellStyle name="40% - Accent2 11 3" xfId="1855"/>
    <cellStyle name="40% - Accent2 11 3 2" xfId="5461"/>
    <cellStyle name="40% - Accent2 11 3 2 2" xfId="10926"/>
    <cellStyle name="40% - Accent2 11 3 3" xfId="3707"/>
    <cellStyle name="40% - Accent2 11 3 3 2" xfId="9176"/>
    <cellStyle name="40% - Accent2 11 3 4" xfId="7428"/>
    <cellStyle name="40% - Accent2 11 4" xfId="2585"/>
    <cellStyle name="40% - Accent2 11 4 2" xfId="6159"/>
    <cellStyle name="40% - Accent2 11 4 2 2" xfId="11624"/>
    <cellStyle name="40% - Accent2 11 4 3" xfId="4405"/>
    <cellStyle name="40% - Accent2 11 4 3 2" xfId="9874"/>
    <cellStyle name="40% - Accent2 11 4 4" xfId="8126"/>
    <cellStyle name="40% - Accent2 11 5" xfId="4765"/>
    <cellStyle name="40% - Accent2 11 5 2" xfId="10230"/>
    <cellStyle name="40% - Accent2 11 6" xfId="3011"/>
    <cellStyle name="40% - Accent2 11 6 2" xfId="8480"/>
    <cellStyle name="40% - Accent2 11 7" xfId="6732"/>
    <cellStyle name="40% - Accent2 12" xfId="862"/>
    <cellStyle name="40% - Accent2 12 2" xfId="1524"/>
    <cellStyle name="40% - Accent2 12 2 2" xfId="2222"/>
    <cellStyle name="40% - Accent2 12 2 2 2" xfId="5828"/>
    <cellStyle name="40% - Accent2 12 2 2 2 2" xfId="11293"/>
    <cellStyle name="40% - Accent2 12 2 2 3" xfId="4074"/>
    <cellStyle name="40% - Accent2 12 2 2 3 2" xfId="9543"/>
    <cellStyle name="40% - Accent2 12 2 2 4" xfId="7795"/>
    <cellStyle name="40% - Accent2 12 2 3" xfId="5132"/>
    <cellStyle name="40% - Accent2 12 2 3 2" xfId="10597"/>
    <cellStyle name="40% - Accent2 12 2 4" xfId="3378"/>
    <cellStyle name="40% - Accent2 12 2 4 2" xfId="8847"/>
    <cellStyle name="40% - Accent2 12 2 5" xfId="7099"/>
    <cellStyle name="40% - Accent2 12 3" xfId="1873"/>
    <cellStyle name="40% - Accent2 12 3 2" xfId="5479"/>
    <cellStyle name="40% - Accent2 12 3 2 2" xfId="10944"/>
    <cellStyle name="40% - Accent2 12 3 3" xfId="3725"/>
    <cellStyle name="40% - Accent2 12 3 3 2" xfId="9194"/>
    <cellStyle name="40% - Accent2 12 3 4" xfId="7446"/>
    <cellStyle name="40% - Accent2 12 4" xfId="2603"/>
    <cellStyle name="40% - Accent2 12 4 2" xfId="6177"/>
    <cellStyle name="40% - Accent2 12 4 2 2" xfId="11642"/>
    <cellStyle name="40% - Accent2 12 4 3" xfId="4423"/>
    <cellStyle name="40% - Accent2 12 4 3 2" xfId="9892"/>
    <cellStyle name="40% - Accent2 12 4 4" xfId="8144"/>
    <cellStyle name="40% - Accent2 12 5" xfId="4783"/>
    <cellStyle name="40% - Accent2 12 5 2" xfId="10248"/>
    <cellStyle name="40% - Accent2 12 6" xfId="3029"/>
    <cellStyle name="40% - Accent2 12 6 2" xfId="8498"/>
    <cellStyle name="40% - Accent2 12 7" xfId="6750"/>
    <cellStyle name="40% - Accent2 13" xfId="993"/>
    <cellStyle name="40% - Accent2 13 2" xfId="1542"/>
    <cellStyle name="40% - Accent2 13 2 2" xfId="2240"/>
    <cellStyle name="40% - Accent2 13 2 2 2" xfId="5846"/>
    <cellStyle name="40% - Accent2 13 2 2 2 2" xfId="11311"/>
    <cellStyle name="40% - Accent2 13 2 2 3" xfId="4092"/>
    <cellStyle name="40% - Accent2 13 2 2 3 2" xfId="9561"/>
    <cellStyle name="40% - Accent2 13 2 2 4" xfId="7813"/>
    <cellStyle name="40% - Accent2 13 2 3" xfId="5150"/>
    <cellStyle name="40% - Accent2 13 2 3 2" xfId="10615"/>
    <cellStyle name="40% - Accent2 13 2 4" xfId="3396"/>
    <cellStyle name="40% - Accent2 13 2 4 2" xfId="8865"/>
    <cellStyle name="40% - Accent2 13 2 5" xfId="7117"/>
    <cellStyle name="40% - Accent2 13 3" xfId="1891"/>
    <cellStyle name="40% - Accent2 13 3 2" xfId="5497"/>
    <cellStyle name="40% - Accent2 13 3 2 2" xfId="10962"/>
    <cellStyle name="40% - Accent2 13 3 3" xfId="3743"/>
    <cellStyle name="40% - Accent2 13 3 3 2" xfId="9212"/>
    <cellStyle name="40% - Accent2 13 3 4" xfId="7464"/>
    <cellStyle name="40% - Accent2 13 4" xfId="2621"/>
    <cellStyle name="40% - Accent2 13 4 2" xfId="6195"/>
    <cellStyle name="40% - Accent2 13 4 2 2" xfId="11660"/>
    <cellStyle name="40% - Accent2 13 4 3" xfId="4441"/>
    <cellStyle name="40% - Accent2 13 4 3 2" xfId="9910"/>
    <cellStyle name="40% - Accent2 13 4 4" xfId="8162"/>
    <cellStyle name="40% - Accent2 13 5" xfId="4801"/>
    <cellStyle name="40% - Accent2 13 5 2" xfId="10266"/>
    <cellStyle name="40% - Accent2 13 6" xfId="3047"/>
    <cellStyle name="40% - Accent2 13 6 2" xfId="8516"/>
    <cellStyle name="40% - Accent2 13 7" xfId="6768"/>
    <cellStyle name="40% - Accent2 14" xfId="1034"/>
    <cellStyle name="40% - Accent2 14 2" xfId="1560"/>
    <cellStyle name="40% - Accent2 14 2 2" xfId="2258"/>
    <cellStyle name="40% - Accent2 14 2 2 2" xfId="5864"/>
    <cellStyle name="40% - Accent2 14 2 2 2 2" xfId="11329"/>
    <cellStyle name="40% - Accent2 14 2 2 3" xfId="4110"/>
    <cellStyle name="40% - Accent2 14 2 2 3 2" xfId="9579"/>
    <cellStyle name="40% - Accent2 14 2 2 4" xfId="7831"/>
    <cellStyle name="40% - Accent2 14 2 3" xfId="5168"/>
    <cellStyle name="40% - Accent2 14 2 3 2" xfId="10633"/>
    <cellStyle name="40% - Accent2 14 2 4" xfId="3414"/>
    <cellStyle name="40% - Accent2 14 2 4 2" xfId="8883"/>
    <cellStyle name="40% - Accent2 14 2 5" xfId="7135"/>
    <cellStyle name="40% - Accent2 14 3" xfId="1909"/>
    <cellStyle name="40% - Accent2 14 3 2" xfId="5515"/>
    <cellStyle name="40% - Accent2 14 3 2 2" xfId="10980"/>
    <cellStyle name="40% - Accent2 14 3 3" xfId="3761"/>
    <cellStyle name="40% - Accent2 14 3 3 2" xfId="9230"/>
    <cellStyle name="40% - Accent2 14 3 4" xfId="7482"/>
    <cellStyle name="40% - Accent2 14 4" xfId="2639"/>
    <cellStyle name="40% - Accent2 14 4 2" xfId="6213"/>
    <cellStyle name="40% - Accent2 14 4 2 2" xfId="11678"/>
    <cellStyle name="40% - Accent2 14 4 3" xfId="4459"/>
    <cellStyle name="40% - Accent2 14 4 3 2" xfId="9928"/>
    <cellStyle name="40% - Accent2 14 4 4" xfId="8180"/>
    <cellStyle name="40% - Accent2 14 5" xfId="4819"/>
    <cellStyle name="40% - Accent2 14 5 2" xfId="10284"/>
    <cellStyle name="40% - Accent2 14 6" xfId="3065"/>
    <cellStyle name="40% - Accent2 14 6 2" xfId="8534"/>
    <cellStyle name="40% - Accent2 14 7" xfId="6786"/>
    <cellStyle name="40% - Accent2 15" xfId="1122"/>
    <cellStyle name="40% - Accent2 15 2" xfId="1581"/>
    <cellStyle name="40% - Accent2 15 2 2" xfId="2279"/>
    <cellStyle name="40% - Accent2 15 2 2 2" xfId="5885"/>
    <cellStyle name="40% - Accent2 15 2 2 2 2" xfId="11350"/>
    <cellStyle name="40% - Accent2 15 2 2 3" xfId="4131"/>
    <cellStyle name="40% - Accent2 15 2 2 3 2" xfId="9600"/>
    <cellStyle name="40% - Accent2 15 2 2 4" xfId="7852"/>
    <cellStyle name="40% - Accent2 15 2 3" xfId="5189"/>
    <cellStyle name="40% - Accent2 15 2 3 2" xfId="10654"/>
    <cellStyle name="40% - Accent2 15 2 4" xfId="3435"/>
    <cellStyle name="40% - Accent2 15 2 4 2" xfId="8904"/>
    <cellStyle name="40% - Accent2 15 2 5" xfId="7156"/>
    <cellStyle name="40% - Accent2 15 3" xfId="1930"/>
    <cellStyle name="40% - Accent2 15 3 2" xfId="5536"/>
    <cellStyle name="40% - Accent2 15 3 2 2" xfId="11001"/>
    <cellStyle name="40% - Accent2 15 3 3" xfId="3782"/>
    <cellStyle name="40% - Accent2 15 3 3 2" xfId="9251"/>
    <cellStyle name="40% - Accent2 15 3 4" xfId="7503"/>
    <cellStyle name="40% - Accent2 15 4" xfId="2660"/>
    <cellStyle name="40% - Accent2 15 4 2" xfId="6234"/>
    <cellStyle name="40% - Accent2 15 4 2 2" xfId="11699"/>
    <cellStyle name="40% - Accent2 15 4 3" xfId="4480"/>
    <cellStyle name="40% - Accent2 15 4 3 2" xfId="9949"/>
    <cellStyle name="40% - Accent2 15 4 4" xfId="8201"/>
    <cellStyle name="40% - Accent2 15 5" xfId="4840"/>
    <cellStyle name="40% - Accent2 15 5 2" xfId="10305"/>
    <cellStyle name="40% - Accent2 15 6" xfId="3086"/>
    <cellStyle name="40% - Accent2 15 6 2" xfId="8555"/>
    <cellStyle name="40% - Accent2 15 7" xfId="6807"/>
    <cellStyle name="40% - Accent2 16" xfId="1149"/>
    <cellStyle name="40% - Accent2 16 2" xfId="1599"/>
    <cellStyle name="40% - Accent2 16 2 2" xfId="2297"/>
    <cellStyle name="40% - Accent2 16 2 2 2" xfId="5903"/>
    <cellStyle name="40% - Accent2 16 2 2 2 2" xfId="11368"/>
    <cellStyle name="40% - Accent2 16 2 2 3" xfId="4149"/>
    <cellStyle name="40% - Accent2 16 2 2 3 2" xfId="9618"/>
    <cellStyle name="40% - Accent2 16 2 2 4" xfId="7870"/>
    <cellStyle name="40% - Accent2 16 2 3" xfId="5207"/>
    <cellStyle name="40% - Accent2 16 2 3 2" xfId="10672"/>
    <cellStyle name="40% - Accent2 16 2 4" xfId="3453"/>
    <cellStyle name="40% - Accent2 16 2 4 2" xfId="8922"/>
    <cellStyle name="40% - Accent2 16 2 5" xfId="7174"/>
    <cellStyle name="40% - Accent2 16 3" xfId="1948"/>
    <cellStyle name="40% - Accent2 16 3 2" xfId="5554"/>
    <cellStyle name="40% - Accent2 16 3 2 2" xfId="11019"/>
    <cellStyle name="40% - Accent2 16 3 3" xfId="3800"/>
    <cellStyle name="40% - Accent2 16 3 3 2" xfId="9269"/>
    <cellStyle name="40% - Accent2 16 3 4" xfId="7521"/>
    <cellStyle name="40% - Accent2 16 4" xfId="2678"/>
    <cellStyle name="40% - Accent2 16 4 2" xfId="6252"/>
    <cellStyle name="40% - Accent2 16 4 2 2" xfId="11717"/>
    <cellStyle name="40% - Accent2 16 4 3" xfId="4498"/>
    <cellStyle name="40% - Accent2 16 4 3 2" xfId="9967"/>
    <cellStyle name="40% - Accent2 16 4 4" xfId="8219"/>
    <cellStyle name="40% - Accent2 16 5" xfId="4858"/>
    <cellStyle name="40% - Accent2 16 5 2" xfId="10323"/>
    <cellStyle name="40% - Accent2 16 6" xfId="3104"/>
    <cellStyle name="40% - Accent2 16 6 2" xfId="8573"/>
    <cellStyle name="40% - Accent2 16 7" xfId="6825"/>
    <cellStyle name="40% - Accent2 17" xfId="1182"/>
    <cellStyle name="40% - Accent2 17 2" xfId="1613"/>
    <cellStyle name="40% - Accent2 17 2 2" xfId="2311"/>
    <cellStyle name="40% - Accent2 17 2 2 2" xfId="5917"/>
    <cellStyle name="40% - Accent2 17 2 2 2 2" xfId="11382"/>
    <cellStyle name="40% - Accent2 17 2 2 3" xfId="4163"/>
    <cellStyle name="40% - Accent2 17 2 2 3 2" xfId="9632"/>
    <cellStyle name="40% - Accent2 17 2 2 4" xfId="7884"/>
    <cellStyle name="40% - Accent2 17 2 3" xfId="5221"/>
    <cellStyle name="40% - Accent2 17 2 3 2" xfId="10686"/>
    <cellStyle name="40% - Accent2 17 2 4" xfId="3467"/>
    <cellStyle name="40% - Accent2 17 2 4 2" xfId="8936"/>
    <cellStyle name="40% - Accent2 17 2 5" xfId="7188"/>
    <cellStyle name="40% - Accent2 17 3" xfId="1962"/>
    <cellStyle name="40% - Accent2 17 3 2" xfId="5568"/>
    <cellStyle name="40% - Accent2 17 3 2 2" xfId="11033"/>
    <cellStyle name="40% - Accent2 17 3 3" xfId="3814"/>
    <cellStyle name="40% - Accent2 17 3 3 2" xfId="9283"/>
    <cellStyle name="40% - Accent2 17 3 4" xfId="7535"/>
    <cellStyle name="40% - Accent2 17 4" xfId="2692"/>
    <cellStyle name="40% - Accent2 17 4 2" xfId="6266"/>
    <cellStyle name="40% - Accent2 17 4 2 2" xfId="11731"/>
    <cellStyle name="40% - Accent2 17 4 3" xfId="4512"/>
    <cellStyle name="40% - Accent2 17 4 3 2" xfId="9981"/>
    <cellStyle name="40% - Accent2 17 4 4" xfId="8233"/>
    <cellStyle name="40% - Accent2 17 5" xfId="4872"/>
    <cellStyle name="40% - Accent2 17 5 2" xfId="10337"/>
    <cellStyle name="40% - Accent2 17 6" xfId="3118"/>
    <cellStyle name="40% - Accent2 17 6 2" xfId="8587"/>
    <cellStyle name="40% - Accent2 17 7" xfId="6839"/>
    <cellStyle name="40% - Accent2 18" xfId="1203"/>
    <cellStyle name="40% - Accent2 18 2" xfId="1627"/>
    <cellStyle name="40% - Accent2 18 2 2" xfId="2325"/>
    <cellStyle name="40% - Accent2 18 2 2 2" xfId="5931"/>
    <cellStyle name="40% - Accent2 18 2 2 2 2" xfId="11396"/>
    <cellStyle name="40% - Accent2 18 2 2 3" xfId="4177"/>
    <cellStyle name="40% - Accent2 18 2 2 3 2" xfId="9646"/>
    <cellStyle name="40% - Accent2 18 2 2 4" xfId="7898"/>
    <cellStyle name="40% - Accent2 18 2 3" xfId="5235"/>
    <cellStyle name="40% - Accent2 18 2 3 2" xfId="10700"/>
    <cellStyle name="40% - Accent2 18 2 4" xfId="3481"/>
    <cellStyle name="40% - Accent2 18 2 4 2" xfId="8950"/>
    <cellStyle name="40% - Accent2 18 2 5" xfId="7202"/>
    <cellStyle name="40% - Accent2 18 3" xfId="1976"/>
    <cellStyle name="40% - Accent2 18 3 2" xfId="5582"/>
    <cellStyle name="40% - Accent2 18 3 2 2" xfId="11047"/>
    <cellStyle name="40% - Accent2 18 3 3" xfId="3828"/>
    <cellStyle name="40% - Accent2 18 3 3 2" xfId="9297"/>
    <cellStyle name="40% - Accent2 18 3 4" xfId="7549"/>
    <cellStyle name="40% - Accent2 18 4" xfId="2706"/>
    <cellStyle name="40% - Accent2 18 4 2" xfId="6280"/>
    <cellStyle name="40% - Accent2 18 4 2 2" xfId="11745"/>
    <cellStyle name="40% - Accent2 18 4 3" xfId="4526"/>
    <cellStyle name="40% - Accent2 18 4 3 2" xfId="9995"/>
    <cellStyle name="40% - Accent2 18 4 4" xfId="8247"/>
    <cellStyle name="40% - Accent2 18 5" xfId="4886"/>
    <cellStyle name="40% - Accent2 18 5 2" xfId="10351"/>
    <cellStyle name="40% - Accent2 18 6" xfId="3132"/>
    <cellStyle name="40% - Accent2 18 6 2" xfId="8601"/>
    <cellStyle name="40% - Accent2 18 7" xfId="6853"/>
    <cellStyle name="40% - Accent2 19" xfId="1235"/>
    <cellStyle name="40% - Accent2 19 2" xfId="1646"/>
    <cellStyle name="40% - Accent2 19 2 2" xfId="2344"/>
    <cellStyle name="40% - Accent2 19 2 2 2" xfId="5950"/>
    <cellStyle name="40% - Accent2 19 2 2 2 2" xfId="11415"/>
    <cellStyle name="40% - Accent2 19 2 2 3" xfId="4196"/>
    <cellStyle name="40% - Accent2 19 2 2 3 2" xfId="9665"/>
    <cellStyle name="40% - Accent2 19 2 2 4" xfId="7917"/>
    <cellStyle name="40% - Accent2 19 2 3" xfId="5254"/>
    <cellStyle name="40% - Accent2 19 2 3 2" xfId="10719"/>
    <cellStyle name="40% - Accent2 19 2 4" xfId="3500"/>
    <cellStyle name="40% - Accent2 19 2 4 2" xfId="8969"/>
    <cellStyle name="40% - Accent2 19 2 5" xfId="7221"/>
    <cellStyle name="40% - Accent2 19 3" xfId="1995"/>
    <cellStyle name="40% - Accent2 19 3 2" xfId="5601"/>
    <cellStyle name="40% - Accent2 19 3 2 2" xfId="11066"/>
    <cellStyle name="40% - Accent2 19 3 3" xfId="3847"/>
    <cellStyle name="40% - Accent2 19 3 3 2" xfId="9316"/>
    <cellStyle name="40% - Accent2 19 3 4" xfId="7568"/>
    <cellStyle name="40% - Accent2 19 4" xfId="2725"/>
    <cellStyle name="40% - Accent2 19 4 2" xfId="6299"/>
    <cellStyle name="40% - Accent2 19 4 2 2" xfId="11764"/>
    <cellStyle name="40% - Accent2 19 4 3" xfId="4545"/>
    <cellStyle name="40% - Accent2 19 4 3 2" xfId="10014"/>
    <cellStyle name="40% - Accent2 19 4 4" xfId="8266"/>
    <cellStyle name="40% - Accent2 19 5" xfId="4905"/>
    <cellStyle name="40% - Accent2 19 5 2" xfId="10370"/>
    <cellStyle name="40% - Accent2 19 6" xfId="3151"/>
    <cellStyle name="40% - Accent2 19 6 2" xfId="8620"/>
    <cellStyle name="40% - Accent2 19 7" xfId="6872"/>
    <cellStyle name="40% - Accent2 2" xfId="51"/>
    <cellStyle name="40% - Accent2 2 2" xfId="904"/>
    <cellStyle name="40% - Accent2 2 3" xfId="455"/>
    <cellStyle name="40% - Accent2 2 3 2" xfId="1376"/>
    <cellStyle name="40% - Accent2 2 3 2 2" xfId="2074"/>
    <cellStyle name="40% - Accent2 2 3 2 2 2" xfId="5680"/>
    <cellStyle name="40% - Accent2 2 3 2 2 2 2" xfId="11145"/>
    <cellStyle name="40% - Accent2 2 3 2 2 3" xfId="3926"/>
    <cellStyle name="40% - Accent2 2 3 2 2 3 2" xfId="9395"/>
    <cellStyle name="40% - Accent2 2 3 2 2 4" xfId="7647"/>
    <cellStyle name="40% - Accent2 2 3 2 3" xfId="4984"/>
    <cellStyle name="40% - Accent2 2 3 2 3 2" xfId="10449"/>
    <cellStyle name="40% - Accent2 2 3 2 4" xfId="3230"/>
    <cellStyle name="40% - Accent2 2 3 2 4 2" xfId="8699"/>
    <cellStyle name="40% - Accent2 2 3 2 5" xfId="6951"/>
    <cellStyle name="40% - Accent2 2 3 3" xfId="1725"/>
    <cellStyle name="40% - Accent2 2 3 3 2" xfId="5331"/>
    <cellStyle name="40% - Accent2 2 3 3 2 2" xfId="10796"/>
    <cellStyle name="40% - Accent2 2 3 3 3" xfId="3577"/>
    <cellStyle name="40% - Accent2 2 3 3 3 2" xfId="9046"/>
    <cellStyle name="40% - Accent2 2 3 3 4" xfId="7298"/>
    <cellStyle name="40% - Accent2 2 3 4" xfId="2455"/>
    <cellStyle name="40% - Accent2 2 3 4 2" xfId="6029"/>
    <cellStyle name="40% - Accent2 2 3 4 2 2" xfId="11494"/>
    <cellStyle name="40% - Accent2 2 3 4 3" xfId="4275"/>
    <cellStyle name="40% - Accent2 2 3 4 3 2" xfId="9744"/>
    <cellStyle name="40% - Accent2 2 3 4 4" xfId="7996"/>
    <cellStyle name="40% - Accent2 2 3 5" xfId="4633"/>
    <cellStyle name="40% - Accent2 2 3 5 2" xfId="10098"/>
    <cellStyle name="40% - Accent2 2 3 6" xfId="2881"/>
    <cellStyle name="40% - Accent2 2 3 6 2" xfId="8350"/>
    <cellStyle name="40% - Accent2 2 3 7" xfId="6602"/>
    <cellStyle name="40% - Accent2 20" xfId="1295"/>
    <cellStyle name="40% - Accent2 20 2" xfId="1662"/>
    <cellStyle name="40% - Accent2 20 2 2" xfId="2360"/>
    <cellStyle name="40% - Accent2 20 2 2 2" xfId="5966"/>
    <cellStyle name="40% - Accent2 20 2 2 2 2" xfId="11431"/>
    <cellStyle name="40% - Accent2 20 2 2 3" xfId="4212"/>
    <cellStyle name="40% - Accent2 20 2 2 3 2" xfId="9681"/>
    <cellStyle name="40% - Accent2 20 2 2 4" xfId="7933"/>
    <cellStyle name="40% - Accent2 20 2 3" xfId="5270"/>
    <cellStyle name="40% - Accent2 20 2 3 2" xfId="10735"/>
    <cellStyle name="40% - Accent2 20 2 4" xfId="3516"/>
    <cellStyle name="40% - Accent2 20 2 4 2" xfId="8985"/>
    <cellStyle name="40% - Accent2 20 2 5" xfId="7237"/>
    <cellStyle name="40% - Accent2 20 3" xfId="2011"/>
    <cellStyle name="40% - Accent2 20 3 2" xfId="5617"/>
    <cellStyle name="40% - Accent2 20 3 2 2" xfId="11082"/>
    <cellStyle name="40% - Accent2 20 3 3" xfId="3863"/>
    <cellStyle name="40% - Accent2 20 3 3 2" xfId="9332"/>
    <cellStyle name="40% - Accent2 20 3 4" xfId="7584"/>
    <cellStyle name="40% - Accent2 20 4" xfId="2741"/>
    <cellStyle name="40% - Accent2 20 4 2" xfId="6315"/>
    <cellStyle name="40% - Accent2 20 4 2 2" xfId="11780"/>
    <cellStyle name="40% - Accent2 20 4 3" xfId="4561"/>
    <cellStyle name="40% - Accent2 20 4 3 2" xfId="10030"/>
    <cellStyle name="40% - Accent2 20 4 4" xfId="8282"/>
    <cellStyle name="40% - Accent2 20 5" xfId="4921"/>
    <cellStyle name="40% - Accent2 20 5 2" xfId="10386"/>
    <cellStyle name="40% - Accent2 20 6" xfId="3167"/>
    <cellStyle name="40% - Accent2 20 6 2" xfId="8636"/>
    <cellStyle name="40% - Accent2 20 7" xfId="6888"/>
    <cellStyle name="40% - Accent2 21" xfId="352"/>
    <cellStyle name="40% - Accent2 22" xfId="334"/>
    <cellStyle name="40% - Accent2 22 2" xfId="1362"/>
    <cellStyle name="40% - Accent2 22 2 2" xfId="2060"/>
    <cellStyle name="40% - Accent2 22 2 2 2" xfId="5666"/>
    <cellStyle name="40% - Accent2 22 2 2 2 2" xfId="11131"/>
    <cellStyle name="40% - Accent2 22 2 2 3" xfId="3912"/>
    <cellStyle name="40% - Accent2 22 2 2 3 2" xfId="9381"/>
    <cellStyle name="40% - Accent2 22 2 2 4" xfId="7633"/>
    <cellStyle name="40% - Accent2 22 2 3" xfId="4970"/>
    <cellStyle name="40% - Accent2 22 2 3 2" xfId="10435"/>
    <cellStyle name="40% - Accent2 22 2 4" xfId="3216"/>
    <cellStyle name="40% - Accent2 22 2 4 2" xfId="8685"/>
    <cellStyle name="40% - Accent2 22 2 5" xfId="6937"/>
    <cellStyle name="40% - Accent2 22 3" xfId="1711"/>
    <cellStyle name="40% - Accent2 22 3 2" xfId="5317"/>
    <cellStyle name="40% - Accent2 22 3 2 2" xfId="10782"/>
    <cellStyle name="40% - Accent2 22 3 3" xfId="3563"/>
    <cellStyle name="40% - Accent2 22 3 3 2" xfId="9032"/>
    <cellStyle name="40% - Accent2 22 3 4" xfId="7284"/>
    <cellStyle name="40% - Accent2 22 4" xfId="2441"/>
    <cellStyle name="40% - Accent2 22 4 2" xfId="6015"/>
    <cellStyle name="40% - Accent2 22 4 2 2" xfId="11480"/>
    <cellStyle name="40% - Accent2 22 4 3" xfId="4261"/>
    <cellStyle name="40% - Accent2 22 4 3 2" xfId="9730"/>
    <cellStyle name="40% - Accent2 22 4 4" xfId="7982"/>
    <cellStyle name="40% - Accent2 22 5" xfId="4619"/>
    <cellStyle name="40% - Accent2 22 5 2" xfId="10084"/>
    <cellStyle name="40% - Accent2 22 6" xfId="2867"/>
    <cellStyle name="40% - Accent2 22 6 2" xfId="8336"/>
    <cellStyle name="40% - Accent2 22 7" xfId="6588"/>
    <cellStyle name="40% - Accent2 23" xfId="1323"/>
    <cellStyle name="40% - Accent2 23 2" xfId="2027"/>
    <cellStyle name="40% - Accent2 23 2 2" xfId="5633"/>
    <cellStyle name="40% - Accent2 23 2 2 2" xfId="11098"/>
    <cellStyle name="40% - Accent2 23 2 3" xfId="3879"/>
    <cellStyle name="40% - Accent2 23 2 3 2" xfId="9348"/>
    <cellStyle name="40% - Accent2 23 2 4" xfId="7600"/>
    <cellStyle name="40% - Accent2 23 3" xfId="4937"/>
    <cellStyle name="40% - Accent2 23 3 2" xfId="10402"/>
    <cellStyle name="40% - Accent2 23 4" xfId="3183"/>
    <cellStyle name="40% - Accent2 23 4 2" xfId="8652"/>
    <cellStyle name="40% - Accent2 23 5" xfId="6904"/>
    <cellStyle name="40% - Accent2 24" xfId="1682"/>
    <cellStyle name="40% - Accent2 24 2" xfId="5288"/>
    <cellStyle name="40% - Accent2 24 2 2" xfId="10753"/>
    <cellStyle name="40% - Accent2 24 3" xfId="3534"/>
    <cellStyle name="40% - Accent2 24 3 2" xfId="9003"/>
    <cellStyle name="40% - Accent2 24 4" xfId="7255"/>
    <cellStyle name="40% - Accent2 25" xfId="2412"/>
    <cellStyle name="40% - Accent2 25 2" xfId="5986"/>
    <cellStyle name="40% - Accent2 25 2 2" xfId="11451"/>
    <cellStyle name="40% - Accent2 25 3" xfId="4232"/>
    <cellStyle name="40% - Accent2 25 3 2" xfId="9701"/>
    <cellStyle name="40% - Accent2 25 4" xfId="7953"/>
    <cellStyle name="40% - Accent2 26" xfId="4590"/>
    <cellStyle name="40% - Accent2 26 2" xfId="10055"/>
    <cellStyle name="40% - Accent2 27" xfId="2838"/>
    <cellStyle name="40% - Accent2 27 2" xfId="8307"/>
    <cellStyle name="40% - Accent2 28" xfId="6342"/>
    <cellStyle name="40% - Accent2 28 2" xfId="11805"/>
    <cellStyle name="40% - Accent2 29" xfId="6557"/>
    <cellStyle name="40% - Accent2 3" xfId="52"/>
    <cellStyle name="40% - Accent2 3 2" xfId="905"/>
    <cellStyle name="40% - Accent2 3 3" xfId="497"/>
    <cellStyle name="40% - Accent2 3 3 2" xfId="1390"/>
    <cellStyle name="40% - Accent2 3 3 2 2" xfId="2088"/>
    <cellStyle name="40% - Accent2 3 3 2 2 2" xfId="5694"/>
    <cellStyle name="40% - Accent2 3 3 2 2 2 2" xfId="11159"/>
    <cellStyle name="40% - Accent2 3 3 2 2 3" xfId="3940"/>
    <cellStyle name="40% - Accent2 3 3 2 2 3 2" xfId="9409"/>
    <cellStyle name="40% - Accent2 3 3 2 2 4" xfId="7661"/>
    <cellStyle name="40% - Accent2 3 3 2 3" xfId="4998"/>
    <cellStyle name="40% - Accent2 3 3 2 3 2" xfId="10463"/>
    <cellStyle name="40% - Accent2 3 3 2 4" xfId="3244"/>
    <cellStyle name="40% - Accent2 3 3 2 4 2" xfId="8713"/>
    <cellStyle name="40% - Accent2 3 3 2 5" xfId="6965"/>
    <cellStyle name="40% - Accent2 3 3 3" xfId="1739"/>
    <cellStyle name="40% - Accent2 3 3 3 2" xfId="5345"/>
    <cellStyle name="40% - Accent2 3 3 3 2 2" xfId="10810"/>
    <cellStyle name="40% - Accent2 3 3 3 3" xfId="3591"/>
    <cellStyle name="40% - Accent2 3 3 3 3 2" xfId="9060"/>
    <cellStyle name="40% - Accent2 3 3 3 4" xfId="7312"/>
    <cellStyle name="40% - Accent2 3 3 4" xfId="2469"/>
    <cellStyle name="40% - Accent2 3 3 4 2" xfId="6043"/>
    <cellStyle name="40% - Accent2 3 3 4 2 2" xfId="11508"/>
    <cellStyle name="40% - Accent2 3 3 4 3" xfId="4289"/>
    <cellStyle name="40% - Accent2 3 3 4 3 2" xfId="9758"/>
    <cellStyle name="40% - Accent2 3 3 4 4" xfId="8010"/>
    <cellStyle name="40% - Accent2 3 3 5" xfId="4647"/>
    <cellStyle name="40% - Accent2 3 3 5 2" xfId="10112"/>
    <cellStyle name="40% - Accent2 3 3 6" xfId="2895"/>
    <cellStyle name="40% - Accent2 3 3 6 2" xfId="8364"/>
    <cellStyle name="40% - Accent2 3 3 7" xfId="6616"/>
    <cellStyle name="40% - Accent2 30" xfId="11909"/>
    <cellStyle name="40% - Accent2 4" xfId="318"/>
    <cellStyle name="40% - Accent2 4 2" xfId="539"/>
    <cellStyle name="40% - Accent2 4 2 2" xfId="1404"/>
    <cellStyle name="40% - Accent2 4 2 2 2" xfId="2102"/>
    <cellStyle name="40% - Accent2 4 2 2 2 2" xfId="5708"/>
    <cellStyle name="40% - Accent2 4 2 2 2 2 2" xfId="11173"/>
    <cellStyle name="40% - Accent2 4 2 2 2 3" xfId="3954"/>
    <cellStyle name="40% - Accent2 4 2 2 2 3 2" xfId="9423"/>
    <cellStyle name="40% - Accent2 4 2 2 2 4" xfId="7675"/>
    <cellStyle name="40% - Accent2 4 2 2 3" xfId="5012"/>
    <cellStyle name="40% - Accent2 4 2 2 3 2" xfId="10477"/>
    <cellStyle name="40% - Accent2 4 2 2 4" xfId="3258"/>
    <cellStyle name="40% - Accent2 4 2 2 4 2" xfId="8727"/>
    <cellStyle name="40% - Accent2 4 2 2 5" xfId="6979"/>
    <cellStyle name="40% - Accent2 4 2 3" xfId="1753"/>
    <cellStyle name="40% - Accent2 4 2 3 2" xfId="5359"/>
    <cellStyle name="40% - Accent2 4 2 3 2 2" xfId="10824"/>
    <cellStyle name="40% - Accent2 4 2 3 3" xfId="3605"/>
    <cellStyle name="40% - Accent2 4 2 3 3 2" xfId="9074"/>
    <cellStyle name="40% - Accent2 4 2 3 4" xfId="7326"/>
    <cellStyle name="40% - Accent2 4 2 4" xfId="2483"/>
    <cellStyle name="40% - Accent2 4 2 4 2" xfId="6057"/>
    <cellStyle name="40% - Accent2 4 2 4 2 2" xfId="11522"/>
    <cellStyle name="40% - Accent2 4 2 4 3" xfId="4303"/>
    <cellStyle name="40% - Accent2 4 2 4 3 2" xfId="9772"/>
    <cellStyle name="40% - Accent2 4 2 4 4" xfId="8024"/>
    <cellStyle name="40% - Accent2 4 2 5" xfId="4661"/>
    <cellStyle name="40% - Accent2 4 2 5 2" xfId="10126"/>
    <cellStyle name="40% - Accent2 4 2 6" xfId="2909"/>
    <cellStyle name="40% - Accent2 4 2 6 2" xfId="8378"/>
    <cellStyle name="40% - Accent2 4 2 7" xfId="6630"/>
    <cellStyle name="40% - Accent2 4 3" xfId="1346"/>
    <cellStyle name="40% - Accent2 4 3 2" xfId="2044"/>
    <cellStyle name="40% - Accent2 4 3 2 2" xfId="5650"/>
    <cellStyle name="40% - Accent2 4 3 2 2 2" xfId="11115"/>
    <cellStyle name="40% - Accent2 4 3 2 3" xfId="3896"/>
    <cellStyle name="40% - Accent2 4 3 2 3 2" xfId="9365"/>
    <cellStyle name="40% - Accent2 4 3 2 4" xfId="7617"/>
    <cellStyle name="40% - Accent2 4 3 3" xfId="4954"/>
    <cellStyle name="40% - Accent2 4 3 3 2" xfId="10419"/>
    <cellStyle name="40% - Accent2 4 3 4" xfId="3200"/>
    <cellStyle name="40% - Accent2 4 3 4 2" xfId="8669"/>
    <cellStyle name="40% - Accent2 4 3 5" xfId="6921"/>
    <cellStyle name="40% - Accent2 4 4" xfId="1695"/>
    <cellStyle name="40% - Accent2 4 4 2" xfId="5301"/>
    <cellStyle name="40% - Accent2 4 4 2 2" xfId="10766"/>
    <cellStyle name="40% - Accent2 4 4 3" xfId="3547"/>
    <cellStyle name="40% - Accent2 4 4 3 2" xfId="9016"/>
    <cellStyle name="40% - Accent2 4 4 4" xfId="7268"/>
    <cellStyle name="40% - Accent2 4 5" xfId="2425"/>
    <cellStyle name="40% - Accent2 4 5 2" xfId="5999"/>
    <cellStyle name="40% - Accent2 4 5 2 2" xfId="11464"/>
    <cellStyle name="40% - Accent2 4 5 3" xfId="4245"/>
    <cellStyle name="40% - Accent2 4 5 3 2" xfId="9714"/>
    <cellStyle name="40% - Accent2 4 5 4" xfId="7966"/>
    <cellStyle name="40% - Accent2 4 6" xfId="4603"/>
    <cellStyle name="40% - Accent2 4 6 2" xfId="10068"/>
    <cellStyle name="40% - Accent2 4 7" xfId="2851"/>
    <cellStyle name="40% - Accent2 4 7 2" xfId="8320"/>
    <cellStyle name="40% - Accent2 4 8" xfId="6572"/>
    <cellStyle name="40% - Accent2 5" xfId="581"/>
    <cellStyle name="40% - Accent2 5 2" xfId="1418"/>
    <cellStyle name="40% - Accent2 5 2 2" xfId="2116"/>
    <cellStyle name="40% - Accent2 5 2 2 2" xfId="5722"/>
    <cellStyle name="40% - Accent2 5 2 2 2 2" xfId="11187"/>
    <cellStyle name="40% - Accent2 5 2 2 3" xfId="3968"/>
    <cellStyle name="40% - Accent2 5 2 2 3 2" xfId="9437"/>
    <cellStyle name="40% - Accent2 5 2 2 4" xfId="7689"/>
    <cellStyle name="40% - Accent2 5 2 3" xfId="5026"/>
    <cellStyle name="40% - Accent2 5 2 3 2" xfId="10491"/>
    <cellStyle name="40% - Accent2 5 2 4" xfId="3272"/>
    <cellStyle name="40% - Accent2 5 2 4 2" xfId="8741"/>
    <cellStyle name="40% - Accent2 5 2 5" xfId="6993"/>
    <cellStyle name="40% - Accent2 5 3" xfId="1767"/>
    <cellStyle name="40% - Accent2 5 3 2" xfId="5373"/>
    <cellStyle name="40% - Accent2 5 3 2 2" xfId="10838"/>
    <cellStyle name="40% - Accent2 5 3 3" xfId="3619"/>
    <cellStyle name="40% - Accent2 5 3 3 2" xfId="9088"/>
    <cellStyle name="40% - Accent2 5 3 4" xfId="7340"/>
    <cellStyle name="40% - Accent2 5 4" xfId="2497"/>
    <cellStyle name="40% - Accent2 5 4 2" xfId="6071"/>
    <cellStyle name="40% - Accent2 5 4 2 2" xfId="11536"/>
    <cellStyle name="40% - Accent2 5 4 3" xfId="4317"/>
    <cellStyle name="40% - Accent2 5 4 3 2" xfId="9786"/>
    <cellStyle name="40% - Accent2 5 4 4" xfId="8038"/>
    <cellStyle name="40% - Accent2 5 5" xfId="4675"/>
    <cellStyle name="40% - Accent2 5 5 2" xfId="10140"/>
    <cellStyle name="40% - Accent2 5 6" xfId="2923"/>
    <cellStyle name="40% - Accent2 5 6 2" xfId="8392"/>
    <cellStyle name="40% - Accent2 5 7" xfId="6644"/>
    <cellStyle name="40% - Accent2 6" xfId="623"/>
    <cellStyle name="40% - Accent2 6 2" xfId="1432"/>
    <cellStyle name="40% - Accent2 6 2 2" xfId="2130"/>
    <cellStyle name="40% - Accent2 6 2 2 2" xfId="5736"/>
    <cellStyle name="40% - Accent2 6 2 2 2 2" xfId="11201"/>
    <cellStyle name="40% - Accent2 6 2 2 3" xfId="3982"/>
    <cellStyle name="40% - Accent2 6 2 2 3 2" xfId="9451"/>
    <cellStyle name="40% - Accent2 6 2 2 4" xfId="7703"/>
    <cellStyle name="40% - Accent2 6 2 3" xfId="5040"/>
    <cellStyle name="40% - Accent2 6 2 3 2" xfId="10505"/>
    <cellStyle name="40% - Accent2 6 2 4" xfId="3286"/>
    <cellStyle name="40% - Accent2 6 2 4 2" xfId="8755"/>
    <cellStyle name="40% - Accent2 6 2 5" xfId="7007"/>
    <cellStyle name="40% - Accent2 6 3" xfId="1781"/>
    <cellStyle name="40% - Accent2 6 3 2" xfId="5387"/>
    <cellStyle name="40% - Accent2 6 3 2 2" xfId="10852"/>
    <cellStyle name="40% - Accent2 6 3 3" xfId="3633"/>
    <cellStyle name="40% - Accent2 6 3 3 2" xfId="9102"/>
    <cellStyle name="40% - Accent2 6 3 4" xfId="7354"/>
    <cellStyle name="40% - Accent2 6 4" xfId="2511"/>
    <cellStyle name="40% - Accent2 6 4 2" xfId="6085"/>
    <cellStyle name="40% - Accent2 6 4 2 2" xfId="11550"/>
    <cellStyle name="40% - Accent2 6 4 3" xfId="4331"/>
    <cellStyle name="40% - Accent2 6 4 3 2" xfId="9800"/>
    <cellStyle name="40% - Accent2 6 4 4" xfId="8052"/>
    <cellStyle name="40% - Accent2 6 5" xfId="4690"/>
    <cellStyle name="40% - Accent2 6 5 2" xfId="10155"/>
    <cellStyle name="40% - Accent2 6 6" xfId="2937"/>
    <cellStyle name="40% - Accent2 6 6 2" xfId="8406"/>
    <cellStyle name="40% - Accent2 6 7" xfId="6658"/>
    <cellStyle name="40% - Accent2 7" xfId="665"/>
    <cellStyle name="40% - Accent2 7 2" xfId="1446"/>
    <cellStyle name="40% - Accent2 7 2 2" xfId="2144"/>
    <cellStyle name="40% - Accent2 7 2 2 2" xfId="5750"/>
    <cellStyle name="40% - Accent2 7 2 2 2 2" xfId="11215"/>
    <cellStyle name="40% - Accent2 7 2 2 3" xfId="3996"/>
    <cellStyle name="40% - Accent2 7 2 2 3 2" xfId="9465"/>
    <cellStyle name="40% - Accent2 7 2 2 4" xfId="7717"/>
    <cellStyle name="40% - Accent2 7 2 3" xfId="5054"/>
    <cellStyle name="40% - Accent2 7 2 3 2" xfId="10519"/>
    <cellStyle name="40% - Accent2 7 2 4" xfId="3300"/>
    <cellStyle name="40% - Accent2 7 2 4 2" xfId="8769"/>
    <cellStyle name="40% - Accent2 7 2 5" xfId="7021"/>
    <cellStyle name="40% - Accent2 7 3" xfId="1795"/>
    <cellStyle name="40% - Accent2 7 3 2" xfId="5401"/>
    <cellStyle name="40% - Accent2 7 3 2 2" xfId="10866"/>
    <cellStyle name="40% - Accent2 7 3 3" xfId="3647"/>
    <cellStyle name="40% - Accent2 7 3 3 2" xfId="9116"/>
    <cellStyle name="40% - Accent2 7 3 4" xfId="7368"/>
    <cellStyle name="40% - Accent2 7 4" xfId="2525"/>
    <cellStyle name="40% - Accent2 7 4 2" xfId="6099"/>
    <cellStyle name="40% - Accent2 7 4 2 2" xfId="11564"/>
    <cellStyle name="40% - Accent2 7 4 3" xfId="4345"/>
    <cellStyle name="40% - Accent2 7 4 3 2" xfId="9814"/>
    <cellStyle name="40% - Accent2 7 4 4" xfId="8066"/>
    <cellStyle name="40% - Accent2 7 5" xfId="4705"/>
    <cellStyle name="40% - Accent2 7 5 2" xfId="10170"/>
    <cellStyle name="40% - Accent2 7 6" xfId="2951"/>
    <cellStyle name="40% - Accent2 7 6 2" xfId="8420"/>
    <cellStyle name="40% - Accent2 7 7" xfId="6672"/>
    <cellStyle name="40% - Accent2 8" xfId="706"/>
    <cellStyle name="40% - Accent2 8 2" xfId="1459"/>
    <cellStyle name="40% - Accent2 8 2 2" xfId="2157"/>
    <cellStyle name="40% - Accent2 8 2 2 2" xfId="5763"/>
    <cellStyle name="40% - Accent2 8 2 2 2 2" xfId="11228"/>
    <cellStyle name="40% - Accent2 8 2 2 3" xfId="4009"/>
    <cellStyle name="40% - Accent2 8 2 2 3 2" xfId="9478"/>
    <cellStyle name="40% - Accent2 8 2 2 4" xfId="7730"/>
    <cellStyle name="40% - Accent2 8 2 3" xfId="5067"/>
    <cellStyle name="40% - Accent2 8 2 3 2" xfId="10532"/>
    <cellStyle name="40% - Accent2 8 2 4" xfId="3313"/>
    <cellStyle name="40% - Accent2 8 2 4 2" xfId="8782"/>
    <cellStyle name="40% - Accent2 8 2 5" xfId="7034"/>
    <cellStyle name="40% - Accent2 8 3" xfId="1808"/>
    <cellStyle name="40% - Accent2 8 3 2" xfId="5414"/>
    <cellStyle name="40% - Accent2 8 3 2 2" xfId="10879"/>
    <cellStyle name="40% - Accent2 8 3 3" xfId="3660"/>
    <cellStyle name="40% - Accent2 8 3 3 2" xfId="9129"/>
    <cellStyle name="40% - Accent2 8 3 4" xfId="7381"/>
    <cellStyle name="40% - Accent2 8 4" xfId="2538"/>
    <cellStyle name="40% - Accent2 8 4 2" xfId="6112"/>
    <cellStyle name="40% - Accent2 8 4 2 2" xfId="11577"/>
    <cellStyle name="40% - Accent2 8 4 3" xfId="4358"/>
    <cellStyle name="40% - Accent2 8 4 3 2" xfId="9827"/>
    <cellStyle name="40% - Accent2 8 4 4" xfId="8079"/>
    <cellStyle name="40% - Accent2 8 5" xfId="4718"/>
    <cellStyle name="40% - Accent2 8 5 2" xfId="10183"/>
    <cellStyle name="40% - Accent2 8 6" xfId="2964"/>
    <cellStyle name="40% - Accent2 8 6 2" xfId="8433"/>
    <cellStyle name="40% - Accent2 8 7" xfId="6685"/>
    <cellStyle name="40% - Accent2 9" xfId="747"/>
    <cellStyle name="40% - Accent2 9 2" xfId="1472"/>
    <cellStyle name="40% - Accent2 9 2 2" xfId="2170"/>
    <cellStyle name="40% - Accent2 9 2 2 2" xfId="5776"/>
    <cellStyle name="40% - Accent2 9 2 2 2 2" xfId="11241"/>
    <cellStyle name="40% - Accent2 9 2 2 3" xfId="4022"/>
    <cellStyle name="40% - Accent2 9 2 2 3 2" xfId="9491"/>
    <cellStyle name="40% - Accent2 9 2 2 4" xfId="7743"/>
    <cellStyle name="40% - Accent2 9 2 3" xfId="5080"/>
    <cellStyle name="40% - Accent2 9 2 3 2" xfId="10545"/>
    <cellStyle name="40% - Accent2 9 2 4" xfId="3326"/>
    <cellStyle name="40% - Accent2 9 2 4 2" xfId="8795"/>
    <cellStyle name="40% - Accent2 9 2 5" xfId="7047"/>
    <cellStyle name="40% - Accent2 9 3" xfId="1821"/>
    <cellStyle name="40% - Accent2 9 3 2" xfId="5427"/>
    <cellStyle name="40% - Accent2 9 3 2 2" xfId="10892"/>
    <cellStyle name="40% - Accent2 9 3 3" xfId="3673"/>
    <cellStyle name="40% - Accent2 9 3 3 2" xfId="9142"/>
    <cellStyle name="40% - Accent2 9 3 4" xfId="7394"/>
    <cellStyle name="40% - Accent2 9 4" xfId="2551"/>
    <cellStyle name="40% - Accent2 9 4 2" xfId="6125"/>
    <cellStyle name="40% - Accent2 9 4 2 2" xfId="11590"/>
    <cellStyle name="40% - Accent2 9 4 3" xfId="4371"/>
    <cellStyle name="40% - Accent2 9 4 3 2" xfId="9840"/>
    <cellStyle name="40% - Accent2 9 4 4" xfId="8092"/>
    <cellStyle name="40% - Accent2 9 5" xfId="4731"/>
    <cellStyle name="40% - Accent2 9 5 2" xfId="10196"/>
    <cellStyle name="40% - Accent2 9 6" xfId="2977"/>
    <cellStyle name="40% - Accent2 9 6 2" xfId="8446"/>
    <cellStyle name="40% - Accent2 9 7" xfId="6698"/>
    <cellStyle name="40% - Accent3" xfId="53" builtinId="39" customBuiltin="1"/>
    <cellStyle name="40% - Accent3 10" xfId="782"/>
    <cellStyle name="40% - Accent3 10 2" xfId="1491"/>
    <cellStyle name="40% - Accent3 10 2 2" xfId="2189"/>
    <cellStyle name="40% - Accent3 10 2 2 2" xfId="5795"/>
    <cellStyle name="40% - Accent3 10 2 2 2 2" xfId="11260"/>
    <cellStyle name="40% - Accent3 10 2 2 3" xfId="4041"/>
    <cellStyle name="40% - Accent3 10 2 2 3 2" xfId="9510"/>
    <cellStyle name="40% - Accent3 10 2 2 4" xfId="7762"/>
    <cellStyle name="40% - Accent3 10 2 3" xfId="5099"/>
    <cellStyle name="40% - Accent3 10 2 3 2" xfId="10564"/>
    <cellStyle name="40% - Accent3 10 2 4" xfId="3345"/>
    <cellStyle name="40% - Accent3 10 2 4 2" xfId="8814"/>
    <cellStyle name="40% - Accent3 10 2 5" xfId="7066"/>
    <cellStyle name="40% - Accent3 10 3" xfId="1840"/>
    <cellStyle name="40% - Accent3 10 3 2" xfId="5446"/>
    <cellStyle name="40% - Accent3 10 3 2 2" xfId="10911"/>
    <cellStyle name="40% - Accent3 10 3 3" xfId="3692"/>
    <cellStyle name="40% - Accent3 10 3 3 2" xfId="9161"/>
    <cellStyle name="40% - Accent3 10 3 4" xfId="7413"/>
    <cellStyle name="40% - Accent3 10 4" xfId="2570"/>
    <cellStyle name="40% - Accent3 10 4 2" xfId="6144"/>
    <cellStyle name="40% - Accent3 10 4 2 2" xfId="11609"/>
    <cellStyle name="40% - Accent3 10 4 3" xfId="4390"/>
    <cellStyle name="40% - Accent3 10 4 3 2" xfId="9859"/>
    <cellStyle name="40% - Accent3 10 4 4" xfId="8111"/>
    <cellStyle name="40% - Accent3 10 5" xfId="4750"/>
    <cellStyle name="40% - Accent3 10 5 2" xfId="10215"/>
    <cellStyle name="40% - Accent3 10 6" xfId="2996"/>
    <cellStyle name="40% - Accent3 10 6 2" xfId="8465"/>
    <cellStyle name="40% - Accent3 10 7" xfId="6717"/>
    <cellStyle name="40% - Accent3 11" xfId="827"/>
    <cellStyle name="40% - Accent3 11 2" xfId="1508"/>
    <cellStyle name="40% - Accent3 11 2 2" xfId="2206"/>
    <cellStyle name="40% - Accent3 11 2 2 2" xfId="5812"/>
    <cellStyle name="40% - Accent3 11 2 2 2 2" xfId="11277"/>
    <cellStyle name="40% - Accent3 11 2 2 3" xfId="4058"/>
    <cellStyle name="40% - Accent3 11 2 2 3 2" xfId="9527"/>
    <cellStyle name="40% - Accent3 11 2 2 4" xfId="7779"/>
    <cellStyle name="40% - Accent3 11 2 3" xfId="5116"/>
    <cellStyle name="40% - Accent3 11 2 3 2" xfId="10581"/>
    <cellStyle name="40% - Accent3 11 2 4" xfId="3362"/>
    <cellStyle name="40% - Accent3 11 2 4 2" xfId="8831"/>
    <cellStyle name="40% - Accent3 11 2 5" xfId="7083"/>
    <cellStyle name="40% - Accent3 11 3" xfId="1857"/>
    <cellStyle name="40% - Accent3 11 3 2" xfId="5463"/>
    <cellStyle name="40% - Accent3 11 3 2 2" xfId="10928"/>
    <cellStyle name="40% - Accent3 11 3 3" xfId="3709"/>
    <cellStyle name="40% - Accent3 11 3 3 2" xfId="9178"/>
    <cellStyle name="40% - Accent3 11 3 4" xfId="7430"/>
    <cellStyle name="40% - Accent3 11 4" xfId="2587"/>
    <cellStyle name="40% - Accent3 11 4 2" xfId="6161"/>
    <cellStyle name="40% - Accent3 11 4 2 2" xfId="11626"/>
    <cellStyle name="40% - Accent3 11 4 3" xfId="4407"/>
    <cellStyle name="40% - Accent3 11 4 3 2" xfId="9876"/>
    <cellStyle name="40% - Accent3 11 4 4" xfId="8128"/>
    <cellStyle name="40% - Accent3 11 5" xfId="4767"/>
    <cellStyle name="40% - Accent3 11 5 2" xfId="10232"/>
    <cellStyle name="40% - Accent3 11 6" xfId="3013"/>
    <cellStyle name="40% - Accent3 11 6 2" xfId="8482"/>
    <cellStyle name="40% - Accent3 11 7" xfId="6734"/>
    <cellStyle name="40% - Accent3 12" xfId="866"/>
    <cellStyle name="40% - Accent3 12 2" xfId="1526"/>
    <cellStyle name="40% - Accent3 12 2 2" xfId="2224"/>
    <cellStyle name="40% - Accent3 12 2 2 2" xfId="5830"/>
    <cellStyle name="40% - Accent3 12 2 2 2 2" xfId="11295"/>
    <cellStyle name="40% - Accent3 12 2 2 3" xfId="4076"/>
    <cellStyle name="40% - Accent3 12 2 2 3 2" xfId="9545"/>
    <cellStyle name="40% - Accent3 12 2 2 4" xfId="7797"/>
    <cellStyle name="40% - Accent3 12 2 3" xfId="5134"/>
    <cellStyle name="40% - Accent3 12 2 3 2" xfId="10599"/>
    <cellStyle name="40% - Accent3 12 2 4" xfId="3380"/>
    <cellStyle name="40% - Accent3 12 2 4 2" xfId="8849"/>
    <cellStyle name="40% - Accent3 12 2 5" xfId="7101"/>
    <cellStyle name="40% - Accent3 12 3" xfId="1875"/>
    <cellStyle name="40% - Accent3 12 3 2" xfId="5481"/>
    <cellStyle name="40% - Accent3 12 3 2 2" xfId="10946"/>
    <cellStyle name="40% - Accent3 12 3 3" xfId="3727"/>
    <cellStyle name="40% - Accent3 12 3 3 2" xfId="9196"/>
    <cellStyle name="40% - Accent3 12 3 4" xfId="7448"/>
    <cellStyle name="40% - Accent3 12 4" xfId="2605"/>
    <cellStyle name="40% - Accent3 12 4 2" xfId="6179"/>
    <cellStyle name="40% - Accent3 12 4 2 2" xfId="11644"/>
    <cellStyle name="40% - Accent3 12 4 3" xfId="4425"/>
    <cellStyle name="40% - Accent3 12 4 3 2" xfId="9894"/>
    <cellStyle name="40% - Accent3 12 4 4" xfId="8146"/>
    <cellStyle name="40% - Accent3 12 5" xfId="4785"/>
    <cellStyle name="40% - Accent3 12 5 2" xfId="10250"/>
    <cellStyle name="40% - Accent3 12 6" xfId="3031"/>
    <cellStyle name="40% - Accent3 12 6 2" xfId="8500"/>
    <cellStyle name="40% - Accent3 12 7" xfId="6752"/>
    <cellStyle name="40% - Accent3 13" xfId="997"/>
    <cellStyle name="40% - Accent3 13 2" xfId="1544"/>
    <cellStyle name="40% - Accent3 13 2 2" xfId="2242"/>
    <cellStyle name="40% - Accent3 13 2 2 2" xfId="5848"/>
    <cellStyle name="40% - Accent3 13 2 2 2 2" xfId="11313"/>
    <cellStyle name="40% - Accent3 13 2 2 3" xfId="4094"/>
    <cellStyle name="40% - Accent3 13 2 2 3 2" xfId="9563"/>
    <cellStyle name="40% - Accent3 13 2 2 4" xfId="7815"/>
    <cellStyle name="40% - Accent3 13 2 3" xfId="5152"/>
    <cellStyle name="40% - Accent3 13 2 3 2" xfId="10617"/>
    <cellStyle name="40% - Accent3 13 2 4" xfId="3398"/>
    <cellStyle name="40% - Accent3 13 2 4 2" xfId="8867"/>
    <cellStyle name="40% - Accent3 13 2 5" xfId="7119"/>
    <cellStyle name="40% - Accent3 13 3" xfId="1893"/>
    <cellStyle name="40% - Accent3 13 3 2" xfId="5499"/>
    <cellStyle name="40% - Accent3 13 3 2 2" xfId="10964"/>
    <cellStyle name="40% - Accent3 13 3 3" xfId="3745"/>
    <cellStyle name="40% - Accent3 13 3 3 2" xfId="9214"/>
    <cellStyle name="40% - Accent3 13 3 4" xfId="7466"/>
    <cellStyle name="40% - Accent3 13 4" xfId="2623"/>
    <cellStyle name="40% - Accent3 13 4 2" xfId="6197"/>
    <cellStyle name="40% - Accent3 13 4 2 2" xfId="11662"/>
    <cellStyle name="40% - Accent3 13 4 3" xfId="4443"/>
    <cellStyle name="40% - Accent3 13 4 3 2" xfId="9912"/>
    <cellStyle name="40% - Accent3 13 4 4" xfId="8164"/>
    <cellStyle name="40% - Accent3 13 5" xfId="4803"/>
    <cellStyle name="40% - Accent3 13 5 2" xfId="10268"/>
    <cellStyle name="40% - Accent3 13 6" xfId="3049"/>
    <cellStyle name="40% - Accent3 13 6 2" xfId="8518"/>
    <cellStyle name="40% - Accent3 13 7" xfId="6770"/>
    <cellStyle name="40% - Accent3 14" xfId="1038"/>
    <cellStyle name="40% - Accent3 14 2" xfId="1562"/>
    <cellStyle name="40% - Accent3 14 2 2" xfId="2260"/>
    <cellStyle name="40% - Accent3 14 2 2 2" xfId="5866"/>
    <cellStyle name="40% - Accent3 14 2 2 2 2" xfId="11331"/>
    <cellStyle name="40% - Accent3 14 2 2 3" xfId="4112"/>
    <cellStyle name="40% - Accent3 14 2 2 3 2" xfId="9581"/>
    <cellStyle name="40% - Accent3 14 2 2 4" xfId="7833"/>
    <cellStyle name="40% - Accent3 14 2 3" xfId="5170"/>
    <cellStyle name="40% - Accent3 14 2 3 2" xfId="10635"/>
    <cellStyle name="40% - Accent3 14 2 4" xfId="3416"/>
    <cellStyle name="40% - Accent3 14 2 4 2" xfId="8885"/>
    <cellStyle name="40% - Accent3 14 2 5" xfId="7137"/>
    <cellStyle name="40% - Accent3 14 3" xfId="1911"/>
    <cellStyle name="40% - Accent3 14 3 2" xfId="5517"/>
    <cellStyle name="40% - Accent3 14 3 2 2" xfId="10982"/>
    <cellStyle name="40% - Accent3 14 3 3" xfId="3763"/>
    <cellStyle name="40% - Accent3 14 3 3 2" xfId="9232"/>
    <cellStyle name="40% - Accent3 14 3 4" xfId="7484"/>
    <cellStyle name="40% - Accent3 14 4" xfId="2641"/>
    <cellStyle name="40% - Accent3 14 4 2" xfId="6215"/>
    <cellStyle name="40% - Accent3 14 4 2 2" xfId="11680"/>
    <cellStyle name="40% - Accent3 14 4 3" xfId="4461"/>
    <cellStyle name="40% - Accent3 14 4 3 2" xfId="9930"/>
    <cellStyle name="40% - Accent3 14 4 4" xfId="8182"/>
    <cellStyle name="40% - Accent3 14 5" xfId="4821"/>
    <cellStyle name="40% - Accent3 14 5 2" xfId="10286"/>
    <cellStyle name="40% - Accent3 14 6" xfId="3067"/>
    <cellStyle name="40% - Accent3 14 6 2" xfId="8536"/>
    <cellStyle name="40% - Accent3 14 7" xfId="6788"/>
    <cellStyle name="40% - Accent3 15" xfId="1125"/>
    <cellStyle name="40% - Accent3 15 2" xfId="1583"/>
    <cellStyle name="40% - Accent3 15 2 2" xfId="2281"/>
    <cellStyle name="40% - Accent3 15 2 2 2" xfId="5887"/>
    <cellStyle name="40% - Accent3 15 2 2 2 2" xfId="11352"/>
    <cellStyle name="40% - Accent3 15 2 2 3" xfId="4133"/>
    <cellStyle name="40% - Accent3 15 2 2 3 2" xfId="9602"/>
    <cellStyle name="40% - Accent3 15 2 2 4" xfId="7854"/>
    <cellStyle name="40% - Accent3 15 2 3" xfId="5191"/>
    <cellStyle name="40% - Accent3 15 2 3 2" xfId="10656"/>
    <cellStyle name="40% - Accent3 15 2 4" xfId="3437"/>
    <cellStyle name="40% - Accent3 15 2 4 2" xfId="8906"/>
    <cellStyle name="40% - Accent3 15 2 5" xfId="7158"/>
    <cellStyle name="40% - Accent3 15 3" xfId="1932"/>
    <cellStyle name="40% - Accent3 15 3 2" xfId="5538"/>
    <cellStyle name="40% - Accent3 15 3 2 2" xfId="11003"/>
    <cellStyle name="40% - Accent3 15 3 3" xfId="3784"/>
    <cellStyle name="40% - Accent3 15 3 3 2" xfId="9253"/>
    <cellStyle name="40% - Accent3 15 3 4" xfId="7505"/>
    <cellStyle name="40% - Accent3 15 4" xfId="2662"/>
    <cellStyle name="40% - Accent3 15 4 2" xfId="6236"/>
    <cellStyle name="40% - Accent3 15 4 2 2" xfId="11701"/>
    <cellStyle name="40% - Accent3 15 4 3" xfId="4482"/>
    <cellStyle name="40% - Accent3 15 4 3 2" xfId="9951"/>
    <cellStyle name="40% - Accent3 15 4 4" xfId="8203"/>
    <cellStyle name="40% - Accent3 15 5" xfId="4842"/>
    <cellStyle name="40% - Accent3 15 5 2" xfId="10307"/>
    <cellStyle name="40% - Accent3 15 6" xfId="3088"/>
    <cellStyle name="40% - Accent3 15 6 2" xfId="8557"/>
    <cellStyle name="40% - Accent3 15 7" xfId="6809"/>
    <cellStyle name="40% - Accent3 16" xfId="1152"/>
    <cellStyle name="40% - Accent3 16 2" xfId="1601"/>
    <cellStyle name="40% - Accent3 16 2 2" xfId="2299"/>
    <cellStyle name="40% - Accent3 16 2 2 2" xfId="5905"/>
    <cellStyle name="40% - Accent3 16 2 2 2 2" xfId="11370"/>
    <cellStyle name="40% - Accent3 16 2 2 3" xfId="4151"/>
    <cellStyle name="40% - Accent3 16 2 2 3 2" xfId="9620"/>
    <cellStyle name="40% - Accent3 16 2 2 4" xfId="7872"/>
    <cellStyle name="40% - Accent3 16 2 3" xfId="5209"/>
    <cellStyle name="40% - Accent3 16 2 3 2" xfId="10674"/>
    <cellStyle name="40% - Accent3 16 2 4" xfId="3455"/>
    <cellStyle name="40% - Accent3 16 2 4 2" xfId="8924"/>
    <cellStyle name="40% - Accent3 16 2 5" xfId="7176"/>
    <cellStyle name="40% - Accent3 16 3" xfId="1950"/>
    <cellStyle name="40% - Accent3 16 3 2" xfId="5556"/>
    <cellStyle name="40% - Accent3 16 3 2 2" xfId="11021"/>
    <cellStyle name="40% - Accent3 16 3 3" xfId="3802"/>
    <cellStyle name="40% - Accent3 16 3 3 2" xfId="9271"/>
    <cellStyle name="40% - Accent3 16 3 4" xfId="7523"/>
    <cellStyle name="40% - Accent3 16 4" xfId="2680"/>
    <cellStyle name="40% - Accent3 16 4 2" xfId="6254"/>
    <cellStyle name="40% - Accent3 16 4 2 2" xfId="11719"/>
    <cellStyle name="40% - Accent3 16 4 3" xfId="4500"/>
    <cellStyle name="40% - Accent3 16 4 3 2" xfId="9969"/>
    <cellStyle name="40% - Accent3 16 4 4" xfId="8221"/>
    <cellStyle name="40% - Accent3 16 5" xfId="4860"/>
    <cellStyle name="40% - Accent3 16 5 2" xfId="10325"/>
    <cellStyle name="40% - Accent3 16 6" xfId="3106"/>
    <cellStyle name="40% - Accent3 16 6 2" xfId="8575"/>
    <cellStyle name="40% - Accent3 16 7" xfId="6827"/>
    <cellStyle name="40% - Accent3 17" xfId="1185"/>
    <cellStyle name="40% - Accent3 17 2" xfId="1615"/>
    <cellStyle name="40% - Accent3 17 2 2" xfId="2313"/>
    <cellStyle name="40% - Accent3 17 2 2 2" xfId="5919"/>
    <cellStyle name="40% - Accent3 17 2 2 2 2" xfId="11384"/>
    <cellStyle name="40% - Accent3 17 2 2 3" xfId="4165"/>
    <cellStyle name="40% - Accent3 17 2 2 3 2" xfId="9634"/>
    <cellStyle name="40% - Accent3 17 2 2 4" xfId="7886"/>
    <cellStyle name="40% - Accent3 17 2 3" xfId="5223"/>
    <cellStyle name="40% - Accent3 17 2 3 2" xfId="10688"/>
    <cellStyle name="40% - Accent3 17 2 4" xfId="3469"/>
    <cellStyle name="40% - Accent3 17 2 4 2" xfId="8938"/>
    <cellStyle name="40% - Accent3 17 2 5" xfId="7190"/>
    <cellStyle name="40% - Accent3 17 3" xfId="1964"/>
    <cellStyle name="40% - Accent3 17 3 2" xfId="5570"/>
    <cellStyle name="40% - Accent3 17 3 2 2" xfId="11035"/>
    <cellStyle name="40% - Accent3 17 3 3" xfId="3816"/>
    <cellStyle name="40% - Accent3 17 3 3 2" xfId="9285"/>
    <cellStyle name="40% - Accent3 17 3 4" xfId="7537"/>
    <cellStyle name="40% - Accent3 17 4" xfId="2694"/>
    <cellStyle name="40% - Accent3 17 4 2" xfId="6268"/>
    <cellStyle name="40% - Accent3 17 4 2 2" xfId="11733"/>
    <cellStyle name="40% - Accent3 17 4 3" xfId="4514"/>
    <cellStyle name="40% - Accent3 17 4 3 2" xfId="9983"/>
    <cellStyle name="40% - Accent3 17 4 4" xfId="8235"/>
    <cellStyle name="40% - Accent3 17 5" xfId="4874"/>
    <cellStyle name="40% - Accent3 17 5 2" xfId="10339"/>
    <cellStyle name="40% - Accent3 17 6" xfId="3120"/>
    <cellStyle name="40% - Accent3 17 6 2" xfId="8589"/>
    <cellStyle name="40% - Accent3 17 7" xfId="6841"/>
    <cellStyle name="40% - Accent3 18" xfId="1206"/>
    <cellStyle name="40% - Accent3 18 2" xfId="1629"/>
    <cellStyle name="40% - Accent3 18 2 2" xfId="2327"/>
    <cellStyle name="40% - Accent3 18 2 2 2" xfId="5933"/>
    <cellStyle name="40% - Accent3 18 2 2 2 2" xfId="11398"/>
    <cellStyle name="40% - Accent3 18 2 2 3" xfId="4179"/>
    <cellStyle name="40% - Accent3 18 2 2 3 2" xfId="9648"/>
    <cellStyle name="40% - Accent3 18 2 2 4" xfId="7900"/>
    <cellStyle name="40% - Accent3 18 2 3" xfId="5237"/>
    <cellStyle name="40% - Accent3 18 2 3 2" xfId="10702"/>
    <cellStyle name="40% - Accent3 18 2 4" xfId="3483"/>
    <cellStyle name="40% - Accent3 18 2 4 2" xfId="8952"/>
    <cellStyle name="40% - Accent3 18 2 5" xfId="7204"/>
    <cellStyle name="40% - Accent3 18 3" xfId="1978"/>
    <cellStyle name="40% - Accent3 18 3 2" xfId="5584"/>
    <cellStyle name="40% - Accent3 18 3 2 2" xfId="11049"/>
    <cellStyle name="40% - Accent3 18 3 3" xfId="3830"/>
    <cellStyle name="40% - Accent3 18 3 3 2" xfId="9299"/>
    <cellStyle name="40% - Accent3 18 3 4" xfId="7551"/>
    <cellStyle name="40% - Accent3 18 4" xfId="2708"/>
    <cellStyle name="40% - Accent3 18 4 2" xfId="6282"/>
    <cellStyle name="40% - Accent3 18 4 2 2" xfId="11747"/>
    <cellStyle name="40% - Accent3 18 4 3" xfId="4528"/>
    <cellStyle name="40% - Accent3 18 4 3 2" xfId="9997"/>
    <cellStyle name="40% - Accent3 18 4 4" xfId="8249"/>
    <cellStyle name="40% - Accent3 18 5" xfId="4888"/>
    <cellStyle name="40% - Accent3 18 5 2" xfId="10353"/>
    <cellStyle name="40% - Accent3 18 6" xfId="3134"/>
    <cellStyle name="40% - Accent3 18 6 2" xfId="8603"/>
    <cellStyle name="40% - Accent3 18 7" xfId="6855"/>
    <cellStyle name="40% - Accent3 19" xfId="1239"/>
    <cellStyle name="40% - Accent3 19 2" xfId="1649"/>
    <cellStyle name="40% - Accent3 19 2 2" xfId="2347"/>
    <cellStyle name="40% - Accent3 19 2 2 2" xfId="5953"/>
    <cellStyle name="40% - Accent3 19 2 2 2 2" xfId="11418"/>
    <cellStyle name="40% - Accent3 19 2 2 3" xfId="4199"/>
    <cellStyle name="40% - Accent3 19 2 2 3 2" xfId="9668"/>
    <cellStyle name="40% - Accent3 19 2 2 4" xfId="7920"/>
    <cellStyle name="40% - Accent3 19 2 3" xfId="5257"/>
    <cellStyle name="40% - Accent3 19 2 3 2" xfId="10722"/>
    <cellStyle name="40% - Accent3 19 2 4" xfId="3503"/>
    <cellStyle name="40% - Accent3 19 2 4 2" xfId="8972"/>
    <cellStyle name="40% - Accent3 19 2 5" xfId="7224"/>
    <cellStyle name="40% - Accent3 19 3" xfId="1998"/>
    <cellStyle name="40% - Accent3 19 3 2" xfId="5604"/>
    <cellStyle name="40% - Accent3 19 3 2 2" xfId="11069"/>
    <cellStyle name="40% - Accent3 19 3 3" xfId="3850"/>
    <cellStyle name="40% - Accent3 19 3 3 2" xfId="9319"/>
    <cellStyle name="40% - Accent3 19 3 4" xfId="7571"/>
    <cellStyle name="40% - Accent3 19 4" xfId="2728"/>
    <cellStyle name="40% - Accent3 19 4 2" xfId="6302"/>
    <cellStyle name="40% - Accent3 19 4 2 2" xfId="11767"/>
    <cellStyle name="40% - Accent3 19 4 3" xfId="4548"/>
    <cellStyle name="40% - Accent3 19 4 3 2" xfId="10017"/>
    <cellStyle name="40% - Accent3 19 4 4" xfId="8269"/>
    <cellStyle name="40% - Accent3 19 5" xfId="4908"/>
    <cellStyle name="40% - Accent3 19 5 2" xfId="10373"/>
    <cellStyle name="40% - Accent3 19 6" xfId="3154"/>
    <cellStyle name="40% - Accent3 19 6 2" xfId="8623"/>
    <cellStyle name="40% - Accent3 19 7" xfId="6875"/>
    <cellStyle name="40% - Accent3 2" xfId="54"/>
    <cellStyle name="40% - Accent3 2 2" xfId="906"/>
    <cellStyle name="40% - Accent3 2 3" xfId="459"/>
    <cellStyle name="40% - Accent3 2 3 2" xfId="1378"/>
    <cellStyle name="40% - Accent3 2 3 2 2" xfId="2076"/>
    <cellStyle name="40% - Accent3 2 3 2 2 2" xfId="5682"/>
    <cellStyle name="40% - Accent3 2 3 2 2 2 2" xfId="11147"/>
    <cellStyle name="40% - Accent3 2 3 2 2 3" xfId="3928"/>
    <cellStyle name="40% - Accent3 2 3 2 2 3 2" xfId="9397"/>
    <cellStyle name="40% - Accent3 2 3 2 2 4" xfId="7649"/>
    <cellStyle name="40% - Accent3 2 3 2 3" xfId="4986"/>
    <cellStyle name="40% - Accent3 2 3 2 3 2" xfId="10451"/>
    <cellStyle name="40% - Accent3 2 3 2 4" xfId="3232"/>
    <cellStyle name="40% - Accent3 2 3 2 4 2" xfId="8701"/>
    <cellStyle name="40% - Accent3 2 3 2 5" xfId="6953"/>
    <cellStyle name="40% - Accent3 2 3 3" xfId="1727"/>
    <cellStyle name="40% - Accent3 2 3 3 2" xfId="5333"/>
    <cellStyle name="40% - Accent3 2 3 3 2 2" xfId="10798"/>
    <cellStyle name="40% - Accent3 2 3 3 3" xfId="3579"/>
    <cellStyle name="40% - Accent3 2 3 3 3 2" xfId="9048"/>
    <cellStyle name="40% - Accent3 2 3 3 4" xfId="7300"/>
    <cellStyle name="40% - Accent3 2 3 4" xfId="2457"/>
    <cellStyle name="40% - Accent3 2 3 4 2" xfId="6031"/>
    <cellStyle name="40% - Accent3 2 3 4 2 2" xfId="11496"/>
    <cellStyle name="40% - Accent3 2 3 4 3" xfId="4277"/>
    <cellStyle name="40% - Accent3 2 3 4 3 2" xfId="9746"/>
    <cellStyle name="40% - Accent3 2 3 4 4" xfId="7998"/>
    <cellStyle name="40% - Accent3 2 3 5" xfId="4635"/>
    <cellStyle name="40% - Accent3 2 3 5 2" xfId="10100"/>
    <cellStyle name="40% - Accent3 2 3 6" xfId="2883"/>
    <cellStyle name="40% - Accent3 2 3 6 2" xfId="8352"/>
    <cellStyle name="40% - Accent3 2 3 7" xfId="6604"/>
    <cellStyle name="40% - Accent3 20" xfId="1298"/>
    <cellStyle name="40% - Accent3 20 2" xfId="1664"/>
    <cellStyle name="40% - Accent3 20 2 2" xfId="2362"/>
    <cellStyle name="40% - Accent3 20 2 2 2" xfId="5968"/>
    <cellStyle name="40% - Accent3 20 2 2 2 2" xfId="11433"/>
    <cellStyle name="40% - Accent3 20 2 2 3" xfId="4214"/>
    <cellStyle name="40% - Accent3 20 2 2 3 2" xfId="9683"/>
    <cellStyle name="40% - Accent3 20 2 2 4" xfId="7935"/>
    <cellStyle name="40% - Accent3 20 2 3" xfId="5272"/>
    <cellStyle name="40% - Accent3 20 2 3 2" xfId="10737"/>
    <cellStyle name="40% - Accent3 20 2 4" xfId="3518"/>
    <cellStyle name="40% - Accent3 20 2 4 2" xfId="8987"/>
    <cellStyle name="40% - Accent3 20 2 5" xfId="7239"/>
    <cellStyle name="40% - Accent3 20 3" xfId="2013"/>
    <cellStyle name="40% - Accent3 20 3 2" xfId="5619"/>
    <cellStyle name="40% - Accent3 20 3 2 2" xfId="11084"/>
    <cellStyle name="40% - Accent3 20 3 3" xfId="3865"/>
    <cellStyle name="40% - Accent3 20 3 3 2" xfId="9334"/>
    <cellStyle name="40% - Accent3 20 3 4" xfId="7586"/>
    <cellStyle name="40% - Accent3 20 4" xfId="2743"/>
    <cellStyle name="40% - Accent3 20 4 2" xfId="6317"/>
    <cellStyle name="40% - Accent3 20 4 2 2" xfId="11782"/>
    <cellStyle name="40% - Accent3 20 4 3" xfId="4563"/>
    <cellStyle name="40% - Accent3 20 4 3 2" xfId="10032"/>
    <cellStyle name="40% - Accent3 20 4 4" xfId="8284"/>
    <cellStyle name="40% - Accent3 20 5" xfId="4923"/>
    <cellStyle name="40% - Accent3 20 5 2" xfId="10388"/>
    <cellStyle name="40% - Accent3 20 6" xfId="3169"/>
    <cellStyle name="40% - Accent3 20 6 2" xfId="8638"/>
    <cellStyle name="40% - Accent3 20 7" xfId="6890"/>
    <cellStyle name="40% - Accent3 21" xfId="348"/>
    <cellStyle name="40% - Accent3 22" xfId="336"/>
    <cellStyle name="40% - Accent3 22 2" xfId="1364"/>
    <cellStyle name="40% - Accent3 22 2 2" xfId="2062"/>
    <cellStyle name="40% - Accent3 22 2 2 2" xfId="5668"/>
    <cellStyle name="40% - Accent3 22 2 2 2 2" xfId="11133"/>
    <cellStyle name="40% - Accent3 22 2 2 3" xfId="3914"/>
    <cellStyle name="40% - Accent3 22 2 2 3 2" xfId="9383"/>
    <cellStyle name="40% - Accent3 22 2 2 4" xfId="7635"/>
    <cellStyle name="40% - Accent3 22 2 3" xfId="4972"/>
    <cellStyle name="40% - Accent3 22 2 3 2" xfId="10437"/>
    <cellStyle name="40% - Accent3 22 2 4" xfId="3218"/>
    <cellStyle name="40% - Accent3 22 2 4 2" xfId="8687"/>
    <cellStyle name="40% - Accent3 22 2 5" xfId="6939"/>
    <cellStyle name="40% - Accent3 22 3" xfId="1713"/>
    <cellStyle name="40% - Accent3 22 3 2" xfId="5319"/>
    <cellStyle name="40% - Accent3 22 3 2 2" xfId="10784"/>
    <cellStyle name="40% - Accent3 22 3 3" xfId="3565"/>
    <cellStyle name="40% - Accent3 22 3 3 2" xfId="9034"/>
    <cellStyle name="40% - Accent3 22 3 4" xfId="7286"/>
    <cellStyle name="40% - Accent3 22 4" xfId="2443"/>
    <cellStyle name="40% - Accent3 22 4 2" xfId="6017"/>
    <cellStyle name="40% - Accent3 22 4 2 2" xfId="11482"/>
    <cellStyle name="40% - Accent3 22 4 3" xfId="4263"/>
    <cellStyle name="40% - Accent3 22 4 3 2" xfId="9732"/>
    <cellStyle name="40% - Accent3 22 4 4" xfId="7984"/>
    <cellStyle name="40% - Accent3 22 5" xfId="4621"/>
    <cellStyle name="40% - Accent3 22 5 2" xfId="10086"/>
    <cellStyle name="40% - Accent3 22 6" xfId="2869"/>
    <cellStyle name="40% - Accent3 22 6 2" xfId="8338"/>
    <cellStyle name="40% - Accent3 22 7" xfId="6590"/>
    <cellStyle name="40% - Accent3 23" xfId="1325"/>
    <cellStyle name="40% - Accent3 23 2" xfId="2029"/>
    <cellStyle name="40% - Accent3 23 2 2" xfId="5635"/>
    <cellStyle name="40% - Accent3 23 2 2 2" xfId="11100"/>
    <cellStyle name="40% - Accent3 23 2 3" xfId="3881"/>
    <cellStyle name="40% - Accent3 23 2 3 2" xfId="9350"/>
    <cellStyle name="40% - Accent3 23 2 4" xfId="7602"/>
    <cellStyle name="40% - Accent3 23 3" xfId="4939"/>
    <cellStyle name="40% - Accent3 23 3 2" xfId="10404"/>
    <cellStyle name="40% - Accent3 23 4" xfId="3185"/>
    <cellStyle name="40% - Accent3 23 4 2" xfId="8654"/>
    <cellStyle name="40% - Accent3 23 5" xfId="6906"/>
    <cellStyle name="40% - Accent3 24" xfId="1683"/>
    <cellStyle name="40% - Accent3 24 2" xfId="5289"/>
    <cellStyle name="40% - Accent3 24 2 2" xfId="10754"/>
    <cellStyle name="40% - Accent3 24 3" xfId="3535"/>
    <cellStyle name="40% - Accent3 24 3 2" xfId="9004"/>
    <cellStyle name="40% - Accent3 24 4" xfId="7256"/>
    <cellStyle name="40% - Accent3 25" xfId="2413"/>
    <cellStyle name="40% - Accent3 25 2" xfId="5987"/>
    <cellStyle name="40% - Accent3 25 2 2" xfId="11452"/>
    <cellStyle name="40% - Accent3 25 3" xfId="4233"/>
    <cellStyle name="40% - Accent3 25 3 2" xfId="9702"/>
    <cellStyle name="40% - Accent3 25 4" xfId="7954"/>
    <cellStyle name="40% - Accent3 26" xfId="2769"/>
    <cellStyle name="40% - Accent3 27" xfId="4591"/>
    <cellStyle name="40% - Accent3 27 2" xfId="10056"/>
    <cellStyle name="40% - Accent3 28" xfId="2839"/>
    <cellStyle name="40% - Accent3 28 2" xfId="8308"/>
    <cellStyle name="40% - Accent3 29" xfId="6343"/>
    <cellStyle name="40% - Accent3 29 2" xfId="11806"/>
    <cellStyle name="40% - Accent3 3" xfId="55"/>
    <cellStyle name="40% - Accent3 3 2" xfId="907"/>
    <cellStyle name="40% - Accent3 3 3" xfId="501"/>
    <cellStyle name="40% - Accent3 3 3 2" xfId="1392"/>
    <cellStyle name="40% - Accent3 3 3 2 2" xfId="2090"/>
    <cellStyle name="40% - Accent3 3 3 2 2 2" xfId="5696"/>
    <cellStyle name="40% - Accent3 3 3 2 2 2 2" xfId="11161"/>
    <cellStyle name="40% - Accent3 3 3 2 2 3" xfId="3942"/>
    <cellStyle name="40% - Accent3 3 3 2 2 3 2" xfId="9411"/>
    <cellStyle name="40% - Accent3 3 3 2 2 4" xfId="7663"/>
    <cellStyle name="40% - Accent3 3 3 2 3" xfId="5000"/>
    <cellStyle name="40% - Accent3 3 3 2 3 2" xfId="10465"/>
    <cellStyle name="40% - Accent3 3 3 2 4" xfId="3246"/>
    <cellStyle name="40% - Accent3 3 3 2 4 2" xfId="8715"/>
    <cellStyle name="40% - Accent3 3 3 2 5" xfId="6967"/>
    <cellStyle name="40% - Accent3 3 3 3" xfId="1741"/>
    <cellStyle name="40% - Accent3 3 3 3 2" xfId="5347"/>
    <cellStyle name="40% - Accent3 3 3 3 2 2" xfId="10812"/>
    <cellStyle name="40% - Accent3 3 3 3 3" xfId="3593"/>
    <cellStyle name="40% - Accent3 3 3 3 3 2" xfId="9062"/>
    <cellStyle name="40% - Accent3 3 3 3 4" xfId="7314"/>
    <cellStyle name="40% - Accent3 3 3 4" xfId="2471"/>
    <cellStyle name="40% - Accent3 3 3 4 2" xfId="6045"/>
    <cellStyle name="40% - Accent3 3 3 4 2 2" xfId="11510"/>
    <cellStyle name="40% - Accent3 3 3 4 3" xfId="4291"/>
    <cellStyle name="40% - Accent3 3 3 4 3 2" xfId="9760"/>
    <cellStyle name="40% - Accent3 3 3 4 4" xfId="8012"/>
    <cellStyle name="40% - Accent3 3 3 5" xfId="4649"/>
    <cellStyle name="40% - Accent3 3 3 5 2" xfId="10114"/>
    <cellStyle name="40% - Accent3 3 3 6" xfId="2897"/>
    <cellStyle name="40% - Accent3 3 3 6 2" xfId="8366"/>
    <cellStyle name="40% - Accent3 3 3 7" xfId="6618"/>
    <cellStyle name="40% - Accent3 30" xfId="6558"/>
    <cellStyle name="40% - Accent3 31" xfId="11913"/>
    <cellStyle name="40% - Accent3 4" xfId="320"/>
    <cellStyle name="40% - Accent3 4 2" xfId="543"/>
    <cellStyle name="40% - Accent3 4 2 2" xfId="1406"/>
    <cellStyle name="40% - Accent3 4 2 2 2" xfId="2104"/>
    <cellStyle name="40% - Accent3 4 2 2 2 2" xfId="5710"/>
    <cellStyle name="40% - Accent3 4 2 2 2 2 2" xfId="11175"/>
    <cellStyle name="40% - Accent3 4 2 2 2 3" xfId="3956"/>
    <cellStyle name="40% - Accent3 4 2 2 2 3 2" xfId="9425"/>
    <cellStyle name="40% - Accent3 4 2 2 2 4" xfId="7677"/>
    <cellStyle name="40% - Accent3 4 2 2 3" xfId="5014"/>
    <cellStyle name="40% - Accent3 4 2 2 3 2" xfId="10479"/>
    <cellStyle name="40% - Accent3 4 2 2 4" xfId="3260"/>
    <cellStyle name="40% - Accent3 4 2 2 4 2" xfId="8729"/>
    <cellStyle name="40% - Accent3 4 2 2 5" xfId="6981"/>
    <cellStyle name="40% - Accent3 4 2 3" xfId="1755"/>
    <cellStyle name="40% - Accent3 4 2 3 2" xfId="5361"/>
    <cellStyle name="40% - Accent3 4 2 3 2 2" xfId="10826"/>
    <cellStyle name="40% - Accent3 4 2 3 3" xfId="3607"/>
    <cellStyle name="40% - Accent3 4 2 3 3 2" xfId="9076"/>
    <cellStyle name="40% - Accent3 4 2 3 4" xfId="7328"/>
    <cellStyle name="40% - Accent3 4 2 4" xfId="2485"/>
    <cellStyle name="40% - Accent3 4 2 4 2" xfId="6059"/>
    <cellStyle name="40% - Accent3 4 2 4 2 2" xfId="11524"/>
    <cellStyle name="40% - Accent3 4 2 4 3" xfId="4305"/>
    <cellStyle name="40% - Accent3 4 2 4 3 2" xfId="9774"/>
    <cellStyle name="40% - Accent3 4 2 4 4" xfId="8026"/>
    <cellStyle name="40% - Accent3 4 2 5" xfId="4663"/>
    <cellStyle name="40% - Accent3 4 2 5 2" xfId="10128"/>
    <cellStyle name="40% - Accent3 4 2 6" xfId="2911"/>
    <cellStyle name="40% - Accent3 4 2 6 2" xfId="8380"/>
    <cellStyle name="40% - Accent3 4 2 7" xfId="6632"/>
    <cellStyle name="40% - Accent3 4 3" xfId="1348"/>
    <cellStyle name="40% - Accent3 4 3 2" xfId="2046"/>
    <cellStyle name="40% - Accent3 4 3 2 2" xfId="5652"/>
    <cellStyle name="40% - Accent3 4 3 2 2 2" xfId="11117"/>
    <cellStyle name="40% - Accent3 4 3 2 3" xfId="3898"/>
    <cellStyle name="40% - Accent3 4 3 2 3 2" xfId="9367"/>
    <cellStyle name="40% - Accent3 4 3 2 4" xfId="7619"/>
    <cellStyle name="40% - Accent3 4 3 3" xfId="4956"/>
    <cellStyle name="40% - Accent3 4 3 3 2" xfId="10421"/>
    <cellStyle name="40% - Accent3 4 3 4" xfId="3202"/>
    <cellStyle name="40% - Accent3 4 3 4 2" xfId="8671"/>
    <cellStyle name="40% - Accent3 4 3 5" xfId="6923"/>
    <cellStyle name="40% - Accent3 4 4" xfId="1697"/>
    <cellStyle name="40% - Accent3 4 4 2" xfId="5303"/>
    <cellStyle name="40% - Accent3 4 4 2 2" xfId="10768"/>
    <cellStyle name="40% - Accent3 4 4 3" xfId="3549"/>
    <cellStyle name="40% - Accent3 4 4 3 2" xfId="9018"/>
    <cellStyle name="40% - Accent3 4 4 4" xfId="7270"/>
    <cellStyle name="40% - Accent3 4 5" xfId="2427"/>
    <cellStyle name="40% - Accent3 4 5 2" xfId="6001"/>
    <cellStyle name="40% - Accent3 4 5 2 2" xfId="11466"/>
    <cellStyle name="40% - Accent3 4 5 3" xfId="4247"/>
    <cellStyle name="40% - Accent3 4 5 3 2" xfId="9716"/>
    <cellStyle name="40% - Accent3 4 5 4" xfId="7968"/>
    <cellStyle name="40% - Accent3 4 6" xfId="4605"/>
    <cellStyle name="40% - Accent3 4 6 2" xfId="10070"/>
    <cellStyle name="40% - Accent3 4 7" xfId="2853"/>
    <cellStyle name="40% - Accent3 4 7 2" xfId="8322"/>
    <cellStyle name="40% - Accent3 4 8" xfId="6574"/>
    <cellStyle name="40% - Accent3 5" xfId="585"/>
    <cellStyle name="40% - Accent3 5 2" xfId="1420"/>
    <cellStyle name="40% - Accent3 5 2 2" xfId="2118"/>
    <cellStyle name="40% - Accent3 5 2 2 2" xfId="5724"/>
    <cellStyle name="40% - Accent3 5 2 2 2 2" xfId="11189"/>
    <cellStyle name="40% - Accent3 5 2 2 3" xfId="3970"/>
    <cellStyle name="40% - Accent3 5 2 2 3 2" xfId="9439"/>
    <cellStyle name="40% - Accent3 5 2 2 4" xfId="7691"/>
    <cellStyle name="40% - Accent3 5 2 3" xfId="5028"/>
    <cellStyle name="40% - Accent3 5 2 3 2" xfId="10493"/>
    <cellStyle name="40% - Accent3 5 2 4" xfId="3274"/>
    <cellStyle name="40% - Accent3 5 2 4 2" xfId="8743"/>
    <cellStyle name="40% - Accent3 5 2 5" xfId="6995"/>
    <cellStyle name="40% - Accent3 5 3" xfId="1769"/>
    <cellStyle name="40% - Accent3 5 3 2" xfId="5375"/>
    <cellStyle name="40% - Accent3 5 3 2 2" xfId="10840"/>
    <cellStyle name="40% - Accent3 5 3 3" xfId="3621"/>
    <cellStyle name="40% - Accent3 5 3 3 2" xfId="9090"/>
    <cellStyle name="40% - Accent3 5 3 4" xfId="7342"/>
    <cellStyle name="40% - Accent3 5 4" xfId="2499"/>
    <cellStyle name="40% - Accent3 5 4 2" xfId="6073"/>
    <cellStyle name="40% - Accent3 5 4 2 2" xfId="11538"/>
    <cellStyle name="40% - Accent3 5 4 3" xfId="4319"/>
    <cellStyle name="40% - Accent3 5 4 3 2" xfId="9788"/>
    <cellStyle name="40% - Accent3 5 4 4" xfId="8040"/>
    <cellStyle name="40% - Accent3 5 5" xfId="4677"/>
    <cellStyle name="40% - Accent3 5 5 2" xfId="10142"/>
    <cellStyle name="40% - Accent3 5 6" xfId="2925"/>
    <cellStyle name="40% - Accent3 5 6 2" xfId="8394"/>
    <cellStyle name="40% - Accent3 5 7" xfId="6646"/>
    <cellStyle name="40% - Accent3 6" xfId="627"/>
    <cellStyle name="40% - Accent3 6 2" xfId="1434"/>
    <cellStyle name="40% - Accent3 6 2 2" xfId="2132"/>
    <cellStyle name="40% - Accent3 6 2 2 2" xfId="5738"/>
    <cellStyle name="40% - Accent3 6 2 2 2 2" xfId="11203"/>
    <cellStyle name="40% - Accent3 6 2 2 3" xfId="3984"/>
    <cellStyle name="40% - Accent3 6 2 2 3 2" xfId="9453"/>
    <cellStyle name="40% - Accent3 6 2 2 4" xfId="7705"/>
    <cellStyle name="40% - Accent3 6 2 3" xfId="5042"/>
    <cellStyle name="40% - Accent3 6 2 3 2" xfId="10507"/>
    <cellStyle name="40% - Accent3 6 2 4" xfId="3288"/>
    <cellStyle name="40% - Accent3 6 2 4 2" xfId="8757"/>
    <cellStyle name="40% - Accent3 6 2 5" xfId="7009"/>
    <cellStyle name="40% - Accent3 6 3" xfId="1783"/>
    <cellStyle name="40% - Accent3 6 3 2" xfId="5389"/>
    <cellStyle name="40% - Accent3 6 3 2 2" xfId="10854"/>
    <cellStyle name="40% - Accent3 6 3 3" xfId="3635"/>
    <cellStyle name="40% - Accent3 6 3 3 2" xfId="9104"/>
    <cellStyle name="40% - Accent3 6 3 4" xfId="7356"/>
    <cellStyle name="40% - Accent3 6 4" xfId="2513"/>
    <cellStyle name="40% - Accent3 6 4 2" xfId="6087"/>
    <cellStyle name="40% - Accent3 6 4 2 2" xfId="11552"/>
    <cellStyle name="40% - Accent3 6 4 3" xfId="4333"/>
    <cellStyle name="40% - Accent3 6 4 3 2" xfId="9802"/>
    <cellStyle name="40% - Accent3 6 4 4" xfId="8054"/>
    <cellStyle name="40% - Accent3 6 5" xfId="4692"/>
    <cellStyle name="40% - Accent3 6 5 2" xfId="10157"/>
    <cellStyle name="40% - Accent3 6 6" xfId="2939"/>
    <cellStyle name="40% - Accent3 6 6 2" xfId="8408"/>
    <cellStyle name="40% - Accent3 6 7" xfId="6660"/>
    <cellStyle name="40% - Accent3 7" xfId="669"/>
    <cellStyle name="40% - Accent3 7 2" xfId="1448"/>
    <cellStyle name="40% - Accent3 7 2 2" xfId="2146"/>
    <cellStyle name="40% - Accent3 7 2 2 2" xfId="5752"/>
    <cellStyle name="40% - Accent3 7 2 2 2 2" xfId="11217"/>
    <cellStyle name="40% - Accent3 7 2 2 3" xfId="3998"/>
    <cellStyle name="40% - Accent3 7 2 2 3 2" xfId="9467"/>
    <cellStyle name="40% - Accent3 7 2 2 4" xfId="7719"/>
    <cellStyle name="40% - Accent3 7 2 3" xfId="5056"/>
    <cellStyle name="40% - Accent3 7 2 3 2" xfId="10521"/>
    <cellStyle name="40% - Accent3 7 2 4" xfId="3302"/>
    <cellStyle name="40% - Accent3 7 2 4 2" xfId="8771"/>
    <cellStyle name="40% - Accent3 7 2 5" xfId="7023"/>
    <cellStyle name="40% - Accent3 7 3" xfId="1797"/>
    <cellStyle name="40% - Accent3 7 3 2" xfId="5403"/>
    <cellStyle name="40% - Accent3 7 3 2 2" xfId="10868"/>
    <cellStyle name="40% - Accent3 7 3 3" xfId="3649"/>
    <cellStyle name="40% - Accent3 7 3 3 2" xfId="9118"/>
    <cellStyle name="40% - Accent3 7 3 4" xfId="7370"/>
    <cellStyle name="40% - Accent3 7 4" xfId="2527"/>
    <cellStyle name="40% - Accent3 7 4 2" xfId="6101"/>
    <cellStyle name="40% - Accent3 7 4 2 2" xfId="11566"/>
    <cellStyle name="40% - Accent3 7 4 3" xfId="4347"/>
    <cellStyle name="40% - Accent3 7 4 3 2" xfId="9816"/>
    <cellStyle name="40% - Accent3 7 4 4" xfId="8068"/>
    <cellStyle name="40% - Accent3 7 5" xfId="4707"/>
    <cellStyle name="40% - Accent3 7 5 2" xfId="10172"/>
    <cellStyle name="40% - Accent3 7 6" xfId="2953"/>
    <cellStyle name="40% - Accent3 7 6 2" xfId="8422"/>
    <cellStyle name="40% - Accent3 7 7" xfId="6674"/>
    <cellStyle name="40% - Accent3 8" xfId="710"/>
    <cellStyle name="40% - Accent3 8 2" xfId="1461"/>
    <cellStyle name="40% - Accent3 8 2 2" xfId="2159"/>
    <cellStyle name="40% - Accent3 8 2 2 2" xfId="5765"/>
    <cellStyle name="40% - Accent3 8 2 2 2 2" xfId="11230"/>
    <cellStyle name="40% - Accent3 8 2 2 3" xfId="4011"/>
    <cellStyle name="40% - Accent3 8 2 2 3 2" xfId="9480"/>
    <cellStyle name="40% - Accent3 8 2 2 4" xfId="7732"/>
    <cellStyle name="40% - Accent3 8 2 3" xfId="5069"/>
    <cellStyle name="40% - Accent3 8 2 3 2" xfId="10534"/>
    <cellStyle name="40% - Accent3 8 2 4" xfId="3315"/>
    <cellStyle name="40% - Accent3 8 2 4 2" xfId="8784"/>
    <cellStyle name="40% - Accent3 8 2 5" xfId="7036"/>
    <cellStyle name="40% - Accent3 8 3" xfId="1810"/>
    <cellStyle name="40% - Accent3 8 3 2" xfId="5416"/>
    <cellStyle name="40% - Accent3 8 3 2 2" xfId="10881"/>
    <cellStyle name="40% - Accent3 8 3 3" xfId="3662"/>
    <cellStyle name="40% - Accent3 8 3 3 2" xfId="9131"/>
    <cellStyle name="40% - Accent3 8 3 4" xfId="7383"/>
    <cellStyle name="40% - Accent3 8 4" xfId="2540"/>
    <cellStyle name="40% - Accent3 8 4 2" xfId="6114"/>
    <cellStyle name="40% - Accent3 8 4 2 2" xfId="11579"/>
    <cellStyle name="40% - Accent3 8 4 3" xfId="4360"/>
    <cellStyle name="40% - Accent3 8 4 3 2" xfId="9829"/>
    <cellStyle name="40% - Accent3 8 4 4" xfId="8081"/>
    <cellStyle name="40% - Accent3 8 5" xfId="4720"/>
    <cellStyle name="40% - Accent3 8 5 2" xfId="10185"/>
    <cellStyle name="40% - Accent3 8 6" xfId="2966"/>
    <cellStyle name="40% - Accent3 8 6 2" xfId="8435"/>
    <cellStyle name="40% - Accent3 8 7" xfId="6687"/>
    <cellStyle name="40% - Accent3 9" xfId="751"/>
    <cellStyle name="40% - Accent3 9 2" xfId="1474"/>
    <cellStyle name="40% - Accent3 9 2 2" xfId="2172"/>
    <cellStyle name="40% - Accent3 9 2 2 2" xfId="5778"/>
    <cellStyle name="40% - Accent3 9 2 2 2 2" xfId="11243"/>
    <cellStyle name="40% - Accent3 9 2 2 3" xfId="4024"/>
    <cellStyle name="40% - Accent3 9 2 2 3 2" xfId="9493"/>
    <cellStyle name="40% - Accent3 9 2 2 4" xfId="7745"/>
    <cellStyle name="40% - Accent3 9 2 3" xfId="5082"/>
    <cellStyle name="40% - Accent3 9 2 3 2" xfId="10547"/>
    <cellStyle name="40% - Accent3 9 2 4" xfId="3328"/>
    <cellStyle name="40% - Accent3 9 2 4 2" xfId="8797"/>
    <cellStyle name="40% - Accent3 9 2 5" xfId="7049"/>
    <cellStyle name="40% - Accent3 9 3" xfId="1823"/>
    <cellStyle name="40% - Accent3 9 3 2" xfId="5429"/>
    <cellStyle name="40% - Accent3 9 3 2 2" xfId="10894"/>
    <cellStyle name="40% - Accent3 9 3 3" xfId="3675"/>
    <cellStyle name="40% - Accent3 9 3 3 2" xfId="9144"/>
    <cellStyle name="40% - Accent3 9 3 4" xfId="7396"/>
    <cellStyle name="40% - Accent3 9 4" xfId="2553"/>
    <cellStyle name="40% - Accent3 9 4 2" xfId="6127"/>
    <cellStyle name="40% - Accent3 9 4 2 2" xfId="11592"/>
    <cellStyle name="40% - Accent3 9 4 3" xfId="4373"/>
    <cellStyle name="40% - Accent3 9 4 3 2" xfId="9842"/>
    <cellStyle name="40% - Accent3 9 4 4" xfId="8094"/>
    <cellStyle name="40% - Accent3 9 5" xfId="4733"/>
    <cellStyle name="40% - Accent3 9 5 2" xfId="10198"/>
    <cellStyle name="40% - Accent3 9 6" xfId="2979"/>
    <cellStyle name="40% - Accent3 9 6 2" xfId="8448"/>
    <cellStyle name="40% - Accent3 9 7" xfId="6700"/>
    <cellStyle name="40% - Accent4" xfId="56" builtinId="43" customBuiltin="1"/>
    <cellStyle name="40% - Accent4 10" xfId="786"/>
    <cellStyle name="40% - Accent4 10 2" xfId="1493"/>
    <cellStyle name="40% - Accent4 10 2 2" xfId="2191"/>
    <cellStyle name="40% - Accent4 10 2 2 2" xfId="5797"/>
    <cellStyle name="40% - Accent4 10 2 2 2 2" xfId="11262"/>
    <cellStyle name="40% - Accent4 10 2 2 3" xfId="4043"/>
    <cellStyle name="40% - Accent4 10 2 2 3 2" xfId="9512"/>
    <cellStyle name="40% - Accent4 10 2 2 4" xfId="7764"/>
    <cellStyle name="40% - Accent4 10 2 3" xfId="5101"/>
    <cellStyle name="40% - Accent4 10 2 3 2" xfId="10566"/>
    <cellStyle name="40% - Accent4 10 2 4" xfId="3347"/>
    <cellStyle name="40% - Accent4 10 2 4 2" xfId="8816"/>
    <cellStyle name="40% - Accent4 10 2 5" xfId="7068"/>
    <cellStyle name="40% - Accent4 10 3" xfId="1842"/>
    <cellStyle name="40% - Accent4 10 3 2" xfId="5448"/>
    <cellStyle name="40% - Accent4 10 3 2 2" xfId="10913"/>
    <cellStyle name="40% - Accent4 10 3 3" xfId="3694"/>
    <cellStyle name="40% - Accent4 10 3 3 2" xfId="9163"/>
    <cellStyle name="40% - Accent4 10 3 4" xfId="7415"/>
    <cellStyle name="40% - Accent4 10 4" xfId="2572"/>
    <cellStyle name="40% - Accent4 10 4 2" xfId="6146"/>
    <cellStyle name="40% - Accent4 10 4 2 2" xfId="11611"/>
    <cellStyle name="40% - Accent4 10 4 3" xfId="4392"/>
    <cellStyle name="40% - Accent4 10 4 3 2" xfId="9861"/>
    <cellStyle name="40% - Accent4 10 4 4" xfId="8113"/>
    <cellStyle name="40% - Accent4 10 5" xfId="4752"/>
    <cellStyle name="40% - Accent4 10 5 2" xfId="10217"/>
    <cellStyle name="40% - Accent4 10 6" xfId="2998"/>
    <cellStyle name="40% - Accent4 10 6 2" xfId="8467"/>
    <cellStyle name="40% - Accent4 10 7" xfId="6719"/>
    <cellStyle name="40% - Accent4 11" xfId="830"/>
    <cellStyle name="40% - Accent4 11 2" xfId="1510"/>
    <cellStyle name="40% - Accent4 11 2 2" xfId="2208"/>
    <cellStyle name="40% - Accent4 11 2 2 2" xfId="5814"/>
    <cellStyle name="40% - Accent4 11 2 2 2 2" xfId="11279"/>
    <cellStyle name="40% - Accent4 11 2 2 3" xfId="4060"/>
    <cellStyle name="40% - Accent4 11 2 2 3 2" xfId="9529"/>
    <cellStyle name="40% - Accent4 11 2 2 4" xfId="7781"/>
    <cellStyle name="40% - Accent4 11 2 3" xfId="5118"/>
    <cellStyle name="40% - Accent4 11 2 3 2" xfId="10583"/>
    <cellStyle name="40% - Accent4 11 2 4" xfId="3364"/>
    <cellStyle name="40% - Accent4 11 2 4 2" xfId="8833"/>
    <cellStyle name="40% - Accent4 11 2 5" xfId="7085"/>
    <cellStyle name="40% - Accent4 11 3" xfId="1859"/>
    <cellStyle name="40% - Accent4 11 3 2" xfId="5465"/>
    <cellStyle name="40% - Accent4 11 3 2 2" xfId="10930"/>
    <cellStyle name="40% - Accent4 11 3 3" xfId="3711"/>
    <cellStyle name="40% - Accent4 11 3 3 2" xfId="9180"/>
    <cellStyle name="40% - Accent4 11 3 4" xfId="7432"/>
    <cellStyle name="40% - Accent4 11 4" xfId="2589"/>
    <cellStyle name="40% - Accent4 11 4 2" xfId="6163"/>
    <cellStyle name="40% - Accent4 11 4 2 2" xfId="11628"/>
    <cellStyle name="40% - Accent4 11 4 3" xfId="4409"/>
    <cellStyle name="40% - Accent4 11 4 3 2" xfId="9878"/>
    <cellStyle name="40% - Accent4 11 4 4" xfId="8130"/>
    <cellStyle name="40% - Accent4 11 5" xfId="4769"/>
    <cellStyle name="40% - Accent4 11 5 2" xfId="10234"/>
    <cellStyle name="40% - Accent4 11 6" xfId="3015"/>
    <cellStyle name="40% - Accent4 11 6 2" xfId="8484"/>
    <cellStyle name="40% - Accent4 11 7" xfId="6736"/>
    <cellStyle name="40% - Accent4 12" xfId="869"/>
    <cellStyle name="40% - Accent4 12 2" xfId="1528"/>
    <cellStyle name="40% - Accent4 12 2 2" xfId="2226"/>
    <cellStyle name="40% - Accent4 12 2 2 2" xfId="5832"/>
    <cellStyle name="40% - Accent4 12 2 2 2 2" xfId="11297"/>
    <cellStyle name="40% - Accent4 12 2 2 3" xfId="4078"/>
    <cellStyle name="40% - Accent4 12 2 2 3 2" xfId="9547"/>
    <cellStyle name="40% - Accent4 12 2 2 4" xfId="7799"/>
    <cellStyle name="40% - Accent4 12 2 3" xfId="5136"/>
    <cellStyle name="40% - Accent4 12 2 3 2" xfId="10601"/>
    <cellStyle name="40% - Accent4 12 2 4" xfId="3382"/>
    <cellStyle name="40% - Accent4 12 2 4 2" xfId="8851"/>
    <cellStyle name="40% - Accent4 12 2 5" xfId="7103"/>
    <cellStyle name="40% - Accent4 12 3" xfId="1877"/>
    <cellStyle name="40% - Accent4 12 3 2" xfId="5483"/>
    <cellStyle name="40% - Accent4 12 3 2 2" xfId="10948"/>
    <cellStyle name="40% - Accent4 12 3 3" xfId="3729"/>
    <cellStyle name="40% - Accent4 12 3 3 2" xfId="9198"/>
    <cellStyle name="40% - Accent4 12 3 4" xfId="7450"/>
    <cellStyle name="40% - Accent4 12 4" xfId="2607"/>
    <cellStyle name="40% - Accent4 12 4 2" xfId="6181"/>
    <cellStyle name="40% - Accent4 12 4 2 2" xfId="11646"/>
    <cellStyle name="40% - Accent4 12 4 3" xfId="4427"/>
    <cellStyle name="40% - Accent4 12 4 3 2" xfId="9896"/>
    <cellStyle name="40% - Accent4 12 4 4" xfId="8148"/>
    <cellStyle name="40% - Accent4 12 5" xfId="4787"/>
    <cellStyle name="40% - Accent4 12 5 2" xfId="10252"/>
    <cellStyle name="40% - Accent4 12 6" xfId="3033"/>
    <cellStyle name="40% - Accent4 12 6 2" xfId="8502"/>
    <cellStyle name="40% - Accent4 12 7" xfId="6754"/>
    <cellStyle name="40% - Accent4 13" xfId="1000"/>
    <cellStyle name="40% - Accent4 13 2" xfId="1546"/>
    <cellStyle name="40% - Accent4 13 2 2" xfId="2244"/>
    <cellStyle name="40% - Accent4 13 2 2 2" xfId="5850"/>
    <cellStyle name="40% - Accent4 13 2 2 2 2" xfId="11315"/>
    <cellStyle name="40% - Accent4 13 2 2 3" xfId="4096"/>
    <cellStyle name="40% - Accent4 13 2 2 3 2" xfId="9565"/>
    <cellStyle name="40% - Accent4 13 2 2 4" xfId="7817"/>
    <cellStyle name="40% - Accent4 13 2 3" xfId="5154"/>
    <cellStyle name="40% - Accent4 13 2 3 2" xfId="10619"/>
    <cellStyle name="40% - Accent4 13 2 4" xfId="3400"/>
    <cellStyle name="40% - Accent4 13 2 4 2" xfId="8869"/>
    <cellStyle name="40% - Accent4 13 2 5" xfId="7121"/>
    <cellStyle name="40% - Accent4 13 3" xfId="1895"/>
    <cellStyle name="40% - Accent4 13 3 2" xfId="5501"/>
    <cellStyle name="40% - Accent4 13 3 2 2" xfId="10966"/>
    <cellStyle name="40% - Accent4 13 3 3" xfId="3747"/>
    <cellStyle name="40% - Accent4 13 3 3 2" xfId="9216"/>
    <cellStyle name="40% - Accent4 13 3 4" xfId="7468"/>
    <cellStyle name="40% - Accent4 13 4" xfId="2625"/>
    <cellStyle name="40% - Accent4 13 4 2" xfId="6199"/>
    <cellStyle name="40% - Accent4 13 4 2 2" xfId="11664"/>
    <cellStyle name="40% - Accent4 13 4 3" xfId="4445"/>
    <cellStyle name="40% - Accent4 13 4 3 2" xfId="9914"/>
    <cellStyle name="40% - Accent4 13 4 4" xfId="8166"/>
    <cellStyle name="40% - Accent4 13 5" xfId="4805"/>
    <cellStyle name="40% - Accent4 13 5 2" xfId="10270"/>
    <cellStyle name="40% - Accent4 13 6" xfId="3051"/>
    <cellStyle name="40% - Accent4 13 6 2" xfId="8520"/>
    <cellStyle name="40% - Accent4 13 7" xfId="6772"/>
    <cellStyle name="40% - Accent4 14" xfId="1041"/>
    <cellStyle name="40% - Accent4 14 2" xfId="1564"/>
    <cellStyle name="40% - Accent4 14 2 2" xfId="2262"/>
    <cellStyle name="40% - Accent4 14 2 2 2" xfId="5868"/>
    <cellStyle name="40% - Accent4 14 2 2 2 2" xfId="11333"/>
    <cellStyle name="40% - Accent4 14 2 2 3" xfId="4114"/>
    <cellStyle name="40% - Accent4 14 2 2 3 2" xfId="9583"/>
    <cellStyle name="40% - Accent4 14 2 2 4" xfId="7835"/>
    <cellStyle name="40% - Accent4 14 2 3" xfId="5172"/>
    <cellStyle name="40% - Accent4 14 2 3 2" xfId="10637"/>
    <cellStyle name="40% - Accent4 14 2 4" xfId="3418"/>
    <cellStyle name="40% - Accent4 14 2 4 2" xfId="8887"/>
    <cellStyle name="40% - Accent4 14 2 5" xfId="7139"/>
    <cellStyle name="40% - Accent4 14 3" xfId="1913"/>
    <cellStyle name="40% - Accent4 14 3 2" xfId="5519"/>
    <cellStyle name="40% - Accent4 14 3 2 2" xfId="10984"/>
    <cellStyle name="40% - Accent4 14 3 3" xfId="3765"/>
    <cellStyle name="40% - Accent4 14 3 3 2" xfId="9234"/>
    <cellStyle name="40% - Accent4 14 3 4" xfId="7486"/>
    <cellStyle name="40% - Accent4 14 4" xfId="2643"/>
    <cellStyle name="40% - Accent4 14 4 2" xfId="6217"/>
    <cellStyle name="40% - Accent4 14 4 2 2" xfId="11682"/>
    <cellStyle name="40% - Accent4 14 4 3" xfId="4463"/>
    <cellStyle name="40% - Accent4 14 4 3 2" xfId="9932"/>
    <cellStyle name="40% - Accent4 14 4 4" xfId="8184"/>
    <cellStyle name="40% - Accent4 14 5" xfId="4823"/>
    <cellStyle name="40% - Accent4 14 5 2" xfId="10288"/>
    <cellStyle name="40% - Accent4 14 6" xfId="3069"/>
    <cellStyle name="40% - Accent4 14 6 2" xfId="8538"/>
    <cellStyle name="40% - Accent4 14 7" xfId="6790"/>
    <cellStyle name="40% - Accent4 15" xfId="1128"/>
    <cellStyle name="40% - Accent4 15 2" xfId="1585"/>
    <cellStyle name="40% - Accent4 15 2 2" xfId="2283"/>
    <cellStyle name="40% - Accent4 15 2 2 2" xfId="5889"/>
    <cellStyle name="40% - Accent4 15 2 2 2 2" xfId="11354"/>
    <cellStyle name="40% - Accent4 15 2 2 3" xfId="4135"/>
    <cellStyle name="40% - Accent4 15 2 2 3 2" xfId="9604"/>
    <cellStyle name="40% - Accent4 15 2 2 4" xfId="7856"/>
    <cellStyle name="40% - Accent4 15 2 3" xfId="5193"/>
    <cellStyle name="40% - Accent4 15 2 3 2" xfId="10658"/>
    <cellStyle name="40% - Accent4 15 2 4" xfId="3439"/>
    <cellStyle name="40% - Accent4 15 2 4 2" xfId="8908"/>
    <cellStyle name="40% - Accent4 15 2 5" xfId="7160"/>
    <cellStyle name="40% - Accent4 15 3" xfId="1934"/>
    <cellStyle name="40% - Accent4 15 3 2" xfId="5540"/>
    <cellStyle name="40% - Accent4 15 3 2 2" xfId="11005"/>
    <cellStyle name="40% - Accent4 15 3 3" xfId="3786"/>
    <cellStyle name="40% - Accent4 15 3 3 2" xfId="9255"/>
    <cellStyle name="40% - Accent4 15 3 4" xfId="7507"/>
    <cellStyle name="40% - Accent4 15 4" xfId="2664"/>
    <cellStyle name="40% - Accent4 15 4 2" xfId="6238"/>
    <cellStyle name="40% - Accent4 15 4 2 2" xfId="11703"/>
    <cellStyle name="40% - Accent4 15 4 3" xfId="4484"/>
    <cellStyle name="40% - Accent4 15 4 3 2" xfId="9953"/>
    <cellStyle name="40% - Accent4 15 4 4" xfId="8205"/>
    <cellStyle name="40% - Accent4 15 5" xfId="4844"/>
    <cellStyle name="40% - Accent4 15 5 2" xfId="10309"/>
    <cellStyle name="40% - Accent4 15 6" xfId="3090"/>
    <cellStyle name="40% - Accent4 15 6 2" xfId="8559"/>
    <cellStyle name="40% - Accent4 15 7" xfId="6811"/>
    <cellStyle name="40% - Accent4 16" xfId="1156"/>
    <cellStyle name="40% - Accent4 16 2" xfId="1603"/>
    <cellStyle name="40% - Accent4 16 2 2" xfId="2301"/>
    <cellStyle name="40% - Accent4 16 2 2 2" xfId="5907"/>
    <cellStyle name="40% - Accent4 16 2 2 2 2" xfId="11372"/>
    <cellStyle name="40% - Accent4 16 2 2 3" xfId="4153"/>
    <cellStyle name="40% - Accent4 16 2 2 3 2" xfId="9622"/>
    <cellStyle name="40% - Accent4 16 2 2 4" xfId="7874"/>
    <cellStyle name="40% - Accent4 16 2 3" xfId="5211"/>
    <cellStyle name="40% - Accent4 16 2 3 2" xfId="10676"/>
    <cellStyle name="40% - Accent4 16 2 4" xfId="3457"/>
    <cellStyle name="40% - Accent4 16 2 4 2" xfId="8926"/>
    <cellStyle name="40% - Accent4 16 2 5" xfId="7178"/>
    <cellStyle name="40% - Accent4 16 3" xfId="1952"/>
    <cellStyle name="40% - Accent4 16 3 2" xfId="5558"/>
    <cellStyle name="40% - Accent4 16 3 2 2" xfId="11023"/>
    <cellStyle name="40% - Accent4 16 3 3" xfId="3804"/>
    <cellStyle name="40% - Accent4 16 3 3 2" xfId="9273"/>
    <cellStyle name="40% - Accent4 16 3 4" xfId="7525"/>
    <cellStyle name="40% - Accent4 16 4" xfId="2682"/>
    <cellStyle name="40% - Accent4 16 4 2" xfId="6256"/>
    <cellStyle name="40% - Accent4 16 4 2 2" xfId="11721"/>
    <cellStyle name="40% - Accent4 16 4 3" xfId="4502"/>
    <cellStyle name="40% - Accent4 16 4 3 2" xfId="9971"/>
    <cellStyle name="40% - Accent4 16 4 4" xfId="8223"/>
    <cellStyle name="40% - Accent4 16 5" xfId="4862"/>
    <cellStyle name="40% - Accent4 16 5 2" xfId="10327"/>
    <cellStyle name="40% - Accent4 16 6" xfId="3108"/>
    <cellStyle name="40% - Accent4 16 6 2" xfId="8577"/>
    <cellStyle name="40% - Accent4 16 7" xfId="6829"/>
    <cellStyle name="40% - Accent4 17" xfId="1188"/>
    <cellStyle name="40% - Accent4 17 2" xfId="1617"/>
    <cellStyle name="40% - Accent4 17 2 2" xfId="2315"/>
    <cellStyle name="40% - Accent4 17 2 2 2" xfId="5921"/>
    <cellStyle name="40% - Accent4 17 2 2 2 2" xfId="11386"/>
    <cellStyle name="40% - Accent4 17 2 2 3" xfId="4167"/>
    <cellStyle name="40% - Accent4 17 2 2 3 2" xfId="9636"/>
    <cellStyle name="40% - Accent4 17 2 2 4" xfId="7888"/>
    <cellStyle name="40% - Accent4 17 2 3" xfId="5225"/>
    <cellStyle name="40% - Accent4 17 2 3 2" xfId="10690"/>
    <cellStyle name="40% - Accent4 17 2 4" xfId="3471"/>
    <cellStyle name="40% - Accent4 17 2 4 2" xfId="8940"/>
    <cellStyle name="40% - Accent4 17 2 5" xfId="7192"/>
    <cellStyle name="40% - Accent4 17 3" xfId="1966"/>
    <cellStyle name="40% - Accent4 17 3 2" xfId="5572"/>
    <cellStyle name="40% - Accent4 17 3 2 2" xfId="11037"/>
    <cellStyle name="40% - Accent4 17 3 3" xfId="3818"/>
    <cellStyle name="40% - Accent4 17 3 3 2" xfId="9287"/>
    <cellStyle name="40% - Accent4 17 3 4" xfId="7539"/>
    <cellStyle name="40% - Accent4 17 4" xfId="2696"/>
    <cellStyle name="40% - Accent4 17 4 2" xfId="6270"/>
    <cellStyle name="40% - Accent4 17 4 2 2" xfId="11735"/>
    <cellStyle name="40% - Accent4 17 4 3" xfId="4516"/>
    <cellStyle name="40% - Accent4 17 4 3 2" xfId="9985"/>
    <cellStyle name="40% - Accent4 17 4 4" xfId="8237"/>
    <cellStyle name="40% - Accent4 17 5" xfId="4876"/>
    <cellStyle name="40% - Accent4 17 5 2" xfId="10341"/>
    <cellStyle name="40% - Accent4 17 6" xfId="3122"/>
    <cellStyle name="40% - Accent4 17 6 2" xfId="8591"/>
    <cellStyle name="40% - Accent4 17 7" xfId="6843"/>
    <cellStyle name="40% - Accent4 18" xfId="1209"/>
    <cellStyle name="40% - Accent4 18 2" xfId="1631"/>
    <cellStyle name="40% - Accent4 18 2 2" xfId="2329"/>
    <cellStyle name="40% - Accent4 18 2 2 2" xfId="5935"/>
    <cellStyle name="40% - Accent4 18 2 2 2 2" xfId="11400"/>
    <cellStyle name="40% - Accent4 18 2 2 3" xfId="4181"/>
    <cellStyle name="40% - Accent4 18 2 2 3 2" xfId="9650"/>
    <cellStyle name="40% - Accent4 18 2 2 4" xfId="7902"/>
    <cellStyle name="40% - Accent4 18 2 3" xfId="5239"/>
    <cellStyle name="40% - Accent4 18 2 3 2" xfId="10704"/>
    <cellStyle name="40% - Accent4 18 2 4" xfId="3485"/>
    <cellStyle name="40% - Accent4 18 2 4 2" xfId="8954"/>
    <cellStyle name="40% - Accent4 18 2 5" xfId="7206"/>
    <cellStyle name="40% - Accent4 18 3" xfId="1980"/>
    <cellStyle name="40% - Accent4 18 3 2" xfId="5586"/>
    <cellStyle name="40% - Accent4 18 3 2 2" xfId="11051"/>
    <cellStyle name="40% - Accent4 18 3 3" xfId="3832"/>
    <cellStyle name="40% - Accent4 18 3 3 2" xfId="9301"/>
    <cellStyle name="40% - Accent4 18 3 4" xfId="7553"/>
    <cellStyle name="40% - Accent4 18 4" xfId="2710"/>
    <cellStyle name="40% - Accent4 18 4 2" xfId="6284"/>
    <cellStyle name="40% - Accent4 18 4 2 2" xfId="11749"/>
    <cellStyle name="40% - Accent4 18 4 3" xfId="4530"/>
    <cellStyle name="40% - Accent4 18 4 3 2" xfId="9999"/>
    <cellStyle name="40% - Accent4 18 4 4" xfId="8251"/>
    <cellStyle name="40% - Accent4 18 5" xfId="4890"/>
    <cellStyle name="40% - Accent4 18 5 2" xfId="10355"/>
    <cellStyle name="40% - Accent4 18 6" xfId="3136"/>
    <cellStyle name="40% - Accent4 18 6 2" xfId="8605"/>
    <cellStyle name="40% - Accent4 18 7" xfId="6857"/>
    <cellStyle name="40% - Accent4 19" xfId="1243"/>
    <cellStyle name="40% - Accent4 19 2" xfId="1651"/>
    <cellStyle name="40% - Accent4 19 2 2" xfId="2349"/>
    <cellStyle name="40% - Accent4 19 2 2 2" xfId="5955"/>
    <cellStyle name="40% - Accent4 19 2 2 2 2" xfId="11420"/>
    <cellStyle name="40% - Accent4 19 2 2 3" xfId="4201"/>
    <cellStyle name="40% - Accent4 19 2 2 3 2" xfId="9670"/>
    <cellStyle name="40% - Accent4 19 2 2 4" xfId="7922"/>
    <cellStyle name="40% - Accent4 19 2 3" xfId="5259"/>
    <cellStyle name="40% - Accent4 19 2 3 2" xfId="10724"/>
    <cellStyle name="40% - Accent4 19 2 4" xfId="3505"/>
    <cellStyle name="40% - Accent4 19 2 4 2" xfId="8974"/>
    <cellStyle name="40% - Accent4 19 2 5" xfId="7226"/>
    <cellStyle name="40% - Accent4 19 3" xfId="2000"/>
    <cellStyle name="40% - Accent4 19 3 2" xfId="5606"/>
    <cellStyle name="40% - Accent4 19 3 2 2" xfId="11071"/>
    <cellStyle name="40% - Accent4 19 3 3" xfId="3852"/>
    <cellStyle name="40% - Accent4 19 3 3 2" xfId="9321"/>
    <cellStyle name="40% - Accent4 19 3 4" xfId="7573"/>
    <cellStyle name="40% - Accent4 19 4" xfId="2730"/>
    <cellStyle name="40% - Accent4 19 4 2" xfId="6304"/>
    <cellStyle name="40% - Accent4 19 4 2 2" xfId="11769"/>
    <cellStyle name="40% - Accent4 19 4 3" xfId="4550"/>
    <cellStyle name="40% - Accent4 19 4 3 2" xfId="10019"/>
    <cellStyle name="40% - Accent4 19 4 4" xfId="8271"/>
    <cellStyle name="40% - Accent4 19 5" xfId="4910"/>
    <cellStyle name="40% - Accent4 19 5 2" xfId="10375"/>
    <cellStyle name="40% - Accent4 19 6" xfId="3156"/>
    <cellStyle name="40% - Accent4 19 6 2" xfId="8625"/>
    <cellStyle name="40% - Accent4 19 7" xfId="6877"/>
    <cellStyle name="40% - Accent4 2" xfId="57"/>
    <cellStyle name="40% - Accent4 2 2" xfId="908"/>
    <cellStyle name="40% - Accent4 2 3" xfId="463"/>
    <cellStyle name="40% - Accent4 2 3 2" xfId="1380"/>
    <cellStyle name="40% - Accent4 2 3 2 2" xfId="2078"/>
    <cellStyle name="40% - Accent4 2 3 2 2 2" xfId="5684"/>
    <cellStyle name="40% - Accent4 2 3 2 2 2 2" xfId="11149"/>
    <cellStyle name="40% - Accent4 2 3 2 2 3" xfId="3930"/>
    <cellStyle name="40% - Accent4 2 3 2 2 3 2" xfId="9399"/>
    <cellStyle name="40% - Accent4 2 3 2 2 4" xfId="7651"/>
    <cellStyle name="40% - Accent4 2 3 2 3" xfId="4988"/>
    <cellStyle name="40% - Accent4 2 3 2 3 2" xfId="10453"/>
    <cellStyle name="40% - Accent4 2 3 2 4" xfId="3234"/>
    <cellStyle name="40% - Accent4 2 3 2 4 2" xfId="8703"/>
    <cellStyle name="40% - Accent4 2 3 2 5" xfId="6955"/>
    <cellStyle name="40% - Accent4 2 3 3" xfId="1729"/>
    <cellStyle name="40% - Accent4 2 3 3 2" xfId="5335"/>
    <cellStyle name="40% - Accent4 2 3 3 2 2" xfId="10800"/>
    <cellStyle name="40% - Accent4 2 3 3 3" xfId="3581"/>
    <cellStyle name="40% - Accent4 2 3 3 3 2" xfId="9050"/>
    <cellStyle name="40% - Accent4 2 3 3 4" xfId="7302"/>
    <cellStyle name="40% - Accent4 2 3 4" xfId="2459"/>
    <cellStyle name="40% - Accent4 2 3 4 2" xfId="6033"/>
    <cellStyle name="40% - Accent4 2 3 4 2 2" xfId="11498"/>
    <cellStyle name="40% - Accent4 2 3 4 3" xfId="4279"/>
    <cellStyle name="40% - Accent4 2 3 4 3 2" xfId="9748"/>
    <cellStyle name="40% - Accent4 2 3 4 4" xfId="8000"/>
    <cellStyle name="40% - Accent4 2 3 5" xfId="4637"/>
    <cellStyle name="40% - Accent4 2 3 5 2" xfId="10102"/>
    <cellStyle name="40% - Accent4 2 3 6" xfId="2885"/>
    <cellStyle name="40% - Accent4 2 3 6 2" xfId="8354"/>
    <cellStyle name="40% - Accent4 2 3 7" xfId="6606"/>
    <cellStyle name="40% - Accent4 20" xfId="1302"/>
    <cellStyle name="40% - Accent4 20 2" xfId="1666"/>
    <cellStyle name="40% - Accent4 20 2 2" xfId="2364"/>
    <cellStyle name="40% - Accent4 20 2 2 2" xfId="5970"/>
    <cellStyle name="40% - Accent4 20 2 2 2 2" xfId="11435"/>
    <cellStyle name="40% - Accent4 20 2 2 3" xfId="4216"/>
    <cellStyle name="40% - Accent4 20 2 2 3 2" xfId="9685"/>
    <cellStyle name="40% - Accent4 20 2 2 4" xfId="7937"/>
    <cellStyle name="40% - Accent4 20 2 3" xfId="5274"/>
    <cellStyle name="40% - Accent4 20 2 3 2" xfId="10739"/>
    <cellStyle name="40% - Accent4 20 2 4" xfId="3520"/>
    <cellStyle name="40% - Accent4 20 2 4 2" xfId="8989"/>
    <cellStyle name="40% - Accent4 20 2 5" xfId="7241"/>
    <cellStyle name="40% - Accent4 20 3" xfId="2015"/>
    <cellStyle name="40% - Accent4 20 3 2" xfId="5621"/>
    <cellStyle name="40% - Accent4 20 3 2 2" xfId="11086"/>
    <cellStyle name="40% - Accent4 20 3 3" xfId="3867"/>
    <cellStyle name="40% - Accent4 20 3 3 2" xfId="9336"/>
    <cellStyle name="40% - Accent4 20 3 4" xfId="7588"/>
    <cellStyle name="40% - Accent4 20 4" xfId="2745"/>
    <cellStyle name="40% - Accent4 20 4 2" xfId="6319"/>
    <cellStyle name="40% - Accent4 20 4 2 2" xfId="11784"/>
    <cellStyle name="40% - Accent4 20 4 3" xfId="4565"/>
    <cellStyle name="40% - Accent4 20 4 3 2" xfId="10034"/>
    <cellStyle name="40% - Accent4 20 4 4" xfId="8286"/>
    <cellStyle name="40% - Accent4 20 5" xfId="4925"/>
    <cellStyle name="40% - Accent4 20 5 2" xfId="10390"/>
    <cellStyle name="40% - Accent4 20 6" xfId="3171"/>
    <cellStyle name="40% - Accent4 20 6 2" xfId="8640"/>
    <cellStyle name="40% - Accent4 20 7" xfId="6892"/>
    <cellStyle name="40% - Accent4 21" xfId="347"/>
    <cellStyle name="40% - Accent4 22" xfId="338"/>
    <cellStyle name="40% - Accent4 22 2" xfId="1366"/>
    <cellStyle name="40% - Accent4 22 2 2" xfId="2064"/>
    <cellStyle name="40% - Accent4 22 2 2 2" xfId="5670"/>
    <cellStyle name="40% - Accent4 22 2 2 2 2" xfId="11135"/>
    <cellStyle name="40% - Accent4 22 2 2 3" xfId="3916"/>
    <cellStyle name="40% - Accent4 22 2 2 3 2" xfId="9385"/>
    <cellStyle name="40% - Accent4 22 2 2 4" xfId="7637"/>
    <cellStyle name="40% - Accent4 22 2 3" xfId="4974"/>
    <cellStyle name="40% - Accent4 22 2 3 2" xfId="10439"/>
    <cellStyle name="40% - Accent4 22 2 4" xfId="3220"/>
    <cellStyle name="40% - Accent4 22 2 4 2" xfId="8689"/>
    <cellStyle name="40% - Accent4 22 2 5" xfId="6941"/>
    <cellStyle name="40% - Accent4 22 3" xfId="1715"/>
    <cellStyle name="40% - Accent4 22 3 2" xfId="5321"/>
    <cellStyle name="40% - Accent4 22 3 2 2" xfId="10786"/>
    <cellStyle name="40% - Accent4 22 3 3" xfId="3567"/>
    <cellStyle name="40% - Accent4 22 3 3 2" xfId="9036"/>
    <cellStyle name="40% - Accent4 22 3 4" xfId="7288"/>
    <cellStyle name="40% - Accent4 22 4" xfId="2445"/>
    <cellStyle name="40% - Accent4 22 4 2" xfId="6019"/>
    <cellStyle name="40% - Accent4 22 4 2 2" xfId="11484"/>
    <cellStyle name="40% - Accent4 22 4 3" xfId="4265"/>
    <cellStyle name="40% - Accent4 22 4 3 2" xfId="9734"/>
    <cellStyle name="40% - Accent4 22 4 4" xfId="7986"/>
    <cellStyle name="40% - Accent4 22 5" xfId="4623"/>
    <cellStyle name="40% - Accent4 22 5 2" xfId="10088"/>
    <cellStyle name="40% - Accent4 22 6" xfId="2871"/>
    <cellStyle name="40% - Accent4 22 6 2" xfId="8340"/>
    <cellStyle name="40% - Accent4 22 7" xfId="6592"/>
    <cellStyle name="40% - Accent4 23" xfId="1327"/>
    <cellStyle name="40% - Accent4 23 2" xfId="2031"/>
    <cellStyle name="40% - Accent4 23 2 2" xfId="5637"/>
    <cellStyle name="40% - Accent4 23 2 2 2" xfId="11102"/>
    <cellStyle name="40% - Accent4 23 2 3" xfId="3883"/>
    <cellStyle name="40% - Accent4 23 2 3 2" xfId="9352"/>
    <cellStyle name="40% - Accent4 23 2 4" xfId="7604"/>
    <cellStyle name="40% - Accent4 23 3" xfId="4941"/>
    <cellStyle name="40% - Accent4 23 3 2" xfId="10406"/>
    <cellStyle name="40% - Accent4 23 4" xfId="3187"/>
    <cellStyle name="40% - Accent4 23 4 2" xfId="8656"/>
    <cellStyle name="40% - Accent4 23 5" xfId="6908"/>
    <cellStyle name="40% - Accent4 24" xfId="1684"/>
    <cellStyle name="40% - Accent4 24 2" xfId="5290"/>
    <cellStyle name="40% - Accent4 24 2 2" xfId="10755"/>
    <cellStyle name="40% - Accent4 24 3" xfId="3536"/>
    <cellStyle name="40% - Accent4 24 3 2" xfId="9005"/>
    <cellStyle name="40% - Accent4 24 4" xfId="7257"/>
    <cellStyle name="40% - Accent4 25" xfId="2414"/>
    <cellStyle name="40% - Accent4 25 2" xfId="5988"/>
    <cellStyle name="40% - Accent4 25 2 2" xfId="11453"/>
    <cellStyle name="40% - Accent4 25 3" xfId="4234"/>
    <cellStyle name="40% - Accent4 25 3 2" xfId="9703"/>
    <cellStyle name="40% - Accent4 25 4" xfId="7955"/>
    <cellStyle name="40% - Accent4 26" xfId="2770"/>
    <cellStyle name="40% - Accent4 27" xfId="4592"/>
    <cellStyle name="40% - Accent4 27 2" xfId="10057"/>
    <cellStyle name="40% - Accent4 28" xfId="2840"/>
    <cellStyle name="40% - Accent4 28 2" xfId="8309"/>
    <cellStyle name="40% - Accent4 29" xfId="6344"/>
    <cellStyle name="40% - Accent4 29 2" xfId="11807"/>
    <cellStyle name="40% - Accent4 3" xfId="58"/>
    <cellStyle name="40% - Accent4 3 2" xfId="909"/>
    <cellStyle name="40% - Accent4 3 3" xfId="505"/>
    <cellStyle name="40% - Accent4 3 3 2" xfId="1394"/>
    <cellStyle name="40% - Accent4 3 3 2 2" xfId="2092"/>
    <cellStyle name="40% - Accent4 3 3 2 2 2" xfId="5698"/>
    <cellStyle name="40% - Accent4 3 3 2 2 2 2" xfId="11163"/>
    <cellStyle name="40% - Accent4 3 3 2 2 3" xfId="3944"/>
    <cellStyle name="40% - Accent4 3 3 2 2 3 2" xfId="9413"/>
    <cellStyle name="40% - Accent4 3 3 2 2 4" xfId="7665"/>
    <cellStyle name="40% - Accent4 3 3 2 3" xfId="5002"/>
    <cellStyle name="40% - Accent4 3 3 2 3 2" xfId="10467"/>
    <cellStyle name="40% - Accent4 3 3 2 4" xfId="3248"/>
    <cellStyle name="40% - Accent4 3 3 2 4 2" xfId="8717"/>
    <cellStyle name="40% - Accent4 3 3 2 5" xfId="6969"/>
    <cellStyle name="40% - Accent4 3 3 3" xfId="1743"/>
    <cellStyle name="40% - Accent4 3 3 3 2" xfId="5349"/>
    <cellStyle name="40% - Accent4 3 3 3 2 2" xfId="10814"/>
    <cellStyle name="40% - Accent4 3 3 3 3" xfId="3595"/>
    <cellStyle name="40% - Accent4 3 3 3 3 2" xfId="9064"/>
    <cellStyle name="40% - Accent4 3 3 3 4" xfId="7316"/>
    <cellStyle name="40% - Accent4 3 3 4" xfId="2473"/>
    <cellStyle name="40% - Accent4 3 3 4 2" xfId="6047"/>
    <cellStyle name="40% - Accent4 3 3 4 2 2" xfId="11512"/>
    <cellStyle name="40% - Accent4 3 3 4 3" xfId="4293"/>
    <cellStyle name="40% - Accent4 3 3 4 3 2" xfId="9762"/>
    <cellStyle name="40% - Accent4 3 3 4 4" xfId="8014"/>
    <cellStyle name="40% - Accent4 3 3 5" xfId="4651"/>
    <cellStyle name="40% - Accent4 3 3 5 2" xfId="10116"/>
    <cellStyle name="40% - Accent4 3 3 6" xfId="2899"/>
    <cellStyle name="40% - Accent4 3 3 6 2" xfId="8368"/>
    <cellStyle name="40% - Accent4 3 3 7" xfId="6620"/>
    <cellStyle name="40% - Accent4 30" xfId="6559"/>
    <cellStyle name="40% - Accent4 31" xfId="11916"/>
    <cellStyle name="40% - Accent4 4" xfId="322"/>
    <cellStyle name="40% - Accent4 4 2" xfId="547"/>
    <cellStyle name="40% - Accent4 4 2 2" xfId="1408"/>
    <cellStyle name="40% - Accent4 4 2 2 2" xfId="2106"/>
    <cellStyle name="40% - Accent4 4 2 2 2 2" xfId="5712"/>
    <cellStyle name="40% - Accent4 4 2 2 2 2 2" xfId="11177"/>
    <cellStyle name="40% - Accent4 4 2 2 2 3" xfId="3958"/>
    <cellStyle name="40% - Accent4 4 2 2 2 3 2" xfId="9427"/>
    <cellStyle name="40% - Accent4 4 2 2 2 4" xfId="7679"/>
    <cellStyle name="40% - Accent4 4 2 2 3" xfId="5016"/>
    <cellStyle name="40% - Accent4 4 2 2 3 2" xfId="10481"/>
    <cellStyle name="40% - Accent4 4 2 2 4" xfId="3262"/>
    <cellStyle name="40% - Accent4 4 2 2 4 2" xfId="8731"/>
    <cellStyle name="40% - Accent4 4 2 2 5" xfId="6983"/>
    <cellStyle name="40% - Accent4 4 2 3" xfId="1757"/>
    <cellStyle name="40% - Accent4 4 2 3 2" xfId="5363"/>
    <cellStyle name="40% - Accent4 4 2 3 2 2" xfId="10828"/>
    <cellStyle name="40% - Accent4 4 2 3 3" xfId="3609"/>
    <cellStyle name="40% - Accent4 4 2 3 3 2" xfId="9078"/>
    <cellStyle name="40% - Accent4 4 2 3 4" xfId="7330"/>
    <cellStyle name="40% - Accent4 4 2 4" xfId="2487"/>
    <cellStyle name="40% - Accent4 4 2 4 2" xfId="6061"/>
    <cellStyle name="40% - Accent4 4 2 4 2 2" xfId="11526"/>
    <cellStyle name="40% - Accent4 4 2 4 3" xfId="4307"/>
    <cellStyle name="40% - Accent4 4 2 4 3 2" xfId="9776"/>
    <cellStyle name="40% - Accent4 4 2 4 4" xfId="8028"/>
    <cellStyle name="40% - Accent4 4 2 5" xfId="4665"/>
    <cellStyle name="40% - Accent4 4 2 5 2" xfId="10130"/>
    <cellStyle name="40% - Accent4 4 2 6" xfId="2913"/>
    <cellStyle name="40% - Accent4 4 2 6 2" xfId="8382"/>
    <cellStyle name="40% - Accent4 4 2 7" xfId="6634"/>
    <cellStyle name="40% - Accent4 4 3" xfId="1350"/>
    <cellStyle name="40% - Accent4 4 3 2" xfId="2048"/>
    <cellStyle name="40% - Accent4 4 3 2 2" xfId="5654"/>
    <cellStyle name="40% - Accent4 4 3 2 2 2" xfId="11119"/>
    <cellStyle name="40% - Accent4 4 3 2 3" xfId="3900"/>
    <cellStyle name="40% - Accent4 4 3 2 3 2" xfId="9369"/>
    <cellStyle name="40% - Accent4 4 3 2 4" xfId="7621"/>
    <cellStyle name="40% - Accent4 4 3 3" xfId="4958"/>
    <cellStyle name="40% - Accent4 4 3 3 2" xfId="10423"/>
    <cellStyle name="40% - Accent4 4 3 4" xfId="3204"/>
    <cellStyle name="40% - Accent4 4 3 4 2" xfId="8673"/>
    <cellStyle name="40% - Accent4 4 3 5" xfId="6925"/>
    <cellStyle name="40% - Accent4 4 4" xfId="1699"/>
    <cellStyle name="40% - Accent4 4 4 2" xfId="5305"/>
    <cellStyle name="40% - Accent4 4 4 2 2" xfId="10770"/>
    <cellStyle name="40% - Accent4 4 4 3" xfId="3551"/>
    <cellStyle name="40% - Accent4 4 4 3 2" xfId="9020"/>
    <cellStyle name="40% - Accent4 4 4 4" xfId="7272"/>
    <cellStyle name="40% - Accent4 4 5" xfId="2429"/>
    <cellStyle name="40% - Accent4 4 5 2" xfId="6003"/>
    <cellStyle name="40% - Accent4 4 5 2 2" xfId="11468"/>
    <cellStyle name="40% - Accent4 4 5 3" xfId="4249"/>
    <cellStyle name="40% - Accent4 4 5 3 2" xfId="9718"/>
    <cellStyle name="40% - Accent4 4 5 4" xfId="7970"/>
    <cellStyle name="40% - Accent4 4 6" xfId="4607"/>
    <cellStyle name="40% - Accent4 4 6 2" xfId="10072"/>
    <cellStyle name="40% - Accent4 4 7" xfId="2855"/>
    <cellStyle name="40% - Accent4 4 7 2" xfId="8324"/>
    <cellStyle name="40% - Accent4 4 8" xfId="6576"/>
    <cellStyle name="40% - Accent4 5" xfId="589"/>
    <cellStyle name="40% - Accent4 5 2" xfId="1422"/>
    <cellStyle name="40% - Accent4 5 2 2" xfId="2120"/>
    <cellStyle name="40% - Accent4 5 2 2 2" xfId="5726"/>
    <cellStyle name="40% - Accent4 5 2 2 2 2" xfId="11191"/>
    <cellStyle name="40% - Accent4 5 2 2 3" xfId="3972"/>
    <cellStyle name="40% - Accent4 5 2 2 3 2" xfId="9441"/>
    <cellStyle name="40% - Accent4 5 2 2 4" xfId="7693"/>
    <cellStyle name="40% - Accent4 5 2 3" xfId="5030"/>
    <cellStyle name="40% - Accent4 5 2 3 2" xfId="10495"/>
    <cellStyle name="40% - Accent4 5 2 4" xfId="3276"/>
    <cellStyle name="40% - Accent4 5 2 4 2" xfId="8745"/>
    <cellStyle name="40% - Accent4 5 2 5" xfId="6997"/>
    <cellStyle name="40% - Accent4 5 3" xfId="1771"/>
    <cellStyle name="40% - Accent4 5 3 2" xfId="5377"/>
    <cellStyle name="40% - Accent4 5 3 2 2" xfId="10842"/>
    <cellStyle name="40% - Accent4 5 3 3" xfId="3623"/>
    <cellStyle name="40% - Accent4 5 3 3 2" xfId="9092"/>
    <cellStyle name="40% - Accent4 5 3 4" xfId="7344"/>
    <cellStyle name="40% - Accent4 5 4" xfId="2501"/>
    <cellStyle name="40% - Accent4 5 4 2" xfId="6075"/>
    <cellStyle name="40% - Accent4 5 4 2 2" xfId="11540"/>
    <cellStyle name="40% - Accent4 5 4 3" xfId="4321"/>
    <cellStyle name="40% - Accent4 5 4 3 2" xfId="9790"/>
    <cellStyle name="40% - Accent4 5 4 4" xfId="8042"/>
    <cellStyle name="40% - Accent4 5 5" xfId="4679"/>
    <cellStyle name="40% - Accent4 5 5 2" xfId="10144"/>
    <cellStyle name="40% - Accent4 5 6" xfId="2927"/>
    <cellStyle name="40% - Accent4 5 6 2" xfId="8396"/>
    <cellStyle name="40% - Accent4 5 7" xfId="6648"/>
    <cellStyle name="40% - Accent4 6" xfId="631"/>
    <cellStyle name="40% - Accent4 6 2" xfId="1436"/>
    <cellStyle name="40% - Accent4 6 2 2" xfId="2134"/>
    <cellStyle name="40% - Accent4 6 2 2 2" xfId="5740"/>
    <cellStyle name="40% - Accent4 6 2 2 2 2" xfId="11205"/>
    <cellStyle name="40% - Accent4 6 2 2 3" xfId="3986"/>
    <cellStyle name="40% - Accent4 6 2 2 3 2" xfId="9455"/>
    <cellStyle name="40% - Accent4 6 2 2 4" xfId="7707"/>
    <cellStyle name="40% - Accent4 6 2 3" xfId="5044"/>
    <cellStyle name="40% - Accent4 6 2 3 2" xfId="10509"/>
    <cellStyle name="40% - Accent4 6 2 4" xfId="3290"/>
    <cellStyle name="40% - Accent4 6 2 4 2" xfId="8759"/>
    <cellStyle name="40% - Accent4 6 2 5" xfId="7011"/>
    <cellStyle name="40% - Accent4 6 3" xfId="1785"/>
    <cellStyle name="40% - Accent4 6 3 2" xfId="5391"/>
    <cellStyle name="40% - Accent4 6 3 2 2" xfId="10856"/>
    <cellStyle name="40% - Accent4 6 3 3" xfId="3637"/>
    <cellStyle name="40% - Accent4 6 3 3 2" xfId="9106"/>
    <cellStyle name="40% - Accent4 6 3 4" xfId="7358"/>
    <cellStyle name="40% - Accent4 6 4" xfId="2515"/>
    <cellStyle name="40% - Accent4 6 4 2" xfId="6089"/>
    <cellStyle name="40% - Accent4 6 4 2 2" xfId="11554"/>
    <cellStyle name="40% - Accent4 6 4 3" xfId="4335"/>
    <cellStyle name="40% - Accent4 6 4 3 2" xfId="9804"/>
    <cellStyle name="40% - Accent4 6 4 4" xfId="8056"/>
    <cellStyle name="40% - Accent4 6 5" xfId="4694"/>
    <cellStyle name="40% - Accent4 6 5 2" xfId="10159"/>
    <cellStyle name="40% - Accent4 6 6" xfId="2941"/>
    <cellStyle name="40% - Accent4 6 6 2" xfId="8410"/>
    <cellStyle name="40% - Accent4 6 7" xfId="6662"/>
    <cellStyle name="40% - Accent4 7" xfId="673"/>
    <cellStyle name="40% - Accent4 7 2" xfId="1450"/>
    <cellStyle name="40% - Accent4 7 2 2" xfId="2148"/>
    <cellStyle name="40% - Accent4 7 2 2 2" xfId="5754"/>
    <cellStyle name="40% - Accent4 7 2 2 2 2" xfId="11219"/>
    <cellStyle name="40% - Accent4 7 2 2 3" xfId="4000"/>
    <cellStyle name="40% - Accent4 7 2 2 3 2" xfId="9469"/>
    <cellStyle name="40% - Accent4 7 2 2 4" xfId="7721"/>
    <cellStyle name="40% - Accent4 7 2 3" xfId="5058"/>
    <cellStyle name="40% - Accent4 7 2 3 2" xfId="10523"/>
    <cellStyle name="40% - Accent4 7 2 4" xfId="3304"/>
    <cellStyle name="40% - Accent4 7 2 4 2" xfId="8773"/>
    <cellStyle name="40% - Accent4 7 2 5" xfId="7025"/>
    <cellStyle name="40% - Accent4 7 3" xfId="1799"/>
    <cellStyle name="40% - Accent4 7 3 2" xfId="5405"/>
    <cellStyle name="40% - Accent4 7 3 2 2" xfId="10870"/>
    <cellStyle name="40% - Accent4 7 3 3" xfId="3651"/>
    <cellStyle name="40% - Accent4 7 3 3 2" xfId="9120"/>
    <cellStyle name="40% - Accent4 7 3 4" xfId="7372"/>
    <cellStyle name="40% - Accent4 7 4" xfId="2529"/>
    <cellStyle name="40% - Accent4 7 4 2" xfId="6103"/>
    <cellStyle name="40% - Accent4 7 4 2 2" xfId="11568"/>
    <cellStyle name="40% - Accent4 7 4 3" xfId="4349"/>
    <cellStyle name="40% - Accent4 7 4 3 2" xfId="9818"/>
    <cellStyle name="40% - Accent4 7 4 4" xfId="8070"/>
    <cellStyle name="40% - Accent4 7 5" xfId="4709"/>
    <cellStyle name="40% - Accent4 7 5 2" xfId="10174"/>
    <cellStyle name="40% - Accent4 7 6" xfId="2955"/>
    <cellStyle name="40% - Accent4 7 6 2" xfId="8424"/>
    <cellStyle name="40% - Accent4 7 7" xfId="6676"/>
    <cellStyle name="40% - Accent4 8" xfId="714"/>
    <cellStyle name="40% - Accent4 8 2" xfId="1463"/>
    <cellStyle name="40% - Accent4 8 2 2" xfId="2161"/>
    <cellStyle name="40% - Accent4 8 2 2 2" xfId="5767"/>
    <cellStyle name="40% - Accent4 8 2 2 2 2" xfId="11232"/>
    <cellStyle name="40% - Accent4 8 2 2 3" xfId="4013"/>
    <cellStyle name="40% - Accent4 8 2 2 3 2" xfId="9482"/>
    <cellStyle name="40% - Accent4 8 2 2 4" xfId="7734"/>
    <cellStyle name="40% - Accent4 8 2 3" xfId="5071"/>
    <cellStyle name="40% - Accent4 8 2 3 2" xfId="10536"/>
    <cellStyle name="40% - Accent4 8 2 4" xfId="3317"/>
    <cellStyle name="40% - Accent4 8 2 4 2" xfId="8786"/>
    <cellStyle name="40% - Accent4 8 2 5" xfId="7038"/>
    <cellStyle name="40% - Accent4 8 3" xfId="1812"/>
    <cellStyle name="40% - Accent4 8 3 2" xfId="5418"/>
    <cellStyle name="40% - Accent4 8 3 2 2" xfId="10883"/>
    <cellStyle name="40% - Accent4 8 3 3" xfId="3664"/>
    <cellStyle name="40% - Accent4 8 3 3 2" xfId="9133"/>
    <cellStyle name="40% - Accent4 8 3 4" xfId="7385"/>
    <cellStyle name="40% - Accent4 8 4" xfId="2542"/>
    <cellStyle name="40% - Accent4 8 4 2" xfId="6116"/>
    <cellStyle name="40% - Accent4 8 4 2 2" xfId="11581"/>
    <cellStyle name="40% - Accent4 8 4 3" xfId="4362"/>
    <cellStyle name="40% - Accent4 8 4 3 2" xfId="9831"/>
    <cellStyle name="40% - Accent4 8 4 4" xfId="8083"/>
    <cellStyle name="40% - Accent4 8 5" xfId="4722"/>
    <cellStyle name="40% - Accent4 8 5 2" xfId="10187"/>
    <cellStyle name="40% - Accent4 8 6" xfId="2968"/>
    <cellStyle name="40% - Accent4 8 6 2" xfId="8437"/>
    <cellStyle name="40% - Accent4 8 7" xfId="6689"/>
    <cellStyle name="40% - Accent4 9" xfId="755"/>
    <cellStyle name="40% - Accent4 9 2" xfId="1476"/>
    <cellStyle name="40% - Accent4 9 2 2" xfId="2174"/>
    <cellStyle name="40% - Accent4 9 2 2 2" xfId="5780"/>
    <cellStyle name="40% - Accent4 9 2 2 2 2" xfId="11245"/>
    <cellStyle name="40% - Accent4 9 2 2 3" xfId="4026"/>
    <cellStyle name="40% - Accent4 9 2 2 3 2" xfId="9495"/>
    <cellStyle name="40% - Accent4 9 2 2 4" xfId="7747"/>
    <cellStyle name="40% - Accent4 9 2 3" xfId="5084"/>
    <cellStyle name="40% - Accent4 9 2 3 2" xfId="10549"/>
    <cellStyle name="40% - Accent4 9 2 4" xfId="3330"/>
    <cellStyle name="40% - Accent4 9 2 4 2" xfId="8799"/>
    <cellStyle name="40% - Accent4 9 2 5" xfId="7051"/>
    <cellStyle name="40% - Accent4 9 3" xfId="1825"/>
    <cellStyle name="40% - Accent4 9 3 2" xfId="5431"/>
    <cellStyle name="40% - Accent4 9 3 2 2" xfId="10896"/>
    <cellStyle name="40% - Accent4 9 3 3" xfId="3677"/>
    <cellStyle name="40% - Accent4 9 3 3 2" xfId="9146"/>
    <cellStyle name="40% - Accent4 9 3 4" xfId="7398"/>
    <cellStyle name="40% - Accent4 9 4" xfId="2555"/>
    <cellStyle name="40% - Accent4 9 4 2" xfId="6129"/>
    <cellStyle name="40% - Accent4 9 4 2 2" xfId="11594"/>
    <cellStyle name="40% - Accent4 9 4 3" xfId="4375"/>
    <cellStyle name="40% - Accent4 9 4 3 2" xfId="9844"/>
    <cellStyle name="40% - Accent4 9 4 4" xfId="8096"/>
    <cellStyle name="40% - Accent4 9 5" xfId="4735"/>
    <cellStyle name="40% - Accent4 9 5 2" xfId="10200"/>
    <cellStyle name="40% - Accent4 9 6" xfId="2981"/>
    <cellStyle name="40% - Accent4 9 6 2" xfId="8450"/>
    <cellStyle name="40% - Accent4 9 7" xfId="6702"/>
    <cellStyle name="40% - Accent5" xfId="59" builtinId="47" customBuiltin="1"/>
    <cellStyle name="40% - Accent5 10" xfId="790"/>
    <cellStyle name="40% - Accent5 10 2" xfId="1496"/>
    <cellStyle name="40% - Accent5 10 2 2" xfId="2194"/>
    <cellStyle name="40% - Accent5 10 2 2 2" xfId="5800"/>
    <cellStyle name="40% - Accent5 10 2 2 2 2" xfId="11265"/>
    <cellStyle name="40% - Accent5 10 2 2 3" xfId="4046"/>
    <cellStyle name="40% - Accent5 10 2 2 3 2" xfId="9515"/>
    <cellStyle name="40% - Accent5 10 2 2 4" xfId="7767"/>
    <cellStyle name="40% - Accent5 10 2 3" xfId="5104"/>
    <cellStyle name="40% - Accent5 10 2 3 2" xfId="10569"/>
    <cellStyle name="40% - Accent5 10 2 4" xfId="3350"/>
    <cellStyle name="40% - Accent5 10 2 4 2" xfId="8819"/>
    <cellStyle name="40% - Accent5 10 2 5" xfId="7071"/>
    <cellStyle name="40% - Accent5 10 3" xfId="1845"/>
    <cellStyle name="40% - Accent5 10 3 2" xfId="5451"/>
    <cellStyle name="40% - Accent5 10 3 2 2" xfId="10916"/>
    <cellStyle name="40% - Accent5 10 3 3" xfId="3697"/>
    <cellStyle name="40% - Accent5 10 3 3 2" xfId="9166"/>
    <cellStyle name="40% - Accent5 10 3 4" xfId="7418"/>
    <cellStyle name="40% - Accent5 10 4" xfId="2575"/>
    <cellStyle name="40% - Accent5 10 4 2" xfId="6149"/>
    <cellStyle name="40% - Accent5 10 4 2 2" xfId="11614"/>
    <cellStyle name="40% - Accent5 10 4 3" xfId="4395"/>
    <cellStyle name="40% - Accent5 10 4 3 2" xfId="9864"/>
    <cellStyle name="40% - Accent5 10 4 4" xfId="8116"/>
    <cellStyle name="40% - Accent5 10 5" xfId="4755"/>
    <cellStyle name="40% - Accent5 10 5 2" xfId="10220"/>
    <cellStyle name="40% - Accent5 10 6" xfId="3001"/>
    <cellStyle name="40% - Accent5 10 6 2" xfId="8470"/>
    <cellStyle name="40% - Accent5 10 7" xfId="6722"/>
    <cellStyle name="40% - Accent5 11" xfId="833"/>
    <cellStyle name="40% - Accent5 11 2" xfId="1512"/>
    <cellStyle name="40% - Accent5 11 2 2" xfId="2210"/>
    <cellStyle name="40% - Accent5 11 2 2 2" xfId="5816"/>
    <cellStyle name="40% - Accent5 11 2 2 2 2" xfId="11281"/>
    <cellStyle name="40% - Accent5 11 2 2 3" xfId="4062"/>
    <cellStyle name="40% - Accent5 11 2 2 3 2" xfId="9531"/>
    <cellStyle name="40% - Accent5 11 2 2 4" xfId="7783"/>
    <cellStyle name="40% - Accent5 11 2 3" xfId="5120"/>
    <cellStyle name="40% - Accent5 11 2 3 2" xfId="10585"/>
    <cellStyle name="40% - Accent5 11 2 4" xfId="3366"/>
    <cellStyle name="40% - Accent5 11 2 4 2" xfId="8835"/>
    <cellStyle name="40% - Accent5 11 2 5" xfId="7087"/>
    <cellStyle name="40% - Accent5 11 3" xfId="1861"/>
    <cellStyle name="40% - Accent5 11 3 2" xfId="5467"/>
    <cellStyle name="40% - Accent5 11 3 2 2" xfId="10932"/>
    <cellStyle name="40% - Accent5 11 3 3" xfId="3713"/>
    <cellStyle name="40% - Accent5 11 3 3 2" xfId="9182"/>
    <cellStyle name="40% - Accent5 11 3 4" xfId="7434"/>
    <cellStyle name="40% - Accent5 11 4" xfId="2591"/>
    <cellStyle name="40% - Accent5 11 4 2" xfId="6165"/>
    <cellStyle name="40% - Accent5 11 4 2 2" xfId="11630"/>
    <cellStyle name="40% - Accent5 11 4 3" xfId="4411"/>
    <cellStyle name="40% - Accent5 11 4 3 2" xfId="9880"/>
    <cellStyle name="40% - Accent5 11 4 4" xfId="8132"/>
    <cellStyle name="40% - Accent5 11 5" xfId="4771"/>
    <cellStyle name="40% - Accent5 11 5 2" xfId="10236"/>
    <cellStyle name="40% - Accent5 11 6" xfId="3017"/>
    <cellStyle name="40% - Accent5 11 6 2" xfId="8486"/>
    <cellStyle name="40% - Accent5 11 7" xfId="6738"/>
    <cellStyle name="40% - Accent5 12" xfId="872"/>
    <cellStyle name="40% - Accent5 12 2" xfId="1530"/>
    <cellStyle name="40% - Accent5 12 2 2" xfId="2228"/>
    <cellStyle name="40% - Accent5 12 2 2 2" xfId="5834"/>
    <cellStyle name="40% - Accent5 12 2 2 2 2" xfId="11299"/>
    <cellStyle name="40% - Accent5 12 2 2 3" xfId="4080"/>
    <cellStyle name="40% - Accent5 12 2 2 3 2" xfId="9549"/>
    <cellStyle name="40% - Accent5 12 2 2 4" xfId="7801"/>
    <cellStyle name="40% - Accent5 12 2 3" xfId="5138"/>
    <cellStyle name="40% - Accent5 12 2 3 2" xfId="10603"/>
    <cellStyle name="40% - Accent5 12 2 4" xfId="3384"/>
    <cellStyle name="40% - Accent5 12 2 4 2" xfId="8853"/>
    <cellStyle name="40% - Accent5 12 2 5" xfId="7105"/>
    <cellStyle name="40% - Accent5 12 3" xfId="1879"/>
    <cellStyle name="40% - Accent5 12 3 2" xfId="5485"/>
    <cellStyle name="40% - Accent5 12 3 2 2" xfId="10950"/>
    <cellStyle name="40% - Accent5 12 3 3" xfId="3731"/>
    <cellStyle name="40% - Accent5 12 3 3 2" xfId="9200"/>
    <cellStyle name="40% - Accent5 12 3 4" xfId="7452"/>
    <cellStyle name="40% - Accent5 12 4" xfId="2609"/>
    <cellStyle name="40% - Accent5 12 4 2" xfId="6183"/>
    <cellStyle name="40% - Accent5 12 4 2 2" xfId="11648"/>
    <cellStyle name="40% - Accent5 12 4 3" xfId="4429"/>
    <cellStyle name="40% - Accent5 12 4 3 2" xfId="9898"/>
    <cellStyle name="40% - Accent5 12 4 4" xfId="8150"/>
    <cellStyle name="40% - Accent5 12 5" xfId="4789"/>
    <cellStyle name="40% - Accent5 12 5 2" xfId="10254"/>
    <cellStyle name="40% - Accent5 12 6" xfId="3035"/>
    <cellStyle name="40% - Accent5 12 6 2" xfId="8504"/>
    <cellStyle name="40% - Accent5 12 7" xfId="6756"/>
    <cellStyle name="40% - Accent5 13" xfId="1003"/>
    <cellStyle name="40% - Accent5 13 2" xfId="1548"/>
    <cellStyle name="40% - Accent5 13 2 2" xfId="2246"/>
    <cellStyle name="40% - Accent5 13 2 2 2" xfId="5852"/>
    <cellStyle name="40% - Accent5 13 2 2 2 2" xfId="11317"/>
    <cellStyle name="40% - Accent5 13 2 2 3" xfId="4098"/>
    <cellStyle name="40% - Accent5 13 2 2 3 2" xfId="9567"/>
    <cellStyle name="40% - Accent5 13 2 2 4" xfId="7819"/>
    <cellStyle name="40% - Accent5 13 2 3" xfId="5156"/>
    <cellStyle name="40% - Accent5 13 2 3 2" xfId="10621"/>
    <cellStyle name="40% - Accent5 13 2 4" xfId="3402"/>
    <cellStyle name="40% - Accent5 13 2 4 2" xfId="8871"/>
    <cellStyle name="40% - Accent5 13 2 5" xfId="7123"/>
    <cellStyle name="40% - Accent5 13 3" xfId="1897"/>
    <cellStyle name="40% - Accent5 13 3 2" xfId="5503"/>
    <cellStyle name="40% - Accent5 13 3 2 2" xfId="10968"/>
    <cellStyle name="40% - Accent5 13 3 3" xfId="3749"/>
    <cellStyle name="40% - Accent5 13 3 3 2" xfId="9218"/>
    <cellStyle name="40% - Accent5 13 3 4" xfId="7470"/>
    <cellStyle name="40% - Accent5 13 4" xfId="2627"/>
    <cellStyle name="40% - Accent5 13 4 2" xfId="6201"/>
    <cellStyle name="40% - Accent5 13 4 2 2" xfId="11666"/>
    <cellStyle name="40% - Accent5 13 4 3" xfId="4447"/>
    <cellStyle name="40% - Accent5 13 4 3 2" xfId="9916"/>
    <cellStyle name="40% - Accent5 13 4 4" xfId="8168"/>
    <cellStyle name="40% - Accent5 13 5" xfId="4807"/>
    <cellStyle name="40% - Accent5 13 5 2" xfId="10272"/>
    <cellStyle name="40% - Accent5 13 6" xfId="3053"/>
    <cellStyle name="40% - Accent5 13 6 2" xfId="8522"/>
    <cellStyle name="40% - Accent5 13 7" xfId="6774"/>
    <cellStyle name="40% - Accent5 14" xfId="1045"/>
    <cellStyle name="40% - Accent5 14 2" xfId="1567"/>
    <cellStyle name="40% - Accent5 14 2 2" xfId="2265"/>
    <cellStyle name="40% - Accent5 14 2 2 2" xfId="5871"/>
    <cellStyle name="40% - Accent5 14 2 2 2 2" xfId="11336"/>
    <cellStyle name="40% - Accent5 14 2 2 3" xfId="4117"/>
    <cellStyle name="40% - Accent5 14 2 2 3 2" xfId="9586"/>
    <cellStyle name="40% - Accent5 14 2 2 4" xfId="7838"/>
    <cellStyle name="40% - Accent5 14 2 3" xfId="5175"/>
    <cellStyle name="40% - Accent5 14 2 3 2" xfId="10640"/>
    <cellStyle name="40% - Accent5 14 2 4" xfId="3421"/>
    <cellStyle name="40% - Accent5 14 2 4 2" xfId="8890"/>
    <cellStyle name="40% - Accent5 14 2 5" xfId="7142"/>
    <cellStyle name="40% - Accent5 14 3" xfId="1916"/>
    <cellStyle name="40% - Accent5 14 3 2" xfId="5522"/>
    <cellStyle name="40% - Accent5 14 3 2 2" xfId="10987"/>
    <cellStyle name="40% - Accent5 14 3 3" xfId="3768"/>
    <cellStyle name="40% - Accent5 14 3 3 2" xfId="9237"/>
    <cellStyle name="40% - Accent5 14 3 4" xfId="7489"/>
    <cellStyle name="40% - Accent5 14 4" xfId="2646"/>
    <cellStyle name="40% - Accent5 14 4 2" xfId="6220"/>
    <cellStyle name="40% - Accent5 14 4 2 2" xfId="11685"/>
    <cellStyle name="40% - Accent5 14 4 3" xfId="4466"/>
    <cellStyle name="40% - Accent5 14 4 3 2" xfId="9935"/>
    <cellStyle name="40% - Accent5 14 4 4" xfId="8187"/>
    <cellStyle name="40% - Accent5 14 5" xfId="4826"/>
    <cellStyle name="40% - Accent5 14 5 2" xfId="10291"/>
    <cellStyle name="40% - Accent5 14 6" xfId="3072"/>
    <cellStyle name="40% - Accent5 14 6 2" xfId="8541"/>
    <cellStyle name="40% - Accent5 14 7" xfId="6793"/>
    <cellStyle name="40% - Accent5 15" xfId="1131"/>
    <cellStyle name="40% - Accent5 15 2" xfId="1587"/>
    <cellStyle name="40% - Accent5 15 2 2" xfId="2285"/>
    <cellStyle name="40% - Accent5 15 2 2 2" xfId="5891"/>
    <cellStyle name="40% - Accent5 15 2 2 2 2" xfId="11356"/>
    <cellStyle name="40% - Accent5 15 2 2 3" xfId="4137"/>
    <cellStyle name="40% - Accent5 15 2 2 3 2" xfId="9606"/>
    <cellStyle name="40% - Accent5 15 2 2 4" xfId="7858"/>
    <cellStyle name="40% - Accent5 15 2 3" xfId="5195"/>
    <cellStyle name="40% - Accent5 15 2 3 2" xfId="10660"/>
    <cellStyle name="40% - Accent5 15 2 4" xfId="3441"/>
    <cellStyle name="40% - Accent5 15 2 4 2" xfId="8910"/>
    <cellStyle name="40% - Accent5 15 2 5" xfId="7162"/>
    <cellStyle name="40% - Accent5 15 3" xfId="1936"/>
    <cellStyle name="40% - Accent5 15 3 2" xfId="5542"/>
    <cellStyle name="40% - Accent5 15 3 2 2" xfId="11007"/>
    <cellStyle name="40% - Accent5 15 3 3" xfId="3788"/>
    <cellStyle name="40% - Accent5 15 3 3 2" xfId="9257"/>
    <cellStyle name="40% - Accent5 15 3 4" xfId="7509"/>
    <cellStyle name="40% - Accent5 15 4" xfId="2666"/>
    <cellStyle name="40% - Accent5 15 4 2" xfId="6240"/>
    <cellStyle name="40% - Accent5 15 4 2 2" xfId="11705"/>
    <cellStyle name="40% - Accent5 15 4 3" xfId="4486"/>
    <cellStyle name="40% - Accent5 15 4 3 2" xfId="9955"/>
    <cellStyle name="40% - Accent5 15 4 4" xfId="8207"/>
    <cellStyle name="40% - Accent5 15 5" xfId="4846"/>
    <cellStyle name="40% - Accent5 15 5 2" xfId="10311"/>
    <cellStyle name="40% - Accent5 15 6" xfId="3092"/>
    <cellStyle name="40% - Accent5 15 6 2" xfId="8561"/>
    <cellStyle name="40% - Accent5 15 7" xfId="6813"/>
    <cellStyle name="40% - Accent5 16" xfId="1159"/>
    <cellStyle name="40% - Accent5 16 2" xfId="1605"/>
    <cellStyle name="40% - Accent5 16 2 2" xfId="2303"/>
    <cellStyle name="40% - Accent5 16 2 2 2" xfId="5909"/>
    <cellStyle name="40% - Accent5 16 2 2 2 2" xfId="11374"/>
    <cellStyle name="40% - Accent5 16 2 2 3" xfId="4155"/>
    <cellStyle name="40% - Accent5 16 2 2 3 2" xfId="9624"/>
    <cellStyle name="40% - Accent5 16 2 2 4" xfId="7876"/>
    <cellStyle name="40% - Accent5 16 2 3" xfId="5213"/>
    <cellStyle name="40% - Accent5 16 2 3 2" xfId="10678"/>
    <cellStyle name="40% - Accent5 16 2 4" xfId="3459"/>
    <cellStyle name="40% - Accent5 16 2 4 2" xfId="8928"/>
    <cellStyle name="40% - Accent5 16 2 5" xfId="7180"/>
    <cellStyle name="40% - Accent5 16 3" xfId="1954"/>
    <cellStyle name="40% - Accent5 16 3 2" xfId="5560"/>
    <cellStyle name="40% - Accent5 16 3 2 2" xfId="11025"/>
    <cellStyle name="40% - Accent5 16 3 3" xfId="3806"/>
    <cellStyle name="40% - Accent5 16 3 3 2" xfId="9275"/>
    <cellStyle name="40% - Accent5 16 3 4" xfId="7527"/>
    <cellStyle name="40% - Accent5 16 4" xfId="2684"/>
    <cellStyle name="40% - Accent5 16 4 2" xfId="6258"/>
    <cellStyle name="40% - Accent5 16 4 2 2" xfId="11723"/>
    <cellStyle name="40% - Accent5 16 4 3" xfId="4504"/>
    <cellStyle name="40% - Accent5 16 4 3 2" xfId="9973"/>
    <cellStyle name="40% - Accent5 16 4 4" xfId="8225"/>
    <cellStyle name="40% - Accent5 16 5" xfId="4864"/>
    <cellStyle name="40% - Accent5 16 5 2" xfId="10329"/>
    <cellStyle name="40% - Accent5 16 6" xfId="3110"/>
    <cellStyle name="40% - Accent5 16 6 2" xfId="8579"/>
    <cellStyle name="40% - Accent5 16 7" xfId="6831"/>
    <cellStyle name="40% - Accent5 17" xfId="1191"/>
    <cellStyle name="40% - Accent5 17 2" xfId="1619"/>
    <cellStyle name="40% - Accent5 17 2 2" xfId="2317"/>
    <cellStyle name="40% - Accent5 17 2 2 2" xfId="5923"/>
    <cellStyle name="40% - Accent5 17 2 2 2 2" xfId="11388"/>
    <cellStyle name="40% - Accent5 17 2 2 3" xfId="4169"/>
    <cellStyle name="40% - Accent5 17 2 2 3 2" xfId="9638"/>
    <cellStyle name="40% - Accent5 17 2 2 4" xfId="7890"/>
    <cellStyle name="40% - Accent5 17 2 3" xfId="5227"/>
    <cellStyle name="40% - Accent5 17 2 3 2" xfId="10692"/>
    <cellStyle name="40% - Accent5 17 2 4" xfId="3473"/>
    <cellStyle name="40% - Accent5 17 2 4 2" xfId="8942"/>
    <cellStyle name="40% - Accent5 17 2 5" xfId="7194"/>
    <cellStyle name="40% - Accent5 17 3" xfId="1968"/>
    <cellStyle name="40% - Accent5 17 3 2" xfId="5574"/>
    <cellStyle name="40% - Accent5 17 3 2 2" xfId="11039"/>
    <cellStyle name="40% - Accent5 17 3 3" xfId="3820"/>
    <cellStyle name="40% - Accent5 17 3 3 2" xfId="9289"/>
    <cellStyle name="40% - Accent5 17 3 4" xfId="7541"/>
    <cellStyle name="40% - Accent5 17 4" xfId="2698"/>
    <cellStyle name="40% - Accent5 17 4 2" xfId="6272"/>
    <cellStyle name="40% - Accent5 17 4 2 2" xfId="11737"/>
    <cellStyle name="40% - Accent5 17 4 3" xfId="4518"/>
    <cellStyle name="40% - Accent5 17 4 3 2" xfId="9987"/>
    <cellStyle name="40% - Accent5 17 4 4" xfId="8239"/>
    <cellStyle name="40% - Accent5 17 5" xfId="4878"/>
    <cellStyle name="40% - Accent5 17 5 2" xfId="10343"/>
    <cellStyle name="40% - Accent5 17 6" xfId="3124"/>
    <cellStyle name="40% - Accent5 17 6 2" xfId="8593"/>
    <cellStyle name="40% - Accent5 17 7" xfId="6845"/>
    <cellStyle name="40% - Accent5 18" xfId="1212"/>
    <cellStyle name="40% - Accent5 18 2" xfId="1633"/>
    <cellStyle name="40% - Accent5 18 2 2" xfId="2331"/>
    <cellStyle name="40% - Accent5 18 2 2 2" xfId="5937"/>
    <cellStyle name="40% - Accent5 18 2 2 2 2" xfId="11402"/>
    <cellStyle name="40% - Accent5 18 2 2 3" xfId="4183"/>
    <cellStyle name="40% - Accent5 18 2 2 3 2" xfId="9652"/>
    <cellStyle name="40% - Accent5 18 2 2 4" xfId="7904"/>
    <cellStyle name="40% - Accent5 18 2 3" xfId="5241"/>
    <cellStyle name="40% - Accent5 18 2 3 2" xfId="10706"/>
    <cellStyle name="40% - Accent5 18 2 4" xfId="3487"/>
    <cellStyle name="40% - Accent5 18 2 4 2" xfId="8956"/>
    <cellStyle name="40% - Accent5 18 2 5" xfId="7208"/>
    <cellStyle name="40% - Accent5 18 3" xfId="1982"/>
    <cellStyle name="40% - Accent5 18 3 2" xfId="5588"/>
    <cellStyle name="40% - Accent5 18 3 2 2" xfId="11053"/>
    <cellStyle name="40% - Accent5 18 3 3" xfId="3834"/>
    <cellStyle name="40% - Accent5 18 3 3 2" xfId="9303"/>
    <cellStyle name="40% - Accent5 18 3 4" xfId="7555"/>
    <cellStyle name="40% - Accent5 18 4" xfId="2712"/>
    <cellStyle name="40% - Accent5 18 4 2" xfId="6286"/>
    <cellStyle name="40% - Accent5 18 4 2 2" xfId="11751"/>
    <cellStyle name="40% - Accent5 18 4 3" xfId="4532"/>
    <cellStyle name="40% - Accent5 18 4 3 2" xfId="10001"/>
    <cellStyle name="40% - Accent5 18 4 4" xfId="8253"/>
    <cellStyle name="40% - Accent5 18 5" xfId="4892"/>
    <cellStyle name="40% - Accent5 18 5 2" xfId="10357"/>
    <cellStyle name="40% - Accent5 18 6" xfId="3138"/>
    <cellStyle name="40% - Accent5 18 6 2" xfId="8607"/>
    <cellStyle name="40% - Accent5 18 7" xfId="6859"/>
    <cellStyle name="40% - Accent5 19" xfId="1246"/>
    <cellStyle name="40% - Accent5 19 2" xfId="1653"/>
    <cellStyle name="40% - Accent5 19 2 2" xfId="2351"/>
    <cellStyle name="40% - Accent5 19 2 2 2" xfId="5957"/>
    <cellStyle name="40% - Accent5 19 2 2 2 2" xfId="11422"/>
    <cellStyle name="40% - Accent5 19 2 2 3" xfId="4203"/>
    <cellStyle name="40% - Accent5 19 2 2 3 2" xfId="9672"/>
    <cellStyle name="40% - Accent5 19 2 2 4" xfId="7924"/>
    <cellStyle name="40% - Accent5 19 2 3" xfId="5261"/>
    <cellStyle name="40% - Accent5 19 2 3 2" xfId="10726"/>
    <cellStyle name="40% - Accent5 19 2 4" xfId="3507"/>
    <cellStyle name="40% - Accent5 19 2 4 2" xfId="8976"/>
    <cellStyle name="40% - Accent5 19 2 5" xfId="7228"/>
    <cellStyle name="40% - Accent5 19 3" xfId="2002"/>
    <cellStyle name="40% - Accent5 19 3 2" xfId="5608"/>
    <cellStyle name="40% - Accent5 19 3 2 2" xfId="11073"/>
    <cellStyle name="40% - Accent5 19 3 3" xfId="3854"/>
    <cellStyle name="40% - Accent5 19 3 3 2" xfId="9323"/>
    <cellStyle name="40% - Accent5 19 3 4" xfId="7575"/>
    <cellStyle name="40% - Accent5 19 4" xfId="2732"/>
    <cellStyle name="40% - Accent5 19 4 2" xfId="6306"/>
    <cellStyle name="40% - Accent5 19 4 2 2" xfId="11771"/>
    <cellStyle name="40% - Accent5 19 4 3" xfId="4552"/>
    <cellStyle name="40% - Accent5 19 4 3 2" xfId="10021"/>
    <cellStyle name="40% - Accent5 19 4 4" xfId="8273"/>
    <cellStyle name="40% - Accent5 19 5" xfId="4912"/>
    <cellStyle name="40% - Accent5 19 5 2" xfId="10377"/>
    <cellStyle name="40% - Accent5 19 6" xfId="3158"/>
    <cellStyle name="40% - Accent5 19 6 2" xfId="8627"/>
    <cellStyle name="40% - Accent5 19 7" xfId="6879"/>
    <cellStyle name="40% - Accent5 2" xfId="60"/>
    <cellStyle name="40% - Accent5 2 2" xfId="910"/>
    <cellStyle name="40% - Accent5 2 3" xfId="467"/>
    <cellStyle name="40% - Accent5 2 3 2" xfId="1382"/>
    <cellStyle name="40% - Accent5 2 3 2 2" xfId="2080"/>
    <cellStyle name="40% - Accent5 2 3 2 2 2" xfId="5686"/>
    <cellStyle name="40% - Accent5 2 3 2 2 2 2" xfId="11151"/>
    <cellStyle name="40% - Accent5 2 3 2 2 3" xfId="3932"/>
    <cellStyle name="40% - Accent5 2 3 2 2 3 2" xfId="9401"/>
    <cellStyle name="40% - Accent5 2 3 2 2 4" xfId="7653"/>
    <cellStyle name="40% - Accent5 2 3 2 3" xfId="4990"/>
    <cellStyle name="40% - Accent5 2 3 2 3 2" xfId="10455"/>
    <cellStyle name="40% - Accent5 2 3 2 4" xfId="3236"/>
    <cellStyle name="40% - Accent5 2 3 2 4 2" xfId="8705"/>
    <cellStyle name="40% - Accent5 2 3 2 5" xfId="6957"/>
    <cellStyle name="40% - Accent5 2 3 3" xfId="1731"/>
    <cellStyle name="40% - Accent5 2 3 3 2" xfId="5337"/>
    <cellStyle name="40% - Accent5 2 3 3 2 2" xfId="10802"/>
    <cellStyle name="40% - Accent5 2 3 3 3" xfId="3583"/>
    <cellStyle name="40% - Accent5 2 3 3 3 2" xfId="9052"/>
    <cellStyle name="40% - Accent5 2 3 3 4" xfId="7304"/>
    <cellStyle name="40% - Accent5 2 3 4" xfId="2461"/>
    <cellStyle name="40% - Accent5 2 3 4 2" xfId="6035"/>
    <cellStyle name="40% - Accent5 2 3 4 2 2" xfId="11500"/>
    <cellStyle name="40% - Accent5 2 3 4 3" xfId="4281"/>
    <cellStyle name="40% - Accent5 2 3 4 3 2" xfId="9750"/>
    <cellStyle name="40% - Accent5 2 3 4 4" xfId="8002"/>
    <cellStyle name="40% - Accent5 2 3 5" xfId="4639"/>
    <cellStyle name="40% - Accent5 2 3 5 2" xfId="10104"/>
    <cellStyle name="40% - Accent5 2 3 6" xfId="2887"/>
    <cellStyle name="40% - Accent5 2 3 6 2" xfId="8356"/>
    <cellStyle name="40% - Accent5 2 3 7" xfId="6608"/>
    <cellStyle name="40% - Accent5 20" xfId="1305"/>
    <cellStyle name="40% - Accent5 20 2" xfId="1668"/>
    <cellStyle name="40% - Accent5 20 2 2" xfId="2366"/>
    <cellStyle name="40% - Accent5 20 2 2 2" xfId="5972"/>
    <cellStyle name="40% - Accent5 20 2 2 2 2" xfId="11437"/>
    <cellStyle name="40% - Accent5 20 2 2 3" xfId="4218"/>
    <cellStyle name="40% - Accent5 20 2 2 3 2" xfId="9687"/>
    <cellStyle name="40% - Accent5 20 2 2 4" xfId="7939"/>
    <cellStyle name="40% - Accent5 20 2 3" xfId="5276"/>
    <cellStyle name="40% - Accent5 20 2 3 2" xfId="10741"/>
    <cellStyle name="40% - Accent5 20 2 4" xfId="3522"/>
    <cellStyle name="40% - Accent5 20 2 4 2" xfId="8991"/>
    <cellStyle name="40% - Accent5 20 2 5" xfId="7243"/>
    <cellStyle name="40% - Accent5 20 3" xfId="2017"/>
    <cellStyle name="40% - Accent5 20 3 2" xfId="5623"/>
    <cellStyle name="40% - Accent5 20 3 2 2" xfId="11088"/>
    <cellStyle name="40% - Accent5 20 3 3" xfId="3869"/>
    <cellStyle name="40% - Accent5 20 3 3 2" xfId="9338"/>
    <cellStyle name="40% - Accent5 20 3 4" xfId="7590"/>
    <cellStyle name="40% - Accent5 20 4" xfId="2747"/>
    <cellStyle name="40% - Accent5 20 4 2" xfId="6321"/>
    <cellStyle name="40% - Accent5 20 4 2 2" xfId="11786"/>
    <cellStyle name="40% - Accent5 20 4 3" xfId="4567"/>
    <cellStyle name="40% - Accent5 20 4 3 2" xfId="10036"/>
    <cellStyle name="40% - Accent5 20 4 4" xfId="8288"/>
    <cellStyle name="40% - Accent5 20 5" xfId="4927"/>
    <cellStyle name="40% - Accent5 20 5 2" xfId="10392"/>
    <cellStyle name="40% - Accent5 20 6" xfId="3173"/>
    <cellStyle name="40% - Accent5 20 6 2" xfId="8642"/>
    <cellStyle name="40% - Accent5 20 7" xfId="6894"/>
    <cellStyle name="40% - Accent5 21" xfId="346"/>
    <cellStyle name="40% - Accent5 22" xfId="340"/>
    <cellStyle name="40% - Accent5 22 2" xfId="1368"/>
    <cellStyle name="40% - Accent5 22 2 2" xfId="2066"/>
    <cellStyle name="40% - Accent5 22 2 2 2" xfId="5672"/>
    <cellStyle name="40% - Accent5 22 2 2 2 2" xfId="11137"/>
    <cellStyle name="40% - Accent5 22 2 2 3" xfId="3918"/>
    <cellStyle name="40% - Accent5 22 2 2 3 2" xfId="9387"/>
    <cellStyle name="40% - Accent5 22 2 2 4" xfId="7639"/>
    <cellStyle name="40% - Accent5 22 2 3" xfId="4976"/>
    <cellStyle name="40% - Accent5 22 2 3 2" xfId="10441"/>
    <cellStyle name="40% - Accent5 22 2 4" xfId="3222"/>
    <cellStyle name="40% - Accent5 22 2 4 2" xfId="8691"/>
    <cellStyle name="40% - Accent5 22 2 5" xfId="6943"/>
    <cellStyle name="40% - Accent5 22 3" xfId="1717"/>
    <cellStyle name="40% - Accent5 22 3 2" xfId="5323"/>
    <cellStyle name="40% - Accent5 22 3 2 2" xfId="10788"/>
    <cellStyle name="40% - Accent5 22 3 3" xfId="3569"/>
    <cellStyle name="40% - Accent5 22 3 3 2" xfId="9038"/>
    <cellStyle name="40% - Accent5 22 3 4" xfId="7290"/>
    <cellStyle name="40% - Accent5 22 4" xfId="2447"/>
    <cellStyle name="40% - Accent5 22 4 2" xfId="6021"/>
    <cellStyle name="40% - Accent5 22 4 2 2" xfId="11486"/>
    <cellStyle name="40% - Accent5 22 4 3" xfId="4267"/>
    <cellStyle name="40% - Accent5 22 4 3 2" xfId="9736"/>
    <cellStyle name="40% - Accent5 22 4 4" xfId="7988"/>
    <cellStyle name="40% - Accent5 22 5" xfId="4625"/>
    <cellStyle name="40% - Accent5 22 5 2" xfId="10090"/>
    <cellStyle name="40% - Accent5 22 6" xfId="2873"/>
    <cellStyle name="40% - Accent5 22 6 2" xfId="8342"/>
    <cellStyle name="40% - Accent5 22 7" xfId="6594"/>
    <cellStyle name="40% - Accent5 23" xfId="1329"/>
    <cellStyle name="40% - Accent5 23 2" xfId="2033"/>
    <cellStyle name="40% - Accent5 23 2 2" xfId="5639"/>
    <cellStyle name="40% - Accent5 23 2 2 2" xfId="11104"/>
    <cellStyle name="40% - Accent5 23 2 3" xfId="3885"/>
    <cellStyle name="40% - Accent5 23 2 3 2" xfId="9354"/>
    <cellStyle name="40% - Accent5 23 2 4" xfId="7606"/>
    <cellStyle name="40% - Accent5 23 3" xfId="4943"/>
    <cellStyle name="40% - Accent5 23 3 2" xfId="10408"/>
    <cellStyle name="40% - Accent5 23 4" xfId="3189"/>
    <cellStyle name="40% - Accent5 23 4 2" xfId="8658"/>
    <cellStyle name="40% - Accent5 23 5" xfId="6910"/>
    <cellStyle name="40% - Accent5 24" xfId="1685"/>
    <cellStyle name="40% - Accent5 24 2" xfId="5291"/>
    <cellStyle name="40% - Accent5 24 2 2" xfId="10756"/>
    <cellStyle name="40% - Accent5 24 3" xfId="3537"/>
    <cellStyle name="40% - Accent5 24 3 2" xfId="9006"/>
    <cellStyle name="40% - Accent5 24 4" xfId="7258"/>
    <cellStyle name="40% - Accent5 25" xfId="2415"/>
    <cellStyle name="40% - Accent5 25 2" xfId="5989"/>
    <cellStyle name="40% - Accent5 25 2 2" xfId="11454"/>
    <cellStyle name="40% - Accent5 25 3" xfId="4235"/>
    <cellStyle name="40% - Accent5 25 3 2" xfId="9704"/>
    <cellStyle name="40% - Accent5 25 4" xfId="7956"/>
    <cellStyle name="40% - Accent5 26" xfId="2771"/>
    <cellStyle name="40% - Accent5 27" xfId="4593"/>
    <cellStyle name="40% - Accent5 27 2" xfId="10058"/>
    <cellStyle name="40% - Accent5 28" xfId="2841"/>
    <cellStyle name="40% - Accent5 28 2" xfId="8310"/>
    <cellStyle name="40% - Accent5 29" xfId="6345"/>
    <cellStyle name="40% - Accent5 29 2" xfId="11808"/>
    <cellStyle name="40% - Accent5 3" xfId="61"/>
    <cellStyle name="40% - Accent5 3 2" xfId="911"/>
    <cellStyle name="40% - Accent5 3 3" xfId="509"/>
    <cellStyle name="40% - Accent5 3 3 2" xfId="1396"/>
    <cellStyle name="40% - Accent5 3 3 2 2" xfId="2094"/>
    <cellStyle name="40% - Accent5 3 3 2 2 2" xfId="5700"/>
    <cellStyle name="40% - Accent5 3 3 2 2 2 2" xfId="11165"/>
    <cellStyle name="40% - Accent5 3 3 2 2 3" xfId="3946"/>
    <cellStyle name="40% - Accent5 3 3 2 2 3 2" xfId="9415"/>
    <cellStyle name="40% - Accent5 3 3 2 2 4" xfId="7667"/>
    <cellStyle name="40% - Accent5 3 3 2 3" xfId="5004"/>
    <cellStyle name="40% - Accent5 3 3 2 3 2" xfId="10469"/>
    <cellStyle name="40% - Accent5 3 3 2 4" xfId="3250"/>
    <cellStyle name="40% - Accent5 3 3 2 4 2" xfId="8719"/>
    <cellStyle name="40% - Accent5 3 3 2 5" xfId="6971"/>
    <cellStyle name="40% - Accent5 3 3 3" xfId="1745"/>
    <cellStyle name="40% - Accent5 3 3 3 2" xfId="5351"/>
    <cellStyle name="40% - Accent5 3 3 3 2 2" xfId="10816"/>
    <cellStyle name="40% - Accent5 3 3 3 3" xfId="3597"/>
    <cellStyle name="40% - Accent5 3 3 3 3 2" xfId="9066"/>
    <cellStyle name="40% - Accent5 3 3 3 4" xfId="7318"/>
    <cellStyle name="40% - Accent5 3 3 4" xfId="2475"/>
    <cellStyle name="40% - Accent5 3 3 4 2" xfId="6049"/>
    <cellStyle name="40% - Accent5 3 3 4 2 2" xfId="11514"/>
    <cellStyle name="40% - Accent5 3 3 4 3" xfId="4295"/>
    <cellStyle name="40% - Accent5 3 3 4 3 2" xfId="9764"/>
    <cellStyle name="40% - Accent5 3 3 4 4" xfId="8016"/>
    <cellStyle name="40% - Accent5 3 3 5" xfId="4653"/>
    <cellStyle name="40% - Accent5 3 3 5 2" xfId="10118"/>
    <cellStyle name="40% - Accent5 3 3 6" xfId="2901"/>
    <cellStyle name="40% - Accent5 3 3 6 2" xfId="8370"/>
    <cellStyle name="40% - Accent5 3 3 7" xfId="6622"/>
    <cellStyle name="40% - Accent5 30" xfId="6560"/>
    <cellStyle name="40% - Accent5 31" xfId="11920"/>
    <cellStyle name="40% - Accent5 4" xfId="324"/>
    <cellStyle name="40% - Accent5 4 2" xfId="551"/>
    <cellStyle name="40% - Accent5 4 2 2" xfId="1410"/>
    <cellStyle name="40% - Accent5 4 2 2 2" xfId="2108"/>
    <cellStyle name="40% - Accent5 4 2 2 2 2" xfId="5714"/>
    <cellStyle name="40% - Accent5 4 2 2 2 2 2" xfId="11179"/>
    <cellStyle name="40% - Accent5 4 2 2 2 3" xfId="3960"/>
    <cellStyle name="40% - Accent5 4 2 2 2 3 2" xfId="9429"/>
    <cellStyle name="40% - Accent5 4 2 2 2 4" xfId="7681"/>
    <cellStyle name="40% - Accent5 4 2 2 3" xfId="5018"/>
    <cellStyle name="40% - Accent5 4 2 2 3 2" xfId="10483"/>
    <cellStyle name="40% - Accent5 4 2 2 4" xfId="3264"/>
    <cellStyle name="40% - Accent5 4 2 2 4 2" xfId="8733"/>
    <cellStyle name="40% - Accent5 4 2 2 5" xfId="6985"/>
    <cellStyle name="40% - Accent5 4 2 3" xfId="1759"/>
    <cellStyle name="40% - Accent5 4 2 3 2" xfId="5365"/>
    <cellStyle name="40% - Accent5 4 2 3 2 2" xfId="10830"/>
    <cellStyle name="40% - Accent5 4 2 3 3" xfId="3611"/>
    <cellStyle name="40% - Accent5 4 2 3 3 2" xfId="9080"/>
    <cellStyle name="40% - Accent5 4 2 3 4" xfId="7332"/>
    <cellStyle name="40% - Accent5 4 2 4" xfId="2489"/>
    <cellStyle name="40% - Accent5 4 2 4 2" xfId="6063"/>
    <cellStyle name="40% - Accent5 4 2 4 2 2" xfId="11528"/>
    <cellStyle name="40% - Accent5 4 2 4 3" xfId="4309"/>
    <cellStyle name="40% - Accent5 4 2 4 3 2" xfId="9778"/>
    <cellStyle name="40% - Accent5 4 2 4 4" xfId="8030"/>
    <cellStyle name="40% - Accent5 4 2 5" xfId="4667"/>
    <cellStyle name="40% - Accent5 4 2 5 2" xfId="10132"/>
    <cellStyle name="40% - Accent5 4 2 6" xfId="2915"/>
    <cellStyle name="40% - Accent5 4 2 6 2" xfId="8384"/>
    <cellStyle name="40% - Accent5 4 2 7" xfId="6636"/>
    <cellStyle name="40% - Accent5 4 3" xfId="1352"/>
    <cellStyle name="40% - Accent5 4 3 2" xfId="2050"/>
    <cellStyle name="40% - Accent5 4 3 2 2" xfId="5656"/>
    <cellStyle name="40% - Accent5 4 3 2 2 2" xfId="11121"/>
    <cellStyle name="40% - Accent5 4 3 2 3" xfId="3902"/>
    <cellStyle name="40% - Accent5 4 3 2 3 2" xfId="9371"/>
    <cellStyle name="40% - Accent5 4 3 2 4" xfId="7623"/>
    <cellStyle name="40% - Accent5 4 3 3" xfId="4960"/>
    <cellStyle name="40% - Accent5 4 3 3 2" xfId="10425"/>
    <cellStyle name="40% - Accent5 4 3 4" xfId="3206"/>
    <cellStyle name="40% - Accent5 4 3 4 2" xfId="8675"/>
    <cellStyle name="40% - Accent5 4 3 5" xfId="6927"/>
    <cellStyle name="40% - Accent5 4 4" xfId="1701"/>
    <cellStyle name="40% - Accent5 4 4 2" xfId="5307"/>
    <cellStyle name="40% - Accent5 4 4 2 2" xfId="10772"/>
    <cellStyle name="40% - Accent5 4 4 3" xfId="3553"/>
    <cellStyle name="40% - Accent5 4 4 3 2" xfId="9022"/>
    <cellStyle name="40% - Accent5 4 4 4" xfId="7274"/>
    <cellStyle name="40% - Accent5 4 5" xfId="2431"/>
    <cellStyle name="40% - Accent5 4 5 2" xfId="6005"/>
    <cellStyle name="40% - Accent5 4 5 2 2" xfId="11470"/>
    <cellStyle name="40% - Accent5 4 5 3" xfId="4251"/>
    <cellStyle name="40% - Accent5 4 5 3 2" xfId="9720"/>
    <cellStyle name="40% - Accent5 4 5 4" xfId="7972"/>
    <cellStyle name="40% - Accent5 4 6" xfId="4609"/>
    <cellStyle name="40% - Accent5 4 6 2" xfId="10074"/>
    <cellStyle name="40% - Accent5 4 7" xfId="2857"/>
    <cellStyle name="40% - Accent5 4 7 2" xfId="8326"/>
    <cellStyle name="40% - Accent5 4 8" xfId="6578"/>
    <cellStyle name="40% - Accent5 5" xfId="593"/>
    <cellStyle name="40% - Accent5 5 2" xfId="1424"/>
    <cellStyle name="40% - Accent5 5 2 2" xfId="2122"/>
    <cellStyle name="40% - Accent5 5 2 2 2" xfId="5728"/>
    <cellStyle name="40% - Accent5 5 2 2 2 2" xfId="11193"/>
    <cellStyle name="40% - Accent5 5 2 2 3" xfId="3974"/>
    <cellStyle name="40% - Accent5 5 2 2 3 2" xfId="9443"/>
    <cellStyle name="40% - Accent5 5 2 2 4" xfId="7695"/>
    <cellStyle name="40% - Accent5 5 2 3" xfId="5032"/>
    <cellStyle name="40% - Accent5 5 2 3 2" xfId="10497"/>
    <cellStyle name="40% - Accent5 5 2 4" xfId="3278"/>
    <cellStyle name="40% - Accent5 5 2 4 2" xfId="8747"/>
    <cellStyle name="40% - Accent5 5 2 5" xfId="6999"/>
    <cellStyle name="40% - Accent5 5 3" xfId="1773"/>
    <cellStyle name="40% - Accent5 5 3 2" xfId="5379"/>
    <cellStyle name="40% - Accent5 5 3 2 2" xfId="10844"/>
    <cellStyle name="40% - Accent5 5 3 3" xfId="3625"/>
    <cellStyle name="40% - Accent5 5 3 3 2" xfId="9094"/>
    <cellStyle name="40% - Accent5 5 3 4" xfId="7346"/>
    <cellStyle name="40% - Accent5 5 4" xfId="2503"/>
    <cellStyle name="40% - Accent5 5 4 2" xfId="6077"/>
    <cellStyle name="40% - Accent5 5 4 2 2" xfId="11542"/>
    <cellStyle name="40% - Accent5 5 4 3" xfId="4323"/>
    <cellStyle name="40% - Accent5 5 4 3 2" xfId="9792"/>
    <cellStyle name="40% - Accent5 5 4 4" xfId="8044"/>
    <cellStyle name="40% - Accent5 5 5" xfId="4681"/>
    <cellStyle name="40% - Accent5 5 5 2" xfId="10146"/>
    <cellStyle name="40% - Accent5 5 6" xfId="2929"/>
    <cellStyle name="40% - Accent5 5 6 2" xfId="8398"/>
    <cellStyle name="40% - Accent5 5 7" xfId="6650"/>
    <cellStyle name="40% - Accent5 6" xfId="635"/>
    <cellStyle name="40% - Accent5 6 2" xfId="1438"/>
    <cellStyle name="40% - Accent5 6 2 2" xfId="2136"/>
    <cellStyle name="40% - Accent5 6 2 2 2" xfId="5742"/>
    <cellStyle name="40% - Accent5 6 2 2 2 2" xfId="11207"/>
    <cellStyle name="40% - Accent5 6 2 2 3" xfId="3988"/>
    <cellStyle name="40% - Accent5 6 2 2 3 2" xfId="9457"/>
    <cellStyle name="40% - Accent5 6 2 2 4" xfId="7709"/>
    <cellStyle name="40% - Accent5 6 2 3" xfId="5046"/>
    <cellStyle name="40% - Accent5 6 2 3 2" xfId="10511"/>
    <cellStyle name="40% - Accent5 6 2 4" xfId="3292"/>
    <cellStyle name="40% - Accent5 6 2 4 2" xfId="8761"/>
    <cellStyle name="40% - Accent5 6 2 5" xfId="7013"/>
    <cellStyle name="40% - Accent5 6 3" xfId="1787"/>
    <cellStyle name="40% - Accent5 6 3 2" xfId="5393"/>
    <cellStyle name="40% - Accent5 6 3 2 2" xfId="10858"/>
    <cellStyle name="40% - Accent5 6 3 3" xfId="3639"/>
    <cellStyle name="40% - Accent5 6 3 3 2" xfId="9108"/>
    <cellStyle name="40% - Accent5 6 3 4" xfId="7360"/>
    <cellStyle name="40% - Accent5 6 4" xfId="2517"/>
    <cellStyle name="40% - Accent5 6 4 2" xfId="6091"/>
    <cellStyle name="40% - Accent5 6 4 2 2" xfId="11556"/>
    <cellStyle name="40% - Accent5 6 4 3" xfId="4337"/>
    <cellStyle name="40% - Accent5 6 4 3 2" xfId="9806"/>
    <cellStyle name="40% - Accent5 6 4 4" xfId="8058"/>
    <cellStyle name="40% - Accent5 6 5" xfId="4696"/>
    <cellStyle name="40% - Accent5 6 5 2" xfId="10161"/>
    <cellStyle name="40% - Accent5 6 6" xfId="2943"/>
    <cellStyle name="40% - Accent5 6 6 2" xfId="8412"/>
    <cellStyle name="40% - Accent5 6 7" xfId="6664"/>
    <cellStyle name="40% - Accent5 7" xfId="677"/>
    <cellStyle name="40% - Accent5 7 2" xfId="1452"/>
    <cellStyle name="40% - Accent5 7 2 2" xfId="2150"/>
    <cellStyle name="40% - Accent5 7 2 2 2" xfId="5756"/>
    <cellStyle name="40% - Accent5 7 2 2 2 2" xfId="11221"/>
    <cellStyle name="40% - Accent5 7 2 2 3" xfId="4002"/>
    <cellStyle name="40% - Accent5 7 2 2 3 2" xfId="9471"/>
    <cellStyle name="40% - Accent5 7 2 2 4" xfId="7723"/>
    <cellStyle name="40% - Accent5 7 2 3" xfId="5060"/>
    <cellStyle name="40% - Accent5 7 2 3 2" xfId="10525"/>
    <cellStyle name="40% - Accent5 7 2 4" xfId="3306"/>
    <cellStyle name="40% - Accent5 7 2 4 2" xfId="8775"/>
    <cellStyle name="40% - Accent5 7 2 5" xfId="7027"/>
    <cellStyle name="40% - Accent5 7 3" xfId="1801"/>
    <cellStyle name="40% - Accent5 7 3 2" xfId="5407"/>
    <cellStyle name="40% - Accent5 7 3 2 2" xfId="10872"/>
    <cellStyle name="40% - Accent5 7 3 3" xfId="3653"/>
    <cellStyle name="40% - Accent5 7 3 3 2" xfId="9122"/>
    <cellStyle name="40% - Accent5 7 3 4" xfId="7374"/>
    <cellStyle name="40% - Accent5 7 4" xfId="2531"/>
    <cellStyle name="40% - Accent5 7 4 2" xfId="6105"/>
    <cellStyle name="40% - Accent5 7 4 2 2" xfId="11570"/>
    <cellStyle name="40% - Accent5 7 4 3" xfId="4351"/>
    <cellStyle name="40% - Accent5 7 4 3 2" xfId="9820"/>
    <cellStyle name="40% - Accent5 7 4 4" xfId="8072"/>
    <cellStyle name="40% - Accent5 7 5" xfId="4711"/>
    <cellStyle name="40% - Accent5 7 5 2" xfId="10176"/>
    <cellStyle name="40% - Accent5 7 6" xfId="2957"/>
    <cellStyle name="40% - Accent5 7 6 2" xfId="8426"/>
    <cellStyle name="40% - Accent5 7 7" xfId="6678"/>
    <cellStyle name="40% - Accent5 8" xfId="718"/>
    <cellStyle name="40% - Accent5 8 2" xfId="1465"/>
    <cellStyle name="40% - Accent5 8 2 2" xfId="2163"/>
    <cellStyle name="40% - Accent5 8 2 2 2" xfId="5769"/>
    <cellStyle name="40% - Accent5 8 2 2 2 2" xfId="11234"/>
    <cellStyle name="40% - Accent5 8 2 2 3" xfId="4015"/>
    <cellStyle name="40% - Accent5 8 2 2 3 2" xfId="9484"/>
    <cellStyle name="40% - Accent5 8 2 2 4" xfId="7736"/>
    <cellStyle name="40% - Accent5 8 2 3" xfId="5073"/>
    <cellStyle name="40% - Accent5 8 2 3 2" xfId="10538"/>
    <cellStyle name="40% - Accent5 8 2 4" xfId="3319"/>
    <cellStyle name="40% - Accent5 8 2 4 2" xfId="8788"/>
    <cellStyle name="40% - Accent5 8 2 5" xfId="7040"/>
    <cellStyle name="40% - Accent5 8 3" xfId="1814"/>
    <cellStyle name="40% - Accent5 8 3 2" xfId="5420"/>
    <cellStyle name="40% - Accent5 8 3 2 2" xfId="10885"/>
    <cellStyle name="40% - Accent5 8 3 3" xfId="3666"/>
    <cellStyle name="40% - Accent5 8 3 3 2" xfId="9135"/>
    <cellStyle name="40% - Accent5 8 3 4" xfId="7387"/>
    <cellStyle name="40% - Accent5 8 4" xfId="2544"/>
    <cellStyle name="40% - Accent5 8 4 2" xfId="6118"/>
    <cellStyle name="40% - Accent5 8 4 2 2" xfId="11583"/>
    <cellStyle name="40% - Accent5 8 4 3" xfId="4364"/>
    <cellStyle name="40% - Accent5 8 4 3 2" xfId="9833"/>
    <cellStyle name="40% - Accent5 8 4 4" xfId="8085"/>
    <cellStyle name="40% - Accent5 8 5" xfId="4724"/>
    <cellStyle name="40% - Accent5 8 5 2" xfId="10189"/>
    <cellStyle name="40% - Accent5 8 6" xfId="2970"/>
    <cellStyle name="40% - Accent5 8 6 2" xfId="8439"/>
    <cellStyle name="40% - Accent5 8 7" xfId="6691"/>
    <cellStyle name="40% - Accent5 9" xfId="759"/>
    <cellStyle name="40% - Accent5 9 2" xfId="1478"/>
    <cellStyle name="40% - Accent5 9 2 2" xfId="2176"/>
    <cellStyle name="40% - Accent5 9 2 2 2" xfId="5782"/>
    <cellStyle name="40% - Accent5 9 2 2 2 2" xfId="11247"/>
    <cellStyle name="40% - Accent5 9 2 2 3" xfId="4028"/>
    <cellStyle name="40% - Accent5 9 2 2 3 2" xfId="9497"/>
    <cellStyle name="40% - Accent5 9 2 2 4" xfId="7749"/>
    <cellStyle name="40% - Accent5 9 2 3" xfId="5086"/>
    <cellStyle name="40% - Accent5 9 2 3 2" xfId="10551"/>
    <cellStyle name="40% - Accent5 9 2 4" xfId="3332"/>
    <cellStyle name="40% - Accent5 9 2 4 2" xfId="8801"/>
    <cellStyle name="40% - Accent5 9 2 5" xfId="7053"/>
    <cellStyle name="40% - Accent5 9 3" xfId="1827"/>
    <cellStyle name="40% - Accent5 9 3 2" xfId="5433"/>
    <cellStyle name="40% - Accent5 9 3 2 2" xfId="10898"/>
    <cellStyle name="40% - Accent5 9 3 3" xfId="3679"/>
    <cellStyle name="40% - Accent5 9 3 3 2" xfId="9148"/>
    <cellStyle name="40% - Accent5 9 3 4" xfId="7400"/>
    <cellStyle name="40% - Accent5 9 4" xfId="2557"/>
    <cellStyle name="40% - Accent5 9 4 2" xfId="6131"/>
    <cellStyle name="40% - Accent5 9 4 2 2" xfId="11596"/>
    <cellStyle name="40% - Accent5 9 4 3" xfId="4377"/>
    <cellStyle name="40% - Accent5 9 4 3 2" xfId="9846"/>
    <cellStyle name="40% - Accent5 9 4 4" xfId="8098"/>
    <cellStyle name="40% - Accent5 9 5" xfId="4737"/>
    <cellStyle name="40% - Accent5 9 5 2" xfId="10202"/>
    <cellStyle name="40% - Accent5 9 6" xfId="2983"/>
    <cellStyle name="40% - Accent5 9 6 2" xfId="8452"/>
    <cellStyle name="40% - Accent5 9 7" xfId="6704"/>
    <cellStyle name="40% - Accent6" xfId="62" builtinId="51" customBuiltin="1"/>
    <cellStyle name="40% - Accent6 10" xfId="793"/>
    <cellStyle name="40% - Accent6 10 2" xfId="1498"/>
    <cellStyle name="40% - Accent6 10 2 2" xfId="2196"/>
    <cellStyle name="40% - Accent6 10 2 2 2" xfId="5802"/>
    <cellStyle name="40% - Accent6 10 2 2 2 2" xfId="11267"/>
    <cellStyle name="40% - Accent6 10 2 2 3" xfId="4048"/>
    <cellStyle name="40% - Accent6 10 2 2 3 2" xfId="9517"/>
    <cellStyle name="40% - Accent6 10 2 2 4" xfId="7769"/>
    <cellStyle name="40% - Accent6 10 2 3" xfId="5106"/>
    <cellStyle name="40% - Accent6 10 2 3 2" xfId="10571"/>
    <cellStyle name="40% - Accent6 10 2 4" xfId="3352"/>
    <cellStyle name="40% - Accent6 10 2 4 2" xfId="8821"/>
    <cellStyle name="40% - Accent6 10 2 5" xfId="7073"/>
    <cellStyle name="40% - Accent6 10 3" xfId="1847"/>
    <cellStyle name="40% - Accent6 10 3 2" xfId="5453"/>
    <cellStyle name="40% - Accent6 10 3 2 2" xfId="10918"/>
    <cellStyle name="40% - Accent6 10 3 3" xfId="3699"/>
    <cellStyle name="40% - Accent6 10 3 3 2" xfId="9168"/>
    <cellStyle name="40% - Accent6 10 3 4" xfId="7420"/>
    <cellStyle name="40% - Accent6 10 4" xfId="2577"/>
    <cellStyle name="40% - Accent6 10 4 2" xfId="6151"/>
    <cellStyle name="40% - Accent6 10 4 2 2" xfId="11616"/>
    <cellStyle name="40% - Accent6 10 4 3" xfId="4397"/>
    <cellStyle name="40% - Accent6 10 4 3 2" xfId="9866"/>
    <cellStyle name="40% - Accent6 10 4 4" xfId="8118"/>
    <cellStyle name="40% - Accent6 10 5" xfId="4757"/>
    <cellStyle name="40% - Accent6 10 5 2" xfId="10222"/>
    <cellStyle name="40% - Accent6 10 6" xfId="3003"/>
    <cellStyle name="40% - Accent6 10 6 2" xfId="8472"/>
    <cellStyle name="40% - Accent6 10 7" xfId="6724"/>
    <cellStyle name="40% - Accent6 11" xfId="836"/>
    <cellStyle name="40% - Accent6 11 2" xfId="1514"/>
    <cellStyle name="40% - Accent6 11 2 2" xfId="2212"/>
    <cellStyle name="40% - Accent6 11 2 2 2" xfId="5818"/>
    <cellStyle name="40% - Accent6 11 2 2 2 2" xfId="11283"/>
    <cellStyle name="40% - Accent6 11 2 2 3" xfId="4064"/>
    <cellStyle name="40% - Accent6 11 2 2 3 2" xfId="9533"/>
    <cellStyle name="40% - Accent6 11 2 2 4" xfId="7785"/>
    <cellStyle name="40% - Accent6 11 2 3" xfId="5122"/>
    <cellStyle name="40% - Accent6 11 2 3 2" xfId="10587"/>
    <cellStyle name="40% - Accent6 11 2 4" xfId="3368"/>
    <cellStyle name="40% - Accent6 11 2 4 2" xfId="8837"/>
    <cellStyle name="40% - Accent6 11 2 5" xfId="7089"/>
    <cellStyle name="40% - Accent6 11 3" xfId="1863"/>
    <cellStyle name="40% - Accent6 11 3 2" xfId="5469"/>
    <cellStyle name="40% - Accent6 11 3 2 2" xfId="10934"/>
    <cellStyle name="40% - Accent6 11 3 3" xfId="3715"/>
    <cellStyle name="40% - Accent6 11 3 3 2" xfId="9184"/>
    <cellStyle name="40% - Accent6 11 3 4" xfId="7436"/>
    <cellStyle name="40% - Accent6 11 4" xfId="2593"/>
    <cellStyle name="40% - Accent6 11 4 2" xfId="6167"/>
    <cellStyle name="40% - Accent6 11 4 2 2" xfId="11632"/>
    <cellStyle name="40% - Accent6 11 4 3" xfId="4413"/>
    <cellStyle name="40% - Accent6 11 4 3 2" xfId="9882"/>
    <cellStyle name="40% - Accent6 11 4 4" xfId="8134"/>
    <cellStyle name="40% - Accent6 11 5" xfId="4773"/>
    <cellStyle name="40% - Accent6 11 5 2" xfId="10238"/>
    <cellStyle name="40% - Accent6 11 6" xfId="3019"/>
    <cellStyle name="40% - Accent6 11 6 2" xfId="8488"/>
    <cellStyle name="40% - Accent6 11 7" xfId="6740"/>
    <cellStyle name="40% - Accent6 12" xfId="875"/>
    <cellStyle name="40% - Accent6 12 2" xfId="1532"/>
    <cellStyle name="40% - Accent6 12 2 2" xfId="2230"/>
    <cellStyle name="40% - Accent6 12 2 2 2" xfId="5836"/>
    <cellStyle name="40% - Accent6 12 2 2 2 2" xfId="11301"/>
    <cellStyle name="40% - Accent6 12 2 2 3" xfId="4082"/>
    <cellStyle name="40% - Accent6 12 2 2 3 2" xfId="9551"/>
    <cellStyle name="40% - Accent6 12 2 2 4" xfId="7803"/>
    <cellStyle name="40% - Accent6 12 2 3" xfId="5140"/>
    <cellStyle name="40% - Accent6 12 2 3 2" xfId="10605"/>
    <cellStyle name="40% - Accent6 12 2 4" xfId="3386"/>
    <cellStyle name="40% - Accent6 12 2 4 2" xfId="8855"/>
    <cellStyle name="40% - Accent6 12 2 5" xfId="7107"/>
    <cellStyle name="40% - Accent6 12 3" xfId="1881"/>
    <cellStyle name="40% - Accent6 12 3 2" xfId="5487"/>
    <cellStyle name="40% - Accent6 12 3 2 2" xfId="10952"/>
    <cellStyle name="40% - Accent6 12 3 3" xfId="3733"/>
    <cellStyle name="40% - Accent6 12 3 3 2" xfId="9202"/>
    <cellStyle name="40% - Accent6 12 3 4" xfId="7454"/>
    <cellStyle name="40% - Accent6 12 4" xfId="2611"/>
    <cellStyle name="40% - Accent6 12 4 2" xfId="6185"/>
    <cellStyle name="40% - Accent6 12 4 2 2" xfId="11650"/>
    <cellStyle name="40% - Accent6 12 4 3" xfId="4431"/>
    <cellStyle name="40% - Accent6 12 4 3 2" xfId="9900"/>
    <cellStyle name="40% - Accent6 12 4 4" xfId="8152"/>
    <cellStyle name="40% - Accent6 12 5" xfId="4791"/>
    <cellStyle name="40% - Accent6 12 5 2" xfId="10256"/>
    <cellStyle name="40% - Accent6 12 6" xfId="3037"/>
    <cellStyle name="40% - Accent6 12 6 2" xfId="8506"/>
    <cellStyle name="40% - Accent6 12 7" xfId="6758"/>
    <cellStyle name="40% - Accent6 13" xfId="1006"/>
    <cellStyle name="40% - Accent6 13 2" xfId="1550"/>
    <cellStyle name="40% - Accent6 13 2 2" xfId="2248"/>
    <cellStyle name="40% - Accent6 13 2 2 2" xfId="5854"/>
    <cellStyle name="40% - Accent6 13 2 2 2 2" xfId="11319"/>
    <cellStyle name="40% - Accent6 13 2 2 3" xfId="4100"/>
    <cellStyle name="40% - Accent6 13 2 2 3 2" xfId="9569"/>
    <cellStyle name="40% - Accent6 13 2 2 4" xfId="7821"/>
    <cellStyle name="40% - Accent6 13 2 3" xfId="5158"/>
    <cellStyle name="40% - Accent6 13 2 3 2" xfId="10623"/>
    <cellStyle name="40% - Accent6 13 2 4" xfId="3404"/>
    <cellStyle name="40% - Accent6 13 2 4 2" xfId="8873"/>
    <cellStyle name="40% - Accent6 13 2 5" xfId="7125"/>
    <cellStyle name="40% - Accent6 13 3" xfId="1899"/>
    <cellStyle name="40% - Accent6 13 3 2" xfId="5505"/>
    <cellStyle name="40% - Accent6 13 3 2 2" xfId="10970"/>
    <cellStyle name="40% - Accent6 13 3 3" xfId="3751"/>
    <cellStyle name="40% - Accent6 13 3 3 2" xfId="9220"/>
    <cellStyle name="40% - Accent6 13 3 4" xfId="7472"/>
    <cellStyle name="40% - Accent6 13 4" xfId="2629"/>
    <cellStyle name="40% - Accent6 13 4 2" xfId="6203"/>
    <cellStyle name="40% - Accent6 13 4 2 2" xfId="11668"/>
    <cellStyle name="40% - Accent6 13 4 3" xfId="4449"/>
    <cellStyle name="40% - Accent6 13 4 3 2" xfId="9918"/>
    <cellStyle name="40% - Accent6 13 4 4" xfId="8170"/>
    <cellStyle name="40% - Accent6 13 5" xfId="4809"/>
    <cellStyle name="40% - Accent6 13 5 2" xfId="10274"/>
    <cellStyle name="40% - Accent6 13 6" xfId="3055"/>
    <cellStyle name="40% - Accent6 13 6 2" xfId="8524"/>
    <cellStyle name="40% - Accent6 13 7" xfId="6776"/>
    <cellStyle name="40% - Accent6 14" xfId="1048"/>
    <cellStyle name="40% - Accent6 14 2" xfId="1569"/>
    <cellStyle name="40% - Accent6 14 2 2" xfId="2267"/>
    <cellStyle name="40% - Accent6 14 2 2 2" xfId="5873"/>
    <cellStyle name="40% - Accent6 14 2 2 2 2" xfId="11338"/>
    <cellStyle name="40% - Accent6 14 2 2 3" xfId="4119"/>
    <cellStyle name="40% - Accent6 14 2 2 3 2" xfId="9588"/>
    <cellStyle name="40% - Accent6 14 2 2 4" xfId="7840"/>
    <cellStyle name="40% - Accent6 14 2 3" xfId="5177"/>
    <cellStyle name="40% - Accent6 14 2 3 2" xfId="10642"/>
    <cellStyle name="40% - Accent6 14 2 4" xfId="3423"/>
    <cellStyle name="40% - Accent6 14 2 4 2" xfId="8892"/>
    <cellStyle name="40% - Accent6 14 2 5" xfId="7144"/>
    <cellStyle name="40% - Accent6 14 3" xfId="1918"/>
    <cellStyle name="40% - Accent6 14 3 2" xfId="5524"/>
    <cellStyle name="40% - Accent6 14 3 2 2" xfId="10989"/>
    <cellStyle name="40% - Accent6 14 3 3" xfId="3770"/>
    <cellStyle name="40% - Accent6 14 3 3 2" xfId="9239"/>
    <cellStyle name="40% - Accent6 14 3 4" xfId="7491"/>
    <cellStyle name="40% - Accent6 14 4" xfId="2648"/>
    <cellStyle name="40% - Accent6 14 4 2" xfId="6222"/>
    <cellStyle name="40% - Accent6 14 4 2 2" xfId="11687"/>
    <cellStyle name="40% - Accent6 14 4 3" xfId="4468"/>
    <cellStyle name="40% - Accent6 14 4 3 2" xfId="9937"/>
    <cellStyle name="40% - Accent6 14 4 4" xfId="8189"/>
    <cellStyle name="40% - Accent6 14 5" xfId="4828"/>
    <cellStyle name="40% - Accent6 14 5 2" xfId="10293"/>
    <cellStyle name="40% - Accent6 14 6" xfId="3074"/>
    <cellStyle name="40% - Accent6 14 6 2" xfId="8543"/>
    <cellStyle name="40% - Accent6 14 7" xfId="6795"/>
    <cellStyle name="40% - Accent6 15" xfId="1134"/>
    <cellStyle name="40% - Accent6 15 2" xfId="1589"/>
    <cellStyle name="40% - Accent6 15 2 2" xfId="2287"/>
    <cellStyle name="40% - Accent6 15 2 2 2" xfId="5893"/>
    <cellStyle name="40% - Accent6 15 2 2 2 2" xfId="11358"/>
    <cellStyle name="40% - Accent6 15 2 2 3" xfId="4139"/>
    <cellStyle name="40% - Accent6 15 2 2 3 2" xfId="9608"/>
    <cellStyle name="40% - Accent6 15 2 2 4" xfId="7860"/>
    <cellStyle name="40% - Accent6 15 2 3" xfId="5197"/>
    <cellStyle name="40% - Accent6 15 2 3 2" xfId="10662"/>
    <cellStyle name="40% - Accent6 15 2 4" xfId="3443"/>
    <cellStyle name="40% - Accent6 15 2 4 2" xfId="8912"/>
    <cellStyle name="40% - Accent6 15 2 5" xfId="7164"/>
    <cellStyle name="40% - Accent6 15 3" xfId="1938"/>
    <cellStyle name="40% - Accent6 15 3 2" xfId="5544"/>
    <cellStyle name="40% - Accent6 15 3 2 2" xfId="11009"/>
    <cellStyle name="40% - Accent6 15 3 3" xfId="3790"/>
    <cellStyle name="40% - Accent6 15 3 3 2" xfId="9259"/>
    <cellStyle name="40% - Accent6 15 3 4" xfId="7511"/>
    <cellStyle name="40% - Accent6 15 4" xfId="2668"/>
    <cellStyle name="40% - Accent6 15 4 2" xfId="6242"/>
    <cellStyle name="40% - Accent6 15 4 2 2" xfId="11707"/>
    <cellStyle name="40% - Accent6 15 4 3" xfId="4488"/>
    <cellStyle name="40% - Accent6 15 4 3 2" xfId="9957"/>
    <cellStyle name="40% - Accent6 15 4 4" xfId="8209"/>
    <cellStyle name="40% - Accent6 15 5" xfId="4848"/>
    <cellStyle name="40% - Accent6 15 5 2" xfId="10313"/>
    <cellStyle name="40% - Accent6 15 6" xfId="3094"/>
    <cellStyle name="40% - Accent6 15 6 2" xfId="8563"/>
    <cellStyle name="40% - Accent6 15 7" xfId="6815"/>
    <cellStyle name="40% - Accent6 16" xfId="1162"/>
    <cellStyle name="40% - Accent6 16 2" xfId="1607"/>
    <cellStyle name="40% - Accent6 16 2 2" xfId="2305"/>
    <cellStyle name="40% - Accent6 16 2 2 2" xfId="5911"/>
    <cellStyle name="40% - Accent6 16 2 2 2 2" xfId="11376"/>
    <cellStyle name="40% - Accent6 16 2 2 3" xfId="4157"/>
    <cellStyle name="40% - Accent6 16 2 2 3 2" xfId="9626"/>
    <cellStyle name="40% - Accent6 16 2 2 4" xfId="7878"/>
    <cellStyle name="40% - Accent6 16 2 3" xfId="5215"/>
    <cellStyle name="40% - Accent6 16 2 3 2" xfId="10680"/>
    <cellStyle name="40% - Accent6 16 2 4" xfId="3461"/>
    <cellStyle name="40% - Accent6 16 2 4 2" xfId="8930"/>
    <cellStyle name="40% - Accent6 16 2 5" xfId="7182"/>
    <cellStyle name="40% - Accent6 16 3" xfId="1956"/>
    <cellStyle name="40% - Accent6 16 3 2" xfId="5562"/>
    <cellStyle name="40% - Accent6 16 3 2 2" xfId="11027"/>
    <cellStyle name="40% - Accent6 16 3 3" xfId="3808"/>
    <cellStyle name="40% - Accent6 16 3 3 2" xfId="9277"/>
    <cellStyle name="40% - Accent6 16 3 4" xfId="7529"/>
    <cellStyle name="40% - Accent6 16 4" xfId="2686"/>
    <cellStyle name="40% - Accent6 16 4 2" xfId="6260"/>
    <cellStyle name="40% - Accent6 16 4 2 2" xfId="11725"/>
    <cellStyle name="40% - Accent6 16 4 3" xfId="4506"/>
    <cellStyle name="40% - Accent6 16 4 3 2" xfId="9975"/>
    <cellStyle name="40% - Accent6 16 4 4" xfId="8227"/>
    <cellStyle name="40% - Accent6 16 5" xfId="4866"/>
    <cellStyle name="40% - Accent6 16 5 2" xfId="10331"/>
    <cellStyle name="40% - Accent6 16 6" xfId="3112"/>
    <cellStyle name="40% - Accent6 16 6 2" xfId="8581"/>
    <cellStyle name="40% - Accent6 16 7" xfId="6833"/>
    <cellStyle name="40% - Accent6 17" xfId="1194"/>
    <cellStyle name="40% - Accent6 17 2" xfId="1621"/>
    <cellStyle name="40% - Accent6 17 2 2" xfId="2319"/>
    <cellStyle name="40% - Accent6 17 2 2 2" xfId="5925"/>
    <cellStyle name="40% - Accent6 17 2 2 2 2" xfId="11390"/>
    <cellStyle name="40% - Accent6 17 2 2 3" xfId="4171"/>
    <cellStyle name="40% - Accent6 17 2 2 3 2" xfId="9640"/>
    <cellStyle name="40% - Accent6 17 2 2 4" xfId="7892"/>
    <cellStyle name="40% - Accent6 17 2 3" xfId="5229"/>
    <cellStyle name="40% - Accent6 17 2 3 2" xfId="10694"/>
    <cellStyle name="40% - Accent6 17 2 4" xfId="3475"/>
    <cellStyle name="40% - Accent6 17 2 4 2" xfId="8944"/>
    <cellStyle name="40% - Accent6 17 2 5" xfId="7196"/>
    <cellStyle name="40% - Accent6 17 3" xfId="1970"/>
    <cellStyle name="40% - Accent6 17 3 2" xfId="5576"/>
    <cellStyle name="40% - Accent6 17 3 2 2" xfId="11041"/>
    <cellStyle name="40% - Accent6 17 3 3" xfId="3822"/>
    <cellStyle name="40% - Accent6 17 3 3 2" xfId="9291"/>
    <cellStyle name="40% - Accent6 17 3 4" xfId="7543"/>
    <cellStyle name="40% - Accent6 17 4" xfId="2700"/>
    <cellStyle name="40% - Accent6 17 4 2" xfId="6274"/>
    <cellStyle name="40% - Accent6 17 4 2 2" xfId="11739"/>
    <cellStyle name="40% - Accent6 17 4 3" xfId="4520"/>
    <cellStyle name="40% - Accent6 17 4 3 2" xfId="9989"/>
    <cellStyle name="40% - Accent6 17 4 4" xfId="8241"/>
    <cellStyle name="40% - Accent6 17 5" xfId="4880"/>
    <cellStyle name="40% - Accent6 17 5 2" xfId="10345"/>
    <cellStyle name="40% - Accent6 17 6" xfId="3126"/>
    <cellStyle name="40% - Accent6 17 6 2" xfId="8595"/>
    <cellStyle name="40% - Accent6 17 7" xfId="6847"/>
    <cellStyle name="40% - Accent6 18" xfId="1215"/>
    <cellStyle name="40% - Accent6 18 2" xfId="1635"/>
    <cellStyle name="40% - Accent6 18 2 2" xfId="2333"/>
    <cellStyle name="40% - Accent6 18 2 2 2" xfId="5939"/>
    <cellStyle name="40% - Accent6 18 2 2 2 2" xfId="11404"/>
    <cellStyle name="40% - Accent6 18 2 2 3" xfId="4185"/>
    <cellStyle name="40% - Accent6 18 2 2 3 2" xfId="9654"/>
    <cellStyle name="40% - Accent6 18 2 2 4" xfId="7906"/>
    <cellStyle name="40% - Accent6 18 2 3" xfId="5243"/>
    <cellStyle name="40% - Accent6 18 2 3 2" xfId="10708"/>
    <cellStyle name="40% - Accent6 18 2 4" xfId="3489"/>
    <cellStyle name="40% - Accent6 18 2 4 2" xfId="8958"/>
    <cellStyle name="40% - Accent6 18 2 5" xfId="7210"/>
    <cellStyle name="40% - Accent6 18 3" xfId="1984"/>
    <cellStyle name="40% - Accent6 18 3 2" xfId="5590"/>
    <cellStyle name="40% - Accent6 18 3 2 2" xfId="11055"/>
    <cellStyle name="40% - Accent6 18 3 3" xfId="3836"/>
    <cellStyle name="40% - Accent6 18 3 3 2" xfId="9305"/>
    <cellStyle name="40% - Accent6 18 3 4" xfId="7557"/>
    <cellStyle name="40% - Accent6 18 4" xfId="2714"/>
    <cellStyle name="40% - Accent6 18 4 2" xfId="6288"/>
    <cellStyle name="40% - Accent6 18 4 2 2" xfId="11753"/>
    <cellStyle name="40% - Accent6 18 4 3" xfId="4534"/>
    <cellStyle name="40% - Accent6 18 4 3 2" xfId="10003"/>
    <cellStyle name="40% - Accent6 18 4 4" xfId="8255"/>
    <cellStyle name="40% - Accent6 18 5" xfId="4894"/>
    <cellStyle name="40% - Accent6 18 5 2" xfId="10359"/>
    <cellStyle name="40% - Accent6 18 6" xfId="3140"/>
    <cellStyle name="40% - Accent6 18 6 2" xfId="8609"/>
    <cellStyle name="40% - Accent6 18 7" xfId="6861"/>
    <cellStyle name="40% - Accent6 19" xfId="1250"/>
    <cellStyle name="40% - Accent6 19 2" xfId="1655"/>
    <cellStyle name="40% - Accent6 19 2 2" xfId="2353"/>
    <cellStyle name="40% - Accent6 19 2 2 2" xfId="5959"/>
    <cellStyle name="40% - Accent6 19 2 2 2 2" xfId="11424"/>
    <cellStyle name="40% - Accent6 19 2 2 3" xfId="4205"/>
    <cellStyle name="40% - Accent6 19 2 2 3 2" xfId="9674"/>
    <cellStyle name="40% - Accent6 19 2 2 4" xfId="7926"/>
    <cellStyle name="40% - Accent6 19 2 3" xfId="5263"/>
    <cellStyle name="40% - Accent6 19 2 3 2" xfId="10728"/>
    <cellStyle name="40% - Accent6 19 2 4" xfId="3509"/>
    <cellStyle name="40% - Accent6 19 2 4 2" xfId="8978"/>
    <cellStyle name="40% - Accent6 19 2 5" xfId="7230"/>
    <cellStyle name="40% - Accent6 19 3" xfId="2004"/>
    <cellStyle name="40% - Accent6 19 3 2" xfId="5610"/>
    <cellStyle name="40% - Accent6 19 3 2 2" xfId="11075"/>
    <cellStyle name="40% - Accent6 19 3 3" xfId="3856"/>
    <cellStyle name="40% - Accent6 19 3 3 2" xfId="9325"/>
    <cellStyle name="40% - Accent6 19 3 4" xfId="7577"/>
    <cellStyle name="40% - Accent6 19 4" xfId="2734"/>
    <cellStyle name="40% - Accent6 19 4 2" xfId="6308"/>
    <cellStyle name="40% - Accent6 19 4 2 2" xfId="11773"/>
    <cellStyle name="40% - Accent6 19 4 3" xfId="4554"/>
    <cellStyle name="40% - Accent6 19 4 3 2" xfId="10023"/>
    <cellStyle name="40% - Accent6 19 4 4" xfId="8275"/>
    <cellStyle name="40% - Accent6 19 5" xfId="4914"/>
    <cellStyle name="40% - Accent6 19 5 2" xfId="10379"/>
    <cellStyle name="40% - Accent6 19 6" xfId="3160"/>
    <cellStyle name="40% - Accent6 19 6 2" xfId="8629"/>
    <cellStyle name="40% - Accent6 19 7" xfId="6881"/>
    <cellStyle name="40% - Accent6 2" xfId="63"/>
    <cellStyle name="40% - Accent6 2 2" xfId="912"/>
    <cellStyle name="40% - Accent6 2 3" xfId="471"/>
    <cellStyle name="40% - Accent6 2 3 2" xfId="1384"/>
    <cellStyle name="40% - Accent6 2 3 2 2" xfId="2082"/>
    <cellStyle name="40% - Accent6 2 3 2 2 2" xfId="5688"/>
    <cellStyle name="40% - Accent6 2 3 2 2 2 2" xfId="11153"/>
    <cellStyle name="40% - Accent6 2 3 2 2 3" xfId="3934"/>
    <cellStyle name="40% - Accent6 2 3 2 2 3 2" xfId="9403"/>
    <cellStyle name="40% - Accent6 2 3 2 2 4" xfId="7655"/>
    <cellStyle name="40% - Accent6 2 3 2 3" xfId="4992"/>
    <cellStyle name="40% - Accent6 2 3 2 3 2" xfId="10457"/>
    <cellStyle name="40% - Accent6 2 3 2 4" xfId="3238"/>
    <cellStyle name="40% - Accent6 2 3 2 4 2" xfId="8707"/>
    <cellStyle name="40% - Accent6 2 3 2 5" xfId="6959"/>
    <cellStyle name="40% - Accent6 2 3 3" xfId="1733"/>
    <cellStyle name="40% - Accent6 2 3 3 2" xfId="5339"/>
    <cellStyle name="40% - Accent6 2 3 3 2 2" xfId="10804"/>
    <cellStyle name="40% - Accent6 2 3 3 3" xfId="3585"/>
    <cellStyle name="40% - Accent6 2 3 3 3 2" xfId="9054"/>
    <cellStyle name="40% - Accent6 2 3 3 4" xfId="7306"/>
    <cellStyle name="40% - Accent6 2 3 4" xfId="2463"/>
    <cellStyle name="40% - Accent6 2 3 4 2" xfId="6037"/>
    <cellStyle name="40% - Accent6 2 3 4 2 2" xfId="11502"/>
    <cellStyle name="40% - Accent6 2 3 4 3" xfId="4283"/>
    <cellStyle name="40% - Accent6 2 3 4 3 2" xfId="9752"/>
    <cellStyle name="40% - Accent6 2 3 4 4" xfId="8004"/>
    <cellStyle name="40% - Accent6 2 3 5" xfId="4641"/>
    <cellStyle name="40% - Accent6 2 3 5 2" xfId="10106"/>
    <cellStyle name="40% - Accent6 2 3 6" xfId="2889"/>
    <cellStyle name="40% - Accent6 2 3 6 2" xfId="8358"/>
    <cellStyle name="40% - Accent6 2 3 7" xfId="6610"/>
    <cellStyle name="40% - Accent6 20" xfId="1308"/>
    <cellStyle name="40% - Accent6 20 2" xfId="1670"/>
    <cellStyle name="40% - Accent6 20 2 2" xfId="2368"/>
    <cellStyle name="40% - Accent6 20 2 2 2" xfId="5974"/>
    <cellStyle name="40% - Accent6 20 2 2 2 2" xfId="11439"/>
    <cellStyle name="40% - Accent6 20 2 2 3" xfId="4220"/>
    <cellStyle name="40% - Accent6 20 2 2 3 2" xfId="9689"/>
    <cellStyle name="40% - Accent6 20 2 2 4" xfId="7941"/>
    <cellStyle name="40% - Accent6 20 2 3" xfId="5278"/>
    <cellStyle name="40% - Accent6 20 2 3 2" xfId="10743"/>
    <cellStyle name="40% - Accent6 20 2 4" xfId="3524"/>
    <cellStyle name="40% - Accent6 20 2 4 2" xfId="8993"/>
    <cellStyle name="40% - Accent6 20 2 5" xfId="7245"/>
    <cellStyle name="40% - Accent6 20 3" xfId="2019"/>
    <cellStyle name="40% - Accent6 20 3 2" xfId="5625"/>
    <cellStyle name="40% - Accent6 20 3 2 2" xfId="11090"/>
    <cellStyle name="40% - Accent6 20 3 3" xfId="3871"/>
    <cellStyle name="40% - Accent6 20 3 3 2" xfId="9340"/>
    <cellStyle name="40% - Accent6 20 3 4" xfId="7592"/>
    <cellStyle name="40% - Accent6 20 4" xfId="2749"/>
    <cellStyle name="40% - Accent6 20 4 2" xfId="6323"/>
    <cellStyle name="40% - Accent6 20 4 2 2" xfId="11788"/>
    <cellStyle name="40% - Accent6 20 4 3" xfId="4569"/>
    <cellStyle name="40% - Accent6 20 4 3 2" xfId="10038"/>
    <cellStyle name="40% - Accent6 20 4 4" xfId="8290"/>
    <cellStyle name="40% - Accent6 20 5" xfId="4929"/>
    <cellStyle name="40% - Accent6 20 5 2" xfId="10394"/>
    <cellStyle name="40% - Accent6 20 6" xfId="3175"/>
    <cellStyle name="40% - Accent6 20 6 2" xfId="8644"/>
    <cellStyle name="40% - Accent6 20 7" xfId="6896"/>
    <cellStyle name="40% - Accent6 21" xfId="345"/>
    <cellStyle name="40% - Accent6 22" xfId="342"/>
    <cellStyle name="40% - Accent6 22 2" xfId="1370"/>
    <cellStyle name="40% - Accent6 22 2 2" xfId="2068"/>
    <cellStyle name="40% - Accent6 22 2 2 2" xfId="5674"/>
    <cellStyle name="40% - Accent6 22 2 2 2 2" xfId="11139"/>
    <cellStyle name="40% - Accent6 22 2 2 3" xfId="3920"/>
    <cellStyle name="40% - Accent6 22 2 2 3 2" xfId="9389"/>
    <cellStyle name="40% - Accent6 22 2 2 4" xfId="7641"/>
    <cellStyle name="40% - Accent6 22 2 3" xfId="4978"/>
    <cellStyle name="40% - Accent6 22 2 3 2" xfId="10443"/>
    <cellStyle name="40% - Accent6 22 2 4" xfId="3224"/>
    <cellStyle name="40% - Accent6 22 2 4 2" xfId="8693"/>
    <cellStyle name="40% - Accent6 22 2 5" xfId="6945"/>
    <cellStyle name="40% - Accent6 22 3" xfId="1719"/>
    <cellStyle name="40% - Accent6 22 3 2" xfId="5325"/>
    <cellStyle name="40% - Accent6 22 3 2 2" xfId="10790"/>
    <cellStyle name="40% - Accent6 22 3 3" xfId="3571"/>
    <cellStyle name="40% - Accent6 22 3 3 2" xfId="9040"/>
    <cellStyle name="40% - Accent6 22 3 4" xfId="7292"/>
    <cellStyle name="40% - Accent6 22 4" xfId="2449"/>
    <cellStyle name="40% - Accent6 22 4 2" xfId="6023"/>
    <cellStyle name="40% - Accent6 22 4 2 2" xfId="11488"/>
    <cellStyle name="40% - Accent6 22 4 3" xfId="4269"/>
    <cellStyle name="40% - Accent6 22 4 3 2" xfId="9738"/>
    <cellStyle name="40% - Accent6 22 4 4" xfId="7990"/>
    <cellStyle name="40% - Accent6 22 5" xfId="4627"/>
    <cellStyle name="40% - Accent6 22 5 2" xfId="10092"/>
    <cellStyle name="40% - Accent6 22 6" xfId="2875"/>
    <cellStyle name="40% - Accent6 22 6 2" xfId="8344"/>
    <cellStyle name="40% - Accent6 22 7" xfId="6596"/>
    <cellStyle name="40% - Accent6 23" xfId="1331"/>
    <cellStyle name="40% - Accent6 23 2" xfId="2035"/>
    <cellStyle name="40% - Accent6 23 2 2" xfId="5641"/>
    <cellStyle name="40% - Accent6 23 2 2 2" xfId="11106"/>
    <cellStyle name="40% - Accent6 23 2 3" xfId="3887"/>
    <cellStyle name="40% - Accent6 23 2 3 2" xfId="9356"/>
    <cellStyle name="40% - Accent6 23 2 4" xfId="7608"/>
    <cellStyle name="40% - Accent6 23 3" xfId="4945"/>
    <cellStyle name="40% - Accent6 23 3 2" xfId="10410"/>
    <cellStyle name="40% - Accent6 23 4" xfId="3191"/>
    <cellStyle name="40% - Accent6 23 4 2" xfId="8660"/>
    <cellStyle name="40% - Accent6 23 5" xfId="6912"/>
    <cellStyle name="40% - Accent6 24" xfId="1686"/>
    <cellStyle name="40% - Accent6 24 2" xfId="5292"/>
    <cellStyle name="40% - Accent6 24 2 2" xfId="10757"/>
    <cellStyle name="40% - Accent6 24 3" xfId="3538"/>
    <cellStyle name="40% - Accent6 24 3 2" xfId="9007"/>
    <cellStyle name="40% - Accent6 24 4" xfId="7259"/>
    <cellStyle name="40% - Accent6 25" xfId="2416"/>
    <cellStyle name="40% - Accent6 25 2" xfId="5990"/>
    <cellStyle name="40% - Accent6 25 2 2" xfId="11455"/>
    <cellStyle name="40% - Accent6 25 3" xfId="4236"/>
    <cellStyle name="40% - Accent6 25 3 2" xfId="9705"/>
    <cellStyle name="40% - Accent6 25 4" xfId="7957"/>
    <cellStyle name="40% - Accent6 26" xfId="2772"/>
    <cellStyle name="40% - Accent6 27" xfId="4594"/>
    <cellStyle name="40% - Accent6 27 2" xfId="10059"/>
    <cellStyle name="40% - Accent6 28" xfId="2842"/>
    <cellStyle name="40% - Accent6 28 2" xfId="8311"/>
    <cellStyle name="40% - Accent6 29" xfId="6346"/>
    <cellStyle name="40% - Accent6 29 2" xfId="11809"/>
    <cellStyle name="40% - Accent6 3" xfId="64"/>
    <cellStyle name="40% - Accent6 3 2" xfId="913"/>
    <cellStyle name="40% - Accent6 3 3" xfId="513"/>
    <cellStyle name="40% - Accent6 3 3 2" xfId="1398"/>
    <cellStyle name="40% - Accent6 3 3 2 2" xfId="2096"/>
    <cellStyle name="40% - Accent6 3 3 2 2 2" xfId="5702"/>
    <cellStyle name="40% - Accent6 3 3 2 2 2 2" xfId="11167"/>
    <cellStyle name="40% - Accent6 3 3 2 2 3" xfId="3948"/>
    <cellStyle name="40% - Accent6 3 3 2 2 3 2" xfId="9417"/>
    <cellStyle name="40% - Accent6 3 3 2 2 4" xfId="7669"/>
    <cellStyle name="40% - Accent6 3 3 2 3" xfId="5006"/>
    <cellStyle name="40% - Accent6 3 3 2 3 2" xfId="10471"/>
    <cellStyle name="40% - Accent6 3 3 2 4" xfId="3252"/>
    <cellStyle name="40% - Accent6 3 3 2 4 2" xfId="8721"/>
    <cellStyle name="40% - Accent6 3 3 2 5" xfId="6973"/>
    <cellStyle name="40% - Accent6 3 3 3" xfId="1747"/>
    <cellStyle name="40% - Accent6 3 3 3 2" xfId="5353"/>
    <cellStyle name="40% - Accent6 3 3 3 2 2" xfId="10818"/>
    <cellStyle name="40% - Accent6 3 3 3 3" xfId="3599"/>
    <cellStyle name="40% - Accent6 3 3 3 3 2" xfId="9068"/>
    <cellStyle name="40% - Accent6 3 3 3 4" xfId="7320"/>
    <cellStyle name="40% - Accent6 3 3 4" xfId="2477"/>
    <cellStyle name="40% - Accent6 3 3 4 2" xfId="6051"/>
    <cellStyle name="40% - Accent6 3 3 4 2 2" xfId="11516"/>
    <cellStyle name="40% - Accent6 3 3 4 3" xfId="4297"/>
    <cellStyle name="40% - Accent6 3 3 4 3 2" xfId="9766"/>
    <cellStyle name="40% - Accent6 3 3 4 4" xfId="8018"/>
    <cellStyle name="40% - Accent6 3 3 5" xfId="4655"/>
    <cellStyle name="40% - Accent6 3 3 5 2" xfId="10120"/>
    <cellStyle name="40% - Accent6 3 3 6" xfId="2903"/>
    <cellStyle name="40% - Accent6 3 3 6 2" xfId="8372"/>
    <cellStyle name="40% - Accent6 3 3 7" xfId="6624"/>
    <cellStyle name="40% - Accent6 30" xfId="6561"/>
    <cellStyle name="40% - Accent6 31" xfId="11923"/>
    <cellStyle name="40% - Accent6 4" xfId="326"/>
    <cellStyle name="40% - Accent6 4 2" xfId="555"/>
    <cellStyle name="40% - Accent6 4 2 2" xfId="1412"/>
    <cellStyle name="40% - Accent6 4 2 2 2" xfId="2110"/>
    <cellStyle name="40% - Accent6 4 2 2 2 2" xfId="5716"/>
    <cellStyle name="40% - Accent6 4 2 2 2 2 2" xfId="11181"/>
    <cellStyle name="40% - Accent6 4 2 2 2 3" xfId="3962"/>
    <cellStyle name="40% - Accent6 4 2 2 2 3 2" xfId="9431"/>
    <cellStyle name="40% - Accent6 4 2 2 2 4" xfId="7683"/>
    <cellStyle name="40% - Accent6 4 2 2 3" xfId="5020"/>
    <cellStyle name="40% - Accent6 4 2 2 3 2" xfId="10485"/>
    <cellStyle name="40% - Accent6 4 2 2 4" xfId="3266"/>
    <cellStyle name="40% - Accent6 4 2 2 4 2" xfId="8735"/>
    <cellStyle name="40% - Accent6 4 2 2 5" xfId="6987"/>
    <cellStyle name="40% - Accent6 4 2 3" xfId="1761"/>
    <cellStyle name="40% - Accent6 4 2 3 2" xfId="5367"/>
    <cellStyle name="40% - Accent6 4 2 3 2 2" xfId="10832"/>
    <cellStyle name="40% - Accent6 4 2 3 3" xfId="3613"/>
    <cellStyle name="40% - Accent6 4 2 3 3 2" xfId="9082"/>
    <cellStyle name="40% - Accent6 4 2 3 4" xfId="7334"/>
    <cellStyle name="40% - Accent6 4 2 4" xfId="2491"/>
    <cellStyle name="40% - Accent6 4 2 4 2" xfId="6065"/>
    <cellStyle name="40% - Accent6 4 2 4 2 2" xfId="11530"/>
    <cellStyle name="40% - Accent6 4 2 4 3" xfId="4311"/>
    <cellStyle name="40% - Accent6 4 2 4 3 2" xfId="9780"/>
    <cellStyle name="40% - Accent6 4 2 4 4" xfId="8032"/>
    <cellStyle name="40% - Accent6 4 2 5" xfId="4669"/>
    <cellStyle name="40% - Accent6 4 2 5 2" xfId="10134"/>
    <cellStyle name="40% - Accent6 4 2 6" xfId="2917"/>
    <cellStyle name="40% - Accent6 4 2 6 2" xfId="8386"/>
    <cellStyle name="40% - Accent6 4 2 7" xfId="6638"/>
    <cellStyle name="40% - Accent6 4 3" xfId="1354"/>
    <cellStyle name="40% - Accent6 4 3 2" xfId="2052"/>
    <cellStyle name="40% - Accent6 4 3 2 2" xfId="5658"/>
    <cellStyle name="40% - Accent6 4 3 2 2 2" xfId="11123"/>
    <cellStyle name="40% - Accent6 4 3 2 3" xfId="3904"/>
    <cellStyle name="40% - Accent6 4 3 2 3 2" xfId="9373"/>
    <cellStyle name="40% - Accent6 4 3 2 4" xfId="7625"/>
    <cellStyle name="40% - Accent6 4 3 3" xfId="4962"/>
    <cellStyle name="40% - Accent6 4 3 3 2" xfId="10427"/>
    <cellStyle name="40% - Accent6 4 3 4" xfId="3208"/>
    <cellStyle name="40% - Accent6 4 3 4 2" xfId="8677"/>
    <cellStyle name="40% - Accent6 4 3 5" xfId="6929"/>
    <cellStyle name="40% - Accent6 4 4" xfId="1703"/>
    <cellStyle name="40% - Accent6 4 4 2" xfId="5309"/>
    <cellStyle name="40% - Accent6 4 4 2 2" xfId="10774"/>
    <cellStyle name="40% - Accent6 4 4 3" xfId="3555"/>
    <cellStyle name="40% - Accent6 4 4 3 2" xfId="9024"/>
    <cellStyle name="40% - Accent6 4 4 4" xfId="7276"/>
    <cellStyle name="40% - Accent6 4 5" xfId="2433"/>
    <cellStyle name="40% - Accent6 4 5 2" xfId="6007"/>
    <cellStyle name="40% - Accent6 4 5 2 2" xfId="11472"/>
    <cellStyle name="40% - Accent6 4 5 3" xfId="4253"/>
    <cellStyle name="40% - Accent6 4 5 3 2" xfId="9722"/>
    <cellStyle name="40% - Accent6 4 5 4" xfId="7974"/>
    <cellStyle name="40% - Accent6 4 6" xfId="4611"/>
    <cellStyle name="40% - Accent6 4 6 2" xfId="10076"/>
    <cellStyle name="40% - Accent6 4 7" xfId="2859"/>
    <cellStyle name="40% - Accent6 4 7 2" xfId="8328"/>
    <cellStyle name="40% - Accent6 4 8" xfId="6580"/>
    <cellStyle name="40% - Accent6 5" xfId="597"/>
    <cellStyle name="40% - Accent6 5 2" xfId="1426"/>
    <cellStyle name="40% - Accent6 5 2 2" xfId="2124"/>
    <cellStyle name="40% - Accent6 5 2 2 2" xfId="5730"/>
    <cellStyle name="40% - Accent6 5 2 2 2 2" xfId="11195"/>
    <cellStyle name="40% - Accent6 5 2 2 3" xfId="3976"/>
    <cellStyle name="40% - Accent6 5 2 2 3 2" xfId="9445"/>
    <cellStyle name="40% - Accent6 5 2 2 4" xfId="7697"/>
    <cellStyle name="40% - Accent6 5 2 3" xfId="5034"/>
    <cellStyle name="40% - Accent6 5 2 3 2" xfId="10499"/>
    <cellStyle name="40% - Accent6 5 2 4" xfId="3280"/>
    <cellStyle name="40% - Accent6 5 2 4 2" xfId="8749"/>
    <cellStyle name="40% - Accent6 5 2 5" xfId="7001"/>
    <cellStyle name="40% - Accent6 5 3" xfId="1775"/>
    <cellStyle name="40% - Accent6 5 3 2" xfId="5381"/>
    <cellStyle name="40% - Accent6 5 3 2 2" xfId="10846"/>
    <cellStyle name="40% - Accent6 5 3 3" xfId="3627"/>
    <cellStyle name="40% - Accent6 5 3 3 2" xfId="9096"/>
    <cellStyle name="40% - Accent6 5 3 4" xfId="7348"/>
    <cellStyle name="40% - Accent6 5 4" xfId="2505"/>
    <cellStyle name="40% - Accent6 5 4 2" xfId="6079"/>
    <cellStyle name="40% - Accent6 5 4 2 2" xfId="11544"/>
    <cellStyle name="40% - Accent6 5 4 3" xfId="4325"/>
    <cellStyle name="40% - Accent6 5 4 3 2" xfId="9794"/>
    <cellStyle name="40% - Accent6 5 4 4" xfId="8046"/>
    <cellStyle name="40% - Accent6 5 5" xfId="4683"/>
    <cellStyle name="40% - Accent6 5 5 2" xfId="10148"/>
    <cellStyle name="40% - Accent6 5 6" xfId="2931"/>
    <cellStyle name="40% - Accent6 5 6 2" xfId="8400"/>
    <cellStyle name="40% - Accent6 5 7" xfId="6652"/>
    <cellStyle name="40% - Accent6 6" xfId="639"/>
    <cellStyle name="40% - Accent6 6 2" xfId="1440"/>
    <cellStyle name="40% - Accent6 6 2 2" xfId="2138"/>
    <cellStyle name="40% - Accent6 6 2 2 2" xfId="5744"/>
    <cellStyle name="40% - Accent6 6 2 2 2 2" xfId="11209"/>
    <cellStyle name="40% - Accent6 6 2 2 3" xfId="3990"/>
    <cellStyle name="40% - Accent6 6 2 2 3 2" xfId="9459"/>
    <cellStyle name="40% - Accent6 6 2 2 4" xfId="7711"/>
    <cellStyle name="40% - Accent6 6 2 3" xfId="5048"/>
    <cellStyle name="40% - Accent6 6 2 3 2" xfId="10513"/>
    <cellStyle name="40% - Accent6 6 2 4" xfId="3294"/>
    <cellStyle name="40% - Accent6 6 2 4 2" xfId="8763"/>
    <cellStyle name="40% - Accent6 6 2 5" xfId="7015"/>
    <cellStyle name="40% - Accent6 6 3" xfId="1789"/>
    <cellStyle name="40% - Accent6 6 3 2" xfId="5395"/>
    <cellStyle name="40% - Accent6 6 3 2 2" xfId="10860"/>
    <cellStyle name="40% - Accent6 6 3 3" xfId="3641"/>
    <cellStyle name="40% - Accent6 6 3 3 2" xfId="9110"/>
    <cellStyle name="40% - Accent6 6 3 4" xfId="7362"/>
    <cellStyle name="40% - Accent6 6 4" xfId="2519"/>
    <cellStyle name="40% - Accent6 6 4 2" xfId="6093"/>
    <cellStyle name="40% - Accent6 6 4 2 2" xfId="11558"/>
    <cellStyle name="40% - Accent6 6 4 3" xfId="4339"/>
    <cellStyle name="40% - Accent6 6 4 3 2" xfId="9808"/>
    <cellStyle name="40% - Accent6 6 4 4" xfId="8060"/>
    <cellStyle name="40% - Accent6 6 5" xfId="4698"/>
    <cellStyle name="40% - Accent6 6 5 2" xfId="10163"/>
    <cellStyle name="40% - Accent6 6 6" xfId="2945"/>
    <cellStyle name="40% - Accent6 6 6 2" xfId="8414"/>
    <cellStyle name="40% - Accent6 6 7" xfId="6666"/>
    <cellStyle name="40% - Accent6 7" xfId="681"/>
    <cellStyle name="40% - Accent6 7 2" xfId="1454"/>
    <cellStyle name="40% - Accent6 7 2 2" xfId="2152"/>
    <cellStyle name="40% - Accent6 7 2 2 2" xfId="5758"/>
    <cellStyle name="40% - Accent6 7 2 2 2 2" xfId="11223"/>
    <cellStyle name="40% - Accent6 7 2 2 3" xfId="4004"/>
    <cellStyle name="40% - Accent6 7 2 2 3 2" xfId="9473"/>
    <cellStyle name="40% - Accent6 7 2 2 4" xfId="7725"/>
    <cellStyle name="40% - Accent6 7 2 3" xfId="5062"/>
    <cellStyle name="40% - Accent6 7 2 3 2" xfId="10527"/>
    <cellStyle name="40% - Accent6 7 2 4" xfId="3308"/>
    <cellStyle name="40% - Accent6 7 2 4 2" xfId="8777"/>
    <cellStyle name="40% - Accent6 7 2 5" xfId="7029"/>
    <cellStyle name="40% - Accent6 7 3" xfId="1803"/>
    <cellStyle name="40% - Accent6 7 3 2" xfId="5409"/>
    <cellStyle name="40% - Accent6 7 3 2 2" xfId="10874"/>
    <cellStyle name="40% - Accent6 7 3 3" xfId="3655"/>
    <cellStyle name="40% - Accent6 7 3 3 2" xfId="9124"/>
    <cellStyle name="40% - Accent6 7 3 4" xfId="7376"/>
    <cellStyle name="40% - Accent6 7 4" xfId="2533"/>
    <cellStyle name="40% - Accent6 7 4 2" xfId="6107"/>
    <cellStyle name="40% - Accent6 7 4 2 2" xfId="11572"/>
    <cellStyle name="40% - Accent6 7 4 3" xfId="4353"/>
    <cellStyle name="40% - Accent6 7 4 3 2" xfId="9822"/>
    <cellStyle name="40% - Accent6 7 4 4" xfId="8074"/>
    <cellStyle name="40% - Accent6 7 5" xfId="4713"/>
    <cellStyle name="40% - Accent6 7 5 2" xfId="10178"/>
    <cellStyle name="40% - Accent6 7 6" xfId="2959"/>
    <cellStyle name="40% - Accent6 7 6 2" xfId="8428"/>
    <cellStyle name="40% - Accent6 7 7" xfId="6680"/>
    <cellStyle name="40% - Accent6 8" xfId="722"/>
    <cellStyle name="40% - Accent6 8 2" xfId="1467"/>
    <cellStyle name="40% - Accent6 8 2 2" xfId="2165"/>
    <cellStyle name="40% - Accent6 8 2 2 2" xfId="5771"/>
    <cellStyle name="40% - Accent6 8 2 2 2 2" xfId="11236"/>
    <cellStyle name="40% - Accent6 8 2 2 3" xfId="4017"/>
    <cellStyle name="40% - Accent6 8 2 2 3 2" xfId="9486"/>
    <cellStyle name="40% - Accent6 8 2 2 4" xfId="7738"/>
    <cellStyle name="40% - Accent6 8 2 3" xfId="5075"/>
    <cellStyle name="40% - Accent6 8 2 3 2" xfId="10540"/>
    <cellStyle name="40% - Accent6 8 2 4" xfId="3321"/>
    <cellStyle name="40% - Accent6 8 2 4 2" xfId="8790"/>
    <cellStyle name="40% - Accent6 8 2 5" xfId="7042"/>
    <cellStyle name="40% - Accent6 8 3" xfId="1816"/>
    <cellStyle name="40% - Accent6 8 3 2" xfId="5422"/>
    <cellStyle name="40% - Accent6 8 3 2 2" xfId="10887"/>
    <cellStyle name="40% - Accent6 8 3 3" xfId="3668"/>
    <cellStyle name="40% - Accent6 8 3 3 2" xfId="9137"/>
    <cellStyle name="40% - Accent6 8 3 4" xfId="7389"/>
    <cellStyle name="40% - Accent6 8 4" xfId="2546"/>
    <cellStyle name="40% - Accent6 8 4 2" xfId="6120"/>
    <cellStyle name="40% - Accent6 8 4 2 2" xfId="11585"/>
    <cellStyle name="40% - Accent6 8 4 3" xfId="4366"/>
    <cellStyle name="40% - Accent6 8 4 3 2" xfId="9835"/>
    <cellStyle name="40% - Accent6 8 4 4" xfId="8087"/>
    <cellStyle name="40% - Accent6 8 5" xfId="4726"/>
    <cellStyle name="40% - Accent6 8 5 2" xfId="10191"/>
    <cellStyle name="40% - Accent6 8 6" xfId="2972"/>
    <cellStyle name="40% - Accent6 8 6 2" xfId="8441"/>
    <cellStyle name="40% - Accent6 8 7" xfId="6693"/>
    <cellStyle name="40% - Accent6 9" xfId="763"/>
    <cellStyle name="40% - Accent6 9 2" xfId="1480"/>
    <cellStyle name="40% - Accent6 9 2 2" xfId="2178"/>
    <cellStyle name="40% - Accent6 9 2 2 2" xfId="5784"/>
    <cellStyle name="40% - Accent6 9 2 2 2 2" xfId="11249"/>
    <cellStyle name="40% - Accent6 9 2 2 3" xfId="4030"/>
    <cellStyle name="40% - Accent6 9 2 2 3 2" xfId="9499"/>
    <cellStyle name="40% - Accent6 9 2 2 4" xfId="7751"/>
    <cellStyle name="40% - Accent6 9 2 3" xfId="5088"/>
    <cellStyle name="40% - Accent6 9 2 3 2" xfId="10553"/>
    <cellStyle name="40% - Accent6 9 2 4" xfId="3334"/>
    <cellStyle name="40% - Accent6 9 2 4 2" xfId="8803"/>
    <cellStyle name="40% - Accent6 9 2 5" xfId="7055"/>
    <cellStyle name="40% - Accent6 9 3" xfId="1829"/>
    <cellStyle name="40% - Accent6 9 3 2" xfId="5435"/>
    <cellStyle name="40% - Accent6 9 3 2 2" xfId="10900"/>
    <cellStyle name="40% - Accent6 9 3 3" xfId="3681"/>
    <cellStyle name="40% - Accent6 9 3 3 2" xfId="9150"/>
    <cellStyle name="40% - Accent6 9 3 4" xfId="7402"/>
    <cellStyle name="40% - Accent6 9 4" xfId="2559"/>
    <cellStyle name="40% - Accent6 9 4 2" xfId="6133"/>
    <cellStyle name="40% - Accent6 9 4 2 2" xfId="11598"/>
    <cellStyle name="40% - Accent6 9 4 3" xfId="4379"/>
    <cellStyle name="40% - Accent6 9 4 3 2" xfId="9848"/>
    <cellStyle name="40% - Accent6 9 4 4" xfId="8100"/>
    <cellStyle name="40% - Accent6 9 5" xfId="4739"/>
    <cellStyle name="40% - Accent6 9 5 2" xfId="10204"/>
    <cellStyle name="40% - Accent6 9 6" xfId="2985"/>
    <cellStyle name="40% - Accent6 9 6 2" xfId="8454"/>
    <cellStyle name="40% - Accent6 9 7" xfId="6706"/>
    <cellStyle name="60% - Accent1" xfId="65" builtinId="32" customBuiltin="1"/>
    <cellStyle name="60% - Accent1 10" xfId="349"/>
    <cellStyle name="60% - Accent1 11" xfId="2773"/>
    <cellStyle name="60% - Accent1 2" xfId="452"/>
    <cellStyle name="60% - Accent1 2 2" xfId="2375"/>
    <cellStyle name="60% - Accent1 3" xfId="494"/>
    <cellStyle name="60% - Accent1 4" xfId="536"/>
    <cellStyle name="60% - Accent1 5" xfId="578"/>
    <cellStyle name="60% - Accent1 6" xfId="620"/>
    <cellStyle name="60% - Accent1 7" xfId="662"/>
    <cellStyle name="60% - Accent1 8" xfId="703"/>
    <cellStyle name="60% - Accent1 9" xfId="744"/>
    <cellStyle name="60% - Accent2" xfId="66" builtinId="36" customBuiltin="1"/>
    <cellStyle name="60% - Accent2 10" xfId="359"/>
    <cellStyle name="60% - Accent2 11" xfId="2774"/>
    <cellStyle name="60% - Accent2 2" xfId="456"/>
    <cellStyle name="60% - Accent2 2 2" xfId="2376"/>
    <cellStyle name="60% - Accent2 3" xfId="498"/>
    <cellStyle name="60% - Accent2 4" xfId="540"/>
    <cellStyle name="60% - Accent2 5" xfId="582"/>
    <cellStyle name="60% - Accent2 6" xfId="624"/>
    <cellStyle name="60% - Accent2 7" xfId="666"/>
    <cellStyle name="60% - Accent2 8" xfId="707"/>
    <cellStyle name="60% - Accent2 9" xfId="748"/>
    <cellStyle name="60% - Accent3" xfId="67" builtinId="40" customBuiltin="1"/>
    <cellStyle name="60% - Accent3 10" xfId="356"/>
    <cellStyle name="60% - Accent3 11" xfId="2775"/>
    <cellStyle name="60% - Accent3 2" xfId="460"/>
    <cellStyle name="60% - Accent3 2 2" xfId="2377"/>
    <cellStyle name="60% - Accent3 3" xfId="502"/>
    <cellStyle name="60% - Accent3 4" xfId="544"/>
    <cellStyle name="60% - Accent3 5" xfId="586"/>
    <cellStyle name="60% - Accent3 6" xfId="628"/>
    <cellStyle name="60% - Accent3 7" xfId="670"/>
    <cellStyle name="60% - Accent3 8" xfId="711"/>
    <cellStyle name="60% - Accent3 9" xfId="752"/>
    <cellStyle name="60% - Accent4" xfId="68" builtinId="44" customBuiltin="1"/>
    <cellStyle name="60% - Accent4 10" xfId="354"/>
    <cellStyle name="60% - Accent4 11" xfId="2776"/>
    <cellStyle name="60% - Accent4 2" xfId="464"/>
    <cellStyle name="60% - Accent4 2 2" xfId="2378"/>
    <cellStyle name="60% - Accent4 3" xfId="506"/>
    <cellStyle name="60% - Accent4 4" xfId="548"/>
    <cellStyle name="60% - Accent4 5" xfId="590"/>
    <cellStyle name="60% - Accent4 6" xfId="632"/>
    <cellStyle name="60% - Accent4 7" xfId="674"/>
    <cellStyle name="60% - Accent4 8" xfId="715"/>
    <cellStyle name="60% - Accent4 9" xfId="756"/>
    <cellStyle name="60% - Accent5" xfId="69" builtinId="48" customBuiltin="1"/>
    <cellStyle name="60% - Accent5 10" xfId="350"/>
    <cellStyle name="60% - Accent5 11" xfId="2777"/>
    <cellStyle name="60% - Accent5 2" xfId="468"/>
    <cellStyle name="60% - Accent5 2 2" xfId="2379"/>
    <cellStyle name="60% - Accent5 3" xfId="510"/>
    <cellStyle name="60% - Accent5 4" xfId="552"/>
    <cellStyle name="60% - Accent5 5" xfId="594"/>
    <cellStyle name="60% - Accent5 6" xfId="636"/>
    <cellStyle name="60% - Accent5 7" xfId="678"/>
    <cellStyle name="60% - Accent5 8" xfId="719"/>
    <cellStyle name="60% - Accent5 9" xfId="760"/>
    <cellStyle name="60% - Accent6" xfId="70" builtinId="52" customBuiltin="1"/>
    <cellStyle name="60% - Accent6 10" xfId="367"/>
    <cellStyle name="60% - Accent6 11" xfId="2778"/>
    <cellStyle name="60% - Accent6 2" xfId="472"/>
    <cellStyle name="60% - Accent6 2 2" xfId="2380"/>
    <cellStyle name="60% - Accent6 3" xfId="514"/>
    <cellStyle name="60% - Accent6 4" xfId="556"/>
    <cellStyle name="60% - Accent6 5" xfId="598"/>
    <cellStyle name="60% - Accent6 6" xfId="640"/>
    <cellStyle name="60% - Accent6 7" xfId="682"/>
    <cellStyle name="60% - Accent6 8" xfId="723"/>
    <cellStyle name="60% - Accent6 9" xfId="764"/>
    <cellStyle name="Accent1" xfId="71" builtinId="29" customBuiltin="1"/>
    <cellStyle name="Accent1 - 20%" xfId="279"/>
    <cellStyle name="Accent1 - 40%" xfId="280"/>
    <cellStyle name="Accent1 - 60%" xfId="281"/>
    <cellStyle name="Accent1 10" xfId="773"/>
    <cellStyle name="Accent1 11" xfId="783"/>
    <cellStyle name="Accent1 12" xfId="800"/>
    <cellStyle name="Accent1 13" xfId="805"/>
    <cellStyle name="Accent1 14" xfId="818"/>
    <cellStyle name="Accent1 15" xfId="824"/>
    <cellStyle name="Accent1 16" xfId="843"/>
    <cellStyle name="Accent1 17" xfId="857"/>
    <cellStyle name="Accent1 18" xfId="863"/>
    <cellStyle name="Accent1 19" xfId="880"/>
    <cellStyle name="Accent1 2" xfId="449"/>
    <cellStyle name="Accent1 2 2" xfId="2381"/>
    <cellStyle name="Accent1 20" xfId="987"/>
    <cellStyle name="Accent1 21" xfId="994"/>
    <cellStyle name="Accent1 22" xfId="1015"/>
    <cellStyle name="Accent1 23" xfId="1028"/>
    <cellStyle name="Accent1 24" xfId="1035"/>
    <cellStyle name="Accent1 25" xfId="1060"/>
    <cellStyle name="Accent1 26" xfId="1031"/>
    <cellStyle name="Accent1 27" xfId="1056"/>
    <cellStyle name="Accent1 28" xfId="1117"/>
    <cellStyle name="Accent1 29" xfId="1144"/>
    <cellStyle name="Accent1 3" xfId="491"/>
    <cellStyle name="Accent1 30" xfId="1153"/>
    <cellStyle name="Accent1 31" xfId="1168"/>
    <cellStyle name="Accent1 32" xfId="1177"/>
    <cellStyle name="Accent1 33" xfId="1198"/>
    <cellStyle name="Accent1 34" xfId="1229"/>
    <cellStyle name="Accent1 35" xfId="1240"/>
    <cellStyle name="Accent1 36" xfId="1261"/>
    <cellStyle name="Accent1 37" xfId="1269"/>
    <cellStyle name="Accent1 38" xfId="1273"/>
    <cellStyle name="Accent1 39" xfId="1266"/>
    <cellStyle name="Accent1 4" xfId="533"/>
    <cellStyle name="Accent1 40" xfId="1257"/>
    <cellStyle name="Accent1 41" xfId="1290"/>
    <cellStyle name="Accent1 42" xfId="1299"/>
    <cellStyle name="Accent1 43" xfId="365"/>
    <cellStyle name="Accent1 44" xfId="2779"/>
    <cellStyle name="Accent1 45" xfId="2812"/>
    <cellStyle name="Accent1 46" xfId="2819"/>
    <cellStyle name="Accent1 47" xfId="2806"/>
    <cellStyle name="Accent1 5" xfId="575"/>
    <cellStyle name="Accent1 6" xfId="617"/>
    <cellStyle name="Accent1 7" xfId="659"/>
    <cellStyle name="Accent1 8" xfId="700"/>
    <cellStyle name="Accent1 9" xfId="741"/>
    <cellStyle name="Accent2" xfId="72" builtinId="33" customBuiltin="1"/>
    <cellStyle name="Accent2 - 20%" xfId="282"/>
    <cellStyle name="Accent2 - 40%" xfId="283"/>
    <cellStyle name="Accent2 - 60%" xfId="284"/>
    <cellStyle name="Accent2 10" xfId="777"/>
    <cellStyle name="Accent2 11" xfId="795"/>
    <cellStyle name="Accent2 12" xfId="803"/>
    <cellStyle name="Accent2 13" xfId="808"/>
    <cellStyle name="Accent2 14" xfId="821"/>
    <cellStyle name="Accent2 15" xfId="838"/>
    <cellStyle name="Accent2 16" xfId="846"/>
    <cellStyle name="Accent2 17" xfId="860"/>
    <cellStyle name="Accent2 18" xfId="877"/>
    <cellStyle name="Accent2 19" xfId="883"/>
    <cellStyle name="Accent2 2" xfId="453"/>
    <cellStyle name="Accent2 2 2" xfId="2382"/>
    <cellStyle name="Accent2 20" xfId="991"/>
    <cellStyle name="Accent2 21" xfId="1009"/>
    <cellStyle name="Accent2 22" xfId="1008"/>
    <cellStyle name="Accent2 23" xfId="1032"/>
    <cellStyle name="Accent2 24" xfId="1051"/>
    <cellStyle name="Accent2 25" xfId="1063"/>
    <cellStyle name="Accent2 26" xfId="1066"/>
    <cellStyle name="Accent2 27" xfId="1069"/>
    <cellStyle name="Accent2 28" xfId="1120"/>
    <cellStyle name="Accent2 29" xfId="1147"/>
    <cellStyle name="Accent2 3" xfId="495"/>
    <cellStyle name="Accent2 30" xfId="1163"/>
    <cellStyle name="Accent2 31" xfId="1171"/>
    <cellStyle name="Accent2 32" xfId="1180"/>
    <cellStyle name="Accent2 33" xfId="1201"/>
    <cellStyle name="Accent2 34" xfId="1233"/>
    <cellStyle name="Accent2 35" xfId="1251"/>
    <cellStyle name="Accent2 36" xfId="1264"/>
    <cellStyle name="Accent2 37" xfId="1260"/>
    <cellStyle name="Accent2 38" xfId="1276"/>
    <cellStyle name="Accent2 39" xfId="1279"/>
    <cellStyle name="Accent2 4" xfId="537"/>
    <cellStyle name="Accent2 40" xfId="1282"/>
    <cellStyle name="Accent2 41" xfId="1293"/>
    <cellStyle name="Accent2 42" xfId="1309"/>
    <cellStyle name="Accent2 43" xfId="361"/>
    <cellStyle name="Accent2 44" xfId="2780"/>
    <cellStyle name="Accent2 45" xfId="2813"/>
    <cellStyle name="Accent2 46" xfId="2818"/>
    <cellStyle name="Accent2 47" xfId="2807"/>
    <cellStyle name="Accent2 5" xfId="579"/>
    <cellStyle name="Accent2 6" xfId="621"/>
    <cellStyle name="Accent2 7" xfId="663"/>
    <cellStyle name="Accent2 8" xfId="704"/>
    <cellStyle name="Accent2 9" xfId="745"/>
    <cellStyle name="Accent3" xfId="73" builtinId="37" customBuiltin="1"/>
    <cellStyle name="Accent3 - 20%" xfId="285"/>
    <cellStyle name="Accent3 - 40%" xfId="286"/>
    <cellStyle name="Accent3 - 60%" xfId="287"/>
    <cellStyle name="Accent3 10" xfId="780"/>
    <cellStyle name="Accent3 11" xfId="797"/>
    <cellStyle name="Accent3 12" xfId="776"/>
    <cellStyle name="Accent3 13" xfId="799"/>
    <cellStyle name="Accent3 14" xfId="825"/>
    <cellStyle name="Accent3 15" xfId="840"/>
    <cellStyle name="Accent3 16" xfId="839"/>
    <cellStyle name="Accent3 17" xfId="864"/>
    <cellStyle name="Accent3 18" xfId="878"/>
    <cellStyle name="Accent3 19" xfId="876"/>
    <cellStyle name="Accent3 2" xfId="457"/>
    <cellStyle name="Accent3 2 2" xfId="2383"/>
    <cellStyle name="Accent3 20" xfId="995"/>
    <cellStyle name="Accent3 21" xfId="1010"/>
    <cellStyle name="Accent3 22" xfId="1011"/>
    <cellStyle name="Accent3 23" xfId="1036"/>
    <cellStyle name="Accent3 24" xfId="1054"/>
    <cellStyle name="Accent3 25" xfId="1053"/>
    <cellStyle name="Accent3 26" xfId="1059"/>
    <cellStyle name="Accent3 27" xfId="1052"/>
    <cellStyle name="Accent3 28" xfId="1123"/>
    <cellStyle name="Accent3 29" xfId="1150"/>
    <cellStyle name="Accent3 3" xfId="499"/>
    <cellStyle name="Accent3 30" xfId="1165"/>
    <cellStyle name="Accent3 31" xfId="1164"/>
    <cellStyle name="Accent3 32" xfId="1183"/>
    <cellStyle name="Accent3 33" xfId="1204"/>
    <cellStyle name="Accent3 34" xfId="1237"/>
    <cellStyle name="Accent3 35" xfId="1255"/>
    <cellStyle name="Accent3 36" xfId="1253"/>
    <cellStyle name="Accent3 37" xfId="1256"/>
    <cellStyle name="Accent3 38" xfId="1268"/>
    <cellStyle name="Accent3 39" xfId="1272"/>
    <cellStyle name="Accent3 4" xfId="541"/>
    <cellStyle name="Accent3 40" xfId="1254"/>
    <cellStyle name="Accent3 41" xfId="1296"/>
    <cellStyle name="Accent3 42" xfId="1310"/>
    <cellStyle name="Accent3 43" xfId="364"/>
    <cellStyle name="Accent3 44" xfId="2781"/>
    <cellStyle name="Accent3 45" xfId="2814"/>
    <cellStyle name="Accent3 46" xfId="2811"/>
    <cellStyle name="Accent3 47" xfId="2820"/>
    <cellStyle name="Accent3 5" xfId="583"/>
    <cellStyle name="Accent3 6" xfId="625"/>
    <cellStyle name="Accent3 7" xfId="667"/>
    <cellStyle name="Accent3 8" xfId="708"/>
    <cellStyle name="Accent3 9" xfId="749"/>
    <cellStyle name="Accent4" xfId="74" builtinId="41" customBuiltin="1"/>
    <cellStyle name="Accent4 - 20%" xfId="288"/>
    <cellStyle name="Accent4 - 40%" xfId="289"/>
    <cellStyle name="Accent4 - 60%" xfId="290"/>
    <cellStyle name="Accent4 10" xfId="784"/>
    <cellStyle name="Accent4 11" xfId="801"/>
    <cellStyle name="Accent4 12" xfId="798"/>
    <cellStyle name="Accent4 13" xfId="796"/>
    <cellStyle name="Accent4 14" xfId="828"/>
    <cellStyle name="Accent4 15" xfId="841"/>
    <cellStyle name="Accent4 16" xfId="842"/>
    <cellStyle name="Accent4 17" xfId="867"/>
    <cellStyle name="Accent4 18" xfId="881"/>
    <cellStyle name="Accent4 19" xfId="879"/>
    <cellStyle name="Accent4 2" xfId="461"/>
    <cellStyle name="Accent4 2 2" xfId="2384"/>
    <cellStyle name="Accent4 20" xfId="998"/>
    <cellStyle name="Accent4 21" xfId="1012"/>
    <cellStyle name="Accent4 22" xfId="1014"/>
    <cellStyle name="Accent4 23" xfId="1039"/>
    <cellStyle name="Accent4 24" xfId="1057"/>
    <cellStyle name="Accent4 25" xfId="1058"/>
    <cellStyle name="Accent4 26" xfId="1055"/>
    <cellStyle name="Accent4 27" xfId="1050"/>
    <cellStyle name="Accent4 28" xfId="1126"/>
    <cellStyle name="Accent4 29" xfId="1154"/>
    <cellStyle name="Accent4 3" xfId="503"/>
    <cellStyle name="Accent4 30" xfId="1166"/>
    <cellStyle name="Accent4 31" xfId="1167"/>
    <cellStyle name="Accent4 32" xfId="1186"/>
    <cellStyle name="Accent4 33" xfId="1207"/>
    <cellStyle name="Accent4 34" xfId="1241"/>
    <cellStyle name="Accent4 35" xfId="1258"/>
    <cellStyle name="Accent4 36" xfId="1259"/>
    <cellStyle name="Accent4 37" xfId="1270"/>
    <cellStyle name="Accent4 38" xfId="1271"/>
    <cellStyle name="Accent4 39" xfId="1232"/>
    <cellStyle name="Accent4 4" xfId="545"/>
    <cellStyle name="Accent4 40" xfId="1252"/>
    <cellStyle name="Accent4 41" xfId="1300"/>
    <cellStyle name="Accent4 42" xfId="1311"/>
    <cellStyle name="Accent4 43" xfId="366"/>
    <cellStyle name="Accent4 44" xfId="2782"/>
    <cellStyle name="Accent4 45" xfId="2815"/>
    <cellStyle name="Accent4 46" xfId="2810"/>
    <cellStyle name="Accent4 47" xfId="2821"/>
    <cellStyle name="Accent4 5" xfId="587"/>
    <cellStyle name="Accent4 6" xfId="629"/>
    <cellStyle name="Accent4 7" xfId="671"/>
    <cellStyle name="Accent4 8" xfId="712"/>
    <cellStyle name="Accent4 9" xfId="753"/>
    <cellStyle name="Accent5" xfId="75" builtinId="45" customBuiltin="1"/>
    <cellStyle name="Accent5 - 20%" xfId="291"/>
    <cellStyle name="Accent5 - 40%" xfId="292"/>
    <cellStyle name="Accent5 - 60%" xfId="293"/>
    <cellStyle name="Accent5 10" xfId="788"/>
    <cellStyle name="Accent5 11" xfId="802"/>
    <cellStyle name="Accent5 12" xfId="806"/>
    <cellStyle name="Accent5 13" xfId="809"/>
    <cellStyle name="Accent5 14" xfId="831"/>
    <cellStyle name="Accent5 15" xfId="844"/>
    <cellStyle name="Accent5 16" xfId="847"/>
    <cellStyle name="Accent5 17" xfId="870"/>
    <cellStyle name="Accent5 18" xfId="882"/>
    <cellStyle name="Accent5 19" xfId="885"/>
    <cellStyle name="Accent5 2" xfId="465"/>
    <cellStyle name="Accent5 2 2" xfId="2385"/>
    <cellStyle name="Accent5 20" xfId="1001"/>
    <cellStyle name="Accent5 21" xfId="1013"/>
    <cellStyle name="Accent5 22" xfId="990"/>
    <cellStyle name="Accent5 23" xfId="1043"/>
    <cellStyle name="Accent5 24" xfId="1061"/>
    <cellStyle name="Accent5 25" xfId="1064"/>
    <cellStyle name="Accent5 26" xfId="1067"/>
    <cellStyle name="Accent5 27" xfId="1070"/>
    <cellStyle name="Accent5 28" xfId="1129"/>
    <cellStyle name="Accent5 29" xfId="1157"/>
    <cellStyle name="Accent5 3" xfId="507"/>
    <cellStyle name="Accent5 30" xfId="1169"/>
    <cellStyle name="Accent5 31" xfId="1172"/>
    <cellStyle name="Accent5 32" xfId="1189"/>
    <cellStyle name="Accent5 33" xfId="1210"/>
    <cellStyle name="Accent5 34" xfId="1244"/>
    <cellStyle name="Accent5 35" xfId="1262"/>
    <cellStyle name="Accent5 36" xfId="1265"/>
    <cellStyle name="Accent5 37" xfId="1274"/>
    <cellStyle name="Accent5 38" xfId="1277"/>
    <cellStyle name="Accent5 39" xfId="1280"/>
    <cellStyle name="Accent5 4" xfId="549"/>
    <cellStyle name="Accent5 40" xfId="1283"/>
    <cellStyle name="Accent5 41" xfId="1303"/>
    <cellStyle name="Accent5 42" xfId="1312"/>
    <cellStyle name="Accent5 43" xfId="362"/>
    <cellStyle name="Accent5 44" xfId="2783"/>
    <cellStyle name="Accent5 45" xfId="2816"/>
    <cellStyle name="Accent5 46" xfId="2809"/>
    <cellStyle name="Accent5 47" xfId="2822"/>
    <cellStyle name="Accent5 5" xfId="591"/>
    <cellStyle name="Accent5 6" xfId="633"/>
    <cellStyle name="Accent5 7" xfId="675"/>
    <cellStyle name="Accent5 8" xfId="716"/>
    <cellStyle name="Accent5 9" xfId="757"/>
    <cellStyle name="Accent6" xfId="76" builtinId="49" customBuiltin="1"/>
    <cellStyle name="Accent6 - 20%" xfId="294"/>
    <cellStyle name="Accent6 - 40%" xfId="295"/>
    <cellStyle name="Accent6 - 60%" xfId="296"/>
    <cellStyle name="Accent6 10" xfId="791"/>
    <cellStyle name="Accent6 11" xfId="804"/>
    <cellStyle name="Accent6 12" xfId="807"/>
    <cellStyle name="Accent6 13" xfId="810"/>
    <cellStyle name="Accent6 14" xfId="834"/>
    <cellStyle name="Accent6 15" xfId="845"/>
    <cellStyle name="Accent6 16" xfId="848"/>
    <cellStyle name="Accent6 17" xfId="873"/>
    <cellStyle name="Accent6 18" xfId="884"/>
    <cellStyle name="Accent6 19" xfId="886"/>
    <cellStyle name="Accent6 2" xfId="469"/>
    <cellStyle name="Accent6 2 2" xfId="2386"/>
    <cellStyle name="Accent6 20" xfId="1004"/>
    <cellStyle name="Accent6 21" xfId="1016"/>
    <cellStyle name="Accent6 22" xfId="1017"/>
    <cellStyle name="Accent6 23" xfId="1046"/>
    <cellStyle name="Accent6 24" xfId="1062"/>
    <cellStyle name="Accent6 25" xfId="1065"/>
    <cellStyle name="Accent6 26" xfId="1068"/>
    <cellStyle name="Accent6 27" xfId="1071"/>
    <cellStyle name="Accent6 28" xfId="1132"/>
    <cellStyle name="Accent6 29" xfId="1160"/>
    <cellStyle name="Accent6 3" xfId="511"/>
    <cellStyle name="Accent6 30" xfId="1170"/>
    <cellStyle name="Accent6 31" xfId="1173"/>
    <cellStyle name="Accent6 32" xfId="1192"/>
    <cellStyle name="Accent6 33" xfId="1213"/>
    <cellStyle name="Accent6 34" xfId="1248"/>
    <cellStyle name="Accent6 35" xfId="1263"/>
    <cellStyle name="Accent6 36" xfId="1267"/>
    <cellStyle name="Accent6 37" xfId="1275"/>
    <cellStyle name="Accent6 38" xfId="1278"/>
    <cellStyle name="Accent6 39" xfId="1281"/>
    <cellStyle name="Accent6 4" xfId="553"/>
    <cellStyle name="Accent6 40" xfId="1284"/>
    <cellStyle name="Accent6 41" xfId="1306"/>
    <cellStyle name="Accent6 42" xfId="1313"/>
    <cellStyle name="Accent6 43" xfId="363"/>
    <cellStyle name="Accent6 44" xfId="2784"/>
    <cellStyle name="Accent6 45" xfId="2817"/>
    <cellStyle name="Accent6 46" xfId="2808"/>
    <cellStyle name="Accent6 47" xfId="2823"/>
    <cellStyle name="Accent6 5" xfId="595"/>
    <cellStyle name="Accent6 6" xfId="637"/>
    <cellStyle name="Accent6 7" xfId="679"/>
    <cellStyle name="Accent6 8" xfId="720"/>
    <cellStyle name="Accent6 9" xfId="761"/>
    <cellStyle name="Bad" xfId="77" builtinId="27" customBuiltin="1"/>
    <cellStyle name="Bad 10" xfId="368"/>
    <cellStyle name="Bad 11" xfId="2785"/>
    <cellStyle name="Bad 2" xfId="438"/>
    <cellStyle name="Bad 2 2" xfId="2387"/>
    <cellStyle name="Bad 3" xfId="480"/>
    <cellStyle name="Bad 4" xfId="522"/>
    <cellStyle name="Bad 5" xfId="564"/>
    <cellStyle name="Bad 6" xfId="606"/>
    <cellStyle name="Bad 7" xfId="648"/>
    <cellStyle name="Bad 8" xfId="689"/>
    <cellStyle name="Bad 9" xfId="730"/>
    <cellStyle name="blank" xfId="78"/>
    <cellStyle name="Calc Currency (0)" xfId="79"/>
    <cellStyle name="Calculation" xfId="80" builtinId="22" customBuiltin="1"/>
    <cellStyle name="Calculation 10" xfId="369"/>
    <cellStyle name="Calculation 11" xfId="2786"/>
    <cellStyle name="Calculation 2" xfId="442"/>
    <cellStyle name="Calculation 2 2" xfId="2388"/>
    <cellStyle name="Calculation 3" xfId="484"/>
    <cellStyle name="Calculation 4" xfId="526"/>
    <cellStyle name="Calculation 5" xfId="568"/>
    <cellStyle name="Calculation 6" xfId="610"/>
    <cellStyle name="Calculation 7" xfId="652"/>
    <cellStyle name="Calculation 8" xfId="693"/>
    <cellStyle name="Calculation 9" xfId="734"/>
    <cellStyle name="Check Cell" xfId="81" builtinId="23" customBuiltin="1"/>
    <cellStyle name="Check Cell 10" xfId="370"/>
    <cellStyle name="Check Cell 2" xfId="444"/>
    <cellStyle name="Check Cell 2 2" xfId="2389"/>
    <cellStyle name="Check Cell 3" xfId="486"/>
    <cellStyle name="Check Cell 4" xfId="528"/>
    <cellStyle name="Check Cell 5" xfId="570"/>
    <cellStyle name="Check Cell 6" xfId="612"/>
    <cellStyle name="Check Cell 7" xfId="654"/>
    <cellStyle name="Check Cell 8" xfId="695"/>
    <cellStyle name="Check Cell 9" xfId="736"/>
    <cellStyle name="CheckCell" xfId="82"/>
    <cellStyle name="Comma" xfId="83" builtinId="3"/>
    <cellStyle name="Comma [0] 2" xfId="6477"/>
    <cellStyle name="Comma [0] 2 2" xfId="6478"/>
    <cellStyle name="Comma [0] 2 2 2" xfId="11825"/>
    <cellStyle name="Comma [0] 2 3" xfId="11824"/>
    <cellStyle name="Comma [0] 3" xfId="6479"/>
    <cellStyle name="Comma 10" xfId="84"/>
    <cellStyle name="Comma 11" xfId="297"/>
    <cellStyle name="Comma 12" xfId="888"/>
    <cellStyle name="Comma 13" xfId="981"/>
    <cellStyle name="Comma 13 2" xfId="1536"/>
    <cellStyle name="Comma 13 2 2" xfId="2234"/>
    <cellStyle name="Comma 13 2 2 2" xfId="5840"/>
    <cellStyle name="Comma 13 2 2 2 2" xfId="11305"/>
    <cellStyle name="Comma 13 2 2 3" xfId="4086"/>
    <cellStyle name="Comma 13 2 2 3 2" xfId="9555"/>
    <cellStyle name="Comma 13 2 2 4" xfId="7807"/>
    <cellStyle name="Comma 13 2 3" xfId="5144"/>
    <cellStyle name="Comma 13 2 3 2" xfId="10609"/>
    <cellStyle name="Comma 13 2 4" xfId="3390"/>
    <cellStyle name="Comma 13 2 4 2" xfId="8859"/>
    <cellStyle name="Comma 13 2 5" xfId="7111"/>
    <cellStyle name="Comma 13 3" xfId="1885"/>
    <cellStyle name="Comma 13 3 2" xfId="5491"/>
    <cellStyle name="Comma 13 3 2 2" xfId="10956"/>
    <cellStyle name="Comma 13 3 3" xfId="3737"/>
    <cellStyle name="Comma 13 3 3 2" xfId="9206"/>
    <cellStyle name="Comma 13 3 4" xfId="7458"/>
    <cellStyle name="Comma 13 4" xfId="2615"/>
    <cellStyle name="Comma 13 4 2" xfId="6189"/>
    <cellStyle name="Comma 13 4 2 2" xfId="11654"/>
    <cellStyle name="Comma 13 4 3" xfId="4435"/>
    <cellStyle name="Comma 13 4 3 2" xfId="9904"/>
    <cellStyle name="Comma 13 4 4" xfId="8156"/>
    <cellStyle name="Comma 13 5" xfId="4795"/>
    <cellStyle name="Comma 13 5 2" xfId="10260"/>
    <cellStyle name="Comma 13 6" xfId="3041"/>
    <cellStyle name="Comma 13 6 2" xfId="8510"/>
    <cellStyle name="Comma 13 7" xfId="6762"/>
    <cellStyle name="Comma 14" xfId="1019"/>
    <cellStyle name="Comma 14 2" xfId="1553"/>
    <cellStyle name="Comma 14 2 2" xfId="2251"/>
    <cellStyle name="Comma 14 2 2 2" xfId="5857"/>
    <cellStyle name="Comma 14 2 2 2 2" xfId="11322"/>
    <cellStyle name="Comma 14 2 2 3" xfId="4103"/>
    <cellStyle name="Comma 14 2 2 3 2" xfId="9572"/>
    <cellStyle name="Comma 14 2 2 4" xfId="7824"/>
    <cellStyle name="Comma 14 2 3" xfId="5161"/>
    <cellStyle name="Comma 14 2 3 2" xfId="10626"/>
    <cellStyle name="Comma 14 2 4" xfId="3407"/>
    <cellStyle name="Comma 14 2 4 2" xfId="8876"/>
    <cellStyle name="Comma 14 2 5" xfId="7128"/>
    <cellStyle name="Comma 14 3" xfId="1902"/>
    <cellStyle name="Comma 14 3 2" xfId="5508"/>
    <cellStyle name="Comma 14 3 2 2" xfId="10973"/>
    <cellStyle name="Comma 14 3 3" xfId="3754"/>
    <cellStyle name="Comma 14 3 3 2" xfId="9223"/>
    <cellStyle name="Comma 14 3 4" xfId="7475"/>
    <cellStyle name="Comma 14 4" xfId="2632"/>
    <cellStyle name="Comma 14 4 2" xfId="6206"/>
    <cellStyle name="Comma 14 4 2 2" xfId="11671"/>
    <cellStyle name="Comma 14 4 3" xfId="4452"/>
    <cellStyle name="Comma 14 4 3 2" xfId="9921"/>
    <cellStyle name="Comma 14 4 4" xfId="8173"/>
    <cellStyle name="Comma 14 5" xfId="4812"/>
    <cellStyle name="Comma 14 5 2" xfId="10277"/>
    <cellStyle name="Comma 14 6" xfId="3058"/>
    <cellStyle name="Comma 14 6 2" xfId="8527"/>
    <cellStyle name="Comma 14 7" xfId="6779"/>
    <cellStyle name="Comma 15" xfId="371"/>
    <cellStyle name="Comma 16" xfId="1333"/>
    <cellStyle name="Comma 17" xfId="6480"/>
    <cellStyle name="Comma 18" xfId="6481"/>
    <cellStyle name="Comma 19" xfId="6482"/>
    <cellStyle name="Comma 19 2" xfId="11826"/>
    <cellStyle name="Comma 2" xfId="85"/>
    <cellStyle name="Comma 2 2" xfId="86"/>
    <cellStyle name="Comma 2 2 2" xfId="6483"/>
    <cellStyle name="Comma 2 3" xfId="914"/>
    <cellStyle name="Comma 2 4" xfId="1104"/>
    <cellStyle name="Comma 2 5" xfId="599"/>
    <cellStyle name="Comma 2 5 2" xfId="1427"/>
    <cellStyle name="Comma 2 5 2 2" xfId="2125"/>
    <cellStyle name="Comma 2 5 2 2 2" xfId="5731"/>
    <cellStyle name="Comma 2 5 2 2 2 2" xfId="11196"/>
    <cellStyle name="Comma 2 5 2 2 3" xfId="3977"/>
    <cellStyle name="Comma 2 5 2 2 3 2" xfId="9446"/>
    <cellStyle name="Comma 2 5 2 2 4" xfId="7698"/>
    <cellStyle name="Comma 2 5 2 3" xfId="5035"/>
    <cellStyle name="Comma 2 5 2 3 2" xfId="10500"/>
    <cellStyle name="Comma 2 5 2 4" xfId="3281"/>
    <cellStyle name="Comma 2 5 2 4 2" xfId="8750"/>
    <cellStyle name="Comma 2 5 2 5" xfId="7002"/>
    <cellStyle name="Comma 2 5 3" xfId="1776"/>
    <cellStyle name="Comma 2 5 3 2" xfId="5382"/>
    <cellStyle name="Comma 2 5 3 2 2" xfId="10847"/>
    <cellStyle name="Comma 2 5 3 3" xfId="3628"/>
    <cellStyle name="Comma 2 5 3 3 2" xfId="9097"/>
    <cellStyle name="Comma 2 5 3 4" xfId="7349"/>
    <cellStyle name="Comma 2 5 4" xfId="2506"/>
    <cellStyle name="Comma 2 5 4 2" xfId="6080"/>
    <cellStyle name="Comma 2 5 4 2 2" xfId="11545"/>
    <cellStyle name="Comma 2 5 4 3" xfId="4326"/>
    <cellStyle name="Comma 2 5 4 3 2" xfId="9795"/>
    <cellStyle name="Comma 2 5 4 4" xfId="8047"/>
    <cellStyle name="Comma 2 5 5" xfId="4684"/>
    <cellStyle name="Comma 2 5 5 2" xfId="10149"/>
    <cellStyle name="Comma 2 5 6" xfId="2932"/>
    <cellStyle name="Comma 2 5 6 2" xfId="8401"/>
    <cellStyle name="Comma 2 5 7" xfId="6653"/>
    <cellStyle name="Comma 2 6" xfId="12049"/>
    <cellStyle name="Comma 20" xfId="6484"/>
    <cellStyle name="Comma 20 2" xfId="11827"/>
    <cellStyle name="Comma 21" xfId="6485"/>
    <cellStyle name="Comma 21 2" xfId="11828"/>
    <cellStyle name="Comma 22" xfId="6358"/>
    <cellStyle name="Comma 22 2" xfId="11817"/>
    <cellStyle name="Comma 23" xfId="11890"/>
    <cellStyle name="Comma 24" xfId="11902"/>
    <cellStyle name="Comma 25" xfId="11911"/>
    <cellStyle name="Comma 26" xfId="11972"/>
    <cellStyle name="Comma 27" xfId="11907"/>
    <cellStyle name="Comma 28" xfId="11971"/>
    <cellStyle name="Comma 28 2" xfId="12066"/>
    <cellStyle name="Comma 29" xfId="11917"/>
    <cellStyle name="Comma 3" xfId="87"/>
    <cellStyle name="Comma 3 2" xfId="88"/>
    <cellStyle name="Comma 3 2 2" xfId="12096"/>
    <cellStyle name="Comma 3 3" xfId="309"/>
    <cellStyle name="Comma 3 3 2" xfId="915"/>
    <cellStyle name="Comma 3 4" xfId="641"/>
    <cellStyle name="Comma 3 4 2" xfId="1441"/>
    <cellStyle name="Comma 3 4 2 2" xfId="2139"/>
    <cellStyle name="Comma 3 4 2 2 2" xfId="5745"/>
    <cellStyle name="Comma 3 4 2 2 2 2" xfId="11210"/>
    <cellStyle name="Comma 3 4 2 2 3" xfId="3991"/>
    <cellStyle name="Comma 3 4 2 2 3 2" xfId="9460"/>
    <cellStyle name="Comma 3 4 2 2 4" xfId="7712"/>
    <cellStyle name="Comma 3 4 2 3" xfId="5049"/>
    <cellStyle name="Comma 3 4 2 3 2" xfId="10514"/>
    <cellStyle name="Comma 3 4 2 4" xfId="3295"/>
    <cellStyle name="Comma 3 4 2 4 2" xfId="8764"/>
    <cellStyle name="Comma 3 4 2 5" xfId="7016"/>
    <cellStyle name="Comma 3 4 3" xfId="1790"/>
    <cellStyle name="Comma 3 4 3 2" xfId="5396"/>
    <cellStyle name="Comma 3 4 3 2 2" xfId="10861"/>
    <cellStyle name="Comma 3 4 3 3" xfId="3642"/>
    <cellStyle name="Comma 3 4 3 3 2" xfId="9111"/>
    <cellStyle name="Comma 3 4 3 4" xfId="7363"/>
    <cellStyle name="Comma 3 4 4" xfId="2520"/>
    <cellStyle name="Comma 3 4 4 2" xfId="6094"/>
    <cellStyle name="Comma 3 4 4 2 2" xfId="11559"/>
    <cellStyle name="Comma 3 4 4 3" xfId="4340"/>
    <cellStyle name="Comma 3 4 4 3 2" xfId="9809"/>
    <cellStyle name="Comma 3 4 4 4" xfId="8061"/>
    <cellStyle name="Comma 3 4 5" xfId="4699"/>
    <cellStyle name="Comma 3 4 5 2" xfId="10164"/>
    <cellStyle name="Comma 3 4 6" xfId="2946"/>
    <cellStyle name="Comma 3 4 6 2" xfId="8415"/>
    <cellStyle name="Comma 3 4 7" xfId="6667"/>
    <cellStyle name="Comma 30" xfId="11983"/>
    <cellStyle name="Comma 31" xfId="11986"/>
    <cellStyle name="Comma 32" xfId="11988"/>
    <cellStyle name="Comma 33" xfId="11990"/>
    <cellStyle name="Comma 34" xfId="11992"/>
    <cellStyle name="Comma 35" xfId="11910"/>
    <cellStyle name="Comma 36" xfId="11970"/>
    <cellStyle name="Comma 37" xfId="11962"/>
    <cellStyle name="Comma 38" xfId="11980"/>
    <cellStyle name="Comma 39" xfId="11896"/>
    <cellStyle name="Comma 4" xfId="89"/>
    <cellStyle name="Comma 4 2" xfId="916"/>
    <cellStyle name="Comma 4 3" xfId="787"/>
    <cellStyle name="Comma 4 3 2" xfId="1494"/>
    <cellStyle name="Comma 4 3 2 2" xfId="2192"/>
    <cellStyle name="Comma 4 3 2 2 2" xfId="5798"/>
    <cellStyle name="Comma 4 3 2 2 2 2" xfId="11263"/>
    <cellStyle name="Comma 4 3 2 2 3" xfId="4044"/>
    <cellStyle name="Comma 4 3 2 2 3 2" xfId="9513"/>
    <cellStyle name="Comma 4 3 2 2 4" xfId="7765"/>
    <cellStyle name="Comma 4 3 2 3" xfId="5102"/>
    <cellStyle name="Comma 4 3 2 3 2" xfId="10567"/>
    <cellStyle name="Comma 4 3 2 4" xfId="3348"/>
    <cellStyle name="Comma 4 3 2 4 2" xfId="8817"/>
    <cellStyle name="Comma 4 3 2 5" xfId="7069"/>
    <cellStyle name="Comma 4 3 3" xfId="1843"/>
    <cellStyle name="Comma 4 3 3 2" xfId="5449"/>
    <cellStyle name="Comma 4 3 3 2 2" xfId="10914"/>
    <cellStyle name="Comma 4 3 3 3" xfId="3695"/>
    <cellStyle name="Comma 4 3 3 3 2" xfId="9164"/>
    <cellStyle name="Comma 4 3 3 4" xfId="7416"/>
    <cellStyle name="Comma 4 3 4" xfId="2573"/>
    <cellStyle name="Comma 4 3 4 2" xfId="6147"/>
    <cellStyle name="Comma 4 3 4 2 2" xfId="11612"/>
    <cellStyle name="Comma 4 3 4 3" xfId="4393"/>
    <cellStyle name="Comma 4 3 4 3 2" xfId="9862"/>
    <cellStyle name="Comma 4 3 4 4" xfId="8114"/>
    <cellStyle name="Comma 4 3 5" xfId="4753"/>
    <cellStyle name="Comma 4 3 5 2" xfId="10218"/>
    <cellStyle name="Comma 4 3 6" xfId="2999"/>
    <cellStyle name="Comma 4 3 6 2" xfId="8468"/>
    <cellStyle name="Comma 4 3 7" xfId="6720"/>
    <cellStyle name="Comma 40" xfId="11996"/>
    <cellStyle name="Comma 41" xfId="11997"/>
    <cellStyle name="Comma 42" xfId="11999"/>
    <cellStyle name="Comma 43" xfId="12001"/>
    <cellStyle name="Comma 44" xfId="12003"/>
    <cellStyle name="Comma 45" xfId="12005"/>
    <cellStyle name="Comma 46" xfId="12007"/>
    <cellStyle name="Comma 47" xfId="12037"/>
    <cellStyle name="Comma 48" xfId="12085"/>
    <cellStyle name="Comma 49" xfId="12091"/>
    <cellStyle name="Comma 5" xfId="90"/>
    <cellStyle name="Comma 5 2" xfId="917"/>
    <cellStyle name="Comma 5 3" xfId="817"/>
    <cellStyle name="Comma 5 3 2" xfId="1502"/>
    <cellStyle name="Comma 5 3 2 2" xfId="2200"/>
    <cellStyle name="Comma 5 3 2 2 2" xfId="5806"/>
    <cellStyle name="Comma 5 3 2 2 2 2" xfId="11271"/>
    <cellStyle name="Comma 5 3 2 2 3" xfId="4052"/>
    <cellStyle name="Comma 5 3 2 2 3 2" xfId="9521"/>
    <cellStyle name="Comma 5 3 2 2 4" xfId="7773"/>
    <cellStyle name="Comma 5 3 2 3" xfId="5110"/>
    <cellStyle name="Comma 5 3 2 3 2" xfId="10575"/>
    <cellStyle name="Comma 5 3 2 4" xfId="3356"/>
    <cellStyle name="Comma 5 3 2 4 2" xfId="8825"/>
    <cellStyle name="Comma 5 3 2 5" xfId="7077"/>
    <cellStyle name="Comma 5 3 3" xfId="1851"/>
    <cellStyle name="Comma 5 3 3 2" xfId="5457"/>
    <cellStyle name="Comma 5 3 3 2 2" xfId="10922"/>
    <cellStyle name="Comma 5 3 3 3" xfId="3703"/>
    <cellStyle name="Comma 5 3 3 3 2" xfId="9172"/>
    <cellStyle name="Comma 5 3 3 4" xfId="7424"/>
    <cellStyle name="Comma 5 3 4" xfId="2581"/>
    <cellStyle name="Comma 5 3 4 2" xfId="6155"/>
    <cellStyle name="Comma 5 3 4 2 2" xfId="11620"/>
    <cellStyle name="Comma 5 3 4 3" xfId="4401"/>
    <cellStyle name="Comma 5 3 4 3 2" xfId="9870"/>
    <cellStyle name="Comma 5 3 4 4" xfId="8122"/>
    <cellStyle name="Comma 5 3 5" xfId="4761"/>
    <cellStyle name="Comma 5 3 5 2" xfId="10226"/>
    <cellStyle name="Comma 5 3 6" xfId="3007"/>
    <cellStyle name="Comma 5 3 6 2" xfId="8476"/>
    <cellStyle name="Comma 5 3 7" xfId="6728"/>
    <cellStyle name="Comma 50" xfId="12213"/>
    <cellStyle name="Comma 51" xfId="12237"/>
    <cellStyle name="Comma 52" xfId="12239"/>
    <cellStyle name="Comma 53" xfId="12236"/>
    <cellStyle name="Comma 54" xfId="12232"/>
    <cellStyle name="Comma 55" xfId="12098"/>
    <cellStyle name="Comma 56" xfId="12217"/>
    <cellStyle name="Comma 57" xfId="12193"/>
    <cellStyle name="Comma 58" xfId="12246"/>
    <cellStyle name="Comma 59" xfId="12243"/>
    <cellStyle name="Comma 6" xfId="91"/>
    <cellStyle name="Comma 6 2" xfId="918"/>
    <cellStyle name="Comma 6 3" xfId="850"/>
    <cellStyle name="Comma 6 3 2" xfId="1517"/>
    <cellStyle name="Comma 6 3 2 2" xfId="2215"/>
    <cellStyle name="Comma 6 3 2 2 2" xfId="5821"/>
    <cellStyle name="Comma 6 3 2 2 2 2" xfId="11286"/>
    <cellStyle name="Comma 6 3 2 2 3" xfId="4067"/>
    <cellStyle name="Comma 6 3 2 2 3 2" xfId="9536"/>
    <cellStyle name="Comma 6 3 2 2 4" xfId="7788"/>
    <cellStyle name="Comma 6 3 2 3" xfId="5125"/>
    <cellStyle name="Comma 6 3 2 3 2" xfId="10590"/>
    <cellStyle name="Comma 6 3 2 4" xfId="3371"/>
    <cellStyle name="Comma 6 3 2 4 2" xfId="8840"/>
    <cellStyle name="Comma 6 3 2 5" xfId="7092"/>
    <cellStyle name="Comma 6 3 3" xfId="1866"/>
    <cellStyle name="Comma 6 3 3 2" xfId="5472"/>
    <cellStyle name="Comma 6 3 3 2 2" xfId="10937"/>
    <cellStyle name="Comma 6 3 3 3" xfId="3718"/>
    <cellStyle name="Comma 6 3 3 3 2" xfId="9187"/>
    <cellStyle name="Comma 6 3 3 4" xfId="7439"/>
    <cellStyle name="Comma 6 3 4" xfId="2596"/>
    <cellStyle name="Comma 6 3 4 2" xfId="6170"/>
    <cellStyle name="Comma 6 3 4 2 2" xfId="11635"/>
    <cellStyle name="Comma 6 3 4 3" xfId="4416"/>
    <cellStyle name="Comma 6 3 4 3 2" xfId="9885"/>
    <cellStyle name="Comma 6 3 4 4" xfId="8137"/>
    <cellStyle name="Comma 6 3 5" xfId="4776"/>
    <cellStyle name="Comma 6 3 5 2" xfId="10241"/>
    <cellStyle name="Comma 6 3 6" xfId="3022"/>
    <cellStyle name="Comma 6 3 6 2" xfId="8491"/>
    <cellStyle name="Comma 6 3 7" xfId="6743"/>
    <cellStyle name="Comma 7" xfId="92"/>
    <cellStyle name="Comma 7 2" xfId="6486"/>
    <cellStyle name="Comma 7 2 2" xfId="11829"/>
    <cellStyle name="Comma 8" xfId="93"/>
    <cellStyle name="Comma 8 2" xfId="6487"/>
    <cellStyle name="Comma 9" xfId="94"/>
    <cellStyle name="Comma 9 2" xfId="6488"/>
    <cellStyle name="Comma_Common Allocators GRC TY 0903" xfId="95"/>
    <cellStyle name="Comma0" xfId="96"/>
    <cellStyle name="Comma0 - Style2" xfId="97"/>
    <cellStyle name="Comma0 - Style4" xfId="98"/>
    <cellStyle name="Comma0 - Style5" xfId="99"/>
    <cellStyle name="Comma0 2" xfId="6489"/>
    <cellStyle name="Comma0 3" xfId="6490"/>
    <cellStyle name="Comma0 4" xfId="6491"/>
    <cellStyle name="Comma0_00COS Ind Allocators" xfId="100"/>
    <cellStyle name="Comma1 - Style1" xfId="101"/>
    <cellStyle name="Copied" xfId="102"/>
    <cellStyle name="COST1" xfId="103"/>
    <cellStyle name="Curren - Style1" xfId="104"/>
    <cellStyle name="Curren - Style2" xfId="105"/>
    <cellStyle name="Curren - Style5" xfId="106"/>
    <cellStyle name="Curren - Style6" xfId="107"/>
    <cellStyle name="Currency" xfId="108" builtinId="4"/>
    <cellStyle name="Currency 10" xfId="298"/>
    <cellStyle name="Currency 11" xfId="1136"/>
    <cellStyle name="Currency 11 2" xfId="1591"/>
    <cellStyle name="Currency 11 2 2" xfId="2289"/>
    <cellStyle name="Currency 11 2 2 2" xfId="5895"/>
    <cellStyle name="Currency 11 2 2 2 2" xfId="11360"/>
    <cellStyle name="Currency 11 2 2 3" xfId="4141"/>
    <cellStyle name="Currency 11 2 2 3 2" xfId="9610"/>
    <cellStyle name="Currency 11 2 2 4" xfId="7862"/>
    <cellStyle name="Currency 11 2 3" xfId="5199"/>
    <cellStyle name="Currency 11 2 3 2" xfId="10664"/>
    <cellStyle name="Currency 11 2 4" xfId="3445"/>
    <cellStyle name="Currency 11 2 4 2" xfId="8914"/>
    <cellStyle name="Currency 11 2 5" xfId="7166"/>
    <cellStyle name="Currency 11 3" xfId="1940"/>
    <cellStyle name="Currency 11 3 2" xfId="5546"/>
    <cellStyle name="Currency 11 3 2 2" xfId="11011"/>
    <cellStyle name="Currency 11 3 3" xfId="3792"/>
    <cellStyle name="Currency 11 3 3 2" xfId="9261"/>
    <cellStyle name="Currency 11 3 4" xfId="7513"/>
    <cellStyle name="Currency 11 4" xfId="2670"/>
    <cellStyle name="Currency 11 4 2" xfId="6244"/>
    <cellStyle name="Currency 11 4 2 2" xfId="11709"/>
    <cellStyle name="Currency 11 4 3" xfId="4490"/>
    <cellStyle name="Currency 11 4 3 2" xfId="9959"/>
    <cellStyle name="Currency 11 4 4" xfId="8211"/>
    <cellStyle name="Currency 11 5" xfId="4850"/>
    <cellStyle name="Currency 11 5 2" xfId="10315"/>
    <cellStyle name="Currency 11 6" xfId="3096"/>
    <cellStyle name="Currency 11 6 2" xfId="8565"/>
    <cellStyle name="Currency 11 7" xfId="6817"/>
    <cellStyle name="Currency 12" xfId="372"/>
    <cellStyle name="Currency 13" xfId="1334"/>
    <cellStyle name="Currency 14" xfId="6492"/>
    <cellStyle name="Currency 15" xfId="6493"/>
    <cellStyle name="Currency 16" xfId="6494"/>
    <cellStyle name="Currency 17" xfId="6495"/>
    <cellStyle name="Currency 17 2" xfId="11830"/>
    <cellStyle name="Currency 18" xfId="6496"/>
    <cellStyle name="Currency 18 2" xfId="11831"/>
    <cellStyle name="Currency 2" xfId="109"/>
    <cellStyle name="Currency 2 2" xfId="1105"/>
    <cellStyle name="Currency 2 3" xfId="1106"/>
    <cellStyle name="Currency 2 4" xfId="12083"/>
    <cellStyle name="Currency 3" xfId="110"/>
    <cellStyle name="Currency 3 2" xfId="6497"/>
    <cellStyle name="Currency 4" xfId="111"/>
    <cellStyle name="Currency 4 2" xfId="6498"/>
    <cellStyle name="Currency 5" xfId="112"/>
    <cellStyle name="Currency 5 2" xfId="6499"/>
    <cellStyle name="Currency 6" xfId="113"/>
    <cellStyle name="Currency 6 2" xfId="6500"/>
    <cellStyle name="Currency 7" xfId="114"/>
    <cellStyle name="Currency 7 2" xfId="6501"/>
    <cellStyle name="Currency 8" xfId="115"/>
    <cellStyle name="Currency 8 2" xfId="6502"/>
    <cellStyle name="Currency 9" xfId="116"/>
    <cellStyle name="Currency 9 2" xfId="6503"/>
    <cellStyle name="Currency_Common Allocators GRC TY 0903" xfId="117"/>
    <cellStyle name="Currency0" xfId="118"/>
    <cellStyle name="Date" xfId="119"/>
    <cellStyle name="Date 2" xfId="6504"/>
    <cellStyle name="Date 3" xfId="6505"/>
    <cellStyle name="Date 4" xfId="6506"/>
    <cellStyle name="Emphasis 1" xfId="299"/>
    <cellStyle name="Emphasis 2" xfId="300"/>
    <cellStyle name="Emphasis 3" xfId="301"/>
    <cellStyle name="Entered" xfId="120"/>
    <cellStyle name="Euro" xfId="6351"/>
    <cellStyle name="Explanatory Text" xfId="121" builtinId="53" customBuiltin="1"/>
    <cellStyle name="Explanatory Text 10" xfId="373"/>
    <cellStyle name="Explanatory Text 2" xfId="447"/>
    <cellStyle name="Explanatory Text 2 2" xfId="2390"/>
    <cellStyle name="Explanatory Text 3" xfId="489"/>
    <cellStyle name="Explanatory Text 4" xfId="531"/>
    <cellStyle name="Explanatory Text 5" xfId="573"/>
    <cellStyle name="Explanatory Text 6" xfId="615"/>
    <cellStyle name="Explanatory Text 7" xfId="657"/>
    <cellStyle name="Explanatory Text 8" xfId="698"/>
    <cellStyle name="Explanatory Text 9" xfId="739"/>
    <cellStyle name="Fixed" xfId="122"/>
    <cellStyle name="Fixed3 - Style3" xfId="123"/>
    <cellStyle name="Good" xfId="124" builtinId="26" customBuiltin="1"/>
    <cellStyle name="Good 10" xfId="374"/>
    <cellStyle name="Good 11" xfId="2787"/>
    <cellStyle name="Good 2" xfId="437"/>
    <cellStyle name="Good 2 2" xfId="2391"/>
    <cellStyle name="Good 3" xfId="479"/>
    <cellStyle name="Good 4" xfId="521"/>
    <cellStyle name="Good 5" xfId="563"/>
    <cellStyle name="Good 6" xfId="605"/>
    <cellStyle name="Good 7" xfId="647"/>
    <cellStyle name="Good 8" xfId="688"/>
    <cellStyle name="Good 9" xfId="729"/>
    <cellStyle name="Grey" xfId="125"/>
    <cellStyle name="Grey 2" xfId="375"/>
    <cellStyle name="Grey 3" xfId="6507"/>
    <cellStyle name="Grey 4" xfId="6508"/>
    <cellStyle name="Header" xfId="126"/>
    <cellStyle name="Header1" xfId="127"/>
    <cellStyle name="Header2" xfId="128"/>
    <cellStyle name="Heading" xfId="129"/>
    <cellStyle name="Heading 1" xfId="130" builtinId="16" customBuiltin="1"/>
    <cellStyle name="Heading 1 10" xfId="376"/>
    <cellStyle name="Heading 1 11" xfId="2788"/>
    <cellStyle name="Heading 1 2" xfId="433"/>
    <cellStyle name="Heading 1 2 2" xfId="2392"/>
    <cellStyle name="Heading 1 3" xfId="475"/>
    <cellStyle name="Heading 1 4" xfId="517"/>
    <cellStyle name="Heading 1 5" xfId="559"/>
    <cellStyle name="Heading 1 6" xfId="601"/>
    <cellStyle name="Heading 1 7" xfId="643"/>
    <cellStyle name="Heading 1 8" xfId="684"/>
    <cellStyle name="Heading 1 9" xfId="725"/>
    <cellStyle name="Heading 2" xfId="131" builtinId="17" customBuiltin="1"/>
    <cellStyle name="Heading 2 10" xfId="377"/>
    <cellStyle name="Heading 2 11" xfId="2789"/>
    <cellStyle name="Heading 2 2" xfId="434"/>
    <cellStyle name="Heading 2 2 2" xfId="2393"/>
    <cellStyle name="Heading 2 3" xfId="476"/>
    <cellStyle name="Heading 2 4" xfId="518"/>
    <cellStyle name="Heading 2 5" xfId="560"/>
    <cellStyle name="Heading 2 6" xfId="602"/>
    <cellStyle name="Heading 2 7" xfId="644"/>
    <cellStyle name="Heading 2 8" xfId="685"/>
    <cellStyle name="Heading 2 9" xfId="726"/>
    <cellStyle name="Heading 3" xfId="132" builtinId="18" customBuiltin="1"/>
    <cellStyle name="Heading 3 10" xfId="378"/>
    <cellStyle name="Heading 3 11" xfId="2790"/>
    <cellStyle name="Heading 3 2" xfId="435"/>
    <cellStyle name="Heading 3 2 2" xfId="2394"/>
    <cellStyle name="Heading 3 2 3" xfId="12088"/>
    <cellStyle name="Heading 3 3" xfId="477"/>
    <cellStyle name="Heading 3 4" xfId="519"/>
    <cellStyle name="Heading 3 5" xfId="561"/>
    <cellStyle name="Heading 3 6" xfId="603"/>
    <cellStyle name="Heading 3 7" xfId="645"/>
    <cellStyle name="Heading 3 8" xfId="686"/>
    <cellStyle name="Heading 3 9" xfId="727"/>
    <cellStyle name="Heading 4" xfId="133" builtinId="19" customBuiltin="1"/>
    <cellStyle name="Heading 4 10" xfId="379"/>
    <cellStyle name="Heading 4 2" xfId="436"/>
    <cellStyle name="Heading 4 2 2" xfId="2395"/>
    <cellStyle name="Heading 4 3" xfId="478"/>
    <cellStyle name="Heading 4 4" xfId="520"/>
    <cellStyle name="Heading 4 5" xfId="562"/>
    <cellStyle name="Heading 4 6" xfId="604"/>
    <cellStyle name="Heading 4 7" xfId="646"/>
    <cellStyle name="Heading 4 8" xfId="687"/>
    <cellStyle name="Heading 4 9" xfId="728"/>
    <cellStyle name="Heading 5" xfId="6562"/>
    <cellStyle name="Heading1" xfId="134"/>
    <cellStyle name="Heading2" xfId="135"/>
    <cellStyle name="Input" xfId="136" builtinId="20" customBuiltin="1"/>
    <cellStyle name="Input [yellow]" xfId="137"/>
    <cellStyle name="Input [yellow] 2" xfId="381"/>
    <cellStyle name="Input [yellow] 3" xfId="6509"/>
    <cellStyle name="Input [yellow] 4" xfId="6510"/>
    <cellStyle name="Input 10" xfId="770"/>
    <cellStyle name="Input 10 2" xfId="12130"/>
    <cellStyle name="Input 11" xfId="767"/>
    <cellStyle name="Input 11 2" xfId="12125"/>
    <cellStyle name="Input 12" xfId="766"/>
    <cellStyle name="Input 12 2" xfId="12131"/>
    <cellStyle name="Input 13" xfId="794"/>
    <cellStyle name="Input 13 2" xfId="12124"/>
    <cellStyle name="Input 14" xfId="814"/>
    <cellStyle name="Input 14 2" xfId="12132"/>
    <cellStyle name="Input 15" xfId="812"/>
    <cellStyle name="Input 15 2" xfId="12123"/>
    <cellStyle name="Input 16" xfId="813"/>
    <cellStyle name="Input 16 2" xfId="12133"/>
    <cellStyle name="Input 17" xfId="854"/>
    <cellStyle name="Input 17 2" xfId="12122"/>
    <cellStyle name="Input 18" xfId="853"/>
    <cellStyle name="Input 18 2" xfId="12134"/>
    <cellStyle name="Input 19" xfId="852"/>
    <cellStyle name="Input 19 2" xfId="12128"/>
    <cellStyle name="Input 2" xfId="440"/>
    <cellStyle name="Input 2 2" xfId="2396"/>
    <cellStyle name="Input 20" xfId="984"/>
    <cellStyle name="Input 20 2" xfId="12140"/>
    <cellStyle name="Input 21" xfId="982"/>
    <cellStyle name="Input 21 2" xfId="12127"/>
    <cellStyle name="Input 22" xfId="983"/>
    <cellStyle name="Input 22 2" xfId="12150"/>
    <cellStyle name="Input 23" xfId="1022"/>
    <cellStyle name="Input 23 2" xfId="12148"/>
    <cellStyle name="Input 24" xfId="1021"/>
    <cellStyle name="Input 24 2" xfId="12163"/>
    <cellStyle name="Input 25" xfId="1023"/>
    <cellStyle name="Input 25 2" xfId="12160"/>
    <cellStyle name="Input 26" xfId="1027"/>
    <cellStyle name="Input 26 2" xfId="12164"/>
    <cellStyle name="Input 27" xfId="1020"/>
    <cellStyle name="Input 27 2" xfId="12159"/>
    <cellStyle name="Input 28" xfId="1115"/>
    <cellStyle name="Input 28 2" xfId="12165"/>
    <cellStyle name="Input 29" xfId="1140"/>
    <cellStyle name="Input 29 2" xfId="12158"/>
    <cellStyle name="Input 3" xfId="482"/>
    <cellStyle name="Input 3 2" xfId="12110"/>
    <cellStyle name="Input 30" xfId="1138"/>
    <cellStyle name="Input 30 2" xfId="12166"/>
    <cellStyle name="Input 31" xfId="1141"/>
    <cellStyle name="Input 31 2" xfId="12157"/>
    <cellStyle name="Input 32" xfId="1175"/>
    <cellStyle name="Input 32 2" xfId="12167"/>
    <cellStyle name="Input 33" xfId="1196"/>
    <cellStyle name="Input 33 2" xfId="12162"/>
    <cellStyle name="Input 34" xfId="1222"/>
    <cellStyle name="Input 34 2" xfId="12170"/>
    <cellStyle name="Input 35" xfId="1217"/>
    <cellStyle name="Input 35 2" xfId="12161"/>
    <cellStyle name="Input 36" xfId="1223"/>
    <cellStyle name="Input 36 2" xfId="12177"/>
    <cellStyle name="Input 37" xfId="1224"/>
    <cellStyle name="Input 37 2" xfId="12174"/>
    <cellStyle name="Input 38" xfId="1218"/>
    <cellStyle name="Input 38 2" xfId="12178"/>
    <cellStyle name="Input 39" xfId="1220"/>
    <cellStyle name="Input 39 2" xfId="12175"/>
    <cellStyle name="Input 4" xfId="524"/>
    <cellStyle name="Input 4 2" xfId="12116"/>
    <cellStyle name="Input 40" xfId="1247"/>
    <cellStyle name="Input 40 2" xfId="12184"/>
    <cellStyle name="Input 41" xfId="1287"/>
    <cellStyle name="Input 41 2" xfId="12182"/>
    <cellStyle name="Input 42" xfId="1286"/>
    <cellStyle name="Input 42 2" xfId="12185"/>
    <cellStyle name="Input 43" xfId="380"/>
    <cellStyle name="Input 43 2" xfId="12181"/>
    <cellStyle name="Input 44" xfId="2791"/>
    <cellStyle name="Input 44 2" xfId="12186"/>
    <cellStyle name="Input 45" xfId="2824"/>
    <cellStyle name="Input 45 2" xfId="12180"/>
    <cellStyle name="Input 46" xfId="2805"/>
    <cellStyle name="Input 46 2" xfId="12187"/>
    <cellStyle name="Input 47" xfId="2826"/>
    <cellStyle name="Input 47 2" xfId="12183"/>
    <cellStyle name="Input 48" xfId="11846"/>
    <cellStyle name="Input 49" xfId="11847"/>
    <cellStyle name="Input 5" xfId="566"/>
    <cellStyle name="Input 5 2" xfId="12094"/>
    <cellStyle name="Input 50" xfId="11848"/>
    <cellStyle name="Input 51" xfId="11849"/>
    <cellStyle name="Input 52" xfId="11850"/>
    <cellStyle name="Input 53" xfId="11851"/>
    <cellStyle name="Input 54" xfId="11852"/>
    <cellStyle name="Input 55" xfId="11853"/>
    <cellStyle name="Input 56" xfId="11854"/>
    <cellStyle name="Input 57" xfId="11855"/>
    <cellStyle name="Input 58" xfId="11856"/>
    <cellStyle name="Input 59" xfId="11857"/>
    <cellStyle name="Input 6" xfId="608"/>
    <cellStyle name="Input 6 2" xfId="12115"/>
    <cellStyle name="Input 60" xfId="11858"/>
    <cellStyle name="Input 61" xfId="11859"/>
    <cellStyle name="Input 62" xfId="11860"/>
    <cellStyle name="Input 63" xfId="11861"/>
    <cellStyle name="Input 64" xfId="11862"/>
    <cellStyle name="Input 65" xfId="11863"/>
    <cellStyle name="Input 66" xfId="11864"/>
    <cellStyle name="Input 67" xfId="11865"/>
    <cellStyle name="Input 68" xfId="11866"/>
    <cellStyle name="Input 69" xfId="11867"/>
    <cellStyle name="Input 7" xfId="650"/>
    <cellStyle name="Input 7 2" xfId="12111"/>
    <cellStyle name="Input 70" xfId="11868"/>
    <cellStyle name="Input 71" xfId="12012"/>
    <cellStyle name="Input 72" xfId="12013"/>
    <cellStyle name="Input 73" xfId="12014"/>
    <cellStyle name="Input 74" xfId="12015"/>
    <cellStyle name="Input 75" xfId="12016"/>
    <cellStyle name="Input 76" xfId="12017"/>
    <cellStyle name="Input 77" xfId="12018"/>
    <cellStyle name="Input 78" xfId="12019"/>
    <cellStyle name="Input 79" xfId="12020"/>
    <cellStyle name="Input 8" xfId="691"/>
    <cellStyle name="Input 8 2" xfId="12129"/>
    <cellStyle name="Input 80" xfId="12021"/>
    <cellStyle name="Input 81" xfId="12022"/>
    <cellStyle name="Input 82" xfId="12023"/>
    <cellStyle name="Input 83" xfId="12024"/>
    <cellStyle name="Input 84" xfId="12025"/>
    <cellStyle name="Input 85" xfId="12026"/>
    <cellStyle name="Input 86" xfId="12027"/>
    <cellStyle name="Input 87" xfId="12028"/>
    <cellStyle name="Input 9" xfId="732"/>
    <cellStyle name="Input 9 2" xfId="12126"/>
    <cellStyle name="Input Cells" xfId="138"/>
    <cellStyle name="Input Cells Percent" xfId="139"/>
    <cellStyle name="Input Cells_Book9" xfId="6511"/>
    <cellStyle name="Lines" xfId="140"/>
    <cellStyle name="LINKED" xfId="141"/>
    <cellStyle name="Linked Cell" xfId="142" builtinId="24" customBuiltin="1"/>
    <cellStyle name="Linked Cell 10" xfId="382"/>
    <cellStyle name="Linked Cell 11" xfId="2792"/>
    <cellStyle name="Linked Cell 2" xfId="443"/>
    <cellStyle name="Linked Cell 2 2" xfId="2397"/>
    <cellStyle name="Linked Cell 3" xfId="485"/>
    <cellStyle name="Linked Cell 4" xfId="527"/>
    <cellStyle name="Linked Cell 5" xfId="569"/>
    <cellStyle name="Linked Cell 6" xfId="611"/>
    <cellStyle name="Linked Cell 7" xfId="653"/>
    <cellStyle name="Linked Cell 8" xfId="694"/>
    <cellStyle name="Linked Cell 9" xfId="735"/>
    <cellStyle name="modified border" xfId="143"/>
    <cellStyle name="modified border 2" xfId="383"/>
    <cellStyle name="modified border 3" xfId="6512"/>
    <cellStyle name="modified border 4" xfId="6513"/>
    <cellStyle name="modified border1" xfId="144"/>
    <cellStyle name="modified border1 2" xfId="384"/>
    <cellStyle name="modified border1 3" xfId="6514"/>
    <cellStyle name="modified border1 4" xfId="6515"/>
    <cellStyle name="Neutral" xfId="145" builtinId="28" customBuiltin="1"/>
    <cellStyle name="Neutral 10" xfId="385"/>
    <cellStyle name="Neutral 11" xfId="2793"/>
    <cellStyle name="Neutral 2" xfId="439"/>
    <cellStyle name="Neutral 2 2" xfId="2398"/>
    <cellStyle name="Neutral 3" xfId="481"/>
    <cellStyle name="Neutral 4" xfId="523"/>
    <cellStyle name="Neutral 5" xfId="565"/>
    <cellStyle name="Neutral 6" xfId="607"/>
    <cellStyle name="Neutral 7" xfId="649"/>
    <cellStyle name="Neutral 8" xfId="690"/>
    <cellStyle name="Neutral 9" xfId="731"/>
    <cellStyle name="no dec" xfId="146"/>
    <cellStyle name="Normal" xfId="0" builtinId="0"/>
    <cellStyle name="Normal - Style1" xfId="147"/>
    <cellStyle name="Normal - Style1 2" xfId="919"/>
    <cellStyle name="Normal - Style1 3" xfId="386"/>
    <cellStyle name="Normal - Style1 4" xfId="6516"/>
    <cellStyle name="Normal 10" xfId="148"/>
    <cellStyle name="Normal 10 2" xfId="920"/>
    <cellStyle name="Normal 10 3" xfId="811"/>
    <cellStyle name="Normal 10 3 2" xfId="1499"/>
    <cellStyle name="Normal 10 3 2 2" xfId="2197"/>
    <cellStyle name="Normal 10 3 2 2 2" xfId="5803"/>
    <cellStyle name="Normal 10 3 2 2 2 2" xfId="11268"/>
    <cellStyle name="Normal 10 3 2 2 3" xfId="4049"/>
    <cellStyle name="Normal 10 3 2 2 3 2" xfId="9518"/>
    <cellStyle name="Normal 10 3 2 2 4" xfId="7770"/>
    <cellStyle name="Normal 10 3 2 3" xfId="5107"/>
    <cellStyle name="Normal 10 3 2 3 2" xfId="10572"/>
    <cellStyle name="Normal 10 3 2 4" xfId="3353"/>
    <cellStyle name="Normal 10 3 2 4 2" xfId="8822"/>
    <cellStyle name="Normal 10 3 2 5" xfId="7074"/>
    <cellStyle name="Normal 10 3 3" xfId="1848"/>
    <cellStyle name="Normal 10 3 3 2" xfId="5454"/>
    <cellStyle name="Normal 10 3 3 2 2" xfId="10919"/>
    <cellStyle name="Normal 10 3 3 3" xfId="3700"/>
    <cellStyle name="Normal 10 3 3 3 2" xfId="9169"/>
    <cellStyle name="Normal 10 3 3 4" xfId="7421"/>
    <cellStyle name="Normal 10 3 4" xfId="2578"/>
    <cellStyle name="Normal 10 3 4 2" xfId="6152"/>
    <cellStyle name="Normal 10 3 4 2 2" xfId="11617"/>
    <cellStyle name="Normal 10 3 4 3" xfId="4398"/>
    <cellStyle name="Normal 10 3 4 3 2" xfId="9867"/>
    <cellStyle name="Normal 10 3 4 4" xfId="8119"/>
    <cellStyle name="Normal 10 3 5" xfId="4758"/>
    <cellStyle name="Normal 10 3 5 2" xfId="10223"/>
    <cellStyle name="Normal 10 3 6" xfId="3004"/>
    <cellStyle name="Normal 10 3 6 2" xfId="8473"/>
    <cellStyle name="Normal 10 3 7" xfId="6725"/>
    <cellStyle name="Normal 10 4" xfId="6517"/>
    <cellStyle name="Normal 10 4 2" xfId="11832"/>
    <cellStyle name="Normal 10 5" xfId="12106"/>
    <cellStyle name="Normal 100" xfId="11893"/>
    <cellStyle name="Normal 100 2" xfId="12031"/>
    <cellStyle name="Normal 101" xfId="11973"/>
    <cellStyle name="Normal 101 2" xfId="12229"/>
    <cellStyle name="Normal 102" xfId="11985"/>
    <cellStyle name="Normal 102 2" xfId="12230"/>
    <cellStyle name="Normal 103" xfId="11918"/>
    <cellStyle name="Normal 103 2" xfId="12033"/>
    <cellStyle name="Normal 104" xfId="11995"/>
    <cellStyle name="Normal 104 2" xfId="12034"/>
    <cellStyle name="Normal 105" xfId="11982"/>
    <cellStyle name="Normal 106" xfId="11977"/>
    <cellStyle name="Normal 107" xfId="11978"/>
    <cellStyle name="Normal 108" xfId="11960"/>
    <cellStyle name="Normal 109" xfId="11979"/>
    <cellStyle name="Normal 11" xfId="149"/>
    <cellStyle name="Normal 11 2" xfId="921"/>
    <cellStyle name="Normal 11 3" xfId="815"/>
    <cellStyle name="Normal 11 3 2" xfId="1500"/>
    <cellStyle name="Normal 11 3 2 2" xfId="2198"/>
    <cellStyle name="Normal 11 3 2 2 2" xfId="5804"/>
    <cellStyle name="Normal 11 3 2 2 2 2" xfId="11269"/>
    <cellStyle name="Normal 11 3 2 2 3" xfId="4050"/>
    <cellStyle name="Normal 11 3 2 2 3 2" xfId="9519"/>
    <cellStyle name="Normal 11 3 2 2 4" xfId="7771"/>
    <cellStyle name="Normal 11 3 2 3" xfId="5108"/>
    <cellStyle name="Normal 11 3 2 3 2" xfId="10573"/>
    <cellStyle name="Normal 11 3 2 4" xfId="3354"/>
    <cellStyle name="Normal 11 3 2 4 2" xfId="8823"/>
    <cellStyle name="Normal 11 3 2 5" xfId="7075"/>
    <cellStyle name="Normal 11 3 3" xfId="1849"/>
    <cellStyle name="Normal 11 3 3 2" xfId="5455"/>
    <cellStyle name="Normal 11 3 3 2 2" xfId="10920"/>
    <cellStyle name="Normal 11 3 3 3" xfId="3701"/>
    <cellStyle name="Normal 11 3 3 3 2" xfId="9170"/>
    <cellStyle name="Normal 11 3 3 4" xfId="7422"/>
    <cellStyle name="Normal 11 3 4" xfId="2579"/>
    <cellStyle name="Normal 11 3 4 2" xfId="6153"/>
    <cellStyle name="Normal 11 3 4 2 2" xfId="11618"/>
    <cellStyle name="Normal 11 3 4 3" xfId="4399"/>
    <cellStyle name="Normal 11 3 4 3 2" xfId="9868"/>
    <cellStyle name="Normal 11 3 4 4" xfId="8120"/>
    <cellStyle name="Normal 11 3 5" xfId="4759"/>
    <cellStyle name="Normal 11 3 5 2" xfId="10224"/>
    <cellStyle name="Normal 11 3 6" xfId="3005"/>
    <cellStyle name="Normal 11 3 6 2" xfId="8474"/>
    <cellStyle name="Normal 11 3 7" xfId="6726"/>
    <cellStyle name="Normal 11 4" xfId="12102"/>
    <cellStyle name="Normal 110" xfId="12008"/>
    <cellStyle name="Normal 111" xfId="12009"/>
    <cellStyle name="Normal 112" xfId="12010"/>
    <cellStyle name="Normal 113" xfId="12011"/>
    <cellStyle name="Normal 114" xfId="12035"/>
    <cellStyle name="Normal 115" xfId="12051"/>
    <cellStyle name="Normal 116" xfId="12084"/>
    <cellStyle name="Normal 117" xfId="12092"/>
    <cellStyle name="Normal 118" xfId="12214"/>
    <cellStyle name="Normal 119" xfId="12235"/>
    <cellStyle name="Normal 12" xfId="150"/>
    <cellStyle name="Normal 12 2" xfId="922"/>
    <cellStyle name="Normal 12 3" xfId="837"/>
    <cellStyle name="Normal 12 3 2" xfId="1515"/>
    <cellStyle name="Normal 12 3 2 2" xfId="2213"/>
    <cellStyle name="Normal 12 3 2 2 2" xfId="5819"/>
    <cellStyle name="Normal 12 3 2 2 2 2" xfId="11284"/>
    <cellStyle name="Normal 12 3 2 2 3" xfId="4065"/>
    <cellStyle name="Normal 12 3 2 2 3 2" xfId="9534"/>
    <cellStyle name="Normal 12 3 2 2 4" xfId="7786"/>
    <cellStyle name="Normal 12 3 2 3" xfId="5123"/>
    <cellStyle name="Normal 12 3 2 3 2" xfId="10588"/>
    <cellStyle name="Normal 12 3 2 4" xfId="3369"/>
    <cellStyle name="Normal 12 3 2 4 2" xfId="8838"/>
    <cellStyle name="Normal 12 3 2 5" xfId="7090"/>
    <cellStyle name="Normal 12 3 3" xfId="1864"/>
    <cellStyle name="Normal 12 3 3 2" xfId="5470"/>
    <cellStyle name="Normal 12 3 3 2 2" xfId="10935"/>
    <cellStyle name="Normal 12 3 3 3" xfId="3716"/>
    <cellStyle name="Normal 12 3 3 3 2" xfId="9185"/>
    <cellStyle name="Normal 12 3 3 4" xfId="7437"/>
    <cellStyle name="Normal 12 3 4" xfId="2594"/>
    <cellStyle name="Normal 12 3 4 2" xfId="6168"/>
    <cellStyle name="Normal 12 3 4 2 2" xfId="11633"/>
    <cellStyle name="Normal 12 3 4 3" xfId="4414"/>
    <cellStyle name="Normal 12 3 4 3 2" xfId="9883"/>
    <cellStyle name="Normal 12 3 4 4" xfId="8135"/>
    <cellStyle name="Normal 12 3 5" xfId="4774"/>
    <cellStyle name="Normal 12 3 5 2" xfId="10239"/>
    <cellStyle name="Normal 12 3 6" xfId="3020"/>
    <cellStyle name="Normal 12 3 6 2" xfId="8489"/>
    <cellStyle name="Normal 12 3 7" xfId="6741"/>
    <cellStyle name="Normal 12 4" xfId="12107"/>
    <cellStyle name="Normal 120" xfId="12233"/>
    <cellStyle name="Normal 121" xfId="12240"/>
    <cellStyle name="Normal 122" xfId="12231"/>
    <cellStyle name="Normal 123" xfId="12242"/>
    <cellStyle name="Normal 124" xfId="12087"/>
    <cellStyle name="Normal 125" xfId="12234"/>
    <cellStyle name="Normal 126" xfId="12245"/>
    <cellStyle name="Normal 127" xfId="12244"/>
    <cellStyle name="Normal 128" xfId="12247"/>
    <cellStyle name="Normal 129" xfId="12249"/>
    <cellStyle name="Normal 13" xfId="302"/>
    <cellStyle name="Normal 13 2" xfId="923"/>
    <cellStyle name="Normal 13 3" xfId="849"/>
    <cellStyle name="Normal 13 3 2" xfId="1516"/>
    <cellStyle name="Normal 13 3 2 2" xfId="2214"/>
    <cellStyle name="Normal 13 3 2 2 2" xfId="5820"/>
    <cellStyle name="Normal 13 3 2 2 2 2" xfId="11285"/>
    <cellStyle name="Normal 13 3 2 2 3" xfId="4066"/>
    <cellStyle name="Normal 13 3 2 2 3 2" xfId="9535"/>
    <cellStyle name="Normal 13 3 2 2 4" xfId="7787"/>
    <cellStyle name="Normal 13 3 2 3" xfId="5124"/>
    <cellStyle name="Normal 13 3 2 3 2" xfId="10589"/>
    <cellStyle name="Normal 13 3 2 4" xfId="3370"/>
    <cellStyle name="Normal 13 3 2 4 2" xfId="8839"/>
    <cellStyle name="Normal 13 3 2 5" xfId="7091"/>
    <cellStyle name="Normal 13 3 3" xfId="1865"/>
    <cellStyle name="Normal 13 3 3 2" xfId="5471"/>
    <cellStyle name="Normal 13 3 3 2 2" xfId="10936"/>
    <cellStyle name="Normal 13 3 3 3" xfId="3717"/>
    <cellStyle name="Normal 13 3 3 3 2" xfId="9186"/>
    <cellStyle name="Normal 13 3 3 4" xfId="7438"/>
    <cellStyle name="Normal 13 3 4" xfId="2595"/>
    <cellStyle name="Normal 13 3 4 2" xfId="6169"/>
    <cellStyle name="Normal 13 3 4 2 2" xfId="11634"/>
    <cellStyle name="Normal 13 3 4 3" xfId="4415"/>
    <cellStyle name="Normal 13 3 4 3 2" xfId="9884"/>
    <cellStyle name="Normal 13 3 4 4" xfId="8136"/>
    <cellStyle name="Normal 13 3 5" xfId="4775"/>
    <cellStyle name="Normal 13 3 5 2" xfId="10240"/>
    <cellStyle name="Normal 13 3 6" xfId="3021"/>
    <cellStyle name="Normal 13 3 6 2" xfId="8490"/>
    <cellStyle name="Normal 13 3 7" xfId="6742"/>
    <cellStyle name="Normal 13 4" xfId="12108"/>
    <cellStyle name="Normal 14" xfId="307"/>
    <cellStyle name="Normal 14 2" xfId="855"/>
    <cellStyle name="Normal 14 2 2" xfId="1519"/>
    <cellStyle name="Normal 14 2 2 2" xfId="2217"/>
    <cellStyle name="Normal 14 2 2 2 2" xfId="5823"/>
    <cellStyle name="Normal 14 2 2 2 2 2" xfId="11288"/>
    <cellStyle name="Normal 14 2 2 2 3" xfId="4069"/>
    <cellStyle name="Normal 14 2 2 2 3 2" xfId="9538"/>
    <cellStyle name="Normal 14 2 2 2 4" xfId="7790"/>
    <cellStyle name="Normal 14 2 2 3" xfId="5127"/>
    <cellStyle name="Normal 14 2 2 3 2" xfId="10592"/>
    <cellStyle name="Normal 14 2 2 4" xfId="3373"/>
    <cellStyle name="Normal 14 2 2 4 2" xfId="8842"/>
    <cellStyle name="Normal 14 2 2 5" xfId="7094"/>
    <cellStyle name="Normal 14 2 3" xfId="1868"/>
    <cellStyle name="Normal 14 2 3 2" xfId="5474"/>
    <cellStyle name="Normal 14 2 3 2 2" xfId="10939"/>
    <cellStyle name="Normal 14 2 3 3" xfId="3720"/>
    <cellStyle name="Normal 14 2 3 3 2" xfId="9189"/>
    <cellStyle name="Normal 14 2 3 4" xfId="7441"/>
    <cellStyle name="Normal 14 2 4" xfId="2598"/>
    <cellStyle name="Normal 14 2 4 2" xfId="6172"/>
    <cellStyle name="Normal 14 2 4 2 2" xfId="11637"/>
    <cellStyle name="Normal 14 2 4 3" xfId="4418"/>
    <cellStyle name="Normal 14 2 4 3 2" xfId="9887"/>
    <cellStyle name="Normal 14 2 4 4" xfId="8139"/>
    <cellStyle name="Normal 14 2 5" xfId="4778"/>
    <cellStyle name="Normal 14 2 5 2" xfId="10243"/>
    <cellStyle name="Normal 14 2 6" xfId="3024"/>
    <cellStyle name="Normal 14 2 6 2" xfId="8493"/>
    <cellStyle name="Normal 14 2 7" xfId="6745"/>
    <cellStyle name="Normal 14 2 8" xfId="12146"/>
    <cellStyle name="Normal 14 3" xfId="1338"/>
    <cellStyle name="Normal 14 3 2" xfId="12173"/>
    <cellStyle name="Normal 14 4" xfId="11869"/>
    <cellStyle name="Normal 14 5" xfId="11870"/>
    <cellStyle name="Normal 14 6" xfId="12029"/>
    <cellStyle name="Normal 15" xfId="308"/>
    <cellStyle name="Normal 15 2" xfId="851"/>
    <cellStyle name="Normal 15 2 2" xfId="1518"/>
    <cellStyle name="Normal 15 2 2 2" xfId="2216"/>
    <cellStyle name="Normal 15 2 2 2 2" xfId="5822"/>
    <cellStyle name="Normal 15 2 2 2 2 2" xfId="11287"/>
    <cellStyle name="Normal 15 2 2 2 3" xfId="4068"/>
    <cellStyle name="Normal 15 2 2 2 3 2" xfId="9537"/>
    <cellStyle name="Normal 15 2 2 2 4" xfId="7789"/>
    <cellStyle name="Normal 15 2 2 3" xfId="5126"/>
    <cellStyle name="Normal 15 2 2 3 2" xfId="10591"/>
    <cellStyle name="Normal 15 2 2 4" xfId="3372"/>
    <cellStyle name="Normal 15 2 2 4 2" xfId="8841"/>
    <cellStyle name="Normal 15 2 2 5" xfId="7093"/>
    <cellStyle name="Normal 15 2 3" xfId="1867"/>
    <cellStyle name="Normal 15 2 3 2" xfId="5473"/>
    <cellStyle name="Normal 15 2 3 2 2" xfId="10938"/>
    <cellStyle name="Normal 15 2 3 3" xfId="3719"/>
    <cellStyle name="Normal 15 2 3 3 2" xfId="9188"/>
    <cellStyle name="Normal 15 2 3 4" xfId="7440"/>
    <cellStyle name="Normal 15 2 4" xfId="2597"/>
    <cellStyle name="Normal 15 2 4 2" xfId="6171"/>
    <cellStyle name="Normal 15 2 4 2 2" xfId="11636"/>
    <cellStyle name="Normal 15 2 4 3" xfId="4417"/>
    <cellStyle name="Normal 15 2 4 3 2" xfId="9886"/>
    <cellStyle name="Normal 15 2 4 4" xfId="8138"/>
    <cellStyle name="Normal 15 2 5" xfId="4777"/>
    <cellStyle name="Normal 15 2 5 2" xfId="10242"/>
    <cellStyle name="Normal 15 2 6" xfId="3023"/>
    <cellStyle name="Normal 15 2 6 2" xfId="8492"/>
    <cellStyle name="Normal 15 2 7" xfId="6744"/>
    <cellStyle name="Normal 15 2 8" xfId="12147"/>
    <cellStyle name="Normal 15 3" xfId="6352"/>
    <cellStyle name="Normal 15 4" xfId="11871"/>
    <cellStyle name="Normal 15 5" xfId="11872"/>
    <cellStyle name="Normal 15 6" xfId="12030"/>
    <cellStyle name="Normal 16" xfId="312"/>
    <cellStyle name="Normal 16 2" xfId="887"/>
    <cellStyle name="Normal 16 3" xfId="1340"/>
    <cellStyle name="Normal 17" xfId="313"/>
    <cellStyle name="Normal 17 2" xfId="980"/>
    <cellStyle name="Normal 17 2 2" xfId="1535"/>
    <cellStyle name="Normal 17 2 2 2" xfId="2233"/>
    <cellStyle name="Normal 17 2 2 2 2" xfId="5839"/>
    <cellStyle name="Normal 17 2 2 2 2 2" xfId="11304"/>
    <cellStyle name="Normal 17 2 2 2 3" xfId="4085"/>
    <cellStyle name="Normal 17 2 2 2 3 2" xfId="9554"/>
    <cellStyle name="Normal 17 2 2 2 4" xfId="7806"/>
    <cellStyle name="Normal 17 2 2 3" xfId="5143"/>
    <cellStyle name="Normal 17 2 2 3 2" xfId="10608"/>
    <cellStyle name="Normal 17 2 2 4" xfId="3389"/>
    <cellStyle name="Normal 17 2 2 4 2" xfId="8858"/>
    <cellStyle name="Normal 17 2 2 5" xfId="7110"/>
    <cellStyle name="Normal 17 2 3" xfId="1884"/>
    <cellStyle name="Normal 17 2 3 2" xfId="5490"/>
    <cellStyle name="Normal 17 2 3 2 2" xfId="10955"/>
    <cellStyle name="Normal 17 2 3 3" xfId="3736"/>
    <cellStyle name="Normal 17 2 3 3 2" xfId="9205"/>
    <cellStyle name="Normal 17 2 3 4" xfId="7457"/>
    <cellStyle name="Normal 17 2 4" xfId="2614"/>
    <cellStyle name="Normal 17 2 4 2" xfId="6188"/>
    <cellStyle name="Normal 17 2 4 2 2" xfId="11653"/>
    <cellStyle name="Normal 17 2 4 3" xfId="4434"/>
    <cellStyle name="Normal 17 2 4 3 2" xfId="9903"/>
    <cellStyle name="Normal 17 2 4 4" xfId="8155"/>
    <cellStyle name="Normal 17 2 5" xfId="4794"/>
    <cellStyle name="Normal 17 2 5 2" xfId="10259"/>
    <cellStyle name="Normal 17 2 6" xfId="3040"/>
    <cellStyle name="Normal 17 2 6 2" xfId="8509"/>
    <cellStyle name="Normal 17 2 7" xfId="6761"/>
    <cellStyle name="Normal 17 2 8" xfId="12149"/>
    <cellStyle name="Normal 17 3" xfId="1341"/>
    <cellStyle name="Normal 17 3 2" xfId="2039"/>
    <cellStyle name="Normal 17 3 2 2" xfId="5645"/>
    <cellStyle name="Normal 17 3 2 2 2" xfId="11110"/>
    <cellStyle name="Normal 17 3 2 3" xfId="3891"/>
    <cellStyle name="Normal 17 3 2 3 2" xfId="9360"/>
    <cellStyle name="Normal 17 3 2 4" xfId="7612"/>
    <cellStyle name="Normal 17 3 3" xfId="4949"/>
    <cellStyle name="Normal 17 3 3 2" xfId="10414"/>
    <cellStyle name="Normal 17 3 4" xfId="3195"/>
    <cellStyle name="Normal 17 3 4 2" xfId="8664"/>
    <cellStyle name="Normal 17 3 5" xfId="6916"/>
    <cellStyle name="Normal 17 3 6" xfId="12176"/>
    <cellStyle name="Normal 17 4" xfId="1690"/>
    <cellStyle name="Normal 17 4 2" xfId="5296"/>
    <cellStyle name="Normal 17 4 2 2" xfId="10761"/>
    <cellStyle name="Normal 17 4 3" xfId="3542"/>
    <cellStyle name="Normal 17 4 3 2" xfId="9011"/>
    <cellStyle name="Normal 17 4 4" xfId="7263"/>
    <cellStyle name="Normal 17 4 5" xfId="12189"/>
    <cellStyle name="Normal 17 5" xfId="2420"/>
    <cellStyle name="Normal 17 5 2" xfId="5994"/>
    <cellStyle name="Normal 17 5 2 2" xfId="11459"/>
    <cellStyle name="Normal 17 5 3" xfId="4240"/>
    <cellStyle name="Normal 17 5 3 2" xfId="9709"/>
    <cellStyle name="Normal 17 5 4" xfId="7961"/>
    <cellStyle name="Normal 17 5 5" xfId="12194"/>
    <cellStyle name="Normal 17 6" xfId="4598"/>
    <cellStyle name="Normal 17 6 2" xfId="10063"/>
    <cellStyle name="Normal 17 6 3" xfId="12216"/>
    <cellStyle name="Normal 17 7" xfId="2846"/>
    <cellStyle name="Normal 17 7 2" xfId="8315"/>
    <cellStyle name="Normal 17 8" xfId="6567"/>
    <cellStyle name="Normal 17 9" xfId="12109"/>
    <cellStyle name="Normal 18" xfId="327"/>
    <cellStyle name="Normal 18 2" xfId="985"/>
    <cellStyle name="Normal 18 2 2" xfId="1537"/>
    <cellStyle name="Normal 18 2 2 2" xfId="2235"/>
    <cellStyle name="Normal 18 2 2 2 2" xfId="5841"/>
    <cellStyle name="Normal 18 2 2 2 2 2" xfId="11306"/>
    <cellStyle name="Normal 18 2 2 2 3" xfId="4087"/>
    <cellStyle name="Normal 18 2 2 2 3 2" xfId="9556"/>
    <cellStyle name="Normal 18 2 2 2 4" xfId="7808"/>
    <cellStyle name="Normal 18 2 2 3" xfId="5145"/>
    <cellStyle name="Normal 18 2 2 3 2" xfId="10610"/>
    <cellStyle name="Normal 18 2 2 4" xfId="3391"/>
    <cellStyle name="Normal 18 2 2 4 2" xfId="8860"/>
    <cellStyle name="Normal 18 2 2 5" xfId="7112"/>
    <cellStyle name="Normal 18 2 3" xfId="1886"/>
    <cellStyle name="Normal 18 2 3 2" xfId="5492"/>
    <cellStyle name="Normal 18 2 3 2 2" xfId="10957"/>
    <cellStyle name="Normal 18 2 3 3" xfId="3738"/>
    <cellStyle name="Normal 18 2 3 3 2" xfId="9207"/>
    <cellStyle name="Normal 18 2 3 4" xfId="7459"/>
    <cellStyle name="Normal 18 2 4" xfId="2616"/>
    <cellStyle name="Normal 18 2 4 2" xfId="6190"/>
    <cellStyle name="Normal 18 2 4 2 2" xfId="11655"/>
    <cellStyle name="Normal 18 2 4 3" xfId="4436"/>
    <cellStyle name="Normal 18 2 4 3 2" xfId="9905"/>
    <cellStyle name="Normal 18 2 4 4" xfId="8157"/>
    <cellStyle name="Normal 18 2 5" xfId="4796"/>
    <cellStyle name="Normal 18 2 5 2" xfId="10261"/>
    <cellStyle name="Normal 18 2 6" xfId="3042"/>
    <cellStyle name="Normal 18 2 6 2" xfId="8511"/>
    <cellStyle name="Normal 18 2 7" xfId="6763"/>
    <cellStyle name="Normal 18 3" xfId="1355"/>
    <cellStyle name="Normal 18 3 2" xfId="2053"/>
    <cellStyle name="Normal 18 3 2 2" xfId="5659"/>
    <cellStyle name="Normal 18 3 2 2 2" xfId="11124"/>
    <cellStyle name="Normal 18 3 2 3" xfId="3905"/>
    <cellStyle name="Normal 18 3 2 3 2" xfId="9374"/>
    <cellStyle name="Normal 18 3 2 4" xfId="7626"/>
    <cellStyle name="Normal 18 3 3" xfId="4963"/>
    <cellStyle name="Normal 18 3 3 2" xfId="10428"/>
    <cellStyle name="Normal 18 3 4" xfId="3209"/>
    <cellStyle name="Normal 18 3 4 2" xfId="8678"/>
    <cellStyle name="Normal 18 3 5" xfId="6930"/>
    <cellStyle name="Normal 18 4" xfId="1704"/>
    <cellStyle name="Normal 18 4 2" xfId="5310"/>
    <cellStyle name="Normal 18 4 2 2" xfId="10775"/>
    <cellStyle name="Normal 18 4 3" xfId="3556"/>
    <cellStyle name="Normal 18 4 3 2" xfId="9025"/>
    <cellStyle name="Normal 18 4 4" xfId="7277"/>
    <cellStyle name="Normal 18 5" xfId="2434"/>
    <cellStyle name="Normal 18 5 2" xfId="6008"/>
    <cellStyle name="Normal 18 5 2 2" xfId="11473"/>
    <cellStyle name="Normal 18 5 3" xfId="4254"/>
    <cellStyle name="Normal 18 5 3 2" xfId="9723"/>
    <cellStyle name="Normal 18 5 4" xfId="7975"/>
    <cellStyle name="Normal 18 6" xfId="4612"/>
    <cellStyle name="Normal 18 6 2" xfId="10077"/>
    <cellStyle name="Normal 18 7" xfId="2860"/>
    <cellStyle name="Normal 18 7 2" xfId="8329"/>
    <cellStyle name="Normal 18 8" xfId="6581"/>
    <cellStyle name="Normal 18 9" xfId="12114"/>
    <cellStyle name="Normal 19" xfId="1007"/>
    <cellStyle name="Normal 19 2" xfId="1551"/>
    <cellStyle name="Normal 19 2 2" xfId="2249"/>
    <cellStyle name="Normal 19 2 2 2" xfId="5855"/>
    <cellStyle name="Normal 19 2 2 2 2" xfId="11320"/>
    <cellStyle name="Normal 19 2 2 3" xfId="4101"/>
    <cellStyle name="Normal 19 2 2 3 2" xfId="9570"/>
    <cellStyle name="Normal 19 2 2 4" xfId="7822"/>
    <cellStyle name="Normal 19 2 3" xfId="5159"/>
    <cellStyle name="Normal 19 2 3 2" xfId="10624"/>
    <cellStyle name="Normal 19 2 4" xfId="3405"/>
    <cellStyle name="Normal 19 2 4 2" xfId="8874"/>
    <cellStyle name="Normal 19 2 5" xfId="7126"/>
    <cellStyle name="Normal 19 3" xfId="1900"/>
    <cellStyle name="Normal 19 3 2" xfId="5506"/>
    <cellStyle name="Normal 19 3 2 2" xfId="10971"/>
    <cellStyle name="Normal 19 3 3" xfId="3752"/>
    <cellStyle name="Normal 19 3 3 2" xfId="9221"/>
    <cellStyle name="Normal 19 3 4" xfId="7473"/>
    <cellStyle name="Normal 19 4" xfId="2630"/>
    <cellStyle name="Normal 19 4 2" xfId="6204"/>
    <cellStyle name="Normal 19 4 2 2" xfId="11669"/>
    <cellStyle name="Normal 19 4 3" xfId="4450"/>
    <cellStyle name="Normal 19 4 3 2" xfId="9919"/>
    <cellStyle name="Normal 19 4 4" xfId="8171"/>
    <cellStyle name="Normal 19 5" xfId="4810"/>
    <cellStyle name="Normal 19 5 2" xfId="10275"/>
    <cellStyle name="Normal 19 6" xfId="3056"/>
    <cellStyle name="Normal 19 6 2" xfId="8525"/>
    <cellStyle name="Normal 19 7" xfId="6777"/>
    <cellStyle name="Normal 19 8" xfId="12117"/>
    <cellStyle name="Normal 2" xfId="151"/>
    <cellStyle name="Normal 2 10" xfId="1335"/>
    <cellStyle name="Normal 2 10 2" xfId="2036"/>
    <cellStyle name="Normal 2 10 2 2" xfId="5642"/>
    <cellStyle name="Normal 2 10 2 2 2" xfId="11107"/>
    <cellStyle name="Normal 2 10 2 3" xfId="3888"/>
    <cellStyle name="Normal 2 10 2 3 2" xfId="9357"/>
    <cellStyle name="Normal 2 10 2 4" xfId="7609"/>
    <cellStyle name="Normal 2 10 3" xfId="2753"/>
    <cellStyle name="Normal 2 10 3 2" xfId="6326"/>
    <cellStyle name="Normal 2 10 3 2 2" xfId="11791"/>
    <cellStyle name="Normal 2 10 3 3" xfId="4572"/>
    <cellStyle name="Normal 2 10 3 3 2" xfId="10041"/>
    <cellStyle name="Normal 2 10 3 4" xfId="8293"/>
    <cellStyle name="Normal 2 10 4" xfId="4946"/>
    <cellStyle name="Normal 2 10 4 2" xfId="10411"/>
    <cellStyle name="Normal 2 10 5" xfId="3192"/>
    <cellStyle name="Normal 2 10 5 2" xfId="8661"/>
    <cellStyle name="Normal 2 10 6" xfId="6913"/>
    <cellStyle name="Normal 2 11" xfId="1687"/>
    <cellStyle name="Normal 2 11 2" xfId="2759"/>
    <cellStyle name="Normal 2 11 2 2" xfId="6330"/>
    <cellStyle name="Normal 2 11 2 2 2" xfId="11795"/>
    <cellStyle name="Normal 2 11 2 3" xfId="4576"/>
    <cellStyle name="Normal 2 11 2 3 2" xfId="10045"/>
    <cellStyle name="Normal 2 11 2 4" xfId="8297"/>
    <cellStyle name="Normal 2 11 3" xfId="5293"/>
    <cellStyle name="Normal 2 11 3 2" xfId="10758"/>
    <cellStyle name="Normal 2 11 4" xfId="3539"/>
    <cellStyle name="Normal 2 11 4 2" xfId="9008"/>
    <cellStyle name="Normal 2 11 5" xfId="7260"/>
    <cellStyle name="Normal 2 12" xfId="2373"/>
    <cellStyle name="Normal 2 12 2" xfId="5977"/>
    <cellStyle name="Normal 2 12 2 2" xfId="11442"/>
    <cellStyle name="Normal 2 12 3" xfId="4223"/>
    <cellStyle name="Normal 2 12 3 2" xfId="9692"/>
    <cellStyle name="Normal 2 12 4" xfId="7944"/>
    <cellStyle name="Normal 2 13" xfId="2417"/>
    <cellStyle name="Normal 2 13 2" xfId="5991"/>
    <cellStyle name="Normal 2 13 2 2" xfId="11456"/>
    <cellStyle name="Normal 2 13 3" xfId="4237"/>
    <cellStyle name="Normal 2 13 3 2" xfId="9706"/>
    <cellStyle name="Normal 2 13 4" xfId="7958"/>
    <cellStyle name="Normal 2 14" xfId="4595"/>
    <cellStyle name="Normal 2 14 2" xfId="10060"/>
    <cellStyle name="Normal 2 15" xfId="2843"/>
    <cellStyle name="Normal 2 15 2" xfId="8312"/>
    <cellStyle name="Normal 2 16" xfId="6347"/>
    <cellStyle name="Normal 2 16 2" xfId="11810"/>
    <cellStyle name="Normal 2 17" xfId="6563"/>
    <cellStyle name="Normal 2 18" xfId="12086"/>
    <cellStyle name="Normal 2 2" xfId="152"/>
    <cellStyle name="Normal 2 2 10" xfId="12241"/>
    <cellStyle name="Normal 2 2 2" xfId="153"/>
    <cellStyle name="Normal 2 2 2 2" xfId="6518"/>
    <cellStyle name="Normal 2 2 2 2 2" xfId="11833"/>
    <cellStyle name="Normal 2 2 2 3" xfId="12097"/>
    <cellStyle name="Normal 2 2 2_NOL Analysis(For Ann Kellog and  Pete Winne)" xfId="6519"/>
    <cellStyle name="Normal 2 2 3" xfId="154"/>
    <cellStyle name="Normal 2 2 3 2" xfId="6520"/>
    <cellStyle name="Normal 2 2 3 2 2" xfId="11834"/>
    <cellStyle name="Normal 2 2 4" xfId="2399"/>
    <cellStyle name="Normal 2 2 4 2" xfId="2755"/>
    <cellStyle name="Normal 2 2 4 2 2" xfId="6327"/>
    <cellStyle name="Normal 2 2 4 2 2 2" xfId="11792"/>
    <cellStyle name="Normal 2 2 4 2 3" xfId="4573"/>
    <cellStyle name="Normal 2 2 4 2 3 2" xfId="10042"/>
    <cellStyle name="Normal 2 2 4 2 4" xfId="8294"/>
    <cellStyle name="Normal 2 2 4 3" xfId="5978"/>
    <cellStyle name="Normal 2 2 4 3 2" xfId="11443"/>
    <cellStyle name="Normal 2 2 4 4" xfId="4224"/>
    <cellStyle name="Normal 2 2 4 4 2" xfId="9693"/>
    <cellStyle name="Normal 2 2 4 5" xfId="7945"/>
    <cellStyle name="Normal 2 2 5" xfId="2760"/>
    <cellStyle name="Normal 2 2 5 2" xfId="6331"/>
    <cellStyle name="Normal 2 2 5 2 2" xfId="11796"/>
    <cellStyle name="Normal 2 2 5 3" xfId="4577"/>
    <cellStyle name="Normal 2 2 5 3 2" xfId="10046"/>
    <cellStyle name="Normal 2 2 5 4" xfId="8298"/>
    <cellStyle name="Normal 2 2 6" xfId="12090"/>
    <cellStyle name="Normal 2 2 7" xfId="12089"/>
    <cellStyle name="Normal 2 2 8" xfId="12238"/>
    <cellStyle name="Normal 2 2 9" xfId="12188"/>
    <cellStyle name="Normal 2 3" xfId="155"/>
    <cellStyle name="Normal 2 3 2" xfId="6521"/>
    <cellStyle name="Normal 2 3 2 2" xfId="11835"/>
    <cellStyle name="Normal 2 3 3" xfId="12112"/>
    <cellStyle name="Normal 2 4" xfId="156"/>
    <cellStyle name="Normal 2 4 2" xfId="6522"/>
    <cellStyle name="Normal 2 4 2 2" xfId="11836"/>
    <cellStyle name="Normal 2 5" xfId="157"/>
    <cellStyle name="Normal 2 5 2" xfId="6523"/>
    <cellStyle name="Normal 2 5 2 2" xfId="11837"/>
    <cellStyle name="Normal 2 6" xfId="158"/>
    <cellStyle name="Normal 2 7" xfId="159"/>
    <cellStyle name="Normal 2 7 2" xfId="6524"/>
    <cellStyle name="Normal 2 8" xfId="310"/>
    <cellStyle name="Normal 2 8 2" xfId="924"/>
    <cellStyle name="Normal 2 8 2 2" xfId="1533"/>
    <cellStyle name="Normal 2 8 2 2 2" xfId="2231"/>
    <cellStyle name="Normal 2 8 2 2 2 2" xfId="5837"/>
    <cellStyle name="Normal 2 8 2 2 2 2 2" xfId="11302"/>
    <cellStyle name="Normal 2 8 2 2 2 3" xfId="4083"/>
    <cellStyle name="Normal 2 8 2 2 2 3 2" xfId="9552"/>
    <cellStyle name="Normal 2 8 2 2 2 4" xfId="7804"/>
    <cellStyle name="Normal 2 8 2 2 3" xfId="5141"/>
    <cellStyle name="Normal 2 8 2 2 3 2" xfId="10606"/>
    <cellStyle name="Normal 2 8 2 2 4" xfId="3387"/>
    <cellStyle name="Normal 2 8 2 2 4 2" xfId="8856"/>
    <cellStyle name="Normal 2 8 2 2 5" xfId="7108"/>
    <cellStyle name="Normal 2 8 2 3" xfId="1882"/>
    <cellStyle name="Normal 2 8 2 3 2" xfId="5488"/>
    <cellStyle name="Normal 2 8 2 3 2 2" xfId="10953"/>
    <cellStyle name="Normal 2 8 2 3 3" xfId="3734"/>
    <cellStyle name="Normal 2 8 2 3 3 2" xfId="9203"/>
    <cellStyle name="Normal 2 8 2 3 4" xfId="7455"/>
    <cellStyle name="Normal 2 8 2 4" xfId="2612"/>
    <cellStyle name="Normal 2 8 2 4 2" xfId="6186"/>
    <cellStyle name="Normal 2 8 2 4 2 2" xfId="11651"/>
    <cellStyle name="Normal 2 8 2 4 3" xfId="4432"/>
    <cellStyle name="Normal 2 8 2 4 3 2" xfId="9901"/>
    <cellStyle name="Normal 2 8 2 4 4" xfId="8153"/>
    <cellStyle name="Normal 2 8 2 5" xfId="4792"/>
    <cellStyle name="Normal 2 8 2 5 2" xfId="10257"/>
    <cellStyle name="Normal 2 8 2 6" xfId="3038"/>
    <cellStyle name="Normal 2 8 2 6 2" xfId="8507"/>
    <cellStyle name="Normal 2 8 2 7" xfId="6759"/>
    <cellStyle name="Normal 2 8 3" xfId="1339"/>
    <cellStyle name="Normal 2 8 3 2" xfId="2038"/>
    <cellStyle name="Normal 2 8 3 2 2" xfId="5644"/>
    <cellStyle name="Normal 2 8 3 2 2 2" xfId="11109"/>
    <cellStyle name="Normal 2 8 3 2 3" xfId="3890"/>
    <cellStyle name="Normal 2 8 3 2 3 2" xfId="9359"/>
    <cellStyle name="Normal 2 8 3 2 4" xfId="7611"/>
    <cellStyle name="Normal 2 8 3 3" xfId="4948"/>
    <cellStyle name="Normal 2 8 3 3 2" xfId="10413"/>
    <cellStyle name="Normal 2 8 3 4" xfId="3194"/>
    <cellStyle name="Normal 2 8 3 4 2" xfId="8663"/>
    <cellStyle name="Normal 2 8 3 5" xfId="6915"/>
    <cellStyle name="Normal 2 8 4" xfId="1689"/>
    <cellStyle name="Normal 2 8 4 2" xfId="5295"/>
    <cellStyle name="Normal 2 8 4 2 2" xfId="10760"/>
    <cellStyle name="Normal 2 8 4 3" xfId="3541"/>
    <cellStyle name="Normal 2 8 4 3 2" xfId="9010"/>
    <cellStyle name="Normal 2 8 4 4" xfId="7262"/>
    <cellStyle name="Normal 2 8 5" xfId="2419"/>
    <cellStyle name="Normal 2 8 5 2" xfId="5993"/>
    <cellStyle name="Normal 2 8 5 2 2" xfId="11458"/>
    <cellStyle name="Normal 2 8 5 3" xfId="4239"/>
    <cellStyle name="Normal 2 8 5 3 2" xfId="9708"/>
    <cellStyle name="Normal 2 8 5 4" xfId="7960"/>
    <cellStyle name="Normal 2 8 6" xfId="4597"/>
    <cellStyle name="Normal 2 8 6 2" xfId="10062"/>
    <cellStyle name="Normal 2 8 7" xfId="2845"/>
    <cellStyle name="Normal 2 8 7 2" xfId="8314"/>
    <cellStyle name="Normal 2 8 8" xfId="6566"/>
    <cellStyle name="Normal 2 9" xfId="431"/>
    <cellStyle name="Normal 2 9 2" xfId="1371"/>
    <cellStyle name="Normal 2 9 2 2" xfId="2069"/>
    <cellStyle name="Normal 2 9 2 2 2" xfId="5675"/>
    <cellStyle name="Normal 2 9 2 2 2 2" xfId="11140"/>
    <cellStyle name="Normal 2 9 2 2 3" xfId="3921"/>
    <cellStyle name="Normal 2 9 2 2 3 2" xfId="9390"/>
    <cellStyle name="Normal 2 9 2 2 4" xfId="7642"/>
    <cellStyle name="Normal 2 9 2 3" xfId="4979"/>
    <cellStyle name="Normal 2 9 2 3 2" xfId="10444"/>
    <cellStyle name="Normal 2 9 2 4" xfId="3225"/>
    <cellStyle name="Normal 2 9 2 4 2" xfId="8694"/>
    <cellStyle name="Normal 2 9 2 5" xfId="6946"/>
    <cellStyle name="Normal 2 9 3" xfId="1720"/>
    <cellStyle name="Normal 2 9 3 2" xfId="5326"/>
    <cellStyle name="Normal 2 9 3 2 2" xfId="10791"/>
    <cellStyle name="Normal 2 9 3 3" xfId="3572"/>
    <cellStyle name="Normal 2 9 3 3 2" xfId="9041"/>
    <cellStyle name="Normal 2 9 3 4" xfId="7293"/>
    <cellStyle name="Normal 2 9 4" xfId="2450"/>
    <cellStyle name="Normal 2 9 4 2" xfId="6024"/>
    <cellStyle name="Normal 2 9 4 2 2" xfId="11489"/>
    <cellStyle name="Normal 2 9 4 3" xfId="4270"/>
    <cellStyle name="Normal 2 9 4 3 2" xfId="9739"/>
    <cellStyle name="Normal 2 9 4 4" xfId="7991"/>
    <cellStyle name="Normal 2 9 5" xfId="4628"/>
    <cellStyle name="Normal 2 9 5 2" xfId="10093"/>
    <cellStyle name="Normal 2 9 6" xfId="2876"/>
    <cellStyle name="Normal 2 9 6 2" xfId="8345"/>
    <cellStyle name="Normal 2 9 7" xfId="6597"/>
    <cellStyle name="Normal 2_3.05 Allocation Method 2010 GTR WF" xfId="6525"/>
    <cellStyle name="Normal 20" xfId="1018"/>
    <cellStyle name="Normal 20 2" xfId="1552"/>
    <cellStyle name="Normal 20 2 2" xfId="2250"/>
    <cellStyle name="Normal 20 2 2 2" xfId="5856"/>
    <cellStyle name="Normal 20 2 2 2 2" xfId="11321"/>
    <cellStyle name="Normal 20 2 2 3" xfId="4102"/>
    <cellStyle name="Normal 20 2 2 3 2" xfId="9571"/>
    <cellStyle name="Normal 20 2 2 4" xfId="7823"/>
    <cellStyle name="Normal 20 2 3" xfId="5160"/>
    <cellStyle name="Normal 20 2 3 2" xfId="10625"/>
    <cellStyle name="Normal 20 2 4" xfId="3406"/>
    <cellStyle name="Normal 20 2 4 2" xfId="8875"/>
    <cellStyle name="Normal 20 2 5" xfId="7127"/>
    <cellStyle name="Normal 20 3" xfId="1901"/>
    <cellStyle name="Normal 20 3 2" xfId="5507"/>
    <cellStyle name="Normal 20 3 2 2" xfId="10972"/>
    <cellStyle name="Normal 20 3 3" xfId="3753"/>
    <cellStyle name="Normal 20 3 3 2" xfId="9222"/>
    <cellStyle name="Normal 20 3 4" xfId="7474"/>
    <cellStyle name="Normal 20 4" xfId="2631"/>
    <cellStyle name="Normal 20 4 2" xfId="6205"/>
    <cellStyle name="Normal 20 4 2 2" xfId="11670"/>
    <cellStyle name="Normal 20 4 3" xfId="4451"/>
    <cellStyle name="Normal 20 4 3 2" xfId="9920"/>
    <cellStyle name="Normal 20 4 4" xfId="8172"/>
    <cellStyle name="Normal 20 5" xfId="4811"/>
    <cellStyle name="Normal 20 5 2" xfId="10276"/>
    <cellStyle name="Normal 20 6" xfId="3057"/>
    <cellStyle name="Normal 20 6 2" xfId="8526"/>
    <cellStyle name="Normal 20 7" xfId="6778"/>
    <cellStyle name="Normal 20 8" xfId="12118"/>
    <cellStyle name="Normal 21" xfId="1025"/>
    <cellStyle name="Normal 21 2" xfId="1555"/>
    <cellStyle name="Normal 21 2 2" xfId="2253"/>
    <cellStyle name="Normal 21 2 2 2" xfId="5859"/>
    <cellStyle name="Normal 21 2 2 2 2" xfId="11324"/>
    <cellStyle name="Normal 21 2 2 3" xfId="4105"/>
    <cellStyle name="Normal 21 2 2 3 2" xfId="9574"/>
    <cellStyle name="Normal 21 2 2 4" xfId="7826"/>
    <cellStyle name="Normal 21 2 3" xfId="5163"/>
    <cellStyle name="Normal 21 2 3 2" xfId="10628"/>
    <cellStyle name="Normal 21 2 4" xfId="3409"/>
    <cellStyle name="Normal 21 2 4 2" xfId="8878"/>
    <cellStyle name="Normal 21 2 5" xfId="7130"/>
    <cellStyle name="Normal 21 3" xfId="1904"/>
    <cellStyle name="Normal 21 3 2" xfId="5510"/>
    <cellStyle name="Normal 21 3 2 2" xfId="10975"/>
    <cellStyle name="Normal 21 3 3" xfId="3756"/>
    <cellStyle name="Normal 21 3 3 2" xfId="9225"/>
    <cellStyle name="Normal 21 3 4" xfId="7477"/>
    <cellStyle name="Normal 21 4" xfId="2634"/>
    <cellStyle name="Normal 21 4 2" xfId="6208"/>
    <cellStyle name="Normal 21 4 2 2" xfId="11673"/>
    <cellStyle name="Normal 21 4 3" xfId="4454"/>
    <cellStyle name="Normal 21 4 3 2" xfId="9923"/>
    <cellStyle name="Normal 21 4 4" xfId="8175"/>
    <cellStyle name="Normal 21 5" xfId="4814"/>
    <cellStyle name="Normal 21 5 2" xfId="10279"/>
    <cellStyle name="Normal 21 6" xfId="3060"/>
    <cellStyle name="Normal 21 6 2" xfId="8529"/>
    <cellStyle name="Normal 21 7" xfId="6781"/>
    <cellStyle name="Normal 21 8" xfId="12119"/>
    <cellStyle name="Normal 22" xfId="1049"/>
    <cellStyle name="Normal 22 2" xfId="1570"/>
    <cellStyle name="Normal 22 2 2" xfId="2268"/>
    <cellStyle name="Normal 22 2 2 2" xfId="5874"/>
    <cellStyle name="Normal 22 2 2 2 2" xfId="11339"/>
    <cellStyle name="Normal 22 2 2 3" xfId="4120"/>
    <cellStyle name="Normal 22 2 2 3 2" xfId="9589"/>
    <cellStyle name="Normal 22 2 2 4" xfId="7841"/>
    <cellStyle name="Normal 22 2 3" xfId="5178"/>
    <cellStyle name="Normal 22 2 3 2" xfId="10643"/>
    <cellStyle name="Normal 22 2 4" xfId="3424"/>
    <cellStyle name="Normal 22 2 4 2" xfId="8893"/>
    <cellStyle name="Normal 22 2 5" xfId="7145"/>
    <cellStyle name="Normal 22 3" xfId="1919"/>
    <cellStyle name="Normal 22 3 2" xfId="5525"/>
    <cellStyle name="Normal 22 3 2 2" xfId="10990"/>
    <cellStyle name="Normal 22 3 3" xfId="3771"/>
    <cellStyle name="Normal 22 3 3 2" xfId="9240"/>
    <cellStyle name="Normal 22 3 4" xfId="7492"/>
    <cellStyle name="Normal 22 4" xfId="2649"/>
    <cellStyle name="Normal 22 4 2" xfId="6223"/>
    <cellStyle name="Normal 22 4 2 2" xfId="11688"/>
    <cellStyle name="Normal 22 4 3" xfId="4469"/>
    <cellStyle name="Normal 22 4 3 2" xfId="9938"/>
    <cellStyle name="Normal 22 4 4" xfId="8190"/>
    <cellStyle name="Normal 22 5" xfId="4829"/>
    <cellStyle name="Normal 22 5 2" xfId="10294"/>
    <cellStyle name="Normal 22 6" xfId="3075"/>
    <cellStyle name="Normal 22 6 2" xfId="8544"/>
    <cellStyle name="Normal 22 7" xfId="6796"/>
    <cellStyle name="Normal 22 8" xfId="12120"/>
    <cellStyle name="Normal 23" xfId="1024"/>
    <cellStyle name="Normal 23 2" xfId="1554"/>
    <cellStyle name="Normal 23 2 2" xfId="2252"/>
    <cellStyle name="Normal 23 2 2 2" xfId="5858"/>
    <cellStyle name="Normal 23 2 2 2 2" xfId="11323"/>
    <cellStyle name="Normal 23 2 2 3" xfId="4104"/>
    <cellStyle name="Normal 23 2 2 3 2" xfId="9573"/>
    <cellStyle name="Normal 23 2 2 4" xfId="7825"/>
    <cellStyle name="Normal 23 2 3" xfId="5162"/>
    <cellStyle name="Normal 23 2 3 2" xfId="10627"/>
    <cellStyle name="Normal 23 2 4" xfId="3408"/>
    <cellStyle name="Normal 23 2 4 2" xfId="8877"/>
    <cellStyle name="Normal 23 2 5" xfId="7129"/>
    <cellStyle name="Normal 23 3" xfId="1903"/>
    <cellStyle name="Normal 23 3 2" xfId="5509"/>
    <cellStyle name="Normal 23 3 2 2" xfId="10974"/>
    <cellStyle name="Normal 23 3 3" xfId="3755"/>
    <cellStyle name="Normal 23 3 3 2" xfId="9224"/>
    <cellStyle name="Normal 23 3 4" xfId="7476"/>
    <cellStyle name="Normal 23 4" xfId="2633"/>
    <cellStyle name="Normal 23 4 2" xfId="6207"/>
    <cellStyle name="Normal 23 4 2 2" xfId="11672"/>
    <cellStyle name="Normal 23 4 3" xfId="4453"/>
    <cellStyle name="Normal 23 4 3 2" xfId="9922"/>
    <cellStyle name="Normal 23 4 4" xfId="8174"/>
    <cellStyle name="Normal 23 5" xfId="4813"/>
    <cellStyle name="Normal 23 5 2" xfId="10278"/>
    <cellStyle name="Normal 23 6" xfId="3059"/>
    <cellStyle name="Normal 23 6 2" xfId="8528"/>
    <cellStyle name="Normal 23 7" xfId="6780"/>
    <cellStyle name="Normal 23 8" xfId="12121"/>
    <cellStyle name="Normal 24" xfId="1042"/>
    <cellStyle name="Normal 24 2" xfId="1565"/>
    <cellStyle name="Normal 24 2 2" xfId="2263"/>
    <cellStyle name="Normal 24 2 2 2" xfId="5869"/>
    <cellStyle name="Normal 24 2 2 2 2" xfId="11334"/>
    <cellStyle name="Normal 24 2 2 3" xfId="4115"/>
    <cellStyle name="Normal 24 2 2 3 2" xfId="9584"/>
    <cellStyle name="Normal 24 2 2 4" xfId="7836"/>
    <cellStyle name="Normal 24 2 3" xfId="5173"/>
    <cellStyle name="Normal 24 2 3 2" xfId="10638"/>
    <cellStyle name="Normal 24 2 4" xfId="3419"/>
    <cellStyle name="Normal 24 2 4 2" xfId="8888"/>
    <cellStyle name="Normal 24 2 5" xfId="7140"/>
    <cellStyle name="Normal 24 3" xfId="1914"/>
    <cellStyle name="Normal 24 3 2" xfId="5520"/>
    <cellStyle name="Normal 24 3 2 2" xfId="10985"/>
    <cellStyle name="Normal 24 3 3" xfId="3766"/>
    <cellStyle name="Normal 24 3 3 2" xfId="9235"/>
    <cellStyle name="Normal 24 3 4" xfId="7487"/>
    <cellStyle name="Normal 24 4" xfId="2644"/>
    <cellStyle name="Normal 24 4 2" xfId="6218"/>
    <cellStyle name="Normal 24 4 2 2" xfId="11683"/>
    <cellStyle name="Normal 24 4 3" xfId="4464"/>
    <cellStyle name="Normal 24 4 3 2" xfId="9933"/>
    <cellStyle name="Normal 24 4 4" xfId="8185"/>
    <cellStyle name="Normal 24 5" xfId="4824"/>
    <cellStyle name="Normal 24 5 2" xfId="10289"/>
    <cellStyle name="Normal 24 6" xfId="3070"/>
    <cellStyle name="Normal 24 6 2" xfId="8539"/>
    <cellStyle name="Normal 24 7" xfId="6791"/>
    <cellStyle name="Normal 24 8" xfId="12135"/>
    <cellStyle name="Normal 25" xfId="1114"/>
    <cellStyle name="Normal 25 2" xfId="1576"/>
    <cellStyle name="Normal 25 2 2" xfId="2274"/>
    <cellStyle name="Normal 25 2 2 2" xfId="5880"/>
    <cellStyle name="Normal 25 2 2 2 2" xfId="11345"/>
    <cellStyle name="Normal 25 2 2 3" xfId="4126"/>
    <cellStyle name="Normal 25 2 2 3 2" xfId="9595"/>
    <cellStyle name="Normal 25 2 2 4" xfId="7847"/>
    <cellStyle name="Normal 25 2 3" xfId="5184"/>
    <cellStyle name="Normal 25 2 3 2" xfId="10649"/>
    <cellStyle name="Normal 25 2 4" xfId="3430"/>
    <cellStyle name="Normal 25 2 4 2" xfId="8899"/>
    <cellStyle name="Normal 25 2 5" xfId="7151"/>
    <cellStyle name="Normal 25 3" xfId="1925"/>
    <cellStyle name="Normal 25 3 2" xfId="5531"/>
    <cellStyle name="Normal 25 3 2 2" xfId="10996"/>
    <cellStyle name="Normal 25 3 3" xfId="3777"/>
    <cellStyle name="Normal 25 3 3 2" xfId="9246"/>
    <cellStyle name="Normal 25 3 4" xfId="7498"/>
    <cellStyle name="Normal 25 4" xfId="2655"/>
    <cellStyle name="Normal 25 4 2" xfId="6229"/>
    <cellStyle name="Normal 25 4 2 2" xfId="11694"/>
    <cellStyle name="Normal 25 4 3" xfId="4475"/>
    <cellStyle name="Normal 25 4 3 2" xfId="9944"/>
    <cellStyle name="Normal 25 4 4" xfId="8196"/>
    <cellStyle name="Normal 25 5" xfId="4835"/>
    <cellStyle name="Normal 25 5 2" xfId="10300"/>
    <cellStyle name="Normal 25 6" xfId="3081"/>
    <cellStyle name="Normal 25 6 2" xfId="8550"/>
    <cellStyle name="Normal 25 7" xfId="6802"/>
    <cellStyle name="Normal 25 8" xfId="12136"/>
    <cellStyle name="Normal 26" xfId="1135"/>
    <cellStyle name="Normal 26 2" xfId="1590"/>
    <cellStyle name="Normal 26 2 2" xfId="2288"/>
    <cellStyle name="Normal 26 2 2 2" xfId="5894"/>
    <cellStyle name="Normal 26 2 2 2 2" xfId="11359"/>
    <cellStyle name="Normal 26 2 2 3" xfId="4140"/>
    <cellStyle name="Normal 26 2 2 3 2" xfId="9609"/>
    <cellStyle name="Normal 26 2 2 4" xfId="7861"/>
    <cellStyle name="Normal 26 2 3" xfId="5198"/>
    <cellStyle name="Normal 26 2 3 2" xfId="10663"/>
    <cellStyle name="Normal 26 2 4" xfId="3444"/>
    <cellStyle name="Normal 26 2 4 2" xfId="8913"/>
    <cellStyle name="Normal 26 2 5" xfId="7165"/>
    <cellStyle name="Normal 26 3" xfId="1939"/>
    <cellStyle name="Normal 26 3 2" xfId="5545"/>
    <cellStyle name="Normal 26 3 2 2" xfId="11010"/>
    <cellStyle name="Normal 26 3 3" xfId="3791"/>
    <cellStyle name="Normal 26 3 3 2" xfId="9260"/>
    <cellStyle name="Normal 26 3 4" xfId="7512"/>
    <cellStyle name="Normal 26 4" xfId="2669"/>
    <cellStyle name="Normal 26 4 2" xfId="6243"/>
    <cellStyle name="Normal 26 4 2 2" xfId="11708"/>
    <cellStyle name="Normal 26 4 3" xfId="4489"/>
    <cellStyle name="Normal 26 4 3 2" xfId="9958"/>
    <cellStyle name="Normal 26 4 4" xfId="8210"/>
    <cellStyle name="Normal 26 5" xfId="4849"/>
    <cellStyle name="Normal 26 5 2" xfId="10314"/>
    <cellStyle name="Normal 26 6" xfId="3095"/>
    <cellStyle name="Normal 26 6 2" xfId="8564"/>
    <cellStyle name="Normal 26 7" xfId="6816"/>
    <cellStyle name="Normal 26 8" xfId="12137"/>
    <cellStyle name="Normal 27" xfId="1137"/>
    <cellStyle name="Normal 27 2" xfId="1592"/>
    <cellStyle name="Normal 27 2 2" xfId="2290"/>
    <cellStyle name="Normal 27 2 2 2" xfId="5896"/>
    <cellStyle name="Normal 27 2 2 2 2" xfId="11361"/>
    <cellStyle name="Normal 27 2 2 3" xfId="4142"/>
    <cellStyle name="Normal 27 2 2 3 2" xfId="9611"/>
    <cellStyle name="Normal 27 2 2 4" xfId="7863"/>
    <cellStyle name="Normal 27 2 3" xfId="5200"/>
    <cellStyle name="Normal 27 2 3 2" xfId="10665"/>
    <cellStyle name="Normal 27 2 4" xfId="3446"/>
    <cellStyle name="Normal 27 2 4 2" xfId="8915"/>
    <cellStyle name="Normal 27 2 5" xfId="7167"/>
    <cellStyle name="Normal 27 3" xfId="1941"/>
    <cellStyle name="Normal 27 3 2" xfId="5547"/>
    <cellStyle name="Normal 27 3 2 2" xfId="11012"/>
    <cellStyle name="Normal 27 3 3" xfId="3793"/>
    <cellStyle name="Normal 27 3 3 2" xfId="9262"/>
    <cellStyle name="Normal 27 3 4" xfId="7514"/>
    <cellStyle name="Normal 27 4" xfId="2671"/>
    <cellStyle name="Normal 27 4 2" xfId="6245"/>
    <cellStyle name="Normal 27 4 2 2" xfId="11710"/>
    <cellStyle name="Normal 27 4 3" xfId="4491"/>
    <cellStyle name="Normal 27 4 3 2" xfId="9960"/>
    <cellStyle name="Normal 27 4 4" xfId="8212"/>
    <cellStyle name="Normal 27 5" xfId="4851"/>
    <cellStyle name="Normal 27 5 2" xfId="10316"/>
    <cellStyle name="Normal 27 6" xfId="3097"/>
    <cellStyle name="Normal 27 6 2" xfId="8566"/>
    <cellStyle name="Normal 27 7" xfId="6818"/>
    <cellStyle name="Normal 27 8" xfId="12138"/>
    <cellStyle name="Normal 28" xfId="1142"/>
    <cellStyle name="Normal 28 2" xfId="1594"/>
    <cellStyle name="Normal 28 2 2" xfId="2292"/>
    <cellStyle name="Normal 28 2 2 2" xfId="5898"/>
    <cellStyle name="Normal 28 2 2 2 2" xfId="11363"/>
    <cellStyle name="Normal 28 2 2 3" xfId="4144"/>
    <cellStyle name="Normal 28 2 2 3 2" xfId="9613"/>
    <cellStyle name="Normal 28 2 2 4" xfId="7865"/>
    <cellStyle name="Normal 28 2 3" xfId="5202"/>
    <cellStyle name="Normal 28 2 3 2" xfId="10667"/>
    <cellStyle name="Normal 28 2 4" xfId="3448"/>
    <cellStyle name="Normal 28 2 4 2" xfId="8917"/>
    <cellStyle name="Normal 28 2 5" xfId="7169"/>
    <cellStyle name="Normal 28 3" xfId="1943"/>
    <cellStyle name="Normal 28 3 2" xfId="5549"/>
    <cellStyle name="Normal 28 3 2 2" xfId="11014"/>
    <cellStyle name="Normal 28 3 3" xfId="3795"/>
    <cellStyle name="Normal 28 3 3 2" xfId="9264"/>
    <cellStyle name="Normal 28 3 4" xfId="7516"/>
    <cellStyle name="Normal 28 4" xfId="2673"/>
    <cellStyle name="Normal 28 4 2" xfId="6247"/>
    <cellStyle name="Normal 28 4 2 2" xfId="11712"/>
    <cellStyle name="Normal 28 4 3" xfId="4493"/>
    <cellStyle name="Normal 28 4 3 2" xfId="9962"/>
    <cellStyle name="Normal 28 4 4" xfId="8214"/>
    <cellStyle name="Normal 28 5" xfId="4853"/>
    <cellStyle name="Normal 28 5 2" xfId="10318"/>
    <cellStyle name="Normal 28 6" xfId="3099"/>
    <cellStyle name="Normal 28 6 2" xfId="8568"/>
    <cellStyle name="Normal 28 7" xfId="6820"/>
    <cellStyle name="Normal 28 8" xfId="12139"/>
    <cellStyle name="Normal 29" xfId="1139"/>
    <cellStyle name="Normal 29 2" xfId="1593"/>
    <cellStyle name="Normal 29 2 2" xfId="2291"/>
    <cellStyle name="Normal 29 2 2 2" xfId="5897"/>
    <cellStyle name="Normal 29 2 2 2 2" xfId="11362"/>
    <cellStyle name="Normal 29 2 2 3" xfId="4143"/>
    <cellStyle name="Normal 29 2 2 3 2" xfId="9612"/>
    <cellStyle name="Normal 29 2 2 4" xfId="7864"/>
    <cellStyle name="Normal 29 2 3" xfId="5201"/>
    <cellStyle name="Normal 29 2 3 2" xfId="10666"/>
    <cellStyle name="Normal 29 2 4" xfId="3447"/>
    <cellStyle name="Normal 29 2 4 2" xfId="8916"/>
    <cellStyle name="Normal 29 2 5" xfId="7168"/>
    <cellStyle name="Normal 29 3" xfId="1942"/>
    <cellStyle name="Normal 29 3 2" xfId="5548"/>
    <cellStyle name="Normal 29 3 2 2" xfId="11013"/>
    <cellStyle name="Normal 29 3 3" xfId="3794"/>
    <cellStyle name="Normal 29 3 3 2" xfId="9263"/>
    <cellStyle name="Normal 29 3 4" xfId="7515"/>
    <cellStyle name="Normal 29 4" xfId="2672"/>
    <cellStyle name="Normal 29 4 2" xfId="6246"/>
    <cellStyle name="Normal 29 4 2 2" xfId="11711"/>
    <cellStyle name="Normal 29 4 3" xfId="4492"/>
    <cellStyle name="Normal 29 4 3 2" xfId="9961"/>
    <cellStyle name="Normal 29 4 4" xfId="8213"/>
    <cellStyle name="Normal 29 5" xfId="4852"/>
    <cellStyle name="Normal 29 5 2" xfId="10317"/>
    <cellStyle name="Normal 29 6" xfId="3098"/>
    <cellStyle name="Normal 29 6 2" xfId="8567"/>
    <cellStyle name="Normal 29 7" xfId="6819"/>
    <cellStyle name="Normal 29 8" xfId="12141"/>
    <cellStyle name="Normal 3" xfId="160"/>
    <cellStyle name="Normal 3 2" xfId="161"/>
    <cellStyle name="Normal 3 2 2" xfId="12095"/>
    <cellStyle name="Normal 3 3" xfId="162"/>
    <cellStyle name="Normal 3 4" xfId="163"/>
    <cellStyle name="Normal 3 5" xfId="164"/>
    <cellStyle name="Normal 3 6" xfId="925"/>
    <cellStyle name="Normal 3 6 2" xfId="6526"/>
    <cellStyle name="Normal 3 7" xfId="473"/>
    <cellStyle name="Normal 3 7 2" xfId="1385"/>
    <cellStyle name="Normal 3 7 2 2" xfId="2083"/>
    <cellStyle name="Normal 3 7 2 2 2" xfId="5689"/>
    <cellStyle name="Normal 3 7 2 2 2 2" xfId="11154"/>
    <cellStyle name="Normal 3 7 2 2 3" xfId="3935"/>
    <cellStyle name="Normal 3 7 2 2 3 2" xfId="9404"/>
    <cellStyle name="Normal 3 7 2 2 4" xfId="7656"/>
    <cellStyle name="Normal 3 7 2 3" xfId="4993"/>
    <cellStyle name="Normal 3 7 2 3 2" xfId="10458"/>
    <cellStyle name="Normal 3 7 2 4" xfId="3239"/>
    <cellStyle name="Normal 3 7 2 4 2" xfId="8708"/>
    <cellStyle name="Normal 3 7 2 5" xfId="6960"/>
    <cellStyle name="Normal 3 7 3" xfId="1734"/>
    <cellStyle name="Normal 3 7 3 2" xfId="5340"/>
    <cellStyle name="Normal 3 7 3 2 2" xfId="10805"/>
    <cellStyle name="Normal 3 7 3 3" xfId="3586"/>
    <cellStyle name="Normal 3 7 3 3 2" xfId="9055"/>
    <cellStyle name="Normal 3 7 3 4" xfId="7307"/>
    <cellStyle name="Normal 3 7 4" xfId="2464"/>
    <cellStyle name="Normal 3 7 4 2" xfId="6038"/>
    <cellStyle name="Normal 3 7 4 2 2" xfId="11503"/>
    <cellStyle name="Normal 3 7 4 3" xfId="4284"/>
    <cellStyle name="Normal 3 7 4 3 2" xfId="9753"/>
    <cellStyle name="Normal 3 7 4 4" xfId="8005"/>
    <cellStyle name="Normal 3 7 5" xfId="4642"/>
    <cellStyle name="Normal 3 7 5 2" xfId="10107"/>
    <cellStyle name="Normal 3 7 6" xfId="2890"/>
    <cellStyle name="Normal 3 7 6 2" xfId="8359"/>
    <cellStyle name="Normal 3 7 7" xfId="6611"/>
    <cellStyle name="Normal 3_Net Classified Plant" xfId="165"/>
    <cellStyle name="Normal 30" xfId="1174"/>
    <cellStyle name="Normal 30 2" xfId="1608"/>
    <cellStyle name="Normal 30 2 2" xfId="2306"/>
    <cellStyle name="Normal 30 2 2 2" xfId="5912"/>
    <cellStyle name="Normal 30 2 2 2 2" xfId="11377"/>
    <cellStyle name="Normal 30 2 2 3" xfId="4158"/>
    <cellStyle name="Normal 30 2 2 3 2" xfId="9627"/>
    <cellStyle name="Normal 30 2 2 4" xfId="7879"/>
    <cellStyle name="Normal 30 2 3" xfId="5216"/>
    <cellStyle name="Normal 30 2 3 2" xfId="10681"/>
    <cellStyle name="Normal 30 2 4" xfId="3462"/>
    <cellStyle name="Normal 30 2 4 2" xfId="8931"/>
    <cellStyle name="Normal 30 2 5" xfId="7183"/>
    <cellStyle name="Normal 30 3" xfId="1957"/>
    <cellStyle name="Normal 30 3 2" xfId="5563"/>
    <cellStyle name="Normal 30 3 2 2" xfId="11028"/>
    <cellStyle name="Normal 30 3 3" xfId="3809"/>
    <cellStyle name="Normal 30 3 3 2" xfId="9278"/>
    <cellStyle name="Normal 30 3 4" xfId="7530"/>
    <cellStyle name="Normal 30 4" xfId="2687"/>
    <cellStyle name="Normal 30 4 2" xfId="6261"/>
    <cellStyle name="Normal 30 4 2 2" xfId="11726"/>
    <cellStyle name="Normal 30 4 3" xfId="4507"/>
    <cellStyle name="Normal 30 4 3 2" xfId="9976"/>
    <cellStyle name="Normal 30 4 4" xfId="8228"/>
    <cellStyle name="Normal 30 5" xfId="4867"/>
    <cellStyle name="Normal 30 5 2" xfId="10332"/>
    <cellStyle name="Normal 30 6" xfId="3113"/>
    <cellStyle name="Normal 30 6 2" xfId="8582"/>
    <cellStyle name="Normal 30 7" xfId="6834"/>
    <cellStyle name="Normal 30 8" xfId="12142"/>
    <cellStyle name="Normal 31" xfId="1195"/>
    <cellStyle name="Normal 31 10" xfId="12080"/>
    <cellStyle name="Normal 31 11" xfId="12143"/>
    <cellStyle name="Normal 31 12" xfId="12264"/>
    <cellStyle name="Normal 31 13" xfId="12283"/>
    <cellStyle name="Normal 31 2" xfId="1622"/>
    <cellStyle name="Normal 31 2 2" xfId="2320"/>
    <cellStyle name="Normal 31 2 2 2" xfId="5926"/>
    <cellStyle name="Normal 31 2 2 2 2" xfId="11391"/>
    <cellStyle name="Normal 31 2 2 3" xfId="4172"/>
    <cellStyle name="Normal 31 2 2 3 2" xfId="9641"/>
    <cellStyle name="Normal 31 2 2 4" xfId="7893"/>
    <cellStyle name="Normal 31 2 3" xfId="5230"/>
    <cellStyle name="Normal 31 2 3 2" xfId="10695"/>
    <cellStyle name="Normal 31 2 4" xfId="3476"/>
    <cellStyle name="Normal 31 2 4 2" xfId="8945"/>
    <cellStyle name="Normal 31 2 5" xfId="7197"/>
    <cellStyle name="Normal 31 3" xfId="1971"/>
    <cellStyle name="Normal 31 3 2" xfId="5577"/>
    <cellStyle name="Normal 31 3 2 2" xfId="11042"/>
    <cellStyle name="Normal 31 3 3" xfId="3823"/>
    <cellStyle name="Normal 31 3 3 2" xfId="9292"/>
    <cellStyle name="Normal 31 3 4" xfId="7544"/>
    <cellStyle name="Normal 31 4" xfId="2701"/>
    <cellStyle name="Normal 31 4 2" xfId="6275"/>
    <cellStyle name="Normal 31 4 2 2" xfId="11740"/>
    <cellStyle name="Normal 31 4 3" xfId="4521"/>
    <cellStyle name="Normal 31 4 3 2" xfId="9990"/>
    <cellStyle name="Normal 31 4 4" xfId="8242"/>
    <cellStyle name="Normal 31 5" xfId="4881"/>
    <cellStyle name="Normal 31 5 2" xfId="10346"/>
    <cellStyle name="Normal 31 6" xfId="3127"/>
    <cellStyle name="Normal 31 6 2" xfId="8596"/>
    <cellStyle name="Normal 31 7" xfId="6361"/>
    <cellStyle name="Normal 31 7 2" xfId="11820"/>
    <cellStyle name="Normal 31 8" xfId="6848"/>
    <cellStyle name="Normal 31 9" xfId="12063"/>
    <cellStyle name="Normal 32" xfId="328"/>
    <cellStyle name="Normal 32 2" xfId="1216"/>
    <cellStyle name="Normal 32 2 2" xfId="1636"/>
    <cellStyle name="Normal 32 2 2 2" xfId="2334"/>
    <cellStyle name="Normal 32 2 2 2 2" xfId="5940"/>
    <cellStyle name="Normal 32 2 2 2 2 2" xfId="11405"/>
    <cellStyle name="Normal 32 2 2 2 3" xfId="4186"/>
    <cellStyle name="Normal 32 2 2 2 3 2" xfId="9655"/>
    <cellStyle name="Normal 32 2 2 2 4" xfId="7907"/>
    <cellStyle name="Normal 32 2 2 3" xfId="5244"/>
    <cellStyle name="Normal 32 2 2 3 2" xfId="10709"/>
    <cellStyle name="Normal 32 2 2 4" xfId="3490"/>
    <cellStyle name="Normal 32 2 2 4 2" xfId="8959"/>
    <cellStyle name="Normal 32 2 2 5" xfId="7211"/>
    <cellStyle name="Normal 32 2 3" xfId="1985"/>
    <cellStyle name="Normal 32 2 3 2" xfId="5591"/>
    <cellStyle name="Normal 32 2 3 2 2" xfId="11056"/>
    <cellStyle name="Normal 32 2 3 3" xfId="3837"/>
    <cellStyle name="Normal 32 2 3 3 2" xfId="9306"/>
    <cellStyle name="Normal 32 2 3 4" xfId="7558"/>
    <cellStyle name="Normal 32 2 4" xfId="2715"/>
    <cellStyle name="Normal 32 2 4 2" xfId="6289"/>
    <cellStyle name="Normal 32 2 4 2 2" xfId="11754"/>
    <cellStyle name="Normal 32 2 4 3" xfId="4535"/>
    <cellStyle name="Normal 32 2 4 3 2" xfId="10004"/>
    <cellStyle name="Normal 32 2 4 4" xfId="8256"/>
    <cellStyle name="Normal 32 2 5" xfId="4895"/>
    <cellStyle name="Normal 32 2 5 2" xfId="10360"/>
    <cellStyle name="Normal 32 2 6" xfId="3141"/>
    <cellStyle name="Normal 32 2 6 2" xfId="8610"/>
    <cellStyle name="Normal 32 2 7" xfId="6862"/>
    <cellStyle name="Normal 32 3" xfId="1356"/>
    <cellStyle name="Normal 32 3 2" xfId="2054"/>
    <cellStyle name="Normal 32 3 2 2" xfId="5660"/>
    <cellStyle name="Normal 32 3 2 2 2" xfId="11125"/>
    <cellStyle name="Normal 32 3 2 3" xfId="3906"/>
    <cellStyle name="Normal 32 3 2 3 2" xfId="9375"/>
    <cellStyle name="Normal 32 3 2 4" xfId="7627"/>
    <cellStyle name="Normal 32 3 3" xfId="4964"/>
    <cellStyle name="Normal 32 3 3 2" xfId="10429"/>
    <cellStyle name="Normal 32 3 4" xfId="3210"/>
    <cellStyle name="Normal 32 3 4 2" xfId="8679"/>
    <cellStyle name="Normal 32 3 5" xfId="6931"/>
    <cellStyle name="Normal 32 4" xfId="1705"/>
    <cellStyle name="Normal 32 4 2" xfId="5311"/>
    <cellStyle name="Normal 32 4 2 2" xfId="10776"/>
    <cellStyle name="Normal 32 4 3" xfId="3557"/>
    <cellStyle name="Normal 32 4 3 2" xfId="9026"/>
    <cellStyle name="Normal 32 4 4" xfId="7278"/>
    <cellStyle name="Normal 32 5" xfId="2435"/>
    <cellStyle name="Normal 32 5 2" xfId="6009"/>
    <cellStyle name="Normal 32 5 2 2" xfId="11474"/>
    <cellStyle name="Normal 32 5 3" xfId="4255"/>
    <cellStyle name="Normal 32 5 3 2" xfId="9724"/>
    <cellStyle name="Normal 32 5 4" xfId="7976"/>
    <cellStyle name="Normal 32 6" xfId="4613"/>
    <cellStyle name="Normal 32 6 2" xfId="10078"/>
    <cellStyle name="Normal 32 7" xfId="2861"/>
    <cellStyle name="Normal 32 7 2" xfId="8330"/>
    <cellStyle name="Normal 32 8" xfId="6582"/>
    <cellStyle name="Normal 32 9" xfId="12144"/>
    <cellStyle name="Normal 33" xfId="1226"/>
    <cellStyle name="Normal 33 10" xfId="12145"/>
    <cellStyle name="Normal 33 11" xfId="12265"/>
    <cellStyle name="Normal 33 2" xfId="1640"/>
    <cellStyle name="Normal 33 2 2" xfId="2338"/>
    <cellStyle name="Normal 33 2 2 2" xfId="5944"/>
    <cellStyle name="Normal 33 2 2 2 2" xfId="11409"/>
    <cellStyle name="Normal 33 2 2 3" xfId="4190"/>
    <cellStyle name="Normal 33 2 2 3 2" xfId="9659"/>
    <cellStyle name="Normal 33 2 2 4" xfId="7911"/>
    <cellStyle name="Normal 33 2 3" xfId="5248"/>
    <cellStyle name="Normal 33 2 3 2" xfId="10713"/>
    <cellStyle name="Normal 33 2 4" xfId="3494"/>
    <cellStyle name="Normal 33 2 4 2" xfId="8963"/>
    <cellStyle name="Normal 33 2 5" xfId="7215"/>
    <cellStyle name="Normal 33 2 6" xfId="12073"/>
    <cellStyle name="Normal 33 2 7" xfId="12273"/>
    <cellStyle name="Normal 33 3" xfId="1989"/>
    <cellStyle name="Normal 33 3 2" xfId="5595"/>
    <cellStyle name="Normal 33 3 2 2" xfId="11060"/>
    <cellStyle name="Normal 33 3 3" xfId="3841"/>
    <cellStyle name="Normal 33 3 3 2" xfId="9310"/>
    <cellStyle name="Normal 33 3 4" xfId="7562"/>
    <cellStyle name="Normal 33 4" xfId="2719"/>
    <cellStyle name="Normal 33 4 2" xfId="6293"/>
    <cellStyle name="Normal 33 4 2 2" xfId="11758"/>
    <cellStyle name="Normal 33 4 3" xfId="4539"/>
    <cellStyle name="Normal 33 4 3 2" xfId="10008"/>
    <cellStyle name="Normal 33 4 4" xfId="8260"/>
    <cellStyle name="Normal 33 5" xfId="4899"/>
    <cellStyle name="Normal 33 5 2" xfId="10364"/>
    <cellStyle name="Normal 33 6" xfId="3145"/>
    <cellStyle name="Normal 33 6 2" xfId="8614"/>
    <cellStyle name="Normal 33 7" xfId="6362"/>
    <cellStyle name="Normal 33 7 2" xfId="11821"/>
    <cellStyle name="Normal 33 8" xfId="6866"/>
    <cellStyle name="Normal 33 9" xfId="12064"/>
    <cellStyle name="Normal 34" xfId="1221"/>
    <cellStyle name="Normal 34 10" xfId="12081"/>
    <cellStyle name="Normal 34 11" xfId="12151"/>
    <cellStyle name="Normal 34 12" xfId="12266"/>
    <cellStyle name="Normal 34 13" xfId="12284"/>
    <cellStyle name="Normal 34 2" xfId="1638"/>
    <cellStyle name="Normal 34 2 2" xfId="2336"/>
    <cellStyle name="Normal 34 2 2 2" xfId="5942"/>
    <cellStyle name="Normal 34 2 2 2 2" xfId="11407"/>
    <cellStyle name="Normal 34 2 2 3" xfId="4188"/>
    <cellStyle name="Normal 34 2 2 3 2" xfId="9657"/>
    <cellStyle name="Normal 34 2 2 4" xfId="7909"/>
    <cellStyle name="Normal 34 2 3" xfId="5246"/>
    <cellStyle name="Normal 34 2 3 2" xfId="10711"/>
    <cellStyle name="Normal 34 2 4" xfId="3492"/>
    <cellStyle name="Normal 34 2 4 2" xfId="8961"/>
    <cellStyle name="Normal 34 2 5" xfId="7213"/>
    <cellStyle name="Normal 34 3" xfId="1987"/>
    <cellStyle name="Normal 34 3 2" xfId="5593"/>
    <cellStyle name="Normal 34 3 2 2" xfId="11058"/>
    <cellStyle name="Normal 34 3 3" xfId="3839"/>
    <cellStyle name="Normal 34 3 3 2" xfId="9308"/>
    <cellStyle name="Normal 34 3 4" xfId="7560"/>
    <cellStyle name="Normal 34 4" xfId="2717"/>
    <cellStyle name="Normal 34 4 2" xfId="6291"/>
    <cellStyle name="Normal 34 4 2 2" xfId="11756"/>
    <cellStyle name="Normal 34 4 3" xfId="4537"/>
    <cellStyle name="Normal 34 4 3 2" xfId="10006"/>
    <cellStyle name="Normal 34 4 4" xfId="8258"/>
    <cellStyle name="Normal 34 5" xfId="4897"/>
    <cellStyle name="Normal 34 5 2" xfId="10362"/>
    <cellStyle name="Normal 34 6" xfId="3143"/>
    <cellStyle name="Normal 34 6 2" xfId="8612"/>
    <cellStyle name="Normal 34 7" xfId="6363"/>
    <cellStyle name="Normal 34 7 2" xfId="11822"/>
    <cellStyle name="Normal 34 8" xfId="6864"/>
    <cellStyle name="Normal 34 9" xfId="12065"/>
    <cellStyle name="Normal 35" xfId="1219"/>
    <cellStyle name="Normal 35 2" xfId="1637"/>
    <cellStyle name="Normal 35 2 2" xfId="2335"/>
    <cellStyle name="Normal 35 2 2 2" xfId="5941"/>
    <cellStyle name="Normal 35 2 2 2 2" xfId="11406"/>
    <cellStyle name="Normal 35 2 2 3" xfId="4187"/>
    <cellStyle name="Normal 35 2 2 3 2" xfId="9656"/>
    <cellStyle name="Normal 35 2 2 4" xfId="7908"/>
    <cellStyle name="Normal 35 2 3" xfId="5245"/>
    <cellStyle name="Normal 35 2 3 2" xfId="10710"/>
    <cellStyle name="Normal 35 2 4" xfId="3491"/>
    <cellStyle name="Normal 35 2 4 2" xfId="8960"/>
    <cellStyle name="Normal 35 2 5" xfId="7212"/>
    <cellStyle name="Normal 35 3" xfId="1986"/>
    <cellStyle name="Normal 35 3 2" xfId="5592"/>
    <cellStyle name="Normal 35 3 2 2" xfId="11057"/>
    <cellStyle name="Normal 35 3 3" xfId="3838"/>
    <cellStyle name="Normal 35 3 3 2" xfId="9307"/>
    <cellStyle name="Normal 35 3 4" xfId="7559"/>
    <cellStyle name="Normal 35 4" xfId="2716"/>
    <cellStyle name="Normal 35 4 2" xfId="6290"/>
    <cellStyle name="Normal 35 4 2 2" xfId="11755"/>
    <cellStyle name="Normal 35 4 3" xfId="4536"/>
    <cellStyle name="Normal 35 4 3 2" xfId="10005"/>
    <cellStyle name="Normal 35 4 4" xfId="8257"/>
    <cellStyle name="Normal 35 5" xfId="4896"/>
    <cellStyle name="Normal 35 5 2" xfId="10361"/>
    <cellStyle name="Normal 35 6" xfId="3142"/>
    <cellStyle name="Normal 35 6 2" xfId="8611"/>
    <cellStyle name="Normal 35 7" xfId="6863"/>
    <cellStyle name="Normal 35 8" xfId="12152"/>
    <cellStyle name="Normal 36" xfId="1236"/>
    <cellStyle name="Normal 36 2" xfId="1647"/>
    <cellStyle name="Normal 36 2 2" xfId="2345"/>
    <cellStyle name="Normal 36 2 2 2" xfId="5951"/>
    <cellStyle name="Normal 36 2 2 2 2" xfId="11416"/>
    <cellStyle name="Normal 36 2 2 3" xfId="4197"/>
    <cellStyle name="Normal 36 2 2 3 2" xfId="9666"/>
    <cellStyle name="Normal 36 2 2 4" xfId="7918"/>
    <cellStyle name="Normal 36 2 3" xfId="5255"/>
    <cellStyle name="Normal 36 2 3 2" xfId="10720"/>
    <cellStyle name="Normal 36 2 4" xfId="3501"/>
    <cellStyle name="Normal 36 2 4 2" xfId="8970"/>
    <cellStyle name="Normal 36 2 5" xfId="7222"/>
    <cellStyle name="Normal 36 3" xfId="1996"/>
    <cellStyle name="Normal 36 3 2" xfId="5602"/>
    <cellStyle name="Normal 36 3 2 2" xfId="11067"/>
    <cellStyle name="Normal 36 3 3" xfId="3848"/>
    <cellStyle name="Normal 36 3 3 2" xfId="9317"/>
    <cellStyle name="Normal 36 3 4" xfId="7569"/>
    <cellStyle name="Normal 36 4" xfId="2726"/>
    <cellStyle name="Normal 36 4 2" xfId="6300"/>
    <cellStyle name="Normal 36 4 2 2" xfId="11765"/>
    <cellStyle name="Normal 36 4 3" xfId="4546"/>
    <cellStyle name="Normal 36 4 3 2" xfId="10015"/>
    <cellStyle name="Normal 36 4 4" xfId="8267"/>
    <cellStyle name="Normal 36 5" xfId="4906"/>
    <cellStyle name="Normal 36 5 2" xfId="10371"/>
    <cellStyle name="Normal 36 6" xfId="3152"/>
    <cellStyle name="Normal 36 6 2" xfId="8621"/>
    <cellStyle name="Normal 36 7" xfId="6873"/>
    <cellStyle name="Normal 36 8" xfId="12153"/>
    <cellStyle name="Normal 37" xfId="1225"/>
    <cellStyle name="Normal 37 2" xfId="1639"/>
    <cellStyle name="Normal 37 2 2" xfId="2337"/>
    <cellStyle name="Normal 37 2 2 2" xfId="5943"/>
    <cellStyle name="Normal 37 2 2 2 2" xfId="11408"/>
    <cellStyle name="Normal 37 2 2 3" xfId="4189"/>
    <cellStyle name="Normal 37 2 2 3 2" xfId="9658"/>
    <cellStyle name="Normal 37 2 2 4" xfId="7910"/>
    <cellStyle name="Normal 37 2 3" xfId="5247"/>
    <cellStyle name="Normal 37 2 3 2" xfId="10712"/>
    <cellStyle name="Normal 37 2 4" xfId="3493"/>
    <cellStyle name="Normal 37 2 4 2" xfId="8962"/>
    <cellStyle name="Normal 37 2 5" xfId="7214"/>
    <cellStyle name="Normal 37 3" xfId="1988"/>
    <cellStyle name="Normal 37 3 2" xfId="5594"/>
    <cellStyle name="Normal 37 3 2 2" xfId="11059"/>
    <cellStyle name="Normal 37 3 3" xfId="3840"/>
    <cellStyle name="Normal 37 3 3 2" xfId="9309"/>
    <cellStyle name="Normal 37 3 4" xfId="7561"/>
    <cellStyle name="Normal 37 4" xfId="2718"/>
    <cellStyle name="Normal 37 4 2" xfId="6292"/>
    <cellStyle name="Normal 37 4 2 2" xfId="11757"/>
    <cellStyle name="Normal 37 4 3" xfId="4538"/>
    <cellStyle name="Normal 37 4 3 2" xfId="10007"/>
    <cellStyle name="Normal 37 4 4" xfId="8259"/>
    <cellStyle name="Normal 37 5" xfId="4898"/>
    <cellStyle name="Normal 37 5 2" xfId="10363"/>
    <cellStyle name="Normal 37 6" xfId="3144"/>
    <cellStyle name="Normal 37 6 2" xfId="8613"/>
    <cellStyle name="Normal 37 7" xfId="6865"/>
    <cellStyle name="Normal 37 8" xfId="12154"/>
    <cellStyle name="Normal 38" xfId="1228"/>
    <cellStyle name="Normal 38 2" xfId="1642"/>
    <cellStyle name="Normal 38 2 2" xfId="2340"/>
    <cellStyle name="Normal 38 2 2 2" xfId="5946"/>
    <cellStyle name="Normal 38 2 2 2 2" xfId="11411"/>
    <cellStyle name="Normal 38 2 2 3" xfId="4192"/>
    <cellStyle name="Normal 38 2 2 3 2" xfId="9661"/>
    <cellStyle name="Normal 38 2 2 4" xfId="7913"/>
    <cellStyle name="Normal 38 2 3" xfId="5250"/>
    <cellStyle name="Normal 38 2 3 2" xfId="10715"/>
    <cellStyle name="Normal 38 2 4" xfId="3496"/>
    <cellStyle name="Normal 38 2 4 2" xfId="8965"/>
    <cellStyle name="Normal 38 2 5" xfId="7217"/>
    <cellStyle name="Normal 38 3" xfId="1991"/>
    <cellStyle name="Normal 38 3 2" xfId="5597"/>
    <cellStyle name="Normal 38 3 2 2" xfId="11062"/>
    <cellStyle name="Normal 38 3 3" xfId="3843"/>
    <cellStyle name="Normal 38 3 3 2" xfId="9312"/>
    <cellStyle name="Normal 38 3 4" xfId="7564"/>
    <cellStyle name="Normal 38 4" xfId="2721"/>
    <cellStyle name="Normal 38 4 2" xfId="6295"/>
    <cellStyle name="Normal 38 4 2 2" xfId="11760"/>
    <cellStyle name="Normal 38 4 3" xfId="4541"/>
    <cellStyle name="Normal 38 4 3 2" xfId="10010"/>
    <cellStyle name="Normal 38 4 4" xfId="8262"/>
    <cellStyle name="Normal 38 5" xfId="4901"/>
    <cellStyle name="Normal 38 5 2" xfId="10366"/>
    <cellStyle name="Normal 38 6" xfId="3147"/>
    <cellStyle name="Normal 38 6 2" xfId="8616"/>
    <cellStyle name="Normal 38 7" xfId="6868"/>
    <cellStyle name="Normal 38 8" xfId="12155"/>
    <cellStyle name="Normal 39" xfId="1285"/>
    <cellStyle name="Normal 39 2" xfId="1656"/>
    <cellStyle name="Normal 39 2 2" xfId="2354"/>
    <cellStyle name="Normal 39 2 2 2" xfId="5960"/>
    <cellStyle name="Normal 39 2 2 2 2" xfId="11425"/>
    <cellStyle name="Normal 39 2 2 3" xfId="4206"/>
    <cellStyle name="Normal 39 2 2 3 2" xfId="9675"/>
    <cellStyle name="Normal 39 2 2 4" xfId="7927"/>
    <cellStyle name="Normal 39 2 3" xfId="5264"/>
    <cellStyle name="Normal 39 2 3 2" xfId="10729"/>
    <cellStyle name="Normal 39 2 4" xfId="3510"/>
    <cellStyle name="Normal 39 2 4 2" xfId="8979"/>
    <cellStyle name="Normal 39 2 5" xfId="7231"/>
    <cellStyle name="Normal 39 3" xfId="2005"/>
    <cellStyle name="Normal 39 3 2" xfId="5611"/>
    <cellStyle name="Normal 39 3 2 2" xfId="11076"/>
    <cellStyle name="Normal 39 3 3" xfId="3857"/>
    <cellStyle name="Normal 39 3 3 2" xfId="9326"/>
    <cellStyle name="Normal 39 3 4" xfId="7578"/>
    <cellStyle name="Normal 39 4" xfId="2735"/>
    <cellStyle name="Normal 39 4 2" xfId="6309"/>
    <cellStyle name="Normal 39 4 2 2" xfId="11774"/>
    <cellStyle name="Normal 39 4 3" xfId="4555"/>
    <cellStyle name="Normal 39 4 3 2" xfId="10024"/>
    <cellStyle name="Normal 39 4 4" xfId="8276"/>
    <cellStyle name="Normal 39 5" xfId="4915"/>
    <cellStyle name="Normal 39 5 2" xfId="10380"/>
    <cellStyle name="Normal 39 6" xfId="3161"/>
    <cellStyle name="Normal 39 6 2" xfId="8630"/>
    <cellStyle name="Normal 39 7" xfId="6882"/>
    <cellStyle name="Normal 39 8" xfId="12156"/>
    <cellStyle name="Normal 4" xfId="303"/>
    <cellStyle name="Normal 4 2" xfId="166"/>
    <cellStyle name="Normal 4 2 2" xfId="12099"/>
    <cellStyle name="Normal 4 3" xfId="926"/>
    <cellStyle name="Normal 4 4" xfId="1107"/>
    <cellStyle name="Normal 4 4 2" xfId="1571"/>
    <cellStyle name="Normal 4 4 2 2" xfId="2269"/>
    <cellStyle name="Normal 4 4 2 2 2" xfId="5875"/>
    <cellStyle name="Normal 4 4 2 2 2 2" xfId="11340"/>
    <cellStyle name="Normal 4 4 2 2 3" xfId="4121"/>
    <cellStyle name="Normal 4 4 2 2 3 2" xfId="9590"/>
    <cellStyle name="Normal 4 4 2 2 4" xfId="7842"/>
    <cellStyle name="Normal 4 4 2 3" xfId="5179"/>
    <cellStyle name="Normal 4 4 2 3 2" xfId="10644"/>
    <cellStyle name="Normal 4 4 2 4" xfId="3425"/>
    <cellStyle name="Normal 4 4 2 4 2" xfId="8894"/>
    <cellStyle name="Normal 4 4 2 5" xfId="7146"/>
    <cellStyle name="Normal 4 4 3" xfId="1920"/>
    <cellStyle name="Normal 4 4 3 2" xfId="5526"/>
    <cellStyle name="Normal 4 4 3 2 2" xfId="10991"/>
    <cellStyle name="Normal 4 4 3 3" xfId="3772"/>
    <cellStyle name="Normal 4 4 3 3 2" xfId="9241"/>
    <cellStyle name="Normal 4 4 3 4" xfId="7493"/>
    <cellStyle name="Normal 4 4 4" xfId="2650"/>
    <cellStyle name="Normal 4 4 4 2" xfId="6224"/>
    <cellStyle name="Normal 4 4 4 2 2" xfId="11689"/>
    <cellStyle name="Normal 4 4 4 3" xfId="4470"/>
    <cellStyle name="Normal 4 4 4 3 2" xfId="9939"/>
    <cellStyle name="Normal 4 4 4 4" xfId="8191"/>
    <cellStyle name="Normal 4 4 5" xfId="4830"/>
    <cellStyle name="Normal 4 4 5 2" xfId="10295"/>
    <cellStyle name="Normal 4 4 6" xfId="3076"/>
    <cellStyle name="Normal 4 4 6 2" xfId="8545"/>
    <cellStyle name="Normal 4 4 7" xfId="6797"/>
    <cellStyle name="Normal 4 5" xfId="1108"/>
    <cellStyle name="Normal 4 5 2" xfId="1572"/>
    <cellStyle name="Normal 4 5 2 2" xfId="2270"/>
    <cellStyle name="Normal 4 5 2 2 2" xfId="5876"/>
    <cellStyle name="Normal 4 5 2 2 2 2" xfId="11341"/>
    <cellStyle name="Normal 4 5 2 2 3" xfId="4122"/>
    <cellStyle name="Normal 4 5 2 2 3 2" xfId="9591"/>
    <cellStyle name="Normal 4 5 2 2 4" xfId="7843"/>
    <cellStyle name="Normal 4 5 2 3" xfId="5180"/>
    <cellStyle name="Normal 4 5 2 3 2" xfId="10645"/>
    <cellStyle name="Normal 4 5 2 4" xfId="3426"/>
    <cellStyle name="Normal 4 5 2 4 2" xfId="8895"/>
    <cellStyle name="Normal 4 5 2 5" xfId="7147"/>
    <cellStyle name="Normal 4 5 3" xfId="1921"/>
    <cellStyle name="Normal 4 5 3 2" xfId="5527"/>
    <cellStyle name="Normal 4 5 3 2 2" xfId="10992"/>
    <cellStyle name="Normal 4 5 3 3" xfId="3773"/>
    <cellStyle name="Normal 4 5 3 3 2" xfId="9242"/>
    <cellStyle name="Normal 4 5 3 4" xfId="7494"/>
    <cellStyle name="Normal 4 5 4" xfId="2651"/>
    <cellStyle name="Normal 4 5 4 2" xfId="6225"/>
    <cellStyle name="Normal 4 5 4 2 2" xfId="11690"/>
    <cellStyle name="Normal 4 5 4 3" xfId="4471"/>
    <cellStyle name="Normal 4 5 4 3 2" xfId="9940"/>
    <cellStyle name="Normal 4 5 4 4" xfId="8192"/>
    <cellStyle name="Normal 4 5 5" xfId="4831"/>
    <cellStyle name="Normal 4 5 5 2" xfId="10296"/>
    <cellStyle name="Normal 4 5 6" xfId="3077"/>
    <cellStyle name="Normal 4 5 6 2" xfId="8546"/>
    <cellStyle name="Normal 4 5 7" xfId="6798"/>
    <cellStyle name="Normal 4 6" xfId="1109"/>
    <cellStyle name="Normal 4 7" xfId="515"/>
    <cellStyle name="Normal 4 7 2" xfId="1399"/>
    <cellStyle name="Normal 4 7 2 2" xfId="2097"/>
    <cellStyle name="Normal 4 7 2 2 2" xfId="5703"/>
    <cellStyle name="Normal 4 7 2 2 2 2" xfId="11168"/>
    <cellStyle name="Normal 4 7 2 2 3" xfId="3949"/>
    <cellStyle name="Normal 4 7 2 2 3 2" xfId="9418"/>
    <cellStyle name="Normal 4 7 2 2 4" xfId="7670"/>
    <cellStyle name="Normal 4 7 2 3" xfId="5007"/>
    <cellStyle name="Normal 4 7 2 3 2" xfId="10472"/>
    <cellStyle name="Normal 4 7 2 4" xfId="3253"/>
    <cellStyle name="Normal 4 7 2 4 2" xfId="8722"/>
    <cellStyle name="Normal 4 7 2 5" xfId="6974"/>
    <cellStyle name="Normal 4 7 3" xfId="1748"/>
    <cellStyle name="Normal 4 7 3 2" xfId="5354"/>
    <cellStyle name="Normal 4 7 3 2 2" xfId="10819"/>
    <cellStyle name="Normal 4 7 3 3" xfId="3600"/>
    <cellStyle name="Normal 4 7 3 3 2" xfId="9069"/>
    <cellStyle name="Normal 4 7 3 4" xfId="7321"/>
    <cellStyle name="Normal 4 7 4" xfId="2478"/>
    <cellStyle name="Normal 4 7 4 2" xfId="6052"/>
    <cellStyle name="Normal 4 7 4 2 2" xfId="11517"/>
    <cellStyle name="Normal 4 7 4 3" xfId="4298"/>
    <cellStyle name="Normal 4 7 4 3 2" xfId="9767"/>
    <cellStyle name="Normal 4 7 4 4" xfId="8019"/>
    <cellStyle name="Normal 4 7 5" xfId="4656"/>
    <cellStyle name="Normal 4 7 5 2" xfId="10121"/>
    <cellStyle name="Normal 4 7 6" xfId="2904"/>
    <cellStyle name="Normal 4 7 6 2" xfId="8373"/>
    <cellStyle name="Normal 4 7 7" xfId="6625"/>
    <cellStyle name="Normal 4 8" xfId="12047"/>
    <cellStyle name="Normal 4_3.05 Allocation Method 2010 GTR WF" xfId="6527"/>
    <cellStyle name="Normal 40" xfId="1288"/>
    <cellStyle name="Normal 40 2" xfId="1657"/>
    <cellStyle name="Normal 40 2 2" xfId="2355"/>
    <cellStyle name="Normal 40 2 2 2" xfId="5961"/>
    <cellStyle name="Normal 40 2 2 2 2" xfId="11426"/>
    <cellStyle name="Normal 40 2 2 3" xfId="4207"/>
    <cellStyle name="Normal 40 2 2 3 2" xfId="9676"/>
    <cellStyle name="Normal 40 2 2 4" xfId="7928"/>
    <cellStyle name="Normal 40 2 3" xfId="5265"/>
    <cellStyle name="Normal 40 2 3 2" xfId="10730"/>
    <cellStyle name="Normal 40 2 4" xfId="3511"/>
    <cellStyle name="Normal 40 2 4 2" xfId="8980"/>
    <cellStyle name="Normal 40 2 5" xfId="7232"/>
    <cellStyle name="Normal 40 3" xfId="2006"/>
    <cellStyle name="Normal 40 3 2" xfId="5612"/>
    <cellStyle name="Normal 40 3 2 2" xfId="11077"/>
    <cellStyle name="Normal 40 3 3" xfId="3858"/>
    <cellStyle name="Normal 40 3 3 2" xfId="9327"/>
    <cellStyle name="Normal 40 3 4" xfId="7579"/>
    <cellStyle name="Normal 40 4" xfId="2736"/>
    <cellStyle name="Normal 40 4 2" xfId="6310"/>
    <cellStyle name="Normal 40 4 2 2" xfId="11775"/>
    <cellStyle name="Normal 40 4 3" xfId="4556"/>
    <cellStyle name="Normal 40 4 3 2" xfId="10025"/>
    <cellStyle name="Normal 40 4 4" xfId="8277"/>
    <cellStyle name="Normal 40 5" xfId="4916"/>
    <cellStyle name="Normal 40 5 2" xfId="10381"/>
    <cellStyle name="Normal 40 6" xfId="3162"/>
    <cellStyle name="Normal 40 6 2" xfId="8631"/>
    <cellStyle name="Normal 40 7" xfId="6883"/>
    <cellStyle name="Normal 40 8" xfId="12168"/>
    <cellStyle name="Normal 41" xfId="357"/>
    <cellStyle name="Normal 42" xfId="329"/>
    <cellStyle name="Normal 42 10" xfId="12072"/>
    <cellStyle name="Normal 42 11" xfId="12169"/>
    <cellStyle name="Normal 42 12" xfId="12254"/>
    <cellStyle name="Normal 42 13" xfId="12272"/>
    <cellStyle name="Normal 42 2" xfId="1357"/>
    <cellStyle name="Normal 42 2 2" xfId="2055"/>
    <cellStyle name="Normal 42 2 2 2" xfId="5661"/>
    <cellStyle name="Normal 42 2 2 2 2" xfId="11126"/>
    <cellStyle name="Normal 42 2 2 3" xfId="3907"/>
    <cellStyle name="Normal 42 2 2 3 2" xfId="9376"/>
    <cellStyle name="Normal 42 2 2 4" xfId="7628"/>
    <cellStyle name="Normal 42 2 3" xfId="4965"/>
    <cellStyle name="Normal 42 2 3 2" xfId="10430"/>
    <cellStyle name="Normal 42 2 4" xfId="3211"/>
    <cellStyle name="Normal 42 2 4 2" xfId="8680"/>
    <cellStyle name="Normal 42 2 5" xfId="6932"/>
    <cellStyle name="Normal 42 3" xfId="1706"/>
    <cellStyle name="Normal 42 3 2" xfId="5312"/>
    <cellStyle name="Normal 42 3 2 2" xfId="10777"/>
    <cellStyle name="Normal 42 3 3" xfId="3558"/>
    <cellStyle name="Normal 42 3 3 2" xfId="9027"/>
    <cellStyle name="Normal 42 3 4" xfId="7279"/>
    <cellStyle name="Normal 42 4" xfId="2436"/>
    <cellStyle name="Normal 42 4 2" xfId="6010"/>
    <cellStyle name="Normal 42 4 2 2" xfId="11475"/>
    <cellStyle name="Normal 42 4 3" xfId="4256"/>
    <cellStyle name="Normal 42 4 3 2" xfId="9725"/>
    <cellStyle name="Normal 42 4 4" xfId="7977"/>
    <cellStyle name="Normal 42 5" xfId="4614"/>
    <cellStyle name="Normal 42 5 2" xfId="10079"/>
    <cellStyle name="Normal 42 6" xfId="2862"/>
    <cellStyle name="Normal 42 6 2" xfId="8331"/>
    <cellStyle name="Normal 42 7" xfId="6354"/>
    <cellStyle name="Normal 42 7 2" xfId="11813"/>
    <cellStyle name="Normal 42 8" xfId="6583"/>
    <cellStyle name="Normal 42 9" xfId="12055"/>
    <cellStyle name="Normal 43" xfId="1314"/>
    <cellStyle name="Normal 43 2" xfId="1671"/>
    <cellStyle name="Normal 43 3" xfId="6364"/>
    <cellStyle name="Normal 43 3 2" xfId="11823"/>
    <cellStyle name="Normal 44" xfId="1315"/>
    <cellStyle name="Normal 44 2" xfId="1672"/>
    <cellStyle name="Normal 44 2 2" xfId="2369"/>
    <cellStyle name="Normal 44 2 2 2" xfId="5975"/>
    <cellStyle name="Normal 44 2 2 2 2" xfId="11440"/>
    <cellStyle name="Normal 44 2 2 3" xfId="4221"/>
    <cellStyle name="Normal 44 2 2 3 2" xfId="9690"/>
    <cellStyle name="Normal 44 2 2 4" xfId="7942"/>
    <cellStyle name="Normal 44 2 3" xfId="5279"/>
    <cellStyle name="Normal 44 2 3 2" xfId="10744"/>
    <cellStyle name="Normal 44 2 4" xfId="3525"/>
    <cellStyle name="Normal 44 2 4 2" xfId="8994"/>
    <cellStyle name="Normal 44 2 5" xfId="7246"/>
    <cellStyle name="Normal 44 3" xfId="2020"/>
    <cellStyle name="Normal 44 3 2" xfId="5626"/>
    <cellStyle name="Normal 44 3 2 2" xfId="11091"/>
    <cellStyle name="Normal 44 3 3" xfId="3872"/>
    <cellStyle name="Normal 44 3 3 2" xfId="9341"/>
    <cellStyle name="Normal 44 3 4" xfId="7593"/>
    <cellStyle name="Normal 44 4" xfId="2750"/>
    <cellStyle name="Normal 44 4 2" xfId="6324"/>
    <cellStyle name="Normal 44 4 2 2" xfId="11789"/>
    <cellStyle name="Normal 44 4 3" xfId="4570"/>
    <cellStyle name="Normal 44 4 3 2" xfId="10039"/>
    <cellStyle name="Normal 44 4 4" xfId="8291"/>
    <cellStyle name="Normal 44 5" xfId="4930"/>
    <cellStyle name="Normal 44 5 2" xfId="10395"/>
    <cellStyle name="Normal 44 6" xfId="3176"/>
    <cellStyle name="Normal 44 6 2" xfId="8645"/>
    <cellStyle name="Normal 44 7" xfId="6897"/>
    <cellStyle name="Normal 44 8" xfId="12036"/>
    <cellStyle name="Normal 44 9" xfId="12171"/>
    <cellStyle name="Normal 45" xfId="1316"/>
    <cellStyle name="Normal 45 2" xfId="1673"/>
    <cellStyle name="Normal 46" xfId="1317"/>
    <cellStyle name="Normal 46 2" xfId="1674"/>
    <cellStyle name="Normal 46 2 2" xfId="2370"/>
    <cellStyle name="Normal 46 2 2 2" xfId="5976"/>
    <cellStyle name="Normal 46 2 2 2 2" xfId="11441"/>
    <cellStyle name="Normal 46 2 2 3" xfId="4222"/>
    <cellStyle name="Normal 46 2 2 3 2" xfId="9691"/>
    <cellStyle name="Normal 46 2 2 4" xfId="7943"/>
    <cellStyle name="Normal 46 2 3" xfId="5280"/>
    <cellStyle name="Normal 46 2 3 2" xfId="10745"/>
    <cellStyle name="Normal 46 2 4" xfId="3526"/>
    <cellStyle name="Normal 46 2 4 2" xfId="8995"/>
    <cellStyle name="Normal 46 2 5" xfId="7247"/>
    <cellStyle name="Normal 46 3" xfId="2021"/>
    <cellStyle name="Normal 46 3 2" xfId="5627"/>
    <cellStyle name="Normal 46 3 2 2" xfId="11092"/>
    <cellStyle name="Normal 46 3 3" xfId="3873"/>
    <cellStyle name="Normal 46 3 3 2" xfId="9342"/>
    <cellStyle name="Normal 46 3 4" xfId="7594"/>
    <cellStyle name="Normal 46 4" xfId="2751"/>
    <cellStyle name="Normal 46 4 2" xfId="6325"/>
    <cellStyle name="Normal 46 4 2 2" xfId="11790"/>
    <cellStyle name="Normal 46 4 3" xfId="4571"/>
    <cellStyle name="Normal 46 4 3 2" xfId="10040"/>
    <cellStyle name="Normal 46 4 4" xfId="8292"/>
    <cellStyle name="Normal 46 5" xfId="4931"/>
    <cellStyle name="Normal 46 5 2" xfId="10396"/>
    <cellStyle name="Normal 46 6" xfId="3177"/>
    <cellStyle name="Normal 46 6 2" xfId="8646"/>
    <cellStyle name="Normal 46 7" xfId="6898"/>
    <cellStyle name="Normal 46 8" xfId="12172"/>
    <cellStyle name="Normal 47" xfId="1332"/>
    <cellStyle name="Normal 47 2" xfId="2752"/>
    <cellStyle name="Normal 48" xfId="1318"/>
    <cellStyle name="Normal 48 2" xfId="2022"/>
    <cellStyle name="Normal 48 2 2" xfId="5628"/>
    <cellStyle name="Normal 48 2 2 2" xfId="11093"/>
    <cellStyle name="Normal 48 2 3" xfId="3874"/>
    <cellStyle name="Normal 48 2 3 2" xfId="9343"/>
    <cellStyle name="Normal 48 2 4" xfId="7595"/>
    <cellStyle name="Normal 48 3" xfId="2754"/>
    <cellStyle name="Normal 48 4" xfId="4932"/>
    <cellStyle name="Normal 48 4 2" xfId="10397"/>
    <cellStyle name="Normal 48 5" xfId="3178"/>
    <cellStyle name="Normal 48 5 2" xfId="8647"/>
    <cellStyle name="Normal 48 6" xfId="6899"/>
    <cellStyle name="Normal 48 7" xfId="12069"/>
    <cellStyle name="Normal 48 8" xfId="12250"/>
    <cellStyle name="Normal 48 9" xfId="12268"/>
    <cellStyle name="Normal 49" xfId="2371"/>
    <cellStyle name="Normal 49 2" xfId="2756"/>
    <cellStyle name="Normal 5" xfId="167"/>
    <cellStyle name="Normal 5 10" xfId="4596"/>
    <cellStyle name="Normal 5 10 2" xfId="10061"/>
    <cellStyle name="Normal 5 11" xfId="2844"/>
    <cellStyle name="Normal 5 11 2" xfId="8313"/>
    <cellStyle name="Normal 5 12" xfId="6348"/>
    <cellStyle name="Normal 5 12 2" xfId="11811"/>
    <cellStyle name="Normal 5 13" xfId="6564"/>
    <cellStyle name="Normal 5 14" xfId="12048"/>
    <cellStyle name="Normal 5 15" xfId="12093"/>
    <cellStyle name="Normal 5 2" xfId="927"/>
    <cellStyle name="Normal 5 2 2" xfId="1534"/>
    <cellStyle name="Normal 5 2 2 2" xfId="2232"/>
    <cellStyle name="Normal 5 2 2 2 2" xfId="5838"/>
    <cellStyle name="Normal 5 2 2 2 2 2" xfId="11303"/>
    <cellStyle name="Normal 5 2 2 2 3" xfId="4084"/>
    <cellStyle name="Normal 5 2 2 2 3 2" xfId="9553"/>
    <cellStyle name="Normal 5 2 2 2 4" xfId="7805"/>
    <cellStyle name="Normal 5 2 2 3" xfId="5142"/>
    <cellStyle name="Normal 5 2 2 3 2" xfId="10607"/>
    <cellStyle name="Normal 5 2 2 4" xfId="3388"/>
    <cellStyle name="Normal 5 2 2 4 2" xfId="8857"/>
    <cellStyle name="Normal 5 2 2 5" xfId="7109"/>
    <cellStyle name="Normal 5 2 3" xfId="1883"/>
    <cellStyle name="Normal 5 2 3 2" xfId="5489"/>
    <cellStyle name="Normal 5 2 3 2 2" xfId="10954"/>
    <cellStyle name="Normal 5 2 3 3" xfId="3735"/>
    <cellStyle name="Normal 5 2 3 3 2" xfId="9204"/>
    <cellStyle name="Normal 5 2 3 4" xfId="7456"/>
    <cellStyle name="Normal 5 2 4" xfId="2613"/>
    <cellStyle name="Normal 5 2 4 2" xfId="6187"/>
    <cellStyle name="Normal 5 2 4 2 2" xfId="11652"/>
    <cellStyle name="Normal 5 2 4 3" xfId="4433"/>
    <cellStyle name="Normal 5 2 4 3 2" xfId="9902"/>
    <cellStyle name="Normal 5 2 4 4" xfId="8154"/>
    <cellStyle name="Normal 5 2 5" xfId="4793"/>
    <cellStyle name="Normal 5 2 5 2" xfId="10258"/>
    <cellStyle name="Normal 5 2 6" xfId="3039"/>
    <cellStyle name="Normal 5 2 6 2" xfId="8508"/>
    <cellStyle name="Normal 5 2 7" xfId="6760"/>
    <cellStyle name="Normal 5 2 8" xfId="12101"/>
    <cellStyle name="Normal 5 3" xfId="1110"/>
    <cellStyle name="Normal 5 3 2" xfId="1573"/>
    <cellStyle name="Normal 5 3 2 2" xfId="2271"/>
    <cellStyle name="Normal 5 3 2 2 2" xfId="5877"/>
    <cellStyle name="Normal 5 3 2 2 2 2" xfId="11342"/>
    <cellStyle name="Normal 5 3 2 2 3" xfId="4123"/>
    <cellStyle name="Normal 5 3 2 2 3 2" xfId="9592"/>
    <cellStyle name="Normal 5 3 2 2 4" xfId="7844"/>
    <cellStyle name="Normal 5 3 2 3" xfId="5181"/>
    <cellStyle name="Normal 5 3 2 3 2" xfId="10646"/>
    <cellStyle name="Normal 5 3 2 4" xfId="3427"/>
    <cellStyle name="Normal 5 3 2 4 2" xfId="8896"/>
    <cellStyle name="Normal 5 3 2 5" xfId="7148"/>
    <cellStyle name="Normal 5 3 3" xfId="1922"/>
    <cellStyle name="Normal 5 3 3 2" xfId="5528"/>
    <cellStyle name="Normal 5 3 3 2 2" xfId="10993"/>
    <cellStyle name="Normal 5 3 3 3" xfId="3774"/>
    <cellStyle name="Normal 5 3 3 3 2" xfId="9243"/>
    <cellStyle name="Normal 5 3 3 4" xfId="7495"/>
    <cellStyle name="Normal 5 3 4" xfId="2652"/>
    <cellStyle name="Normal 5 3 4 2" xfId="6226"/>
    <cellStyle name="Normal 5 3 4 2 2" xfId="11691"/>
    <cellStyle name="Normal 5 3 4 3" xfId="4472"/>
    <cellStyle name="Normal 5 3 4 3 2" xfId="9941"/>
    <cellStyle name="Normal 5 3 4 4" xfId="8193"/>
    <cellStyle name="Normal 5 3 5" xfId="4832"/>
    <cellStyle name="Normal 5 3 5 2" xfId="10297"/>
    <cellStyle name="Normal 5 3 6" xfId="3078"/>
    <cellStyle name="Normal 5 3 6 2" xfId="8547"/>
    <cellStyle name="Normal 5 3 7" xfId="6799"/>
    <cellStyle name="Normal 5 4" xfId="1111"/>
    <cellStyle name="Normal 5 4 2" xfId="1574"/>
    <cellStyle name="Normal 5 4 2 2" xfId="2272"/>
    <cellStyle name="Normal 5 4 2 2 2" xfId="5878"/>
    <cellStyle name="Normal 5 4 2 2 2 2" xfId="11343"/>
    <cellStyle name="Normal 5 4 2 2 3" xfId="4124"/>
    <cellStyle name="Normal 5 4 2 2 3 2" xfId="9593"/>
    <cellStyle name="Normal 5 4 2 2 4" xfId="7845"/>
    <cellStyle name="Normal 5 4 2 3" xfId="5182"/>
    <cellStyle name="Normal 5 4 2 3 2" xfId="10647"/>
    <cellStyle name="Normal 5 4 2 4" xfId="3428"/>
    <cellStyle name="Normal 5 4 2 4 2" xfId="8897"/>
    <cellStyle name="Normal 5 4 2 5" xfId="7149"/>
    <cellStyle name="Normal 5 4 3" xfId="1923"/>
    <cellStyle name="Normal 5 4 3 2" xfId="5529"/>
    <cellStyle name="Normal 5 4 3 2 2" xfId="10994"/>
    <cellStyle name="Normal 5 4 3 3" xfId="3775"/>
    <cellStyle name="Normal 5 4 3 3 2" xfId="9244"/>
    <cellStyle name="Normal 5 4 3 4" xfId="7496"/>
    <cellStyle name="Normal 5 4 4" xfId="2653"/>
    <cellStyle name="Normal 5 4 4 2" xfId="6227"/>
    <cellStyle name="Normal 5 4 4 2 2" xfId="11692"/>
    <cellStyle name="Normal 5 4 4 3" xfId="4473"/>
    <cellStyle name="Normal 5 4 4 3 2" xfId="9942"/>
    <cellStyle name="Normal 5 4 4 4" xfId="8194"/>
    <cellStyle name="Normal 5 4 5" xfId="4833"/>
    <cellStyle name="Normal 5 4 5 2" xfId="10298"/>
    <cellStyle name="Normal 5 4 6" xfId="3079"/>
    <cellStyle name="Normal 5 4 6 2" xfId="8548"/>
    <cellStyle name="Normal 5 4 7" xfId="6800"/>
    <cellStyle name="Normal 5 5" xfId="1112"/>
    <cellStyle name="Normal 5 5 2" xfId="1575"/>
    <cellStyle name="Normal 5 5 2 2" xfId="2273"/>
    <cellStyle name="Normal 5 5 2 2 2" xfId="5879"/>
    <cellStyle name="Normal 5 5 2 2 2 2" xfId="11344"/>
    <cellStyle name="Normal 5 5 2 2 3" xfId="4125"/>
    <cellStyle name="Normal 5 5 2 2 3 2" xfId="9594"/>
    <cellStyle name="Normal 5 5 2 2 4" xfId="7846"/>
    <cellStyle name="Normal 5 5 2 3" xfId="5183"/>
    <cellStyle name="Normal 5 5 2 3 2" xfId="10648"/>
    <cellStyle name="Normal 5 5 2 4" xfId="3429"/>
    <cellStyle name="Normal 5 5 2 4 2" xfId="8898"/>
    <cellStyle name="Normal 5 5 2 5" xfId="7150"/>
    <cellStyle name="Normal 5 5 3" xfId="1924"/>
    <cellStyle name="Normal 5 5 3 2" xfId="5530"/>
    <cellStyle name="Normal 5 5 3 2 2" xfId="10995"/>
    <cellStyle name="Normal 5 5 3 3" xfId="3776"/>
    <cellStyle name="Normal 5 5 3 3 2" xfId="9245"/>
    <cellStyle name="Normal 5 5 3 4" xfId="7497"/>
    <cellStyle name="Normal 5 5 4" xfId="2654"/>
    <cellStyle name="Normal 5 5 4 2" xfId="6228"/>
    <cellStyle name="Normal 5 5 4 2 2" xfId="11693"/>
    <cellStyle name="Normal 5 5 4 3" xfId="4474"/>
    <cellStyle name="Normal 5 5 4 3 2" xfId="9943"/>
    <cellStyle name="Normal 5 5 4 4" xfId="8195"/>
    <cellStyle name="Normal 5 5 5" xfId="4834"/>
    <cellStyle name="Normal 5 5 5 2" xfId="10299"/>
    <cellStyle name="Normal 5 5 6" xfId="3080"/>
    <cellStyle name="Normal 5 5 6 2" xfId="8549"/>
    <cellStyle name="Normal 5 5 7" xfId="6801"/>
    <cellStyle name="Normal 5 6" xfId="557"/>
    <cellStyle name="Normal 5 6 2" xfId="1413"/>
    <cellStyle name="Normal 5 6 2 2" xfId="2111"/>
    <cellStyle name="Normal 5 6 2 2 2" xfId="5717"/>
    <cellStyle name="Normal 5 6 2 2 2 2" xfId="11182"/>
    <cellStyle name="Normal 5 6 2 2 3" xfId="3963"/>
    <cellStyle name="Normal 5 6 2 2 3 2" xfId="9432"/>
    <cellStyle name="Normal 5 6 2 2 4" xfId="7684"/>
    <cellStyle name="Normal 5 6 2 3" xfId="5021"/>
    <cellStyle name="Normal 5 6 2 3 2" xfId="10486"/>
    <cellStyle name="Normal 5 6 2 4" xfId="3267"/>
    <cellStyle name="Normal 5 6 2 4 2" xfId="8736"/>
    <cellStyle name="Normal 5 6 2 5" xfId="6988"/>
    <cellStyle name="Normal 5 6 3" xfId="1762"/>
    <cellStyle name="Normal 5 6 3 2" xfId="5368"/>
    <cellStyle name="Normal 5 6 3 2 2" xfId="10833"/>
    <cellStyle name="Normal 5 6 3 3" xfId="3614"/>
    <cellStyle name="Normal 5 6 3 3 2" xfId="9083"/>
    <cellStyle name="Normal 5 6 3 4" xfId="7335"/>
    <cellStyle name="Normal 5 6 4" xfId="2492"/>
    <cellStyle name="Normal 5 6 4 2" xfId="6066"/>
    <cellStyle name="Normal 5 6 4 2 2" xfId="11531"/>
    <cellStyle name="Normal 5 6 4 3" xfId="4312"/>
    <cellStyle name="Normal 5 6 4 3 2" xfId="9781"/>
    <cellStyle name="Normal 5 6 4 4" xfId="8033"/>
    <cellStyle name="Normal 5 6 5" xfId="4670"/>
    <cellStyle name="Normal 5 6 5 2" xfId="10135"/>
    <cellStyle name="Normal 5 6 6" xfId="2918"/>
    <cellStyle name="Normal 5 6 6 2" xfId="8387"/>
    <cellStyle name="Normal 5 6 7" xfId="6639"/>
    <cellStyle name="Normal 5 7" xfId="1336"/>
    <cellStyle name="Normal 5 7 2" xfId="2037"/>
    <cellStyle name="Normal 5 7 2 2" xfId="5643"/>
    <cellStyle name="Normal 5 7 2 2 2" xfId="11108"/>
    <cellStyle name="Normal 5 7 2 3" xfId="3889"/>
    <cellStyle name="Normal 5 7 2 3 2" xfId="9358"/>
    <cellStyle name="Normal 5 7 2 4" xfId="7610"/>
    <cellStyle name="Normal 5 7 3" xfId="4947"/>
    <cellStyle name="Normal 5 7 3 2" xfId="10412"/>
    <cellStyle name="Normal 5 7 4" xfId="3193"/>
    <cellStyle name="Normal 5 7 4 2" xfId="8662"/>
    <cellStyle name="Normal 5 7 5" xfId="6914"/>
    <cellStyle name="Normal 5 8" xfId="1688"/>
    <cellStyle name="Normal 5 8 2" xfId="5294"/>
    <cellStyle name="Normal 5 8 2 2" xfId="10759"/>
    <cellStyle name="Normal 5 8 3" xfId="3540"/>
    <cellStyle name="Normal 5 8 3 2" xfId="9009"/>
    <cellStyle name="Normal 5 8 4" xfId="7261"/>
    <cellStyle name="Normal 5 9" xfId="2418"/>
    <cellStyle name="Normal 5 9 2" xfId="5992"/>
    <cellStyle name="Normal 5 9 2 2" xfId="11457"/>
    <cellStyle name="Normal 5 9 3" xfId="4238"/>
    <cellStyle name="Normal 5 9 3 2" xfId="9707"/>
    <cellStyle name="Normal 5 9 4" xfId="7959"/>
    <cellStyle name="Normal 50" xfId="2372"/>
    <cellStyle name="Normal 50 2" xfId="2757"/>
    <cellStyle name="Normal 50 2 2" xfId="6328"/>
    <cellStyle name="Normal 50 2 2 2" xfId="11793"/>
    <cellStyle name="Normal 50 2 3" xfId="4574"/>
    <cellStyle name="Normal 50 2 3 2" xfId="10043"/>
    <cellStyle name="Normal 50 2 4" xfId="8295"/>
    <cellStyle name="Normal 50 3" xfId="6356"/>
    <cellStyle name="Normal 50 3 2" xfId="11815"/>
    <cellStyle name="Normal 50 4" xfId="12062"/>
    <cellStyle name="Normal 50 5" xfId="12079"/>
    <cellStyle name="Normal 50 6" xfId="12263"/>
    <cellStyle name="Normal 50 7" xfId="12282"/>
    <cellStyle name="Normal 51" xfId="2374"/>
    <cellStyle name="Normal 51 2" xfId="2758"/>
    <cellStyle name="Normal 51 2 2" xfId="6329"/>
    <cellStyle name="Normal 51 2 2 2" xfId="11794"/>
    <cellStyle name="Normal 51 2 3" xfId="4575"/>
    <cellStyle name="Normal 51 2 3 2" xfId="10044"/>
    <cellStyle name="Normal 51 2 4" xfId="8296"/>
    <cellStyle name="Normal 52" xfId="2404"/>
    <cellStyle name="Normal 52 2" xfId="6528"/>
    <cellStyle name="Normal 52 2 2" xfId="11838"/>
    <cellStyle name="Normal 53" xfId="2761"/>
    <cellStyle name="Normal 53 2" xfId="6332"/>
    <cellStyle name="Normal 53 2 2" xfId="11797"/>
    <cellStyle name="Normal 53 3" xfId="4578"/>
    <cellStyle name="Normal 53 3 2" xfId="10047"/>
    <cellStyle name="Normal 53 4" xfId="8299"/>
    <cellStyle name="Normal 53 5" xfId="12179"/>
    <cellStyle name="Normal 54" xfId="2762"/>
    <cellStyle name="Normal 54 2" xfId="6333"/>
    <cellStyle name="Normal 54 3" xfId="4579"/>
    <cellStyle name="Normal 54 4" xfId="6357"/>
    <cellStyle name="Normal 54 4 2" xfId="11816"/>
    <cellStyle name="Normal 55" xfId="2797"/>
    <cellStyle name="Normal 55 2" xfId="6529"/>
    <cellStyle name="Normal 55 2 2" xfId="11839"/>
    <cellStyle name="Normal 56" xfId="2798"/>
    <cellStyle name="Normal 56 2" xfId="6355"/>
    <cellStyle name="Normal 56 2 2" xfId="11814"/>
    <cellStyle name="Normal 56 3" xfId="12059"/>
    <cellStyle name="Normal 56 4" xfId="12076"/>
    <cellStyle name="Normal 56 5" xfId="12259"/>
    <cellStyle name="Normal 56 6" xfId="12278"/>
    <cellStyle name="Normal 57" xfId="2799"/>
    <cellStyle name="Normal 57 2" xfId="6359"/>
    <cellStyle name="Normal 57 2 2" xfId="11818"/>
    <cellStyle name="Normal 57 3" xfId="12060"/>
    <cellStyle name="Normal 57 4" xfId="12077"/>
    <cellStyle name="Normal 57 5" xfId="12261"/>
    <cellStyle name="Normal 57 6" xfId="12280"/>
    <cellStyle name="Normal 58" xfId="2800"/>
    <cellStyle name="Normal 59" xfId="2801"/>
    <cellStyle name="Normal 6" xfId="168"/>
    <cellStyle name="Normal 6 2" xfId="928"/>
    <cellStyle name="Normal 6 3" xfId="765"/>
    <cellStyle name="Normal 6 3 2" xfId="1481"/>
    <cellStyle name="Normal 6 3 2 2" xfId="2179"/>
    <cellStyle name="Normal 6 3 2 2 2" xfId="5785"/>
    <cellStyle name="Normal 6 3 2 2 2 2" xfId="11250"/>
    <cellStyle name="Normal 6 3 2 2 3" xfId="4031"/>
    <cellStyle name="Normal 6 3 2 2 3 2" xfId="9500"/>
    <cellStyle name="Normal 6 3 2 2 4" xfId="7752"/>
    <cellStyle name="Normal 6 3 2 3" xfId="5089"/>
    <cellStyle name="Normal 6 3 2 3 2" xfId="10554"/>
    <cellStyle name="Normal 6 3 2 4" xfId="3335"/>
    <cellStyle name="Normal 6 3 2 4 2" xfId="8804"/>
    <cellStyle name="Normal 6 3 2 5" xfId="7056"/>
    <cellStyle name="Normal 6 3 3" xfId="1830"/>
    <cellStyle name="Normal 6 3 3 2" xfId="5436"/>
    <cellStyle name="Normal 6 3 3 2 2" xfId="10901"/>
    <cellStyle name="Normal 6 3 3 3" xfId="3682"/>
    <cellStyle name="Normal 6 3 3 3 2" xfId="9151"/>
    <cellStyle name="Normal 6 3 3 4" xfId="7403"/>
    <cellStyle name="Normal 6 3 4" xfId="2560"/>
    <cellStyle name="Normal 6 3 4 2" xfId="6134"/>
    <cellStyle name="Normal 6 3 4 2 2" xfId="11599"/>
    <cellStyle name="Normal 6 3 4 3" xfId="4380"/>
    <cellStyle name="Normal 6 3 4 3 2" xfId="9849"/>
    <cellStyle name="Normal 6 3 4 4" xfId="8101"/>
    <cellStyle name="Normal 6 3 5" xfId="4740"/>
    <cellStyle name="Normal 6 3 5 2" xfId="10205"/>
    <cellStyle name="Normal 6 3 6" xfId="2986"/>
    <cellStyle name="Normal 6 3 6 2" xfId="8455"/>
    <cellStyle name="Normal 6 3 7" xfId="6707"/>
    <cellStyle name="Normal 6 4" xfId="6530"/>
    <cellStyle name="Normal 6 4 2" xfId="11840"/>
    <cellStyle name="Normal 6 5" xfId="12100"/>
    <cellStyle name="Normal 60" xfId="2802"/>
    <cellStyle name="Normal 61" xfId="2803"/>
    <cellStyle name="Normal 62" xfId="2804"/>
    <cellStyle name="Normal 62 2" xfId="4580"/>
    <cellStyle name="Normal 63" xfId="2827"/>
    <cellStyle name="Normal 63 2" xfId="4581"/>
    <cellStyle name="Normal 64" xfId="2829"/>
    <cellStyle name="Normal 64 2" xfId="4582"/>
    <cellStyle name="Normal 65" xfId="4700"/>
    <cellStyle name="Normal 65 2" xfId="10165"/>
    <cellStyle name="Normal 65 3" xfId="12190"/>
    <cellStyle name="Normal 66" xfId="6334"/>
    <cellStyle name="Normal 66 2" xfId="12191"/>
    <cellStyle name="Normal 67" xfId="6349"/>
    <cellStyle name="Normal 67 2" xfId="12192"/>
    <cellStyle name="Normal 68" xfId="6350"/>
    <cellStyle name="Normal 68 2" xfId="12196"/>
    <cellStyle name="Normal 69" xfId="6353"/>
    <cellStyle name="Normal 69 2" xfId="11812"/>
    <cellStyle name="Normal 69 3" xfId="12054"/>
    <cellStyle name="Normal 69 4" xfId="12071"/>
    <cellStyle name="Normal 69 5" xfId="12253"/>
    <cellStyle name="Normal 69 6" xfId="12271"/>
    <cellStyle name="Normal 7" xfId="169"/>
    <cellStyle name="Normal 7 2" xfId="929"/>
    <cellStyle name="Normal 7 3" xfId="771"/>
    <cellStyle name="Normal 7 3 2" xfId="1484"/>
    <cellStyle name="Normal 7 3 2 2" xfId="2182"/>
    <cellStyle name="Normal 7 3 2 2 2" xfId="5788"/>
    <cellStyle name="Normal 7 3 2 2 2 2" xfId="11253"/>
    <cellStyle name="Normal 7 3 2 2 3" xfId="4034"/>
    <cellStyle name="Normal 7 3 2 2 3 2" xfId="9503"/>
    <cellStyle name="Normal 7 3 2 2 4" xfId="7755"/>
    <cellStyle name="Normal 7 3 2 3" xfId="5092"/>
    <cellStyle name="Normal 7 3 2 3 2" xfId="10557"/>
    <cellStyle name="Normal 7 3 2 4" xfId="3338"/>
    <cellStyle name="Normal 7 3 2 4 2" xfId="8807"/>
    <cellStyle name="Normal 7 3 2 5" xfId="7059"/>
    <cellStyle name="Normal 7 3 3" xfId="1833"/>
    <cellStyle name="Normal 7 3 3 2" xfId="5439"/>
    <cellStyle name="Normal 7 3 3 2 2" xfId="10904"/>
    <cellStyle name="Normal 7 3 3 3" xfId="3685"/>
    <cellStyle name="Normal 7 3 3 3 2" xfId="9154"/>
    <cellStyle name="Normal 7 3 3 4" xfId="7406"/>
    <cellStyle name="Normal 7 3 4" xfId="2563"/>
    <cellStyle name="Normal 7 3 4 2" xfId="6137"/>
    <cellStyle name="Normal 7 3 4 2 2" xfId="11602"/>
    <cellStyle name="Normal 7 3 4 3" xfId="4383"/>
    <cellStyle name="Normal 7 3 4 3 2" xfId="9852"/>
    <cellStyle name="Normal 7 3 4 4" xfId="8104"/>
    <cellStyle name="Normal 7 3 5" xfId="4743"/>
    <cellStyle name="Normal 7 3 5 2" xfId="10208"/>
    <cellStyle name="Normal 7 3 6" xfId="2989"/>
    <cellStyle name="Normal 7 3 6 2" xfId="8458"/>
    <cellStyle name="Normal 7 3 7" xfId="6710"/>
    <cellStyle name="Normal 7 4" xfId="12103"/>
    <cellStyle name="Normal 70" xfId="11873"/>
    <cellStyle name="Normal 70 2" xfId="12053"/>
    <cellStyle name="Normal 70 3" xfId="12070"/>
    <cellStyle name="Normal 70 4" xfId="12197"/>
    <cellStyle name="Normal 70 5" xfId="12260"/>
    <cellStyle name="Normal 70 6" xfId="12279"/>
    <cellStyle name="Normal 71" xfId="11874"/>
    <cellStyle name="Normal 71 2" xfId="12056"/>
    <cellStyle name="Normal 71 2 2" xfId="12082"/>
    <cellStyle name="Normal 71 2 3" xfId="12267"/>
    <cellStyle name="Normal 71 2 4" xfId="12285"/>
    <cellStyle name="Normal 71 3" xfId="12074"/>
    <cellStyle name="Normal 71 4" xfId="12198"/>
    <cellStyle name="Normal 71 5" xfId="12255"/>
    <cellStyle name="Normal 71 6" xfId="12274"/>
    <cellStyle name="Normal 72" xfId="11875"/>
    <cellStyle name="Normal 72 2" xfId="12199"/>
    <cellStyle name="Normal 73" xfId="11876"/>
    <cellStyle name="Normal 73 2" xfId="12067"/>
    <cellStyle name="Normal 73 2 2" xfId="12057"/>
    <cellStyle name="Normal 73 2 2 2" xfId="12075"/>
    <cellStyle name="Normal 73 2 2 3" xfId="12256"/>
    <cellStyle name="Normal 73 2 2 4" xfId="12275"/>
    <cellStyle name="Normal 73 3" xfId="12200"/>
    <cellStyle name="Normal 73 4" xfId="12251"/>
    <cellStyle name="Normal 73 5" xfId="12269"/>
    <cellStyle name="Normal 74" xfId="11877"/>
    <cellStyle name="Normal 74 2" xfId="12201"/>
    <cellStyle name="Normal 75" xfId="11878"/>
    <cellStyle name="Normal 75 2" xfId="12202"/>
    <cellStyle name="Normal 76" xfId="11879"/>
    <cellStyle name="Normal 76 2" xfId="12203"/>
    <cellStyle name="Normal 76 3" xfId="12257"/>
    <cellStyle name="Normal 76 4" xfId="12276"/>
    <cellStyle name="Normal 77" xfId="11880"/>
    <cellStyle name="Normal 77 2" xfId="12204"/>
    <cellStyle name="Normal 77 2 2" xfId="12248"/>
    <cellStyle name="Normal 77 2 2 2" xfId="12258"/>
    <cellStyle name="Normal 77 2 2 3" xfId="12277"/>
    <cellStyle name="Normal 77 2 3" xfId="12252"/>
    <cellStyle name="Normal 77 2 4" xfId="12270"/>
    <cellStyle name="Normal 78" xfId="11881"/>
    <cellStyle name="Normal 78 2" xfId="12205"/>
    <cellStyle name="Normal 79" xfId="11882"/>
    <cellStyle name="Normal 79 2" xfId="12195"/>
    <cellStyle name="Normal 8" xfId="170"/>
    <cellStyle name="Normal 8 2" xfId="930"/>
    <cellStyle name="Normal 8 3" xfId="769"/>
    <cellStyle name="Normal 8 3 2" xfId="1483"/>
    <cellStyle name="Normal 8 3 2 2" xfId="2181"/>
    <cellStyle name="Normal 8 3 2 2 2" xfId="5787"/>
    <cellStyle name="Normal 8 3 2 2 2 2" xfId="11252"/>
    <cellStyle name="Normal 8 3 2 2 3" xfId="4033"/>
    <cellStyle name="Normal 8 3 2 2 3 2" xfId="9502"/>
    <cellStyle name="Normal 8 3 2 2 4" xfId="7754"/>
    <cellStyle name="Normal 8 3 2 3" xfId="5091"/>
    <cellStyle name="Normal 8 3 2 3 2" xfId="10556"/>
    <cellStyle name="Normal 8 3 2 4" xfId="3337"/>
    <cellStyle name="Normal 8 3 2 4 2" xfId="8806"/>
    <cellStyle name="Normal 8 3 2 5" xfId="7058"/>
    <cellStyle name="Normal 8 3 3" xfId="1832"/>
    <cellStyle name="Normal 8 3 3 2" xfId="5438"/>
    <cellStyle name="Normal 8 3 3 2 2" xfId="10903"/>
    <cellStyle name="Normal 8 3 3 3" xfId="3684"/>
    <cellStyle name="Normal 8 3 3 3 2" xfId="9153"/>
    <cellStyle name="Normal 8 3 3 4" xfId="7405"/>
    <cellStyle name="Normal 8 3 4" xfId="2562"/>
    <cellStyle name="Normal 8 3 4 2" xfId="6136"/>
    <cellStyle name="Normal 8 3 4 2 2" xfId="11601"/>
    <cellStyle name="Normal 8 3 4 3" xfId="4382"/>
    <cellStyle name="Normal 8 3 4 3 2" xfId="9851"/>
    <cellStyle name="Normal 8 3 4 4" xfId="8103"/>
    <cellStyle name="Normal 8 3 5" xfId="4742"/>
    <cellStyle name="Normal 8 3 5 2" xfId="10207"/>
    <cellStyle name="Normal 8 3 6" xfId="2988"/>
    <cellStyle name="Normal 8 3 6 2" xfId="8457"/>
    <cellStyle name="Normal 8 3 7" xfId="6709"/>
    <cellStyle name="Normal 8 4" xfId="6360"/>
    <cellStyle name="Normal 8 4 2" xfId="11819"/>
    <cellStyle name="Normal 8 5" xfId="12061"/>
    <cellStyle name="Normal 8 6" xfId="12078"/>
    <cellStyle name="Normal 8 7" xfId="12104"/>
    <cellStyle name="Normal 8 8" xfId="12262"/>
    <cellStyle name="Normal 8 9" xfId="12281"/>
    <cellStyle name="Normal 80" xfId="11883"/>
    <cellStyle name="Normal 80 2" xfId="12206"/>
    <cellStyle name="Normal 81" xfId="11884"/>
    <cellStyle name="Normal 81 2" xfId="12207"/>
    <cellStyle name="Normal 82" xfId="11885"/>
    <cellStyle name="Normal 82 2" xfId="12208"/>
    <cellStyle name="Normal 83" xfId="11886"/>
    <cellStyle name="Normal 83 2" xfId="12209"/>
    <cellStyle name="Normal 84" xfId="11887"/>
    <cellStyle name="Normal 84 2" xfId="12210"/>
    <cellStyle name="Normal 85" xfId="11888"/>
    <cellStyle name="Normal 85 2" xfId="12211"/>
    <cellStyle name="Normal 86" xfId="11889"/>
    <cellStyle name="Normal 86 2" xfId="12212"/>
    <cellStyle name="Normal 87" xfId="11900"/>
    <cellStyle name="Normal 87 2" xfId="12218"/>
    <cellStyle name="Normal 88" xfId="11921"/>
    <cellStyle name="Normal 88 2" xfId="12219"/>
    <cellStyle name="Normal 89" xfId="11974"/>
    <cellStyle name="Normal 89 2" xfId="12220"/>
    <cellStyle name="Normal 9" xfId="171"/>
    <cellStyle name="Normal 9 2" xfId="931"/>
    <cellStyle name="Normal 9 2 2" xfId="6531"/>
    <cellStyle name="Normal 9 2 2 2" xfId="11841"/>
    <cellStyle name="Normal 9 3" xfId="768"/>
    <cellStyle name="Normal 9 3 2" xfId="1482"/>
    <cellStyle name="Normal 9 3 2 2" xfId="2180"/>
    <cellStyle name="Normal 9 3 2 2 2" xfId="5786"/>
    <cellStyle name="Normal 9 3 2 2 2 2" xfId="11251"/>
    <cellStyle name="Normal 9 3 2 2 3" xfId="4032"/>
    <cellStyle name="Normal 9 3 2 2 3 2" xfId="9501"/>
    <cellStyle name="Normal 9 3 2 2 4" xfId="7753"/>
    <cellStyle name="Normal 9 3 2 3" xfId="5090"/>
    <cellStyle name="Normal 9 3 2 3 2" xfId="10555"/>
    <cellStyle name="Normal 9 3 2 4" xfId="3336"/>
    <cellStyle name="Normal 9 3 2 4 2" xfId="8805"/>
    <cellStyle name="Normal 9 3 2 5" xfId="7057"/>
    <cellStyle name="Normal 9 3 3" xfId="1831"/>
    <cellStyle name="Normal 9 3 3 2" xfId="5437"/>
    <cellStyle name="Normal 9 3 3 2 2" xfId="10902"/>
    <cellStyle name="Normal 9 3 3 3" xfId="3683"/>
    <cellStyle name="Normal 9 3 3 3 2" xfId="9152"/>
    <cellStyle name="Normal 9 3 3 4" xfId="7404"/>
    <cellStyle name="Normal 9 3 4" xfId="2561"/>
    <cellStyle name="Normal 9 3 4 2" xfId="6135"/>
    <cellStyle name="Normal 9 3 4 2 2" xfId="11600"/>
    <cellStyle name="Normal 9 3 4 3" xfId="4381"/>
    <cellStyle name="Normal 9 3 4 3 2" xfId="9850"/>
    <cellStyle name="Normal 9 3 4 4" xfId="8102"/>
    <cellStyle name="Normal 9 3 5" xfId="4741"/>
    <cellStyle name="Normal 9 3 5 2" xfId="10206"/>
    <cellStyle name="Normal 9 3 6" xfId="2987"/>
    <cellStyle name="Normal 9 3 6 2" xfId="8456"/>
    <cellStyle name="Normal 9 3 7" xfId="6708"/>
    <cellStyle name="Normal 9 4" xfId="12105"/>
    <cellStyle name="Normal 9_NOL Analysis(For Ann Kellog and  Pete Winne)" xfId="6532"/>
    <cellStyle name="Normal 90" xfId="11959"/>
    <cellStyle name="Normal 90 2" xfId="12221"/>
    <cellStyle name="Normal 91" xfId="11965"/>
    <cellStyle name="Normal 91 2" xfId="12222"/>
    <cellStyle name="Normal 92" xfId="11895"/>
    <cellStyle name="Normal 92 2" xfId="12032"/>
    <cellStyle name="Normal 92 3" xfId="12286"/>
    <cellStyle name="Normal 93" xfId="11967"/>
    <cellStyle name="Normal 93 2" xfId="12223"/>
    <cellStyle name="Normal 94" xfId="11894"/>
    <cellStyle name="Normal 94 2" xfId="12224"/>
    <cellStyle name="Normal 95" xfId="11975"/>
    <cellStyle name="Normal 95 2" xfId="12225"/>
    <cellStyle name="Normal 96" xfId="11958"/>
    <cellStyle name="Normal 96 2" xfId="12215"/>
    <cellStyle name="Normal 97" xfId="11968"/>
    <cellStyle name="Normal 97 2" xfId="12226"/>
    <cellStyle name="Normal 98" xfId="11993"/>
    <cellStyle name="Normal 98 2" xfId="12227"/>
    <cellStyle name="Normal 99" xfId="11994"/>
    <cellStyle name="Normal 99 2" xfId="12228"/>
    <cellStyle name="Normal_2.21E Wage Increase" xfId="172"/>
    <cellStyle name="Normal_Book2" xfId="173"/>
    <cellStyle name="Normal_Classified Plant - Compare ways to calculate" xfId="174"/>
    <cellStyle name="Normal_FERC 354-355 copy (2)" xfId="175"/>
    <cellStyle name="Normal_Sheet1" xfId="12058"/>
    <cellStyle name="Normal_Sheet3" xfId="12052"/>
    <cellStyle name="Normal_wage.benefit&amp;taxes.SAPDownload" xfId="176"/>
    <cellStyle name="Note 10" xfId="177"/>
    <cellStyle name="Note 10 2" xfId="932"/>
    <cellStyle name="Note 10 3" xfId="772"/>
    <cellStyle name="Note 10 3 2" xfId="1485"/>
    <cellStyle name="Note 10 3 2 2" xfId="2183"/>
    <cellStyle name="Note 10 3 2 2 2" xfId="5789"/>
    <cellStyle name="Note 10 3 2 2 2 2" xfId="11254"/>
    <cellStyle name="Note 10 3 2 2 3" xfId="4035"/>
    <cellStyle name="Note 10 3 2 2 3 2" xfId="9504"/>
    <cellStyle name="Note 10 3 2 2 4" xfId="7756"/>
    <cellStyle name="Note 10 3 2 3" xfId="5093"/>
    <cellStyle name="Note 10 3 2 3 2" xfId="10558"/>
    <cellStyle name="Note 10 3 2 4" xfId="3339"/>
    <cellStyle name="Note 10 3 2 4 2" xfId="8808"/>
    <cellStyle name="Note 10 3 2 5" xfId="7060"/>
    <cellStyle name="Note 10 3 3" xfId="1834"/>
    <cellStyle name="Note 10 3 3 2" xfId="5440"/>
    <cellStyle name="Note 10 3 3 2 2" xfId="10905"/>
    <cellStyle name="Note 10 3 3 3" xfId="3686"/>
    <cellStyle name="Note 10 3 3 3 2" xfId="9155"/>
    <cellStyle name="Note 10 3 3 4" xfId="7407"/>
    <cellStyle name="Note 10 3 4" xfId="2564"/>
    <cellStyle name="Note 10 3 4 2" xfId="6138"/>
    <cellStyle name="Note 10 3 4 2 2" xfId="11603"/>
    <cellStyle name="Note 10 3 4 3" xfId="4384"/>
    <cellStyle name="Note 10 3 4 3 2" xfId="9853"/>
    <cellStyle name="Note 10 3 4 4" xfId="8105"/>
    <cellStyle name="Note 10 3 5" xfId="4744"/>
    <cellStyle name="Note 10 3 5 2" xfId="10209"/>
    <cellStyle name="Note 10 3 6" xfId="2990"/>
    <cellStyle name="Note 10 3 6 2" xfId="8459"/>
    <cellStyle name="Note 10 3 7" xfId="6711"/>
    <cellStyle name="Note 11" xfId="178"/>
    <cellStyle name="Note 11 2" xfId="933"/>
    <cellStyle name="Note 11 3" xfId="816"/>
    <cellStyle name="Note 11 3 2" xfId="1501"/>
    <cellStyle name="Note 11 3 2 2" xfId="2199"/>
    <cellStyle name="Note 11 3 2 2 2" xfId="5805"/>
    <cellStyle name="Note 11 3 2 2 2 2" xfId="11270"/>
    <cellStyle name="Note 11 3 2 2 3" xfId="4051"/>
    <cellStyle name="Note 11 3 2 2 3 2" xfId="9520"/>
    <cellStyle name="Note 11 3 2 2 4" xfId="7772"/>
    <cellStyle name="Note 11 3 2 3" xfId="5109"/>
    <cellStyle name="Note 11 3 2 3 2" xfId="10574"/>
    <cellStyle name="Note 11 3 2 4" xfId="3355"/>
    <cellStyle name="Note 11 3 2 4 2" xfId="8824"/>
    <cellStyle name="Note 11 3 2 5" xfId="7076"/>
    <cellStyle name="Note 11 3 3" xfId="1850"/>
    <cellStyle name="Note 11 3 3 2" xfId="5456"/>
    <cellStyle name="Note 11 3 3 2 2" xfId="10921"/>
    <cellStyle name="Note 11 3 3 3" xfId="3702"/>
    <cellStyle name="Note 11 3 3 3 2" xfId="9171"/>
    <cellStyle name="Note 11 3 3 4" xfId="7423"/>
    <cellStyle name="Note 11 3 4" xfId="2580"/>
    <cellStyle name="Note 11 3 4 2" xfId="6154"/>
    <cellStyle name="Note 11 3 4 2 2" xfId="11619"/>
    <cellStyle name="Note 11 3 4 3" xfId="4400"/>
    <cellStyle name="Note 11 3 4 3 2" xfId="9869"/>
    <cellStyle name="Note 11 3 4 4" xfId="8121"/>
    <cellStyle name="Note 11 3 5" xfId="4760"/>
    <cellStyle name="Note 11 3 5 2" xfId="10225"/>
    <cellStyle name="Note 11 3 6" xfId="3006"/>
    <cellStyle name="Note 11 3 6 2" xfId="8475"/>
    <cellStyle name="Note 11 3 7" xfId="6727"/>
    <cellStyle name="Note 12" xfId="179"/>
    <cellStyle name="Note 12 2" xfId="934"/>
    <cellStyle name="Note 12 3" xfId="856"/>
    <cellStyle name="Note 12 3 2" xfId="1520"/>
    <cellStyle name="Note 12 3 2 2" xfId="2218"/>
    <cellStyle name="Note 12 3 2 2 2" xfId="5824"/>
    <cellStyle name="Note 12 3 2 2 2 2" xfId="11289"/>
    <cellStyle name="Note 12 3 2 2 3" xfId="4070"/>
    <cellStyle name="Note 12 3 2 2 3 2" xfId="9539"/>
    <cellStyle name="Note 12 3 2 2 4" xfId="7791"/>
    <cellStyle name="Note 12 3 2 3" xfId="5128"/>
    <cellStyle name="Note 12 3 2 3 2" xfId="10593"/>
    <cellStyle name="Note 12 3 2 4" xfId="3374"/>
    <cellStyle name="Note 12 3 2 4 2" xfId="8843"/>
    <cellStyle name="Note 12 3 2 5" xfId="7095"/>
    <cellStyle name="Note 12 3 3" xfId="1869"/>
    <cellStyle name="Note 12 3 3 2" xfId="5475"/>
    <cellStyle name="Note 12 3 3 2 2" xfId="10940"/>
    <cellStyle name="Note 12 3 3 3" xfId="3721"/>
    <cellStyle name="Note 12 3 3 3 2" xfId="9190"/>
    <cellStyle name="Note 12 3 3 4" xfId="7442"/>
    <cellStyle name="Note 12 3 4" xfId="2599"/>
    <cellStyle name="Note 12 3 4 2" xfId="6173"/>
    <cellStyle name="Note 12 3 4 2 2" xfId="11638"/>
    <cellStyle name="Note 12 3 4 3" xfId="4419"/>
    <cellStyle name="Note 12 3 4 3 2" xfId="9888"/>
    <cellStyle name="Note 12 3 4 4" xfId="8140"/>
    <cellStyle name="Note 12 3 5" xfId="4779"/>
    <cellStyle name="Note 12 3 5 2" xfId="10244"/>
    <cellStyle name="Note 12 3 6" xfId="3025"/>
    <cellStyle name="Note 12 3 6 2" xfId="8494"/>
    <cellStyle name="Note 12 3 7" xfId="6746"/>
    <cellStyle name="Note 13" xfId="314"/>
    <cellStyle name="Note 13 2" xfId="986"/>
    <cellStyle name="Note 13 2 2" xfId="1538"/>
    <cellStyle name="Note 13 2 2 2" xfId="2236"/>
    <cellStyle name="Note 13 2 2 2 2" xfId="5842"/>
    <cellStyle name="Note 13 2 2 2 2 2" xfId="11307"/>
    <cellStyle name="Note 13 2 2 2 3" xfId="4088"/>
    <cellStyle name="Note 13 2 2 2 3 2" xfId="9557"/>
    <cellStyle name="Note 13 2 2 2 4" xfId="7809"/>
    <cellStyle name="Note 13 2 2 3" xfId="5146"/>
    <cellStyle name="Note 13 2 2 3 2" xfId="10611"/>
    <cellStyle name="Note 13 2 2 4" xfId="3392"/>
    <cellStyle name="Note 13 2 2 4 2" xfId="8861"/>
    <cellStyle name="Note 13 2 2 5" xfId="7113"/>
    <cellStyle name="Note 13 2 3" xfId="1887"/>
    <cellStyle name="Note 13 2 3 2" xfId="5493"/>
    <cellStyle name="Note 13 2 3 2 2" xfId="10958"/>
    <cellStyle name="Note 13 2 3 3" xfId="3739"/>
    <cellStyle name="Note 13 2 3 3 2" xfId="9208"/>
    <cellStyle name="Note 13 2 3 4" xfId="7460"/>
    <cellStyle name="Note 13 2 4" xfId="2617"/>
    <cellStyle name="Note 13 2 4 2" xfId="6191"/>
    <cellStyle name="Note 13 2 4 2 2" xfId="11656"/>
    <cellStyle name="Note 13 2 4 3" xfId="4437"/>
    <cellStyle name="Note 13 2 4 3 2" xfId="9906"/>
    <cellStyle name="Note 13 2 4 4" xfId="8158"/>
    <cellStyle name="Note 13 2 5" xfId="4797"/>
    <cellStyle name="Note 13 2 5 2" xfId="10262"/>
    <cellStyle name="Note 13 2 6" xfId="3043"/>
    <cellStyle name="Note 13 2 6 2" xfId="8512"/>
    <cellStyle name="Note 13 2 7" xfId="6764"/>
    <cellStyle name="Note 13 3" xfId="1342"/>
    <cellStyle name="Note 13 3 2" xfId="2040"/>
    <cellStyle name="Note 13 3 2 2" xfId="5646"/>
    <cellStyle name="Note 13 3 2 2 2" xfId="11111"/>
    <cellStyle name="Note 13 3 2 3" xfId="3892"/>
    <cellStyle name="Note 13 3 2 3 2" xfId="9361"/>
    <cellStyle name="Note 13 3 2 4" xfId="7613"/>
    <cellStyle name="Note 13 3 3" xfId="4950"/>
    <cellStyle name="Note 13 3 3 2" xfId="10415"/>
    <cellStyle name="Note 13 3 4" xfId="3196"/>
    <cellStyle name="Note 13 3 4 2" xfId="8665"/>
    <cellStyle name="Note 13 3 5" xfId="6917"/>
    <cellStyle name="Note 13 4" xfId="1691"/>
    <cellStyle name="Note 13 4 2" xfId="5297"/>
    <cellStyle name="Note 13 4 2 2" xfId="10762"/>
    <cellStyle name="Note 13 4 3" xfId="3543"/>
    <cellStyle name="Note 13 4 3 2" xfId="9012"/>
    <cellStyle name="Note 13 4 4" xfId="7264"/>
    <cellStyle name="Note 13 5" xfId="2421"/>
    <cellStyle name="Note 13 5 2" xfId="5995"/>
    <cellStyle name="Note 13 5 2 2" xfId="11460"/>
    <cellStyle name="Note 13 5 3" xfId="4241"/>
    <cellStyle name="Note 13 5 3 2" xfId="9710"/>
    <cellStyle name="Note 13 5 4" xfId="7962"/>
    <cellStyle name="Note 13 6" xfId="4599"/>
    <cellStyle name="Note 13 6 2" xfId="10064"/>
    <cellStyle name="Note 13 7" xfId="2847"/>
    <cellStyle name="Note 13 7 2" xfId="8316"/>
    <cellStyle name="Note 13 8" xfId="6568"/>
    <cellStyle name="Note 14" xfId="1026"/>
    <cellStyle name="Note 14 2" xfId="1556"/>
    <cellStyle name="Note 14 2 2" xfId="2254"/>
    <cellStyle name="Note 14 2 2 2" xfId="5860"/>
    <cellStyle name="Note 14 2 2 2 2" xfId="11325"/>
    <cellStyle name="Note 14 2 2 3" xfId="4106"/>
    <cellStyle name="Note 14 2 2 3 2" xfId="9575"/>
    <cellStyle name="Note 14 2 2 4" xfId="7827"/>
    <cellStyle name="Note 14 2 3" xfId="5164"/>
    <cellStyle name="Note 14 2 3 2" xfId="10629"/>
    <cellStyle name="Note 14 2 4" xfId="3410"/>
    <cellStyle name="Note 14 2 4 2" xfId="8879"/>
    <cellStyle name="Note 14 2 5" xfId="7131"/>
    <cellStyle name="Note 14 3" xfId="1905"/>
    <cellStyle name="Note 14 3 2" xfId="5511"/>
    <cellStyle name="Note 14 3 2 2" xfId="10976"/>
    <cellStyle name="Note 14 3 3" xfId="3757"/>
    <cellStyle name="Note 14 3 3 2" xfId="9226"/>
    <cellStyle name="Note 14 3 4" xfId="7478"/>
    <cellStyle name="Note 14 4" xfId="2635"/>
    <cellStyle name="Note 14 4 2" xfId="6209"/>
    <cellStyle name="Note 14 4 2 2" xfId="11674"/>
    <cellStyle name="Note 14 4 3" xfId="4455"/>
    <cellStyle name="Note 14 4 3 2" xfId="9924"/>
    <cellStyle name="Note 14 4 4" xfId="8176"/>
    <cellStyle name="Note 14 5" xfId="4815"/>
    <cellStyle name="Note 14 5 2" xfId="10280"/>
    <cellStyle name="Note 14 6" xfId="3061"/>
    <cellStyle name="Note 14 6 2" xfId="8530"/>
    <cellStyle name="Note 14 7" xfId="6782"/>
    <cellStyle name="Note 15" xfId="1116"/>
    <cellStyle name="Note 15 2" xfId="1577"/>
    <cellStyle name="Note 15 2 2" xfId="2275"/>
    <cellStyle name="Note 15 2 2 2" xfId="5881"/>
    <cellStyle name="Note 15 2 2 2 2" xfId="11346"/>
    <cellStyle name="Note 15 2 2 3" xfId="4127"/>
    <cellStyle name="Note 15 2 2 3 2" xfId="9596"/>
    <cellStyle name="Note 15 2 2 4" xfId="7848"/>
    <cellStyle name="Note 15 2 3" xfId="5185"/>
    <cellStyle name="Note 15 2 3 2" xfId="10650"/>
    <cellStyle name="Note 15 2 4" xfId="3431"/>
    <cellStyle name="Note 15 2 4 2" xfId="8900"/>
    <cellStyle name="Note 15 2 5" xfId="7152"/>
    <cellStyle name="Note 15 3" xfId="1926"/>
    <cellStyle name="Note 15 3 2" xfId="5532"/>
    <cellStyle name="Note 15 3 2 2" xfId="10997"/>
    <cellStyle name="Note 15 3 3" xfId="3778"/>
    <cellStyle name="Note 15 3 3 2" xfId="9247"/>
    <cellStyle name="Note 15 3 4" xfId="7499"/>
    <cellStyle name="Note 15 4" xfId="2656"/>
    <cellStyle name="Note 15 4 2" xfId="6230"/>
    <cellStyle name="Note 15 4 2 2" xfId="11695"/>
    <cellStyle name="Note 15 4 3" xfId="4476"/>
    <cellStyle name="Note 15 4 3 2" xfId="9945"/>
    <cellStyle name="Note 15 4 4" xfId="8197"/>
    <cellStyle name="Note 15 5" xfId="4836"/>
    <cellStyle name="Note 15 5 2" xfId="10301"/>
    <cellStyle name="Note 15 6" xfId="3082"/>
    <cellStyle name="Note 15 6 2" xfId="8551"/>
    <cellStyle name="Note 15 7" xfId="6803"/>
    <cellStyle name="Note 16" xfId="1143"/>
    <cellStyle name="Note 16 2" xfId="1595"/>
    <cellStyle name="Note 16 2 2" xfId="2293"/>
    <cellStyle name="Note 16 2 2 2" xfId="5899"/>
    <cellStyle name="Note 16 2 2 2 2" xfId="11364"/>
    <cellStyle name="Note 16 2 2 3" xfId="4145"/>
    <cellStyle name="Note 16 2 2 3 2" xfId="9614"/>
    <cellStyle name="Note 16 2 2 4" xfId="7866"/>
    <cellStyle name="Note 16 2 3" xfId="5203"/>
    <cellStyle name="Note 16 2 3 2" xfId="10668"/>
    <cellStyle name="Note 16 2 4" xfId="3449"/>
    <cellStyle name="Note 16 2 4 2" xfId="8918"/>
    <cellStyle name="Note 16 2 5" xfId="7170"/>
    <cellStyle name="Note 16 3" xfId="1944"/>
    <cellStyle name="Note 16 3 2" xfId="5550"/>
    <cellStyle name="Note 16 3 2 2" xfId="11015"/>
    <cellStyle name="Note 16 3 3" xfId="3796"/>
    <cellStyle name="Note 16 3 3 2" xfId="9265"/>
    <cellStyle name="Note 16 3 4" xfId="7517"/>
    <cellStyle name="Note 16 4" xfId="2674"/>
    <cellStyle name="Note 16 4 2" xfId="6248"/>
    <cellStyle name="Note 16 4 2 2" xfId="11713"/>
    <cellStyle name="Note 16 4 3" xfId="4494"/>
    <cellStyle name="Note 16 4 3 2" xfId="9963"/>
    <cellStyle name="Note 16 4 4" xfId="8215"/>
    <cellStyle name="Note 16 5" xfId="4854"/>
    <cellStyle name="Note 16 5 2" xfId="10319"/>
    <cellStyle name="Note 16 6" xfId="3100"/>
    <cellStyle name="Note 16 6 2" xfId="8569"/>
    <cellStyle name="Note 16 7" xfId="6821"/>
    <cellStyle name="Note 17" xfId="1176"/>
    <cellStyle name="Note 17 2" xfId="1609"/>
    <cellStyle name="Note 17 2 2" xfId="2307"/>
    <cellStyle name="Note 17 2 2 2" xfId="5913"/>
    <cellStyle name="Note 17 2 2 2 2" xfId="11378"/>
    <cellStyle name="Note 17 2 2 3" xfId="4159"/>
    <cellStyle name="Note 17 2 2 3 2" xfId="9628"/>
    <cellStyle name="Note 17 2 2 4" xfId="7880"/>
    <cellStyle name="Note 17 2 3" xfId="5217"/>
    <cellStyle name="Note 17 2 3 2" xfId="10682"/>
    <cellStyle name="Note 17 2 4" xfId="3463"/>
    <cellStyle name="Note 17 2 4 2" xfId="8932"/>
    <cellStyle name="Note 17 2 5" xfId="7184"/>
    <cellStyle name="Note 17 3" xfId="1958"/>
    <cellStyle name="Note 17 3 2" xfId="5564"/>
    <cellStyle name="Note 17 3 2 2" xfId="11029"/>
    <cellStyle name="Note 17 3 3" xfId="3810"/>
    <cellStyle name="Note 17 3 3 2" xfId="9279"/>
    <cellStyle name="Note 17 3 4" xfId="7531"/>
    <cellStyle name="Note 17 4" xfId="2688"/>
    <cellStyle name="Note 17 4 2" xfId="6262"/>
    <cellStyle name="Note 17 4 2 2" xfId="11727"/>
    <cellStyle name="Note 17 4 3" xfId="4508"/>
    <cellStyle name="Note 17 4 3 2" xfId="9977"/>
    <cellStyle name="Note 17 4 4" xfId="8229"/>
    <cellStyle name="Note 17 5" xfId="4868"/>
    <cellStyle name="Note 17 5 2" xfId="10333"/>
    <cellStyle name="Note 17 6" xfId="3114"/>
    <cellStyle name="Note 17 6 2" xfId="8583"/>
    <cellStyle name="Note 17 7" xfId="6835"/>
    <cellStyle name="Note 18" xfId="1197"/>
    <cellStyle name="Note 18 2" xfId="1623"/>
    <cellStyle name="Note 18 2 2" xfId="2321"/>
    <cellStyle name="Note 18 2 2 2" xfId="5927"/>
    <cellStyle name="Note 18 2 2 2 2" xfId="11392"/>
    <cellStyle name="Note 18 2 2 3" xfId="4173"/>
    <cellStyle name="Note 18 2 2 3 2" xfId="9642"/>
    <cellStyle name="Note 18 2 2 4" xfId="7894"/>
    <cellStyle name="Note 18 2 3" xfId="5231"/>
    <cellStyle name="Note 18 2 3 2" xfId="10696"/>
    <cellStyle name="Note 18 2 4" xfId="3477"/>
    <cellStyle name="Note 18 2 4 2" xfId="8946"/>
    <cellStyle name="Note 18 2 5" xfId="7198"/>
    <cellStyle name="Note 18 3" xfId="1972"/>
    <cellStyle name="Note 18 3 2" xfId="5578"/>
    <cellStyle name="Note 18 3 2 2" xfId="11043"/>
    <cellStyle name="Note 18 3 3" xfId="3824"/>
    <cellStyle name="Note 18 3 3 2" xfId="9293"/>
    <cellStyle name="Note 18 3 4" xfId="7545"/>
    <cellStyle name="Note 18 4" xfId="2702"/>
    <cellStyle name="Note 18 4 2" xfId="6276"/>
    <cellStyle name="Note 18 4 2 2" xfId="11741"/>
    <cellStyle name="Note 18 4 3" xfId="4522"/>
    <cellStyle name="Note 18 4 3 2" xfId="9991"/>
    <cellStyle name="Note 18 4 4" xfId="8243"/>
    <cellStyle name="Note 18 5" xfId="4882"/>
    <cellStyle name="Note 18 5 2" xfId="10347"/>
    <cellStyle name="Note 18 6" xfId="3128"/>
    <cellStyle name="Note 18 6 2" xfId="8597"/>
    <cellStyle name="Note 18 7" xfId="6849"/>
    <cellStyle name="Note 19" xfId="1227"/>
    <cellStyle name="Note 19 2" xfId="1641"/>
    <cellStyle name="Note 19 2 2" xfId="2339"/>
    <cellStyle name="Note 19 2 2 2" xfId="5945"/>
    <cellStyle name="Note 19 2 2 2 2" xfId="11410"/>
    <cellStyle name="Note 19 2 2 3" xfId="4191"/>
    <cellStyle name="Note 19 2 2 3 2" xfId="9660"/>
    <cellStyle name="Note 19 2 2 4" xfId="7912"/>
    <cellStyle name="Note 19 2 3" xfId="5249"/>
    <cellStyle name="Note 19 2 3 2" xfId="10714"/>
    <cellStyle name="Note 19 2 4" xfId="3495"/>
    <cellStyle name="Note 19 2 4 2" xfId="8964"/>
    <cellStyle name="Note 19 2 5" xfId="7216"/>
    <cellStyle name="Note 19 3" xfId="1990"/>
    <cellStyle name="Note 19 3 2" xfId="5596"/>
    <cellStyle name="Note 19 3 2 2" xfId="11061"/>
    <cellStyle name="Note 19 3 3" xfId="3842"/>
    <cellStyle name="Note 19 3 3 2" xfId="9311"/>
    <cellStyle name="Note 19 3 4" xfId="7563"/>
    <cellStyle name="Note 19 4" xfId="2720"/>
    <cellStyle name="Note 19 4 2" xfId="6294"/>
    <cellStyle name="Note 19 4 2 2" xfId="11759"/>
    <cellStyle name="Note 19 4 3" xfId="4540"/>
    <cellStyle name="Note 19 4 3 2" xfId="10009"/>
    <cellStyle name="Note 19 4 4" xfId="8261"/>
    <cellStyle name="Note 19 5" xfId="4900"/>
    <cellStyle name="Note 19 5 2" xfId="10365"/>
    <cellStyle name="Note 19 6" xfId="3146"/>
    <cellStyle name="Note 19 6 2" xfId="8615"/>
    <cellStyle name="Note 19 7" xfId="6867"/>
    <cellStyle name="Note 2" xfId="180"/>
    <cellStyle name="Note 2 2" xfId="311"/>
    <cellStyle name="Note 2 2 2" xfId="935"/>
    <cellStyle name="Note 2 3" xfId="446"/>
    <cellStyle name="Note 2 3 2" xfId="1372"/>
    <cellStyle name="Note 2 3 2 2" xfId="2070"/>
    <cellStyle name="Note 2 3 2 2 2" xfId="5676"/>
    <cellStyle name="Note 2 3 2 2 2 2" xfId="11141"/>
    <cellStyle name="Note 2 3 2 2 3" xfId="3922"/>
    <cellStyle name="Note 2 3 2 2 3 2" xfId="9391"/>
    <cellStyle name="Note 2 3 2 2 4" xfId="7643"/>
    <cellStyle name="Note 2 3 2 3" xfId="4980"/>
    <cellStyle name="Note 2 3 2 3 2" xfId="10445"/>
    <cellStyle name="Note 2 3 2 4" xfId="3226"/>
    <cellStyle name="Note 2 3 2 4 2" xfId="8695"/>
    <cellStyle name="Note 2 3 2 5" xfId="6947"/>
    <cellStyle name="Note 2 3 3" xfId="1721"/>
    <cellStyle name="Note 2 3 3 2" xfId="5327"/>
    <cellStyle name="Note 2 3 3 2 2" xfId="10792"/>
    <cellStyle name="Note 2 3 3 3" xfId="3573"/>
    <cellStyle name="Note 2 3 3 3 2" xfId="9042"/>
    <cellStyle name="Note 2 3 3 4" xfId="7294"/>
    <cellStyle name="Note 2 3 4" xfId="2451"/>
    <cellStyle name="Note 2 3 4 2" xfId="6025"/>
    <cellStyle name="Note 2 3 4 2 2" xfId="11490"/>
    <cellStyle name="Note 2 3 4 3" xfId="4271"/>
    <cellStyle name="Note 2 3 4 3 2" xfId="9740"/>
    <cellStyle name="Note 2 3 4 4" xfId="7992"/>
    <cellStyle name="Note 2 3 5" xfId="4629"/>
    <cellStyle name="Note 2 3 5 2" xfId="10094"/>
    <cellStyle name="Note 2 3 6" xfId="2877"/>
    <cellStyle name="Note 2 3 6 2" xfId="8346"/>
    <cellStyle name="Note 2 3 7" xfId="6598"/>
    <cellStyle name="Note 20" xfId="1289"/>
    <cellStyle name="Note 20 2" xfId="1658"/>
    <cellStyle name="Note 20 2 2" xfId="2356"/>
    <cellStyle name="Note 20 2 2 2" xfId="5962"/>
    <cellStyle name="Note 20 2 2 2 2" xfId="11427"/>
    <cellStyle name="Note 20 2 2 3" xfId="4208"/>
    <cellStyle name="Note 20 2 2 3 2" xfId="9677"/>
    <cellStyle name="Note 20 2 2 4" xfId="7929"/>
    <cellStyle name="Note 20 2 3" xfId="5266"/>
    <cellStyle name="Note 20 2 3 2" xfId="10731"/>
    <cellStyle name="Note 20 2 4" xfId="3512"/>
    <cellStyle name="Note 20 2 4 2" xfId="8981"/>
    <cellStyle name="Note 20 2 5" xfId="7233"/>
    <cellStyle name="Note 20 3" xfId="2007"/>
    <cellStyle name="Note 20 3 2" xfId="5613"/>
    <cellStyle name="Note 20 3 2 2" xfId="11078"/>
    <cellStyle name="Note 20 3 3" xfId="3859"/>
    <cellStyle name="Note 20 3 3 2" xfId="9328"/>
    <cellStyle name="Note 20 3 4" xfId="7580"/>
    <cellStyle name="Note 20 4" xfId="2737"/>
    <cellStyle name="Note 20 4 2" xfId="6311"/>
    <cellStyle name="Note 20 4 2 2" xfId="11776"/>
    <cellStyle name="Note 20 4 3" xfId="4557"/>
    <cellStyle name="Note 20 4 3 2" xfId="10026"/>
    <cellStyle name="Note 20 4 4" xfId="8278"/>
    <cellStyle name="Note 20 5" xfId="4917"/>
    <cellStyle name="Note 20 5 2" xfId="10382"/>
    <cellStyle name="Note 20 6" xfId="3163"/>
    <cellStyle name="Note 20 6 2" xfId="8632"/>
    <cellStyle name="Note 20 7" xfId="6884"/>
    <cellStyle name="Note 21" xfId="387"/>
    <cellStyle name="Note 22" xfId="330"/>
    <cellStyle name="Note 22 2" xfId="1358"/>
    <cellStyle name="Note 22 2 2" xfId="2056"/>
    <cellStyle name="Note 22 2 2 2" xfId="5662"/>
    <cellStyle name="Note 22 2 2 2 2" xfId="11127"/>
    <cellStyle name="Note 22 2 2 3" xfId="3908"/>
    <cellStyle name="Note 22 2 2 3 2" xfId="9377"/>
    <cellStyle name="Note 22 2 2 4" xfId="7629"/>
    <cellStyle name="Note 22 2 3" xfId="4966"/>
    <cellStyle name="Note 22 2 3 2" xfId="10431"/>
    <cellStyle name="Note 22 2 4" xfId="3212"/>
    <cellStyle name="Note 22 2 4 2" xfId="8681"/>
    <cellStyle name="Note 22 2 5" xfId="6933"/>
    <cellStyle name="Note 22 3" xfId="1707"/>
    <cellStyle name="Note 22 3 2" xfId="5313"/>
    <cellStyle name="Note 22 3 2 2" xfId="10778"/>
    <cellStyle name="Note 22 3 3" xfId="3559"/>
    <cellStyle name="Note 22 3 3 2" xfId="9028"/>
    <cellStyle name="Note 22 3 4" xfId="7280"/>
    <cellStyle name="Note 22 4" xfId="2437"/>
    <cellStyle name="Note 22 4 2" xfId="6011"/>
    <cellStyle name="Note 22 4 2 2" xfId="11476"/>
    <cellStyle name="Note 22 4 3" xfId="4257"/>
    <cellStyle name="Note 22 4 3 2" xfId="9726"/>
    <cellStyle name="Note 22 4 4" xfId="7978"/>
    <cellStyle name="Note 22 5" xfId="4615"/>
    <cellStyle name="Note 22 5 2" xfId="10080"/>
    <cellStyle name="Note 22 6" xfId="2863"/>
    <cellStyle name="Note 22 6 2" xfId="8332"/>
    <cellStyle name="Note 22 7" xfId="6584"/>
    <cellStyle name="Note 23" xfId="1319"/>
    <cellStyle name="Note 23 2" xfId="2023"/>
    <cellStyle name="Note 23 2 2" xfId="5629"/>
    <cellStyle name="Note 23 2 2 2" xfId="11094"/>
    <cellStyle name="Note 23 2 3" xfId="3875"/>
    <cellStyle name="Note 23 2 3 2" xfId="9344"/>
    <cellStyle name="Note 23 2 4" xfId="7596"/>
    <cellStyle name="Note 23 3" xfId="4933"/>
    <cellStyle name="Note 23 3 2" xfId="10398"/>
    <cellStyle name="Note 23 4" xfId="3179"/>
    <cellStyle name="Note 23 4 2" xfId="8648"/>
    <cellStyle name="Note 23 5" xfId="6900"/>
    <cellStyle name="Note 24" xfId="11901"/>
    <cellStyle name="Note 3" xfId="181"/>
    <cellStyle name="Note 3 2" xfId="936"/>
    <cellStyle name="Note 3 3" xfId="488"/>
    <cellStyle name="Note 3 3 2" xfId="1386"/>
    <cellStyle name="Note 3 3 2 2" xfId="2084"/>
    <cellStyle name="Note 3 3 2 2 2" xfId="5690"/>
    <cellStyle name="Note 3 3 2 2 2 2" xfId="11155"/>
    <cellStyle name="Note 3 3 2 2 3" xfId="3936"/>
    <cellStyle name="Note 3 3 2 2 3 2" xfId="9405"/>
    <cellStyle name="Note 3 3 2 2 4" xfId="7657"/>
    <cellStyle name="Note 3 3 2 3" xfId="4994"/>
    <cellStyle name="Note 3 3 2 3 2" xfId="10459"/>
    <cellStyle name="Note 3 3 2 4" xfId="3240"/>
    <cellStyle name="Note 3 3 2 4 2" xfId="8709"/>
    <cellStyle name="Note 3 3 2 5" xfId="6961"/>
    <cellStyle name="Note 3 3 3" xfId="1735"/>
    <cellStyle name="Note 3 3 3 2" xfId="5341"/>
    <cellStyle name="Note 3 3 3 2 2" xfId="10806"/>
    <cellStyle name="Note 3 3 3 3" xfId="3587"/>
    <cellStyle name="Note 3 3 3 3 2" xfId="9056"/>
    <cellStyle name="Note 3 3 3 4" xfId="7308"/>
    <cellStyle name="Note 3 3 4" xfId="2465"/>
    <cellStyle name="Note 3 3 4 2" xfId="6039"/>
    <cellStyle name="Note 3 3 4 2 2" xfId="11504"/>
    <cellStyle name="Note 3 3 4 3" xfId="4285"/>
    <cellStyle name="Note 3 3 4 3 2" xfId="9754"/>
    <cellStyle name="Note 3 3 4 4" xfId="8006"/>
    <cellStyle name="Note 3 3 5" xfId="4643"/>
    <cellStyle name="Note 3 3 5 2" xfId="10108"/>
    <cellStyle name="Note 3 3 6" xfId="2891"/>
    <cellStyle name="Note 3 3 6 2" xfId="8360"/>
    <cellStyle name="Note 3 3 7" xfId="6612"/>
    <cellStyle name="Note 3 4" xfId="12113"/>
    <cellStyle name="Note 4" xfId="182"/>
    <cellStyle name="Note 4 2" xfId="937"/>
    <cellStyle name="Note 4 3" xfId="530"/>
    <cellStyle name="Note 4 3 2" xfId="1400"/>
    <cellStyle name="Note 4 3 2 2" xfId="2098"/>
    <cellStyle name="Note 4 3 2 2 2" xfId="5704"/>
    <cellStyle name="Note 4 3 2 2 2 2" xfId="11169"/>
    <cellStyle name="Note 4 3 2 2 3" xfId="3950"/>
    <cellStyle name="Note 4 3 2 2 3 2" xfId="9419"/>
    <cellStyle name="Note 4 3 2 2 4" xfId="7671"/>
    <cellStyle name="Note 4 3 2 3" xfId="5008"/>
    <cellStyle name="Note 4 3 2 3 2" xfId="10473"/>
    <cellStyle name="Note 4 3 2 4" xfId="3254"/>
    <cellStyle name="Note 4 3 2 4 2" xfId="8723"/>
    <cellStyle name="Note 4 3 2 5" xfId="6975"/>
    <cellStyle name="Note 4 3 3" xfId="1749"/>
    <cellStyle name="Note 4 3 3 2" xfId="5355"/>
    <cellStyle name="Note 4 3 3 2 2" xfId="10820"/>
    <cellStyle name="Note 4 3 3 3" xfId="3601"/>
    <cellStyle name="Note 4 3 3 3 2" xfId="9070"/>
    <cellStyle name="Note 4 3 3 4" xfId="7322"/>
    <cellStyle name="Note 4 3 4" xfId="2479"/>
    <cellStyle name="Note 4 3 4 2" xfId="6053"/>
    <cellStyle name="Note 4 3 4 2 2" xfId="11518"/>
    <cellStyle name="Note 4 3 4 3" xfId="4299"/>
    <cellStyle name="Note 4 3 4 3 2" xfId="9768"/>
    <cellStyle name="Note 4 3 4 4" xfId="8020"/>
    <cellStyle name="Note 4 3 5" xfId="4657"/>
    <cellStyle name="Note 4 3 5 2" xfId="10122"/>
    <cellStyle name="Note 4 3 6" xfId="2905"/>
    <cellStyle name="Note 4 3 6 2" xfId="8374"/>
    <cellStyle name="Note 4 3 7" xfId="6626"/>
    <cellStyle name="Note 5" xfId="183"/>
    <cellStyle name="Note 5 2" xfId="938"/>
    <cellStyle name="Note 5 3" xfId="572"/>
    <cellStyle name="Note 5 3 2" xfId="1414"/>
    <cellStyle name="Note 5 3 2 2" xfId="2112"/>
    <cellStyle name="Note 5 3 2 2 2" xfId="5718"/>
    <cellStyle name="Note 5 3 2 2 2 2" xfId="11183"/>
    <cellStyle name="Note 5 3 2 2 3" xfId="3964"/>
    <cellStyle name="Note 5 3 2 2 3 2" xfId="9433"/>
    <cellStyle name="Note 5 3 2 2 4" xfId="7685"/>
    <cellStyle name="Note 5 3 2 3" xfId="5022"/>
    <cellStyle name="Note 5 3 2 3 2" xfId="10487"/>
    <cellStyle name="Note 5 3 2 4" xfId="3268"/>
    <cellStyle name="Note 5 3 2 4 2" xfId="8737"/>
    <cellStyle name="Note 5 3 2 5" xfId="6989"/>
    <cellStyle name="Note 5 3 3" xfId="1763"/>
    <cellStyle name="Note 5 3 3 2" xfId="5369"/>
    <cellStyle name="Note 5 3 3 2 2" xfId="10834"/>
    <cellStyle name="Note 5 3 3 3" xfId="3615"/>
    <cellStyle name="Note 5 3 3 3 2" xfId="9084"/>
    <cellStyle name="Note 5 3 3 4" xfId="7336"/>
    <cellStyle name="Note 5 3 4" xfId="2493"/>
    <cellStyle name="Note 5 3 4 2" xfId="6067"/>
    <cellStyle name="Note 5 3 4 2 2" xfId="11532"/>
    <cellStyle name="Note 5 3 4 3" xfId="4313"/>
    <cellStyle name="Note 5 3 4 3 2" xfId="9782"/>
    <cellStyle name="Note 5 3 4 4" xfId="8034"/>
    <cellStyle name="Note 5 3 5" xfId="4671"/>
    <cellStyle name="Note 5 3 5 2" xfId="10136"/>
    <cellStyle name="Note 5 3 6" xfId="2919"/>
    <cellStyle name="Note 5 3 6 2" xfId="8388"/>
    <cellStyle name="Note 5 3 7" xfId="6640"/>
    <cellStyle name="Note 6" xfId="184"/>
    <cellStyle name="Note 6 2" xfId="939"/>
    <cellStyle name="Note 6 3" xfId="614"/>
    <cellStyle name="Note 6 3 2" xfId="1428"/>
    <cellStyle name="Note 6 3 2 2" xfId="2126"/>
    <cellStyle name="Note 6 3 2 2 2" xfId="5732"/>
    <cellStyle name="Note 6 3 2 2 2 2" xfId="11197"/>
    <cellStyle name="Note 6 3 2 2 3" xfId="3978"/>
    <cellStyle name="Note 6 3 2 2 3 2" xfId="9447"/>
    <cellStyle name="Note 6 3 2 2 4" xfId="7699"/>
    <cellStyle name="Note 6 3 2 3" xfId="5036"/>
    <cellStyle name="Note 6 3 2 3 2" xfId="10501"/>
    <cellStyle name="Note 6 3 2 4" xfId="3282"/>
    <cellStyle name="Note 6 3 2 4 2" xfId="8751"/>
    <cellStyle name="Note 6 3 2 5" xfId="7003"/>
    <cellStyle name="Note 6 3 3" xfId="1777"/>
    <cellStyle name="Note 6 3 3 2" xfId="5383"/>
    <cellStyle name="Note 6 3 3 2 2" xfId="10848"/>
    <cellStyle name="Note 6 3 3 3" xfId="3629"/>
    <cellStyle name="Note 6 3 3 3 2" xfId="9098"/>
    <cellStyle name="Note 6 3 3 4" xfId="7350"/>
    <cellStyle name="Note 6 3 4" xfId="2507"/>
    <cellStyle name="Note 6 3 4 2" xfId="6081"/>
    <cellStyle name="Note 6 3 4 2 2" xfId="11546"/>
    <cellStyle name="Note 6 3 4 3" xfId="4327"/>
    <cellStyle name="Note 6 3 4 3 2" xfId="9796"/>
    <cellStyle name="Note 6 3 4 4" xfId="8048"/>
    <cellStyle name="Note 6 3 5" xfId="4686"/>
    <cellStyle name="Note 6 3 5 2" xfId="10151"/>
    <cellStyle name="Note 6 3 6" xfId="2933"/>
    <cellStyle name="Note 6 3 6 2" xfId="8402"/>
    <cellStyle name="Note 6 3 7" xfId="6654"/>
    <cellStyle name="Note 7" xfId="185"/>
    <cellStyle name="Note 7 2" xfId="940"/>
    <cellStyle name="Note 7 3" xfId="656"/>
    <cellStyle name="Note 7 3 2" xfId="1442"/>
    <cellStyle name="Note 7 3 2 2" xfId="2140"/>
    <cellStyle name="Note 7 3 2 2 2" xfId="5746"/>
    <cellStyle name="Note 7 3 2 2 2 2" xfId="11211"/>
    <cellStyle name="Note 7 3 2 2 3" xfId="3992"/>
    <cellStyle name="Note 7 3 2 2 3 2" xfId="9461"/>
    <cellStyle name="Note 7 3 2 2 4" xfId="7713"/>
    <cellStyle name="Note 7 3 2 3" xfId="5050"/>
    <cellStyle name="Note 7 3 2 3 2" xfId="10515"/>
    <cellStyle name="Note 7 3 2 4" xfId="3296"/>
    <cellStyle name="Note 7 3 2 4 2" xfId="8765"/>
    <cellStyle name="Note 7 3 2 5" xfId="7017"/>
    <cellStyle name="Note 7 3 3" xfId="1791"/>
    <cellStyle name="Note 7 3 3 2" xfId="5397"/>
    <cellStyle name="Note 7 3 3 2 2" xfId="10862"/>
    <cellStyle name="Note 7 3 3 3" xfId="3643"/>
    <cellStyle name="Note 7 3 3 3 2" xfId="9112"/>
    <cellStyle name="Note 7 3 3 4" xfId="7364"/>
    <cellStyle name="Note 7 3 4" xfId="2521"/>
    <cellStyle name="Note 7 3 4 2" xfId="6095"/>
    <cellStyle name="Note 7 3 4 2 2" xfId="11560"/>
    <cellStyle name="Note 7 3 4 3" xfId="4341"/>
    <cellStyle name="Note 7 3 4 3 2" xfId="9810"/>
    <cellStyle name="Note 7 3 4 4" xfId="8062"/>
    <cellStyle name="Note 7 3 5" xfId="4701"/>
    <cellStyle name="Note 7 3 5 2" xfId="10166"/>
    <cellStyle name="Note 7 3 6" xfId="2947"/>
    <cellStyle name="Note 7 3 6 2" xfId="8416"/>
    <cellStyle name="Note 7 3 7" xfId="6668"/>
    <cellStyle name="Note 8" xfId="186"/>
    <cellStyle name="Note 8 2" xfId="941"/>
    <cellStyle name="Note 8 3" xfId="697"/>
    <cellStyle name="Note 8 3 2" xfId="1455"/>
    <cellStyle name="Note 8 3 2 2" xfId="2153"/>
    <cellStyle name="Note 8 3 2 2 2" xfId="5759"/>
    <cellStyle name="Note 8 3 2 2 2 2" xfId="11224"/>
    <cellStyle name="Note 8 3 2 2 3" xfId="4005"/>
    <cellStyle name="Note 8 3 2 2 3 2" xfId="9474"/>
    <cellStyle name="Note 8 3 2 2 4" xfId="7726"/>
    <cellStyle name="Note 8 3 2 3" xfId="5063"/>
    <cellStyle name="Note 8 3 2 3 2" xfId="10528"/>
    <cellStyle name="Note 8 3 2 4" xfId="3309"/>
    <cellStyle name="Note 8 3 2 4 2" xfId="8778"/>
    <cellStyle name="Note 8 3 2 5" xfId="7030"/>
    <cellStyle name="Note 8 3 3" xfId="1804"/>
    <cellStyle name="Note 8 3 3 2" xfId="5410"/>
    <cellStyle name="Note 8 3 3 2 2" xfId="10875"/>
    <cellStyle name="Note 8 3 3 3" xfId="3656"/>
    <cellStyle name="Note 8 3 3 3 2" xfId="9125"/>
    <cellStyle name="Note 8 3 3 4" xfId="7377"/>
    <cellStyle name="Note 8 3 4" xfId="2534"/>
    <cellStyle name="Note 8 3 4 2" xfId="6108"/>
    <cellStyle name="Note 8 3 4 2 2" xfId="11573"/>
    <cellStyle name="Note 8 3 4 3" xfId="4354"/>
    <cellStyle name="Note 8 3 4 3 2" xfId="9823"/>
    <cellStyle name="Note 8 3 4 4" xfId="8075"/>
    <cellStyle name="Note 8 3 5" xfId="4714"/>
    <cellStyle name="Note 8 3 5 2" xfId="10179"/>
    <cellStyle name="Note 8 3 6" xfId="2960"/>
    <cellStyle name="Note 8 3 6 2" xfId="8429"/>
    <cellStyle name="Note 8 3 7" xfId="6681"/>
    <cellStyle name="Note 9" xfId="187"/>
    <cellStyle name="Note 9 2" xfId="942"/>
    <cellStyle name="Note 9 3" xfId="738"/>
    <cellStyle name="Note 9 3 2" xfId="1468"/>
    <cellStyle name="Note 9 3 2 2" xfId="2166"/>
    <cellStyle name="Note 9 3 2 2 2" xfId="5772"/>
    <cellStyle name="Note 9 3 2 2 2 2" xfId="11237"/>
    <cellStyle name="Note 9 3 2 2 3" xfId="4018"/>
    <cellStyle name="Note 9 3 2 2 3 2" xfId="9487"/>
    <cellStyle name="Note 9 3 2 2 4" xfId="7739"/>
    <cellStyle name="Note 9 3 2 3" xfId="5076"/>
    <cellStyle name="Note 9 3 2 3 2" xfId="10541"/>
    <cellStyle name="Note 9 3 2 4" xfId="3322"/>
    <cellStyle name="Note 9 3 2 4 2" xfId="8791"/>
    <cellStyle name="Note 9 3 2 5" xfId="7043"/>
    <cellStyle name="Note 9 3 3" xfId="1817"/>
    <cellStyle name="Note 9 3 3 2" xfId="5423"/>
    <cellStyle name="Note 9 3 3 2 2" xfId="10888"/>
    <cellStyle name="Note 9 3 3 3" xfId="3669"/>
    <cellStyle name="Note 9 3 3 3 2" xfId="9138"/>
    <cellStyle name="Note 9 3 3 4" xfId="7390"/>
    <cellStyle name="Note 9 3 4" xfId="2547"/>
    <cellStyle name="Note 9 3 4 2" xfId="6121"/>
    <cellStyle name="Note 9 3 4 2 2" xfId="11586"/>
    <cellStyle name="Note 9 3 4 3" xfId="4367"/>
    <cellStyle name="Note 9 3 4 3 2" xfId="9836"/>
    <cellStyle name="Note 9 3 4 4" xfId="8088"/>
    <cellStyle name="Note 9 3 5" xfId="4727"/>
    <cellStyle name="Note 9 3 5 2" xfId="10192"/>
    <cellStyle name="Note 9 3 6" xfId="2973"/>
    <cellStyle name="Note 9 3 6 2" xfId="8442"/>
    <cellStyle name="Note 9 3 7" xfId="6694"/>
    <cellStyle name="Output" xfId="188" builtinId="21" customBuiltin="1"/>
    <cellStyle name="Output 10" xfId="388"/>
    <cellStyle name="Output 11" xfId="2794"/>
    <cellStyle name="Output 2" xfId="441"/>
    <cellStyle name="Output 2 2" xfId="2400"/>
    <cellStyle name="Output 3" xfId="483"/>
    <cellStyle name="Output 4" xfId="525"/>
    <cellStyle name="Output 5" xfId="567"/>
    <cellStyle name="Output 6" xfId="609"/>
    <cellStyle name="Output 7" xfId="651"/>
    <cellStyle name="Output 8" xfId="692"/>
    <cellStyle name="Output 9" xfId="733"/>
    <cellStyle name="Percen - Style1" xfId="189"/>
    <cellStyle name="Percen - Style2" xfId="190"/>
    <cellStyle name="Percen - Style3" xfId="191"/>
    <cellStyle name="Percent" xfId="192" builtinId="5"/>
    <cellStyle name="Percent (0)" xfId="193"/>
    <cellStyle name="Percent [2]" xfId="194"/>
    <cellStyle name="Percent 10" xfId="889"/>
    <cellStyle name="Percent 11" xfId="389"/>
    <cellStyle name="Percent 12" xfId="1337"/>
    <cellStyle name="Percent 13" xfId="2795"/>
    <cellStyle name="Percent 14" xfId="2825"/>
    <cellStyle name="Percent 15" xfId="2828"/>
    <cellStyle name="Percent 16" xfId="2830"/>
    <cellStyle name="Percent 17" xfId="4685"/>
    <cellStyle name="Percent 17 2" xfId="10150"/>
    <cellStyle name="Percent 18" xfId="6533"/>
    <cellStyle name="Percent 19" xfId="6534"/>
    <cellStyle name="Percent 2" xfId="195"/>
    <cellStyle name="Percent 2 2" xfId="6535"/>
    <cellStyle name="Percent 2 2 2 2" xfId="12068"/>
    <cellStyle name="Percent 2 3" xfId="6536"/>
    <cellStyle name="Percent 2 3 2" xfId="11842"/>
    <cellStyle name="Percent 2 4" xfId="6537"/>
    <cellStyle name="Percent 2 4 2" xfId="11843"/>
    <cellStyle name="Percent 2 5" xfId="12050"/>
    <cellStyle name="Percent 20" xfId="6538"/>
    <cellStyle name="Percent 21" xfId="6539"/>
    <cellStyle name="Percent 21 2" xfId="11844"/>
    <cellStyle name="Percent 22" xfId="6540"/>
    <cellStyle name="Percent 22 2" xfId="11845"/>
    <cellStyle name="Percent 23" xfId="11891"/>
    <cellStyle name="Percent 24" xfId="11892"/>
    <cellStyle name="Percent 25" xfId="11897"/>
    <cellStyle name="Percent 26" xfId="11969"/>
    <cellStyle name="Percent 27" xfId="11961"/>
    <cellStyle name="Percent 28" xfId="11898"/>
    <cellStyle name="Percent 29" xfId="11976"/>
    <cellStyle name="Percent 3" xfId="196"/>
    <cellStyle name="Percent 3 2" xfId="197"/>
    <cellStyle name="Percent 30" xfId="11906"/>
    <cellStyle name="Percent 31" xfId="11984"/>
    <cellStyle name="Percent 32" xfId="11987"/>
    <cellStyle name="Percent 33" xfId="11989"/>
    <cellStyle name="Percent 34" xfId="11991"/>
    <cellStyle name="Percent 35" xfId="11966"/>
    <cellStyle name="Percent 36" xfId="11899"/>
    <cellStyle name="Percent 37" xfId="11903"/>
    <cellStyle name="Percent 38" xfId="11964"/>
    <cellStyle name="Percent 39" xfId="11963"/>
    <cellStyle name="Percent 4" xfId="198"/>
    <cellStyle name="Percent 4 2" xfId="6541"/>
    <cellStyle name="Percent 4 3" xfId="6542"/>
    <cellStyle name="Percent 40" xfId="11914"/>
    <cellStyle name="Percent 41" xfId="11981"/>
    <cellStyle name="Percent 42" xfId="11998"/>
    <cellStyle name="Percent 43" xfId="12000"/>
    <cellStyle name="Percent 44" xfId="12002"/>
    <cellStyle name="Percent 45" xfId="12004"/>
    <cellStyle name="Percent 46" xfId="12006"/>
    <cellStyle name="Percent 5" xfId="199"/>
    <cellStyle name="Percent 6" xfId="200"/>
    <cellStyle name="Percent 7" xfId="201"/>
    <cellStyle name="Percent 8" xfId="202"/>
    <cellStyle name="Percent 9" xfId="304"/>
    <cellStyle name="Processing" xfId="203"/>
    <cellStyle name="PSChar" xfId="204"/>
    <cellStyle name="PSDate" xfId="205"/>
    <cellStyle name="PSDec" xfId="206"/>
    <cellStyle name="PSHeading" xfId="207"/>
    <cellStyle name="PSHeading 2" xfId="6565"/>
    <cellStyle name="PSInt" xfId="208"/>
    <cellStyle name="PSSpacer" xfId="209"/>
    <cellStyle name="purple - Style8" xfId="210"/>
    <cellStyle name="RED" xfId="211"/>
    <cellStyle name="Red - Style7" xfId="212"/>
    <cellStyle name="RED_04 07E Wild Horse Wind Expansion (C) (2)" xfId="6543"/>
    <cellStyle name="Report" xfId="213"/>
    <cellStyle name="Report Bar" xfId="214"/>
    <cellStyle name="Report Heading" xfId="215"/>
    <cellStyle name="Report Percent" xfId="216"/>
    <cellStyle name="Report Unit Cost" xfId="217"/>
    <cellStyle name="Reports" xfId="218"/>
    <cellStyle name="Reports Total" xfId="219"/>
    <cellStyle name="Reports Unit Cost Total" xfId="220"/>
    <cellStyle name="Reports_Book9" xfId="6544"/>
    <cellStyle name="RevList" xfId="221"/>
    <cellStyle name="round100" xfId="222"/>
    <cellStyle name="SAPBEXaggData" xfId="223"/>
    <cellStyle name="SAPBEXaggData 2" xfId="943"/>
    <cellStyle name="SAPBEXaggData 3" xfId="390"/>
    <cellStyle name="SAPBEXaggData 4" xfId="12042"/>
    <cellStyle name="SAPBEXaggDataEmph" xfId="224"/>
    <cellStyle name="SAPBEXaggDataEmph 2" xfId="944"/>
    <cellStyle name="SAPBEXaggDataEmph 3" xfId="391"/>
    <cellStyle name="SAPBEXaggItem" xfId="225"/>
    <cellStyle name="SAPBEXaggItem 2" xfId="945"/>
    <cellStyle name="SAPBEXaggItem 3" xfId="392"/>
    <cellStyle name="SAPBEXaggItem 4" xfId="12039"/>
    <cellStyle name="SAPBEXaggItemX" xfId="226"/>
    <cellStyle name="SAPBEXaggItemX 2" xfId="946"/>
    <cellStyle name="SAPBEXaggItemX 3" xfId="393"/>
    <cellStyle name="SAPBEXchaText" xfId="227"/>
    <cellStyle name="SAPBEXchaText 2" xfId="228"/>
    <cellStyle name="SAPBEXchaText 3" xfId="947"/>
    <cellStyle name="SAPBEXchaText 4" xfId="394"/>
    <cellStyle name="SAPBEXchaText 5" xfId="12038"/>
    <cellStyle name="SAPBEXexcBad7" xfId="229"/>
    <cellStyle name="SAPBEXexcBad7 2" xfId="948"/>
    <cellStyle name="SAPBEXexcBad7 3" xfId="395"/>
    <cellStyle name="SAPBEXexcBad8" xfId="230"/>
    <cellStyle name="SAPBEXexcBad8 2" xfId="949"/>
    <cellStyle name="SAPBEXexcBad8 3" xfId="396"/>
    <cellStyle name="SAPBEXexcBad9" xfId="231"/>
    <cellStyle name="SAPBEXexcBad9 2" xfId="950"/>
    <cellStyle name="SAPBEXexcBad9 3" xfId="397"/>
    <cellStyle name="SAPBEXexcCritical4" xfId="232"/>
    <cellStyle name="SAPBEXexcCritical4 2" xfId="951"/>
    <cellStyle name="SAPBEXexcCritical4 3" xfId="398"/>
    <cellStyle name="SAPBEXexcCritical5" xfId="233"/>
    <cellStyle name="SAPBEXexcCritical5 2" xfId="952"/>
    <cellStyle name="SAPBEXexcCritical5 3" xfId="399"/>
    <cellStyle name="SAPBEXexcCritical6" xfId="234"/>
    <cellStyle name="SAPBEXexcCritical6 2" xfId="953"/>
    <cellStyle name="SAPBEXexcCritical6 3" xfId="400"/>
    <cellStyle name="SAPBEXexcGood1" xfId="235"/>
    <cellStyle name="SAPBEXexcGood1 2" xfId="954"/>
    <cellStyle name="SAPBEXexcGood1 3" xfId="401"/>
    <cellStyle name="SAPBEXexcGood2" xfId="236"/>
    <cellStyle name="SAPBEXexcGood2 2" xfId="955"/>
    <cellStyle name="SAPBEXexcGood2 3" xfId="402"/>
    <cellStyle name="SAPBEXexcGood3" xfId="237"/>
    <cellStyle name="SAPBEXexcGood3 2" xfId="956"/>
    <cellStyle name="SAPBEXexcGood3 3" xfId="403"/>
    <cellStyle name="SAPBEXfilterDrill" xfId="238"/>
    <cellStyle name="SAPBEXfilterDrill 2" xfId="957"/>
    <cellStyle name="SAPBEXfilterDrill 3" xfId="404"/>
    <cellStyle name="SAPBEXfilterItem" xfId="239"/>
    <cellStyle name="SAPBEXfilterItem 2" xfId="958"/>
    <cellStyle name="SAPBEXfilterItem 3" xfId="405"/>
    <cellStyle name="SAPBEXfilterText" xfId="240"/>
    <cellStyle name="SAPBEXformats" xfId="241"/>
    <cellStyle name="SAPBEXformats 2" xfId="959"/>
    <cellStyle name="SAPBEXformats 3" xfId="406"/>
    <cellStyle name="SAPBEXheaderItem" xfId="242"/>
    <cellStyle name="SAPBEXheaderItem 2" xfId="960"/>
    <cellStyle name="SAPBEXheaderItem 3" xfId="407"/>
    <cellStyle name="SAPBEXheaderText" xfId="243"/>
    <cellStyle name="SAPBEXheaderText 2" xfId="961"/>
    <cellStyle name="SAPBEXheaderText 3" xfId="408"/>
    <cellStyle name="SAPBEXHLevel0" xfId="244"/>
    <cellStyle name="SAPBEXHLevel0 2" xfId="962"/>
    <cellStyle name="SAPBEXHLevel0 3" xfId="409"/>
    <cellStyle name="SAPBEXHLevel0 4" xfId="12041"/>
    <cellStyle name="SAPBEXHLevel0X" xfId="245"/>
    <cellStyle name="SAPBEXHLevel0X 2" xfId="963"/>
    <cellStyle name="SAPBEXHLevel0X 3" xfId="410"/>
    <cellStyle name="SAPBEXHLevel1" xfId="246"/>
    <cellStyle name="SAPBEXHLevel1 2" xfId="964"/>
    <cellStyle name="SAPBEXHLevel1 3" xfId="411"/>
    <cellStyle name="SAPBEXHLevel1X" xfId="247"/>
    <cellStyle name="SAPBEXHLevel1X 2" xfId="965"/>
    <cellStyle name="SAPBEXHLevel1X 3" xfId="412"/>
    <cellStyle name="SAPBEXHLevel2" xfId="248"/>
    <cellStyle name="SAPBEXHLevel2 2" xfId="966"/>
    <cellStyle name="SAPBEXHLevel2 3" xfId="413"/>
    <cellStyle name="SAPBEXHLevel2X" xfId="249"/>
    <cellStyle name="SAPBEXHLevel2X 2" xfId="967"/>
    <cellStyle name="SAPBEXHLevel2X 3" xfId="414"/>
    <cellStyle name="SAPBEXHLevel3" xfId="250"/>
    <cellStyle name="SAPBEXHLevel3 2" xfId="968"/>
    <cellStyle name="SAPBEXHLevel3 3" xfId="415"/>
    <cellStyle name="SAPBEXHLevel3 4" xfId="12044"/>
    <cellStyle name="SAPBEXHLevel3X" xfId="251"/>
    <cellStyle name="SAPBEXHLevel3X 2" xfId="969"/>
    <cellStyle name="SAPBEXHLevel3X 3" xfId="416"/>
    <cellStyle name="SAPBEXinputData" xfId="305"/>
    <cellStyle name="SAPBEXItemHeader" xfId="12045"/>
    <cellStyle name="SAPBEXresData" xfId="252"/>
    <cellStyle name="SAPBEXresData 2" xfId="970"/>
    <cellStyle name="SAPBEXresData 3" xfId="417"/>
    <cellStyle name="SAPBEXresDataEmph" xfId="253"/>
    <cellStyle name="SAPBEXresDataEmph 2" xfId="971"/>
    <cellStyle name="SAPBEXresDataEmph 3" xfId="418"/>
    <cellStyle name="SAPBEXresItem" xfId="254"/>
    <cellStyle name="SAPBEXresItem 2" xfId="972"/>
    <cellStyle name="SAPBEXresItem 3" xfId="419"/>
    <cellStyle name="SAPBEXresItemX" xfId="255"/>
    <cellStyle name="SAPBEXresItemX 2" xfId="973"/>
    <cellStyle name="SAPBEXresItemX 3" xfId="420"/>
    <cellStyle name="SAPBEXstdData" xfId="256"/>
    <cellStyle name="SAPBEXstdData 2" xfId="974"/>
    <cellStyle name="SAPBEXstdData 3" xfId="421"/>
    <cellStyle name="SAPBEXstdData 4" xfId="12043"/>
    <cellStyle name="SAPBEXstdDataEmph" xfId="257"/>
    <cellStyle name="SAPBEXstdDataEmph 2" xfId="975"/>
    <cellStyle name="SAPBEXstdDataEmph 3" xfId="422"/>
    <cellStyle name="SAPBEXstdItem" xfId="258"/>
    <cellStyle name="SAPBEXstdItem 2" xfId="976"/>
    <cellStyle name="SAPBEXstdItem 3" xfId="423"/>
    <cellStyle name="SAPBEXstdItem 4" xfId="12040"/>
    <cellStyle name="SAPBEXstdItemX" xfId="259"/>
    <cellStyle name="SAPBEXstdItemX 2" xfId="977"/>
    <cellStyle name="SAPBEXstdItemX 3" xfId="424"/>
    <cellStyle name="SAPBEXtitle" xfId="260"/>
    <cellStyle name="SAPBEXtitle 2" xfId="978"/>
    <cellStyle name="SAPBEXtitle 3" xfId="425"/>
    <cellStyle name="SAPBEXunassignedItem" xfId="12046"/>
    <cellStyle name="SAPBEXundefined" xfId="261"/>
    <cellStyle name="SAPBEXundefined 2" xfId="979"/>
    <cellStyle name="SAPBEXundefined 3" xfId="426"/>
    <cellStyle name="SAPBorder" xfId="11942"/>
    <cellStyle name="SAPDataCell" xfId="11925"/>
    <cellStyle name="SAPDataTotalCell" xfId="11926"/>
    <cellStyle name="SAPDimensionCell" xfId="11924"/>
    <cellStyle name="SAPEditableDataCell" xfId="11927"/>
    <cellStyle name="SAPEditableDataTotalCell" xfId="11930"/>
    <cellStyle name="SAPEmphasized" xfId="11950"/>
    <cellStyle name="SAPEmphasizedEditableDataCell" xfId="11952"/>
    <cellStyle name="SAPEmphasizedEditableDataTotalCell" xfId="11953"/>
    <cellStyle name="SAPEmphasizedLockedDataCell" xfId="11956"/>
    <cellStyle name="SAPEmphasizedLockedDataTotalCell" xfId="11957"/>
    <cellStyle name="SAPEmphasizedReadonlyDataCell" xfId="11954"/>
    <cellStyle name="SAPEmphasizedReadonlyDataTotalCell" xfId="11955"/>
    <cellStyle name="SAPEmphasizedTotal" xfId="11951"/>
    <cellStyle name="SAPExceptionLevel1" xfId="11933"/>
    <cellStyle name="SAPExceptionLevel2" xfId="11934"/>
    <cellStyle name="SAPExceptionLevel3" xfId="11935"/>
    <cellStyle name="SAPExceptionLevel4" xfId="11936"/>
    <cellStyle name="SAPExceptionLevel5" xfId="11937"/>
    <cellStyle name="SAPExceptionLevel6" xfId="11938"/>
    <cellStyle name="SAPExceptionLevel7" xfId="11939"/>
    <cellStyle name="SAPExceptionLevel8" xfId="11940"/>
    <cellStyle name="SAPExceptionLevel9" xfId="11941"/>
    <cellStyle name="SAPHierarchyCell0" xfId="11945"/>
    <cellStyle name="SAPHierarchyCell1" xfId="11946"/>
    <cellStyle name="SAPHierarchyCell2" xfId="11947"/>
    <cellStyle name="SAPHierarchyCell3" xfId="11948"/>
    <cellStyle name="SAPHierarchyCell4" xfId="11949"/>
    <cellStyle name="SAPLockedDataCell" xfId="11929"/>
    <cellStyle name="SAPLockedDataTotalCell" xfId="11932"/>
    <cellStyle name="SAPMemberCell" xfId="11943"/>
    <cellStyle name="SAPMemberTotalCell" xfId="11944"/>
    <cellStyle name="SAPReadonlyDataCell" xfId="11928"/>
    <cellStyle name="SAPReadonlyDataTotalCell" xfId="11931"/>
    <cellStyle name="shade" xfId="262"/>
    <cellStyle name="Sheet Title" xfId="306"/>
    <cellStyle name="StmtTtl1" xfId="263"/>
    <cellStyle name="StmtTtl1 2" xfId="427"/>
    <cellStyle name="StmtTtl1 3" xfId="6545"/>
    <cellStyle name="StmtTtl1 4" xfId="6546"/>
    <cellStyle name="StmtTtl2" xfId="264"/>
    <cellStyle name="STYL1 - Style1" xfId="265"/>
    <cellStyle name="Style 1" xfId="266"/>
    <cellStyle name="Style 1 2" xfId="267"/>
    <cellStyle name="Style 1 3" xfId="6547"/>
    <cellStyle name="Style 1 4" xfId="6548"/>
    <cellStyle name="Style 1_3.01 Income Statement" xfId="6549"/>
    <cellStyle name="Subtotal" xfId="268"/>
    <cellStyle name="Sub-total" xfId="269"/>
    <cellStyle name="taples Plaza" xfId="270"/>
    <cellStyle name="Test" xfId="1113"/>
    <cellStyle name="Tickmark" xfId="271"/>
    <cellStyle name="Title" xfId="272" builtinId="15" customBuiltin="1"/>
    <cellStyle name="Title 10" xfId="428"/>
    <cellStyle name="Title 2" xfId="432"/>
    <cellStyle name="Title 2 2" xfId="2401"/>
    <cellStyle name="Title 3" xfId="474"/>
    <cellStyle name="Title 4" xfId="516"/>
    <cellStyle name="Title 5" xfId="558"/>
    <cellStyle name="Title 6" xfId="600"/>
    <cellStyle name="Title 7" xfId="642"/>
    <cellStyle name="Title 8" xfId="683"/>
    <cellStyle name="Title 9" xfId="724"/>
    <cellStyle name="Title: Major" xfId="273"/>
    <cellStyle name="Title: Minor" xfId="274"/>
    <cellStyle name="Title: Worksheet" xfId="275"/>
    <cellStyle name="Total" xfId="276" builtinId="25" customBuiltin="1"/>
    <cellStyle name="Total 10" xfId="429"/>
    <cellStyle name="Total 11" xfId="2796"/>
    <cellStyle name="Total 2" xfId="448"/>
    <cellStyle name="Total 2 2" xfId="2402"/>
    <cellStyle name="Total 3" xfId="490"/>
    <cellStyle name="Total 4" xfId="532"/>
    <cellStyle name="Total 5" xfId="574"/>
    <cellStyle name="Total 6" xfId="616"/>
    <cellStyle name="Total 7" xfId="658"/>
    <cellStyle name="Total 8" xfId="699"/>
    <cellStyle name="Total 9" xfId="740"/>
    <cellStyle name="Total4 - Style4" xfId="277"/>
    <cellStyle name="Warning Text" xfId="278" builtinId="11" customBuiltin="1"/>
    <cellStyle name="Warning Text 10" xfId="430"/>
    <cellStyle name="Warning Text 2" xfId="445"/>
    <cellStyle name="Warning Text 2 2" xfId="2403"/>
    <cellStyle name="Warning Text 3" xfId="487"/>
    <cellStyle name="Warning Text 4" xfId="529"/>
    <cellStyle name="Warning Text 5" xfId="571"/>
    <cellStyle name="Warning Text 6" xfId="613"/>
    <cellStyle name="Warning Text 7" xfId="655"/>
    <cellStyle name="Warning Text 8" xfId="696"/>
    <cellStyle name="Warning Text 9" xfId="737"/>
  </cellStyles>
  <dxfs count="22"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FF0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numFmt numFmtId="32" formatCode="_(&quot;$&quot;* #,##0_);_(&quot;$&quot;* \(#,##0\);_(&quot;$&quot;* &quot;-&quot;_);_(@_)"/>
      <fill>
        <patternFill>
          <bgColor rgb="FF92D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</font>
      <fill>
        <patternFill>
          <bgColor rgb="FF92D050"/>
        </patternFill>
      </fill>
    </dxf>
    <dxf>
      <font>
        <b/>
        <i val="0"/>
      </font>
      <fill>
        <patternFill>
          <bgColor theme="5" tint="0.59996337778862885"/>
        </patternFill>
      </fill>
    </dxf>
    <dxf>
      <font>
        <b/>
        <i val="0"/>
        <condense val="0"/>
        <extend val="0"/>
        <color auto="1"/>
      </font>
      <fill>
        <patternFill>
          <bgColor indexed="50"/>
        </patternFill>
      </fill>
    </dxf>
    <dxf>
      <font>
        <b/>
        <i val="0"/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C2FF85"/>
      <color rgb="FFFFB7FF"/>
      <color rgb="FFFAD3C2"/>
      <color rgb="FFD3FFA7"/>
      <color rgb="FFF7B293"/>
      <color rgb="FF3333FF"/>
      <color rgb="FF6EEED6"/>
      <color rgb="FFC58BFF"/>
      <color rgb="FFF7CDF8"/>
      <color rgb="FF66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4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customXml" Target="../customXml/item2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8039374453193352"/>
          <c:y val="0.777777777777777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Allocations!$BG$6</c:f>
              <c:strCache>
                <c:ptCount val="1"/>
                <c:pt idx="0">
                  <c:v>E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Allocations!$BH$5:$BM$5</c:f>
              <c:strCache>
                <c:ptCount val="6"/>
                <c:pt idx="0">
                  <c:v>2017 CBR</c:v>
                </c:pt>
                <c:pt idx="1">
                  <c:v>2018 Mar CBR</c:v>
                </c:pt>
                <c:pt idx="2">
                  <c:v>2018 Jun CBR</c:v>
                </c:pt>
                <c:pt idx="3">
                  <c:v>2018 Dec CBR</c:v>
                </c:pt>
                <c:pt idx="4">
                  <c:v>2019 December CBR</c:v>
                </c:pt>
                <c:pt idx="5">
                  <c:v>2020 December CBR</c:v>
                </c:pt>
              </c:strCache>
            </c:strRef>
          </c:cat>
          <c:val>
            <c:numRef>
              <c:f>Allocations!$BH$6:$BM$6</c:f>
              <c:numCache>
                <c:formatCode>0.00%</c:formatCode>
                <c:ptCount val="6"/>
                <c:pt idx="0">
                  <c:v>0.34413974750252091</c:v>
                </c:pt>
                <c:pt idx="1">
                  <c:v>0.34643756838196277</c:v>
                </c:pt>
                <c:pt idx="2">
                  <c:v>0.34551431699633023</c:v>
                </c:pt>
                <c:pt idx="3">
                  <c:v>0.33806707144974352</c:v>
                </c:pt>
                <c:pt idx="4">
                  <c:v>0.33645460547893719</c:v>
                </c:pt>
                <c:pt idx="5">
                  <c:v>0.33570878107688745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211-4076-9CEC-FA953C920DE9}"/>
            </c:ext>
          </c:extLst>
        </c:ser>
        <c:ser>
          <c:idx val="1"/>
          <c:order val="1"/>
          <c:tx>
            <c:strRef>
              <c:f>Allocations!$BG$7</c:f>
              <c:strCache>
                <c:ptCount val="1"/>
                <c:pt idx="0">
                  <c:v>G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Allocations!$BH$5:$BM$5</c:f>
              <c:strCache>
                <c:ptCount val="6"/>
                <c:pt idx="0">
                  <c:v>2017 CBR</c:v>
                </c:pt>
                <c:pt idx="1">
                  <c:v>2018 Mar CBR</c:v>
                </c:pt>
                <c:pt idx="2">
                  <c:v>2018 Jun CBR</c:v>
                </c:pt>
                <c:pt idx="3">
                  <c:v>2018 Dec CBR</c:v>
                </c:pt>
                <c:pt idx="4">
                  <c:v>2019 December CBR</c:v>
                </c:pt>
                <c:pt idx="5">
                  <c:v>2020 December CBR</c:v>
                </c:pt>
              </c:strCache>
            </c:strRef>
          </c:cat>
          <c:val>
            <c:numRef>
              <c:f>Allocations!$BH$7:$BM$7</c:f>
              <c:numCache>
                <c:formatCode>0.00%</c:formatCode>
                <c:ptCount val="6"/>
                <c:pt idx="0">
                  <c:v>0.65586025249747915</c:v>
                </c:pt>
                <c:pt idx="1">
                  <c:v>0.65356243161803729</c:v>
                </c:pt>
                <c:pt idx="2">
                  <c:v>0.65448568300366972</c:v>
                </c:pt>
                <c:pt idx="3">
                  <c:v>0.66193292855025643</c:v>
                </c:pt>
                <c:pt idx="4">
                  <c:v>0.66354539452106287</c:v>
                </c:pt>
                <c:pt idx="5">
                  <c:v>0.66429121892311249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211-4076-9CEC-FA953C920DE9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451947064"/>
        <c:axId val="451944112"/>
      </c:barChart>
      <c:catAx>
        <c:axId val="451947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1944112"/>
        <c:crosses val="autoZero"/>
        <c:auto val="1"/>
        <c:lblAlgn val="ctr"/>
        <c:lblOffset val="100"/>
        <c:noMultiLvlLbl val="0"/>
      </c:catAx>
      <c:valAx>
        <c:axId val="4519441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519470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1.1318897637795072E-3"/>
          <c:y val="0.8240740740740740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Allocations!$BG$27</c:f>
              <c:strCache>
                <c:ptCount val="1"/>
                <c:pt idx="0">
                  <c:v>Utility</c:v>
                </c:pt>
              </c:strCache>
            </c:strRef>
          </c:tx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Allocations!$BH$26:$BM$26</c:f>
              <c:strCache>
                <c:ptCount val="6"/>
                <c:pt idx="0">
                  <c:v>2017 CBR</c:v>
                </c:pt>
                <c:pt idx="1">
                  <c:v>2018 Mar CBR</c:v>
                </c:pt>
                <c:pt idx="2">
                  <c:v>2018 Jun CBR</c:v>
                </c:pt>
                <c:pt idx="3">
                  <c:v>2018 Dec CBR</c:v>
                </c:pt>
                <c:pt idx="4">
                  <c:v>2019 December CBR</c:v>
                </c:pt>
                <c:pt idx="5">
                  <c:v>2020 December CBR</c:v>
                </c:pt>
              </c:strCache>
            </c:strRef>
          </c:cat>
          <c:val>
            <c:numRef>
              <c:f>Allocations!$BH$27:$BM$27</c:f>
              <c:numCache>
                <c:formatCode>0.00%</c:formatCode>
                <c:ptCount val="6"/>
                <c:pt idx="0">
                  <c:v>0.51027486634521357</c:v>
                </c:pt>
                <c:pt idx="1">
                  <c:v>0.51210495932747413</c:v>
                </c:pt>
                <c:pt idx="2">
                  <c:v>0.50751477142524026</c:v>
                </c:pt>
                <c:pt idx="3">
                  <c:v>0.49997132880489842</c:v>
                </c:pt>
                <c:pt idx="4">
                  <c:v>0.48546088037267432</c:v>
                </c:pt>
                <c:pt idx="5">
                  <c:v>0.49083053809347571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A10-41A3-986B-255E3DB71BA2}"/>
            </c:ext>
          </c:extLst>
        </c:ser>
        <c:ser>
          <c:idx val="1"/>
          <c:order val="1"/>
          <c:tx>
            <c:strRef>
              <c:f>Allocations!$BG$28</c:f>
              <c:strCache>
                <c:ptCount val="1"/>
                <c:pt idx="0">
                  <c:v>Non-Utility</c:v>
                </c:pt>
              </c:strCache>
            </c:strRef>
          </c:tx>
          <c:spPr>
            <a:gradFill rotWithShape="1">
              <a:gsLst>
                <a:gs pos="0">
                  <a:schemeClr val="accent2">
                    <a:shade val="51000"/>
                    <a:satMod val="130000"/>
                  </a:schemeClr>
                </a:gs>
                <a:gs pos="80000">
                  <a:schemeClr val="accent2">
                    <a:shade val="93000"/>
                    <a:satMod val="130000"/>
                  </a:schemeClr>
                </a:gs>
                <a:gs pos="100000">
                  <a:schemeClr val="accent2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Allocations!$BH$26:$BM$26</c:f>
              <c:strCache>
                <c:ptCount val="6"/>
                <c:pt idx="0">
                  <c:v>2017 CBR</c:v>
                </c:pt>
                <c:pt idx="1">
                  <c:v>2018 Mar CBR</c:v>
                </c:pt>
                <c:pt idx="2">
                  <c:v>2018 Jun CBR</c:v>
                </c:pt>
                <c:pt idx="3">
                  <c:v>2018 Dec CBR</c:v>
                </c:pt>
                <c:pt idx="4">
                  <c:v>2019 December CBR</c:v>
                </c:pt>
                <c:pt idx="5">
                  <c:v>2020 December CBR</c:v>
                </c:pt>
              </c:strCache>
            </c:strRef>
          </c:cat>
          <c:val>
            <c:numRef>
              <c:f>Allocations!$BH$28:$BM$28</c:f>
              <c:numCache>
                <c:formatCode>0.00%</c:formatCode>
                <c:ptCount val="6"/>
                <c:pt idx="0">
                  <c:v>5.7039964407933682E-3</c:v>
                </c:pt>
                <c:pt idx="1">
                  <c:v>5.4737223558442892E-3</c:v>
                </c:pt>
                <c:pt idx="2">
                  <c:v>5.3935690594808933E-3</c:v>
                </c:pt>
                <c:pt idx="3">
                  <c:v>5.2297221484557095E-3</c:v>
                </c:pt>
                <c:pt idx="4">
                  <c:v>4.9745465357134413E-3</c:v>
                </c:pt>
                <c:pt idx="5">
                  <c:v>1.4491505981892531E-2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A10-41A3-986B-255E3DB71BA2}"/>
            </c:ext>
          </c:extLst>
        </c:ser>
        <c:ser>
          <c:idx val="2"/>
          <c:order val="2"/>
          <c:tx>
            <c:strRef>
              <c:f>Allocations!$BG$29</c:f>
              <c:strCache>
                <c:ptCount val="1"/>
                <c:pt idx="0">
                  <c:v>Capital</c:v>
                </c:pt>
              </c:strCache>
            </c:strRef>
          </c:tx>
          <c:spPr>
            <a:gradFill rotWithShape="1">
              <a:gsLst>
                <a:gs pos="0">
                  <a:schemeClr val="accent3">
                    <a:shade val="51000"/>
                    <a:satMod val="130000"/>
                  </a:schemeClr>
                </a:gs>
                <a:gs pos="80000">
                  <a:schemeClr val="accent3">
                    <a:shade val="93000"/>
                    <a:satMod val="130000"/>
                  </a:schemeClr>
                </a:gs>
                <a:gs pos="100000">
                  <a:schemeClr val="accent3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cat>
            <c:strRef>
              <c:f>Allocations!$BH$26:$BM$26</c:f>
              <c:strCache>
                <c:ptCount val="6"/>
                <c:pt idx="0">
                  <c:v>2017 CBR</c:v>
                </c:pt>
                <c:pt idx="1">
                  <c:v>2018 Mar CBR</c:v>
                </c:pt>
                <c:pt idx="2">
                  <c:v>2018 Jun CBR</c:v>
                </c:pt>
                <c:pt idx="3">
                  <c:v>2018 Dec CBR</c:v>
                </c:pt>
                <c:pt idx="4">
                  <c:v>2019 December CBR</c:v>
                </c:pt>
                <c:pt idx="5">
                  <c:v>2020 December CBR</c:v>
                </c:pt>
              </c:strCache>
            </c:strRef>
          </c:cat>
          <c:val>
            <c:numRef>
              <c:f>Allocations!$BH$29:$BM$29</c:f>
              <c:numCache>
                <c:formatCode>0.00%</c:formatCode>
                <c:ptCount val="6"/>
                <c:pt idx="0">
                  <c:v>0.48402113721399298</c:v>
                </c:pt>
                <c:pt idx="1">
                  <c:v>0.48242131831668156</c:v>
                </c:pt>
                <c:pt idx="2">
                  <c:v>0.48709165951527894</c:v>
                </c:pt>
                <c:pt idx="3">
                  <c:v>0.4947989490466459</c:v>
                </c:pt>
                <c:pt idx="4">
                  <c:v>0.50956457309161229</c:v>
                </c:pt>
                <c:pt idx="5">
                  <c:v>0.49467795592463165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A10-41A3-986B-255E3DB71B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24"/>
        <c:axId val="760433128"/>
        <c:axId val="760429192"/>
      </c:barChart>
      <c:catAx>
        <c:axId val="760433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429192"/>
        <c:crosses val="autoZero"/>
        <c:auto val="1"/>
        <c:lblAlgn val="ctr"/>
        <c:lblOffset val="100"/>
        <c:noMultiLvlLbl val="0"/>
      </c:catAx>
      <c:valAx>
        <c:axId val="760429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604331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53340</xdr:colOff>
      <xdr:row>50</xdr:row>
      <xdr:rowOff>52004</xdr:rowOff>
    </xdr:from>
    <xdr:to>
      <xdr:col>18</xdr:col>
      <xdr:colOff>158920</xdr:colOff>
      <xdr:row>62</xdr:row>
      <xdr:rowOff>62445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53300" y="9965624"/>
          <a:ext cx="6011080" cy="229644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57</xdr:col>
      <xdr:colOff>913534</xdr:colOff>
      <xdr:row>7</xdr:row>
      <xdr:rowOff>8666</xdr:rowOff>
    </xdr:from>
    <xdr:to>
      <xdr:col>62</xdr:col>
      <xdr:colOff>1060739</xdr:colOff>
      <xdr:row>23</xdr:row>
      <xdr:rowOff>119502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57</xdr:col>
      <xdr:colOff>1034762</xdr:colOff>
      <xdr:row>31</xdr:row>
      <xdr:rowOff>60613</xdr:rowOff>
    </xdr:from>
    <xdr:to>
      <xdr:col>62</xdr:col>
      <xdr:colOff>857250</xdr:colOff>
      <xdr:row>45</xdr:row>
      <xdr:rowOff>150668</xdr:rowOff>
    </xdr:to>
    <xdr:graphicFrame macro="">
      <xdr:nvGraphicFramePr>
        <xdr:cNvPr id="3" name="Chart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1087349</xdr:colOff>
      <xdr:row>1679</xdr:row>
      <xdr:rowOff>131368</xdr:rowOff>
    </xdr:from>
    <xdr:to>
      <xdr:col>17</xdr:col>
      <xdr:colOff>753439</xdr:colOff>
      <xdr:row>1692</xdr:row>
      <xdr:rowOff>27827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04023" y="259425413"/>
          <a:ext cx="4323708" cy="205403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Finance\SCCLP\2005\Quarterly%20Reporting\1Q%2005\Consolidating%20Financials%2003%2031%202005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2.03%20WC-RB%20Dec%202020%20CB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2.01%20Income%20Statement%20Dec%202020%20CBR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adings"/>
      <sheetName val="ErrorReport"/>
      <sheetName val="Cover"/>
      <sheetName val="Note"/>
      <sheetName val="ConsolidatedBS"/>
      <sheetName val="ConsolidatedPL"/>
      <sheetName val="ConsoldiatedCF"/>
      <sheetName val="ConsolidatingBS"/>
      <sheetName val="ConsolidatingPL"/>
      <sheetName val="ConsolidatingJE"/>
      <sheetName val="CashFlow1"/>
      <sheetName val="CashFlow2"/>
      <sheetName val="CashFlow3"/>
      <sheetName val="SCCLP Cover"/>
      <sheetName val="SCCLP Note"/>
      <sheetName val="SumasBS"/>
      <sheetName val="SumasPL"/>
      <sheetName val="Enco Cover"/>
      <sheetName val="ENCOBS"/>
      <sheetName val="ENCOPL"/>
      <sheetName val="ENCO CF WORKSHEET"/>
      <sheetName val="RestCash"/>
      <sheetName val="RestCashDef"/>
      <sheetName val="ConsFA"/>
      <sheetName val="ConsOA"/>
      <sheetName val="ConsComm"/>
      <sheetName val="SumasDist"/>
      <sheetName val="Spark"/>
      <sheetName val="DistActBud"/>
      <sheetName val="DebtSvc"/>
      <sheetName val="PSE"/>
      <sheetName val="Cons LTD"/>
      <sheetName val="LIBOR"/>
      <sheetName val="QtrlyRpt"/>
      <sheetName val="FA Roll"/>
      <sheetName val="SCCLP FAROLL"/>
      <sheetName val="TB2005"/>
      <sheetName val="QB Accounts"/>
      <sheetName val="PruJrSubLoan"/>
      <sheetName val="CSFB Prudential"/>
      <sheetName val="ConsolidatingBR"/>
      <sheetName val="SumasBR"/>
      <sheetName val="ForeignExch"/>
      <sheetName val="TaxBS"/>
      <sheetName val="TaxDiff"/>
      <sheetName val="TaxD&amp;A"/>
      <sheetName val="TaxM"/>
      <sheetName val="TB2004"/>
      <sheetName val="TB2003"/>
      <sheetName val="TB2002"/>
      <sheetName val="TB2001"/>
      <sheetName val="TB2000"/>
      <sheetName val="SCCLP_Cover"/>
      <sheetName val="SCCLP_Note"/>
      <sheetName val="Enco_Cover"/>
      <sheetName val="ENCO_CF_WORKSHEET"/>
      <sheetName val="Cons_LTD"/>
      <sheetName val="FA_Roll"/>
      <sheetName val="SCCLP_FAROLL"/>
      <sheetName val="QB_Accounts"/>
      <sheetName val="CSFB_Prudential"/>
      <sheetName val="Rock Island 1"/>
      <sheetName val="NIM Summa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ew Format B.Sheet "/>
      <sheetName val="ERB AMA"/>
      <sheetName val="GRB AMA"/>
      <sheetName val="WC "/>
      <sheetName val="Recon=&gt;"/>
      <sheetName val="BS and CWC Recon, p1"/>
      <sheetName val="BS and CWC Recon, p2"/>
      <sheetName val="PPXLSaveData0"/>
      <sheetName val="PPXLFunctions"/>
      <sheetName val="PPXLOpen"/>
      <sheetName val="Lead"/>
      <sheetName val="Combined EOP"/>
      <sheetName val="ERB EOP"/>
      <sheetName val="GRB EOP"/>
      <sheetName val="Dec 20 SAP"/>
      <sheetName val="Non Op 2020"/>
      <sheetName val="E Input"/>
      <sheetName val="E Recon PWR Plt"/>
      <sheetName val="G Input"/>
      <sheetName val="G Recon PWR Plt"/>
      <sheetName val="Power Plant Info"/>
      <sheetName val="BBS=&gt;"/>
      <sheetName val="Colstrip Adj beg Dec 19"/>
      <sheetName val="Jun&amp;July 20 Top Side"/>
      <sheetName val="Pivot 1301"/>
      <sheetName val="1301FC_12-20"/>
      <sheetName val="Pivot 1302EOP"/>
      <sheetName val="Pivot 1302AMA"/>
      <sheetName val="1302FC 12_2020"/>
      <sheetName val="3.04 &amp;4.04 Dec 2019"/>
      <sheetName val="19GRC Compl Flng"/>
      <sheetName val="17GRC Elec Settlement"/>
    </sheetNames>
    <sheetDataSet>
      <sheetData sheetId="0">
        <row r="1">
          <cell r="AK1">
            <v>0.66249999999999998</v>
          </cell>
        </row>
        <row r="2">
          <cell r="AK2">
            <v>0.33750000000000002</v>
          </cell>
        </row>
      </sheetData>
      <sheetData sheetId="1">
        <row r="96">
          <cell r="D96">
            <v>11042232704.161736</v>
          </cell>
        </row>
        <row r="100">
          <cell r="D100">
            <v>158492779.51326612</v>
          </cell>
        </row>
        <row r="102">
          <cell r="D102">
            <v>5443851882.2468576</v>
          </cell>
        </row>
      </sheetData>
      <sheetData sheetId="2">
        <row r="19">
          <cell r="C19">
            <v>4727170999.589098</v>
          </cell>
        </row>
        <row r="31">
          <cell r="C31">
            <v>2305980328.58641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01">
          <cell r="Q101">
            <v>222099991.93264139</v>
          </cell>
        </row>
        <row r="103">
          <cell r="Q103">
            <v>5522471633.2573967</v>
          </cell>
        </row>
      </sheetData>
      <sheetData sheetId="13">
        <row r="31">
          <cell r="P31">
            <v>2386993129.5152497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com.sap.ip.bi.xl.hiddensheet"/>
      <sheetName val="Allocated (CBR)"/>
      <sheetName val="Unallocated Detail (CBR)"/>
      <sheetName val="Unallocated Summary (CBR)"/>
      <sheetName val="Common by Account (CBR)"/>
      <sheetName val="==&gt;"/>
      <sheetName val="Allocators (CBR)"/>
      <sheetName val="FM"/>
    </sheetNames>
    <sheetDataSet>
      <sheetData sheetId="0"/>
      <sheetData sheetId="1">
        <row r="9">
          <cell r="B9">
            <v>2108413255.02</v>
          </cell>
        </row>
        <row r="25">
          <cell r="B25">
            <v>23845214.529999997</v>
          </cell>
        </row>
        <row r="26">
          <cell r="B26">
            <v>86597401.150000021</v>
          </cell>
          <cell r="C26">
            <v>57259641.000000007</v>
          </cell>
        </row>
      </sheetData>
      <sheetData sheetId="2"/>
      <sheetData sheetId="3"/>
      <sheetData sheetId="4"/>
      <sheetData sheetId="5"/>
      <sheetData sheetId="6"/>
      <sheetData sheetId="7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0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2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13.bin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customProperty" Target="../customProperty2.bin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customProperty" Target="../customProperty3.bin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4.bin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5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6.bin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8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ustomProperty" Target="../customProperty9.bin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47"/>
  <sheetViews>
    <sheetView tabSelected="1" zoomScaleNormal="100" workbookViewId="0">
      <pane xSplit="4" ySplit="6" topLeftCell="E16" activePane="bottomRight" state="frozen"/>
      <selection pane="topRight" activeCell="E1" sqref="E1"/>
      <selection pane="bottomLeft" activeCell="A7" sqref="A7"/>
      <selection pane="bottomRight" activeCell="C17" sqref="C17"/>
    </sheetView>
  </sheetViews>
  <sheetFormatPr defaultColWidth="9.28515625" defaultRowHeight="15" customHeight="1"/>
  <cols>
    <col min="1" max="1" width="8.42578125" style="28" customWidth="1"/>
    <col min="2" max="2" width="2" style="28" customWidth="1"/>
    <col min="3" max="3" width="57.85546875" style="28" bestFit="1" customWidth="1"/>
    <col min="4" max="4" width="12.7109375" style="29" bestFit="1" customWidth="1"/>
    <col min="5" max="5" width="18.85546875" style="28" bestFit="1" customWidth="1"/>
    <col min="6" max="6" width="18.7109375" style="28" bestFit="1" customWidth="1"/>
    <col min="7" max="7" width="18.28515625" style="28" bestFit="1" customWidth="1"/>
    <col min="8" max="8" width="12.140625" style="28" customWidth="1"/>
    <col min="9" max="9" width="9.28515625" style="28"/>
    <col min="10" max="10" width="15" style="28" customWidth="1"/>
    <col min="11" max="16384" width="9.28515625" style="28"/>
  </cols>
  <sheetData>
    <row r="1" spans="1:10" ht="15" customHeight="1">
      <c r="G1" s="8"/>
    </row>
    <row r="2" spans="1:10" ht="14.25" customHeight="1">
      <c r="A2" s="9" t="s">
        <v>149</v>
      </c>
      <c r="B2" s="9"/>
      <c r="C2" s="9"/>
      <c r="D2" s="9"/>
      <c r="E2" s="9"/>
      <c r="F2" s="9"/>
      <c r="G2" s="9"/>
    </row>
    <row r="3" spans="1:10" ht="15" customHeight="1">
      <c r="A3" s="9" t="s">
        <v>3075</v>
      </c>
      <c r="B3" s="9"/>
      <c r="C3" s="9"/>
      <c r="D3" s="9"/>
      <c r="E3" s="9"/>
      <c r="F3" s="9"/>
      <c r="G3" s="9"/>
    </row>
    <row r="4" spans="1:10" ht="15" customHeight="1">
      <c r="A4" s="9" t="s">
        <v>402</v>
      </c>
      <c r="B4" s="9"/>
      <c r="C4" s="9"/>
      <c r="D4" s="9"/>
      <c r="E4" s="9"/>
      <c r="F4" s="9"/>
      <c r="G4" s="9"/>
    </row>
    <row r="5" spans="1:10" s="10" customFormat="1" ht="15" customHeight="1">
      <c r="C5" s="11"/>
      <c r="D5" s="11"/>
    </row>
    <row r="6" spans="1:10" s="10" customFormat="1" ht="15" customHeight="1">
      <c r="A6" s="12" t="s">
        <v>381</v>
      </c>
      <c r="B6" s="12"/>
      <c r="C6" s="12" t="s">
        <v>382</v>
      </c>
      <c r="D6" s="12"/>
      <c r="E6" s="12" t="s">
        <v>372</v>
      </c>
      <c r="F6" s="12" t="s">
        <v>371</v>
      </c>
      <c r="G6" s="12" t="s">
        <v>373</v>
      </c>
      <c r="J6" s="222"/>
    </row>
    <row r="7" spans="1:10" s="10" customFormat="1" ht="29.25" customHeight="1">
      <c r="D7" s="258"/>
      <c r="J7" s="222"/>
    </row>
    <row r="8" spans="1:10" s="10" customFormat="1" ht="15" customHeight="1">
      <c r="A8" s="13">
        <v>1</v>
      </c>
      <c r="B8" s="13" t="s">
        <v>380</v>
      </c>
      <c r="C8" s="14" t="s">
        <v>383</v>
      </c>
      <c r="D8" s="186">
        <v>44196</v>
      </c>
      <c r="E8" s="15">
        <f>'Elect. Customer Counts Pg 10a  '!D53</f>
        <v>1181577</v>
      </c>
      <c r="F8" s="15">
        <f>'Gas Customer Counts Pg 10b'!D53</f>
        <v>850720</v>
      </c>
      <c r="G8" s="15">
        <f>SUM(E8:F8)</f>
        <v>2032297</v>
      </c>
      <c r="H8" s="452"/>
      <c r="J8" s="222"/>
    </row>
    <row r="9" spans="1:10" s="10" customFormat="1" ht="18.899999999999999" customHeight="1" thickBot="1">
      <c r="B9" s="11"/>
      <c r="C9" s="16" t="s">
        <v>384</v>
      </c>
      <c r="D9" s="11"/>
      <c r="E9" s="17">
        <f>ROUND(+E8/G8,4)</f>
        <v>0.58140000000000003</v>
      </c>
      <c r="F9" s="17">
        <f>ROUND(+F8/G8,4)</f>
        <v>0.41860000000000003</v>
      </c>
      <c r="G9" s="18">
        <f>SUM(E9:F9)</f>
        <v>1</v>
      </c>
      <c r="H9" s="453"/>
      <c r="J9" s="222"/>
    </row>
    <row r="10" spans="1:10" s="10" customFormat="1" ht="15" customHeight="1" thickTop="1">
      <c r="A10" s="11"/>
      <c r="B10" s="11"/>
      <c r="D10" s="186"/>
      <c r="J10" s="222"/>
    </row>
    <row r="11" spans="1:10" s="10" customFormat="1" ht="15" customHeight="1">
      <c r="A11" s="13">
        <v>2</v>
      </c>
      <c r="B11" s="13" t="s">
        <v>380</v>
      </c>
      <c r="C11" s="14" t="s">
        <v>385</v>
      </c>
      <c r="D11" s="186">
        <v>44196</v>
      </c>
      <c r="E11" s="1216">
        <f>'Meter count Updated'!C1785</f>
        <v>813535</v>
      </c>
      <c r="F11" s="1216">
        <f>'Meter count Updated'!D1785</f>
        <v>486000</v>
      </c>
      <c r="G11" s="1216">
        <f>SUM(E11:F11)</f>
        <v>1299535</v>
      </c>
      <c r="H11" s="454"/>
      <c r="J11" s="222"/>
    </row>
    <row r="12" spans="1:10" s="10" customFormat="1" ht="18.899999999999999" customHeight="1" thickBot="1">
      <c r="B12" s="11"/>
      <c r="C12" s="16" t="s">
        <v>384</v>
      </c>
      <c r="D12" s="258"/>
      <c r="E12" s="17">
        <f>ROUND(+E11/G11,4)</f>
        <v>0.626</v>
      </c>
      <c r="F12" s="17">
        <f>ROUND(+F11/G11,4)</f>
        <v>0.374</v>
      </c>
      <c r="G12" s="18">
        <f>SUM(E12:F12)</f>
        <v>1</v>
      </c>
      <c r="H12" s="453"/>
      <c r="J12" s="222"/>
    </row>
    <row r="13" spans="1:10" s="10" customFormat="1" ht="15" customHeight="1" thickTop="1">
      <c r="A13" s="11"/>
      <c r="B13" s="11"/>
      <c r="D13" s="258"/>
      <c r="J13" s="222"/>
    </row>
    <row r="14" spans="1:10" s="10" customFormat="1" ht="15" customHeight="1">
      <c r="A14" s="13">
        <v>3</v>
      </c>
      <c r="B14" s="13" t="s">
        <v>380</v>
      </c>
      <c r="C14" s="14" t="s">
        <v>386</v>
      </c>
      <c r="D14" s="258"/>
      <c r="J14" s="222"/>
    </row>
    <row r="15" spans="1:10" s="10" customFormat="1" ht="15" customHeight="1">
      <c r="A15" s="11"/>
      <c r="B15" s="11"/>
      <c r="C15" s="30" t="s">
        <v>387</v>
      </c>
      <c r="D15" s="186">
        <v>44196</v>
      </c>
      <c r="E15" s="292">
        <f>Electric!P635</f>
        <v>4405569600</v>
      </c>
      <c r="F15" s="291">
        <f>Gas!P104</f>
        <v>4221953175</v>
      </c>
      <c r="G15" s="291">
        <f>SUM(E15:F15)</f>
        <v>8627522775</v>
      </c>
      <c r="H15" s="455"/>
      <c r="J15" s="222"/>
    </row>
    <row r="16" spans="1:10" s="10" customFormat="1" ht="15" customHeight="1">
      <c r="A16" s="11"/>
      <c r="B16" s="11"/>
      <c r="C16" s="30" t="s">
        <v>388</v>
      </c>
      <c r="D16" s="186">
        <v>44196</v>
      </c>
      <c r="E16" s="292">
        <f>Electric!P493</f>
        <v>1641489956</v>
      </c>
      <c r="F16" s="292">
        <f>Gas!P10</f>
        <v>0</v>
      </c>
      <c r="G16" s="292">
        <f>SUM(E16:F16)</f>
        <v>1641489956</v>
      </c>
      <c r="H16" s="455"/>
      <c r="J16" s="222"/>
    </row>
    <row r="17" spans="1:10" s="10" customFormat="1" ht="15" customHeight="1">
      <c r="A17" s="11"/>
      <c r="B17" s="11"/>
      <c r="C17" s="30" t="s">
        <v>389</v>
      </c>
      <c r="D17" s="186">
        <v>44196</v>
      </c>
      <c r="E17" s="292">
        <f>Electric!P893</f>
        <v>238218585</v>
      </c>
      <c r="F17" s="292">
        <f>Gas!P165</f>
        <v>42710271</v>
      </c>
      <c r="G17" s="292">
        <f>SUM(E17:F17)</f>
        <v>280928856</v>
      </c>
      <c r="H17" s="455"/>
      <c r="J17" s="222"/>
    </row>
    <row r="18" spans="1:10" s="10" customFormat="1" ht="15" customHeight="1">
      <c r="A18" s="11"/>
      <c r="B18" s="11"/>
      <c r="C18" s="30" t="s">
        <v>373</v>
      </c>
      <c r="D18" s="265"/>
      <c r="E18" s="293">
        <f>SUM(E15:E17)</f>
        <v>6285278141</v>
      </c>
      <c r="F18" s="293">
        <f>SUM(F15:F17)</f>
        <v>4264663446</v>
      </c>
      <c r="G18" s="293">
        <f>SUM(G15:G17)</f>
        <v>10549941587</v>
      </c>
      <c r="H18" s="456"/>
      <c r="J18" s="222"/>
    </row>
    <row r="19" spans="1:10" s="10" customFormat="1" ht="18.899999999999999" customHeight="1" thickBot="1">
      <c r="B19" s="11"/>
      <c r="C19" s="16" t="s">
        <v>384</v>
      </c>
      <c r="D19" s="258"/>
      <c r="E19" s="17">
        <f>ROUND(+E18/G18,4)</f>
        <v>0.5958</v>
      </c>
      <c r="F19" s="17">
        <f>ROUND(+F18/G18,4)</f>
        <v>0.4042</v>
      </c>
      <c r="G19" s="18">
        <f>SUM(E19:F19)</f>
        <v>1</v>
      </c>
      <c r="H19" s="453"/>
      <c r="J19" s="222"/>
    </row>
    <row r="20" spans="1:10" s="10" customFormat="1" ht="15" customHeight="1" thickTop="1">
      <c r="A20" s="11"/>
      <c r="B20" s="11"/>
      <c r="D20" s="258"/>
      <c r="J20" s="222"/>
    </row>
    <row r="21" spans="1:10" s="10" customFormat="1" ht="15" customHeight="1">
      <c r="A21" s="13">
        <v>4</v>
      </c>
      <c r="B21" s="13" t="s">
        <v>380</v>
      </c>
      <c r="C21" s="14" t="s">
        <v>390</v>
      </c>
      <c r="D21" s="258" t="s">
        <v>400</v>
      </c>
      <c r="J21" s="222"/>
    </row>
    <row r="22" spans="1:10" s="10" customFormat="1" ht="15" customHeight="1">
      <c r="A22" s="11"/>
      <c r="B22" s="11"/>
      <c r="C22" s="30" t="s">
        <v>392</v>
      </c>
      <c r="D22" s="186">
        <v>44196</v>
      </c>
      <c r="E22" s="15">
        <f>+E8</f>
        <v>1181577</v>
      </c>
      <c r="F22" s="15">
        <f>+F8</f>
        <v>850720</v>
      </c>
      <c r="G22" s="15">
        <f>SUM(E22:F22)</f>
        <v>2032297</v>
      </c>
      <c r="H22" s="452"/>
      <c r="J22" s="222"/>
    </row>
    <row r="23" spans="1:10" s="10" customFormat="1" ht="15" customHeight="1">
      <c r="A23" s="11"/>
      <c r="B23" s="11"/>
      <c r="C23" s="16" t="s">
        <v>393</v>
      </c>
      <c r="D23" s="11"/>
      <c r="E23" s="19">
        <f>+E22/G22</f>
        <v>0.58139976588067588</v>
      </c>
      <c r="F23" s="19">
        <f>+F22/G22</f>
        <v>0.41860023411932412</v>
      </c>
      <c r="G23" s="20">
        <f>SUM(E23:F23)</f>
        <v>1</v>
      </c>
      <c r="H23" s="453"/>
      <c r="J23" s="222"/>
    </row>
    <row r="24" spans="1:10" s="10" customFormat="1" ht="15" customHeight="1">
      <c r="A24" s="11"/>
      <c r="B24" s="11"/>
      <c r="D24" s="258"/>
      <c r="J24" s="222"/>
    </row>
    <row r="25" spans="1:10" s="10" customFormat="1" ht="15" customHeight="1">
      <c r="A25" s="11"/>
      <c r="B25" s="11"/>
      <c r="C25" s="10" t="s">
        <v>394</v>
      </c>
      <c r="D25" s="186">
        <v>44196</v>
      </c>
      <c r="E25" s="15">
        <f>'SAP DL Downld'!G9</f>
        <v>59768671.730000004</v>
      </c>
      <c r="F25" s="15">
        <f>'SAP DL Downld'!G10</f>
        <v>26253908.610000003</v>
      </c>
      <c r="G25" s="294">
        <f>SUM(E25:F25)</f>
        <v>86022580.340000004</v>
      </c>
      <c r="H25" s="452"/>
      <c r="J25" s="222"/>
    </row>
    <row r="26" spans="1:10" s="10" customFormat="1" ht="15" customHeight="1">
      <c r="A26" s="11"/>
      <c r="B26" s="11"/>
      <c r="C26" s="16" t="s">
        <v>393</v>
      </c>
      <c r="D26" s="258"/>
      <c r="E26" s="19">
        <f>+E25/G25</f>
        <v>0.69480212629948179</v>
      </c>
      <c r="F26" s="19">
        <f>+F25/G25</f>
        <v>0.30519787370051821</v>
      </c>
      <c r="G26" s="20">
        <f>SUM(E26:F26)</f>
        <v>1</v>
      </c>
      <c r="H26" s="453"/>
      <c r="J26" s="222"/>
    </row>
    <row r="27" spans="1:10" s="10" customFormat="1" ht="15" customHeight="1">
      <c r="A27" s="11"/>
      <c r="B27" s="11"/>
      <c r="D27" s="258"/>
      <c r="J27" s="222"/>
    </row>
    <row r="28" spans="1:10" s="10" customFormat="1" ht="15" customHeight="1">
      <c r="A28" s="463"/>
      <c r="B28" s="11"/>
      <c r="C28" s="10" t="s">
        <v>395</v>
      </c>
      <c r="D28" s="186">
        <v>44196</v>
      </c>
      <c r="E28" s="15">
        <f>'2020 Dec IS '!B10</f>
        <v>75670569.030000031</v>
      </c>
      <c r="F28" s="15">
        <f>'2020 Dec IS '!C10</f>
        <v>34119707.200000003</v>
      </c>
      <c r="G28" s="464">
        <f>SUM(E28:F28)</f>
        <v>109790276.23000003</v>
      </c>
      <c r="H28" s="452"/>
      <c r="J28" s="222"/>
    </row>
    <row r="29" spans="1:10" s="10" customFormat="1" ht="15" customHeight="1">
      <c r="A29" s="11"/>
      <c r="B29" s="11"/>
      <c r="C29" s="16" t="s">
        <v>393</v>
      </c>
      <c r="D29" s="264"/>
      <c r="E29" s="19">
        <f>+E28/G28</f>
        <v>0.68922833267563233</v>
      </c>
      <c r="F29" s="19">
        <f>+F28/G28</f>
        <v>0.31077166732436767</v>
      </c>
      <c r="G29" s="20">
        <f>SUM(E29:F29)</f>
        <v>1</v>
      </c>
      <c r="H29" s="453"/>
      <c r="J29" s="222"/>
    </row>
    <row r="30" spans="1:10" s="10" customFormat="1" ht="15" customHeight="1">
      <c r="A30" s="11"/>
      <c r="B30" s="11"/>
      <c r="D30" s="258"/>
      <c r="J30" s="222"/>
    </row>
    <row r="31" spans="1:10" s="10" customFormat="1" ht="15" customHeight="1">
      <c r="A31" s="463"/>
      <c r="B31" s="11"/>
      <c r="C31" s="10" t="s">
        <v>199</v>
      </c>
      <c r="D31" s="186">
        <v>44196</v>
      </c>
      <c r="E31" s="15">
        <f>'E &amp; G RB'!D42</f>
        <v>5608994657.9250002</v>
      </c>
      <c r="F31" s="15">
        <f>'E &amp; G RB'!D58</f>
        <v>2583606244.715416</v>
      </c>
      <c r="G31" s="15">
        <f>SUM(E31:F31)</f>
        <v>8192600902.6404161</v>
      </c>
      <c r="H31" s="452"/>
      <c r="J31" s="1217"/>
    </row>
    <row r="32" spans="1:10" s="10" customFormat="1" ht="15" customHeight="1">
      <c r="A32" s="11"/>
      <c r="B32" s="11"/>
      <c r="C32" s="16" t="s">
        <v>393</v>
      </c>
      <c r="D32" s="258"/>
      <c r="E32" s="19">
        <f>+E31/G31</f>
        <v>0.68464151062420986</v>
      </c>
      <c r="F32" s="19">
        <f>+F31/G31</f>
        <v>0.31535848937579009</v>
      </c>
      <c r="G32" s="20">
        <f>SUM(E32:F32)</f>
        <v>1</v>
      </c>
      <c r="H32" s="453"/>
      <c r="J32" s="222"/>
    </row>
    <row r="33" spans="1:10" s="10" customFormat="1" ht="15" customHeight="1">
      <c r="A33" s="11"/>
      <c r="D33" s="258"/>
      <c r="E33" s="26"/>
      <c r="F33" s="26"/>
      <c r="G33" s="26"/>
      <c r="J33" s="222"/>
    </row>
    <row r="34" spans="1:10" s="10" customFormat="1" ht="15" customHeight="1">
      <c r="A34" s="11"/>
      <c r="C34" s="10" t="s">
        <v>399</v>
      </c>
      <c r="D34" s="258"/>
      <c r="E34" s="27">
        <f>+E32+E29+E26+E23</f>
        <v>2.6500717354800001</v>
      </c>
      <c r="F34" s="27">
        <f>+F32+F29+F26+F23</f>
        <v>1.3499282645200001</v>
      </c>
      <c r="G34" s="27">
        <f>+G32+G29+G26+G23</f>
        <v>4</v>
      </c>
      <c r="H34" s="453"/>
      <c r="J34" s="222"/>
    </row>
    <row r="35" spans="1:10" s="10" customFormat="1" ht="18.899999999999999" customHeight="1" thickBot="1">
      <c r="C35" s="10" t="s">
        <v>384</v>
      </c>
      <c r="D35" s="258"/>
      <c r="E35" s="17">
        <f>ROUND(+E34/4,4)</f>
        <v>0.66249999999999998</v>
      </c>
      <c r="F35" s="17">
        <f>ROUND(+F34/4,4)</f>
        <v>0.33750000000000002</v>
      </c>
      <c r="G35" s="18">
        <f>+G34/4</f>
        <v>1</v>
      </c>
      <c r="H35" s="453"/>
      <c r="J35" s="222"/>
    </row>
    <row r="36" spans="1:10" s="10" customFormat="1" ht="15" customHeight="1" thickTop="1">
      <c r="D36" s="258"/>
      <c r="J36" s="222"/>
    </row>
    <row r="37" spans="1:10" s="10" customFormat="1" ht="15" customHeight="1">
      <c r="A37" s="13">
        <v>5</v>
      </c>
      <c r="B37" s="13" t="s">
        <v>380</v>
      </c>
      <c r="C37" s="14" t="s">
        <v>200</v>
      </c>
      <c r="D37" s="258"/>
      <c r="J37" s="222"/>
    </row>
    <row r="38" spans="1:10" s="10" customFormat="1" ht="15" customHeight="1">
      <c r="C38" s="16" t="s">
        <v>201</v>
      </c>
      <c r="D38" s="186">
        <v>44196</v>
      </c>
      <c r="E38" s="15">
        <f>'SAP DL Downld'!G40</f>
        <v>67067413.680000007</v>
      </c>
      <c r="F38" s="15">
        <f>'SAP DL Downld'!G41</f>
        <v>27486340.700000003</v>
      </c>
      <c r="G38" s="15">
        <f>SUM(E38:F38)</f>
        <v>94553754.38000001</v>
      </c>
      <c r="H38" s="452"/>
      <c r="I38" s="10" t="s">
        <v>1031</v>
      </c>
      <c r="J38" s="222"/>
    </row>
    <row r="39" spans="1:10" s="10" customFormat="1" ht="15" customHeight="1">
      <c r="C39" s="10" t="s">
        <v>373</v>
      </c>
      <c r="D39" s="258"/>
      <c r="E39" s="295">
        <f>SUM(E38:E38)</f>
        <v>67067413.680000007</v>
      </c>
      <c r="F39" s="295">
        <f>SUM(F38:F38)</f>
        <v>27486340.700000003</v>
      </c>
      <c r="G39" s="295">
        <f>SUM(G38:G38)</f>
        <v>94553754.38000001</v>
      </c>
      <c r="H39" s="294"/>
      <c r="J39" s="222"/>
    </row>
    <row r="40" spans="1:10" s="10" customFormat="1" ht="18.899999999999999" customHeight="1" thickBot="1">
      <c r="C40" s="10" t="s">
        <v>384</v>
      </c>
      <c r="D40" s="258"/>
      <c r="E40" s="17">
        <f>ROUND(+E39/G39,4)</f>
        <v>0.70930000000000004</v>
      </c>
      <c r="F40" s="17">
        <f>ROUND(+F39/G39,4)</f>
        <v>0.29070000000000001</v>
      </c>
      <c r="G40" s="31">
        <f>SUM(E40:F40)</f>
        <v>1</v>
      </c>
      <c r="H40" s="453"/>
      <c r="J40" s="222"/>
    </row>
    <row r="41" spans="1:10" s="10" customFormat="1" ht="15" customHeight="1" thickTop="1">
      <c r="D41" s="11"/>
      <c r="J41" s="222"/>
    </row>
    <row r="42" spans="1:10" s="10" customFormat="1" ht="15" customHeight="1">
      <c r="A42" s="13">
        <v>6</v>
      </c>
      <c r="C42" s="14" t="s">
        <v>985</v>
      </c>
      <c r="D42" s="186">
        <v>44196</v>
      </c>
      <c r="F42" s="11" t="s">
        <v>988</v>
      </c>
      <c r="J42" s="222"/>
    </row>
    <row r="43" spans="1:10" ht="15" customHeight="1">
      <c r="A43" s="10"/>
      <c r="B43" s="10"/>
      <c r="C43" s="10" t="s">
        <v>986</v>
      </c>
      <c r="D43" s="11"/>
      <c r="E43" s="10"/>
      <c r="F43" s="456">
        <f>'SAP DL Downld'!G15</f>
        <v>148057613.35000002</v>
      </c>
      <c r="G43" s="453">
        <f>'SAP DL Downld'!H15</f>
        <v>0.49083053809347571</v>
      </c>
      <c r="J43" s="222"/>
    </row>
    <row r="44" spans="1:10" ht="15" customHeight="1">
      <c r="A44" s="10"/>
      <c r="B44" s="10"/>
      <c r="C44" s="10" t="s">
        <v>935</v>
      </c>
      <c r="D44" s="11"/>
      <c r="E44" s="10"/>
      <c r="F44" s="599">
        <f>'SAP DL Downld'!G16</f>
        <v>4371320.9000000004</v>
      </c>
      <c r="G44" s="453">
        <f>'SAP DL Downld'!H16</f>
        <v>1.4491505981892531E-2</v>
      </c>
      <c r="J44" s="222"/>
    </row>
    <row r="45" spans="1:10" ht="15" customHeight="1">
      <c r="A45" s="10"/>
      <c r="B45" s="10"/>
      <c r="C45" s="10" t="s">
        <v>934</v>
      </c>
      <c r="D45" s="11"/>
      <c r="E45" s="10"/>
      <c r="F45" s="599">
        <f>'SAP DL Downld'!G17</f>
        <v>149218175.81999999</v>
      </c>
      <c r="G45" s="453">
        <f>'SAP DL Downld'!H17</f>
        <v>0.49467795592463165</v>
      </c>
      <c r="J45" s="222"/>
    </row>
    <row r="46" spans="1:10" ht="15" customHeight="1" thickBot="1">
      <c r="A46" s="10"/>
      <c r="B46" s="10"/>
      <c r="C46" s="10" t="s">
        <v>987</v>
      </c>
      <c r="D46" s="11"/>
      <c r="E46" s="10"/>
      <c r="F46" s="600">
        <f>'SAP DL Downld'!G18</f>
        <v>301647110.07000005</v>
      </c>
      <c r="G46" s="31">
        <f>SUM(G43:G45)</f>
        <v>1</v>
      </c>
      <c r="J46" s="222"/>
    </row>
    <row r="47" spans="1:10" ht="15" customHeight="1" thickTop="1">
      <c r="J47" s="222"/>
    </row>
  </sheetData>
  <pageMargins left="0.5" right="0.41" top="0.75" bottom="0.5" header="0.5" footer="0.25"/>
  <pageSetup scale="50" orientation="portrait" r:id="rId1"/>
  <headerFooter alignWithMargins="0">
    <oddFooter xml:space="preserve">&amp;C
</oddFooter>
  </headerFooter>
  <customProperties>
    <customPr name="_pios_id" r:id="rId2"/>
  </customPropertie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6:AP55"/>
  <sheetViews>
    <sheetView zoomScale="70" zoomScaleNormal="70" workbookViewId="0">
      <pane xSplit="1" topLeftCell="V1" activePane="topRight" state="frozen"/>
      <selection activeCell="B78" sqref="B78"/>
      <selection pane="topRight" activeCell="B78" sqref="B78"/>
    </sheetView>
  </sheetViews>
  <sheetFormatPr defaultColWidth="11.7109375" defaultRowHeight="13.2"/>
  <cols>
    <col min="1" max="1" width="73.42578125" style="780" bestFit="1" customWidth="1"/>
    <col min="2" max="2" width="24.28515625" style="780" bestFit="1" customWidth="1"/>
    <col min="3" max="3" width="15" style="781" bestFit="1" customWidth="1"/>
    <col min="4" max="4" width="1.140625" style="780" hidden="1" customWidth="1"/>
    <col min="5" max="5" width="24.28515625" style="780" bestFit="1" customWidth="1"/>
    <col min="6" max="6" width="15" style="781" bestFit="1" customWidth="1"/>
    <col min="7" max="7" width="1.140625" style="780" customWidth="1"/>
    <col min="8" max="8" width="24.28515625" style="780" bestFit="1" customWidth="1"/>
    <col min="9" max="9" width="15" style="781" customWidth="1"/>
    <col min="10" max="10" width="1.42578125" style="781" customWidth="1"/>
    <col min="11" max="11" width="23.5703125" style="780" customWidth="1"/>
    <col min="12" max="12" width="12.85546875" style="781" customWidth="1"/>
    <col min="13" max="13" width="1.140625" style="780" customWidth="1"/>
    <col min="14" max="14" width="23.5703125" style="780" customWidth="1"/>
    <col min="15" max="15" width="13.28515625" style="781" customWidth="1"/>
    <col min="16" max="16" width="1.140625" style="780" customWidth="1"/>
    <col min="17" max="17" width="23.7109375" style="780" customWidth="1"/>
    <col min="18" max="18" width="14" style="781" customWidth="1"/>
    <col min="19" max="19" width="1.140625" style="780" customWidth="1"/>
    <col min="20" max="20" width="24" style="780" customWidth="1"/>
    <col min="21" max="21" width="13" style="781" customWidth="1"/>
    <col min="22" max="22" width="1.140625" style="780" customWidth="1"/>
    <col min="23" max="23" width="23.5703125" style="780" customWidth="1"/>
    <col min="24" max="24" width="13.28515625" style="782" customWidth="1"/>
    <col min="25" max="25" width="1.140625" style="780" customWidth="1"/>
    <col min="26" max="26" width="23.7109375" style="780" customWidth="1"/>
    <col min="27" max="27" width="15" style="781" customWidth="1"/>
    <col min="28" max="28" width="24" style="780" customWidth="1"/>
    <col min="29" max="29" width="12.85546875" style="783" customWidth="1"/>
    <col min="30" max="30" width="1.140625" style="780" customWidth="1"/>
    <col min="31" max="31" width="27.5703125" style="780" customWidth="1"/>
    <col min="32" max="32" width="14.140625" style="783" customWidth="1"/>
    <col min="33" max="33" width="1.140625" style="780" customWidth="1"/>
    <col min="34" max="34" width="24" style="780" customWidth="1"/>
    <col min="35" max="35" width="13.5703125" style="780" customWidth="1"/>
    <col min="36" max="36" width="1.140625" style="780" customWidth="1"/>
    <col min="37" max="37" width="25.85546875" style="780" customWidth="1"/>
    <col min="38" max="38" width="13.28515625" style="781" customWidth="1"/>
    <col min="39" max="39" width="1.140625" style="780" customWidth="1"/>
    <col min="40" max="40" width="25.28515625" style="780" customWidth="1"/>
    <col min="41" max="41" width="15" style="781" bestFit="1" customWidth="1"/>
    <col min="42" max="42" width="18" style="780" bestFit="1" customWidth="1"/>
    <col min="43" max="16384" width="11.7109375" style="780"/>
  </cols>
  <sheetData>
    <row r="6" spans="1:42" ht="15">
      <c r="A6" s="784"/>
      <c r="B6" s="784"/>
      <c r="C6" s="785"/>
      <c r="D6" s="784"/>
      <c r="E6" s="784"/>
      <c r="F6" s="785"/>
      <c r="G6" s="784"/>
      <c r="H6" s="784"/>
      <c r="I6" s="785"/>
      <c r="J6" s="785"/>
      <c r="K6" s="784"/>
      <c r="L6" s="785"/>
      <c r="M6" s="784"/>
      <c r="N6" s="784"/>
      <c r="O6" s="785"/>
      <c r="P6" s="784"/>
      <c r="Q6" s="784"/>
      <c r="R6" s="785"/>
      <c r="S6" s="784"/>
      <c r="T6" s="784"/>
      <c r="U6" s="785"/>
      <c r="V6" s="784"/>
      <c r="W6" s="784"/>
      <c r="X6" s="786"/>
      <c r="Y6" s="784"/>
      <c r="Z6" s="784"/>
      <c r="AA6" s="785"/>
      <c r="AB6" s="784"/>
      <c r="AC6" s="787"/>
      <c r="AD6" s="784"/>
      <c r="AE6" s="784"/>
      <c r="AF6" s="787"/>
      <c r="AG6" s="784"/>
      <c r="AH6" s="784"/>
      <c r="AI6" s="784"/>
      <c r="AJ6" s="784"/>
      <c r="AK6" s="784"/>
      <c r="AL6" s="785"/>
      <c r="AM6" s="784"/>
      <c r="AN6" s="784"/>
      <c r="AO6" s="785"/>
    </row>
    <row r="7" spans="1:42" ht="15.6">
      <c r="A7" s="784"/>
      <c r="B7" s="1229" t="s">
        <v>336</v>
      </c>
      <c r="C7" s="1229"/>
      <c r="D7" s="788"/>
      <c r="E7" s="1229" t="s">
        <v>337</v>
      </c>
      <c r="F7" s="1229"/>
      <c r="G7" s="788"/>
      <c r="H7" s="1230" t="s">
        <v>338</v>
      </c>
      <c r="I7" s="1230"/>
      <c r="J7" s="789"/>
      <c r="K7" s="1230" t="s">
        <v>339</v>
      </c>
      <c r="L7" s="1230"/>
      <c r="M7" s="788"/>
      <c r="N7" s="1230" t="s">
        <v>340</v>
      </c>
      <c r="O7" s="1230"/>
      <c r="P7" s="788"/>
      <c r="Q7" s="1229" t="s">
        <v>341</v>
      </c>
      <c r="R7" s="1229"/>
      <c r="S7" s="788"/>
      <c r="T7" s="1229" t="s">
        <v>592</v>
      </c>
      <c r="U7" s="1229"/>
      <c r="V7" s="790"/>
      <c r="W7" s="1229" t="s">
        <v>593</v>
      </c>
      <c r="X7" s="1229"/>
      <c r="Y7" s="788"/>
      <c r="Z7" s="1229" t="s">
        <v>594</v>
      </c>
      <c r="AA7" s="1229"/>
      <c r="AB7" s="1229" t="s">
        <v>929</v>
      </c>
      <c r="AC7" s="1229"/>
      <c r="AD7" s="788"/>
      <c r="AE7" s="1229" t="s">
        <v>930</v>
      </c>
      <c r="AF7" s="1229"/>
      <c r="AG7" s="788"/>
      <c r="AH7" s="791" t="s">
        <v>976</v>
      </c>
      <c r="AI7" s="792"/>
      <c r="AJ7" s="788"/>
      <c r="AK7" s="1229" t="s">
        <v>3090</v>
      </c>
      <c r="AL7" s="1229"/>
      <c r="AM7" s="793"/>
      <c r="AN7" s="1229" t="s">
        <v>2869</v>
      </c>
      <c r="AO7" s="1229"/>
      <c r="AP7" s="794"/>
    </row>
    <row r="8" spans="1:42" ht="15">
      <c r="A8" s="784"/>
      <c r="B8" s="795"/>
      <c r="C8" s="796"/>
      <c r="D8" s="795"/>
      <c r="E8" s="795"/>
      <c r="F8" s="796"/>
      <c r="G8" s="795"/>
      <c r="H8" s="797"/>
      <c r="I8" s="796"/>
      <c r="J8" s="796"/>
      <c r="K8" s="797"/>
      <c r="L8" s="796"/>
      <c r="M8" s="795"/>
      <c r="N8" s="797"/>
      <c r="O8" s="796"/>
      <c r="P8" s="795"/>
      <c r="Q8" s="795"/>
      <c r="R8" s="796"/>
      <c r="S8" s="795"/>
      <c r="T8" s="795"/>
      <c r="U8" s="796"/>
      <c r="V8" s="795"/>
      <c r="W8" s="795"/>
      <c r="X8" s="786"/>
      <c r="Y8" s="795"/>
      <c r="Z8" s="795"/>
      <c r="AA8" s="796"/>
      <c r="AB8" s="795"/>
      <c r="AC8" s="787"/>
      <c r="AD8" s="795"/>
      <c r="AE8" s="795"/>
      <c r="AF8" s="787"/>
      <c r="AG8" s="795"/>
      <c r="AH8" s="795"/>
      <c r="AI8" s="795"/>
      <c r="AJ8" s="795"/>
      <c r="AK8" s="795"/>
      <c r="AL8" s="796"/>
      <c r="AM8" s="798"/>
      <c r="AN8" s="795"/>
      <c r="AO8" s="796"/>
    </row>
    <row r="9" spans="1:42" s="799" customFormat="1" ht="13.8">
      <c r="B9" s="800" t="s">
        <v>0</v>
      </c>
      <c r="C9" s="801" t="s">
        <v>1</v>
      </c>
      <c r="D9" s="802"/>
      <c r="E9" s="800" t="s">
        <v>0</v>
      </c>
      <c r="F9" s="801" t="s">
        <v>1</v>
      </c>
      <c r="G9" s="802"/>
      <c r="H9" s="803" t="s">
        <v>0</v>
      </c>
      <c r="I9" s="801" t="s">
        <v>1</v>
      </c>
      <c r="J9" s="801"/>
      <c r="K9" s="803" t="s">
        <v>0</v>
      </c>
      <c r="L9" s="801" t="s">
        <v>1</v>
      </c>
      <c r="M9" s="802"/>
      <c r="N9" s="803" t="s">
        <v>0</v>
      </c>
      <c r="O9" s="801" t="s">
        <v>1</v>
      </c>
      <c r="P9" s="802"/>
      <c r="Q9" s="800" t="s">
        <v>0</v>
      </c>
      <c r="R9" s="801" t="s">
        <v>1</v>
      </c>
      <c r="S9" s="802"/>
      <c r="T9" s="800" t="s">
        <v>0</v>
      </c>
      <c r="U9" s="801" t="s">
        <v>1</v>
      </c>
      <c r="V9" s="802"/>
      <c r="W9" s="800" t="s">
        <v>0</v>
      </c>
      <c r="X9" s="804" t="s">
        <v>1</v>
      </c>
      <c r="Y9" s="802"/>
      <c r="Z9" s="800" t="s">
        <v>0</v>
      </c>
      <c r="AA9" s="801" t="s">
        <v>1</v>
      </c>
      <c r="AB9" s="800" t="s">
        <v>0</v>
      </c>
      <c r="AC9" s="805" t="s">
        <v>1</v>
      </c>
      <c r="AD9" s="802"/>
      <c r="AE9" s="800" t="s">
        <v>0</v>
      </c>
      <c r="AF9" s="805" t="s">
        <v>1</v>
      </c>
      <c r="AG9" s="802"/>
      <c r="AH9" s="800" t="s">
        <v>0</v>
      </c>
      <c r="AI9" s="800" t="s">
        <v>1</v>
      </c>
      <c r="AJ9" s="802"/>
      <c r="AK9" s="800" t="s">
        <v>0</v>
      </c>
      <c r="AL9" s="801" t="s">
        <v>1</v>
      </c>
      <c r="AM9" s="806"/>
      <c r="AN9" s="800" t="s">
        <v>0</v>
      </c>
      <c r="AO9" s="801" t="s">
        <v>1</v>
      </c>
    </row>
    <row r="10" spans="1:42" ht="15.6">
      <c r="A10" s="807" t="s">
        <v>2</v>
      </c>
      <c r="B10" s="798"/>
      <c r="C10" s="808"/>
      <c r="D10" s="798"/>
      <c r="E10" s="798"/>
      <c r="F10" s="808"/>
      <c r="G10" s="798"/>
      <c r="H10" s="798"/>
      <c r="I10" s="808"/>
      <c r="J10" s="808"/>
      <c r="K10" s="798"/>
      <c r="L10" s="808"/>
      <c r="M10" s="798"/>
      <c r="N10" s="798"/>
      <c r="O10" s="808"/>
      <c r="P10" s="798"/>
      <c r="Q10" s="798"/>
      <c r="R10" s="808"/>
      <c r="S10" s="798"/>
      <c r="T10" s="798"/>
      <c r="U10" s="808"/>
      <c r="V10" s="798"/>
      <c r="W10" s="798"/>
      <c r="X10" s="809"/>
      <c r="Y10" s="798"/>
      <c r="Z10" s="798"/>
      <c r="AA10" s="808"/>
      <c r="AB10" s="798"/>
      <c r="AC10" s="810"/>
      <c r="AD10" s="798"/>
      <c r="AE10" s="798"/>
      <c r="AF10" s="810"/>
      <c r="AG10" s="798"/>
      <c r="AH10" s="798"/>
      <c r="AI10" s="798"/>
      <c r="AJ10" s="798"/>
      <c r="AK10" s="798"/>
      <c r="AL10" s="808"/>
      <c r="AM10" s="798"/>
      <c r="AN10" s="798"/>
      <c r="AO10" s="808"/>
    </row>
    <row r="11" spans="1:42" ht="15">
      <c r="A11" s="795"/>
      <c r="B11" s="798"/>
      <c r="C11" s="808"/>
      <c r="D11" s="798"/>
      <c r="E11" s="798"/>
      <c r="F11" s="808"/>
      <c r="G11" s="798"/>
      <c r="H11" s="798"/>
      <c r="I11" s="808"/>
      <c r="J11" s="808"/>
      <c r="K11" s="798"/>
      <c r="L11" s="808"/>
      <c r="M11" s="798"/>
      <c r="N11" s="798"/>
      <c r="O11" s="808"/>
      <c r="P11" s="798"/>
      <c r="Q11" s="798"/>
      <c r="R11" s="808"/>
      <c r="S11" s="798"/>
      <c r="T11" s="798"/>
      <c r="U11" s="808"/>
      <c r="V11" s="798"/>
      <c r="W11" s="798"/>
      <c r="X11" s="809"/>
      <c r="Y11" s="798"/>
      <c r="Z11" s="798"/>
      <c r="AA11" s="809"/>
      <c r="AB11" s="798"/>
      <c r="AC11" s="810"/>
      <c r="AD11" s="798"/>
      <c r="AE11" s="798"/>
      <c r="AF11" s="810"/>
      <c r="AG11" s="798"/>
      <c r="AH11" s="798"/>
      <c r="AI11" s="798"/>
      <c r="AJ11" s="798"/>
      <c r="AK11" s="798"/>
      <c r="AL11" s="808"/>
      <c r="AM11" s="798"/>
      <c r="AN11" s="798"/>
      <c r="AO11" s="808"/>
    </row>
    <row r="12" spans="1:42" ht="15">
      <c r="A12" s="811" t="s">
        <v>3</v>
      </c>
      <c r="B12" s="812">
        <v>10099511.350000001</v>
      </c>
      <c r="C12" s="786">
        <f>+B12/$B$44</f>
        <v>0.35648858737194106</v>
      </c>
      <c r="D12" s="798"/>
      <c r="E12" s="812">
        <v>9479298.8099999987</v>
      </c>
      <c r="F12" s="786">
        <f>+E12/$E$44</f>
        <v>0.3588121547505686</v>
      </c>
      <c r="G12" s="798"/>
      <c r="H12" s="812">
        <v>11311110.01</v>
      </c>
      <c r="I12" s="786">
        <f>+H12/$H$44</f>
        <v>0.4071473049924848</v>
      </c>
      <c r="J12" s="786"/>
      <c r="K12" s="812">
        <v>10041472.859999999</v>
      </c>
      <c r="L12" s="786">
        <f>+K12/$K$44</f>
        <v>0.38032073291781349</v>
      </c>
      <c r="M12" s="798"/>
      <c r="N12" s="812">
        <v>9829228.4400000013</v>
      </c>
      <c r="O12" s="786">
        <f>+N12/$K$44</f>
        <v>0.37228197660212736</v>
      </c>
      <c r="P12" s="798"/>
      <c r="Q12" s="812">
        <v>11360307.140000001</v>
      </c>
      <c r="R12" s="786">
        <f>+Q12/$Q$44</f>
        <v>0.39808064578708952</v>
      </c>
      <c r="S12" s="798"/>
      <c r="T12" s="812">
        <v>11101675.26</v>
      </c>
      <c r="U12" s="786">
        <f>+T12/$T$44</f>
        <v>0.37103266774340921</v>
      </c>
      <c r="V12" s="798"/>
      <c r="W12" s="812">
        <v>10313717.68</v>
      </c>
      <c r="X12" s="786">
        <f>+W12/$W$44</f>
        <v>0.37600924369037508</v>
      </c>
      <c r="Y12" s="798"/>
      <c r="Z12" s="812">
        <v>10608088.09</v>
      </c>
      <c r="AA12" s="786">
        <f>+Z12/$Z$44</f>
        <v>0.36681361496404263</v>
      </c>
      <c r="AB12" s="812">
        <v>11856667.01</v>
      </c>
      <c r="AC12" s="813">
        <f>+AB12/$AB$44</f>
        <v>0.39857926687764489</v>
      </c>
      <c r="AD12" s="798"/>
      <c r="AE12" s="812">
        <v>9560757.0500000007</v>
      </c>
      <c r="AF12" s="813">
        <f>+AE12/$AE$44</f>
        <v>0.32790678289346586</v>
      </c>
      <c r="AG12" s="798"/>
      <c r="AH12" s="812">
        <v>9301868.1400000006</v>
      </c>
      <c r="AI12" s="813">
        <f>+AH12/$AH$44</f>
        <v>0.31814853852161185</v>
      </c>
      <c r="AJ12" s="798"/>
      <c r="AK12" s="812">
        <f>B12+E12+H12+K12+N12+Q12+T12+W12+Z12+AB12+AE12+AH12</f>
        <v>124863701.84000002</v>
      </c>
      <c r="AL12" s="786">
        <f>+AK12/$AK$44</f>
        <v>0.36835363996105353</v>
      </c>
      <c r="AM12" s="798"/>
      <c r="AN12" s="812">
        <v>121966735.62</v>
      </c>
      <c r="AO12" s="809">
        <v>0.37079811845566168</v>
      </c>
    </row>
    <row r="13" spans="1:42" ht="15">
      <c r="A13" s="814" t="s">
        <v>4</v>
      </c>
      <c r="B13" s="815">
        <v>321493.27</v>
      </c>
      <c r="C13" s="816">
        <f>+B13/$B$44</f>
        <v>1.1347943251916444E-2</v>
      </c>
      <c r="D13" s="798"/>
      <c r="E13" s="815">
        <v>335929.38</v>
      </c>
      <c r="F13" s="816">
        <f>+E13/$E$44</f>
        <v>1.2715660419383127E-2</v>
      </c>
      <c r="G13" s="798"/>
      <c r="H13" s="815">
        <v>326338.40000000002</v>
      </c>
      <c r="I13" s="816">
        <f>+H13/$H$44</f>
        <v>1.1746663232705975E-2</v>
      </c>
      <c r="J13" s="816"/>
      <c r="K13" s="815">
        <v>192909.68</v>
      </c>
      <c r="L13" s="816">
        <f>+K13/$K$44</f>
        <v>7.3064531376466684E-3</v>
      </c>
      <c r="M13" s="798"/>
      <c r="N13" s="815">
        <v>218670.57</v>
      </c>
      <c r="O13" s="816">
        <f>+N13/$K$44</f>
        <v>8.2821467138791873E-3</v>
      </c>
      <c r="P13" s="798"/>
      <c r="Q13" s="815">
        <v>317280.89</v>
      </c>
      <c r="R13" s="816">
        <f>+Q13/$Q$44</f>
        <v>1.1117954825568432E-2</v>
      </c>
      <c r="S13" s="798"/>
      <c r="T13" s="815">
        <v>320329.01</v>
      </c>
      <c r="U13" s="816">
        <f>+T13/$T$44</f>
        <v>1.0705819108593275E-2</v>
      </c>
      <c r="V13" s="798"/>
      <c r="W13" s="815">
        <v>331509.15000000002</v>
      </c>
      <c r="X13" s="816">
        <f>+W13/$W$44</f>
        <v>1.2085894595472301E-2</v>
      </c>
      <c r="Y13" s="798"/>
      <c r="Z13" s="815">
        <v>294798.27</v>
      </c>
      <c r="AA13" s="816">
        <f>+Z13/$Z$44</f>
        <v>1.0193733138941712E-2</v>
      </c>
      <c r="AB13" s="815">
        <v>400091.1</v>
      </c>
      <c r="AC13" s="817">
        <f>+AB13/$AB$44</f>
        <v>1.3449649651776001E-2</v>
      </c>
      <c r="AD13" s="798"/>
      <c r="AE13" s="815">
        <v>363816.45</v>
      </c>
      <c r="AF13" s="817">
        <f>+AE13/$AE$44</f>
        <v>1.2477869802498692E-2</v>
      </c>
      <c r="AG13" s="798"/>
      <c r="AH13" s="815">
        <v>336037.36</v>
      </c>
      <c r="AI13" s="817">
        <f>+AH13/$AH$44</f>
        <v>1.1493368145364908E-2</v>
      </c>
      <c r="AJ13" s="798"/>
      <c r="AK13" s="815">
        <f>B13+E13+H13+K13+N13+Q13+T13+W13+Z13+AB13+AE13+AH13</f>
        <v>3759203.5300000003</v>
      </c>
      <c r="AL13" s="816">
        <f>+AK13/$AK$44</f>
        <v>1.1089822608369507E-2</v>
      </c>
      <c r="AM13" s="798"/>
      <c r="AN13" s="815">
        <v>3985803.5</v>
      </c>
      <c r="AO13" s="816">
        <v>1.2117471463191653E-2</v>
      </c>
    </row>
    <row r="14" spans="1:42" ht="15">
      <c r="A14" s="814" t="s">
        <v>401</v>
      </c>
      <c r="B14" s="797"/>
      <c r="C14" s="818"/>
      <c r="D14" s="798"/>
      <c r="E14" s="797"/>
      <c r="F14" s="786"/>
      <c r="G14" s="798"/>
      <c r="H14" s="797"/>
      <c r="I14" s="786"/>
      <c r="J14" s="786"/>
      <c r="K14" s="797"/>
      <c r="L14" s="786"/>
      <c r="M14" s="798"/>
      <c r="N14" s="797"/>
      <c r="O14" s="786"/>
      <c r="P14" s="798"/>
      <c r="Q14" s="797"/>
      <c r="R14" s="786"/>
      <c r="S14" s="798"/>
      <c r="T14" s="797"/>
      <c r="U14" s="786"/>
      <c r="V14" s="798"/>
      <c r="W14" s="797"/>
      <c r="X14" s="786"/>
      <c r="Y14" s="798"/>
      <c r="Z14" s="797"/>
      <c r="AA14" s="786"/>
      <c r="AB14" s="797"/>
      <c r="AC14" s="813"/>
      <c r="AD14" s="798"/>
      <c r="AE14" s="797"/>
      <c r="AF14" s="813"/>
      <c r="AG14" s="798"/>
      <c r="AH14" s="797"/>
      <c r="AI14" s="813"/>
      <c r="AJ14" s="798"/>
      <c r="AK14" s="797"/>
      <c r="AL14" s="818"/>
      <c r="AM14" s="798"/>
      <c r="AN14" s="797"/>
      <c r="AO14" s="818"/>
    </row>
    <row r="15" spans="1:42" ht="15">
      <c r="A15" s="814" t="s">
        <v>5</v>
      </c>
      <c r="B15" s="797">
        <v>10421004.620000001</v>
      </c>
      <c r="C15" s="786">
        <f>+B15/$B$44</f>
        <v>0.36783653062385746</v>
      </c>
      <c r="D15" s="798"/>
      <c r="E15" s="797">
        <v>9815228.1899999995</v>
      </c>
      <c r="F15" s="786">
        <f>+E15/$E$44</f>
        <v>0.37152781516995176</v>
      </c>
      <c r="G15" s="798"/>
      <c r="H15" s="797">
        <v>11637448.41</v>
      </c>
      <c r="I15" s="786">
        <f>+H15/$H$44</f>
        <v>0.41889396822519076</v>
      </c>
      <c r="J15" s="786"/>
      <c r="K15" s="797">
        <v>10234382.539999999</v>
      </c>
      <c r="L15" s="786">
        <f>+K15/$K$44</f>
        <v>0.38762718605546015</v>
      </c>
      <c r="M15" s="798"/>
      <c r="N15" s="797">
        <v>10047899.010000002</v>
      </c>
      <c r="O15" s="786">
        <f>+N15/$K$44</f>
        <v>0.38056412331600659</v>
      </c>
      <c r="P15" s="798"/>
      <c r="Q15" s="797">
        <v>11677588.030000001</v>
      </c>
      <c r="R15" s="786">
        <f t="shared" ref="R15:R21" si="0">+Q15/$Q$44</f>
        <v>0.40919860061265795</v>
      </c>
      <c r="S15" s="798"/>
      <c r="T15" s="797">
        <v>11422004.27</v>
      </c>
      <c r="U15" s="786">
        <f>+T15/$T$44</f>
        <v>0.38173848685200251</v>
      </c>
      <c r="V15" s="798"/>
      <c r="W15" s="797">
        <v>10645226.83</v>
      </c>
      <c r="X15" s="786">
        <f>+W15/$W$44</f>
        <v>0.38809513828584741</v>
      </c>
      <c r="Y15" s="798"/>
      <c r="Z15" s="797">
        <v>10902886.359999999</v>
      </c>
      <c r="AA15" s="786">
        <f>+Z15/$Z$44</f>
        <v>0.37700734810298431</v>
      </c>
      <c r="AB15" s="797">
        <v>12256758.109999999</v>
      </c>
      <c r="AC15" s="786">
        <f>+AB15/$AB$44</f>
        <v>0.41202891652942086</v>
      </c>
      <c r="AD15" s="798"/>
      <c r="AE15" s="797">
        <v>9924573.5</v>
      </c>
      <c r="AF15" s="813">
        <f>+AE15/$AE$44</f>
        <v>0.34038465269596457</v>
      </c>
      <c r="AG15" s="798"/>
      <c r="AH15" s="797">
        <v>9637905.5</v>
      </c>
      <c r="AI15" s="813">
        <f>+AH15/$AH$44</f>
        <v>0.32964190666697674</v>
      </c>
      <c r="AJ15" s="798"/>
      <c r="AK15" s="797">
        <f>B15+E15+H15+K15+N15+Q15+T15+W15+Z15+AB15+AE15+AH15</f>
        <v>128622905.37</v>
      </c>
      <c r="AL15" s="786">
        <f>+AK15/$AK$44</f>
        <v>0.37944346256942296</v>
      </c>
      <c r="AM15" s="798"/>
      <c r="AN15" s="797">
        <v>125952539.12000002</v>
      </c>
      <c r="AO15" s="813">
        <v>0.38291558991885338</v>
      </c>
    </row>
    <row r="16" spans="1:42" ht="15">
      <c r="A16" s="795"/>
      <c r="B16" s="797"/>
      <c r="C16" s="818"/>
      <c r="D16" s="798"/>
      <c r="E16" s="797"/>
      <c r="F16" s="786"/>
      <c r="G16" s="798"/>
      <c r="H16" s="797"/>
      <c r="I16" s="786"/>
      <c r="J16" s="786"/>
      <c r="K16" s="797"/>
      <c r="L16" s="786"/>
      <c r="M16" s="798"/>
      <c r="N16" s="797"/>
      <c r="O16" s="786"/>
      <c r="P16" s="798"/>
      <c r="Q16" s="797"/>
      <c r="R16" s="786"/>
      <c r="S16" s="798"/>
      <c r="T16" s="797"/>
      <c r="U16" s="786"/>
      <c r="V16" s="798"/>
      <c r="W16" s="797"/>
      <c r="X16" s="786"/>
      <c r="Y16" s="798"/>
      <c r="Z16" s="797"/>
      <c r="AA16" s="786"/>
      <c r="AB16" s="797"/>
      <c r="AC16" s="813"/>
      <c r="AD16" s="798"/>
      <c r="AE16" s="797"/>
      <c r="AF16" s="813"/>
      <c r="AG16" s="798"/>
      <c r="AH16" s="797"/>
      <c r="AI16" s="813"/>
      <c r="AJ16" s="798"/>
      <c r="AK16" s="797"/>
      <c r="AL16" s="818"/>
      <c r="AM16" s="798"/>
      <c r="AN16" s="797"/>
      <c r="AO16" s="818"/>
    </row>
    <row r="17" spans="1:42" ht="15">
      <c r="A17" s="814" t="s">
        <v>6</v>
      </c>
      <c r="B17" s="797">
        <v>320088.40000000002</v>
      </c>
      <c r="C17" s="786">
        <f>+B17/$B$44</f>
        <v>1.1298354702096038E-2</v>
      </c>
      <c r="D17" s="798"/>
      <c r="E17" s="797">
        <v>284962.59999999998</v>
      </c>
      <c r="F17" s="786">
        <f>+E17/$E$44</f>
        <v>1.0786456527930085E-2</v>
      </c>
      <c r="G17" s="798"/>
      <c r="H17" s="797">
        <v>334383.84000000003</v>
      </c>
      <c r="I17" s="786">
        <f>+H17/$H$44</f>
        <v>1.203626161965321E-2</v>
      </c>
      <c r="J17" s="786"/>
      <c r="K17" s="797">
        <v>222854.68</v>
      </c>
      <c r="L17" s="786">
        <f>+K17/$K$44</f>
        <v>8.4406198586055615E-3</v>
      </c>
      <c r="M17" s="798"/>
      <c r="N17" s="797">
        <v>232581.33</v>
      </c>
      <c r="O17" s="786">
        <f>+N17/$K$44</f>
        <v>8.8090166773203658E-3</v>
      </c>
      <c r="P17" s="798"/>
      <c r="Q17" s="797">
        <v>313885.03000000003</v>
      </c>
      <c r="R17" s="786">
        <f t="shared" si="0"/>
        <v>1.099895926275986E-2</v>
      </c>
      <c r="S17" s="798"/>
      <c r="T17" s="797">
        <v>307908.84000000003</v>
      </c>
      <c r="U17" s="786">
        <f>+T17/$T$44</f>
        <v>1.0290720603097389E-2</v>
      </c>
      <c r="V17" s="798"/>
      <c r="W17" s="797">
        <v>280200.69</v>
      </c>
      <c r="X17" s="786">
        <f>+W17/$W$44</f>
        <v>1.021533192950665E-2</v>
      </c>
      <c r="Y17" s="798"/>
      <c r="Z17" s="797">
        <v>293544.96000000002</v>
      </c>
      <c r="AA17" s="786">
        <f>+Z17/$Z$44</f>
        <v>1.015039534160536E-2</v>
      </c>
      <c r="AB17" s="797">
        <v>319390.09000000003</v>
      </c>
      <c r="AC17" s="813">
        <f>+AB17/$AB$44</f>
        <v>1.0736766733249518E-2</v>
      </c>
      <c r="AD17" s="798"/>
      <c r="AE17" s="797">
        <v>270379.5</v>
      </c>
      <c r="AF17" s="813">
        <f>+AE17/$AE$44</f>
        <v>9.2732480850294015E-3</v>
      </c>
      <c r="AG17" s="798"/>
      <c r="AH17" s="797">
        <v>297881.28000000003</v>
      </c>
      <c r="AI17" s="813">
        <f>+AH17/$AH$44</f>
        <v>1.018832910320604E-2</v>
      </c>
      <c r="AJ17" s="798"/>
      <c r="AK17" s="797">
        <f>B17+E17+H17+K17+N17+Q17+T17+W17+Z17+AB17+AE17+AH17</f>
        <v>3478061.24</v>
      </c>
      <c r="AL17" s="786">
        <f>+AK17/$AK$44</f>
        <v>1.0260439974806494E-2</v>
      </c>
      <c r="AM17" s="798"/>
      <c r="AN17" s="797">
        <v>3484661.2299999995</v>
      </c>
      <c r="AO17" s="809">
        <v>1.0593919899316491E-2</v>
      </c>
    </row>
    <row r="18" spans="1:42" ht="15">
      <c r="A18" s="814" t="s">
        <v>7</v>
      </c>
      <c r="B18" s="797">
        <v>847072.33</v>
      </c>
      <c r="C18" s="786">
        <f>+B18/$B$44</f>
        <v>2.989962661149528E-2</v>
      </c>
      <c r="D18" s="798"/>
      <c r="E18" s="797">
        <v>744331.07</v>
      </c>
      <c r="F18" s="786">
        <f>+E18/$E$44</f>
        <v>2.8174555990655211E-2</v>
      </c>
      <c r="G18" s="798"/>
      <c r="H18" s="797">
        <v>884900.35</v>
      </c>
      <c r="I18" s="786">
        <f>+H18/$H$44</f>
        <v>3.1852293220637373E-2</v>
      </c>
      <c r="J18" s="786"/>
      <c r="K18" s="797">
        <v>827456.95</v>
      </c>
      <c r="L18" s="786">
        <f>+K18/$K$44</f>
        <v>3.1339927724700192E-2</v>
      </c>
      <c r="M18" s="798"/>
      <c r="N18" s="797">
        <v>764044.37</v>
      </c>
      <c r="O18" s="786">
        <f>+N18/$K$44</f>
        <v>2.893817658340303E-2</v>
      </c>
      <c r="P18" s="798"/>
      <c r="Q18" s="797">
        <v>836914.96</v>
      </c>
      <c r="R18" s="786">
        <f t="shared" si="0"/>
        <v>2.9326640876865956E-2</v>
      </c>
      <c r="S18" s="798"/>
      <c r="T18" s="797">
        <v>803086.65</v>
      </c>
      <c r="U18" s="786">
        <f>+T18/$T$44</f>
        <v>2.6840217823000671E-2</v>
      </c>
      <c r="V18" s="798"/>
      <c r="W18" s="797">
        <v>774997.46</v>
      </c>
      <c r="X18" s="786">
        <f>+W18/$W$44</f>
        <v>2.8254235556752386E-2</v>
      </c>
      <c r="Y18" s="798"/>
      <c r="Z18" s="797">
        <v>787824.81</v>
      </c>
      <c r="AA18" s="786">
        <f>+Z18/$Z$44</f>
        <v>2.7241936912918308E-2</v>
      </c>
      <c r="AB18" s="797">
        <v>857067.05</v>
      </c>
      <c r="AC18" s="813">
        <f>+AB18/$AB$44</f>
        <v>2.8811567042059137E-2</v>
      </c>
      <c r="AD18" s="798"/>
      <c r="AE18" s="797">
        <v>706329.78</v>
      </c>
      <c r="AF18" s="813">
        <f>+AE18/$AE$44</f>
        <v>2.4225103159759665E-2</v>
      </c>
      <c r="AG18" s="798"/>
      <c r="AH18" s="797">
        <v>809289.93</v>
      </c>
      <c r="AI18" s="813">
        <f>+AH18/$AH$44</f>
        <v>2.76798600662337E-2</v>
      </c>
      <c r="AJ18" s="798"/>
      <c r="AK18" s="797">
        <f>B18+E18+H18+K18+N18+Q18+T18+W18+Z18+AB18+AE18+AH18</f>
        <v>9643315.7100000009</v>
      </c>
      <c r="AL18" s="786">
        <f>+AK18/$AK$44</f>
        <v>2.8448223068252666E-2</v>
      </c>
      <c r="AM18" s="798"/>
      <c r="AN18" s="797">
        <v>9142302.5299999993</v>
      </c>
      <c r="AO18" s="809">
        <v>2.7794042033216098E-2</v>
      </c>
    </row>
    <row r="19" spans="1:42" ht="15">
      <c r="A19" s="814" t="s">
        <v>8</v>
      </c>
      <c r="B19" s="797">
        <v>209885.3</v>
      </c>
      <c r="C19" s="786">
        <f>+B19/$B$44</f>
        <v>7.4084489352186375E-3</v>
      </c>
      <c r="D19" s="798"/>
      <c r="E19" s="797">
        <v>195043.29</v>
      </c>
      <c r="F19" s="786">
        <f>+E19/$E$44</f>
        <v>7.3828143365110392E-3</v>
      </c>
      <c r="G19" s="798"/>
      <c r="H19" s="797">
        <v>234198.35</v>
      </c>
      <c r="I19" s="786">
        <f>+H19/$H$44</f>
        <v>8.4300503621559855E-3</v>
      </c>
      <c r="J19" s="786"/>
      <c r="K19" s="797">
        <v>221547.68</v>
      </c>
      <c r="L19" s="786">
        <f>+K19/$K$44</f>
        <v>8.391117240328946E-3</v>
      </c>
      <c r="M19" s="798"/>
      <c r="N19" s="797">
        <v>208549.24</v>
      </c>
      <c r="O19" s="786">
        <f>+N19/$K$44</f>
        <v>7.8988013921946695E-3</v>
      </c>
      <c r="P19" s="798"/>
      <c r="Q19" s="797">
        <v>223390.44</v>
      </c>
      <c r="R19" s="786">
        <f t="shared" si="0"/>
        <v>7.8279054889938537E-3</v>
      </c>
      <c r="S19" s="798"/>
      <c r="T19" s="797">
        <v>221603.95</v>
      </c>
      <c r="U19" s="786">
        <f>+T19/$T$44</f>
        <v>7.4062970520520416E-3</v>
      </c>
      <c r="V19" s="798"/>
      <c r="W19" s="797">
        <v>209237.62</v>
      </c>
      <c r="X19" s="786">
        <f>+W19/$W$44</f>
        <v>7.6282172625626987E-3</v>
      </c>
      <c r="Y19" s="798"/>
      <c r="Z19" s="797">
        <v>212295.74</v>
      </c>
      <c r="AA19" s="786">
        <f>+Z19/$Z$44</f>
        <v>7.3409050877203362E-3</v>
      </c>
      <c r="AB19" s="797">
        <v>226052.18</v>
      </c>
      <c r="AC19" s="813">
        <f>+AB19/$AB$44</f>
        <v>7.5990758705210036E-3</v>
      </c>
      <c r="AD19" s="798"/>
      <c r="AE19" s="797">
        <v>210490.49</v>
      </c>
      <c r="AF19" s="813">
        <f>+AE19/$AE$44</f>
        <v>7.2192253233303574E-3</v>
      </c>
      <c r="AG19" s="798"/>
      <c r="AH19" s="797">
        <v>212748.07</v>
      </c>
      <c r="AI19" s="813">
        <f>+AH19/$AH$44</f>
        <v>7.2765477348288414E-3</v>
      </c>
      <c r="AJ19" s="798"/>
      <c r="AK19" s="797">
        <f>B19+E19+H19+K19+N19+Q19+T19+W19+Z19+AB19+AE19+AH19</f>
        <v>2585042.3499999992</v>
      </c>
      <c r="AL19" s="786">
        <f>+AK19/$AK$44</f>
        <v>7.6259933434949263E-3</v>
      </c>
      <c r="AM19" s="798"/>
      <c r="AN19" s="797">
        <v>2239922.37</v>
      </c>
      <c r="AO19" s="809">
        <v>6.8097173877838223E-3</v>
      </c>
      <c r="AP19" s="819"/>
    </row>
    <row r="20" spans="1:42" ht="15">
      <c r="A20" s="811" t="s">
        <v>342</v>
      </c>
      <c r="B20" s="797">
        <v>0</v>
      </c>
      <c r="C20" s="786">
        <f>+B20/$B$44</f>
        <v>0</v>
      </c>
      <c r="D20" s="798"/>
      <c r="E20" s="798">
        <v>88472.76</v>
      </c>
      <c r="F20" s="786">
        <f>+E20/$E$44</f>
        <v>3.3488871158741241E-3</v>
      </c>
      <c r="G20" s="798"/>
      <c r="H20" s="798">
        <v>-88472.76</v>
      </c>
      <c r="I20" s="786">
        <f>+H20/$H$44</f>
        <v>-3.1846075024821465E-3</v>
      </c>
      <c r="J20" s="786"/>
      <c r="K20" s="798">
        <v>45055.53</v>
      </c>
      <c r="L20" s="786">
        <f>+K20/$K$44</f>
        <v>1.7064779669782957E-3</v>
      </c>
      <c r="M20" s="798"/>
      <c r="N20" s="798">
        <v>-45055.519999999997</v>
      </c>
      <c r="O20" s="786">
        <f>+N20/$K$44</f>
        <v>-1.7064775882283472E-3</v>
      </c>
      <c r="P20" s="798"/>
      <c r="Q20" s="798">
        <v>-0.01</v>
      </c>
      <c r="R20" s="786">
        <f t="shared" si="0"/>
        <v>-3.5041362956238658E-10</v>
      </c>
      <c r="S20" s="798"/>
      <c r="T20" s="798">
        <v>0</v>
      </c>
      <c r="U20" s="786">
        <f>+T20/$T$44</f>
        <v>0</v>
      </c>
      <c r="V20" s="798"/>
      <c r="W20" s="798">
        <v>0</v>
      </c>
      <c r="X20" s="786">
        <f>+W20/$W$44</f>
        <v>0</v>
      </c>
      <c r="Y20" s="798"/>
      <c r="Z20" s="798">
        <v>664383.42000000004</v>
      </c>
      <c r="AA20" s="786">
        <f>+Z20/$Z$44</f>
        <v>2.2973497386593992E-2</v>
      </c>
      <c r="AB20" s="798">
        <v>769659.08</v>
      </c>
      <c r="AC20" s="813">
        <f>+AB20/$AB$44</f>
        <v>2.5873219817457167E-2</v>
      </c>
      <c r="AD20" s="798"/>
      <c r="AE20" s="798">
        <v>24311.35</v>
      </c>
      <c r="AF20" s="813">
        <f>+AE20/$AE$44</f>
        <v>8.3381018099367571E-4</v>
      </c>
      <c r="AG20" s="798"/>
      <c r="AH20" s="798">
        <v>30971.53</v>
      </c>
      <c r="AI20" s="820">
        <f>+AH20/$AH$44</f>
        <v>1.0593083945047469E-3</v>
      </c>
      <c r="AJ20" s="798"/>
      <c r="AK20" s="797">
        <f>B20+E20+H20+K20+N20+Q20+T20+W20+Z20+AB20+AE20+AH20</f>
        <v>1489325.3800000001</v>
      </c>
      <c r="AL20" s="786">
        <f>+AK20/$AK$44</f>
        <v>4.393578091352374E-3</v>
      </c>
      <c r="AM20" s="798"/>
      <c r="AN20" s="797">
        <v>3235660.66</v>
      </c>
      <c r="AO20" s="809">
        <v>9.8369188827602434E-3</v>
      </c>
    </row>
    <row r="21" spans="1:42" ht="15">
      <c r="A21" s="814" t="s">
        <v>9</v>
      </c>
      <c r="B21" s="815">
        <v>274107.45</v>
      </c>
      <c r="C21" s="816">
        <f>+B21/$B$44</f>
        <v>9.6753371774392777E-3</v>
      </c>
      <c r="D21" s="798"/>
      <c r="E21" s="815">
        <v>252130.51</v>
      </c>
      <c r="F21" s="816">
        <f>+E21/$E$44</f>
        <v>9.5436902438419697E-3</v>
      </c>
      <c r="G21" s="798"/>
      <c r="H21" s="815">
        <v>257734.38</v>
      </c>
      <c r="I21" s="816">
        <f>+H21/$H$44</f>
        <v>9.2772378774617689E-3</v>
      </c>
      <c r="J21" s="816"/>
      <c r="K21" s="815">
        <v>312949.65000000002</v>
      </c>
      <c r="L21" s="816">
        <f>+K21/$K$44</f>
        <v>1.1852966383894924E-2</v>
      </c>
      <c r="M21" s="798"/>
      <c r="N21" s="815">
        <v>201443.75</v>
      </c>
      <c r="O21" s="816">
        <f>+N21/$K$44</f>
        <v>7.6296809949962649E-3</v>
      </c>
      <c r="P21" s="798"/>
      <c r="Q21" s="821">
        <v>334015.53000000003</v>
      </c>
      <c r="R21" s="816">
        <f t="shared" si="0"/>
        <v>1.1704359419750423E-2</v>
      </c>
      <c r="S21" s="798"/>
      <c r="T21" s="815">
        <v>324486.83999999997</v>
      </c>
      <c r="U21" s="816">
        <f>+T21/$T$44</f>
        <v>1.0844779285394877E-2</v>
      </c>
      <c r="V21" s="798"/>
      <c r="W21" s="815">
        <v>700188.72</v>
      </c>
      <c r="X21" s="816">
        <f>+W21/$W$44</f>
        <v>2.5526918538624554E-2</v>
      </c>
      <c r="Y21" s="798"/>
      <c r="Z21" s="815">
        <v>259859.71</v>
      </c>
      <c r="AA21" s="816">
        <f>+Z21/$Z$44</f>
        <v>8.9856040786900904E-3</v>
      </c>
      <c r="AB21" s="815">
        <v>-43243.040000000001</v>
      </c>
      <c r="AC21" s="817">
        <f>+AB21/$AB$44</f>
        <v>-1.4536782694684679E-3</v>
      </c>
      <c r="AD21" s="798"/>
      <c r="AE21" s="815">
        <v>266956.07</v>
      </c>
      <c r="AF21" s="817">
        <f>+AE21/$AE$44</f>
        <v>9.1558341698038306E-3</v>
      </c>
      <c r="AG21" s="798"/>
      <c r="AH21" s="815">
        <v>276562.89</v>
      </c>
      <c r="AI21" s="817">
        <f>+AH21/$AH$44</f>
        <v>9.4591836756367197E-3</v>
      </c>
      <c r="AJ21" s="798"/>
      <c r="AK21" s="815">
        <f>B21+E21+H21+K21+N21+Q21+T21+W21+Z21+AB21+AE21+AH21</f>
        <v>3417192.46</v>
      </c>
      <c r="AL21" s="816">
        <f>+AK21/$AK$44</f>
        <v>1.0080874285638322E-2</v>
      </c>
      <c r="AM21" s="798"/>
      <c r="AN21" s="815">
        <v>3242401.98</v>
      </c>
      <c r="AO21" s="816">
        <v>9.8574135591095024E-3</v>
      </c>
    </row>
    <row r="22" spans="1:42" ht="15">
      <c r="A22" s="795"/>
      <c r="B22" s="797"/>
      <c r="C22" s="786"/>
      <c r="D22" s="798"/>
      <c r="E22" s="798"/>
      <c r="F22" s="786"/>
      <c r="G22" s="798"/>
      <c r="H22" s="798"/>
      <c r="I22" s="786"/>
      <c r="J22" s="786"/>
      <c r="K22" s="798"/>
      <c r="L22" s="786"/>
      <c r="M22" s="798"/>
      <c r="N22" s="798"/>
      <c r="O22" s="786"/>
      <c r="P22" s="798"/>
      <c r="Q22" s="798"/>
      <c r="R22" s="786"/>
      <c r="S22" s="798"/>
      <c r="T22" s="798"/>
      <c r="U22" s="786"/>
      <c r="V22" s="798"/>
      <c r="W22" s="798"/>
      <c r="X22" s="786"/>
      <c r="Y22" s="798"/>
      <c r="Z22" s="798"/>
      <c r="AA22" s="786"/>
      <c r="AB22" s="798"/>
      <c r="AC22" s="813"/>
      <c r="AD22" s="798"/>
      <c r="AE22" s="798"/>
      <c r="AF22" s="813"/>
      <c r="AG22" s="798"/>
      <c r="AH22" s="798"/>
      <c r="AI22" s="813"/>
      <c r="AJ22" s="798"/>
      <c r="AK22" s="797"/>
      <c r="AL22" s="818"/>
      <c r="AM22" s="798"/>
      <c r="AN22" s="797"/>
      <c r="AO22" s="818"/>
    </row>
    <row r="23" spans="1:42" ht="15">
      <c r="A23" s="814" t="s">
        <v>10</v>
      </c>
      <c r="B23" s="797">
        <v>12072158.100000001</v>
      </c>
      <c r="C23" s="786">
        <f>+B23/$B$44</f>
        <v>0.4261182980501067</v>
      </c>
      <c r="D23" s="798"/>
      <c r="E23" s="797">
        <v>11380168.419999998</v>
      </c>
      <c r="F23" s="786">
        <f>+E23/$E$44</f>
        <v>0.43076421938476411</v>
      </c>
      <c r="G23" s="798"/>
      <c r="H23" s="797">
        <v>13260192.57</v>
      </c>
      <c r="I23" s="786">
        <f>+H23/$H$44</f>
        <v>0.47730520380261698</v>
      </c>
      <c r="J23" s="786"/>
      <c r="K23" s="797">
        <v>11864247.029999997</v>
      </c>
      <c r="L23" s="786">
        <f>+K23/$K$44</f>
        <v>0.44935829522996801</v>
      </c>
      <c r="M23" s="798"/>
      <c r="N23" s="797">
        <v>11409462.180000002</v>
      </c>
      <c r="O23" s="786">
        <f>+N23/$K$44</f>
        <v>0.43213332137569255</v>
      </c>
      <c r="P23" s="798"/>
      <c r="Q23" s="797">
        <v>13385793.979999999</v>
      </c>
      <c r="R23" s="786">
        <f>+Q23/$Q$44</f>
        <v>0.46905646531061435</v>
      </c>
      <c r="S23" s="798"/>
      <c r="T23" s="797">
        <v>13079090.549999999</v>
      </c>
      <c r="U23" s="786">
        <f>+T23/$T$44</f>
        <v>0.43712050161554744</v>
      </c>
      <c r="V23" s="798"/>
      <c r="W23" s="797">
        <v>12609851.32</v>
      </c>
      <c r="X23" s="786">
        <f>+W23/$W$44</f>
        <v>0.45971984157329371</v>
      </c>
      <c r="Y23" s="798"/>
      <c r="Z23" s="797">
        <v>13120795.000000002</v>
      </c>
      <c r="AA23" s="786">
        <f>+Z23/$Z$44</f>
        <v>0.45369968691051249</v>
      </c>
      <c r="AB23" s="797">
        <v>14385683.470000001</v>
      </c>
      <c r="AC23" s="813">
        <f>+AB23/$AB$44</f>
        <v>0.48359586772323926</v>
      </c>
      <c r="AD23" s="798"/>
      <c r="AE23" s="797">
        <v>11403040.689999999</v>
      </c>
      <c r="AF23" s="813">
        <f>+AE23/$AE$44</f>
        <v>0.39109187361488146</v>
      </c>
      <c r="AG23" s="798"/>
      <c r="AH23" s="797">
        <v>11265359.199999999</v>
      </c>
      <c r="AI23" s="813">
        <f>+AH23/$AH$44</f>
        <v>0.38530513564138674</v>
      </c>
      <c r="AJ23" s="798"/>
      <c r="AK23" s="822">
        <f>SUM(AK15:AK22)</f>
        <v>149235842.50999999</v>
      </c>
      <c r="AL23" s="786">
        <f>+AK23/$AK$44</f>
        <v>0.44025257133296769</v>
      </c>
      <c r="AM23" s="798"/>
      <c r="AN23" s="823">
        <v>147297487.89000002</v>
      </c>
      <c r="AO23" s="820">
        <v>0.4478076016810395</v>
      </c>
    </row>
    <row r="24" spans="1:42" ht="15">
      <c r="A24" s="795"/>
      <c r="B24" s="797"/>
      <c r="C24" s="786"/>
      <c r="D24" s="798"/>
      <c r="E24" s="797"/>
      <c r="F24" s="786"/>
      <c r="G24" s="798"/>
      <c r="H24" s="797"/>
      <c r="I24" s="786"/>
      <c r="J24" s="786"/>
      <c r="K24" s="797"/>
      <c r="L24" s="786"/>
      <c r="M24" s="798"/>
      <c r="N24" s="797"/>
      <c r="O24" s="786"/>
      <c r="P24" s="798"/>
      <c r="Q24" s="797"/>
      <c r="R24" s="786"/>
      <c r="S24" s="798"/>
      <c r="T24" s="797"/>
      <c r="U24" s="786"/>
      <c r="V24" s="798"/>
      <c r="W24" s="797"/>
      <c r="X24" s="786"/>
      <c r="Y24" s="798"/>
      <c r="Z24" s="797"/>
      <c r="AA24" s="786"/>
      <c r="AB24" s="797"/>
      <c r="AC24" s="813"/>
      <c r="AD24" s="798"/>
      <c r="AE24" s="797"/>
      <c r="AF24" s="813"/>
      <c r="AG24" s="798"/>
      <c r="AH24" s="797"/>
      <c r="AI24" s="813"/>
      <c r="AJ24" s="798"/>
      <c r="AK24" s="797"/>
      <c r="AL24" s="818"/>
      <c r="AM24" s="798"/>
      <c r="AN24" s="797"/>
      <c r="AO24" s="818"/>
    </row>
    <row r="25" spans="1:42" ht="15">
      <c r="A25" s="795"/>
      <c r="B25" s="797"/>
      <c r="C25" s="786"/>
      <c r="D25" s="798"/>
      <c r="E25" s="797"/>
      <c r="F25" s="786"/>
      <c r="G25" s="798"/>
      <c r="H25" s="797"/>
      <c r="I25" s="786"/>
      <c r="J25" s="786"/>
      <c r="K25" s="797"/>
      <c r="L25" s="786"/>
      <c r="M25" s="798"/>
      <c r="N25" s="797"/>
      <c r="O25" s="786"/>
      <c r="P25" s="798"/>
      <c r="Q25" s="797"/>
      <c r="R25" s="786"/>
      <c r="S25" s="798"/>
      <c r="T25" s="797"/>
      <c r="U25" s="786"/>
      <c r="V25" s="798"/>
      <c r="W25" s="797"/>
      <c r="X25" s="786"/>
      <c r="Y25" s="798"/>
      <c r="Z25" s="797"/>
      <c r="AA25" s="786"/>
      <c r="AB25" s="797"/>
      <c r="AC25" s="813"/>
      <c r="AD25" s="798"/>
      <c r="AE25" s="797"/>
      <c r="AF25" s="813"/>
      <c r="AG25" s="798"/>
      <c r="AH25" s="797"/>
      <c r="AI25" s="813"/>
      <c r="AJ25" s="798"/>
      <c r="AK25" s="797"/>
      <c r="AL25" s="818"/>
      <c r="AM25" s="798"/>
      <c r="AN25" s="797"/>
      <c r="AO25" s="818"/>
    </row>
    <row r="26" spans="1:42" ht="15.6">
      <c r="A26" s="807" t="s">
        <v>11</v>
      </c>
      <c r="B26" s="797"/>
      <c r="C26" s="786"/>
      <c r="D26" s="798"/>
      <c r="E26" s="797"/>
      <c r="F26" s="786"/>
      <c r="G26" s="798"/>
      <c r="H26" s="797"/>
      <c r="I26" s="786"/>
      <c r="J26" s="786"/>
      <c r="K26" s="797"/>
      <c r="L26" s="786"/>
      <c r="M26" s="798"/>
      <c r="N26" s="797"/>
      <c r="O26" s="786"/>
      <c r="P26" s="798"/>
      <c r="Q26" s="797"/>
      <c r="R26" s="786"/>
      <c r="S26" s="798"/>
      <c r="T26" s="797"/>
      <c r="U26" s="786"/>
      <c r="V26" s="798"/>
      <c r="W26" s="797"/>
      <c r="X26" s="786"/>
      <c r="Y26" s="798"/>
      <c r="Z26" s="797"/>
      <c r="AA26" s="786"/>
      <c r="AB26" s="797"/>
      <c r="AC26" s="813"/>
      <c r="AD26" s="798"/>
      <c r="AE26" s="797"/>
      <c r="AF26" s="813"/>
      <c r="AG26" s="798"/>
      <c r="AH26" s="797"/>
      <c r="AI26" s="813"/>
      <c r="AJ26" s="798"/>
      <c r="AK26" s="797"/>
      <c r="AL26" s="818"/>
      <c r="AM26" s="798"/>
      <c r="AN26" s="797"/>
      <c r="AO26" s="818"/>
    </row>
    <row r="27" spans="1:42" ht="15">
      <c r="A27" s="795"/>
      <c r="B27" s="797"/>
      <c r="C27" s="786"/>
      <c r="D27" s="798"/>
      <c r="E27" s="797"/>
      <c r="F27" s="786"/>
      <c r="G27" s="798"/>
      <c r="H27" s="797"/>
      <c r="I27" s="786"/>
      <c r="J27" s="786"/>
      <c r="K27" s="797"/>
      <c r="L27" s="786"/>
      <c r="M27" s="798"/>
      <c r="N27" s="797"/>
      <c r="O27" s="786"/>
      <c r="P27" s="798"/>
      <c r="Q27" s="797"/>
      <c r="R27" s="786"/>
      <c r="S27" s="798"/>
      <c r="T27" s="797"/>
      <c r="U27" s="786"/>
      <c r="V27" s="798"/>
      <c r="W27" s="797"/>
      <c r="X27" s="786"/>
      <c r="Y27" s="798"/>
      <c r="Z27" s="797"/>
      <c r="AA27" s="786"/>
      <c r="AB27" s="797"/>
      <c r="AC27" s="813"/>
      <c r="AD27" s="798"/>
      <c r="AE27" s="797"/>
      <c r="AF27" s="813"/>
      <c r="AG27" s="798"/>
      <c r="AH27" s="797"/>
      <c r="AI27" s="813"/>
      <c r="AJ27" s="798"/>
      <c r="AK27" s="797"/>
      <c r="AL27" s="818"/>
      <c r="AM27" s="798"/>
      <c r="AN27" s="797"/>
      <c r="AO27" s="818"/>
    </row>
    <row r="28" spans="1:42" ht="15">
      <c r="A28" s="795" t="s">
        <v>357</v>
      </c>
      <c r="B28" s="822">
        <v>2137413.23</v>
      </c>
      <c r="C28" s="786">
        <f t="shared" ref="C28:C33" si="1">+B28/$B$44</f>
        <v>7.5445573215064274E-2</v>
      </c>
      <c r="D28" s="798"/>
      <c r="E28" s="822">
        <v>1957085.16</v>
      </c>
      <c r="F28" s="786">
        <f t="shared" ref="F28:F33" si="2">+E28/$E$44</f>
        <v>7.4079945929034524E-2</v>
      </c>
      <c r="G28" s="798"/>
      <c r="H28" s="822">
        <v>2170867.33</v>
      </c>
      <c r="I28" s="786">
        <f t="shared" ref="I28:I33" si="3">+H28/$H$44</f>
        <v>7.814111807986307E-2</v>
      </c>
      <c r="J28" s="786"/>
      <c r="K28" s="822">
        <v>2088631.45</v>
      </c>
      <c r="L28" s="786">
        <f t="shared" ref="L28:L33" si="4">+K28/$K$44</f>
        <v>7.9106905424548998E-2</v>
      </c>
      <c r="M28" s="798"/>
      <c r="N28" s="822">
        <v>2227785.52</v>
      </c>
      <c r="O28" s="786">
        <f t="shared" ref="O28:O33" si="5">+N28/$K$44</f>
        <v>8.437736510997175E-2</v>
      </c>
      <c r="P28" s="798"/>
      <c r="Q28" s="822">
        <v>2198155.62</v>
      </c>
      <c r="R28" s="786">
        <f t="shared" ref="R28:R33" si="6">+Q28/$Q$44</f>
        <v>7.7026368914715815E-2</v>
      </c>
      <c r="S28" s="798"/>
      <c r="T28" s="822">
        <v>2117095.7999999998</v>
      </c>
      <c r="U28" s="786">
        <f t="shared" ref="U28:U33" si="7">+T28/$T$44</f>
        <v>7.0756141226055558E-2</v>
      </c>
      <c r="V28" s="798"/>
      <c r="W28" s="822">
        <v>2021719.44</v>
      </c>
      <c r="X28" s="786">
        <f t="shared" ref="X28:X33" si="8">+W28/$W$44</f>
        <v>7.370622516288701E-2</v>
      </c>
      <c r="Y28" s="798"/>
      <c r="Z28" s="822">
        <v>2046204.57</v>
      </c>
      <c r="AA28" s="786">
        <f t="shared" ref="AA28:AA33" si="9">+Z28/$Z$44</f>
        <v>7.0755039825243796E-2</v>
      </c>
      <c r="AB28" s="822">
        <v>2151537.6800000002</v>
      </c>
      <c r="AC28" s="813">
        <f t="shared" ref="AC28:AC33" si="10">+AB28/$AB$44</f>
        <v>7.2327097525026043E-2</v>
      </c>
      <c r="AD28" s="798"/>
      <c r="AE28" s="822">
        <v>1832678.35</v>
      </c>
      <c r="AF28" s="813">
        <f t="shared" ref="AF28:AF33" si="11">+AE28/$AE$44</f>
        <v>6.285565658495687E-2</v>
      </c>
      <c r="AG28" s="798"/>
      <c r="AH28" s="822">
        <v>2047450.93</v>
      </c>
      <c r="AI28" s="813">
        <f t="shared" ref="AI28:AI33" si="12">+AH28/$AH$44</f>
        <v>7.0028247151030343E-2</v>
      </c>
      <c r="AJ28" s="798"/>
      <c r="AK28" s="797">
        <f t="shared" ref="AK28:AK33" si="13">B28+E28+H28+K28+N28+Q28+T28+W28+Z28+AB28+AE28+AH28</f>
        <v>24996625.080000002</v>
      </c>
      <c r="AL28" s="786">
        <f t="shared" ref="AL28:AL33" si="14">+AK28/$AK$44</f>
        <v>7.3741188986678849E-2</v>
      </c>
      <c r="AM28" s="798"/>
      <c r="AN28" s="797">
        <v>23943255.73</v>
      </c>
      <c r="AO28" s="809">
        <v>7.2791274844375795E-2</v>
      </c>
    </row>
    <row r="29" spans="1:42" ht="15">
      <c r="A29" s="795" t="s">
        <v>358</v>
      </c>
      <c r="B29" s="822">
        <v>927757.7</v>
      </c>
      <c r="C29" s="786">
        <f t="shared" si="1"/>
        <v>3.2747627131132537E-2</v>
      </c>
      <c r="D29" s="798"/>
      <c r="E29" s="822">
        <v>791895.06</v>
      </c>
      <c r="F29" s="786">
        <f t="shared" si="2"/>
        <v>2.9974956851785417E-2</v>
      </c>
      <c r="G29" s="798"/>
      <c r="H29" s="822">
        <v>787743.42</v>
      </c>
      <c r="I29" s="786">
        <f t="shared" si="3"/>
        <v>2.8355096024617575E-2</v>
      </c>
      <c r="J29" s="786"/>
      <c r="K29" s="822">
        <v>686749.21</v>
      </c>
      <c r="L29" s="786">
        <f t="shared" si="4"/>
        <v>2.6010622796019726E-2</v>
      </c>
      <c r="M29" s="798"/>
      <c r="N29" s="822">
        <v>691839.29</v>
      </c>
      <c r="O29" s="786">
        <f t="shared" si="5"/>
        <v>2.6203409549835674E-2</v>
      </c>
      <c r="P29" s="798"/>
      <c r="Q29" s="822">
        <v>730005.21</v>
      </c>
      <c r="R29" s="786">
        <f t="shared" si="6"/>
        <v>2.5580377523555218E-2</v>
      </c>
      <c r="S29" s="798"/>
      <c r="T29" s="822">
        <v>755307.44</v>
      </c>
      <c r="U29" s="786">
        <f t="shared" si="7"/>
        <v>2.5243373442869466E-2</v>
      </c>
      <c r="V29" s="798"/>
      <c r="W29" s="822">
        <v>813300.6</v>
      </c>
      <c r="X29" s="786">
        <f t="shared" si="8"/>
        <v>2.9650660701324168E-2</v>
      </c>
      <c r="Y29" s="798"/>
      <c r="Z29" s="822">
        <v>853563.12</v>
      </c>
      <c r="AA29" s="786">
        <f t="shared" si="9"/>
        <v>2.9515080473581069E-2</v>
      </c>
      <c r="AB29" s="822">
        <v>738989.69</v>
      </c>
      <c r="AC29" s="813">
        <f t="shared" si="10"/>
        <v>2.4842223250591065E-2</v>
      </c>
      <c r="AD29" s="798"/>
      <c r="AE29" s="822">
        <v>696798.42</v>
      </c>
      <c r="AF29" s="813">
        <f t="shared" si="11"/>
        <v>2.3898204612097119E-2</v>
      </c>
      <c r="AG29" s="798"/>
      <c r="AH29" s="822">
        <v>876782.09</v>
      </c>
      <c r="AI29" s="813">
        <f t="shared" si="12"/>
        <v>2.9988270779274271E-2</v>
      </c>
      <c r="AJ29" s="798"/>
      <c r="AK29" s="797">
        <f t="shared" si="13"/>
        <v>9350731.25</v>
      </c>
      <c r="AL29" s="786">
        <f t="shared" si="14"/>
        <v>2.7585085509067197E-2</v>
      </c>
      <c r="AM29" s="798"/>
      <c r="AN29" s="797">
        <v>8163085.4800000004</v>
      </c>
      <c r="AO29" s="809">
        <v>2.4817067714325139E-2</v>
      </c>
    </row>
    <row r="30" spans="1:42" ht="15">
      <c r="A30" s="795" t="s">
        <v>359</v>
      </c>
      <c r="B30" s="815">
        <v>2963738.16</v>
      </c>
      <c r="C30" s="816">
        <f t="shared" si="1"/>
        <v>0.10461286624512935</v>
      </c>
      <c r="D30" s="798"/>
      <c r="E30" s="815">
        <v>2623985.96</v>
      </c>
      <c r="F30" s="816">
        <f t="shared" si="2"/>
        <v>9.9323597157798565E-2</v>
      </c>
      <c r="G30" s="798"/>
      <c r="H30" s="815">
        <v>1858881.48</v>
      </c>
      <c r="I30" s="816">
        <f t="shared" si="3"/>
        <v>6.6911079833308199E-2</v>
      </c>
      <c r="J30" s="816"/>
      <c r="K30" s="815">
        <v>1535481.08</v>
      </c>
      <c r="L30" s="816">
        <f t="shared" si="4"/>
        <v>5.8156338006278875E-2</v>
      </c>
      <c r="M30" s="798"/>
      <c r="N30" s="815">
        <v>1856130.43</v>
      </c>
      <c r="O30" s="816">
        <f t="shared" si="5"/>
        <v>7.0300930488065502E-2</v>
      </c>
      <c r="P30" s="798"/>
      <c r="Q30" s="815">
        <v>1885843.27</v>
      </c>
      <c r="R30" s="816">
        <f t="shared" si="6"/>
        <v>6.608251850264997E-2</v>
      </c>
      <c r="S30" s="798"/>
      <c r="T30" s="815">
        <v>2181431.2599999998</v>
      </c>
      <c r="U30" s="816">
        <f t="shared" si="7"/>
        <v>7.290631737472264E-2</v>
      </c>
      <c r="V30" s="798"/>
      <c r="W30" s="815">
        <v>1940949.37</v>
      </c>
      <c r="X30" s="816">
        <f t="shared" si="8"/>
        <v>7.0761574758851656E-2</v>
      </c>
      <c r="Y30" s="798"/>
      <c r="Z30" s="815">
        <v>2102067.08</v>
      </c>
      <c r="AA30" s="816">
        <f t="shared" si="9"/>
        <v>7.2686691321744989E-2</v>
      </c>
      <c r="AB30" s="815">
        <v>2106261.84</v>
      </c>
      <c r="AC30" s="817">
        <f t="shared" si="10"/>
        <v>7.0805083699450141E-2</v>
      </c>
      <c r="AD30" s="798"/>
      <c r="AE30" s="815">
        <v>2117879.1800000002</v>
      </c>
      <c r="AF30" s="817">
        <f t="shared" si="11"/>
        <v>7.2637234147776147E-2</v>
      </c>
      <c r="AG30" s="798"/>
      <c r="AH30" s="815">
        <v>2247363.2599999998</v>
      </c>
      <c r="AI30" s="817">
        <f t="shared" si="12"/>
        <v>7.6865778565655421E-2</v>
      </c>
      <c r="AJ30" s="798"/>
      <c r="AK30" s="815">
        <f t="shared" si="13"/>
        <v>25420012.369999997</v>
      </c>
      <c r="AL30" s="816">
        <f t="shared" si="14"/>
        <v>7.4990200885946309E-2</v>
      </c>
      <c r="AM30" s="798"/>
      <c r="AN30" s="815">
        <v>25186526.910000004</v>
      </c>
      <c r="AO30" s="816">
        <v>7.657101537715888E-2</v>
      </c>
    </row>
    <row r="31" spans="1:42" ht="15">
      <c r="A31" s="814" t="s">
        <v>12</v>
      </c>
      <c r="B31" s="797">
        <v>6028909.0899999999</v>
      </c>
      <c r="C31" s="786">
        <f t="shared" si="1"/>
        <v>0.21280606659132614</v>
      </c>
      <c r="D31" s="798"/>
      <c r="E31" s="797">
        <v>5372966.1799999997</v>
      </c>
      <c r="F31" s="786">
        <f t="shared" si="2"/>
        <v>0.20337849993861851</v>
      </c>
      <c r="G31" s="798"/>
      <c r="H31" s="797">
        <v>4817492.2300000004</v>
      </c>
      <c r="I31" s="786">
        <f t="shared" si="3"/>
        <v>0.17340729393778886</v>
      </c>
      <c r="J31" s="786"/>
      <c r="K31" s="797">
        <v>4310861.74</v>
      </c>
      <c r="L31" s="786">
        <f t="shared" si="4"/>
        <v>0.16327386622684761</v>
      </c>
      <c r="M31" s="798"/>
      <c r="N31" s="797">
        <v>4775755.24</v>
      </c>
      <c r="O31" s="786">
        <f t="shared" si="5"/>
        <v>0.18088170514787294</v>
      </c>
      <c r="P31" s="798"/>
      <c r="Q31" s="797">
        <v>4814004.0999999996</v>
      </c>
      <c r="R31" s="786">
        <f t="shared" si="6"/>
        <v>0.16868926494092099</v>
      </c>
      <c r="S31" s="798"/>
      <c r="T31" s="797">
        <v>5053834.5</v>
      </c>
      <c r="U31" s="786">
        <f t="shared" si="7"/>
        <v>0.16890583204364767</v>
      </c>
      <c r="V31" s="798"/>
      <c r="W31" s="797">
        <v>4775969.41</v>
      </c>
      <c r="X31" s="786">
        <f t="shared" si="8"/>
        <v>0.17411846062306285</v>
      </c>
      <c r="Y31" s="798"/>
      <c r="Z31" s="797">
        <v>5001834.7699999996</v>
      </c>
      <c r="AA31" s="786">
        <f t="shared" si="9"/>
        <v>0.17295681162056983</v>
      </c>
      <c r="AB31" s="797">
        <v>4996789.21</v>
      </c>
      <c r="AC31" s="813">
        <f t="shared" si="10"/>
        <v>0.16797440447506726</v>
      </c>
      <c r="AD31" s="798"/>
      <c r="AE31" s="797">
        <v>4647355.95</v>
      </c>
      <c r="AF31" s="813">
        <f t="shared" si="11"/>
        <v>0.15939109534483012</v>
      </c>
      <c r="AG31" s="798"/>
      <c r="AH31" s="797">
        <v>5171596.2799999993</v>
      </c>
      <c r="AI31" s="813">
        <f t="shared" si="12"/>
        <v>0.17688229649596002</v>
      </c>
      <c r="AJ31" s="798"/>
      <c r="AK31" s="797">
        <f t="shared" si="13"/>
        <v>59767368.70000001</v>
      </c>
      <c r="AL31" s="786">
        <f t="shared" si="14"/>
        <v>0.1763164753816924</v>
      </c>
      <c r="AM31" s="798"/>
      <c r="AN31" s="797">
        <v>57292868.11999999</v>
      </c>
      <c r="AO31" s="824">
        <v>0.17417935793585979</v>
      </c>
    </row>
    <row r="32" spans="1:42" ht="15">
      <c r="A32" s="814" t="s">
        <v>13</v>
      </c>
      <c r="B32" s="797">
        <v>2297625</v>
      </c>
      <c r="C32" s="786">
        <f t="shared" si="1"/>
        <v>8.1100665386197715E-2</v>
      </c>
      <c r="D32" s="798"/>
      <c r="E32" s="797">
        <v>2069336.48</v>
      </c>
      <c r="F32" s="786">
        <f t="shared" si="2"/>
        <v>7.8328903453224616E-2</v>
      </c>
      <c r="G32" s="798"/>
      <c r="H32" s="797">
        <v>2208391.84</v>
      </c>
      <c r="I32" s="786">
        <f t="shared" si="3"/>
        <v>7.9491825756135018E-2</v>
      </c>
      <c r="J32" s="786"/>
      <c r="K32" s="797">
        <v>2054888.1</v>
      </c>
      <c r="L32" s="786">
        <f t="shared" si="4"/>
        <v>7.7828876216879325E-2</v>
      </c>
      <c r="M32" s="798"/>
      <c r="N32" s="797">
        <v>1998545.23</v>
      </c>
      <c r="O32" s="786">
        <f t="shared" si="5"/>
        <v>7.5694890305464627E-2</v>
      </c>
      <c r="P32" s="798"/>
      <c r="Q32" s="797">
        <v>2295128.37</v>
      </c>
      <c r="R32" s="786">
        <f t="shared" si="6"/>
        <v>8.042442624433041E-2</v>
      </c>
      <c r="S32" s="798"/>
      <c r="T32" s="797">
        <v>2342111.0099999998</v>
      </c>
      <c r="U32" s="786">
        <f t="shared" si="7"/>
        <v>7.8276447098265284E-2</v>
      </c>
      <c r="V32" s="798"/>
      <c r="W32" s="797">
        <v>2128940.4900000002</v>
      </c>
      <c r="X32" s="786">
        <f t="shared" si="8"/>
        <v>7.7615204172111554E-2</v>
      </c>
      <c r="Y32" s="798"/>
      <c r="Z32" s="797">
        <v>2203700.98</v>
      </c>
      <c r="AA32" s="786">
        <f t="shared" si="9"/>
        <v>7.6201056770598838E-2</v>
      </c>
      <c r="AB32" s="797">
        <v>2257970.41</v>
      </c>
      <c r="AC32" s="813">
        <f t="shared" si="10"/>
        <v>7.590498998497347E-2</v>
      </c>
      <c r="AD32" s="798"/>
      <c r="AE32" s="797">
        <v>2053573.69</v>
      </c>
      <c r="AF32" s="813">
        <f t="shared" si="11"/>
        <v>7.0431738679371997E-2</v>
      </c>
      <c r="AG32" s="798"/>
      <c r="AH32" s="797">
        <v>2343697.09</v>
      </c>
      <c r="AI32" s="813">
        <f t="shared" si="12"/>
        <v>8.0160650817487772E-2</v>
      </c>
      <c r="AJ32" s="798"/>
      <c r="AK32" s="797">
        <f t="shared" si="13"/>
        <v>26253908.690000001</v>
      </c>
      <c r="AL32" s="786">
        <f t="shared" si="14"/>
        <v>7.7450233227576978E-2</v>
      </c>
      <c r="AM32" s="798"/>
      <c r="AN32" s="797">
        <v>25927019.189999998</v>
      </c>
      <c r="AO32" s="809">
        <v>7.8822228732662647E-2</v>
      </c>
    </row>
    <row r="33" spans="1:42" ht="15">
      <c r="A33" s="825" t="s">
        <v>14</v>
      </c>
      <c r="B33" s="815">
        <v>3512834.5</v>
      </c>
      <c r="C33" s="816">
        <f t="shared" si="1"/>
        <v>0.12399465332314505</v>
      </c>
      <c r="D33" s="798"/>
      <c r="E33" s="815">
        <v>4548901.46</v>
      </c>
      <c r="F33" s="816">
        <f t="shared" si="2"/>
        <v>0.17218585122443328</v>
      </c>
      <c r="G33" s="798"/>
      <c r="H33" s="815">
        <v>6028136.8799999999</v>
      </c>
      <c r="I33" s="816">
        <f t="shared" si="3"/>
        <v>0.21698486555678062</v>
      </c>
      <c r="J33" s="816"/>
      <c r="K33" s="815">
        <v>6804680.1600000001</v>
      </c>
      <c r="L33" s="816">
        <f t="shared" si="4"/>
        <v>0.25772722605581033</v>
      </c>
      <c r="M33" s="798"/>
      <c r="N33" s="815">
        <v>6012049.4199999999</v>
      </c>
      <c r="O33" s="816">
        <f t="shared" si="5"/>
        <v>0.22770634085570943</v>
      </c>
      <c r="P33" s="798"/>
      <c r="Q33" s="815">
        <v>5874666.1600000001</v>
      </c>
      <c r="R33" s="816">
        <f t="shared" si="6"/>
        <v>0.20585630915929279</v>
      </c>
      <c r="S33" s="798"/>
      <c r="T33" s="815">
        <v>5106408.82</v>
      </c>
      <c r="U33" s="816">
        <f t="shared" si="7"/>
        <v>0.17066293534090229</v>
      </c>
      <c r="V33" s="798"/>
      <c r="W33" s="815">
        <v>4793110</v>
      </c>
      <c r="X33" s="816">
        <f t="shared" si="8"/>
        <v>0.17474335850007228</v>
      </c>
      <c r="Y33" s="798"/>
      <c r="Z33" s="815">
        <v>4831651.13</v>
      </c>
      <c r="AA33" s="816">
        <f t="shared" si="9"/>
        <v>0.16707208709089835</v>
      </c>
      <c r="AB33" s="815">
        <v>5634141.5599999996</v>
      </c>
      <c r="AC33" s="817">
        <f t="shared" si="10"/>
        <v>0.18939993934009203</v>
      </c>
      <c r="AD33" s="798"/>
      <c r="AE33" s="815">
        <v>4888775.97</v>
      </c>
      <c r="AF33" s="817">
        <f t="shared" si="11"/>
        <v>0.16767111560580686</v>
      </c>
      <c r="AG33" s="798"/>
      <c r="AH33" s="815">
        <v>3999676.95</v>
      </c>
      <c r="AI33" s="817">
        <f t="shared" si="12"/>
        <v>0.13679955005264974</v>
      </c>
      <c r="AJ33" s="826"/>
      <c r="AK33" s="815">
        <f t="shared" si="13"/>
        <v>62035033.010000013</v>
      </c>
      <c r="AL33" s="816">
        <f t="shared" si="14"/>
        <v>0.1830061889693019</v>
      </c>
      <c r="AM33" s="822"/>
      <c r="AN33" s="815">
        <v>57060247.039999999</v>
      </c>
      <c r="AO33" s="816">
        <v>0.17347215315302572</v>
      </c>
      <c r="AP33" s="827"/>
    </row>
    <row r="34" spans="1:42" ht="15">
      <c r="A34" s="795"/>
      <c r="B34" s="797"/>
      <c r="C34" s="786"/>
      <c r="D34" s="798"/>
      <c r="E34" s="797"/>
      <c r="F34" s="786"/>
      <c r="G34" s="798"/>
      <c r="H34" s="797"/>
      <c r="I34" s="786"/>
      <c r="J34" s="786"/>
      <c r="K34" s="797"/>
      <c r="L34" s="786"/>
      <c r="M34" s="798"/>
      <c r="N34" s="797"/>
      <c r="O34" s="786"/>
      <c r="P34" s="798"/>
      <c r="Q34" s="797"/>
      <c r="R34" s="786"/>
      <c r="S34" s="798"/>
      <c r="T34" s="797"/>
      <c r="U34" s="786"/>
      <c r="V34" s="798"/>
      <c r="W34" s="797"/>
      <c r="X34" s="786"/>
      <c r="Y34" s="798"/>
      <c r="Z34" s="797"/>
      <c r="AA34" s="786"/>
      <c r="AB34" s="797"/>
      <c r="AC34" s="813"/>
      <c r="AD34" s="798"/>
      <c r="AE34" s="797"/>
      <c r="AF34" s="813"/>
      <c r="AG34" s="798"/>
      <c r="AH34" s="797"/>
      <c r="AI34" s="813"/>
      <c r="AJ34" s="798"/>
      <c r="AK34" s="797"/>
      <c r="AL34" s="818"/>
      <c r="AM34" s="822"/>
      <c r="AN34" s="797"/>
      <c r="AO34" s="818"/>
      <c r="AP34" s="827"/>
    </row>
    <row r="35" spans="1:42" ht="15">
      <c r="A35" s="814" t="s">
        <v>15</v>
      </c>
      <c r="B35" s="815">
        <v>11839368.59</v>
      </c>
      <c r="C35" s="816">
        <f>+B35/$B$44</f>
        <v>0.41790138530066889</v>
      </c>
      <c r="D35" s="826"/>
      <c r="E35" s="815">
        <v>11991204.120000001</v>
      </c>
      <c r="F35" s="816">
        <f>+E35/$E$44</f>
        <v>0.45389325461627644</v>
      </c>
      <c r="G35" s="798"/>
      <c r="H35" s="815">
        <v>13054020.949999999</v>
      </c>
      <c r="I35" s="816">
        <f>+H35/$H$44</f>
        <v>0.46988398525070446</v>
      </c>
      <c r="J35" s="816"/>
      <c r="K35" s="815">
        <v>13170430</v>
      </c>
      <c r="L35" s="816">
        <f>+K35/$K$44</f>
        <v>0.49882996849953726</v>
      </c>
      <c r="M35" s="798"/>
      <c r="N35" s="815">
        <v>12786349.890000001</v>
      </c>
      <c r="O35" s="816">
        <f>+N35/$K$44</f>
        <v>0.48428293630904701</v>
      </c>
      <c r="P35" s="798"/>
      <c r="Q35" s="815">
        <v>12983798.629999999</v>
      </c>
      <c r="R35" s="816">
        <f>+Q35/$Q$44</f>
        <v>0.45497000034454416</v>
      </c>
      <c r="S35" s="798"/>
      <c r="T35" s="815">
        <v>12502354.33</v>
      </c>
      <c r="U35" s="816">
        <f>+T35/$T$44</f>
        <v>0.41784521448281525</v>
      </c>
      <c r="V35" s="798"/>
      <c r="W35" s="815">
        <v>11698019.9</v>
      </c>
      <c r="X35" s="816">
        <f>+W35/$W$44</f>
        <v>0.42647702329524667</v>
      </c>
      <c r="Y35" s="798"/>
      <c r="Z35" s="815">
        <v>12037186.879999999</v>
      </c>
      <c r="AA35" s="816">
        <f>+Z35/$Z$44</f>
        <v>0.41622995548206704</v>
      </c>
      <c r="AB35" s="815">
        <v>12888901.18</v>
      </c>
      <c r="AC35" s="817">
        <f>+AB35/$AB$44</f>
        <v>0.43327933380013278</v>
      </c>
      <c r="AD35" s="798"/>
      <c r="AE35" s="815">
        <v>11589705.609999999</v>
      </c>
      <c r="AF35" s="817">
        <f>+AE35/$AE$44</f>
        <v>0.39749394963000895</v>
      </c>
      <c r="AG35" s="798"/>
      <c r="AH35" s="815">
        <v>11514970.32</v>
      </c>
      <c r="AI35" s="817">
        <f>+AH35/$AH$44</f>
        <v>0.39384249736609755</v>
      </c>
      <c r="AJ35" s="826"/>
      <c r="AK35" s="815">
        <f>SUM(AK31:AK34)</f>
        <v>148056310.40000004</v>
      </c>
      <c r="AL35" s="816">
        <f>+AK35/$AK$44</f>
        <v>0.4367728975785713</v>
      </c>
      <c r="AM35" s="822"/>
      <c r="AN35" s="815">
        <v>140280134.34999999</v>
      </c>
      <c r="AO35" s="816">
        <v>0.42647373982154818</v>
      </c>
    </row>
    <row r="36" spans="1:42" ht="15">
      <c r="A36" s="795"/>
      <c r="B36" s="797"/>
      <c r="C36" s="818"/>
      <c r="D36" s="798"/>
      <c r="E36" s="797"/>
      <c r="F36" s="786"/>
      <c r="G36" s="798"/>
      <c r="H36" s="797"/>
      <c r="I36" s="786"/>
      <c r="J36" s="786"/>
      <c r="K36" s="797"/>
      <c r="L36" s="786"/>
      <c r="M36" s="798"/>
      <c r="N36" s="797"/>
      <c r="O36" s="786"/>
      <c r="P36" s="798"/>
      <c r="Q36" s="797"/>
      <c r="R36" s="786"/>
      <c r="S36" s="798"/>
      <c r="T36" s="797"/>
      <c r="U36" s="786"/>
      <c r="V36" s="798"/>
      <c r="W36" s="797"/>
      <c r="X36" s="786"/>
      <c r="Y36" s="798"/>
      <c r="Z36" s="797"/>
      <c r="AA36" s="809"/>
      <c r="AB36" s="797"/>
      <c r="AC36" s="813"/>
      <c r="AD36" s="798"/>
      <c r="AE36" s="797"/>
      <c r="AF36" s="813"/>
      <c r="AG36" s="798"/>
      <c r="AH36" s="797"/>
      <c r="AI36" s="813"/>
      <c r="AJ36" s="798"/>
      <c r="AK36" s="797"/>
      <c r="AL36" s="818"/>
      <c r="AM36" s="822"/>
      <c r="AN36" s="797"/>
      <c r="AO36" s="818"/>
    </row>
    <row r="37" spans="1:42" ht="15">
      <c r="A37" s="814" t="s">
        <v>16</v>
      </c>
      <c r="B37" s="815">
        <v>107152.11</v>
      </c>
      <c r="C37" s="816">
        <f>+B37/$B$44</f>
        <v>3.7822131194320441E-3</v>
      </c>
      <c r="D37" s="826"/>
      <c r="E37" s="815">
        <v>91696.25</v>
      </c>
      <c r="F37" s="816">
        <f>+E37/$E$44</f>
        <v>3.4709032497570176E-3</v>
      </c>
      <c r="G37" s="798"/>
      <c r="H37" s="815">
        <v>111372.24</v>
      </c>
      <c r="I37" s="816">
        <f>+H37/$H$44</f>
        <v>4.0088821810491983E-3</v>
      </c>
      <c r="J37" s="816"/>
      <c r="K37" s="815">
        <v>116250.84</v>
      </c>
      <c r="L37" s="816">
        <f>+K37/$K$44</f>
        <v>4.4029999669900483E-3</v>
      </c>
      <c r="M37" s="798"/>
      <c r="N37" s="815">
        <v>106056.84</v>
      </c>
      <c r="O37" s="816">
        <f>+N37/$K$44</f>
        <v>4.0169022694293548E-3</v>
      </c>
      <c r="P37" s="798"/>
      <c r="Q37" s="815">
        <v>121208.94</v>
      </c>
      <c r="R37" s="816">
        <f>+Q37/$Q$44</f>
        <v>4.2473264600809543E-3</v>
      </c>
      <c r="S37" s="798"/>
      <c r="T37" s="815">
        <v>109976.49</v>
      </c>
      <c r="U37" s="816">
        <f>+T37/$T$44</f>
        <v>3.6755597257270493E-3</v>
      </c>
      <c r="V37" s="798"/>
      <c r="W37" s="815">
        <v>107295.49</v>
      </c>
      <c r="X37" s="816">
        <f>+W37/$W$44</f>
        <v>3.9116928830156038E-3</v>
      </c>
      <c r="Y37" s="798"/>
      <c r="Z37" s="815">
        <v>114922.3</v>
      </c>
      <c r="AA37" s="816">
        <f>+Z37/$Z$44</f>
        <v>3.9738606943432913E-3</v>
      </c>
      <c r="AB37" s="815">
        <v>180597.91</v>
      </c>
      <c r="AC37" s="817">
        <f>+AB37/$AB$44</f>
        <v>6.0710638585636462E-3</v>
      </c>
      <c r="AD37" s="798"/>
      <c r="AE37" s="815">
        <v>1607468.45</v>
      </c>
      <c r="AF37" s="817">
        <f>+AE37/$AE$44</f>
        <v>5.5131597350049397E-2</v>
      </c>
      <c r="AG37" s="798"/>
      <c r="AH37" s="815">
        <v>1580959.3</v>
      </c>
      <c r="AI37" s="817">
        <f>+AH37/$AH$44</f>
        <v>5.4072997293331926E-2</v>
      </c>
      <c r="AJ37" s="826"/>
      <c r="AK37" s="815">
        <f>+B37+E37+H37+K37+N37+Q37+T37+W37+Z37+AB37+AE37+AH37</f>
        <v>4354957.16</v>
      </c>
      <c r="AL37" s="816">
        <f>+AK37/$AK$44</f>
        <v>1.2847323106085894E-2</v>
      </c>
      <c r="AM37" s="822"/>
      <c r="AN37" s="815">
        <v>1413319.7899999998</v>
      </c>
      <c r="AO37" s="816">
        <v>4.2967151350258529E-3</v>
      </c>
    </row>
    <row r="38" spans="1:42" ht="15">
      <c r="A38" s="795"/>
      <c r="B38" s="797"/>
      <c r="C38" s="818"/>
      <c r="D38" s="798"/>
      <c r="E38" s="797"/>
      <c r="F38" s="786"/>
      <c r="G38" s="798"/>
      <c r="H38" s="797"/>
      <c r="I38" s="786"/>
      <c r="J38" s="786"/>
      <c r="K38" s="797"/>
      <c r="L38" s="786"/>
      <c r="M38" s="798"/>
      <c r="N38" s="797"/>
      <c r="O38" s="786"/>
      <c r="P38" s="798"/>
      <c r="Q38" s="797"/>
      <c r="R38" s="786"/>
      <c r="S38" s="798"/>
      <c r="T38" s="797"/>
      <c r="U38" s="786"/>
      <c r="V38" s="798"/>
      <c r="W38" s="797"/>
      <c r="X38" s="786"/>
      <c r="Y38" s="798"/>
      <c r="Z38" s="797"/>
      <c r="AA38" s="786"/>
      <c r="AB38" s="797"/>
      <c r="AC38" s="813"/>
      <c r="AD38" s="798"/>
      <c r="AE38" s="797"/>
      <c r="AF38" s="813"/>
      <c r="AG38" s="798"/>
      <c r="AH38" s="797"/>
      <c r="AI38" s="813"/>
      <c r="AJ38" s="798"/>
      <c r="AK38" s="797"/>
      <c r="AL38" s="818"/>
      <c r="AM38" s="822"/>
      <c r="AN38" s="797"/>
      <c r="AO38" s="818"/>
    </row>
    <row r="39" spans="1:42" ht="15">
      <c r="A39" s="814" t="s">
        <v>67</v>
      </c>
      <c r="B39" s="815">
        <v>24018678.800000001</v>
      </c>
      <c r="C39" s="816">
        <f>+B39/$B$44</f>
        <v>0.84780189647020765</v>
      </c>
      <c r="D39" s="826"/>
      <c r="E39" s="815">
        <v>23463068.789999999</v>
      </c>
      <c r="F39" s="816">
        <f>+E39/$E$44</f>
        <v>0.88812837725079763</v>
      </c>
      <c r="G39" s="798"/>
      <c r="H39" s="815">
        <v>26425585.759999998</v>
      </c>
      <c r="I39" s="816">
        <f>+H39/$H$44</f>
        <v>0.95119807123437061</v>
      </c>
      <c r="J39" s="816"/>
      <c r="K39" s="815">
        <v>25150927.869999997</v>
      </c>
      <c r="L39" s="816">
        <f>+K39/$K$44</f>
        <v>0.95259126369649527</v>
      </c>
      <c r="M39" s="798"/>
      <c r="N39" s="815">
        <v>24301868.91</v>
      </c>
      <c r="O39" s="816">
        <f>+N39/$K$44</f>
        <v>0.92043315995416886</v>
      </c>
      <c r="P39" s="798"/>
      <c r="Q39" s="815">
        <v>26490801.550000001</v>
      </c>
      <c r="R39" s="816">
        <f>+Q39/$Q$44</f>
        <v>0.92827379211523953</v>
      </c>
      <c r="S39" s="798"/>
      <c r="T39" s="815">
        <v>25691421.369999997</v>
      </c>
      <c r="U39" s="816">
        <f>+T39/$T$44</f>
        <v>0.85864127582408967</v>
      </c>
      <c r="V39" s="798"/>
      <c r="W39" s="815">
        <v>24415166.709999997</v>
      </c>
      <c r="X39" s="816">
        <f>+W39/$W$44</f>
        <v>0.89010855775155584</v>
      </c>
      <c r="Y39" s="798"/>
      <c r="Z39" s="815">
        <v>25272904.180000003</v>
      </c>
      <c r="AA39" s="816">
        <f>+Z39/$Z$44</f>
        <v>0.87390350308692288</v>
      </c>
      <c r="AB39" s="815">
        <v>27455182.559999999</v>
      </c>
      <c r="AC39" s="817">
        <f>+AB39/$AB$44</f>
        <v>0.92294626538193558</v>
      </c>
      <c r="AD39" s="798"/>
      <c r="AE39" s="815">
        <v>24600214.749999996</v>
      </c>
      <c r="AF39" s="817">
        <f>+AE39/$AE$44</f>
        <v>0.8437174205949397</v>
      </c>
      <c r="AG39" s="798"/>
      <c r="AH39" s="815">
        <v>24361288.82</v>
      </c>
      <c r="AI39" s="817">
        <f>+AH39/$AH$44</f>
        <v>0.83322063030081628</v>
      </c>
      <c r="AJ39" s="826"/>
      <c r="AK39" s="815">
        <f>+AK23+AK35+AK37</f>
        <v>301647110.07000005</v>
      </c>
      <c r="AL39" s="816">
        <f>+AK39/$AK$44</f>
        <v>0.88987279201762504</v>
      </c>
      <c r="AM39" s="822"/>
      <c r="AN39" s="815">
        <v>288990942.03000003</v>
      </c>
      <c r="AO39" s="816">
        <v>0.87857805663761357</v>
      </c>
    </row>
    <row r="40" spans="1:42" ht="15">
      <c r="A40" s="795"/>
      <c r="B40" s="797"/>
      <c r="C40" s="818"/>
      <c r="D40" s="798"/>
      <c r="E40" s="797"/>
      <c r="F40" s="786"/>
      <c r="G40" s="798"/>
      <c r="H40" s="797"/>
      <c r="I40" s="786"/>
      <c r="J40" s="786"/>
      <c r="K40" s="797"/>
      <c r="L40" s="786"/>
      <c r="M40" s="798"/>
      <c r="N40" s="797"/>
      <c r="O40" s="786"/>
      <c r="P40" s="798"/>
      <c r="Q40" s="797"/>
      <c r="R40" s="786"/>
      <c r="S40" s="798"/>
      <c r="T40" s="797"/>
      <c r="U40" s="786"/>
      <c r="V40" s="798"/>
      <c r="W40" s="797"/>
      <c r="X40" s="786"/>
      <c r="Y40" s="798"/>
      <c r="Z40" s="797"/>
      <c r="AA40" s="786"/>
      <c r="AB40" s="797"/>
      <c r="AC40" s="813"/>
      <c r="AD40" s="798"/>
      <c r="AE40" s="797"/>
      <c r="AF40" s="813"/>
      <c r="AG40" s="798"/>
      <c r="AH40" s="797"/>
      <c r="AI40" s="813"/>
      <c r="AJ40" s="798"/>
      <c r="AK40" s="797"/>
      <c r="AL40" s="818"/>
      <c r="AM40" s="798"/>
      <c r="AN40" s="797"/>
      <c r="AO40" s="818"/>
    </row>
    <row r="41" spans="1:42" ht="15">
      <c r="A41" s="811" t="s">
        <v>68</v>
      </c>
      <c r="B41" s="815">
        <v>4311853.25</v>
      </c>
      <c r="C41" s="816">
        <f>+B41/$B$44</f>
        <v>0.15219810352979232</v>
      </c>
      <c r="D41" s="826"/>
      <c r="E41" s="815">
        <v>2955486.67</v>
      </c>
      <c r="F41" s="816">
        <f>+E41/$E$44</f>
        <v>0.11187162274920234</v>
      </c>
      <c r="G41" s="798"/>
      <c r="H41" s="815">
        <v>1355784.45</v>
      </c>
      <c r="I41" s="816">
        <f>+H41/$H$44</f>
        <v>4.880192876562945E-2</v>
      </c>
      <c r="J41" s="816"/>
      <c r="K41" s="815">
        <v>1251715.98</v>
      </c>
      <c r="L41" s="816">
        <f>+K41/$K$44</f>
        <v>4.74087363035047E-2</v>
      </c>
      <c r="M41" s="798"/>
      <c r="N41" s="815">
        <v>2793348.88</v>
      </c>
      <c r="O41" s="816">
        <f>+N41/$K$44</f>
        <v>0.10579807446063778</v>
      </c>
      <c r="P41" s="798"/>
      <c r="Q41" s="815">
        <v>2046901.2</v>
      </c>
      <c r="R41" s="816">
        <f>+Q41/$Q$44</f>
        <v>7.1726207884760446E-2</v>
      </c>
      <c r="S41" s="798"/>
      <c r="T41" s="815">
        <v>4229596.9800000004</v>
      </c>
      <c r="U41" s="816">
        <f>+T41/$T$44</f>
        <v>0.14135872417591031</v>
      </c>
      <c r="V41" s="798"/>
      <c r="W41" s="815">
        <v>3014259.17</v>
      </c>
      <c r="X41" s="816">
        <f>+W41/$W$44</f>
        <v>0.10989144224844419</v>
      </c>
      <c r="Y41" s="798"/>
      <c r="Z41" s="815">
        <v>3646655.12</v>
      </c>
      <c r="AA41" s="816">
        <f>+Z41/$Z$44</f>
        <v>0.12609649691307709</v>
      </c>
      <c r="AB41" s="815">
        <v>2292142.4900000002</v>
      </c>
      <c r="AC41" s="817">
        <f>+AB41/$AB$44</f>
        <v>7.7053734618064432E-2</v>
      </c>
      <c r="AD41" s="798"/>
      <c r="AE41" s="815">
        <v>4556721.1500000004</v>
      </c>
      <c r="AF41" s="817">
        <f>+AE41/$AE$44</f>
        <v>0.15628257940506021</v>
      </c>
      <c r="AG41" s="798"/>
      <c r="AH41" s="815">
        <v>4876211.95</v>
      </c>
      <c r="AI41" s="817">
        <f>+AH41/$AH$44</f>
        <v>0.16677936969918378</v>
      </c>
      <c r="AJ41" s="798"/>
      <c r="AK41" s="815">
        <f>+B41+E41+H41+K41+N41+Q41+T41+W41+Z41+AB41+AE41+AH41</f>
        <v>37330677.289999999</v>
      </c>
      <c r="AL41" s="816">
        <f>+AK41/$AK$44</f>
        <v>0.11012720798237495</v>
      </c>
      <c r="AM41" s="798"/>
      <c r="AN41" s="815">
        <v>39939356.019999996</v>
      </c>
      <c r="AO41" s="816">
        <v>0.12142194336238644</v>
      </c>
    </row>
    <row r="42" spans="1:42" ht="15">
      <c r="A42" s="828"/>
      <c r="B42" s="797"/>
      <c r="C42" s="786"/>
      <c r="D42" s="798"/>
      <c r="E42" s="797"/>
      <c r="F42" s="786"/>
      <c r="G42" s="798"/>
      <c r="H42" s="797"/>
      <c r="I42" s="786"/>
      <c r="J42" s="786"/>
      <c r="K42" s="797"/>
      <c r="L42" s="786"/>
      <c r="M42" s="798"/>
      <c r="N42" s="797"/>
      <c r="O42" s="786"/>
      <c r="P42" s="798"/>
      <c r="Q42" s="797"/>
      <c r="R42" s="786"/>
      <c r="S42" s="798"/>
      <c r="T42" s="797"/>
      <c r="U42" s="786"/>
      <c r="V42" s="798"/>
      <c r="W42" s="797"/>
      <c r="X42" s="786"/>
      <c r="Y42" s="798"/>
      <c r="Z42" s="797"/>
      <c r="AA42" s="786"/>
      <c r="AB42" s="797"/>
      <c r="AC42" s="813"/>
      <c r="AD42" s="798"/>
      <c r="AE42" s="797"/>
      <c r="AF42" s="813"/>
      <c r="AG42" s="798"/>
      <c r="AH42" s="797"/>
      <c r="AI42" s="813"/>
      <c r="AJ42" s="798"/>
      <c r="AK42" s="797"/>
      <c r="AL42" s="786"/>
      <c r="AM42" s="798"/>
      <c r="AN42" s="797"/>
      <c r="AO42" s="786"/>
    </row>
    <row r="43" spans="1:42" ht="15">
      <c r="A43" s="795"/>
      <c r="B43" s="797"/>
      <c r="C43" s="786"/>
      <c r="D43" s="798"/>
      <c r="E43" s="797"/>
      <c r="F43" s="786"/>
      <c r="G43" s="798"/>
      <c r="H43" s="797"/>
      <c r="I43" s="786"/>
      <c r="J43" s="786"/>
      <c r="K43" s="797"/>
      <c r="L43" s="786"/>
      <c r="M43" s="798"/>
      <c r="N43" s="797"/>
      <c r="O43" s="786"/>
      <c r="P43" s="798"/>
      <c r="Q43" s="797"/>
      <c r="R43" s="786"/>
      <c r="S43" s="798"/>
      <c r="T43" s="797"/>
      <c r="U43" s="786"/>
      <c r="V43" s="798"/>
      <c r="W43" s="797"/>
      <c r="X43" s="786"/>
      <c r="Y43" s="798"/>
      <c r="Z43" s="797"/>
      <c r="AA43" s="786"/>
      <c r="AB43" s="797"/>
      <c r="AC43" s="813"/>
      <c r="AD43" s="798"/>
      <c r="AE43" s="797"/>
      <c r="AF43" s="813"/>
      <c r="AG43" s="798"/>
      <c r="AH43" s="797"/>
      <c r="AI43" s="813"/>
      <c r="AJ43" s="798"/>
      <c r="AK43" s="797"/>
      <c r="AL43" s="786"/>
      <c r="AM43" s="798"/>
      <c r="AN43" s="797"/>
      <c r="AO43" s="786"/>
    </row>
    <row r="44" spans="1:42" ht="16.2" thickBot="1">
      <c r="A44" s="829" t="s">
        <v>150</v>
      </c>
      <c r="B44" s="830">
        <v>28330532.050000001</v>
      </c>
      <c r="C44" s="831">
        <f>+B44/$B$44</f>
        <v>1</v>
      </c>
      <c r="D44" s="798"/>
      <c r="E44" s="830">
        <v>26418555.460000001</v>
      </c>
      <c r="F44" s="831">
        <f>+E44/$E$44</f>
        <v>1</v>
      </c>
      <c r="G44" s="798"/>
      <c r="H44" s="830">
        <v>27781370.209999997</v>
      </c>
      <c r="I44" s="831">
        <f>+H44/$H$44</f>
        <v>1</v>
      </c>
      <c r="J44" s="831"/>
      <c r="K44" s="830">
        <v>26402643.849999998</v>
      </c>
      <c r="L44" s="831">
        <f>+K44/$K$44</f>
        <v>1</v>
      </c>
      <c r="M44" s="798"/>
      <c r="N44" s="830">
        <v>27095217.75</v>
      </c>
      <c r="O44" s="832">
        <f>+N44/$N$44</f>
        <v>1</v>
      </c>
      <c r="P44" s="798"/>
      <c r="Q44" s="830">
        <v>28537702.75</v>
      </c>
      <c r="R44" s="831">
        <f>+Q44/$Q$44</f>
        <v>1</v>
      </c>
      <c r="S44" s="798"/>
      <c r="T44" s="830">
        <v>29921018.349999998</v>
      </c>
      <c r="U44" s="831">
        <f>+T44/$T$44</f>
        <v>1</v>
      </c>
      <c r="V44" s="798"/>
      <c r="W44" s="830">
        <v>27429425.879999995</v>
      </c>
      <c r="X44" s="831">
        <f>+W44/$W$44</f>
        <v>1</v>
      </c>
      <c r="Y44" s="798"/>
      <c r="Z44" s="830">
        <v>28919559.300000004</v>
      </c>
      <c r="AA44" s="831">
        <f>+Z44/$Z$44</f>
        <v>1</v>
      </c>
      <c r="AB44" s="830">
        <v>29747325.049999997</v>
      </c>
      <c r="AC44" s="833">
        <f>+AB44/$AB$44</f>
        <v>1</v>
      </c>
      <c r="AD44" s="798"/>
      <c r="AE44" s="830">
        <v>29156935.899999999</v>
      </c>
      <c r="AF44" s="833">
        <f>+AE44/$AE$44</f>
        <v>1</v>
      </c>
      <c r="AG44" s="798"/>
      <c r="AH44" s="830">
        <v>29237500.77</v>
      </c>
      <c r="AI44" s="833">
        <f>+AH44/$AH$44</f>
        <v>1</v>
      </c>
      <c r="AJ44" s="798"/>
      <c r="AK44" s="830">
        <f>+AK39+AK41</f>
        <v>338977787.36000007</v>
      </c>
      <c r="AL44" s="831">
        <f>+AK44/$AK$44</f>
        <v>1</v>
      </c>
      <c r="AM44" s="798"/>
      <c r="AN44" s="830">
        <v>328930298.05000001</v>
      </c>
      <c r="AO44" s="831">
        <v>1</v>
      </c>
    </row>
    <row r="45" spans="1:42" ht="15.6" thickTop="1">
      <c r="A45" s="795"/>
      <c r="B45" s="798"/>
      <c r="C45" s="808"/>
      <c r="D45" s="798"/>
      <c r="E45" s="798"/>
      <c r="F45" s="808"/>
      <c r="G45" s="798"/>
      <c r="H45" s="810"/>
      <c r="I45" s="808"/>
      <c r="J45" s="808"/>
      <c r="K45" s="798"/>
      <c r="L45" s="808"/>
      <c r="M45" s="798"/>
      <c r="N45" s="798"/>
      <c r="O45" s="808"/>
      <c r="P45" s="798"/>
      <c r="Q45" s="798"/>
      <c r="R45" s="808"/>
      <c r="S45" s="798"/>
      <c r="T45" s="798"/>
      <c r="U45" s="808"/>
      <c r="V45" s="798"/>
      <c r="W45" s="834"/>
      <c r="X45" s="809"/>
      <c r="Y45" s="798"/>
      <c r="Z45" s="798"/>
      <c r="AA45" s="808"/>
      <c r="AB45" s="798"/>
      <c r="AC45" s="810"/>
      <c r="AD45" s="798"/>
      <c r="AE45" s="798"/>
      <c r="AF45" s="810"/>
      <c r="AG45" s="798"/>
      <c r="AH45" s="798"/>
      <c r="AI45" s="798"/>
      <c r="AJ45" s="798"/>
      <c r="AK45" s="798"/>
      <c r="AL45" s="808"/>
      <c r="AM45" s="798"/>
      <c r="AN45" s="798"/>
      <c r="AO45" s="808"/>
    </row>
    <row r="46" spans="1:42" ht="15">
      <c r="A46" s="795" t="s">
        <v>360</v>
      </c>
      <c r="B46" s="810">
        <f>B23/B39</f>
        <v>0.50261541030308465</v>
      </c>
      <c r="C46" s="808"/>
      <c r="D46" s="798"/>
      <c r="E46" s="810">
        <f>E23/E39</f>
        <v>0.4850247221220374</v>
      </c>
      <c r="F46" s="808"/>
      <c r="G46" s="798"/>
      <c r="H46" s="810">
        <f>H23/H39</f>
        <v>0.50179370442080229</v>
      </c>
      <c r="I46" s="808"/>
      <c r="J46" s="808"/>
      <c r="K46" s="810">
        <f>K23/K39</f>
        <v>0.47172204108428384</v>
      </c>
      <c r="L46" s="808"/>
      <c r="M46" s="798"/>
      <c r="N46" s="820">
        <f>N23/N39</f>
        <v>0.46948908424508495</v>
      </c>
      <c r="O46" s="808"/>
      <c r="P46" s="798"/>
      <c r="Q46" s="810">
        <f>Q23/Q39</f>
        <v>0.50529969637706185</v>
      </c>
      <c r="R46" s="808"/>
      <c r="S46" s="798"/>
      <c r="T46" s="810">
        <f>T23/T39</f>
        <v>0.50908396081473795</v>
      </c>
      <c r="U46" s="808"/>
      <c r="V46" s="798"/>
      <c r="W46" s="810">
        <f>W23/W39</f>
        <v>0.51647615065578234</v>
      </c>
      <c r="X46" s="809"/>
      <c r="Y46" s="798"/>
      <c r="Z46" s="810">
        <f>Z23/Z39</f>
        <v>0.51916451336777081</v>
      </c>
      <c r="AA46" s="808"/>
      <c r="AB46" s="810">
        <f>AB23/AB39</f>
        <v>0.52396968909464803</v>
      </c>
      <c r="AC46" s="810"/>
      <c r="AD46" s="798"/>
      <c r="AE46" s="810">
        <f>AE23/AE39</f>
        <v>0.46353419292813292</v>
      </c>
      <c r="AF46" s="810"/>
      <c r="AG46" s="798"/>
      <c r="AH46" s="810">
        <f>AH23/AH39</f>
        <v>0.46242870331028729</v>
      </c>
      <c r="AI46" s="798"/>
      <c r="AJ46" s="798"/>
      <c r="AK46" s="810">
        <f>AK23/AK39</f>
        <v>0.49473652333472845</v>
      </c>
      <c r="AL46" s="818"/>
      <c r="AM46" s="810"/>
      <c r="AN46" s="810">
        <v>0.50969586401330569</v>
      </c>
      <c r="AO46" s="818"/>
    </row>
    <row r="47" spans="1:42" ht="15">
      <c r="A47" s="795" t="s">
        <v>361</v>
      </c>
      <c r="B47" s="810">
        <f>1-B46</f>
        <v>0.49738458969691535</v>
      </c>
      <c r="C47" s="808"/>
      <c r="D47" s="798"/>
      <c r="E47" s="810">
        <f>1-E46</f>
        <v>0.5149752778779626</v>
      </c>
      <c r="F47" s="808"/>
      <c r="G47" s="798"/>
      <c r="H47" s="810">
        <f>1-H46</f>
        <v>0.49820629557919771</v>
      </c>
      <c r="I47" s="808"/>
      <c r="J47" s="808"/>
      <c r="K47" s="810">
        <f>1-K46</f>
        <v>0.52827795891571616</v>
      </c>
      <c r="L47" s="808"/>
      <c r="M47" s="798"/>
      <c r="N47" s="820">
        <f>1-N46</f>
        <v>0.53051091575491505</v>
      </c>
      <c r="O47" s="808"/>
      <c r="P47" s="798"/>
      <c r="Q47" s="810">
        <f>(Q35+Q37)/Q39</f>
        <v>0.49470030362293804</v>
      </c>
      <c r="R47" s="808"/>
      <c r="S47" s="798"/>
      <c r="T47" s="810">
        <f>1-T46</f>
        <v>0.49091603918526205</v>
      </c>
      <c r="U47" s="808"/>
      <c r="V47" s="798"/>
      <c r="W47" s="810">
        <f>1-W46</f>
        <v>0.48352384934421766</v>
      </c>
      <c r="X47" s="809"/>
      <c r="Y47" s="798"/>
      <c r="Z47" s="810">
        <f>1-Z46</f>
        <v>0.48083548663222919</v>
      </c>
      <c r="AA47" s="808"/>
      <c r="AB47" s="810">
        <f>1-AB46</f>
        <v>0.47603031090535197</v>
      </c>
      <c r="AC47" s="810"/>
      <c r="AD47" s="798"/>
      <c r="AE47" s="810">
        <f>1-AE46</f>
        <v>0.53646580707186708</v>
      </c>
      <c r="AF47" s="810"/>
      <c r="AG47" s="798"/>
      <c r="AH47" s="810">
        <f>1-AH46</f>
        <v>0.53757129668971271</v>
      </c>
      <c r="AI47" s="798"/>
      <c r="AJ47" s="798"/>
      <c r="AK47" s="810">
        <f>1-AK46</f>
        <v>0.50526347666527149</v>
      </c>
      <c r="AL47" s="818"/>
      <c r="AM47" s="810"/>
      <c r="AN47" s="810">
        <v>0.49030413598669431</v>
      </c>
      <c r="AO47" s="818"/>
    </row>
    <row r="48" spans="1:42" ht="15">
      <c r="A48" s="784"/>
      <c r="B48" s="798"/>
      <c r="C48" s="808"/>
      <c r="D48" s="798"/>
      <c r="E48" s="798"/>
      <c r="F48" s="808"/>
      <c r="G48" s="798"/>
      <c r="H48" s="798"/>
      <c r="I48" s="808"/>
      <c r="J48" s="808"/>
      <c r="K48" s="798"/>
      <c r="L48" s="808"/>
      <c r="M48" s="798"/>
      <c r="N48" s="798"/>
      <c r="O48" s="808"/>
      <c r="P48" s="798"/>
      <c r="Q48" s="798"/>
      <c r="R48" s="808"/>
      <c r="S48" s="798"/>
      <c r="T48" s="798"/>
      <c r="U48" s="808"/>
      <c r="V48" s="798"/>
      <c r="W48" s="798"/>
      <c r="X48" s="809"/>
      <c r="Y48" s="798"/>
      <c r="Z48" s="798"/>
      <c r="AA48" s="808"/>
      <c r="AB48" s="798"/>
      <c r="AC48" s="810"/>
      <c r="AD48" s="798"/>
      <c r="AE48" s="798"/>
      <c r="AF48" s="810"/>
      <c r="AG48" s="798"/>
      <c r="AH48" s="798"/>
      <c r="AI48" s="798"/>
      <c r="AJ48" s="798"/>
      <c r="AK48" s="798"/>
      <c r="AL48" s="808"/>
      <c r="AM48" s="798"/>
      <c r="AN48" s="823"/>
      <c r="AO48" s="808"/>
    </row>
    <row r="49" spans="1:42" ht="15.6">
      <c r="A49" s="784"/>
      <c r="B49" s="797"/>
      <c r="C49" s="808"/>
      <c r="D49" s="798"/>
      <c r="E49" s="798"/>
      <c r="F49" s="808"/>
      <c r="G49" s="798"/>
      <c r="H49" s="798"/>
      <c r="I49" s="808"/>
      <c r="J49" s="808"/>
      <c r="K49" s="798"/>
      <c r="L49" s="808"/>
      <c r="M49" s="798"/>
      <c r="N49" s="798"/>
      <c r="O49" s="808"/>
      <c r="P49" s="798"/>
      <c r="Q49" s="798"/>
      <c r="R49" s="808"/>
      <c r="S49" s="798"/>
      <c r="T49" s="797"/>
      <c r="U49" s="808"/>
      <c r="V49" s="798"/>
      <c r="W49" s="797"/>
      <c r="X49" s="809"/>
      <c r="Y49" s="798"/>
      <c r="Z49" s="797"/>
      <c r="AA49" s="808"/>
      <c r="AB49" s="798"/>
      <c r="AC49" s="810"/>
      <c r="AD49" s="798"/>
      <c r="AE49" s="798"/>
      <c r="AF49" s="810"/>
      <c r="AG49" s="798"/>
      <c r="AH49" s="798"/>
      <c r="AI49" s="798"/>
      <c r="AJ49" s="798"/>
      <c r="AK49" s="835"/>
      <c r="AL49" s="836"/>
      <c r="AM49" s="798"/>
      <c r="AN49" s="823"/>
      <c r="AO49" s="808"/>
    </row>
    <row r="50" spans="1:42" ht="16.8">
      <c r="A50" s="837"/>
      <c r="B50" s="837"/>
      <c r="C50" s="838"/>
      <c r="D50" s="839"/>
      <c r="E50" s="837"/>
      <c r="F50" s="838"/>
      <c r="G50" s="839"/>
      <c r="H50" s="839"/>
      <c r="I50" s="838"/>
      <c r="J50" s="838"/>
      <c r="K50" s="839"/>
      <c r="L50" s="838"/>
      <c r="M50" s="839"/>
      <c r="N50" s="840"/>
      <c r="O50" s="838"/>
      <c r="P50" s="839"/>
      <c r="Q50" s="841"/>
      <c r="R50" s="842"/>
      <c r="S50" s="839"/>
      <c r="T50" s="837"/>
      <c r="U50" s="838"/>
      <c r="V50" s="839"/>
      <c r="W50" s="837"/>
      <c r="X50" s="843"/>
      <c r="Y50" s="839"/>
      <c r="Z50" s="841"/>
      <c r="AA50" s="838"/>
      <c r="AB50" s="840"/>
      <c r="AC50" s="844"/>
      <c r="AD50" s="839"/>
      <c r="AE50" s="840"/>
      <c r="AF50" s="845"/>
      <c r="AG50" s="839"/>
      <c r="AH50" s="839"/>
      <c r="AI50" s="839"/>
      <c r="AJ50" s="839"/>
      <c r="AK50" s="844"/>
      <c r="AL50" s="846"/>
      <c r="AM50" s="839"/>
      <c r="AN50" s="847"/>
      <c r="AO50" s="838"/>
    </row>
    <row r="51" spans="1:42" ht="16.8">
      <c r="A51" s="848"/>
      <c r="B51" s="848"/>
      <c r="C51" s="838"/>
      <c r="D51" s="839"/>
      <c r="E51" s="848"/>
      <c r="F51" s="838"/>
      <c r="G51" s="839"/>
      <c r="H51" s="839"/>
      <c r="I51" s="838"/>
      <c r="J51" s="838"/>
      <c r="K51" s="839"/>
      <c r="L51" s="838"/>
      <c r="M51" s="839"/>
      <c r="N51" s="840"/>
      <c r="O51" s="838"/>
      <c r="P51" s="839"/>
      <c r="Q51" s="849"/>
      <c r="R51" s="850"/>
      <c r="S51" s="839"/>
      <c r="T51" s="848"/>
      <c r="U51" s="838"/>
      <c r="V51" s="839"/>
      <c r="W51" s="848"/>
      <c r="X51" s="843"/>
      <c r="Y51" s="839"/>
      <c r="Z51" s="849"/>
      <c r="AA51" s="838"/>
      <c r="AB51" s="840"/>
      <c r="AC51" s="844"/>
      <c r="AD51" s="839"/>
      <c r="AE51" s="840"/>
      <c r="AF51" s="845"/>
      <c r="AG51" s="839"/>
      <c r="AH51" s="839"/>
      <c r="AI51" s="839"/>
      <c r="AJ51" s="839"/>
      <c r="AK51" s="840"/>
      <c r="AL51" s="846"/>
      <c r="AM51" s="839"/>
      <c r="AN51" s="847"/>
      <c r="AO51" s="838"/>
    </row>
    <row r="53" spans="1:42" s="781" customFormat="1">
      <c r="A53" s="780"/>
      <c r="B53" s="780"/>
      <c r="D53" s="780"/>
      <c r="E53" s="780"/>
      <c r="G53" s="780"/>
      <c r="H53" s="780"/>
      <c r="K53" s="780"/>
      <c r="M53" s="780"/>
      <c r="N53" s="780"/>
      <c r="P53" s="780"/>
      <c r="Q53" s="780"/>
      <c r="S53" s="780"/>
      <c r="T53" s="780"/>
      <c r="V53" s="780"/>
      <c r="W53" s="780"/>
      <c r="X53" s="782"/>
      <c r="Y53" s="780"/>
      <c r="Z53" s="780"/>
      <c r="AB53" s="780"/>
      <c r="AC53" s="783"/>
      <c r="AD53" s="780"/>
      <c r="AE53" s="780"/>
      <c r="AF53" s="783"/>
      <c r="AG53" s="780"/>
      <c r="AH53" s="780"/>
      <c r="AI53" s="780"/>
      <c r="AJ53" s="780"/>
      <c r="AK53" s="780"/>
      <c r="AM53" s="780"/>
      <c r="AN53" s="851"/>
      <c r="AP53" s="780"/>
    </row>
    <row r="54" spans="1:42" s="781" customFormat="1">
      <c r="A54" s="780"/>
      <c r="B54" s="780"/>
      <c r="D54" s="780"/>
      <c r="E54" s="780"/>
      <c r="G54" s="780"/>
      <c r="H54" s="780"/>
      <c r="K54" s="780"/>
      <c r="M54" s="780"/>
      <c r="N54" s="780"/>
      <c r="P54" s="780"/>
      <c r="Q54" s="780"/>
      <c r="S54" s="780"/>
      <c r="T54" s="780"/>
      <c r="V54" s="780"/>
      <c r="W54" s="780"/>
      <c r="X54" s="782"/>
      <c r="Y54" s="780"/>
      <c r="Z54" s="780"/>
      <c r="AB54" s="780"/>
      <c r="AC54" s="783"/>
      <c r="AD54" s="780"/>
      <c r="AE54" s="780"/>
      <c r="AF54" s="783"/>
      <c r="AG54" s="780"/>
      <c r="AH54" s="780"/>
      <c r="AI54" s="780"/>
      <c r="AJ54" s="780"/>
      <c r="AK54" s="780"/>
      <c r="AM54" s="780"/>
      <c r="AN54" s="852"/>
      <c r="AP54" s="780"/>
    </row>
    <row r="55" spans="1:42" s="781" customFormat="1">
      <c r="A55" s="780"/>
      <c r="B55" s="780"/>
      <c r="D55" s="780"/>
      <c r="E55" s="780"/>
      <c r="G55" s="780"/>
      <c r="H55" s="780"/>
      <c r="K55" s="780"/>
      <c r="M55" s="780"/>
      <c r="N55" s="780"/>
      <c r="P55" s="780"/>
      <c r="Q55" s="780"/>
      <c r="S55" s="780"/>
      <c r="T55" s="780"/>
      <c r="V55" s="780"/>
      <c r="W55" s="780"/>
      <c r="X55" s="782"/>
      <c r="Y55" s="780"/>
      <c r="Z55" s="780"/>
      <c r="AB55" s="780"/>
      <c r="AC55" s="783"/>
      <c r="AD55" s="780"/>
      <c r="AE55" s="780"/>
      <c r="AF55" s="783"/>
      <c r="AG55" s="780"/>
      <c r="AH55" s="780"/>
      <c r="AI55" s="780"/>
      <c r="AJ55" s="780"/>
      <c r="AK55" s="780"/>
      <c r="AM55" s="780"/>
      <c r="AN55" s="852"/>
      <c r="AP55" s="780"/>
    </row>
  </sheetData>
  <mergeCells count="13">
    <mergeCell ref="AE7:AF7"/>
    <mergeCell ref="AK7:AL7"/>
    <mergeCell ref="AN7:AO7"/>
    <mergeCell ref="Q7:R7"/>
    <mergeCell ref="T7:U7"/>
    <mergeCell ref="W7:X7"/>
    <mergeCell ref="Z7:AA7"/>
    <mergeCell ref="AB7:AC7"/>
    <mergeCell ref="B7:C7"/>
    <mergeCell ref="E7:F7"/>
    <mergeCell ref="H7:I7"/>
    <mergeCell ref="K7:L7"/>
    <mergeCell ref="N7:O7"/>
  </mergeCells>
  <printOptions horizontalCentered="1"/>
  <pageMargins left="0.25" right="0.25" top="0.75" bottom="0.75" header="0.3" footer="0.3"/>
  <pageSetup scale="75" fitToWidth="0" orientation="landscape" r:id="rId1"/>
  <headerFooter alignWithMargins="0">
    <oddHeader xml:space="preserve">&amp;C&amp;"Arial,Bold"&amp;14PUGET SOUND ENERGY
ALLOCATION OF DIRECT LABOR COSTS
(COMBINED GAS AND ELECTRIC)
2018
</oddHeader>
    <oddFooter>&amp;C10</oddFooter>
  </headerFooter>
  <customProperties>
    <customPr name="_pios_id" r:id="rId2"/>
  </customPropertie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K41"/>
  <sheetViews>
    <sheetView topLeftCell="A19" zoomScale="110" zoomScaleNormal="110" workbookViewId="0">
      <selection activeCell="B78" sqref="B78"/>
    </sheetView>
  </sheetViews>
  <sheetFormatPr defaultColWidth="9.140625" defaultRowHeight="13.2"/>
  <cols>
    <col min="1" max="1" width="51.28515625" style="262" customWidth="1"/>
    <col min="2" max="2" width="25.140625" style="422" customWidth="1"/>
    <col min="3" max="3" width="25" style="422" customWidth="1"/>
    <col min="4" max="4" width="21.85546875" style="422" bestFit="1" customWidth="1"/>
    <col min="5" max="6" width="22.42578125" style="421" customWidth="1"/>
    <col min="7" max="8" width="9.140625" style="422"/>
    <col min="9" max="9" width="15.7109375" style="422" customWidth="1"/>
    <col min="10" max="10" width="16.140625" style="422" hidden="1" customWidth="1"/>
    <col min="11" max="11" width="17.85546875" style="422" customWidth="1"/>
    <col min="12" max="12" width="15" style="422" bestFit="1" customWidth="1"/>
    <col min="13" max="13" width="9.140625" style="422"/>
    <col min="14" max="14" width="15" style="422" bestFit="1" customWidth="1"/>
    <col min="15" max="16384" width="9.140625" style="422"/>
  </cols>
  <sheetData>
    <row r="1" spans="1:10">
      <c r="A1" s="420" t="s">
        <v>3058</v>
      </c>
      <c r="B1" s="296" t="s">
        <v>19</v>
      </c>
      <c r="C1" s="297" t="s">
        <v>21</v>
      </c>
      <c r="D1" s="66"/>
      <c r="F1" s="67"/>
    </row>
    <row r="2" spans="1:10">
      <c r="A2" s="2"/>
      <c r="B2" s="298" t="s">
        <v>20</v>
      </c>
      <c r="C2" s="299" t="s">
        <v>22</v>
      </c>
      <c r="D2" s="68"/>
      <c r="F2" s="67"/>
    </row>
    <row r="3" spans="1:10">
      <c r="A3" s="259"/>
      <c r="B3" s="300" t="s">
        <v>174</v>
      </c>
      <c r="C3" s="301" t="s">
        <v>23</v>
      </c>
      <c r="D3" s="69" t="s">
        <v>178</v>
      </c>
      <c r="F3" s="3"/>
    </row>
    <row r="4" spans="1:10">
      <c r="A4" s="423"/>
      <c r="B4" s="543" t="s">
        <v>175</v>
      </c>
      <c r="C4" s="3" t="s">
        <v>176</v>
      </c>
      <c r="D4" s="553" t="s">
        <v>177</v>
      </c>
      <c r="F4" s="3"/>
    </row>
    <row r="5" spans="1:10">
      <c r="A5" s="4" t="s">
        <v>2</v>
      </c>
      <c r="B5" s="544"/>
      <c r="C5" s="71"/>
      <c r="D5" s="554"/>
      <c r="F5" s="71"/>
    </row>
    <row r="6" spans="1:10">
      <c r="B6" s="544"/>
      <c r="C6" s="424"/>
      <c r="D6" s="555"/>
    </row>
    <row r="7" spans="1:10">
      <c r="A7" s="425" t="s">
        <v>3</v>
      </c>
      <c r="B7" s="426">
        <f>'Combined-2020'!AK12</f>
        <v>124863701.84000002</v>
      </c>
      <c r="C7" s="426">
        <f>'SAP DL Downld'!D61+'SAP DL Downld'!D65</f>
        <v>124863701.90000001</v>
      </c>
      <c r="D7" s="556">
        <f>+B7-C7</f>
        <v>-5.9999987483024597E-2</v>
      </c>
      <c r="E7" s="426"/>
      <c r="F7" s="426"/>
      <c r="I7" s="427"/>
    </row>
    <row r="8" spans="1:10">
      <c r="A8" s="428" t="s">
        <v>4</v>
      </c>
      <c r="B8" s="429">
        <f>'Combined-2020'!AK13</f>
        <v>3759203.5300000003</v>
      </c>
      <c r="C8" s="429">
        <f>'SAP DL Downld'!D72</f>
        <v>3775567.2899999996</v>
      </c>
      <c r="D8" s="557">
        <f>+B8-C8</f>
        <v>-16363.759999999311</v>
      </c>
      <c r="E8" s="430"/>
      <c r="F8" s="430"/>
    </row>
    <row r="9" spans="1:10">
      <c r="A9" s="428" t="s">
        <v>401</v>
      </c>
      <c r="B9" s="547"/>
      <c r="C9" s="430"/>
      <c r="D9" s="558"/>
      <c r="E9" s="430"/>
      <c r="F9" s="430"/>
    </row>
    <row r="10" spans="1:10">
      <c r="A10" s="428" t="s">
        <v>5</v>
      </c>
      <c r="B10" s="548">
        <f>SUM(B7:B9)</f>
        <v>128622905.37000002</v>
      </c>
      <c r="C10" s="430">
        <f>SUM(C7:C9)</f>
        <v>128639269.19000001</v>
      </c>
      <c r="D10" s="558">
        <f>SUM(D7:D9)</f>
        <v>-16363.819999986794</v>
      </c>
      <c r="E10" s="430"/>
      <c r="F10" s="430"/>
      <c r="J10" s="427">
        <f>+D10+D14</f>
        <v>-16363.8999999878</v>
      </c>
    </row>
    <row r="11" spans="1:10">
      <c r="A11" s="263"/>
      <c r="B11" s="548"/>
      <c r="C11" s="430"/>
      <c r="D11" s="558"/>
      <c r="E11" s="430"/>
      <c r="F11" s="430"/>
    </row>
    <row r="12" spans="1:10">
      <c r="A12" s="428" t="s">
        <v>6</v>
      </c>
      <c r="B12" s="545">
        <f>'Combined-2020'!AK17</f>
        <v>3478061.24</v>
      </c>
      <c r="C12" s="459">
        <f>'SAP DL Downld'!D79</f>
        <v>3478061.24</v>
      </c>
      <c r="D12" s="558">
        <f>+B12-C12</f>
        <v>0</v>
      </c>
      <c r="E12" s="430"/>
      <c r="F12" s="430"/>
    </row>
    <row r="13" spans="1:10">
      <c r="A13" s="428" t="s">
        <v>7</v>
      </c>
      <c r="B13" s="548">
        <f>'Combined-2020'!AK18</f>
        <v>9643315.7100000009</v>
      </c>
      <c r="C13" s="430">
        <f>'SAP DL Downld'!D87</f>
        <v>9643315.7100000009</v>
      </c>
      <c r="D13" s="558">
        <f>+B13-C13</f>
        <v>0</v>
      </c>
      <c r="E13" s="430"/>
      <c r="F13" s="430"/>
    </row>
    <row r="14" spans="1:10">
      <c r="A14" s="428" t="s">
        <v>8</v>
      </c>
      <c r="B14" s="548">
        <f>'Combined-2020'!AK19</f>
        <v>2585042.3499999992</v>
      </c>
      <c r="C14" s="430">
        <f>'SAP DL Downld'!D99</f>
        <v>2585042.4300000002</v>
      </c>
      <c r="D14" s="558">
        <f>+B14-C14</f>
        <v>-8.0000001005828381E-2</v>
      </c>
      <c r="E14" s="430"/>
      <c r="F14" s="430"/>
    </row>
    <row r="15" spans="1:10">
      <c r="A15" s="428" t="s">
        <v>342</v>
      </c>
      <c r="B15" s="548">
        <f>'Combined-2020'!AK20</f>
        <v>1489325.3800000001</v>
      </c>
      <c r="C15" s="431">
        <f>'SAP DL Downld'!D88</f>
        <v>1489325.39</v>
      </c>
      <c r="D15" s="558">
        <f>+B15-C15</f>
        <v>-9.9999997764825821E-3</v>
      </c>
      <c r="E15" s="431"/>
      <c r="F15" s="431"/>
    </row>
    <row r="16" spans="1:10">
      <c r="A16" s="428" t="s">
        <v>9</v>
      </c>
      <c r="B16" s="546">
        <f>'Combined-2020'!AK21</f>
        <v>3417192.46</v>
      </c>
      <c r="C16" s="429">
        <f>'SAP DL Downld'!D85</f>
        <v>3399447.9099999992</v>
      </c>
      <c r="D16" s="559">
        <f>+B16-C16</f>
        <v>17744.550000000745</v>
      </c>
      <c r="E16" s="430"/>
      <c r="F16" s="430"/>
    </row>
    <row r="17" spans="1:11">
      <c r="A17" s="263"/>
      <c r="B17" s="548"/>
      <c r="C17" s="430"/>
      <c r="D17" s="558"/>
      <c r="E17" s="430"/>
      <c r="F17" s="430"/>
    </row>
    <row r="18" spans="1:11">
      <c r="A18" s="428" t="s">
        <v>10</v>
      </c>
      <c r="B18" s="548">
        <f>SUM(B10:B16)</f>
        <v>149235842.51000002</v>
      </c>
      <c r="C18" s="430">
        <f>SUM(C10:C16)</f>
        <v>149234461.87</v>
      </c>
      <c r="D18" s="558">
        <f>SUM(D10:D16)</f>
        <v>1380.6400000131689</v>
      </c>
      <c r="E18" s="430"/>
      <c r="F18" s="430"/>
    </row>
    <row r="19" spans="1:11">
      <c r="A19" s="263"/>
      <c r="B19" s="548"/>
      <c r="C19" s="430"/>
      <c r="D19" s="558"/>
      <c r="E19" s="430"/>
      <c r="F19" s="430"/>
    </row>
    <row r="20" spans="1:11">
      <c r="A20" s="263"/>
      <c r="B20" s="548"/>
      <c r="C20" s="430"/>
      <c r="D20" s="558"/>
      <c r="E20" s="430"/>
      <c r="F20" s="430"/>
    </row>
    <row r="21" spans="1:11">
      <c r="A21" s="6" t="s">
        <v>11</v>
      </c>
      <c r="B21" s="548"/>
      <c r="C21" s="430"/>
      <c r="D21" s="558"/>
      <c r="E21" s="430"/>
      <c r="F21" s="430"/>
    </row>
    <row r="22" spans="1:11">
      <c r="A22" s="263"/>
      <c r="B22" s="548"/>
      <c r="C22" s="430"/>
      <c r="D22" s="558"/>
      <c r="E22" s="430"/>
      <c r="F22" s="430"/>
    </row>
    <row r="23" spans="1:11">
      <c r="A23" s="428" t="s">
        <v>12</v>
      </c>
      <c r="B23" s="549">
        <f>'Combined-2020'!AK31</f>
        <v>59767368.70000001</v>
      </c>
      <c r="C23" s="431">
        <f>'SAP DL Downld'!D28</f>
        <v>59768671.730000004</v>
      </c>
      <c r="D23" s="560">
        <f>+B23-C23</f>
        <v>-1303.0299999937415</v>
      </c>
      <c r="E23" s="431"/>
      <c r="F23" s="431"/>
    </row>
    <row r="24" spans="1:11">
      <c r="A24" s="428" t="s">
        <v>13</v>
      </c>
      <c r="B24" s="549">
        <f>'Combined-2020'!AK32</f>
        <v>26253908.690000001</v>
      </c>
      <c r="C24" s="430">
        <f>'SAP DL Downld'!D56</f>
        <v>26253908.609999999</v>
      </c>
      <c r="D24" s="560">
        <f>+B24-C24</f>
        <v>8.0000001937150955E-2</v>
      </c>
      <c r="E24" s="430"/>
      <c r="F24" s="430"/>
    </row>
    <row r="25" spans="1:11">
      <c r="A25" s="432" t="s">
        <v>14</v>
      </c>
      <c r="B25" s="549">
        <f>'Combined-2020'!AK33</f>
        <v>62035033.010000013</v>
      </c>
      <c r="C25" s="429">
        <f>'SAP DL Downld'!D108</f>
        <v>62035110.720000006</v>
      </c>
      <c r="D25" s="561">
        <f>+B25-C25</f>
        <v>-77.709999993443489</v>
      </c>
      <c r="E25" s="430"/>
      <c r="F25" s="430"/>
      <c r="J25" s="427">
        <f>+F18+F23</f>
        <v>0</v>
      </c>
      <c r="K25" s="427"/>
    </row>
    <row r="26" spans="1:11">
      <c r="A26" s="263"/>
      <c r="B26" s="548"/>
      <c r="C26" s="430"/>
      <c r="D26" s="558"/>
      <c r="E26" s="430"/>
      <c r="F26" s="430"/>
    </row>
    <row r="27" spans="1:11">
      <c r="A27" s="428" t="s">
        <v>15</v>
      </c>
      <c r="B27" s="546">
        <f>SUM(B23:B26)</f>
        <v>148056310.40000004</v>
      </c>
      <c r="C27" s="429">
        <f>SUM(C23:C26)</f>
        <v>148057691.06</v>
      </c>
      <c r="D27" s="559">
        <f>SUM(D23:D26)</f>
        <v>-1380.6599999852479</v>
      </c>
      <c r="E27" s="430"/>
      <c r="F27" s="430"/>
    </row>
    <row r="28" spans="1:11">
      <c r="A28" s="263"/>
      <c r="B28" s="547"/>
      <c r="C28" s="419"/>
      <c r="D28" s="562"/>
      <c r="E28" s="430"/>
      <c r="F28" s="430"/>
    </row>
    <row r="29" spans="1:11">
      <c r="A29" s="428" t="s">
        <v>16</v>
      </c>
      <c r="B29" s="550">
        <f>'Combined-2020'!AK37</f>
        <v>4354957.16</v>
      </c>
      <c r="C29" s="460">
        <f>'SAP DL Downld'!D113</f>
        <v>4354957.1400000006</v>
      </c>
      <c r="D29" s="559">
        <f>+B29-C29</f>
        <v>1.9999999552965164E-2</v>
      </c>
      <c r="E29" s="430"/>
      <c r="F29" s="430"/>
    </row>
    <row r="30" spans="1:11">
      <c r="A30" s="263"/>
      <c r="B30" s="548"/>
      <c r="C30" s="430"/>
      <c r="D30" s="558"/>
      <c r="E30" s="430"/>
      <c r="F30" s="430"/>
    </row>
    <row r="31" spans="1:11">
      <c r="A31" s="428" t="s">
        <v>67</v>
      </c>
      <c r="B31" s="551">
        <f>+B18+B27+B29</f>
        <v>301647110.07000011</v>
      </c>
      <c r="C31" s="433">
        <f>+C18+C27+C29</f>
        <v>301647110.06999999</v>
      </c>
      <c r="D31" s="561">
        <f>+D18+D27+D29</f>
        <v>2.7474015951156616E-8</v>
      </c>
      <c r="E31" s="431"/>
      <c r="F31" s="431"/>
    </row>
    <row r="32" spans="1:11">
      <c r="A32" s="263"/>
      <c r="B32" s="548"/>
      <c r="C32" s="430"/>
      <c r="D32" s="558"/>
      <c r="E32" s="430"/>
      <c r="F32" s="430"/>
    </row>
    <row r="33" spans="1:6">
      <c r="A33" s="425" t="s">
        <v>68</v>
      </c>
      <c r="B33" s="550">
        <f>'Combined-2020'!AK41</f>
        <v>37330677.289999999</v>
      </c>
      <c r="C33" s="460">
        <f>'SAP DL Downld'!D115+'SAP DL Downld'!D116</f>
        <v>37330677.289999999</v>
      </c>
      <c r="D33" s="559">
        <f>+B33-C33</f>
        <v>0</v>
      </c>
      <c r="E33" s="430"/>
      <c r="F33" s="430"/>
    </row>
    <row r="34" spans="1:6" ht="15">
      <c r="A34" s="434"/>
      <c r="B34" s="548"/>
      <c r="C34" s="430"/>
      <c r="D34" s="558"/>
      <c r="E34" s="430"/>
      <c r="F34" s="435"/>
    </row>
    <row r="35" spans="1:6">
      <c r="A35" s="263"/>
      <c r="B35" s="546"/>
      <c r="C35" s="429"/>
      <c r="D35" s="559"/>
      <c r="E35" s="436"/>
      <c r="F35" s="430"/>
    </row>
    <row r="36" spans="1:6" ht="13.8" thickBot="1">
      <c r="A36" s="7" t="s">
        <v>69</v>
      </c>
      <c r="B36" s="552">
        <f>+B31+B33</f>
        <v>338977787.36000013</v>
      </c>
      <c r="C36" s="461">
        <f>+C31+C33</f>
        <v>338977787.36000001</v>
      </c>
      <c r="D36" s="563">
        <f>B36-C36</f>
        <v>0</v>
      </c>
      <c r="E36" s="426"/>
      <c r="F36" s="426"/>
    </row>
    <row r="37" spans="1:6" ht="13.8" thickTop="1">
      <c r="B37" s="437"/>
      <c r="C37" s="438"/>
      <c r="D37" s="439"/>
    </row>
    <row r="39" spans="1:6" ht="12">
      <c r="A39" s="440" t="s">
        <v>823</v>
      </c>
      <c r="B39" s="441">
        <f>'SAP DL Downld'!D118</f>
        <v>338977787.36000007</v>
      </c>
    </row>
    <row r="40" spans="1:6" ht="12">
      <c r="A40" s="440" t="s">
        <v>824</v>
      </c>
      <c r="B40" s="442">
        <f>B36-B39</f>
        <v>0</v>
      </c>
    </row>
    <row r="41" spans="1:6">
      <c r="B41" s="160"/>
    </row>
  </sheetData>
  <phoneticPr fontId="0" type="noConversion"/>
  <pageMargins left="0.5" right="0.5" top="1" bottom="0.5" header="0.5" footer="0.5"/>
  <pageSetup scale="93" orientation="landscape" r:id="rId1"/>
  <headerFooter alignWithMargins="0"/>
  <customProperties>
    <customPr name="_pios_id" r:id="rId2"/>
  </customPropertie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61"/>
  <sheetViews>
    <sheetView zoomScale="70" zoomScaleNormal="70" zoomScaleSheetLayoutView="70" workbookViewId="0">
      <selection activeCell="B78" sqref="B78"/>
    </sheetView>
  </sheetViews>
  <sheetFormatPr defaultColWidth="11.42578125" defaultRowHeight="17.399999999999999"/>
  <cols>
    <col min="1" max="1" width="8.28515625" style="722" customWidth="1"/>
    <col min="2" max="2" width="52.85546875" style="480" customWidth="1"/>
    <col min="3" max="3" width="1.42578125" style="480" customWidth="1"/>
    <col min="4" max="4" width="20" style="480" bestFit="1" customWidth="1"/>
    <col min="5" max="5" width="20" style="479" customWidth="1"/>
    <col min="6" max="7" width="20" style="480" customWidth="1"/>
    <col min="8" max="8" width="20" style="479" bestFit="1" customWidth="1"/>
    <col min="9" max="9" width="20" style="480" bestFit="1" customWidth="1"/>
    <col min="10" max="10" width="17.42578125" style="480" customWidth="1"/>
    <col min="11" max="11" width="16" style="480" customWidth="1"/>
    <col min="12" max="16384" width="11.42578125" style="480"/>
  </cols>
  <sheetData>
    <row r="1" spans="1:14">
      <c r="B1" s="707"/>
      <c r="C1" s="707"/>
      <c r="D1" s="708"/>
      <c r="E1" s="708"/>
      <c r="F1" s="708"/>
      <c r="G1" s="708"/>
      <c r="H1" s="709"/>
      <c r="I1" s="709"/>
      <c r="J1" s="709"/>
    </row>
    <row r="2" spans="1:14" ht="21">
      <c r="B2" s="1232" t="s">
        <v>403</v>
      </c>
      <c r="C2" s="1232"/>
      <c r="D2" s="1232"/>
      <c r="E2" s="1232"/>
      <c r="F2" s="1232"/>
      <c r="G2" s="1232"/>
      <c r="H2" s="1232"/>
      <c r="I2" s="1232"/>
      <c r="J2" s="1232"/>
      <c r="K2" s="481"/>
      <c r="L2" s="482"/>
      <c r="M2" s="482"/>
      <c r="N2" s="482"/>
    </row>
    <row r="3" spans="1:14" ht="21">
      <c r="B3" s="1232" t="s">
        <v>404</v>
      </c>
      <c r="C3" s="1232"/>
      <c r="D3" s="1232"/>
      <c r="E3" s="1232"/>
      <c r="F3" s="1232"/>
      <c r="G3" s="1232"/>
      <c r="H3" s="1232"/>
      <c r="I3" s="1232"/>
      <c r="J3" s="1232"/>
      <c r="K3" s="481"/>
    </row>
    <row r="4" spans="1:14" ht="21">
      <c r="B4" s="1237">
        <v>44196</v>
      </c>
      <c r="C4" s="1237"/>
      <c r="D4" s="1237"/>
      <c r="E4" s="1237"/>
      <c r="F4" s="1237"/>
      <c r="G4" s="1237"/>
      <c r="H4" s="1237"/>
      <c r="I4" s="1237"/>
      <c r="J4" s="1237"/>
      <c r="K4" s="483"/>
    </row>
    <row r="5" spans="1:14">
      <c r="B5" s="710"/>
      <c r="C5" s="710"/>
      <c r="D5" s="711"/>
      <c r="E5" s="711"/>
      <c r="F5" s="711"/>
      <c r="G5" s="711"/>
      <c r="H5" s="711"/>
      <c r="I5" s="711"/>
      <c r="J5" s="711"/>
      <c r="K5" s="484"/>
    </row>
    <row r="6" spans="1:14">
      <c r="B6" s="1233" t="s">
        <v>378</v>
      </c>
      <c r="C6" s="1233"/>
      <c r="D6" s="1233"/>
      <c r="E6" s="1233"/>
      <c r="F6" s="1233"/>
      <c r="G6" s="1233"/>
      <c r="H6" s="1233"/>
      <c r="I6" s="1233"/>
      <c r="J6" s="1233"/>
      <c r="K6" s="485"/>
    </row>
    <row r="7" spans="1:14">
      <c r="B7" s="712"/>
      <c r="C7" s="712"/>
      <c r="D7" s="712"/>
      <c r="E7" s="712"/>
      <c r="F7" s="712"/>
      <c r="G7" s="712"/>
      <c r="H7" s="712"/>
      <c r="I7" s="712"/>
      <c r="J7" s="712"/>
      <c r="K7" s="485"/>
    </row>
    <row r="8" spans="1:14" s="478" customFormat="1">
      <c r="A8" s="722"/>
      <c r="B8" s="712"/>
      <c r="C8" s="712"/>
      <c r="D8" s="713" t="s">
        <v>915</v>
      </c>
      <c r="E8" s="713" t="s">
        <v>916</v>
      </c>
      <c r="F8" s="713" t="s">
        <v>917</v>
      </c>
      <c r="G8" s="713" t="s">
        <v>918</v>
      </c>
      <c r="H8" s="713" t="s">
        <v>919</v>
      </c>
      <c r="I8" s="713" t="s">
        <v>920</v>
      </c>
      <c r="J8" s="713" t="s">
        <v>921</v>
      </c>
      <c r="K8" s="485"/>
    </row>
    <row r="9" spans="1:14" s="478" customFormat="1">
      <c r="A9" s="722"/>
      <c r="B9" s="714"/>
      <c r="C9" s="714"/>
      <c r="D9" s="715" t="s">
        <v>915</v>
      </c>
      <c r="E9" s="715" t="s">
        <v>916</v>
      </c>
      <c r="F9" s="715" t="s">
        <v>922</v>
      </c>
      <c r="G9" s="715" t="s">
        <v>923</v>
      </c>
      <c r="H9" s="715"/>
      <c r="I9" s="715" t="s">
        <v>924</v>
      </c>
      <c r="J9" s="715" t="s">
        <v>925</v>
      </c>
      <c r="K9" s="484"/>
    </row>
    <row r="10" spans="1:14" s="478" customFormat="1">
      <c r="A10" s="722"/>
      <c r="B10" s="714"/>
      <c r="C10" s="714"/>
      <c r="D10" s="715"/>
      <c r="E10" s="715"/>
      <c r="F10" s="715"/>
      <c r="G10" s="715"/>
      <c r="H10" s="715"/>
      <c r="I10" s="715"/>
      <c r="J10" s="715"/>
      <c r="K10" s="484"/>
      <c r="L10" s="719"/>
    </row>
    <row r="11" spans="1:14" s="487" customFormat="1">
      <c r="A11" s="722"/>
      <c r="B11" s="1234" t="s">
        <v>405</v>
      </c>
      <c r="C11" s="1234"/>
      <c r="D11" s="1234"/>
      <c r="E11" s="1234"/>
      <c r="F11" s="1234"/>
      <c r="G11" s="1234"/>
      <c r="H11" s="1234"/>
      <c r="I11" s="1234"/>
      <c r="J11" s="1234"/>
      <c r="K11" s="486"/>
    </row>
    <row r="12" spans="1:14" s="487" customFormat="1">
      <c r="A12" s="722"/>
      <c r="B12" s="716"/>
      <c r="C12" s="716" t="s">
        <v>400</v>
      </c>
      <c r="D12" s="716"/>
      <c r="E12" s="716"/>
      <c r="F12" s="717" t="s">
        <v>717</v>
      </c>
      <c r="G12" s="716"/>
      <c r="H12" s="1231" t="s">
        <v>406</v>
      </c>
      <c r="I12" s="1231"/>
      <c r="J12" s="1231"/>
      <c r="K12" s="488"/>
    </row>
    <row r="13" spans="1:14" s="487" customFormat="1">
      <c r="A13" s="722"/>
      <c r="B13" s="717" t="s">
        <v>407</v>
      </c>
      <c r="C13" s="718"/>
      <c r="D13" s="718" t="s">
        <v>408</v>
      </c>
      <c r="E13" s="718" t="s">
        <v>718</v>
      </c>
      <c r="F13" s="718" t="s">
        <v>409</v>
      </c>
      <c r="G13" s="718" t="s">
        <v>410</v>
      </c>
      <c r="H13" s="718" t="s">
        <v>411</v>
      </c>
      <c r="I13" s="718" t="s">
        <v>409</v>
      </c>
      <c r="J13" s="718" t="s">
        <v>410</v>
      </c>
      <c r="K13" s="489"/>
    </row>
    <row r="14" spans="1:14">
      <c r="A14" s="722">
        <v>1</v>
      </c>
      <c r="B14" s="720" t="s">
        <v>412</v>
      </c>
      <c r="C14" s="721"/>
      <c r="D14" s="722">
        <v>1047083</v>
      </c>
      <c r="E14" s="722">
        <v>1044955</v>
      </c>
      <c r="F14" s="722">
        <v>2128</v>
      </c>
      <c r="G14" s="723">
        <v>2.0364513304400667E-3</v>
      </c>
      <c r="H14" s="722">
        <v>1032617</v>
      </c>
      <c r="I14" s="722">
        <v>14466</v>
      </c>
      <c r="J14" s="723">
        <v>1.4009066284982719E-2</v>
      </c>
      <c r="K14" s="489"/>
    </row>
    <row r="15" spans="1:14">
      <c r="A15" s="722">
        <v>2</v>
      </c>
      <c r="B15" s="720" t="s">
        <v>926</v>
      </c>
      <c r="C15" s="721"/>
      <c r="D15" s="722">
        <v>131493</v>
      </c>
      <c r="E15" s="722">
        <v>129995</v>
      </c>
      <c r="F15" s="722">
        <v>1498</v>
      </c>
      <c r="G15" s="723">
        <v>1.1523520135389823E-2</v>
      </c>
      <c r="H15" s="722">
        <v>130491</v>
      </c>
      <c r="I15" s="722">
        <v>1002</v>
      </c>
      <c r="J15" s="723">
        <v>7.6786904844012233E-3</v>
      </c>
      <c r="K15" s="489"/>
    </row>
    <row r="16" spans="1:14">
      <c r="A16" s="722">
        <v>3</v>
      </c>
      <c r="B16" s="720" t="s">
        <v>927</v>
      </c>
      <c r="C16" s="721"/>
      <c r="D16" s="722">
        <v>3283</v>
      </c>
      <c r="E16" s="722">
        <v>3264</v>
      </c>
      <c r="F16" s="722">
        <v>19</v>
      </c>
      <c r="G16" s="723">
        <v>5.8210784313725492E-3</v>
      </c>
      <c r="H16" s="722">
        <v>3319</v>
      </c>
      <c r="I16" s="722">
        <v>-36</v>
      </c>
      <c r="J16" s="723">
        <v>-1.0846640554383851E-2</v>
      </c>
      <c r="K16" s="489"/>
    </row>
    <row r="17" spans="1:11">
      <c r="A17" s="722">
        <v>4</v>
      </c>
      <c r="B17" s="720" t="s">
        <v>421</v>
      </c>
      <c r="C17" s="721"/>
      <c r="D17" s="722">
        <v>7789</v>
      </c>
      <c r="E17" s="722">
        <v>7747</v>
      </c>
      <c r="F17" s="722">
        <v>42</v>
      </c>
      <c r="G17" s="723">
        <v>5.4214534658577514E-3</v>
      </c>
      <c r="H17" s="722">
        <v>7500</v>
      </c>
      <c r="I17" s="722">
        <v>289</v>
      </c>
      <c r="J17" s="723">
        <v>3.8533333333333336E-2</v>
      </c>
      <c r="K17" s="489"/>
    </row>
    <row r="18" spans="1:11">
      <c r="A18" s="722">
        <v>5</v>
      </c>
      <c r="B18" s="720" t="s">
        <v>928</v>
      </c>
      <c r="C18" s="724"/>
      <c r="D18" s="722">
        <v>8</v>
      </c>
      <c r="E18" s="722">
        <v>8</v>
      </c>
      <c r="F18" s="722">
        <v>0</v>
      </c>
      <c r="G18" s="723">
        <v>0</v>
      </c>
      <c r="H18" s="722">
        <v>8</v>
      </c>
      <c r="I18" s="722">
        <v>0</v>
      </c>
      <c r="J18" s="723">
        <v>0</v>
      </c>
      <c r="K18" s="489"/>
    </row>
    <row r="19" spans="1:11">
      <c r="A19" s="722">
        <v>6</v>
      </c>
      <c r="B19" s="720" t="s">
        <v>422</v>
      </c>
      <c r="C19" s="724"/>
      <c r="D19" s="725">
        <v>98</v>
      </c>
      <c r="E19" s="725">
        <v>16</v>
      </c>
      <c r="F19" s="725">
        <v>82</v>
      </c>
      <c r="G19" s="726">
        <v>5.125</v>
      </c>
      <c r="H19" s="725">
        <v>101</v>
      </c>
      <c r="I19" s="725">
        <v>-3</v>
      </c>
      <c r="J19" s="726">
        <v>-2.9702970297029702E-2</v>
      </c>
      <c r="K19" s="494"/>
    </row>
    <row r="20" spans="1:11">
      <c r="A20" s="722">
        <v>7</v>
      </c>
      <c r="B20" s="720" t="s">
        <v>418</v>
      </c>
      <c r="C20" s="721"/>
      <c r="D20" s="727">
        <v>1189754</v>
      </c>
      <c r="E20" s="727">
        <v>1185985</v>
      </c>
      <c r="F20" s="727">
        <v>3769</v>
      </c>
      <c r="G20" s="723">
        <v>3.1779491308912E-3</v>
      </c>
      <c r="H20" s="727">
        <v>1174036</v>
      </c>
      <c r="I20" s="727">
        <v>15718</v>
      </c>
      <c r="J20" s="723">
        <v>1.338800513783223E-2</v>
      </c>
      <c r="K20" s="496"/>
    </row>
    <row r="21" spans="1:11">
      <c r="A21" s="722">
        <v>8</v>
      </c>
      <c r="B21" s="728"/>
      <c r="C21" s="729"/>
      <c r="D21" s="729" t="s">
        <v>401</v>
      </c>
      <c r="E21" s="729"/>
      <c r="F21" s="729"/>
      <c r="G21" s="729"/>
      <c r="H21" s="729"/>
      <c r="I21" s="729"/>
      <c r="J21" s="729"/>
      <c r="K21" s="494"/>
    </row>
    <row r="22" spans="1:11">
      <c r="A22" s="722">
        <v>9</v>
      </c>
      <c r="B22" s="1235" t="s">
        <v>419</v>
      </c>
      <c r="C22" s="1235"/>
      <c r="D22" s="1235"/>
      <c r="E22" s="1235"/>
      <c r="F22" s="1235"/>
      <c r="G22" s="1235"/>
      <c r="H22" s="1235"/>
      <c r="I22" s="1235"/>
      <c r="J22" s="1235"/>
      <c r="K22" s="497"/>
    </row>
    <row r="23" spans="1:11" s="487" customFormat="1">
      <c r="A23" s="722">
        <v>10</v>
      </c>
      <c r="B23" s="716"/>
      <c r="C23" s="716"/>
      <c r="D23" s="716"/>
      <c r="E23" s="716"/>
      <c r="F23" s="717" t="s">
        <v>717</v>
      </c>
      <c r="G23" s="716"/>
      <c r="H23" s="1231" t="s">
        <v>406</v>
      </c>
      <c r="I23" s="1231"/>
      <c r="J23" s="1231"/>
      <c r="K23" s="494"/>
    </row>
    <row r="24" spans="1:11" s="487" customFormat="1">
      <c r="A24" s="722">
        <v>11</v>
      </c>
      <c r="B24" s="717" t="s">
        <v>407</v>
      </c>
      <c r="C24" s="718"/>
      <c r="D24" s="718" t="s">
        <v>408</v>
      </c>
      <c r="E24" s="718" t="s">
        <v>718</v>
      </c>
      <c r="F24" s="718" t="s">
        <v>409</v>
      </c>
      <c r="G24" s="718" t="s">
        <v>410</v>
      </c>
      <c r="H24" s="718" t="s">
        <v>411</v>
      </c>
      <c r="I24" s="718" t="s">
        <v>409</v>
      </c>
      <c r="J24" s="718" t="s">
        <v>410</v>
      </c>
      <c r="K24" s="494"/>
    </row>
    <row r="25" spans="1:11">
      <c r="A25" s="722">
        <v>12</v>
      </c>
      <c r="B25" s="720" t="s">
        <v>412</v>
      </c>
      <c r="C25" s="721"/>
      <c r="D25" s="722">
        <v>1045412</v>
      </c>
      <c r="E25" s="722">
        <v>1043575</v>
      </c>
      <c r="F25" s="722">
        <v>1837</v>
      </c>
      <c r="G25" s="723">
        <v>1.7602951393047937E-3</v>
      </c>
      <c r="H25" s="722">
        <v>1030914</v>
      </c>
      <c r="I25" s="722">
        <v>14498</v>
      </c>
      <c r="J25" s="723">
        <v>1.4063248728797941E-2</v>
      </c>
      <c r="K25" s="494"/>
    </row>
    <row r="26" spans="1:11">
      <c r="A26" s="722">
        <v>13</v>
      </c>
      <c r="B26" s="720" t="s">
        <v>926</v>
      </c>
      <c r="C26" s="721"/>
      <c r="D26" s="722">
        <v>131426</v>
      </c>
      <c r="E26" s="722">
        <v>129825</v>
      </c>
      <c r="F26" s="722">
        <v>1601</v>
      </c>
      <c r="G26" s="723">
        <v>1.2331985364914307E-2</v>
      </c>
      <c r="H26" s="722">
        <v>130432</v>
      </c>
      <c r="I26" s="722">
        <v>994</v>
      </c>
      <c r="J26" s="723">
        <v>7.6208292443572133E-3</v>
      </c>
      <c r="K26" s="494"/>
    </row>
    <row r="27" spans="1:11">
      <c r="A27" s="722">
        <v>14</v>
      </c>
      <c r="B27" s="720" t="s">
        <v>927</v>
      </c>
      <c r="C27" s="721"/>
      <c r="D27" s="722">
        <v>3279</v>
      </c>
      <c r="E27" s="722">
        <v>3264</v>
      </c>
      <c r="F27" s="722">
        <v>15</v>
      </c>
      <c r="G27" s="723">
        <v>4.5955882352941178E-3</v>
      </c>
      <c r="H27" s="722">
        <v>3320</v>
      </c>
      <c r="I27" s="722">
        <v>-41</v>
      </c>
      <c r="J27" s="723">
        <v>-1.2349397590361445E-2</v>
      </c>
    </row>
    <row r="28" spans="1:11">
      <c r="A28" s="722">
        <v>15</v>
      </c>
      <c r="B28" s="720" t="s">
        <v>421</v>
      </c>
      <c r="C28" s="721"/>
      <c r="D28" s="722">
        <v>7770</v>
      </c>
      <c r="E28" s="722">
        <v>7731</v>
      </c>
      <c r="F28" s="722">
        <v>39</v>
      </c>
      <c r="G28" s="723">
        <v>5.0446255335661622E-3</v>
      </c>
      <c r="H28" s="722">
        <v>7463</v>
      </c>
      <c r="I28" s="722">
        <v>307</v>
      </c>
      <c r="J28" s="723">
        <v>4.1136272276564384E-2</v>
      </c>
    </row>
    <row r="29" spans="1:11">
      <c r="A29" s="722">
        <v>16</v>
      </c>
      <c r="B29" s="720" t="s">
        <v>928</v>
      </c>
      <c r="C29" s="724"/>
      <c r="D29" s="722">
        <v>8</v>
      </c>
      <c r="E29" s="722">
        <v>8</v>
      </c>
      <c r="F29" s="722">
        <v>0</v>
      </c>
      <c r="G29" s="723">
        <v>0</v>
      </c>
      <c r="H29" s="722">
        <v>8</v>
      </c>
      <c r="I29" s="722">
        <v>0</v>
      </c>
      <c r="J29" s="723">
        <v>0</v>
      </c>
      <c r="K29" s="496"/>
    </row>
    <row r="30" spans="1:11">
      <c r="A30" s="722">
        <v>17</v>
      </c>
      <c r="B30" s="720" t="s">
        <v>422</v>
      </c>
      <c r="C30" s="724"/>
      <c r="D30" s="725">
        <v>99</v>
      </c>
      <c r="E30" s="725">
        <v>16</v>
      </c>
      <c r="F30" s="725">
        <v>83</v>
      </c>
      <c r="G30" s="726">
        <v>5.1875</v>
      </c>
      <c r="H30" s="725">
        <v>101</v>
      </c>
      <c r="I30" s="725">
        <v>-2</v>
      </c>
      <c r="J30" s="726">
        <v>-1.9801980198019802E-2</v>
      </c>
      <c r="K30" s="494"/>
    </row>
    <row r="31" spans="1:11">
      <c r="A31" s="722">
        <v>18</v>
      </c>
      <c r="B31" s="720" t="s">
        <v>418</v>
      </c>
      <c r="C31" s="721"/>
      <c r="D31" s="722">
        <v>1187994</v>
      </c>
      <c r="E31" s="722">
        <v>1184419</v>
      </c>
      <c r="F31" s="727">
        <v>3575</v>
      </c>
      <c r="G31" s="723">
        <v>3.0183575238154742E-3</v>
      </c>
      <c r="H31" s="727">
        <v>1172238</v>
      </c>
      <c r="I31" s="727">
        <v>15756</v>
      </c>
      <c r="J31" s="723">
        <v>1.3440956529305482E-2</v>
      </c>
      <c r="K31" s="496"/>
    </row>
    <row r="32" spans="1:11">
      <c r="A32" s="722">
        <v>19</v>
      </c>
      <c r="B32" s="730"/>
      <c r="C32" s="731"/>
      <c r="D32" s="725"/>
      <c r="E32" s="725"/>
      <c r="F32" s="732"/>
      <c r="G32" s="726"/>
      <c r="H32" s="732"/>
      <c r="I32" s="732"/>
      <c r="J32" s="726"/>
      <c r="K32" s="496"/>
    </row>
    <row r="33" spans="1:11">
      <c r="A33" s="722">
        <v>8</v>
      </c>
      <c r="B33" s="1236" t="s">
        <v>754</v>
      </c>
      <c r="C33" s="1235"/>
      <c r="D33" s="1235"/>
      <c r="E33" s="1235"/>
      <c r="F33" s="1235"/>
      <c r="G33" s="1235"/>
      <c r="H33" s="1235"/>
      <c r="I33" s="1235"/>
      <c r="J33" s="1235"/>
      <c r="K33" s="497"/>
    </row>
    <row r="34" spans="1:11" s="487" customFormat="1">
      <c r="A34" s="722">
        <v>9</v>
      </c>
      <c r="B34" s="716"/>
      <c r="C34" s="716"/>
      <c r="D34" s="716"/>
      <c r="E34" s="716"/>
      <c r="F34" s="717" t="s">
        <v>717</v>
      </c>
      <c r="G34" s="716"/>
      <c r="H34" s="1231" t="s">
        <v>406</v>
      </c>
      <c r="I34" s="1231"/>
      <c r="J34" s="1231"/>
      <c r="K34" s="494"/>
    </row>
    <row r="35" spans="1:11" s="487" customFormat="1">
      <c r="A35" s="722">
        <v>10</v>
      </c>
      <c r="B35" s="717" t="s">
        <v>407</v>
      </c>
      <c r="C35" s="718"/>
      <c r="D35" s="718" t="s">
        <v>408</v>
      </c>
      <c r="E35" s="718" t="s">
        <v>718</v>
      </c>
      <c r="F35" s="718" t="s">
        <v>409</v>
      </c>
      <c r="G35" s="718" t="s">
        <v>410</v>
      </c>
      <c r="H35" s="718" t="s">
        <v>411</v>
      </c>
      <c r="I35" s="718" t="s">
        <v>409</v>
      </c>
      <c r="J35" s="718" t="s">
        <v>410</v>
      </c>
      <c r="K35" s="494"/>
    </row>
    <row r="36" spans="1:11">
      <c r="A36" s="722">
        <v>11</v>
      </c>
      <c r="B36" s="720" t="s">
        <v>412</v>
      </c>
      <c r="C36" s="721"/>
      <c r="D36" s="722">
        <v>1039596</v>
      </c>
      <c r="E36" s="722">
        <v>1038948</v>
      </c>
      <c r="F36" s="722">
        <v>648</v>
      </c>
      <c r="G36" s="723">
        <v>6.2370782753323555E-4</v>
      </c>
      <c r="H36" s="722">
        <v>1025024</v>
      </c>
      <c r="I36" s="722">
        <v>14572</v>
      </c>
      <c r="J36" s="723">
        <v>1.4216252497502498E-2</v>
      </c>
      <c r="K36" s="494"/>
    </row>
    <row r="37" spans="1:11">
      <c r="A37" s="722">
        <v>12</v>
      </c>
      <c r="B37" s="720" t="s">
        <v>926</v>
      </c>
      <c r="C37" s="721"/>
      <c r="D37" s="722">
        <v>130924</v>
      </c>
      <c r="E37" s="722">
        <v>130083</v>
      </c>
      <c r="F37" s="722">
        <v>841</v>
      </c>
      <c r="G37" s="723">
        <v>6.465103049591415E-3</v>
      </c>
      <c r="H37" s="722">
        <v>129944</v>
      </c>
      <c r="I37" s="722">
        <v>980</v>
      </c>
      <c r="J37" s="723">
        <v>7.5417102751954689E-3</v>
      </c>
      <c r="K37" s="494"/>
    </row>
    <row r="38" spans="1:11">
      <c r="A38" s="722">
        <v>13</v>
      </c>
      <c r="B38" s="720" t="s">
        <v>927</v>
      </c>
      <c r="C38" s="721"/>
      <c r="D38" s="722">
        <v>3289</v>
      </c>
      <c r="E38" s="722">
        <v>3272</v>
      </c>
      <c r="F38" s="722">
        <v>17</v>
      </c>
      <c r="G38" s="723">
        <v>5.1955990220048896E-3</v>
      </c>
      <c r="H38" s="722">
        <v>3328</v>
      </c>
      <c r="I38" s="722">
        <v>-39</v>
      </c>
      <c r="J38" s="723">
        <v>-1.171875E-2</v>
      </c>
    </row>
    <row r="39" spans="1:11">
      <c r="A39" s="722">
        <v>14</v>
      </c>
      <c r="B39" s="720" t="s">
        <v>421</v>
      </c>
      <c r="C39" s="721"/>
      <c r="D39" s="722">
        <v>7660</v>
      </c>
      <c r="E39" s="722">
        <v>7649</v>
      </c>
      <c r="F39" s="722">
        <v>11</v>
      </c>
      <c r="G39" s="723">
        <v>1.4380964832004183E-3</v>
      </c>
      <c r="H39" s="722">
        <v>7315</v>
      </c>
      <c r="I39" s="722">
        <v>345</v>
      </c>
      <c r="J39" s="723">
        <v>4.7163362952836636E-2</v>
      </c>
    </row>
    <row r="40" spans="1:11">
      <c r="A40" s="722">
        <v>15</v>
      </c>
      <c r="B40" s="720" t="s">
        <v>928</v>
      </c>
      <c r="C40" s="724"/>
      <c r="D40" s="722">
        <v>8</v>
      </c>
      <c r="E40" s="722">
        <v>8</v>
      </c>
      <c r="F40" s="722">
        <v>0</v>
      </c>
      <c r="G40" s="723">
        <v>0</v>
      </c>
      <c r="H40" s="722">
        <v>8</v>
      </c>
      <c r="I40" s="722">
        <v>0</v>
      </c>
      <c r="J40" s="723">
        <v>0</v>
      </c>
      <c r="K40" s="496"/>
    </row>
    <row r="41" spans="1:11">
      <c r="A41" s="722">
        <v>16</v>
      </c>
      <c r="B41" s="720" t="s">
        <v>422</v>
      </c>
      <c r="C41" s="724"/>
      <c r="D41" s="725">
        <v>100</v>
      </c>
      <c r="E41" s="725">
        <v>16</v>
      </c>
      <c r="F41" s="725">
        <v>84</v>
      </c>
      <c r="G41" s="726">
        <v>5.25</v>
      </c>
      <c r="H41" s="725">
        <v>80</v>
      </c>
      <c r="I41" s="725">
        <v>20</v>
      </c>
      <c r="J41" s="726">
        <v>0.25</v>
      </c>
      <c r="K41" s="494"/>
    </row>
    <row r="42" spans="1:11">
      <c r="A42" s="722">
        <v>17</v>
      </c>
      <c r="B42" s="720" t="s">
        <v>418</v>
      </c>
      <c r="C42" s="721"/>
      <c r="D42" s="722">
        <v>1181577</v>
      </c>
      <c r="E42" s="722">
        <v>1179976</v>
      </c>
      <c r="F42" s="727">
        <v>1601</v>
      </c>
      <c r="G42" s="723">
        <v>1.3568072570967545E-3</v>
      </c>
      <c r="H42" s="727">
        <v>1165699</v>
      </c>
      <c r="I42" s="727">
        <v>15878</v>
      </c>
      <c r="J42" s="723">
        <v>1.3621011942190909E-2</v>
      </c>
      <c r="K42" s="496"/>
    </row>
    <row r="43" spans="1:11">
      <c r="A43" s="722">
        <v>18</v>
      </c>
      <c r="B43" s="728"/>
      <c r="C43" s="733"/>
      <c r="D43" s="734"/>
      <c r="E43" s="734"/>
      <c r="F43" s="735"/>
      <c r="G43" s="736"/>
      <c r="H43" s="735"/>
      <c r="I43" s="735"/>
      <c r="J43" s="736"/>
      <c r="K43" s="496"/>
    </row>
    <row r="44" spans="1:11">
      <c r="A44" s="722">
        <v>19</v>
      </c>
      <c r="B44" s="1236" t="s">
        <v>420</v>
      </c>
      <c r="C44" s="1235"/>
      <c r="D44" s="1235"/>
      <c r="E44" s="1235"/>
      <c r="F44" s="1235"/>
      <c r="G44" s="1235"/>
      <c r="H44" s="1235"/>
      <c r="I44" s="1235"/>
      <c r="J44" s="1235"/>
      <c r="K44" s="496"/>
    </row>
    <row r="45" spans="1:11">
      <c r="A45" s="722">
        <v>20</v>
      </c>
      <c r="B45" s="716"/>
      <c r="C45" s="716"/>
      <c r="D45" s="716"/>
      <c r="E45" s="716"/>
      <c r="F45" s="717" t="s">
        <v>717</v>
      </c>
      <c r="G45" s="716"/>
      <c r="H45" s="1231" t="s">
        <v>406</v>
      </c>
      <c r="I45" s="1231"/>
      <c r="J45" s="1231"/>
      <c r="K45" s="496"/>
    </row>
    <row r="46" spans="1:11">
      <c r="A46" s="722">
        <v>21</v>
      </c>
      <c r="B46" s="717" t="s">
        <v>407</v>
      </c>
      <c r="C46" s="718"/>
      <c r="D46" s="718" t="s">
        <v>408</v>
      </c>
      <c r="E46" s="718" t="s">
        <v>718</v>
      </c>
      <c r="F46" s="718" t="s">
        <v>409</v>
      </c>
      <c r="G46" s="718" t="s">
        <v>410</v>
      </c>
      <c r="H46" s="718" t="s">
        <v>411</v>
      </c>
      <c r="I46" s="718" t="s">
        <v>409</v>
      </c>
      <c r="J46" s="718" t="s">
        <v>410</v>
      </c>
      <c r="K46" s="496"/>
    </row>
    <row r="47" spans="1:11">
      <c r="A47" s="722">
        <v>22</v>
      </c>
      <c r="B47" s="720" t="s">
        <v>412</v>
      </c>
      <c r="C47" s="721"/>
      <c r="D47" s="722">
        <v>1039596</v>
      </c>
      <c r="E47" s="722">
        <v>1038948</v>
      </c>
      <c r="F47" s="722">
        <v>648</v>
      </c>
      <c r="G47" s="723">
        <v>6.2370782753323555E-4</v>
      </c>
      <c r="H47" s="722">
        <v>1025024</v>
      </c>
      <c r="I47" s="722">
        <v>14572</v>
      </c>
      <c r="J47" s="723">
        <v>1.4216252497502498E-2</v>
      </c>
      <c r="K47" s="496"/>
    </row>
    <row r="48" spans="1:11">
      <c r="A48" s="722">
        <v>23</v>
      </c>
      <c r="B48" s="720" t="s">
        <v>926</v>
      </c>
      <c r="C48" s="721"/>
      <c r="D48" s="722">
        <v>130924</v>
      </c>
      <c r="E48" s="722">
        <v>130083</v>
      </c>
      <c r="F48" s="722">
        <v>841</v>
      </c>
      <c r="G48" s="723">
        <v>6.465103049591415E-3</v>
      </c>
      <c r="H48" s="722">
        <v>129944</v>
      </c>
      <c r="I48" s="722">
        <v>980</v>
      </c>
      <c r="J48" s="723">
        <v>7.5417102751954689E-3</v>
      </c>
    </row>
    <row r="49" spans="1:10">
      <c r="A49" s="722">
        <v>24</v>
      </c>
      <c r="B49" s="720" t="s">
        <v>927</v>
      </c>
      <c r="C49" s="721"/>
      <c r="D49" s="722">
        <v>3289</v>
      </c>
      <c r="E49" s="722">
        <v>3272</v>
      </c>
      <c r="F49" s="722">
        <v>17</v>
      </c>
      <c r="G49" s="723">
        <v>5.1955990220048896E-3</v>
      </c>
      <c r="H49" s="722">
        <v>3328</v>
      </c>
      <c r="I49" s="722">
        <v>-39</v>
      </c>
      <c r="J49" s="723">
        <v>-1.171875E-2</v>
      </c>
    </row>
    <row r="50" spans="1:10">
      <c r="A50" s="722">
        <v>25</v>
      </c>
      <c r="B50" s="720" t="s">
        <v>421</v>
      </c>
      <c r="C50" s="721"/>
      <c r="D50" s="722">
        <v>7660</v>
      </c>
      <c r="E50" s="722">
        <v>7649</v>
      </c>
      <c r="F50" s="722">
        <v>11</v>
      </c>
      <c r="G50" s="723">
        <v>1.4380964832004183E-3</v>
      </c>
      <c r="H50" s="722">
        <v>7315</v>
      </c>
      <c r="I50" s="722">
        <v>345</v>
      </c>
      <c r="J50" s="723">
        <v>4.7163362952836636E-2</v>
      </c>
    </row>
    <row r="51" spans="1:10">
      <c r="A51" s="722">
        <v>26</v>
      </c>
      <c r="B51" s="720" t="s">
        <v>928</v>
      </c>
      <c r="C51" s="724"/>
      <c r="D51" s="722">
        <v>8</v>
      </c>
      <c r="E51" s="722">
        <v>8</v>
      </c>
      <c r="F51" s="722">
        <v>0</v>
      </c>
      <c r="G51" s="723">
        <v>0</v>
      </c>
      <c r="H51" s="722">
        <v>8</v>
      </c>
      <c r="I51" s="722">
        <v>0</v>
      </c>
      <c r="J51" s="723">
        <v>0</v>
      </c>
    </row>
    <row r="52" spans="1:10">
      <c r="A52" s="722">
        <v>27</v>
      </c>
      <c r="B52" s="720" t="s">
        <v>422</v>
      </c>
      <c r="C52" s="724"/>
      <c r="D52" s="725">
        <v>100</v>
      </c>
      <c r="E52" s="725">
        <v>16</v>
      </c>
      <c r="F52" s="725">
        <v>84</v>
      </c>
      <c r="G52" s="726">
        <v>5.25</v>
      </c>
      <c r="H52" s="725">
        <v>80</v>
      </c>
      <c r="I52" s="725">
        <v>20</v>
      </c>
      <c r="J52" s="726">
        <v>0.25</v>
      </c>
    </row>
    <row r="53" spans="1:10">
      <c r="A53" s="722">
        <v>28</v>
      </c>
      <c r="B53" s="720" t="s">
        <v>418</v>
      </c>
      <c r="C53" s="721"/>
      <c r="D53" s="722">
        <v>1181577</v>
      </c>
      <c r="E53" s="722">
        <v>1179976</v>
      </c>
      <c r="F53" s="727">
        <v>1601</v>
      </c>
      <c r="G53" s="723">
        <v>1.3568072570967545E-3</v>
      </c>
      <c r="H53" s="727">
        <v>1165699</v>
      </c>
      <c r="I53" s="727">
        <v>15878</v>
      </c>
      <c r="J53" s="723">
        <v>1.3621011942190909E-2</v>
      </c>
    </row>
    <row r="54" spans="1:10">
      <c r="B54" s="490"/>
      <c r="C54" s="491"/>
      <c r="D54" s="492"/>
      <c r="E54" s="492"/>
      <c r="F54" s="495"/>
      <c r="G54" s="493"/>
      <c r="H54" s="495"/>
      <c r="I54" s="495"/>
      <c r="J54" s="493"/>
    </row>
    <row r="55" spans="1:10">
      <c r="B55" s="498"/>
      <c r="C55" s="499"/>
      <c r="D55" s="500"/>
      <c r="E55" s="492"/>
      <c r="F55" s="501"/>
      <c r="G55" s="502"/>
      <c r="H55" s="495"/>
      <c r="I55" s="501"/>
      <c r="J55" s="502"/>
    </row>
    <row r="56" spans="1:10">
      <c r="B56" s="498"/>
      <c r="C56" s="499"/>
      <c r="D56" s="500"/>
      <c r="E56" s="492"/>
      <c r="F56" s="501"/>
      <c r="G56" s="502"/>
      <c r="H56" s="495"/>
      <c r="I56" s="501"/>
      <c r="J56" s="502"/>
    </row>
    <row r="57" spans="1:10">
      <c r="B57" s="498"/>
      <c r="C57" s="499"/>
      <c r="D57" s="500"/>
      <c r="E57" s="492"/>
      <c r="F57" s="501"/>
      <c r="G57" s="502"/>
      <c r="H57" s="495"/>
      <c r="I57" s="501"/>
      <c r="J57" s="502"/>
    </row>
    <row r="58" spans="1:10">
      <c r="B58" s="498"/>
      <c r="C58" s="499"/>
      <c r="D58" s="500"/>
      <c r="E58" s="492"/>
      <c r="F58" s="501"/>
      <c r="G58" s="502"/>
      <c r="H58" s="495"/>
      <c r="I58" s="501"/>
      <c r="J58" s="502"/>
    </row>
    <row r="59" spans="1:10">
      <c r="B59" s="498"/>
      <c r="C59" s="499"/>
      <c r="D59" s="500"/>
      <c r="E59" s="492"/>
      <c r="F59" s="501"/>
      <c r="G59" s="502"/>
      <c r="H59" s="495"/>
      <c r="I59" s="501"/>
      <c r="J59" s="502"/>
    </row>
    <row r="61" spans="1:10">
      <c r="B61" s="503"/>
      <c r="H61" s="479" t="s">
        <v>401</v>
      </c>
    </row>
  </sheetData>
  <mergeCells count="12">
    <mergeCell ref="H45:J45"/>
    <mergeCell ref="B2:J2"/>
    <mergeCell ref="B3:J3"/>
    <mergeCell ref="B6:J6"/>
    <mergeCell ref="B11:J11"/>
    <mergeCell ref="H12:J12"/>
    <mergeCell ref="B22:J22"/>
    <mergeCell ref="H23:J23"/>
    <mergeCell ref="B33:J33"/>
    <mergeCell ref="H34:J34"/>
    <mergeCell ref="B44:J44"/>
    <mergeCell ref="B4:J4"/>
  </mergeCells>
  <printOptions horizontalCentered="1"/>
  <pageMargins left="0.25" right="0.25" top="0.75" bottom="0.75" header="0" footer="0"/>
  <pageSetup scale="68" orientation="portrait" r:id="rId1"/>
  <headerFooter alignWithMargins="0">
    <oddFooter xml:space="preserve">&amp;L
&amp;C&amp;14 10a
</oddFooter>
  </headerFooter>
  <customProperties>
    <customPr name="_pios_id" r:id="rId2"/>
  </customPropertie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K67"/>
  <sheetViews>
    <sheetView zoomScale="70" zoomScaleNormal="70" zoomScaleSheetLayoutView="70" workbookViewId="0">
      <selection activeCell="B78" sqref="B78"/>
    </sheetView>
  </sheetViews>
  <sheetFormatPr defaultColWidth="11.42578125" defaultRowHeight="17.399999999999999"/>
  <cols>
    <col min="1" max="1" width="8.28515625" style="722" customWidth="1"/>
    <col min="2" max="2" width="47.140625" style="740" customWidth="1"/>
    <col min="3" max="3" width="1.42578125" style="740" customWidth="1"/>
    <col min="4" max="4" width="18.85546875" style="740" bestFit="1" customWidth="1"/>
    <col min="5" max="5" width="18.85546875" style="709" bestFit="1" customWidth="1"/>
    <col min="6" max="6" width="20.42578125" style="740" customWidth="1"/>
    <col min="7" max="7" width="18.7109375" style="740" customWidth="1"/>
    <col min="8" max="8" width="20.140625" style="740" customWidth="1"/>
    <col min="9" max="9" width="20" style="740" customWidth="1"/>
    <col min="10" max="10" width="22.7109375" style="740" customWidth="1"/>
    <col min="11" max="11" width="12.28515625" style="506" customWidth="1"/>
    <col min="12" max="16384" width="11.42578125" style="506"/>
  </cols>
  <sheetData>
    <row r="1" spans="1:11">
      <c r="B1" s="707"/>
      <c r="C1" s="707"/>
      <c r="D1" s="708"/>
      <c r="E1" s="708"/>
      <c r="F1" s="708"/>
      <c r="G1" s="708"/>
      <c r="H1" s="708"/>
      <c r="I1" s="708"/>
      <c r="J1" s="708"/>
      <c r="K1" s="505"/>
    </row>
    <row r="2" spans="1:11" ht="21">
      <c r="B2" s="1232" t="s">
        <v>403</v>
      </c>
      <c r="C2" s="1232"/>
      <c r="D2" s="1232"/>
      <c r="E2" s="1232"/>
      <c r="F2" s="1232"/>
      <c r="G2" s="1232"/>
      <c r="H2" s="1232"/>
      <c r="I2" s="1232"/>
      <c r="J2" s="1232"/>
      <c r="K2" s="507"/>
    </row>
    <row r="3" spans="1:11" ht="21">
      <c r="B3" s="1232" t="s">
        <v>404</v>
      </c>
      <c r="C3" s="1232"/>
      <c r="D3" s="1232"/>
      <c r="E3" s="1232"/>
      <c r="F3" s="1232"/>
      <c r="G3" s="1232"/>
      <c r="H3" s="1232"/>
      <c r="I3" s="1232"/>
      <c r="J3" s="1232"/>
      <c r="K3" s="507"/>
    </row>
    <row r="4" spans="1:11" ht="21">
      <c r="B4" s="1237">
        <v>44196</v>
      </c>
      <c r="C4" s="1237"/>
      <c r="D4" s="1237"/>
      <c r="E4" s="1237"/>
      <c r="F4" s="1237"/>
      <c r="G4" s="1237"/>
      <c r="H4" s="1237"/>
      <c r="I4" s="1237"/>
      <c r="J4" s="1237"/>
      <c r="K4" s="508"/>
    </row>
    <row r="5" spans="1:11">
      <c r="B5" s="737"/>
      <c r="C5" s="737"/>
      <c r="D5" s="738"/>
      <c r="E5" s="711"/>
      <c r="F5" s="738"/>
      <c r="G5" s="738"/>
      <c r="H5" s="738"/>
      <c r="I5" s="738"/>
      <c r="J5" s="738"/>
      <c r="K5" s="509"/>
    </row>
    <row r="6" spans="1:11">
      <c r="B6" s="1240" t="s">
        <v>377</v>
      </c>
      <c r="C6" s="1240"/>
      <c r="D6" s="1240"/>
      <c r="E6" s="1240"/>
      <c r="F6" s="1240"/>
      <c r="G6" s="1240"/>
      <c r="H6" s="1240"/>
      <c r="I6" s="1240"/>
      <c r="J6" s="1240"/>
      <c r="K6" s="510"/>
    </row>
    <row r="7" spans="1:11">
      <c r="B7" s="739"/>
      <c r="C7" s="739"/>
      <c r="D7" s="739"/>
      <c r="E7" s="739"/>
      <c r="F7" s="739"/>
      <c r="G7" s="739"/>
      <c r="H7" s="739"/>
      <c r="I7" s="739"/>
      <c r="J7" s="739"/>
      <c r="K7" s="510"/>
    </row>
    <row r="8" spans="1:11" s="504" customFormat="1">
      <c r="A8" s="722"/>
      <c r="B8" s="739"/>
      <c r="C8" s="739"/>
      <c r="D8" s="713" t="s">
        <v>915</v>
      </c>
      <c r="E8" s="713" t="s">
        <v>916</v>
      </c>
      <c r="F8" s="713" t="s">
        <v>917</v>
      </c>
      <c r="G8" s="713" t="s">
        <v>918</v>
      </c>
      <c r="H8" s="713" t="s">
        <v>919</v>
      </c>
      <c r="I8" s="713" t="s">
        <v>920</v>
      </c>
      <c r="J8" s="713" t="s">
        <v>921</v>
      </c>
      <c r="K8" s="510"/>
    </row>
    <row r="9" spans="1:11" s="504" customFormat="1">
      <c r="A9" s="722"/>
      <c r="B9" s="739"/>
      <c r="C9" s="739"/>
      <c r="D9" s="715" t="s">
        <v>915</v>
      </c>
      <c r="E9" s="715" t="s">
        <v>916</v>
      </c>
      <c r="F9" s="715" t="s">
        <v>922</v>
      </c>
      <c r="G9" s="715" t="s">
        <v>923</v>
      </c>
      <c r="H9" s="715"/>
      <c r="I9" s="715" t="s">
        <v>924</v>
      </c>
      <c r="J9" s="715" t="s">
        <v>925</v>
      </c>
      <c r="K9" s="510"/>
    </row>
    <row r="11" spans="1:11" s="512" customFormat="1">
      <c r="A11" s="722"/>
      <c r="B11" s="1241" t="s">
        <v>405</v>
      </c>
      <c r="C11" s="1241"/>
      <c r="D11" s="1241"/>
      <c r="E11" s="1241"/>
      <c r="F11" s="1241"/>
      <c r="G11" s="1241"/>
      <c r="H11" s="1241"/>
      <c r="I11" s="1241"/>
      <c r="J11" s="1241"/>
      <c r="K11" s="511"/>
    </row>
    <row r="12" spans="1:11" s="512" customFormat="1">
      <c r="A12" s="722"/>
      <c r="B12" s="741"/>
      <c r="C12" s="741"/>
      <c r="D12" s="741"/>
      <c r="E12" s="716"/>
      <c r="F12" s="742" t="s">
        <v>717</v>
      </c>
      <c r="G12" s="741"/>
      <c r="H12" s="1239" t="s">
        <v>406</v>
      </c>
      <c r="I12" s="1239"/>
      <c r="J12" s="1239"/>
      <c r="K12" s="513"/>
    </row>
    <row r="13" spans="1:11" s="512" customFormat="1">
      <c r="A13" s="722"/>
      <c r="B13" s="742" t="s">
        <v>407</v>
      </c>
      <c r="C13" s="742"/>
      <c r="D13" s="743" t="s">
        <v>408</v>
      </c>
      <c r="E13" s="718" t="s">
        <v>718</v>
      </c>
      <c r="F13" s="743" t="s">
        <v>409</v>
      </c>
      <c r="G13" s="743" t="s">
        <v>410</v>
      </c>
      <c r="H13" s="718" t="s">
        <v>411</v>
      </c>
      <c r="I13" s="743" t="s">
        <v>409</v>
      </c>
      <c r="J13" s="743" t="s">
        <v>410</v>
      </c>
      <c r="K13" s="514"/>
    </row>
    <row r="14" spans="1:11">
      <c r="A14" s="722">
        <v>1</v>
      </c>
      <c r="B14" s="744" t="s">
        <v>412</v>
      </c>
      <c r="C14" s="744"/>
      <c r="D14" s="722">
        <v>796408</v>
      </c>
      <c r="E14" s="745">
        <v>797795</v>
      </c>
      <c r="F14" s="745">
        <v>-1387</v>
      </c>
      <c r="G14" s="746">
        <v>-1.7385418559905741E-3</v>
      </c>
      <c r="H14" s="722">
        <v>787587</v>
      </c>
      <c r="I14" s="745">
        <v>8821</v>
      </c>
      <c r="J14" s="747">
        <v>1.1200032504345552E-2</v>
      </c>
      <c r="K14" s="515"/>
    </row>
    <row r="15" spans="1:11">
      <c r="A15" s="722">
        <v>2</v>
      </c>
      <c r="B15" s="744" t="s">
        <v>413</v>
      </c>
      <c r="C15" s="744"/>
      <c r="D15" s="722">
        <v>56437</v>
      </c>
      <c r="E15" s="745">
        <v>56357</v>
      </c>
      <c r="F15" s="745">
        <v>80</v>
      </c>
      <c r="G15" s="746">
        <v>1.4195219759745906E-3</v>
      </c>
      <c r="H15" s="722">
        <v>56340</v>
      </c>
      <c r="I15" s="745">
        <v>97</v>
      </c>
      <c r="J15" s="747">
        <v>1.7216897408590698E-3</v>
      </c>
      <c r="K15" s="515"/>
    </row>
    <row r="16" spans="1:11">
      <c r="A16" s="722">
        <v>3</v>
      </c>
      <c r="B16" s="744" t="s">
        <v>414</v>
      </c>
      <c r="C16" s="744"/>
      <c r="D16" s="722">
        <v>276</v>
      </c>
      <c r="E16" s="745">
        <v>148</v>
      </c>
      <c r="F16" s="745">
        <v>128</v>
      </c>
      <c r="G16" s="746">
        <v>0.86486486486486491</v>
      </c>
      <c r="H16" s="722">
        <v>317</v>
      </c>
      <c r="I16" s="745">
        <v>-41</v>
      </c>
      <c r="J16" s="747">
        <v>-0.12933753943217666</v>
      </c>
      <c r="K16" s="515"/>
    </row>
    <row r="17" spans="1:11">
      <c r="A17" s="722">
        <v>4</v>
      </c>
      <c r="B17" s="744" t="s">
        <v>415</v>
      </c>
      <c r="C17" s="744"/>
      <c r="D17" s="722">
        <v>2289</v>
      </c>
      <c r="E17" s="745">
        <v>2283</v>
      </c>
      <c r="F17" s="745">
        <v>6</v>
      </c>
      <c r="G17" s="746">
        <v>2.6281208935611039E-3</v>
      </c>
      <c r="H17" s="722">
        <v>2302</v>
      </c>
      <c r="I17" s="745">
        <v>-13</v>
      </c>
      <c r="J17" s="747">
        <v>-5.6472632493483931E-3</v>
      </c>
      <c r="K17" s="515"/>
    </row>
    <row r="18" spans="1:11">
      <c r="A18" s="722">
        <v>5</v>
      </c>
      <c r="B18" s="744" t="s">
        <v>416</v>
      </c>
      <c r="C18" s="744"/>
      <c r="D18" s="722">
        <v>8</v>
      </c>
      <c r="E18" s="745">
        <v>8</v>
      </c>
      <c r="F18" s="745">
        <v>0</v>
      </c>
      <c r="G18" s="746">
        <v>0</v>
      </c>
      <c r="H18" s="722">
        <v>8</v>
      </c>
      <c r="I18" s="745">
        <v>0</v>
      </c>
      <c r="J18" s="747">
        <v>0</v>
      </c>
      <c r="K18" s="515"/>
    </row>
    <row r="19" spans="1:11">
      <c r="A19" s="722">
        <v>6</v>
      </c>
      <c r="B19" s="744" t="s">
        <v>417</v>
      </c>
      <c r="C19" s="744"/>
      <c r="D19" s="725">
        <v>219</v>
      </c>
      <c r="E19" s="748">
        <v>225</v>
      </c>
      <c r="F19" s="748">
        <v>-6</v>
      </c>
      <c r="G19" s="749">
        <v>-2.6666666666666668E-2</v>
      </c>
      <c r="H19" s="748">
        <v>226</v>
      </c>
      <c r="I19" s="748">
        <v>-7</v>
      </c>
      <c r="J19" s="750">
        <v>-3.0973451327433628E-2</v>
      </c>
      <c r="K19" s="516"/>
    </row>
    <row r="20" spans="1:11">
      <c r="A20" s="722">
        <v>7</v>
      </c>
      <c r="B20" s="744" t="s">
        <v>418</v>
      </c>
      <c r="C20" s="744"/>
      <c r="D20" s="751">
        <v>855637</v>
      </c>
      <c r="E20" s="727">
        <v>856816</v>
      </c>
      <c r="F20" s="751">
        <v>-1179</v>
      </c>
      <c r="G20" s="746">
        <v>-1.3760247240947882E-3</v>
      </c>
      <c r="H20" s="727">
        <v>846780</v>
      </c>
      <c r="I20" s="751">
        <v>8857</v>
      </c>
      <c r="J20" s="747">
        <v>1.0459623514962563E-2</v>
      </c>
      <c r="K20" s="515"/>
    </row>
    <row r="21" spans="1:11">
      <c r="B21" s="744"/>
      <c r="C21" s="744"/>
      <c r="D21" s="751"/>
      <c r="E21" s="727"/>
      <c r="F21" s="751"/>
      <c r="G21" s="746"/>
      <c r="H21" s="727"/>
      <c r="I21" s="751"/>
      <c r="J21" s="747"/>
      <c r="K21" s="517"/>
    </row>
    <row r="22" spans="1:11">
      <c r="A22" s="722">
        <v>8</v>
      </c>
      <c r="B22" s="1242" t="s">
        <v>419</v>
      </c>
      <c r="C22" s="1242"/>
      <c r="D22" s="1242"/>
      <c r="E22" s="1242"/>
      <c r="F22" s="1242"/>
      <c r="G22" s="1242"/>
      <c r="H22" s="1242"/>
      <c r="I22" s="1242"/>
      <c r="J22" s="1242"/>
      <c r="K22" s="517"/>
    </row>
    <row r="23" spans="1:11">
      <c r="A23" s="722">
        <v>9</v>
      </c>
      <c r="B23" s="741"/>
      <c r="C23" s="741"/>
      <c r="D23" s="741"/>
      <c r="E23" s="716"/>
      <c r="F23" s="742" t="s">
        <v>717</v>
      </c>
      <c r="G23" s="741"/>
      <c r="H23" s="1239" t="s">
        <v>406</v>
      </c>
      <c r="I23" s="1239"/>
      <c r="J23" s="1239"/>
      <c r="K23" s="517"/>
    </row>
    <row r="24" spans="1:11">
      <c r="A24" s="722">
        <v>10</v>
      </c>
      <c r="B24" s="742" t="s">
        <v>407</v>
      </c>
      <c r="C24" s="742"/>
      <c r="D24" s="743" t="s">
        <v>408</v>
      </c>
      <c r="E24" s="718" t="s">
        <v>718</v>
      </c>
      <c r="F24" s="743" t="s">
        <v>409</v>
      </c>
      <c r="G24" s="743" t="s">
        <v>410</v>
      </c>
      <c r="H24" s="718" t="s">
        <v>411</v>
      </c>
      <c r="I24" s="743" t="s">
        <v>409</v>
      </c>
      <c r="J24" s="743" t="s">
        <v>410</v>
      </c>
      <c r="K24" s="517"/>
    </row>
    <row r="25" spans="1:11">
      <c r="A25" s="722">
        <v>11</v>
      </c>
      <c r="B25" s="744" t="s">
        <v>412</v>
      </c>
      <c r="C25" s="752"/>
      <c r="D25" s="745">
        <v>795312</v>
      </c>
      <c r="E25" s="745">
        <v>796114</v>
      </c>
      <c r="F25" s="745">
        <v>-802</v>
      </c>
      <c r="G25" s="746">
        <v>-1.007393413506106E-3</v>
      </c>
      <c r="H25" s="722">
        <v>786254</v>
      </c>
      <c r="I25" s="745">
        <v>9058</v>
      </c>
      <c r="J25" s="747">
        <v>1.1520450134434928E-2</v>
      </c>
      <c r="K25" s="517"/>
    </row>
    <row r="26" spans="1:11">
      <c r="A26" s="722">
        <v>12</v>
      </c>
      <c r="B26" s="744" t="s">
        <v>413</v>
      </c>
      <c r="C26" s="752"/>
      <c r="D26" s="745">
        <v>56335</v>
      </c>
      <c r="E26" s="745">
        <v>56258</v>
      </c>
      <c r="F26" s="745">
        <v>77</v>
      </c>
      <c r="G26" s="746">
        <v>1.3686942301539336E-3</v>
      </c>
      <c r="H26" s="722">
        <v>56231</v>
      </c>
      <c r="I26" s="745">
        <v>104</v>
      </c>
      <c r="J26" s="747">
        <v>1.8495136134872223E-3</v>
      </c>
      <c r="K26" s="517"/>
    </row>
    <row r="27" spans="1:11">
      <c r="A27" s="722">
        <v>13</v>
      </c>
      <c r="B27" s="744" t="s">
        <v>414</v>
      </c>
      <c r="C27" s="752"/>
      <c r="D27" s="745">
        <v>276</v>
      </c>
      <c r="E27" s="745">
        <v>149</v>
      </c>
      <c r="F27" s="745">
        <v>127</v>
      </c>
      <c r="G27" s="746">
        <v>0.8523489932885906</v>
      </c>
      <c r="H27" s="722">
        <v>330</v>
      </c>
      <c r="I27" s="745">
        <v>-54</v>
      </c>
      <c r="J27" s="747">
        <v>-0.16363636363636364</v>
      </c>
      <c r="K27" s="517"/>
    </row>
    <row r="28" spans="1:11">
      <c r="A28" s="722">
        <v>14</v>
      </c>
      <c r="B28" s="744" t="s">
        <v>415</v>
      </c>
      <c r="C28" s="752"/>
      <c r="D28" s="745">
        <v>2287</v>
      </c>
      <c r="E28" s="745">
        <v>2280</v>
      </c>
      <c r="F28" s="745">
        <v>7</v>
      </c>
      <c r="G28" s="746">
        <v>3.0701754385964912E-3</v>
      </c>
      <c r="H28" s="722">
        <v>2305</v>
      </c>
      <c r="I28" s="745">
        <v>-18</v>
      </c>
      <c r="J28" s="747">
        <v>-7.8091106290672455E-3</v>
      </c>
      <c r="K28" s="517"/>
    </row>
    <row r="29" spans="1:11">
      <c r="A29" s="722">
        <v>15</v>
      </c>
      <c r="B29" s="744" t="s">
        <v>416</v>
      </c>
      <c r="C29" s="752"/>
      <c r="D29" s="745">
        <v>8</v>
      </c>
      <c r="E29" s="745">
        <v>8</v>
      </c>
      <c r="F29" s="745">
        <v>0</v>
      </c>
      <c r="G29" s="746">
        <v>0</v>
      </c>
      <c r="H29" s="722">
        <v>8</v>
      </c>
      <c r="I29" s="745">
        <v>0</v>
      </c>
      <c r="J29" s="747">
        <v>0</v>
      </c>
      <c r="K29" s="517"/>
    </row>
    <row r="30" spans="1:11">
      <c r="A30" s="722">
        <v>16</v>
      </c>
      <c r="B30" s="744" t="s">
        <v>417</v>
      </c>
      <c r="C30" s="752"/>
      <c r="D30" s="748">
        <v>220</v>
      </c>
      <c r="E30" s="748">
        <v>225</v>
      </c>
      <c r="F30" s="748">
        <v>-5</v>
      </c>
      <c r="G30" s="749">
        <v>-2.2222222222222223E-2</v>
      </c>
      <c r="H30" s="748">
        <v>226</v>
      </c>
      <c r="I30" s="748">
        <v>-6</v>
      </c>
      <c r="J30" s="750">
        <v>-2.6548672566371681E-2</v>
      </c>
      <c r="K30" s="517"/>
    </row>
    <row r="31" spans="1:11">
      <c r="A31" s="722">
        <v>17</v>
      </c>
      <c r="B31" s="744" t="s">
        <v>418</v>
      </c>
      <c r="C31" s="752"/>
      <c r="D31" s="751">
        <v>854438</v>
      </c>
      <c r="E31" s="727">
        <v>855034</v>
      </c>
      <c r="F31" s="751">
        <v>-596</v>
      </c>
      <c r="G31" s="746">
        <v>-6.9704830451186735E-4</v>
      </c>
      <c r="H31" s="727">
        <v>845354</v>
      </c>
      <c r="I31" s="751">
        <v>9084</v>
      </c>
      <c r="J31" s="747">
        <v>1.0745794069703343E-2</v>
      </c>
      <c r="K31" s="517"/>
    </row>
    <row r="32" spans="1:11">
      <c r="B32" s="744"/>
      <c r="C32" s="752"/>
      <c r="D32" s="751"/>
      <c r="E32" s="727"/>
      <c r="F32" s="751"/>
      <c r="G32" s="746"/>
      <c r="H32" s="727"/>
      <c r="I32" s="751"/>
      <c r="J32" s="747"/>
      <c r="K32" s="517"/>
    </row>
    <row r="33" spans="1:11">
      <c r="A33" s="722">
        <v>8</v>
      </c>
      <c r="B33" s="1238" t="s">
        <v>754</v>
      </c>
      <c r="C33" s="1238"/>
      <c r="D33" s="1238"/>
      <c r="E33" s="1238"/>
      <c r="F33" s="1238"/>
      <c r="G33" s="1238"/>
      <c r="H33" s="1238"/>
      <c r="I33" s="1238"/>
      <c r="J33" s="1238"/>
      <c r="K33" s="517"/>
    </row>
    <row r="34" spans="1:11">
      <c r="A34" s="722">
        <v>9</v>
      </c>
      <c r="B34" s="741"/>
      <c r="C34" s="741"/>
      <c r="D34" s="741"/>
      <c r="E34" s="716"/>
      <c r="F34" s="742" t="s">
        <v>717</v>
      </c>
      <c r="G34" s="741"/>
      <c r="H34" s="1239" t="s">
        <v>406</v>
      </c>
      <c r="I34" s="1239"/>
      <c r="J34" s="1239"/>
      <c r="K34" s="517"/>
    </row>
    <row r="35" spans="1:11">
      <c r="A35" s="722">
        <v>10</v>
      </c>
      <c r="B35" s="742" t="s">
        <v>407</v>
      </c>
      <c r="C35" s="742"/>
      <c r="D35" s="743" t="s">
        <v>408</v>
      </c>
      <c r="E35" s="718" t="s">
        <v>718</v>
      </c>
      <c r="F35" s="743" t="s">
        <v>409</v>
      </c>
      <c r="G35" s="743" t="s">
        <v>410</v>
      </c>
      <c r="H35" s="718" t="s">
        <v>411</v>
      </c>
      <c r="I35" s="743" t="s">
        <v>409</v>
      </c>
      <c r="J35" s="743" t="s">
        <v>410</v>
      </c>
      <c r="K35" s="517"/>
    </row>
    <row r="36" spans="1:11">
      <c r="A36" s="722">
        <v>11</v>
      </c>
      <c r="B36" s="744" t="s">
        <v>412</v>
      </c>
      <c r="C36" s="752"/>
      <c r="D36" s="745">
        <v>791612</v>
      </c>
      <c r="E36" s="745">
        <v>791504</v>
      </c>
      <c r="F36" s="745">
        <v>108</v>
      </c>
      <c r="G36" s="746">
        <v>1.3644908932867049E-4</v>
      </c>
      <c r="H36" s="722">
        <v>782413</v>
      </c>
      <c r="I36" s="745">
        <v>9199</v>
      </c>
      <c r="J36" s="747">
        <v>1.1757217735390388E-2</v>
      </c>
      <c r="K36" s="517"/>
    </row>
    <row r="37" spans="1:11">
      <c r="A37" s="722">
        <v>12</v>
      </c>
      <c r="B37" s="744" t="s">
        <v>413</v>
      </c>
      <c r="C37" s="752"/>
      <c r="D37" s="745">
        <v>56303</v>
      </c>
      <c r="E37" s="745">
        <v>56266</v>
      </c>
      <c r="F37" s="745">
        <v>37</v>
      </c>
      <c r="G37" s="746">
        <v>6.5759072974798274E-4</v>
      </c>
      <c r="H37" s="722">
        <v>56113</v>
      </c>
      <c r="I37" s="745">
        <v>190</v>
      </c>
      <c r="J37" s="747">
        <v>3.3860246288738797E-3</v>
      </c>
      <c r="K37" s="517"/>
    </row>
    <row r="38" spans="1:11">
      <c r="A38" s="722">
        <v>13</v>
      </c>
      <c r="B38" s="744" t="s">
        <v>414</v>
      </c>
      <c r="C38" s="752"/>
      <c r="D38" s="745">
        <v>280</v>
      </c>
      <c r="E38" s="745">
        <v>151</v>
      </c>
      <c r="F38" s="745">
        <v>129</v>
      </c>
      <c r="G38" s="746">
        <v>0.85430463576158944</v>
      </c>
      <c r="H38" s="722">
        <v>358</v>
      </c>
      <c r="I38" s="745">
        <v>-78</v>
      </c>
      <c r="J38" s="747">
        <v>-0.21787709497206703</v>
      </c>
      <c r="K38" s="517"/>
    </row>
    <row r="39" spans="1:11">
      <c r="A39" s="722">
        <v>14</v>
      </c>
      <c r="B39" s="744" t="s">
        <v>415</v>
      </c>
      <c r="C39" s="752"/>
      <c r="D39" s="745">
        <v>2293</v>
      </c>
      <c r="E39" s="745">
        <v>2291</v>
      </c>
      <c r="F39" s="745">
        <v>2</v>
      </c>
      <c r="G39" s="746">
        <v>8.7298123090353555E-4</v>
      </c>
      <c r="H39" s="722">
        <v>2304</v>
      </c>
      <c r="I39" s="745">
        <v>-11</v>
      </c>
      <c r="J39" s="747">
        <v>-4.7743055555555559E-3</v>
      </c>
      <c r="K39" s="517"/>
    </row>
    <row r="40" spans="1:11">
      <c r="A40" s="722">
        <v>15</v>
      </c>
      <c r="B40" s="744" t="s">
        <v>416</v>
      </c>
      <c r="C40" s="752"/>
      <c r="D40" s="745">
        <v>8</v>
      </c>
      <c r="E40" s="745">
        <v>8</v>
      </c>
      <c r="F40" s="745">
        <v>0</v>
      </c>
      <c r="G40" s="746">
        <v>0</v>
      </c>
      <c r="H40" s="722">
        <v>9</v>
      </c>
      <c r="I40" s="745">
        <v>-1</v>
      </c>
      <c r="J40" s="747">
        <v>-0.1111111111111111</v>
      </c>
      <c r="K40" s="517"/>
    </row>
    <row r="41" spans="1:11">
      <c r="A41" s="722">
        <v>16</v>
      </c>
      <c r="B41" s="744" t="s">
        <v>417</v>
      </c>
      <c r="C41" s="752"/>
      <c r="D41" s="748">
        <v>224</v>
      </c>
      <c r="E41" s="748">
        <v>225</v>
      </c>
      <c r="F41" s="748">
        <v>-1</v>
      </c>
      <c r="G41" s="749">
        <v>-4.4444444444444444E-3</v>
      </c>
      <c r="H41" s="748">
        <v>230</v>
      </c>
      <c r="I41" s="748">
        <v>-6</v>
      </c>
      <c r="J41" s="750">
        <v>-2.6086956521739129E-2</v>
      </c>
      <c r="K41" s="519"/>
    </row>
    <row r="42" spans="1:11" s="512" customFormat="1">
      <c r="A42" s="722">
        <v>17</v>
      </c>
      <c r="B42" s="744" t="s">
        <v>418</v>
      </c>
      <c r="C42" s="752"/>
      <c r="D42" s="751">
        <v>850720</v>
      </c>
      <c r="E42" s="727">
        <v>850445</v>
      </c>
      <c r="F42" s="751">
        <v>275</v>
      </c>
      <c r="G42" s="746">
        <v>3.233601232296033E-4</v>
      </c>
      <c r="H42" s="518">
        <v>841427</v>
      </c>
      <c r="I42" s="751">
        <v>9293</v>
      </c>
      <c r="J42" s="747">
        <v>1.1044333019976777E-2</v>
      </c>
      <c r="K42" s="513"/>
    </row>
    <row r="43" spans="1:11" s="512" customFormat="1">
      <c r="A43" s="722"/>
      <c r="B43" s="744"/>
      <c r="C43" s="752"/>
      <c r="D43" s="751"/>
      <c r="E43" s="727"/>
      <c r="F43" s="751"/>
      <c r="G43" s="746"/>
      <c r="H43" s="518"/>
      <c r="I43" s="751"/>
      <c r="J43" s="747"/>
      <c r="K43" s="514"/>
    </row>
    <row r="44" spans="1:11">
      <c r="A44" s="722">
        <v>18</v>
      </c>
      <c r="B44" s="1238" t="s">
        <v>420</v>
      </c>
      <c r="C44" s="1238"/>
      <c r="D44" s="1238"/>
      <c r="E44" s="1238"/>
      <c r="F44" s="1238"/>
      <c r="G44" s="1238"/>
      <c r="H44" s="1238"/>
      <c r="I44" s="1238"/>
      <c r="J44" s="1238"/>
      <c r="K44" s="515"/>
    </row>
    <row r="45" spans="1:11">
      <c r="A45" s="722">
        <v>19</v>
      </c>
      <c r="B45" s="741"/>
      <c r="C45" s="741"/>
      <c r="D45" s="741"/>
      <c r="E45" s="716"/>
      <c r="F45" s="742" t="s">
        <v>717</v>
      </c>
      <c r="G45" s="741"/>
      <c r="H45" s="716"/>
      <c r="I45" s="1239" t="s">
        <v>406</v>
      </c>
      <c r="J45" s="1239"/>
      <c r="K45" s="515"/>
    </row>
    <row r="46" spans="1:11">
      <c r="A46" s="722">
        <v>20</v>
      </c>
      <c r="B46" s="742" t="s">
        <v>407</v>
      </c>
      <c r="C46" s="742"/>
      <c r="D46" s="743" t="s">
        <v>408</v>
      </c>
      <c r="E46" s="718" t="s">
        <v>718</v>
      </c>
      <c r="F46" s="743" t="s">
        <v>409</v>
      </c>
      <c r="G46" s="743" t="s">
        <v>410</v>
      </c>
      <c r="H46" s="718" t="s">
        <v>411</v>
      </c>
      <c r="I46" s="743" t="s">
        <v>409</v>
      </c>
      <c r="J46" s="743" t="s">
        <v>410</v>
      </c>
      <c r="K46" s="515"/>
    </row>
    <row r="47" spans="1:11">
      <c r="A47" s="722">
        <v>21</v>
      </c>
      <c r="B47" s="744" t="s">
        <v>412</v>
      </c>
      <c r="C47" s="744"/>
      <c r="D47" s="722">
        <v>791612</v>
      </c>
      <c r="E47" s="722">
        <v>791504</v>
      </c>
      <c r="F47" s="745">
        <v>108</v>
      </c>
      <c r="G47" s="746">
        <v>1.3644908932867049E-4</v>
      </c>
      <c r="H47" s="722">
        <v>782413</v>
      </c>
      <c r="I47" s="745">
        <v>9199</v>
      </c>
      <c r="J47" s="747">
        <v>1.1757217735390388E-2</v>
      </c>
      <c r="K47" s="515"/>
    </row>
    <row r="48" spans="1:11">
      <c r="A48" s="722">
        <v>22</v>
      </c>
      <c r="B48" s="744" t="s">
        <v>413</v>
      </c>
      <c r="C48" s="744"/>
      <c r="D48" s="722">
        <v>56303</v>
      </c>
      <c r="E48" s="722">
        <v>56266</v>
      </c>
      <c r="F48" s="745">
        <v>37</v>
      </c>
      <c r="G48" s="746">
        <v>6.5759072974798274E-4</v>
      </c>
      <c r="H48" s="722">
        <v>56113</v>
      </c>
      <c r="I48" s="745">
        <v>190</v>
      </c>
      <c r="J48" s="747">
        <v>3.3860246288738797E-3</v>
      </c>
      <c r="K48" s="515"/>
    </row>
    <row r="49" spans="1:11">
      <c r="A49" s="722">
        <v>23</v>
      </c>
      <c r="B49" s="744" t="s">
        <v>414</v>
      </c>
      <c r="C49" s="744"/>
      <c r="D49" s="722">
        <v>280</v>
      </c>
      <c r="E49" s="722">
        <v>151</v>
      </c>
      <c r="F49" s="745">
        <v>129</v>
      </c>
      <c r="G49" s="746">
        <v>0.85430463576158944</v>
      </c>
      <c r="H49" s="722">
        <v>358</v>
      </c>
      <c r="I49" s="745">
        <v>-78</v>
      </c>
      <c r="J49" s="747">
        <v>-0.21787709497206703</v>
      </c>
      <c r="K49" s="516"/>
    </row>
    <row r="50" spans="1:11">
      <c r="A50" s="722">
        <v>24</v>
      </c>
      <c r="B50" s="744" t="s">
        <v>415</v>
      </c>
      <c r="C50" s="744"/>
      <c r="D50" s="722">
        <v>2293</v>
      </c>
      <c r="E50" s="722">
        <v>2291</v>
      </c>
      <c r="F50" s="745">
        <v>2</v>
      </c>
      <c r="G50" s="746">
        <v>8.7298123090353555E-4</v>
      </c>
      <c r="H50" s="722">
        <v>2304</v>
      </c>
      <c r="I50" s="745">
        <v>-11</v>
      </c>
      <c r="J50" s="747">
        <v>-4.7743055555555559E-3</v>
      </c>
      <c r="K50" s="515"/>
    </row>
    <row r="51" spans="1:11">
      <c r="A51" s="722">
        <v>25</v>
      </c>
      <c r="B51" s="744" t="s">
        <v>416</v>
      </c>
      <c r="C51" s="744"/>
      <c r="D51" s="722">
        <v>8</v>
      </c>
      <c r="E51" s="722">
        <v>8</v>
      </c>
      <c r="F51" s="745">
        <v>0</v>
      </c>
      <c r="G51" s="746">
        <v>0</v>
      </c>
      <c r="H51" s="722">
        <v>9</v>
      </c>
      <c r="I51" s="745">
        <v>-1</v>
      </c>
      <c r="J51" s="747">
        <v>-0.1111111111111111</v>
      </c>
    </row>
    <row r="52" spans="1:11">
      <c r="A52" s="722">
        <v>26</v>
      </c>
      <c r="B52" s="744" t="s">
        <v>417</v>
      </c>
      <c r="C52" s="744"/>
      <c r="D52" s="725">
        <v>224</v>
      </c>
      <c r="E52" s="725">
        <v>225</v>
      </c>
      <c r="F52" s="748">
        <v>-1</v>
      </c>
      <c r="G52" s="749">
        <v>-4.4444444444444444E-3</v>
      </c>
      <c r="H52" s="725">
        <v>230</v>
      </c>
      <c r="I52" s="748">
        <v>-6</v>
      </c>
      <c r="J52" s="750">
        <v>-2.6086956521739129E-2</v>
      </c>
    </row>
    <row r="53" spans="1:11">
      <c r="A53" s="722">
        <v>27</v>
      </c>
      <c r="B53" s="744" t="s">
        <v>418</v>
      </c>
      <c r="C53" s="744"/>
      <c r="D53" s="751">
        <v>850720</v>
      </c>
      <c r="E53" s="727">
        <v>850445</v>
      </c>
      <c r="F53" s="751">
        <v>275</v>
      </c>
      <c r="G53" s="746">
        <v>3.233601232296033E-4</v>
      </c>
      <c r="H53" s="727">
        <v>841427</v>
      </c>
      <c r="I53" s="751">
        <v>9293</v>
      </c>
      <c r="J53" s="747">
        <v>1.1044333019976777E-2</v>
      </c>
    </row>
    <row r="54" spans="1:11">
      <c r="H54" s="709"/>
    </row>
    <row r="55" spans="1:11">
      <c r="H55" s="709"/>
    </row>
    <row r="56" spans="1:11">
      <c r="H56" s="709"/>
    </row>
    <row r="57" spans="1:11">
      <c r="H57" s="709"/>
    </row>
    <row r="58" spans="1:11">
      <c r="H58" s="709"/>
    </row>
    <row r="59" spans="1:11">
      <c r="H59" s="709"/>
    </row>
    <row r="62" spans="1:11">
      <c r="B62" s="753"/>
      <c r="D62" s="754"/>
      <c r="E62" s="714"/>
      <c r="F62" s="754"/>
      <c r="G62" s="754"/>
    </row>
    <row r="63" spans="1:11">
      <c r="B63" s="753"/>
      <c r="D63" s="755"/>
      <c r="E63" s="756"/>
      <c r="F63" s="755"/>
      <c r="G63" s="755"/>
    </row>
    <row r="64" spans="1:11">
      <c r="C64" s="757"/>
    </row>
    <row r="67" spans="2:2">
      <c r="B67" s="758"/>
    </row>
  </sheetData>
  <mergeCells count="12">
    <mergeCell ref="B44:J44"/>
    <mergeCell ref="I45:J45"/>
    <mergeCell ref="B2:J2"/>
    <mergeCell ref="B3:J3"/>
    <mergeCell ref="B4:J4"/>
    <mergeCell ref="B6:J6"/>
    <mergeCell ref="B11:J11"/>
    <mergeCell ref="H12:J12"/>
    <mergeCell ref="B22:J22"/>
    <mergeCell ref="H23:J23"/>
    <mergeCell ref="B33:J33"/>
    <mergeCell ref="H34:J34"/>
  </mergeCells>
  <printOptions horizontalCentered="1"/>
  <pageMargins left="0.25" right="0.25" top="0.75" bottom="1" header="0.5" footer="0.5"/>
  <pageSetup scale="68" orientation="portrait" r:id="rId1"/>
  <headerFooter alignWithMargins="0">
    <oddFooter xml:space="preserve">&amp;L
&amp;C&amp;14 10b
</oddFooter>
  </headerFooter>
  <customProperties>
    <customPr name="_pios_id" r:id="rId2"/>
  </customPropertie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X85"/>
  <sheetViews>
    <sheetView zoomScale="88" zoomScaleNormal="88" workbookViewId="0">
      <pane xSplit="2" ySplit="6" topLeftCell="V7" activePane="bottomRight" state="frozen"/>
      <selection activeCell="B78" sqref="B78"/>
      <selection pane="topRight" activeCell="B78" sqref="B78"/>
      <selection pane="bottomLeft" activeCell="B78" sqref="B78"/>
      <selection pane="bottomRight" activeCell="B78" sqref="B78"/>
    </sheetView>
  </sheetViews>
  <sheetFormatPr defaultColWidth="9.28515625" defaultRowHeight="10.199999999999999" outlineLevelCol="1"/>
  <cols>
    <col min="1" max="1" width="9" style="42" customWidth="1"/>
    <col min="2" max="2" width="9.140625" style="86" customWidth="1"/>
    <col min="3" max="8" width="19.42578125" style="32" hidden="1" customWidth="1" outlineLevel="1"/>
    <col min="9" max="10" width="19.42578125" hidden="1" customWidth="1" outlineLevel="1"/>
    <col min="11" max="11" width="21.42578125" style="32" hidden="1" customWidth="1" outlineLevel="1"/>
    <col min="12" max="14" width="19.42578125" style="32" hidden="1" customWidth="1" outlineLevel="1"/>
    <col min="15" max="15" width="21.28515625" style="32" hidden="1" customWidth="1" outlineLevel="1"/>
    <col min="16" max="16" width="20.42578125" style="32" hidden="1" customWidth="1" outlineLevel="1"/>
    <col min="17" max="18" width="21.28515625" style="32" hidden="1" customWidth="1" outlineLevel="1"/>
    <col min="19" max="19" width="21.28515625" style="32" bestFit="1" customWidth="1" collapsed="1"/>
    <col min="20" max="20" width="21.28515625" style="32" bestFit="1" customWidth="1"/>
    <col min="21" max="21" width="21.28515625" style="329" customWidth="1"/>
    <col min="22" max="22" width="21.28515625" style="322" customWidth="1"/>
    <col min="23" max="23" width="21.28515625" style="260" hidden="1" customWidth="1" outlineLevel="1"/>
    <col min="24" max="24" width="21.28515625" style="329" customWidth="1" collapsed="1"/>
    <col min="25" max="25" width="21.28515625" style="329" customWidth="1"/>
    <col min="26" max="26" width="21.28515625" style="260" customWidth="1"/>
    <col min="27" max="27" width="24.140625" style="329" bestFit="1" customWidth="1"/>
    <col min="28" max="28" width="24.140625" style="329" customWidth="1"/>
    <col min="29" max="29" width="26.42578125" style="329" customWidth="1"/>
    <col min="30" max="30" width="3" style="32" customWidth="1"/>
    <col min="31" max="32" width="10.7109375" style="32" hidden="1" customWidth="1" outlineLevel="1"/>
    <col min="33" max="33" width="12.140625" style="32" hidden="1" customWidth="1" outlineLevel="1"/>
    <col min="34" max="34" width="14.42578125" style="32" hidden="1" customWidth="1" outlineLevel="1"/>
    <col min="35" max="35" width="12.140625" style="32" hidden="1" customWidth="1" outlineLevel="1"/>
    <col min="36" max="36" width="10.7109375" style="32" hidden="1" customWidth="1" outlineLevel="1"/>
    <col min="37" max="42" width="12.140625" hidden="1" customWidth="1" outlineLevel="1"/>
    <col min="43" max="43" width="13.140625" hidden="1" customWidth="1" outlineLevel="1"/>
    <col min="44" max="44" width="12.140625" hidden="1" customWidth="1" outlineLevel="1"/>
    <col min="45" max="45" width="14" hidden="1" customWidth="1" outlineLevel="1"/>
    <col min="46" max="46" width="12.140625" hidden="1" customWidth="1" outlineLevel="1"/>
    <col min="47" max="47" width="15.42578125" customWidth="1" collapsed="1"/>
    <col min="48" max="50" width="15.42578125" customWidth="1"/>
    <col min="51" max="51" width="14.28515625" style="32" hidden="1" customWidth="1" outlineLevel="1"/>
    <col min="52" max="52" width="18.28515625" customWidth="1" collapsed="1"/>
    <col min="53" max="53" width="18.28515625" customWidth="1"/>
    <col min="54" max="54" width="16.7109375" bestFit="1" customWidth="1"/>
    <col min="55" max="56" width="16.7109375" customWidth="1"/>
    <col min="57" max="57" width="24.140625" bestFit="1" customWidth="1"/>
    <col min="58" max="58" width="19.42578125" bestFit="1" customWidth="1"/>
    <col min="59" max="59" width="12.140625" style="32" bestFit="1" customWidth="1"/>
    <col min="60" max="60" width="17" style="32" bestFit="1" customWidth="1"/>
    <col min="61" max="61" width="16.7109375" style="32" bestFit="1" customWidth="1"/>
    <col min="62" max="62" width="17.5703125" style="32" bestFit="1" customWidth="1"/>
    <col min="63" max="65" width="24.42578125" style="32" bestFit="1" customWidth="1"/>
    <col min="66" max="16384" width="9.28515625" style="32"/>
  </cols>
  <sheetData>
    <row r="1" spans="1:65" ht="33.75" customHeight="1">
      <c r="A1" s="384" t="s">
        <v>156</v>
      </c>
      <c r="B1" s="80"/>
      <c r="C1" s="330"/>
      <c r="D1" s="330"/>
      <c r="E1" s="330"/>
      <c r="F1" s="330"/>
      <c r="G1" s="330"/>
      <c r="H1" s="330"/>
      <c r="K1" s="330"/>
      <c r="L1" s="330"/>
      <c r="M1" s="330"/>
      <c r="N1" s="330"/>
      <c r="O1" s="330"/>
      <c r="P1" s="330"/>
      <c r="Q1" s="330"/>
      <c r="R1" s="330"/>
      <c r="S1" s="330"/>
      <c r="T1" s="330"/>
      <c r="U1" s="330"/>
      <c r="V1" s="330"/>
      <c r="W1" s="330"/>
      <c r="X1" s="330"/>
      <c r="Y1" s="330"/>
      <c r="Z1" s="330"/>
      <c r="AA1" s="330"/>
      <c r="AB1" s="853"/>
      <c r="AC1" s="330"/>
      <c r="AD1" s="94"/>
      <c r="AE1" s="330"/>
      <c r="AF1" s="385"/>
      <c r="AG1" s="385"/>
      <c r="AH1" s="330"/>
      <c r="AI1" s="33"/>
      <c r="AJ1" s="34"/>
      <c r="AK1" s="65"/>
      <c r="AL1" s="65"/>
      <c r="AM1" s="65"/>
      <c r="AN1" s="65"/>
      <c r="AO1" s="65"/>
      <c r="AP1" s="65"/>
      <c r="AQ1" s="114"/>
      <c r="AR1" s="114"/>
      <c r="AS1" s="114"/>
      <c r="AT1" s="114"/>
      <c r="AU1" s="374"/>
      <c r="AV1" s="466"/>
      <c r="AW1" s="466"/>
      <c r="AX1" s="466"/>
      <c r="AY1" s="466"/>
      <c r="AZ1" s="466"/>
      <c r="BA1" s="467"/>
      <c r="BB1" s="467"/>
      <c r="BC1" s="467"/>
      <c r="BD1" s="467"/>
      <c r="BE1" s="467"/>
    </row>
    <row r="2" spans="1:65">
      <c r="A2" s="33"/>
      <c r="B2" s="80"/>
      <c r="C2" s="330"/>
      <c r="D2" s="330"/>
      <c r="E2" s="330"/>
      <c r="F2" s="330"/>
      <c r="G2" s="330"/>
      <c r="H2" s="330"/>
      <c r="I2" s="330"/>
      <c r="J2" s="330"/>
      <c r="K2" s="330"/>
      <c r="L2" s="330"/>
      <c r="M2" s="330"/>
      <c r="N2" s="330"/>
      <c r="O2" s="330"/>
      <c r="P2" s="330"/>
      <c r="Q2" s="330"/>
      <c r="R2" s="330"/>
      <c r="S2" s="330"/>
      <c r="T2" s="330"/>
      <c r="U2" s="330"/>
      <c r="V2" s="330"/>
      <c r="W2" s="330"/>
      <c r="X2" s="330"/>
      <c r="Y2" s="330"/>
      <c r="Z2" s="330"/>
      <c r="AA2" s="330"/>
      <c r="AB2" s="853"/>
      <c r="AC2" s="330"/>
      <c r="AD2" s="94"/>
      <c r="AE2" s="330"/>
      <c r="AF2" s="330"/>
      <c r="AG2" s="330"/>
      <c r="AH2" s="330"/>
      <c r="AI2" s="33"/>
      <c r="AJ2" s="330"/>
      <c r="AK2" s="330"/>
      <c r="AL2" s="330"/>
      <c r="AM2" s="330"/>
      <c r="AN2" s="330"/>
      <c r="AO2" s="330"/>
      <c r="AP2" s="330"/>
      <c r="AQ2" s="385"/>
      <c r="AR2" s="385"/>
      <c r="AS2" s="385"/>
      <c r="AT2" s="330"/>
      <c r="AU2" s="465"/>
      <c r="AV2" s="465"/>
      <c r="AW2" s="465"/>
      <c r="AX2" s="465"/>
      <c r="AY2" s="465"/>
      <c r="AZ2" s="465"/>
      <c r="BA2" s="465"/>
      <c r="BB2" s="465"/>
      <c r="BC2" s="465"/>
      <c r="BD2" s="465"/>
    </row>
    <row r="3" spans="1:65" ht="13.2">
      <c r="A3" s="334"/>
      <c r="B3" s="81"/>
      <c r="C3" s="331"/>
      <c r="D3" s="331"/>
      <c r="E3" s="331"/>
      <c r="F3" s="331"/>
      <c r="G3" s="331"/>
      <c r="H3" s="331"/>
      <c r="I3" s="331"/>
      <c r="J3" s="331"/>
      <c r="K3" s="331"/>
      <c r="L3" s="331"/>
      <c r="M3" s="331"/>
      <c r="N3" s="331"/>
      <c r="O3" s="331"/>
      <c r="P3" s="331"/>
      <c r="Q3" s="331"/>
      <c r="R3" s="331"/>
      <c r="S3" s="331"/>
      <c r="T3" s="331"/>
      <c r="U3" s="331"/>
      <c r="V3" s="331"/>
      <c r="W3" s="331"/>
      <c r="X3" s="331"/>
      <c r="Y3" s="331"/>
      <c r="Z3" s="331"/>
      <c r="AA3" s="331"/>
      <c r="AB3" s="331"/>
      <c r="AC3" s="331"/>
      <c r="AD3" s="95"/>
      <c r="AE3" s="335"/>
      <c r="AF3" s="335"/>
      <c r="AG3" s="335"/>
      <c r="AH3" s="335"/>
      <c r="AI3" s="51"/>
      <c r="AJ3" s="335"/>
      <c r="AK3" s="331"/>
      <c r="AL3" s="331"/>
      <c r="AM3" s="331"/>
      <c r="AN3" s="331"/>
      <c r="AO3" s="331"/>
      <c r="AP3" s="331"/>
      <c r="AQ3" s="115"/>
      <c r="AR3" s="115"/>
      <c r="AS3" s="115"/>
      <c r="AT3" s="331"/>
      <c r="AU3" s="468"/>
      <c r="AV3" s="468"/>
      <c r="AW3" s="468"/>
      <c r="AX3" s="468"/>
      <c r="AY3" s="468"/>
      <c r="AZ3" s="468"/>
      <c r="BA3" s="468"/>
      <c r="BB3" s="468"/>
      <c r="BC3" s="468"/>
      <c r="BD3" s="468"/>
      <c r="BE3" s="467"/>
    </row>
    <row r="4" spans="1:65" ht="13.2">
      <c r="A4" s="52"/>
      <c r="B4" s="82"/>
      <c r="C4" s="36"/>
      <c r="D4" s="36"/>
      <c r="E4" s="36"/>
      <c r="F4" s="340" t="s">
        <v>326</v>
      </c>
      <c r="G4" s="120"/>
      <c r="H4" s="73"/>
      <c r="I4" s="73"/>
      <c r="J4" s="73"/>
      <c r="K4" s="53"/>
      <c r="L4" s="53"/>
      <c r="M4" s="53"/>
      <c r="N4" s="53"/>
      <c r="O4" s="53"/>
      <c r="P4" s="340"/>
      <c r="Q4" s="127"/>
      <c r="R4" s="127"/>
      <c r="S4" s="127"/>
      <c r="T4" s="127"/>
      <c r="U4" s="340"/>
      <c r="V4" s="340"/>
      <c r="W4" s="288"/>
      <c r="X4" s="288"/>
      <c r="Y4" s="288"/>
      <c r="Z4" s="288"/>
      <c r="AA4" s="288"/>
      <c r="AB4" s="288"/>
      <c r="AC4" s="288"/>
      <c r="AD4" s="96"/>
      <c r="AE4" s="36"/>
      <c r="AF4" s="36"/>
      <c r="AG4" s="36"/>
      <c r="AH4" s="340" t="s">
        <v>326</v>
      </c>
      <c r="AI4" s="334"/>
      <c r="AJ4" s="36"/>
      <c r="AK4" s="1"/>
      <c r="AL4" s="1"/>
      <c r="AM4" s="1"/>
      <c r="AN4" s="1"/>
      <c r="AO4" s="1"/>
      <c r="AP4" s="1"/>
      <c r="AQ4" s="378"/>
      <c r="AR4" s="378"/>
      <c r="AS4" s="378"/>
      <c r="AT4" s="378"/>
      <c r="AU4" s="378"/>
      <c r="AV4" s="378"/>
      <c r="AW4" s="378"/>
      <c r="AX4" s="378"/>
      <c r="AY4" s="378"/>
      <c r="AZ4" s="378"/>
      <c r="BA4" s="378"/>
      <c r="BB4" s="378"/>
      <c r="BC4" s="378"/>
      <c r="BD4" s="378"/>
      <c r="BE4" s="378"/>
    </row>
    <row r="5" spans="1:65" ht="13.2">
      <c r="A5" s="37"/>
      <c r="B5" s="82"/>
      <c r="C5" s="340">
        <v>2005</v>
      </c>
      <c r="D5" s="340">
        <v>2006</v>
      </c>
      <c r="E5" s="36" t="s">
        <v>323</v>
      </c>
      <c r="F5" s="36" t="s">
        <v>324</v>
      </c>
      <c r="G5" s="121" t="s">
        <v>325</v>
      </c>
      <c r="H5" s="36" t="s">
        <v>318</v>
      </c>
      <c r="I5" s="36" t="s">
        <v>268</v>
      </c>
      <c r="J5" s="332" t="s">
        <v>267</v>
      </c>
      <c r="K5" s="332" t="s">
        <v>31</v>
      </c>
      <c r="L5" s="332" t="s">
        <v>603</v>
      </c>
      <c r="M5" s="332" t="s">
        <v>604</v>
      </c>
      <c r="N5" s="332" t="s">
        <v>604</v>
      </c>
      <c r="O5" s="332" t="s">
        <v>752</v>
      </c>
      <c r="P5" s="332" t="s">
        <v>752</v>
      </c>
      <c r="Q5" s="332" t="s">
        <v>755</v>
      </c>
      <c r="R5" s="332" t="s">
        <v>755</v>
      </c>
      <c r="S5" s="332" t="s">
        <v>853</v>
      </c>
      <c r="T5" s="122" t="s">
        <v>879</v>
      </c>
      <c r="U5" s="332" t="s">
        <v>990</v>
      </c>
      <c r="V5" s="332" t="s">
        <v>977</v>
      </c>
      <c r="W5" s="340" t="s">
        <v>933</v>
      </c>
      <c r="X5" s="340" t="s">
        <v>965</v>
      </c>
      <c r="Y5" s="340" t="s">
        <v>1032</v>
      </c>
      <c r="Z5" s="340" t="s">
        <v>1044</v>
      </c>
      <c r="AA5" s="340" t="s">
        <v>1046</v>
      </c>
      <c r="AB5" s="340" t="s">
        <v>2870</v>
      </c>
      <c r="AC5" s="340" t="s">
        <v>3091</v>
      </c>
      <c r="AD5" s="96"/>
      <c r="AE5" s="340">
        <v>2005</v>
      </c>
      <c r="AF5" s="340">
        <v>2006</v>
      </c>
      <c r="AG5" s="36" t="s">
        <v>323</v>
      </c>
      <c r="AH5" s="36" t="s">
        <v>324</v>
      </c>
      <c r="AI5" s="37" t="s">
        <v>325</v>
      </c>
      <c r="AJ5" s="36" t="s">
        <v>318</v>
      </c>
      <c r="AK5" s="75" t="s">
        <v>268</v>
      </c>
      <c r="AL5" s="332" t="s">
        <v>267</v>
      </c>
      <c r="AM5" s="332" t="s">
        <v>31</v>
      </c>
      <c r="AN5" s="332" t="s">
        <v>603</v>
      </c>
      <c r="AO5" s="332" t="s">
        <v>604</v>
      </c>
      <c r="AP5" s="332" t="s">
        <v>604</v>
      </c>
      <c r="AQ5" s="332" t="s">
        <v>752</v>
      </c>
      <c r="AR5" s="332" t="s">
        <v>752</v>
      </c>
      <c r="AS5" s="332" t="s">
        <v>755</v>
      </c>
      <c r="AT5" s="332" t="s">
        <v>755</v>
      </c>
      <c r="AU5" s="332" t="s">
        <v>853</v>
      </c>
      <c r="AV5" s="332" t="s">
        <v>879</v>
      </c>
      <c r="AW5" s="332" t="s">
        <v>990</v>
      </c>
      <c r="AX5" s="332" t="s">
        <v>977</v>
      </c>
      <c r="AY5" s="332" t="s">
        <v>977</v>
      </c>
      <c r="AZ5" s="332" t="s">
        <v>977</v>
      </c>
      <c r="BA5" s="332" t="s">
        <v>1032</v>
      </c>
      <c r="BB5" s="332" t="s">
        <v>1043</v>
      </c>
      <c r="BC5" s="332" t="s">
        <v>2872</v>
      </c>
      <c r="BD5" s="332" t="s">
        <v>2870</v>
      </c>
      <c r="BE5" s="340" t="s">
        <v>3091</v>
      </c>
      <c r="BG5" s="387" t="s">
        <v>157</v>
      </c>
      <c r="BH5" s="332" t="s">
        <v>977</v>
      </c>
      <c r="BI5" s="332" t="s">
        <v>1032</v>
      </c>
      <c r="BJ5" s="332" t="s">
        <v>1043</v>
      </c>
      <c r="BK5" s="332" t="s">
        <v>2872</v>
      </c>
      <c r="BL5" s="332" t="s">
        <v>2870</v>
      </c>
      <c r="BM5" s="340" t="s">
        <v>3091</v>
      </c>
    </row>
    <row r="6" spans="1:65" ht="13.2">
      <c r="A6" s="51" t="s">
        <v>426</v>
      </c>
      <c r="B6" s="147"/>
      <c r="C6" s="148"/>
      <c r="D6" s="148"/>
      <c r="E6" s="149">
        <v>39416</v>
      </c>
      <c r="F6" s="149">
        <v>39813</v>
      </c>
      <c r="G6" s="150">
        <v>40178</v>
      </c>
      <c r="H6" s="149">
        <v>40267</v>
      </c>
      <c r="I6" s="149">
        <v>40359</v>
      </c>
      <c r="J6" s="151">
        <v>40543</v>
      </c>
      <c r="K6" s="356">
        <v>40908</v>
      </c>
      <c r="L6" s="356">
        <v>41274</v>
      </c>
      <c r="M6" s="356">
        <v>41455</v>
      </c>
      <c r="N6" s="356">
        <v>41639</v>
      </c>
      <c r="O6" s="356">
        <v>41820</v>
      </c>
      <c r="P6" s="356">
        <v>42004</v>
      </c>
      <c r="Q6" s="356">
        <v>42185</v>
      </c>
      <c r="R6" s="356">
        <v>42369</v>
      </c>
      <c r="S6" s="356">
        <v>42551</v>
      </c>
      <c r="T6" s="152">
        <v>42643</v>
      </c>
      <c r="U6" s="356">
        <v>42735</v>
      </c>
      <c r="V6" s="356">
        <v>42916</v>
      </c>
      <c r="W6" s="152">
        <v>43069</v>
      </c>
      <c r="X6" s="152">
        <v>43100</v>
      </c>
      <c r="Y6" s="152">
        <v>43190</v>
      </c>
      <c r="Z6" s="152">
        <v>43281</v>
      </c>
      <c r="AA6" s="520">
        <v>43465</v>
      </c>
      <c r="AB6" s="152">
        <v>43830</v>
      </c>
      <c r="AC6" s="520">
        <v>44196</v>
      </c>
      <c r="AD6" s="97"/>
      <c r="AE6" s="339"/>
      <c r="AF6" s="339"/>
      <c r="AG6" s="54">
        <v>39416</v>
      </c>
      <c r="AH6" s="54">
        <v>39813</v>
      </c>
      <c r="AI6" s="116">
        <v>40178</v>
      </c>
      <c r="AJ6" s="54">
        <v>40267</v>
      </c>
      <c r="AK6" s="55">
        <v>40359</v>
      </c>
      <c r="AL6" s="356">
        <v>40543</v>
      </c>
      <c r="AM6" s="356">
        <v>40908</v>
      </c>
      <c r="AN6" s="356">
        <v>41274</v>
      </c>
      <c r="AO6" s="356">
        <v>41455</v>
      </c>
      <c r="AP6" s="356">
        <v>41639</v>
      </c>
      <c r="AQ6" s="356">
        <v>41820</v>
      </c>
      <c r="AR6" s="356">
        <v>42004</v>
      </c>
      <c r="AS6" s="356">
        <v>42185</v>
      </c>
      <c r="AT6" s="356">
        <v>42369</v>
      </c>
      <c r="AU6" s="356">
        <v>42551</v>
      </c>
      <c r="AV6" s="152">
        <v>42643</v>
      </c>
      <c r="AW6" s="152">
        <v>42735</v>
      </c>
      <c r="AX6" s="152">
        <v>42916</v>
      </c>
      <c r="AY6" s="152">
        <v>43069</v>
      </c>
      <c r="AZ6" s="152">
        <v>43100</v>
      </c>
      <c r="BA6" s="152">
        <v>43190</v>
      </c>
      <c r="BB6" s="152">
        <v>43281</v>
      </c>
      <c r="BC6" s="152">
        <v>43465</v>
      </c>
      <c r="BD6" s="152">
        <v>43830</v>
      </c>
      <c r="BE6" s="520">
        <v>44196</v>
      </c>
      <c r="BG6" t="s">
        <v>3092</v>
      </c>
      <c r="BH6" s="871">
        <v>0.34413974750252091</v>
      </c>
      <c r="BI6" s="871">
        <v>0.34643756838196277</v>
      </c>
      <c r="BJ6" s="871">
        <v>0.34551431699633023</v>
      </c>
      <c r="BK6" s="871">
        <v>0.33806707144974352</v>
      </c>
      <c r="BL6" s="871">
        <v>0.33645460547893719</v>
      </c>
      <c r="BM6" s="871">
        <v>0.33570878107688745</v>
      </c>
    </row>
    <row r="7" spans="1:65" ht="13.2">
      <c r="A7" s="387" t="s">
        <v>383</v>
      </c>
      <c r="B7" s="388"/>
      <c r="C7" s="389"/>
      <c r="D7" s="389"/>
      <c r="E7" s="389"/>
      <c r="F7" s="389"/>
      <c r="G7" s="390"/>
      <c r="H7" s="389"/>
      <c r="I7" s="391"/>
      <c r="J7" s="391"/>
      <c r="K7" s="389"/>
      <c r="L7" s="389"/>
      <c r="M7" s="389"/>
      <c r="N7" s="389"/>
      <c r="O7" s="389"/>
      <c r="P7" s="389"/>
      <c r="Q7" s="389"/>
      <c r="R7" s="389"/>
      <c r="S7" s="389"/>
      <c r="T7" s="389"/>
      <c r="U7" s="389"/>
      <c r="V7" s="389"/>
      <c r="W7" s="392"/>
      <c r="X7" s="392"/>
      <c r="Y7" s="392"/>
      <c r="Z7" s="392"/>
      <c r="AA7" s="392"/>
      <c r="AB7" s="854"/>
      <c r="AC7" s="392"/>
      <c r="AD7" s="389"/>
      <c r="AE7" s="393"/>
      <c r="AF7" s="389"/>
      <c r="AG7" s="389"/>
      <c r="AH7" s="389"/>
      <c r="AI7" s="393"/>
      <c r="AJ7" s="389"/>
      <c r="AK7" s="391"/>
      <c r="AL7" s="391"/>
      <c r="AM7" s="391"/>
      <c r="AN7" s="391"/>
      <c r="AO7" s="391"/>
      <c r="AP7" s="391"/>
      <c r="AQ7" s="394"/>
      <c r="AR7" s="394"/>
      <c r="AS7" s="394"/>
      <c r="AT7" s="394"/>
      <c r="AU7" s="394"/>
      <c r="AV7" s="394"/>
      <c r="AW7" s="394"/>
      <c r="AX7" s="394"/>
      <c r="AY7" s="394"/>
      <c r="AZ7" s="394"/>
      <c r="BA7" s="394"/>
      <c r="BB7" s="380"/>
      <c r="BC7" s="380"/>
      <c r="BD7" s="864"/>
      <c r="BE7" s="380"/>
      <c r="BG7" t="s">
        <v>3093</v>
      </c>
      <c r="BH7" s="871">
        <v>0.65586025249747915</v>
      </c>
      <c r="BI7" s="871">
        <v>0.65356243161803729</v>
      </c>
      <c r="BJ7" s="871">
        <v>0.65448568300366972</v>
      </c>
      <c r="BK7" s="871">
        <v>0.66193292855025643</v>
      </c>
      <c r="BL7" s="871">
        <v>0.66354539452106287</v>
      </c>
      <c r="BM7" s="871">
        <v>0.66429121892311249</v>
      </c>
    </row>
    <row r="8" spans="1:65" ht="13.2">
      <c r="A8" s="63">
        <v>1</v>
      </c>
      <c r="B8" s="267" t="s">
        <v>383</v>
      </c>
      <c r="C8" s="355"/>
      <c r="D8" s="355"/>
      <c r="E8" s="355"/>
      <c r="F8" s="355"/>
      <c r="G8" s="123"/>
      <c r="H8" s="355"/>
      <c r="I8" s="355"/>
      <c r="J8" s="355"/>
      <c r="K8" s="355"/>
      <c r="L8" s="355"/>
      <c r="M8" s="355"/>
      <c r="N8" s="355"/>
      <c r="O8" s="355"/>
      <c r="P8" s="355"/>
      <c r="Q8" s="355"/>
      <c r="R8" s="355"/>
      <c r="S8" s="355"/>
      <c r="T8" s="355"/>
      <c r="U8" s="355"/>
      <c r="V8" s="355"/>
      <c r="W8" s="355"/>
      <c r="X8" s="355"/>
      <c r="Y8" s="355"/>
      <c r="Z8" s="355"/>
      <c r="AA8" s="355"/>
      <c r="AB8" s="855"/>
      <c r="AC8" s="355"/>
      <c r="AD8" s="350"/>
      <c r="AE8" s="64"/>
      <c r="AF8" s="355"/>
      <c r="AG8" s="355"/>
      <c r="AH8" s="355"/>
      <c r="AI8" s="64"/>
      <c r="AJ8" s="355"/>
      <c r="AK8" s="355"/>
      <c r="AL8" s="355"/>
      <c r="AM8" s="355"/>
      <c r="AN8" s="355"/>
      <c r="AO8" s="355"/>
      <c r="AP8" s="355"/>
      <c r="AQ8" s="117"/>
      <c r="AR8" s="117"/>
      <c r="AS8" s="117"/>
      <c r="AT8" s="117"/>
      <c r="AU8" s="117"/>
      <c r="AV8" s="117"/>
      <c r="AW8" s="117"/>
      <c r="AX8" s="117"/>
      <c r="AY8" s="117"/>
      <c r="AZ8" s="117"/>
      <c r="BA8" s="117"/>
      <c r="BB8" s="117"/>
      <c r="BC8" s="117"/>
      <c r="BD8" s="865"/>
      <c r="BE8" s="117"/>
    </row>
    <row r="9" spans="1:65" ht="13.2">
      <c r="A9" s="37">
        <f>A8+1</f>
        <v>2</v>
      </c>
      <c r="B9" s="140" t="s">
        <v>371</v>
      </c>
      <c r="C9" s="354">
        <f>C40</f>
        <v>683019</v>
      </c>
      <c r="D9" s="354">
        <f t="shared" ref="D9:AH9" si="0">D40</f>
        <v>703785.75</v>
      </c>
      <c r="E9" s="354">
        <f t="shared" si="0"/>
        <v>720625</v>
      </c>
      <c r="F9" s="354">
        <f t="shared" si="0"/>
        <v>737851</v>
      </c>
      <c r="G9" s="124">
        <v>746532</v>
      </c>
      <c r="H9" s="354">
        <v>747707</v>
      </c>
      <c r="I9" s="354">
        <v>748766</v>
      </c>
      <c r="J9" s="344">
        <v>750811</v>
      </c>
      <c r="K9" s="344">
        <v>756711</v>
      </c>
      <c r="L9" s="344">
        <v>763655</v>
      </c>
      <c r="M9" s="344">
        <v>767875</v>
      </c>
      <c r="N9" s="344">
        <v>773385</v>
      </c>
      <c r="O9" s="344">
        <v>778923</v>
      </c>
      <c r="P9" s="344">
        <v>784612</v>
      </c>
      <c r="Q9" s="344">
        <v>790184</v>
      </c>
      <c r="R9" s="344">
        <v>795013</v>
      </c>
      <c r="S9" s="344">
        <v>800288</v>
      </c>
      <c r="T9" s="344">
        <v>817480</v>
      </c>
      <c r="U9" s="344">
        <v>807586</v>
      </c>
      <c r="V9" s="357">
        <v>813977</v>
      </c>
      <c r="W9" s="344">
        <v>818419</v>
      </c>
      <c r="X9" s="344">
        <v>819336</v>
      </c>
      <c r="Y9" s="344">
        <v>822148</v>
      </c>
      <c r="Z9" s="344">
        <v>825009</v>
      </c>
      <c r="AA9" s="344">
        <v>830781</v>
      </c>
      <c r="AB9" s="344">
        <v>841427</v>
      </c>
      <c r="AC9" s="344">
        <f>Lead!F8</f>
        <v>850720</v>
      </c>
      <c r="AD9" s="98"/>
      <c r="AE9" s="43">
        <f t="shared" si="0"/>
        <v>0.40308162972641376</v>
      </c>
      <c r="AF9" s="24">
        <f t="shared" si="0"/>
        <v>0.40576947497250204</v>
      </c>
      <c r="AG9" s="24">
        <f t="shared" si="0"/>
        <v>0.40768210272033217</v>
      </c>
      <c r="AH9" s="24">
        <f t="shared" si="0"/>
        <v>0.40950657812582381</v>
      </c>
      <c r="AI9" s="43">
        <f>AI40</f>
        <v>0.41032467850117266</v>
      </c>
      <c r="AJ9" s="24">
        <f t="shared" ref="AJ9:AL10" si="1">H9/H$11</f>
        <v>0.41037548154315545</v>
      </c>
      <c r="AK9" s="24">
        <f t="shared" si="1"/>
        <v>0.41041362231681555</v>
      </c>
      <c r="AL9" s="24">
        <f t="shared" si="1"/>
        <v>0.4104335400412833</v>
      </c>
      <c r="AM9" s="24">
        <f>AM40</f>
        <v>0.41123049984946586</v>
      </c>
      <c r="AN9" s="24">
        <f>AN40</f>
        <v>0.4121290849029467</v>
      </c>
      <c r="AO9" s="24">
        <f t="shared" ref="AO9:AV10" si="2">M9/M$11</f>
        <v>0.41360252036973899</v>
      </c>
      <c r="AP9" s="24">
        <f t="shared" si="2"/>
        <v>0.41607442787311583</v>
      </c>
      <c r="AQ9" s="118">
        <f t="shared" si="2"/>
        <v>0.41757762806399057</v>
      </c>
      <c r="AR9" s="118">
        <f t="shared" si="2"/>
        <v>0.41820791640660104</v>
      </c>
      <c r="AS9" s="109">
        <f t="shared" si="2"/>
        <v>0.41861768602825911</v>
      </c>
      <c r="AT9" s="109">
        <f t="shared" si="2"/>
        <v>0.41872585123730149</v>
      </c>
      <c r="AU9" s="109">
        <f t="shared" si="2"/>
        <v>0.418809063534544</v>
      </c>
      <c r="AV9" s="109">
        <f t="shared" si="2"/>
        <v>0.4191616152397048</v>
      </c>
      <c r="AW9" s="109">
        <f>U9/U11</f>
        <v>0.41902345503176713</v>
      </c>
      <c r="AX9" s="109">
        <f>V9/V11</f>
        <v>0.41910611510606155</v>
      </c>
      <c r="AY9" s="109">
        <f t="shared" ref="AY9:BE9" si="3">W9/W$11</f>
        <v>0.4191966506022739</v>
      </c>
      <c r="AZ9" s="109">
        <f t="shared" si="3"/>
        <v>0.41923065115279529</v>
      </c>
      <c r="BA9" s="109">
        <f t="shared" si="3"/>
        <v>0.41932719790924988</v>
      </c>
      <c r="BB9" s="109">
        <f t="shared" si="3"/>
        <v>0.41939004577147609</v>
      </c>
      <c r="BC9" s="109">
        <f t="shared" si="3"/>
        <v>0.41946560838546482</v>
      </c>
      <c r="BD9" s="109">
        <f t="shared" si="3"/>
        <v>0.41921981978211631</v>
      </c>
      <c r="BE9" s="109">
        <f t="shared" si="3"/>
        <v>0.41860023411932412</v>
      </c>
    </row>
    <row r="10" spans="1:65" ht="13.2">
      <c r="A10" s="37">
        <f>A9+1</f>
        <v>3</v>
      </c>
      <c r="B10" s="141" t="s">
        <v>372</v>
      </c>
      <c r="C10" s="44">
        <f t="shared" ref="C10:AH10" si="4">C41</f>
        <v>1011474</v>
      </c>
      <c r="D10" s="44">
        <f t="shared" si="4"/>
        <v>1030661.5</v>
      </c>
      <c r="E10" s="44">
        <f t="shared" si="4"/>
        <v>1046990</v>
      </c>
      <c r="F10" s="44">
        <f t="shared" si="4"/>
        <v>1063954</v>
      </c>
      <c r="G10" s="125">
        <v>1072837</v>
      </c>
      <c r="H10" s="44">
        <v>1074300</v>
      </c>
      <c r="I10" s="359">
        <v>1075652</v>
      </c>
      <c r="J10" s="345">
        <v>1078501</v>
      </c>
      <c r="K10" s="345">
        <v>1083403</v>
      </c>
      <c r="L10" s="345">
        <v>1089296</v>
      </c>
      <c r="M10" s="345">
        <v>1088678</v>
      </c>
      <c r="N10" s="345">
        <v>1085381</v>
      </c>
      <c r="O10" s="345">
        <v>1086414</v>
      </c>
      <c r="P10" s="345">
        <v>1091517</v>
      </c>
      <c r="Q10" s="345">
        <v>1097419</v>
      </c>
      <c r="R10" s="345">
        <v>1103635</v>
      </c>
      <c r="S10" s="345">
        <v>1110578</v>
      </c>
      <c r="T10" s="345">
        <v>1132794</v>
      </c>
      <c r="U10" s="345">
        <v>1119719</v>
      </c>
      <c r="V10" s="358">
        <v>1128197</v>
      </c>
      <c r="W10" s="345">
        <v>1133932</v>
      </c>
      <c r="X10" s="345">
        <v>1135044</v>
      </c>
      <c r="Y10" s="345">
        <v>1138488</v>
      </c>
      <c r="Z10" s="345">
        <v>1142155</v>
      </c>
      <c r="AA10" s="345">
        <v>1149789</v>
      </c>
      <c r="AB10" s="345">
        <v>1165699</v>
      </c>
      <c r="AC10" s="345">
        <f>Lead!E8</f>
        <v>1181577</v>
      </c>
      <c r="AD10" s="99"/>
      <c r="AE10" s="45">
        <f t="shared" si="4"/>
        <v>0.5969183702735863</v>
      </c>
      <c r="AF10" s="23">
        <f t="shared" si="4"/>
        <v>0.59423052502749796</v>
      </c>
      <c r="AG10" s="23">
        <f t="shared" si="4"/>
        <v>0.59231789727966777</v>
      </c>
      <c r="AH10" s="23">
        <f t="shared" si="4"/>
        <v>0.59049342187417619</v>
      </c>
      <c r="AI10" s="45">
        <f>AI41</f>
        <v>0.58967532149882729</v>
      </c>
      <c r="AJ10" s="23">
        <f t="shared" si="1"/>
        <v>0.5896245184568446</v>
      </c>
      <c r="AK10" s="23">
        <f t="shared" si="1"/>
        <v>0.58958637768318445</v>
      </c>
      <c r="AL10" s="23">
        <f t="shared" si="1"/>
        <v>0.5895664599587167</v>
      </c>
      <c r="AM10" s="23">
        <f>AM41</f>
        <v>0.5887695001505342</v>
      </c>
      <c r="AN10" s="23">
        <f>AN41</f>
        <v>0.58787091509705325</v>
      </c>
      <c r="AO10" s="23">
        <f t="shared" si="2"/>
        <v>0.58639747963026101</v>
      </c>
      <c r="AP10" s="23">
        <f t="shared" si="2"/>
        <v>0.58392557212688423</v>
      </c>
      <c r="AQ10" s="46">
        <f t="shared" si="2"/>
        <v>0.58242237193600943</v>
      </c>
      <c r="AR10" s="46">
        <f t="shared" si="2"/>
        <v>0.58179208359339896</v>
      </c>
      <c r="AS10" s="111">
        <f t="shared" si="2"/>
        <v>0.58138231397174089</v>
      </c>
      <c r="AT10" s="303">
        <f t="shared" si="2"/>
        <v>0.58127414876269856</v>
      </c>
      <c r="AU10" s="111">
        <f t="shared" si="2"/>
        <v>0.58119093646545594</v>
      </c>
      <c r="AV10" s="111">
        <f t="shared" si="2"/>
        <v>0.58083838476029526</v>
      </c>
      <c r="AW10" s="111">
        <f>U10/U11</f>
        <v>0.58097654496823281</v>
      </c>
      <c r="AX10" s="111">
        <f>V10/V11</f>
        <v>0.58089388489393845</v>
      </c>
      <c r="AY10" s="303">
        <f>W10/W$11</f>
        <v>0.58080334939772615</v>
      </c>
      <c r="AZ10" s="303">
        <f>X10/X$11</f>
        <v>0.58076934884720477</v>
      </c>
      <c r="BA10" s="303">
        <f>Y10/Y$11</f>
        <v>0.58067280209075012</v>
      </c>
      <c r="BB10" s="111">
        <f>Z10/Z$11</f>
        <v>0.58060995422852391</v>
      </c>
      <c r="BC10" s="111">
        <f>AA10/AA$11</f>
        <v>0.58053439161453524</v>
      </c>
      <c r="BD10" s="109">
        <f t="shared" ref="BD10:BD11" si="5">AB10/AB$11</f>
        <v>0.58078018021788369</v>
      </c>
      <c r="BE10" s="111">
        <f>AC10/AC$11</f>
        <v>0.58139976588067588</v>
      </c>
    </row>
    <row r="11" spans="1:65" ht="13.2">
      <c r="A11" s="37">
        <f>A10+1</f>
        <v>4</v>
      </c>
      <c r="B11" s="274" t="s">
        <v>373</v>
      </c>
      <c r="C11" s="47">
        <f>SUM(C9:C10)</f>
        <v>1694493</v>
      </c>
      <c r="D11" s="47">
        <f t="shared" ref="D11:AI11" si="6">SUM(D9:D10)</f>
        <v>1734447.25</v>
      </c>
      <c r="E11" s="47">
        <f t="shared" si="6"/>
        <v>1767615</v>
      </c>
      <c r="F11" s="47">
        <f t="shared" si="6"/>
        <v>1801805</v>
      </c>
      <c r="G11" s="126">
        <f t="shared" si="6"/>
        <v>1819369</v>
      </c>
      <c r="H11" s="47">
        <f t="shared" si="6"/>
        <v>1822007</v>
      </c>
      <c r="I11" s="47">
        <f t="shared" si="6"/>
        <v>1824418</v>
      </c>
      <c r="J11" s="344">
        <f t="shared" ref="J11:Q11" si="7">SUM(J9:J10)</f>
        <v>1829312</v>
      </c>
      <c r="K11" s="344">
        <f t="shared" si="7"/>
        <v>1840114</v>
      </c>
      <c r="L11" s="344">
        <f t="shared" si="7"/>
        <v>1852951</v>
      </c>
      <c r="M11" s="344">
        <f t="shared" si="7"/>
        <v>1856553</v>
      </c>
      <c r="N11" s="344">
        <f t="shared" si="7"/>
        <v>1858766</v>
      </c>
      <c r="O11" s="344">
        <f t="shared" si="7"/>
        <v>1865337</v>
      </c>
      <c r="P11" s="344">
        <f>SUM(P9:P10)</f>
        <v>1876129</v>
      </c>
      <c r="Q11" s="344">
        <f t="shared" si="7"/>
        <v>1887603</v>
      </c>
      <c r="R11" s="344">
        <v>1898648</v>
      </c>
      <c r="S11" s="344">
        <v>1910866</v>
      </c>
      <c r="T11" s="344">
        <v>1950274</v>
      </c>
      <c r="U11" s="344">
        <v>1927305</v>
      </c>
      <c r="V11" s="344">
        <v>1942174</v>
      </c>
      <c r="W11" s="344">
        <f>SUM(W9:W10)</f>
        <v>1952351</v>
      </c>
      <c r="X11" s="344">
        <v>1954380</v>
      </c>
      <c r="Y11" s="344">
        <f>SUM(Y9:Y10)</f>
        <v>1960636</v>
      </c>
      <c r="Z11" s="344">
        <f>SUM(Z9:Z10)</f>
        <v>1967164</v>
      </c>
      <c r="AA11" s="344">
        <v>1980570</v>
      </c>
      <c r="AB11" s="344">
        <v>2007126</v>
      </c>
      <c r="AC11" s="344">
        <f>SUM(AC9:AC10)</f>
        <v>2032297</v>
      </c>
      <c r="AD11" s="98"/>
      <c r="AE11" s="43">
        <f t="shared" si="6"/>
        <v>1</v>
      </c>
      <c r="AF11" s="24">
        <f t="shared" si="6"/>
        <v>1</v>
      </c>
      <c r="AG11" s="24">
        <f t="shared" si="6"/>
        <v>1</v>
      </c>
      <c r="AH11" s="24">
        <f t="shared" si="6"/>
        <v>1</v>
      </c>
      <c r="AI11" s="43">
        <f t="shared" si="6"/>
        <v>1</v>
      </c>
      <c r="AJ11" s="24">
        <f>SUM(AJ9:AJ10)</f>
        <v>1</v>
      </c>
      <c r="AK11" s="24">
        <f>SUM(AK9:AK10)</f>
        <v>1</v>
      </c>
      <c r="AL11" s="24">
        <f>SUM(AL9:AL10)</f>
        <v>1</v>
      </c>
      <c r="AM11" s="24">
        <f>SUM(AM9:AM10)</f>
        <v>1</v>
      </c>
      <c r="AN11" s="24">
        <f t="shared" ref="AN11" si="8">SUM(AN9:AN10)</f>
        <v>1</v>
      </c>
      <c r="AO11" s="24">
        <f>SUM(AO9:AO10)</f>
        <v>1</v>
      </c>
      <c r="AP11" s="24">
        <f>SUM(AP9:AP10)</f>
        <v>1</v>
      </c>
      <c r="AQ11" s="118">
        <f>SUM(AQ9:AQ10)</f>
        <v>1</v>
      </c>
      <c r="AR11" s="118">
        <f>SUM(AR9:AR10)</f>
        <v>1</v>
      </c>
      <c r="AS11" s="109">
        <f>SUM(AS9:AS10)</f>
        <v>1</v>
      </c>
      <c r="AT11" s="109">
        <f t="shared" ref="AT11:AU11" si="9">SUM(AT9:AT10)</f>
        <v>1</v>
      </c>
      <c r="AU11" s="109">
        <f t="shared" si="9"/>
        <v>1</v>
      </c>
      <c r="AV11" s="109">
        <f t="shared" ref="AV11:BE11" si="10">SUM(AV9:AV10)</f>
        <v>1</v>
      </c>
      <c r="AW11" s="109">
        <f t="shared" si="10"/>
        <v>1</v>
      </c>
      <c r="AX11" s="109">
        <f t="shared" si="10"/>
        <v>1</v>
      </c>
      <c r="AY11" s="109">
        <f t="shared" si="10"/>
        <v>1</v>
      </c>
      <c r="AZ11" s="109">
        <f t="shared" si="10"/>
        <v>1</v>
      </c>
      <c r="BA11" s="370">
        <f t="shared" si="10"/>
        <v>1</v>
      </c>
      <c r="BB11" s="370">
        <f t="shared" si="10"/>
        <v>1</v>
      </c>
      <c r="BC11" s="370">
        <f t="shared" ref="BC11" si="11">SUM(BC9:BC10)</f>
        <v>1</v>
      </c>
      <c r="BD11" s="109">
        <f t="shared" si="5"/>
        <v>1</v>
      </c>
      <c r="BE11" s="370">
        <f t="shared" si="10"/>
        <v>1</v>
      </c>
    </row>
    <row r="12" spans="1:65" ht="13.2">
      <c r="A12" s="37">
        <f t="shared" ref="A12:A32" si="12">A11+1</f>
        <v>5</v>
      </c>
      <c r="B12" s="142"/>
      <c r="C12" s="341"/>
      <c r="D12" s="341"/>
      <c r="E12" s="341"/>
      <c r="F12" s="341"/>
      <c r="G12" s="127"/>
      <c r="H12" s="341"/>
      <c r="I12" s="341"/>
      <c r="J12" s="346"/>
      <c r="K12" s="346"/>
      <c r="L12" s="346"/>
      <c r="M12" s="346"/>
      <c r="N12" s="346"/>
      <c r="O12" s="346"/>
      <c r="P12" s="346"/>
      <c r="Q12" s="346"/>
      <c r="R12" s="346"/>
      <c r="S12" s="346"/>
      <c r="T12" s="346"/>
      <c r="U12" s="346"/>
      <c r="V12" s="346"/>
      <c r="W12" s="346"/>
      <c r="X12" s="346"/>
      <c r="Y12" s="346"/>
      <c r="Z12" s="346"/>
      <c r="AA12" s="346"/>
      <c r="AB12" s="856"/>
      <c r="AC12" s="346"/>
      <c r="AD12" s="100"/>
      <c r="AE12" s="52"/>
      <c r="AF12" s="341"/>
      <c r="AG12" s="341"/>
      <c r="AH12" s="341"/>
      <c r="AI12" s="52"/>
      <c r="AJ12" s="341"/>
      <c r="AK12" s="341"/>
      <c r="AL12" s="341"/>
      <c r="AM12" s="341"/>
      <c r="AN12" s="341"/>
      <c r="AO12" s="341"/>
      <c r="AP12" s="341"/>
      <c r="AQ12" s="53"/>
      <c r="AR12" s="53"/>
      <c r="AS12" s="53"/>
      <c r="AT12" s="53"/>
      <c r="AU12" s="212"/>
      <c r="AV12" s="53"/>
      <c r="AW12" s="53"/>
      <c r="AX12" s="53"/>
      <c r="AY12" s="53"/>
      <c r="AZ12" s="53"/>
      <c r="BA12" s="332"/>
      <c r="BB12" s="378"/>
      <c r="BC12" s="378"/>
      <c r="BD12" s="378"/>
      <c r="BE12" s="378"/>
    </row>
    <row r="13" spans="1:65" ht="13.2">
      <c r="A13" s="387" t="s">
        <v>385</v>
      </c>
      <c r="B13" s="395"/>
      <c r="C13" s="389"/>
      <c r="D13" s="389"/>
      <c r="E13" s="389"/>
      <c r="F13" s="389"/>
      <c r="G13" s="390"/>
      <c r="H13" s="389"/>
      <c r="I13" s="389"/>
      <c r="J13" s="389"/>
      <c r="K13" s="389"/>
      <c r="L13" s="389"/>
      <c r="M13" s="389"/>
      <c r="N13" s="389"/>
      <c r="O13" s="389"/>
      <c r="P13" s="389"/>
      <c r="Q13" s="389"/>
      <c r="R13" s="389"/>
      <c r="S13" s="389"/>
      <c r="T13" s="389"/>
      <c r="U13" s="389"/>
      <c r="V13" s="389"/>
      <c r="W13" s="389"/>
      <c r="X13" s="389"/>
      <c r="Y13" s="389"/>
      <c r="Z13" s="389"/>
      <c r="AA13" s="389"/>
      <c r="AB13" s="857"/>
      <c r="AC13" s="389"/>
      <c r="AD13" s="389"/>
      <c r="AE13" s="393"/>
      <c r="AF13" s="389"/>
      <c r="AG13" s="389"/>
      <c r="AH13" s="389"/>
      <c r="AI13" s="393"/>
      <c r="AJ13" s="389"/>
      <c r="AK13" s="389"/>
      <c r="AL13" s="389"/>
      <c r="AM13" s="389"/>
      <c r="AN13" s="389"/>
      <c r="AO13" s="389"/>
      <c r="AP13" s="389"/>
      <c r="AQ13" s="396"/>
      <c r="AR13" s="396"/>
      <c r="AS13" s="396"/>
      <c r="AT13" s="396"/>
      <c r="AU13" s="396"/>
      <c r="AV13" s="396"/>
      <c r="AW13" s="396"/>
      <c r="AX13" s="396"/>
      <c r="AY13" s="396"/>
      <c r="AZ13" s="396"/>
      <c r="BA13" s="396"/>
      <c r="BB13" s="394"/>
      <c r="BC13" s="394"/>
      <c r="BD13" s="866"/>
      <c r="BE13" s="394"/>
    </row>
    <row r="14" spans="1:65" ht="13.2">
      <c r="A14" s="63">
        <f>A12+2</f>
        <v>7</v>
      </c>
      <c r="B14" s="266" t="s">
        <v>385</v>
      </c>
      <c r="C14" s="355"/>
      <c r="D14" s="355"/>
      <c r="E14" s="355"/>
      <c r="F14" s="355"/>
      <c r="G14" s="123"/>
      <c r="H14" s="355"/>
      <c r="I14" s="355"/>
      <c r="J14" s="355"/>
      <c r="K14" s="350"/>
      <c r="L14" s="350"/>
      <c r="M14" s="350"/>
      <c r="N14" s="350"/>
      <c r="O14" s="350"/>
      <c r="P14" s="350"/>
      <c r="Q14" s="350"/>
      <c r="R14" s="350"/>
      <c r="S14" s="350"/>
      <c r="T14" s="350"/>
      <c r="U14" s="350"/>
      <c r="V14" s="350"/>
      <c r="W14" s="355"/>
      <c r="X14" s="355"/>
      <c r="Y14" s="355"/>
      <c r="Z14" s="355"/>
      <c r="AA14" s="355"/>
      <c r="AB14" s="855"/>
      <c r="AC14" s="355"/>
      <c r="AD14" s="350"/>
      <c r="AE14" s="64"/>
      <c r="AF14" s="355"/>
      <c r="AG14" s="355"/>
      <c r="AH14" s="355"/>
      <c r="AI14" s="64"/>
      <c r="AJ14" s="355"/>
      <c r="AK14" s="355"/>
      <c r="AL14" s="355"/>
      <c r="AM14" s="355"/>
      <c r="AN14" s="355"/>
      <c r="AO14" s="355"/>
      <c r="AP14" s="355"/>
      <c r="AQ14" s="117"/>
      <c r="AR14" s="117"/>
      <c r="AS14" s="117"/>
      <c r="AT14" s="117"/>
      <c r="AU14" s="117"/>
      <c r="AV14" s="117"/>
      <c r="AW14" s="117"/>
      <c r="AX14" s="117"/>
      <c r="AY14" s="117"/>
      <c r="AZ14" s="117"/>
      <c r="BA14" s="117"/>
      <c r="BB14" s="117"/>
      <c r="BC14" s="117"/>
      <c r="BD14" s="865"/>
      <c r="BE14" s="117"/>
    </row>
    <row r="15" spans="1:65" ht="13.2">
      <c r="A15" s="37">
        <f t="shared" si="12"/>
        <v>8</v>
      </c>
      <c r="B15" s="140" t="s">
        <v>371</v>
      </c>
      <c r="C15" s="47">
        <v>370227</v>
      </c>
      <c r="D15" s="47">
        <v>381579</v>
      </c>
      <c r="E15" s="47">
        <v>390140</v>
      </c>
      <c r="F15" s="47">
        <v>395536</v>
      </c>
      <c r="G15" s="126">
        <v>401997</v>
      </c>
      <c r="H15" s="47">
        <v>402257</v>
      </c>
      <c r="I15" s="354">
        <v>403967</v>
      </c>
      <c r="J15" s="344">
        <v>408431</v>
      </c>
      <c r="K15" s="344">
        <v>412367</v>
      </c>
      <c r="L15" s="344">
        <v>417533</v>
      </c>
      <c r="M15" s="344">
        <v>430896</v>
      </c>
      <c r="N15" s="344">
        <v>437346</v>
      </c>
      <c r="O15" s="344">
        <v>441243</v>
      </c>
      <c r="P15" s="344">
        <v>448567</v>
      </c>
      <c r="Q15" s="344">
        <v>446850</v>
      </c>
      <c r="R15" s="344">
        <v>443615</v>
      </c>
      <c r="S15" s="344">
        <v>448381</v>
      </c>
      <c r="T15" s="344">
        <v>449176</v>
      </c>
      <c r="U15" s="344">
        <v>450504</v>
      </c>
      <c r="V15" s="344">
        <v>454131</v>
      </c>
      <c r="W15" s="344">
        <v>458413</v>
      </c>
      <c r="X15" s="344">
        <v>459527</v>
      </c>
      <c r="Y15" s="344">
        <v>464205</v>
      </c>
      <c r="Z15" s="344">
        <v>467468</v>
      </c>
      <c r="AA15" s="344">
        <v>469328</v>
      </c>
      <c r="AB15" s="344">
        <v>478801</v>
      </c>
      <c r="AC15" s="344">
        <f>Lead!F11</f>
        <v>486000</v>
      </c>
      <c r="AD15" s="98"/>
      <c r="AE15" s="43">
        <f t="shared" ref="AE15:AN16" si="13">C15/C$17</f>
        <v>0.35938053604172471</v>
      </c>
      <c r="AF15" s="24">
        <f t="shared" si="13"/>
        <v>0.36370958440842943</v>
      </c>
      <c r="AG15" s="24">
        <f t="shared" si="13"/>
        <v>0.36428726161752734</v>
      </c>
      <c r="AH15" s="24">
        <f t="shared" si="13"/>
        <v>0.36470796512399867</v>
      </c>
      <c r="AI15" s="43">
        <f t="shared" si="13"/>
        <v>0.3650403181867713</v>
      </c>
      <c r="AJ15" s="24">
        <f t="shared" si="13"/>
        <v>0.36453558657263668</v>
      </c>
      <c r="AK15" s="24">
        <f t="shared" si="13"/>
        <v>0.36569153029060369</v>
      </c>
      <c r="AL15" s="24">
        <f t="shared" si="13"/>
        <v>0.36645109541181348</v>
      </c>
      <c r="AM15" s="24">
        <f t="shared" si="13"/>
        <v>0.36700058917030226</v>
      </c>
      <c r="AN15" s="24">
        <f t="shared" si="13"/>
        <v>0.36779498129458887</v>
      </c>
      <c r="AO15" s="24">
        <f t="shared" ref="AO15:AV16" si="14">M15/M$17</f>
        <v>0.37309015722056077</v>
      </c>
      <c r="AP15" s="24">
        <f t="shared" si="14"/>
        <v>0.37517467850148362</v>
      </c>
      <c r="AQ15" s="118">
        <f t="shared" si="14"/>
        <v>0.37615854407070953</v>
      </c>
      <c r="AR15" s="118">
        <f t="shared" si="14"/>
        <v>0.37731486154570842</v>
      </c>
      <c r="AS15" s="109">
        <f t="shared" si="14"/>
        <v>0.37567846597749543</v>
      </c>
      <c r="AT15" s="109">
        <f t="shared" si="14"/>
        <v>0.37322386027967286</v>
      </c>
      <c r="AU15" s="109">
        <f t="shared" si="14"/>
        <v>0.37277047373120481</v>
      </c>
      <c r="AV15" s="109">
        <f t="shared" si="14"/>
        <v>0.37274284348611186</v>
      </c>
      <c r="AW15" s="109">
        <f>U15/U17</f>
        <v>0.37226966793509925</v>
      </c>
      <c r="AX15" s="109">
        <f>V15/V17</f>
        <v>0.37294957435241288</v>
      </c>
      <c r="AY15" s="109">
        <f t="shared" ref="AY15:BE16" si="15">W15/W$17</f>
        <v>0.37397565474476313</v>
      </c>
      <c r="AZ15" s="109">
        <f t="shared" si="15"/>
        <v>0.37414275862574325</v>
      </c>
      <c r="BA15" s="109">
        <f t="shared" si="15"/>
        <v>0.3757838189651404</v>
      </c>
      <c r="BB15" s="109">
        <f t="shared" si="15"/>
        <v>0.37631144459551596</v>
      </c>
      <c r="BC15" s="109">
        <f t="shared" si="15"/>
        <v>0.37788205437054545</v>
      </c>
      <c r="BD15" s="109">
        <f t="shared" si="15"/>
        <v>0.37395839760567151</v>
      </c>
      <c r="BE15" s="109">
        <f t="shared" si="15"/>
        <v>0.37397992358805265</v>
      </c>
    </row>
    <row r="16" spans="1:65" ht="13.2">
      <c r="A16" s="37">
        <f t="shared" si="12"/>
        <v>9</v>
      </c>
      <c r="B16" s="141" t="s">
        <v>372</v>
      </c>
      <c r="C16" s="359">
        <v>659954</v>
      </c>
      <c r="D16" s="359">
        <v>667552</v>
      </c>
      <c r="E16" s="359">
        <v>680828</v>
      </c>
      <c r="F16" s="359">
        <v>688992</v>
      </c>
      <c r="G16" s="128">
        <v>699243</v>
      </c>
      <c r="H16" s="359">
        <v>701221</v>
      </c>
      <c r="I16" s="359">
        <v>700699</v>
      </c>
      <c r="J16" s="345">
        <v>706127</v>
      </c>
      <c r="K16" s="345">
        <v>711247</v>
      </c>
      <c r="L16" s="345">
        <v>717700</v>
      </c>
      <c r="M16" s="345">
        <v>724042</v>
      </c>
      <c r="N16" s="345">
        <v>728367</v>
      </c>
      <c r="O16" s="345">
        <v>731781</v>
      </c>
      <c r="P16" s="345">
        <v>740273</v>
      </c>
      <c r="Q16" s="345">
        <v>742598</v>
      </c>
      <c r="R16" s="345">
        <v>744988</v>
      </c>
      <c r="S16" s="345">
        <v>754453</v>
      </c>
      <c r="T16" s="345">
        <v>755880</v>
      </c>
      <c r="U16" s="345">
        <v>759651</v>
      </c>
      <c r="V16" s="345">
        <v>763543</v>
      </c>
      <c r="W16" s="345">
        <v>767370</v>
      </c>
      <c r="X16" s="345">
        <v>768686</v>
      </c>
      <c r="Y16" s="345">
        <v>771093</v>
      </c>
      <c r="Z16" s="345">
        <v>774769</v>
      </c>
      <c r="AA16" s="345">
        <v>772668</v>
      </c>
      <c r="AB16" s="345">
        <v>801558</v>
      </c>
      <c r="AC16" s="345">
        <f>Lead!E11</f>
        <v>813535</v>
      </c>
      <c r="AD16" s="99"/>
      <c r="AE16" s="45">
        <f t="shared" si="13"/>
        <v>0.64061946395827529</v>
      </c>
      <c r="AF16" s="23">
        <f t="shared" si="13"/>
        <v>0.63629041559157051</v>
      </c>
      <c r="AG16" s="23">
        <f t="shared" si="13"/>
        <v>0.63571273838247266</v>
      </c>
      <c r="AH16" s="23">
        <f t="shared" si="13"/>
        <v>0.63529203487600139</v>
      </c>
      <c r="AI16" s="45">
        <f t="shared" si="13"/>
        <v>0.6349596818132287</v>
      </c>
      <c r="AJ16" s="23">
        <f t="shared" si="13"/>
        <v>0.63546441342736326</v>
      </c>
      <c r="AK16" s="23">
        <f t="shared" si="13"/>
        <v>0.63430846970939636</v>
      </c>
      <c r="AL16" s="23">
        <f t="shared" si="13"/>
        <v>0.63354890458818658</v>
      </c>
      <c r="AM16" s="23">
        <f t="shared" si="13"/>
        <v>0.6329994108296978</v>
      </c>
      <c r="AN16" s="23">
        <f t="shared" si="13"/>
        <v>0.63220501870541113</v>
      </c>
      <c r="AO16" s="23">
        <f t="shared" si="14"/>
        <v>0.62690984277943929</v>
      </c>
      <c r="AP16" s="23">
        <f t="shared" si="14"/>
        <v>0.62482532149851633</v>
      </c>
      <c r="AQ16" s="46">
        <f t="shared" si="14"/>
        <v>0.62384145592929041</v>
      </c>
      <c r="AR16" s="46">
        <f t="shared" si="14"/>
        <v>0.62268513845429163</v>
      </c>
      <c r="AS16" s="111">
        <f t="shared" si="14"/>
        <v>0.62432153402250457</v>
      </c>
      <c r="AT16" s="111">
        <f t="shared" si="14"/>
        <v>0.62677613972032709</v>
      </c>
      <c r="AU16" s="111">
        <f t="shared" si="14"/>
        <v>0.62722952626879525</v>
      </c>
      <c r="AV16" s="111">
        <f t="shared" si="14"/>
        <v>0.62725715651388814</v>
      </c>
      <c r="AW16" s="111">
        <f>U16/U17</f>
        <v>0.62773033206490081</v>
      </c>
      <c r="AX16" s="111">
        <f>V16/V17</f>
        <v>0.62705042564758717</v>
      </c>
      <c r="AY16" s="111">
        <f t="shared" si="15"/>
        <v>0.62602434525523687</v>
      </c>
      <c r="AZ16" s="111">
        <f t="shared" si="15"/>
        <v>0.6258572413742568</v>
      </c>
      <c r="BA16" s="111">
        <f t="shared" si="15"/>
        <v>0.62421618103485965</v>
      </c>
      <c r="BB16" s="111">
        <f t="shared" si="15"/>
        <v>0.62368855540448398</v>
      </c>
      <c r="BC16" s="111">
        <f t="shared" si="15"/>
        <v>0.62211794562945455</v>
      </c>
      <c r="BD16" s="111">
        <f t="shared" si="15"/>
        <v>0.62604160239432849</v>
      </c>
      <c r="BE16" s="111">
        <f t="shared" si="15"/>
        <v>0.62602007641194735</v>
      </c>
    </row>
    <row r="17" spans="1:128" ht="13.2">
      <c r="A17" s="37">
        <f t="shared" si="12"/>
        <v>10</v>
      </c>
      <c r="B17" s="274" t="s">
        <v>373</v>
      </c>
      <c r="C17" s="47">
        <f t="shared" ref="C17:AL17" si="16">SUM(C15:C16)</f>
        <v>1030181</v>
      </c>
      <c r="D17" s="47">
        <f t="shared" si="16"/>
        <v>1049131</v>
      </c>
      <c r="E17" s="47">
        <f t="shared" si="16"/>
        <v>1070968</v>
      </c>
      <c r="F17" s="47">
        <f t="shared" si="16"/>
        <v>1084528</v>
      </c>
      <c r="G17" s="126">
        <f t="shared" si="16"/>
        <v>1101240</v>
      </c>
      <c r="H17" s="47">
        <f t="shared" si="16"/>
        <v>1103478</v>
      </c>
      <c r="I17" s="47">
        <f t="shared" si="16"/>
        <v>1104666</v>
      </c>
      <c r="J17" s="344">
        <f t="shared" ref="J17:Q17" si="17">SUM(J15:J16)</f>
        <v>1114558</v>
      </c>
      <c r="K17" s="344">
        <f t="shared" si="17"/>
        <v>1123614</v>
      </c>
      <c r="L17" s="344">
        <f t="shared" si="17"/>
        <v>1135233</v>
      </c>
      <c r="M17" s="344">
        <f t="shared" si="17"/>
        <v>1154938</v>
      </c>
      <c r="N17" s="344">
        <f t="shared" si="17"/>
        <v>1165713</v>
      </c>
      <c r="O17" s="344">
        <f t="shared" si="17"/>
        <v>1173024</v>
      </c>
      <c r="P17" s="344">
        <v>1188840</v>
      </c>
      <c r="Q17" s="344">
        <f t="shared" si="17"/>
        <v>1189448</v>
      </c>
      <c r="R17" s="344">
        <v>1188603</v>
      </c>
      <c r="S17" s="344">
        <v>1202834</v>
      </c>
      <c r="T17" s="344">
        <v>1205056</v>
      </c>
      <c r="U17" s="344">
        <v>1210155</v>
      </c>
      <c r="V17" s="344">
        <v>1217674</v>
      </c>
      <c r="W17" s="344">
        <f>SUM(W15:W16)</f>
        <v>1225783</v>
      </c>
      <c r="X17" s="344">
        <v>1228213</v>
      </c>
      <c r="Y17" s="344">
        <f>SUM(Y15:Y16)</f>
        <v>1235298</v>
      </c>
      <c r="Z17" s="344">
        <f>SUM(Z15:Z16)</f>
        <v>1242237</v>
      </c>
      <c r="AA17" s="344">
        <v>1241996</v>
      </c>
      <c r="AB17" s="344">
        <v>1280359</v>
      </c>
      <c r="AC17" s="344">
        <f>SUM(AC15:AC16)</f>
        <v>1299535</v>
      </c>
      <c r="AD17" s="98"/>
      <c r="AE17" s="43">
        <f t="shared" si="16"/>
        <v>1</v>
      </c>
      <c r="AF17" s="24">
        <f t="shared" si="16"/>
        <v>1</v>
      </c>
      <c r="AG17" s="24">
        <f t="shared" si="16"/>
        <v>1</v>
      </c>
      <c r="AH17" s="24">
        <f t="shared" si="16"/>
        <v>1</v>
      </c>
      <c r="AI17" s="43">
        <f t="shared" si="16"/>
        <v>1</v>
      </c>
      <c r="AJ17" s="24">
        <f t="shared" si="16"/>
        <v>1</v>
      </c>
      <c r="AK17" s="24">
        <f t="shared" si="16"/>
        <v>1</v>
      </c>
      <c r="AL17" s="24">
        <f t="shared" si="16"/>
        <v>1</v>
      </c>
      <c r="AM17" s="24">
        <f>SUM(AM15:AM16)</f>
        <v>1</v>
      </c>
      <c r="AN17" s="24">
        <f t="shared" ref="AN17:AQ17" si="18">SUM(AN15:AN16)</f>
        <v>1</v>
      </c>
      <c r="AO17" s="24">
        <f t="shared" si="18"/>
        <v>1</v>
      </c>
      <c r="AP17" s="24">
        <f t="shared" si="18"/>
        <v>1</v>
      </c>
      <c r="AQ17" s="118">
        <f t="shared" si="18"/>
        <v>1</v>
      </c>
      <c r="AR17" s="118">
        <f t="shared" ref="AR17" si="19">SUM(AR15:AR16)</f>
        <v>1</v>
      </c>
      <c r="AS17" s="109">
        <f t="shared" ref="AS17:AV17" si="20">SUM(AS15:AS16)</f>
        <v>1</v>
      </c>
      <c r="AT17" s="109">
        <f t="shared" si="20"/>
        <v>1</v>
      </c>
      <c r="AU17" s="109">
        <f t="shared" si="20"/>
        <v>1</v>
      </c>
      <c r="AV17" s="109">
        <f t="shared" si="20"/>
        <v>1</v>
      </c>
      <c r="AW17" s="109">
        <f>SUM(AW15:AW16)</f>
        <v>1</v>
      </c>
      <c r="AX17" s="109">
        <f>SUM(AX15:AX16)</f>
        <v>1</v>
      </c>
      <c r="AY17" s="109">
        <f t="shared" ref="AY17" si="21">SUM(AY15:AY16)</f>
        <v>1</v>
      </c>
      <c r="AZ17" s="109">
        <f t="shared" ref="AZ17:BE17" si="22">SUM(AZ15:AZ16)</f>
        <v>1</v>
      </c>
      <c r="BA17" s="370">
        <f t="shared" si="22"/>
        <v>1</v>
      </c>
      <c r="BB17" s="370">
        <f t="shared" si="22"/>
        <v>1</v>
      </c>
      <c r="BC17" s="370">
        <f t="shared" si="22"/>
        <v>1</v>
      </c>
      <c r="BD17" s="370">
        <f t="shared" si="22"/>
        <v>1</v>
      </c>
      <c r="BE17" s="370">
        <f t="shared" si="22"/>
        <v>1</v>
      </c>
    </row>
    <row r="18" spans="1:128" ht="13.2">
      <c r="A18" s="37">
        <f t="shared" si="12"/>
        <v>11</v>
      </c>
      <c r="B18" s="142"/>
      <c r="C18" s="341"/>
      <c r="D18" s="341"/>
      <c r="E18" s="341"/>
      <c r="F18" s="341"/>
      <c r="G18" s="127"/>
      <c r="H18" s="341"/>
      <c r="I18" s="341"/>
      <c r="J18" s="346"/>
      <c r="K18" s="341"/>
      <c r="L18" s="341"/>
      <c r="M18" s="341"/>
      <c r="N18" s="341"/>
      <c r="O18" s="341"/>
      <c r="P18" s="341"/>
      <c r="Q18" s="346"/>
      <c r="R18" s="346"/>
      <c r="S18" s="346"/>
      <c r="T18" s="341"/>
      <c r="U18" s="341"/>
      <c r="V18" s="346"/>
      <c r="W18" s="341"/>
      <c r="X18" s="341"/>
      <c r="Y18" s="341"/>
      <c r="Z18" s="341"/>
      <c r="AA18" s="341"/>
      <c r="AB18" s="858"/>
      <c r="AC18" s="341"/>
      <c r="AD18" s="100"/>
      <c r="AE18" s="52"/>
      <c r="AF18" s="341"/>
      <c r="AG18" s="341"/>
      <c r="AH18" s="341"/>
      <c r="AI18" s="52"/>
      <c r="AJ18" s="341"/>
      <c r="AK18" s="341"/>
      <c r="AL18" s="341"/>
      <c r="AM18" s="341"/>
      <c r="AN18" s="341"/>
      <c r="AO18" s="341"/>
      <c r="AP18" s="341"/>
      <c r="AQ18" s="53"/>
      <c r="AR18" s="53"/>
      <c r="AS18" s="53"/>
      <c r="AT18" s="53"/>
      <c r="AU18" s="53"/>
      <c r="AV18" s="53"/>
      <c r="AW18" s="53"/>
      <c r="AX18" s="53"/>
      <c r="AY18" s="53"/>
      <c r="AZ18" s="53"/>
      <c r="BA18" s="332"/>
      <c r="BB18" s="378"/>
      <c r="BC18" s="378"/>
      <c r="BD18" s="378"/>
      <c r="BE18" s="378"/>
    </row>
    <row r="19" spans="1:128" ht="13.2">
      <c r="A19" s="387" t="s">
        <v>386</v>
      </c>
      <c r="B19" s="395"/>
      <c r="C19" s="389"/>
      <c r="D19" s="389"/>
      <c r="E19" s="389"/>
      <c r="F19" s="389"/>
      <c r="G19" s="390"/>
      <c r="H19" s="389"/>
      <c r="I19" s="389"/>
      <c r="J19" s="389"/>
      <c r="K19" s="389"/>
      <c r="L19" s="389"/>
      <c r="M19" s="389"/>
      <c r="N19" s="389"/>
      <c r="O19" s="389"/>
      <c r="P19" s="389"/>
      <c r="Q19" s="389"/>
      <c r="R19" s="389"/>
      <c r="S19" s="389"/>
      <c r="T19" s="389"/>
      <c r="U19" s="389"/>
      <c r="V19" s="389"/>
      <c r="W19" s="389"/>
      <c r="X19" s="389"/>
      <c r="Y19" s="389"/>
      <c r="Z19" s="389"/>
      <c r="AA19" s="389"/>
      <c r="AB19" s="857"/>
      <c r="AC19" s="389"/>
      <c r="AD19" s="389"/>
      <c r="AE19" s="393"/>
      <c r="AF19" s="389"/>
      <c r="AG19" s="389"/>
      <c r="AH19" s="389"/>
      <c r="AI19" s="393"/>
      <c r="AJ19" s="389"/>
      <c r="AK19" s="389"/>
      <c r="AL19" s="389"/>
      <c r="AM19" s="389"/>
      <c r="AN19" s="389"/>
      <c r="AO19" s="389"/>
      <c r="AP19" s="389"/>
      <c r="AQ19" s="396"/>
      <c r="AR19" s="396"/>
      <c r="AS19" s="396"/>
      <c r="AT19" s="396"/>
      <c r="AU19" s="396"/>
      <c r="AV19" s="396"/>
      <c r="AW19" s="396"/>
      <c r="AX19" s="396"/>
      <c r="AY19" s="396"/>
      <c r="AZ19" s="396"/>
      <c r="BA19" s="396"/>
      <c r="BB19" s="394"/>
      <c r="BC19" s="394"/>
      <c r="BD19" s="866"/>
      <c r="BE19" s="394"/>
    </row>
    <row r="20" spans="1:128" ht="13.2">
      <c r="A20" s="63">
        <f>A18+2</f>
        <v>13</v>
      </c>
      <c r="B20" s="266" t="s">
        <v>386</v>
      </c>
      <c r="C20" s="355"/>
      <c r="D20" s="355"/>
      <c r="E20" s="355"/>
      <c r="F20" s="355"/>
      <c r="G20" s="123"/>
      <c r="H20" s="355"/>
      <c r="I20" s="355"/>
      <c r="J20" s="355"/>
      <c r="K20" s="355"/>
      <c r="L20" s="355"/>
      <c r="M20" s="355"/>
      <c r="N20" s="355"/>
      <c r="O20" s="355"/>
      <c r="P20" s="355"/>
      <c r="Q20" s="355"/>
      <c r="R20" s="355"/>
      <c r="S20" s="355"/>
      <c r="T20" s="355"/>
      <c r="U20" s="355"/>
      <c r="V20" s="355"/>
      <c r="W20" s="355"/>
      <c r="X20" s="355"/>
      <c r="Y20" s="355"/>
      <c r="Z20" s="355"/>
      <c r="AA20" s="355"/>
      <c r="AB20" s="855"/>
      <c r="AC20" s="355"/>
      <c r="AD20" s="350"/>
      <c r="AE20" s="64"/>
      <c r="AF20" s="355"/>
      <c r="AG20" s="355"/>
      <c r="AH20" s="355"/>
      <c r="AI20" s="64"/>
      <c r="AJ20" s="355"/>
      <c r="AK20" s="355"/>
      <c r="AL20" s="355"/>
      <c r="AM20" s="355"/>
      <c r="AN20" s="355"/>
      <c r="AO20" s="355"/>
      <c r="AP20" s="355"/>
      <c r="AQ20" s="117"/>
      <c r="AR20" s="117"/>
      <c r="AS20" s="117"/>
      <c r="AT20" s="117"/>
      <c r="AU20" s="117"/>
      <c r="AV20" s="117"/>
      <c r="AW20" s="117"/>
      <c r="AX20" s="117"/>
      <c r="AY20" s="117"/>
      <c r="AZ20" s="117"/>
      <c r="BA20" s="117"/>
      <c r="BB20" s="117"/>
      <c r="BC20" s="117"/>
      <c r="BD20" s="865"/>
      <c r="BE20" s="117"/>
    </row>
    <row r="21" spans="1:128" ht="13.2">
      <c r="A21" s="37">
        <f t="shared" si="12"/>
        <v>14</v>
      </c>
      <c r="B21" s="140"/>
      <c r="C21" s="354"/>
      <c r="D21" s="354"/>
      <c r="E21" s="47"/>
      <c r="F21" s="47"/>
      <c r="G21" s="126"/>
      <c r="H21" s="47"/>
      <c r="I21" s="47"/>
      <c r="J21" s="344"/>
      <c r="K21" s="354"/>
      <c r="L21" s="354"/>
      <c r="M21" s="354"/>
      <c r="N21" s="354"/>
      <c r="O21" s="354"/>
      <c r="P21" s="354"/>
      <c r="Q21" s="354"/>
      <c r="R21" s="354"/>
      <c r="S21" s="354"/>
      <c r="T21" s="354"/>
      <c r="U21" s="354"/>
      <c r="V21" s="354"/>
      <c r="W21" s="354"/>
      <c r="X21" s="354"/>
      <c r="Y21" s="354"/>
      <c r="Z21" s="354"/>
      <c r="AA21" s="354"/>
      <c r="AB21" s="354"/>
      <c r="AC21" s="354"/>
      <c r="AD21" s="98"/>
      <c r="AE21" s="43"/>
      <c r="AF21" s="24"/>
      <c r="AG21" s="24"/>
      <c r="AH21" s="24"/>
      <c r="AI21" s="43"/>
      <c r="AJ21" s="24"/>
      <c r="AK21" s="24"/>
      <c r="AL21" s="24"/>
      <c r="AM21" s="24"/>
      <c r="AN21" s="24"/>
      <c r="AO21" s="24"/>
      <c r="AP21" s="24"/>
      <c r="AQ21" s="118"/>
      <c r="AR21" s="118"/>
      <c r="AS21" s="118"/>
      <c r="AT21" s="118"/>
      <c r="AU21" s="118"/>
      <c r="AV21" s="118"/>
      <c r="AW21" s="118"/>
      <c r="AX21" s="118"/>
      <c r="AY21" s="118"/>
      <c r="AZ21" s="118"/>
      <c r="BA21" s="118"/>
      <c r="BB21" s="378"/>
      <c r="BC21" s="378"/>
      <c r="BD21" s="378"/>
      <c r="BE21" s="378"/>
    </row>
    <row r="22" spans="1:128" ht="13.2">
      <c r="A22" s="37">
        <f t="shared" si="12"/>
        <v>15</v>
      </c>
      <c r="B22" s="84" t="s">
        <v>158</v>
      </c>
      <c r="C22" s="354">
        <v>1703860758.4300001</v>
      </c>
      <c r="D22" s="354">
        <v>1995037916.0000005</v>
      </c>
      <c r="E22" s="47">
        <v>2087596514.8300002</v>
      </c>
      <c r="F22" s="47">
        <v>2219012343</v>
      </c>
      <c r="G22" s="126">
        <v>2394728325</v>
      </c>
      <c r="H22" s="47">
        <v>2435356738</v>
      </c>
      <c r="I22" s="354">
        <v>2471352199</v>
      </c>
      <c r="J22" s="344">
        <v>2533527615</v>
      </c>
      <c r="K22" s="354">
        <v>2639163800</v>
      </c>
      <c r="L22" s="354">
        <v>2749020760</v>
      </c>
      <c r="M22" s="354">
        <v>2816514420</v>
      </c>
      <c r="N22" s="354">
        <v>2888252868</v>
      </c>
      <c r="O22" s="354">
        <v>2957812978</v>
      </c>
      <c r="P22" s="354">
        <v>3032182241</v>
      </c>
      <c r="Q22" s="344">
        <v>3105258273</v>
      </c>
      <c r="R22" s="344">
        <v>3170129548</v>
      </c>
      <c r="S22" s="344">
        <v>3236203691</v>
      </c>
      <c r="T22" s="354">
        <v>3468981042</v>
      </c>
      <c r="U22" s="354">
        <v>3319192245</v>
      </c>
      <c r="V22" s="344">
        <v>3410027286</v>
      </c>
      <c r="W22" s="344">
        <v>3486858275</v>
      </c>
      <c r="X22" s="344">
        <v>3504295642</v>
      </c>
      <c r="Y22" s="344">
        <v>3557620766</v>
      </c>
      <c r="Z22" s="344">
        <v>3611144773</v>
      </c>
      <c r="AA22" s="344">
        <v>3720008877</v>
      </c>
      <c r="AB22" s="344">
        <v>3952014250</v>
      </c>
      <c r="AC22" s="344">
        <f>Lead!F15</f>
        <v>4221953175</v>
      </c>
      <c r="AD22" s="98"/>
      <c r="AE22" s="43"/>
      <c r="AF22" s="24"/>
      <c r="AG22" s="24"/>
      <c r="AH22" s="24"/>
      <c r="AI22" s="43"/>
      <c r="AJ22" s="24"/>
      <c r="AK22" s="24"/>
      <c r="AL22" s="24"/>
      <c r="AM22" s="24"/>
      <c r="AN22" s="24"/>
      <c r="AO22" s="24"/>
      <c r="AP22" s="24"/>
      <c r="AQ22" s="118"/>
      <c r="AR22" s="118"/>
      <c r="AS22" s="118"/>
      <c r="AT22" s="118"/>
      <c r="AU22" s="118"/>
      <c r="AV22" s="118"/>
      <c r="AW22" s="118"/>
      <c r="AX22" s="118"/>
      <c r="AY22" s="118"/>
      <c r="AZ22" s="118"/>
      <c r="BA22" s="118"/>
      <c r="BB22" s="378"/>
      <c r="BC22" s="378"/>
      <c r="BD22" s="378"/>
      <c r="BE22" s="378"/>
    </row>
    <row r="23" spans="1:128" ht="13.2">
      <c r="A23" s="37">
        <f t="shared" si="12"/>
        <v>16</v>
      </c>
      <c r="B23" s="84" t="s">
        <v>159</v>
      </c>
      <c r="C23" s="354">
        <v>145865718.55000001</v>
      </c>
      <c r="D23" s="354">
        <v>0</v>
      </c>
      <c r="E23" s="47">
        <v>0</v>
      </c>
      <c r="F23" s="47">
        <v>0</v>
      </c>
      <c r="G23" s="126">
        <v>0</v>
      </c>
      <c r="H23" s="47">
        <v>0</v>
      </c>
      <c r="I23" s="354">
        <v>0</v>
      </c>
      <c r="J23" s="344">
        <v>0</v>
      </c>
      <c r="K23" s="354">
        <v>0</v>
      </c>
      <c r="L23" s="354">
        <v>0</v>
      </c>
      <c r="M23" s="354">
        <v>0</v>
      </c>
      <c r="N23" s="354">
        <v>0</v>
      </c>
      <c r="O23" s="354">
        <v>0</v>
      </c>
      <c r="P23" s="354">
        <v>0</v>
      </c>
      <c r="Q23" s="344">
        <v>0</v>
      </c>
      <c r="R23" s="344">
        <v>0</v>
      </c>
      <c r="S23" s="344">
        <v>0</v>
      </c>
      <c r="T23" s="354">
        <v>0</v>
      </c>
      <c r="U23" s="354">
        <v>0</v>
      </c>
      <c r="V23" s="344">
        <v>0</v>
      </c>
      <c r="W23" s="344">
        <v>0</v>
      </c>
      <c r="X23" s="344">
        <v>0</v>
      </c>
      <c r="Y23" s="344"/>
      <c r="Z23" s="344">
        <v>0</v>
      </c>
      <c r="AA23" s="344">
        <v>0</v>
      </c>
      <c r="AB23" s="344">
        <v>0</v>
      </c>
      <c r="AC23" s="344">
        <f>Lead!F16</f>
        <v>0</v>
      </c>
      <c r="AD23" s="98"/>
      <c r="AE23" s="43"/>
      <c r="AF23" s="24"/>
      <c r="AG23" s="24"/>
      <c r="AH23" s="24"/>
      <c r="AI23" s="43"/>
      <c r="AJ23" s="24"/>
      <c r="AK23" s="24"/>
      <c r="AL23" s="24"/>
      <c r="AM23" s="24"/>
      <c r="AN23" s="24"/>
      <c r="AO23" s="24"/>
      <c r="AP23" s="24"/>
      <c r="AQ23" s="118"/>
      <c r="AR23" s="118"/>
      <c r="AS23" s="118"/>
      <c r="AT23" s="118"/>
      <c r="AU23" s="118"/>
      <c r="AV23" s="118"/>
      <c r="AW23" s="118"/>
      <c r="AX23" s="118"/>
      <c r="AY23" s="118"/>
      <c r="AZ23" s="118"/>
      <c r="BA23" s="118"/>
      <c r="BB23" s="378"/>
      <c r="BC23" s="378"/>
      <c r="BD23" s="378"/>
      <c r="BE23" s="378"/>
    </row>
    <row r="24" spans="1:128" ht="13.2">
      <c r="A24" s="37">
        <f t="shared" si="12"/>
        <v>17</v>
      </c>
      <c r="B24" s="268" t="s">
        <v>160</v>
      </c>
      <c r="C24" s="354">
        <v>42359307.990000002</v>
      </c>
      <c r="D24" s="354">
        <v>42998386.259999998</v>
      </c>
      <c r="E24" s="47">
        <v>47716048.130000003</v>
      </c>
      <c r="F24" s="47">
        <v>48833233</v>
      </c>
      <c r="G24" s="126">
        <v>55251006</v>
      </c>
      <c r="H24" s="47">
        <v>51907019</v>
      </c>
      <c r="I24" s="354">
        <v>41372379.567916669</v>
      </c>
      <c r="J24" s="344">
        <v>47516627.650833331</v>
      </c>
      <c r="K24" s="354">
        <v>38526839</v>
      </c>
      <c r="L24" s="354">
        <v>33226574</v>
      </c>
      <c r="M24" s="354">
        <v>35519580</v>
      </c>
      <c r="N24" s="354">
        <v>36637831</v>
      </c>
      <c r="O24" s="354">
        <v>34716332</v>
      </c>
      <c r="P24" s="354">
        <v>32663137</v>
      </c>
      <c r="Q24" s="344">
        <v>32110384</v>
      </c>
      <c r="R24" s="344">
        <v>32505652</v>
      </c>
      <c r="S24" s="344">
        <v>32714405</v>
      </c>
      <c r="T24" s="354">
        <v>34556915</v>
      </c>
      <c r="U24" s="354">
        <v>32996500</v>
      </c>
      <c r="V24" s="344">
        <v>33904408</v>
      </c>
      <c r="W24" s="344">
        <v>34744975</v>
      </c>
      <c r="X24" s="344">
        <v>34398937</v>
      </c>
      <c r="Y24" s="344">
        <v>31626053</v>
      </c>
      <c r="Z24" s="344">
        <v>28793575</v>
      </c>
      <c r="AA24" s="344">
        <v>24731375</v>
      </c>
      <c r="AB24" s="344">
        <v>38752321</v>
      </c>
      <c r="AC24" s="344">
        <f>Lead!F17</f>
        <v>42710271</v>
      </c>
      <c r="AD24" s="98"/>
      <c r="AE24" s="43"/>
      <c r="AF24" s="24"/>
      <c r="AG24" s="24"/>
      <c r="AH24" s="24"/>
      <c r="AI24" s="43"/>
      <c r="AJ24" s="24"/>
      <c r="AK24" s="24"/>
      <c r="AL24" s="24"/>
      <c r="AM24" s="24"/>
      <c r="AN24" s="24"/>
      <c r="AO24" s="24"/>
      <c r="AP24" s="24"/>
      <c r="AQ24" s="118"/>
      <c r="AR24" s="118"/>
      <c r="AS24" s="109"/>
      <c r="AT24" s="109"/>
      <c r="AU24" s="109"/>
      <c r="AV24" s="109"/>
      <c r="AW24" s="109"/>
      <c r="AX24" s="109"/>
      <c r="AY24" s="109"/>
      <c r="AZ24" s="109"/>
      <c r="BA24" s="109"/>
      <c r="BB24" s="378"/>
      <c r="BC24" s="378"/>
      <c r="BD24" s="378"/>
      <c r="BE24" s="378"/>
    </row>
    <row r="25" spans="1:128" ht="13.2">
      <c r="A25" s="37">
        <f t="shared" si="12"/>
        <v>18</v>
      </c>
      <c r="B25" s="141" t="s">
        <v>371</v>
      </c>
      <c r="C25" s="56">
        <f t="shared" ref="C25:I25" si="23">SUM(C22:C24)</f>
        <v>1892085784.97</v>
      </c>
      <c r="D25" s="56">
        <f t="shared" si="23"/>
        <v>2038036302.2600005</v>
      </c>
      <c r="E25" s="57">
        <f t="shared" si="23"/>
        <v>2135312562.9600003</v>
      </c>
      <c r="F25" s="57">
        <f t="shared" si="23"/>
        <v>2267845576</v>
      </c>
      <c r="G25" s="129">
        <f t="shared" si="23"/>
        <v>2449979331</v>
      </c>
      <c r="H25" s="57">
        <f t="shared" si="23"/>
        <v>2487263757</v>
      </c>
      <c r="I25" s="57">
        <f t="shared" si="23"/>
        <v>2512724578.5679169</v>
      </c>
      <c r="J25" s="348">
        <f t="shared" ref="J25:Q25" si="24">SUM(J22:J24)</f>
        <v>2581044242.6508331</v>
      </c>
      <c r="K25" s="348">
        <f t="shared" si="24"/>
        <v>2677690639</v>
      </c>
      <c r="L25" s="348">
        <f t="shared" si="24"/>
        <v>2782247334</v>
      </c>
      <c r="M25" s="348">
        <f t="shared" si="24"/>
        <v>2852034000</v>
      </c>
      <c r="N25" s="348">
        <f t="shared" si="24"/>
        <v>2924890699</v>
      </c>
      <c r="O25" s="348">
        <f t="shared" si="24"/>
        <v>2992529310</v>
      </c>
      <c r="P25" s="348">
        <v>3064845378</v>
      </c>
      <c r="Q25" s="348">
        <f t="shared" si="24"/>
        <v>3137368657</v>
      </c>
      <c r="R25" s="348">
        <v>3202635200</v>
      </c>
      <c r="S25" s="348">
        <v>3268918096</v>
      </c>
      <c r="T25" s="348">
        <v>3503537957</v>
      </c>
      <c r="U25" s="348">
        <v>3352188745</v>
      </c>
      <c r="V25" s="348">
        <v>3443931694</v>
      </c>
      <c r="W25" s="348">
        <f>SUM(W22:W24)</f>
        <v>3521603250</v>
      </c>
      <c r="X25" s="348">
        <v>3538694579</v>
      </c>
      <c r="Y25" s="348">
        <v>3589246819</v>
      </c>
      <c r="Z25" s="348">
        <f>SUM(Z22:Z24)</f>
        <v>3639938348</v>
      </c>
      <c r="AA25" s="348">
        <v>3744740252</v>
      </c>
      <c r="AB25" s="859">
        <v>3990766571</v>
      </c>
      <c r="AC25" s="348">
        <f>SUM(AC22:AC24)</f>
        <v>4264663446</v>
      </c>
      <c r="AD25" s="101"/>
      <c r="AE25" s="58">
        <f t="shared" ref="AE25:AV25" si="25">C25/C$33</f>
        <v>0.37148299406230034</v>
      </c>
      <c r="AF25" s="59">
        <f t="shared" si="25"/>
        <v>0.37698610759133039</v>
      </c>
      <c r="AG25" s="59">
        <f t="shared" si="25"/>
        <v>0.38249773670064807</v>
      </c>
      <c r="AH25" s="59">
        <f t="shared" si="25"/>
        <v>0.38501134996693581</v>
      </c>
      <c r="AI25" s="58">
        <f t="shared" si="25"/>
        <v>0.39139306046840061</v>
      </c>
      <c r="AJ25" s="59">
        <f t="shared" si="25"/>
        <v>0.39183438338325743</v>
      </c>
      <c r="AK25" s="59">
        <f t="shared" si="25"/>
        <v>0.3915599719154319</v>
      </c>
      <c r="AL25" s="59">
        <f t="shared" si="25"/>
        <v>0.39109492962922915</v>
      </c>
      <c r="AM25" s="59">
        <f t="shared" si="25"/>
        <v>0.38874134800347915</v>
      </c>
      <c r="AN25" s="59">
        <f t="shared" si="25"/>
        <v>0.38369786585445526</v>
      </c>
      <c r="AO25" s="59">
        <f t="shared" si="25"/>
        <v>0.3843473178930023</v>
      </c>
      <c r="AP25" s="59">
        <f t="shared" si="25"/>
        <v>0.38735147262067005</v>
      </c>
      <c r="AQ25" s="119">
        <f t="shared" si="25"/>
        <v>0.38966828824893085</v>
      </c>
      <c r="AR25" s="119">
        <f t="shared" si="25"/>
        <v>0.39007051826843481</v>
      </c>
      <c r="AS25" s="146">
        <f t="shared" si="25"/>
        <v>0.39013448540603418</v>
      </c>
      <c r="AT25" s="146">
        <f t="shared" si="25"/>
        <v>0.39059848454963925</v>
      </c>
      <c r="AU25" s="146">
        <f t="shared" si="25"/>
        <v>0.39128067094027319</v>
      </c>
      <c r="AV25" s="146">
        <f t="shared" si="25"/>
        <v>0.39344322351945504</v>
      </c>
      <c r="AW25" s="146">
        <f>U25/U33</f>
        <v>0.39224180875408377</v>
      </c>
      <c r="AX25" s="146">
        <f>V25/V33</f>
        <v>0.39301378779738144</v>
      </c>
      <c r="AY25" s="146">
        <f t="shared" ref="AY25:BE25" si="26">W25/W$33</f>
        <v>0.39378649052117015</v>
      </c>
      <c r="AZ25" s="146">
        <f t="shared" si="26"/>
        <v>0.39398150106844737</v>
      </c>
      <c r="BA25" s="146">
        <f t="shared" si="26"/>
        <v>0.39430255148435633</v>
      </c>
      <c r="BB25" s="146">
        <f t="shared" si="26"/>
        <v>0.39477367583516215</v>
      </c>
      <c r="BC25" s="146">
        <f t="shared" si="26"/>
        <v>0.39622793419089647</v>
      </c>
      <c r="BD25" s="146">
        <f t="shared" si="26"/>
        <v>0.39913336285495421</v>
      </c>
      <c r="BE25" s="146">
        <f t="shared" si="26"/>
        <v>0.40423574015377151</v>
      </c>
    </row>
    <row r="26" spans="1:128" ht="13.2">
      <c r="A26" s="37">
        <f t="shared" si="12"/>
        <v>19</v>
      </c>
      <c r="B26" s="84" t="s">
        <v>158</v>
      </c>
      <c r="C26" s="354">
        <v>2764893912.4099994</v>
      </c>
      <c r="D26" s="354">
        <v>2897049217.3800001</v>
      </c>
      <c r="E26" s="47">
        <v>2983986582.2999992</v>
      </c>
      <c r="F26" s="47">
        <v>3136327552</v>
      </c>
      <c r="G26" s="126">
        <v>3289448354</v>
      </c>
      <c r="H26" s="47">
        <v>3332165939</v>
      </c>
      <c r="I26" s="47">
        <v>3373972193</v>
      </c>
      <c r="J26" s="344">
        <v>3457231764</v>
      </c>
      <c r="K26" s="354">
        <v>2995941531</v>
      </c>
      <c r="L26" s="354">
        <v>3176775040</v>
      </c>
      <c r="M26" s="354">
        <v>3231023707</v>
      </c>
      <c r="N26" s="354">
        <v>3244593411</v>
      </c>
      <c r="O26" s="354">
        <v>3251535946</v>
      </c>
      <c r="P26" s="354">
        <v>3278842368</v>
      </c>
      <c r="Q26" s="344">
        <v>3349788280</v>
      </c>
      <c r="R26" s="344">
        <v>3427911734</v>
      </c>
      <c r="S26" s="344">
        <v>3490970948</v>
      </c>
      <c r="T26" s="354">
        <v>3696350625</v>
      </c>
      <c r="U26" s="354">
        <v>3561850556</v>
      </c>
      <c r="V26" s="326">
        <v>3638508340</v>
      </c>
      <c r="W26" s="344">
        <v>3710963552</v>
      </c>
      <c r="X26" s="344">
        <v>3725822720</v>
      </c>
      <c r="Y26" s="344">
        <v>3773783917</v>
      </c>
      <c r="Z26" s="344">
        <v>3821611859</v>
      </c>
      <c r="AA26" s="344">
        <v>3916270559</v>
      </c>
      <c r="AB26" s="344">
        <v>4166559339</v>
      </c>
      <c r="AC26" s="344">
        <f>Lead!E15</f>
        <v>4405569600</v>
      </c>
      <c r="AD26" s="98"/>
      <c r="AE26" s="43"/>
      <c r="AF26" s="24"/>
      <c r="AG26" s="24"/>
      <c r="AH26" s="24"/>
      <c r="AI26" s="43"/>
      <c r="AJ26" s="24"/>
      <c r="AK26" s="24"/>
      <c r="AL26" s="24"/>
      <c r="AM26" s="24"/>
      <c r="AN26" s="24"/>
      <c r="AO26" s="24"/>
      <c r="AP26" s="24"/>
      <c r="AQ26" s="118"/>
      <c r="AR26" s="118"/>
      <c r="AS26" s="109"/>
      <c r="AT26" s="109"/>
      <c r="AU26" s="109"/>
      <c r="AV26" s="109"/>
      <c r="AW26" s="109"/>
      <c r="AX26" s="109"/>
      <c r="AY26" s="109"/>
      <c r="AZ26" s="109"/>
      <c r="BA26" s="109"/>
      <c r="BB26" s="378"/>
      <c r="BC26" s="378"/>
      <c r="BD26" s="378"/>
      <c r="BE26" s="378"/>
      <c r="BG26" s="387" t="s">
        <v>989</v>
      </c>
      <c r="BH26" s="332" t="s">
        <v>977</v>
      </c>
      <c r="BI26" s="332" t="s">
        <v>1032</v>
      </c>
      <c r="BJ26" s="332" t="s">
        <v>1043</v>
      </c>
      <c r="BK26" s="332" t="s">
        <v>2872</v>
      </c>
      <c r="BL26" s="332" t="s">
        <v>2870</v>
      </c>
      <c r="BM26" s="340" t="s">
        <v>3091</v>
      </c>
    </row>
    <row r="27" spans="1:128" ht="13.2">
      <c r="A27" s="37">
        <f t="shared" si="12"/>
        <v>20</v>
      </c>
      <c r="B27" s="84" t="s">
        <v>159</v>
      </c>
      <c r="C27" s="354">
        <v>298349242.10000002</v>
      </c>
      <c r="D27" s="354">
        <v>334741303.63000011</v>
      </c>
      <c r="E27" s="47">
        <v>329377453.16000003</v>
      </c>
      <c r="F27" s="47">
        <v>341902139</v>
      </c>
      <c r="G27" s="126">
        <v>379628593</v>
      </c>
      <c r="H27" s="47">
        <v>392146419</v>
      </c>
      <c r="I27" s="47">
        <v>402555654</v>
      </c>
      <c r="J27" s="344">
        <v>425086614</v>
      </c>
      <c r="K27" s="354">
        <v>1068191547</v>
      </c>
      <c r="L27" s="354">
        <v>1119834432</v>
      </c>
      <c r="M27" s="354">
        <v>1153130146</v>
      </c>
      <c r="N27" s="354">
        <v>1185923090</v>
      </c>
      <c r="O27" s="354">
        <v>1232284042</v>
      </c>
      <c r="P27" s="354">
        <v>1306458064</v>
      </c>
      <c r="Q27" s="344">
        <v>1344167397</v>
      </c>
      <c r="R27" s="344">
        <v>1353650227</v>
      </c>
      <c r="S27" s="344">
        <v>1375634295</v>
      </c>
      <c r="T27" s="354">
        <v>1477809486</v>
      </c>
      <c r="U27" s="354">
        <v>1411291068</v>
      </c>
      <c r="V27" s="326">
        <v>1456298294</v>
      </c>
      <c r="W27" s="344">
        <v>1482316819</v>
      </c>
      <c r="X27" s="344">
        <v>1488784963</v>
      </c>
      <c r="Y27" s="344">
        <v>1511251711</v>
      </c>
      <c r="Z27" s="344">
        <v>1530959866</v>
      </c>
      <c r="AA27" s="344">
        <v>1565101205</v>
      </c>
      <c r="AB27" s="344">
        <v>1610794348</v>
      </c>
      <c r="AC27" s="344">
        <f>Lead!E16</f>
        <v>1641489956</v>
      </c>
      <c r="AD27" s="98"/>
      <c r="AE27" s="43"/>
      <c r="AF27" s="24"/>
      <c r="AG27" s="24"/>
      <c r="AH27" s="24"/>
      <c r="AI27" s="43"/>
      <c r="AJ27" s="24"/>
      <c r="AK27" s="24"/>
      <c r="AL27" s="24"/>
      <c r="AM27" s="24"/>
      <c r="AN27" s="24"/>
      <c r="AO27" s="24"/>
      <c r="AP27" s="24"/>
      <c r="AQ27" s="118"/>
      <c r="AR27" s="118"/>
      <c r="AS27" s="109"/>
      <c r="AT27" s="109"/>
      <c r="AU27" s="109"/>
      <c r="AV27" s="109"/>
      <c r="AW27" s="109"/>
      <c r="AX27" s="109"/>
      <c r="AY27" s="109"/>
      <c r="AZ27" s="109"/>
      <c r="BA27" s="109"/>
      <c r="BB27" s="378"/>
      <c r="BC27" s="378"/>
      <c r="BD27" s="378"/>
      <c r="BE27" s="378"/>
      <c r="BG27" s="140" t="s">
        <v>986</v>
      </c>
      <c r="BH27" s="872">
        <v>0.51027486634521357</v>
      </c>
      <c r="BI27" s="872">
        <v>0.51210495932747413</v>
      </c>
      <c r="BJ27" s="872">
        <v>0.50751477142524026</v>
      </c>
      <c r="BK27" s="873">
        <v>0.49997132880489842</v>
      </c>
      <c r="BL27" s="874">
        <v>0.48546088037267432</v>
      </c>
      <c r="BM27" s="872">
        <v>0.49083053809347571</v>
      </c>
      <c r="BN27" s="47"/>
      <c r="BO27" s="354"/>
      <c r="BP27" s="354"/>
      <c r="BQ27" s="354"/>
      <c r="BR27" s="354"/>
      <c r="BS27" s="354"/>
      <c r="BT27" s="354"/>
      <c r="BU27" s="354"/>
      <c r="BV27" s="354"/>
      <c r="BW27" s="354"/>
      <c r="BX27" s="354"/>
      <c r="BY27" s="357"/>
      <c r="BZ27" s="357"/>
      <c r="CA27" s="354"/>
      <c r="CB27" s="357"/>
      <c r="CC27" s="344"/>
      <c r="CD27" s="344"/>
      <c r="CE27" s="344"/>
      <c r="CF27" s="344"/>
      <c r="CG27" s="344"/>
      <c r="CH27" s="344"/>
      <c r="CI27" s="98"/>
      <c r="CJ27" s="24"/>
      <c r="CK27" s="24"/>
      <c r="CL27" s="24"/>
      <c r="CM27" s="24"/>
      <c r="CN27" s="24"/>
      <c r="CO27" s="24"/>
      <c r="CP27" s="24"/>
      <c r="CQ27" s="24"/>
      <c r="CR27" s="24"/>
      <c r="CS27" s="24"/>
      <c r="CT27" s="24"/>
      <c r="CU27" s="24"/>
      <c r="CV27" s="24"/>
      <c r="CW27" s="24"/>
      <c r="CX27" s="24"/>
      <c r="CY27" s="24"/>
      <c r="CZ27" s="24"/>
      <c r="DA27" s="24"/>
      <c r="DB27" s="24"/>
      <c r="DC27" s="24"/>
      <c r="DD27" s="24"/>
      <c r="DE27" s="24"/>
      <c r="DF27" s="24"/>
      <c r="DG27" s="24"/>
      <c r="DH27" s="24"/>
      <c r="DI27" s="24"/>
      <c r="DJ27" s="24"/>
      <c r="DK27" s="877"/>
      <c r="DL27" s="877"/>
      <c r="DM27" s="877"/>
      <c r="DN27" s="877"/>
      <c r="DO27" s="877"/>
      <c r="DP27" s="877"/>
      <c r="DQ27" s="877"/>
      <c r="DR27" s="877"/>
      <c r="DS27" s="877"/>
      <c r="DT27" s="877"/>
      <c r="DU27" s="877"/>
      <c r="DV27" s="877"/>
      <c r="DW27" s="877"/>
      <c r="DX27" s="877"/>
    </row>
    <row r="28" spans="1:128" ht="13.2">
      <c r="A28" s="37">
        <f t="shared" si="12"/>
        <v>21</v>
      </c>
      <c r="B28" s="268" t="s">
        <v>160</v>
      </c>
      <c r="C28" s="354">
        <v>138001886.46000001</v>
      </c>
      <c r="D28" s="354">
        <v>136304228.30000001</v>
      </c>
      <c r="E28" s="47">
        <v>133872938.68000002</v>
      </c>
      <c r="F28" s="47">
        <v>144259073</v>
      </c>
      <c r="G28" s="126">
        <v>140582889</v>
      </c>
      <c r="H28" s="47">
        <v>136166356</v>
      </c>
      <c r="I28" s="47">
        <v>127962710.79083334</v>
      </c>
      <c r="J28" s="344">
        <v>136171270.25833333</v>
      </c>
      <c r="K28" s="354">
        <v>146279781</v>
      </c>
      <c r="L28" s="354">
        <v>172284213</v>
      </c>
      <c r="M28" s="354">
        <v>184272411</v>
      </c>
      <c r="N28" s="354">
        <v>195592101</v>
      </c>
      <c r="O28" s="354">
        <v>203334680</v>
      </c>
      <c r="P28" s="354">
        <v>207011382</v>
      </c>
      <c r="Q28" s="344">
        <v>210437608</v>
      </c>
      <c r="R28" s="344">
        <v>215105516</v>
      </c>
      <c r="S28" s="344">
        <v>218883967</v>
      </c>
      <c r="T28" s="354">
        <v>227113980</v>
      </c>
      <c r="U28" s="354">
        <v>220899712</v>
      </c>
      <c r="V28" s="326">
        <v>224139212</v>
      </c>
      <c r="W28" s="344">
        <v>228041885</v>
      </c>
      <c r="X28" s="344">
        <v>228577774</v>
      </c>
      <c r="Y28" s="344">
        <v>228491059</v>
      </c>
      <c r="Z28" s="344">
        <v>227806708</v>
      </c>
      <c r="AA28" s="344">
        <v>224862862</v>
      </c>
      <c r="AB28" s="344">
        <v>230459020</v>
      </c>
      <c r="AC28" s="344">
        <f>Lead!E17</f>
        <v>238218585</v>
      </c>
      <c r="AD28" s="98"/>
      <c r="AE28" s="43"/>
      <c r="AF28" s="24"/>
      <c r="AG28" s="24"/>
      <c r="AH28" s="24"/>
      <c r="AI28" s="43"/>
      <c r="AJ28" s="24"/>
      <c r="AK28" s="24"/>
      <c r="AL28" s="24"/>
      <c r="AM28" s="24"/>
      <c r="AN28" s="24"/>
      <c r="AO28" s="24"/>
      <c r="AP28" s="24"/>
      <c r="AQ28" s="118"/>
      <c r="AR28" s="118"/>
      <c r="AS28" s="109"/>
      <c r="AT28" s="109"/>
      <c r="AU28" s="109"/>
      <c r="AV28" s="109"/>
      <c r="AW28" s="109"/>
      <c r="AX28" s="109"/>
      <c r="AY28" s="109"/>
      <c r="AZ28" s="109"/>
      <c r="BA28" s="109"/>
      <c r="BB28" s="378"/>
      <c r="BC28" s="378"/>
      <c r="BD28" s="378"/>
      <c r="BE28" s="378"/>
      <c r="BG28" s="140" t="s">
        <v>935</v>
      </c>
      <c r="BH28" s="872">
        <v>5.7039964407933682E-3</v>
      </c>
      <c r="BI28" s="872">
        <v>5.4737223558442892E-3</v>
      </c>
      <c r="BJ28" s="872">
        <v>5.3935690594808933E-3</v>
      </c>
      <c r="BK28" s="872">
        <v>5.2297221484557095E-3</v>
      </c>
      <c r="BL28" s="874">
        <v>4.9745465357134413E-3</v>
      </c>
      <c r="BM28" s="872">
        <v>1.4491505981892531E-2</v>
      </c>
      <c r="BN28" s="47"/>
      <c r="BO28" s="354"/>
      <c r="BP28" s="354"/>
      <c r="BQ28" s="354"/>
      <c r="BR28" s="354"/>
      <c r="BS28" s="354"/>
      <c r="BT28" s="354"/>
      <c r="BU28" s="354"/>
      <c r="BV28" s="354"/>
      <c r="BW28" s="354"/>
      <c r="BX28" s="354"/>
      <c r="BY28" s="357"/>
      <c r="BZ28" s="357"/>
      <c r="CA28" s="354"/>
      <c r="CB28" s="357"/>
      <c r="CC28" s="344"/>
      <c r="CD28" s="344"/>
      <c r="CE28" s="344"/>
      <c r="CF28" s="344"/>
      <c r="CG28" s="344"/>
      <c r="CH28" s="344"/>
      <c r="CI28" s="98"/>
      <c r="CJ28" s="24"/>
      <c r="CK28" s="24"/>
      <c r="CL28" s="24"/>
      <c r="CM28" s="24"/>
      <c r="CN28" s="24"/>
      <c r="CO28" s="24"/>
      <c r="CP28" s="24"/>
      <c r="CQ28" s="24"/>
      <c r="CR28" s="24"/>
      <c r="CS28" s="24"/>
      <c r="CT28" s="24"/>
      <c r="CU28" s="24"/>
      <c r="CV28" s="24"/>
      <c r="CW28" s="24"/>
      <c r="CX28" s="24"/>
      <c r="CY28" s="24"/>
      <c r="CZ28" s="24"/>
      <c r="DA28" s="24"/>
      <c r="DB28" s="24"/>
      <c r="DC28" s="24"/>
      <c r="DD28" s="24"/>
      <c r="DE28" s="24"/>
      <c r="DF28" s="24"/>
      <c r="DG28" s="24"/>
      <c r="DH28" s="24"/>
      <c r="DI28" s="24"/>
      <c r="DJ28" s="24"/>
      <c r="DK28" s="877"/>
      <c r="DL28" s="877"/>
      <c r="DM28" s="877"/>
      <c r="DN28" s="877"/>
      <c r="DO28" s="877"/>
      <c r="DP28" s="877"/>
      <c r="DQ28" s="877"/>
      <c r="DR28" s="877"/>
      <c r="DS28" s="877"/>
      <c r="DT28" s="877"/>
      <c r="DU28" s="877"/>
      <c r="DV28" s="877"/>
      <c r="DW28" s="877"/>
      <c r="DX28" s="877"/>
    </row>
    <row r="29" spans="1:128" ht="13.2">
      <c r="A29" s="37">
        <f t="shared" si="12"/>
        <v>22</v>
      </c>
      <c r="B29" s="269" t="s">
        <v>372</v>
      </c>
      <c r="C29" s="56">
        <f t="shared" ref="C29:I29" si="27">SUM(C26:C28)</f>
        <v>3201245040.9699993</v>
      </c>
      <c r="D29" s="56">
        <f t="shared" si="27"/>
        <v>3368094749.3100004</v>
      </c>
      <c r="E29" s="57">
        <f t="shared" si="27"/>
        <v>3447236974.1399989</v>
      </c>
      <c r="F29" s="57">
        <f t="shared" si="27"/>
        <v>3622488764</v>
      </c>
      <c r="G29" s="129">
        <f t="shared" si="27"/>
        <v>3809659836</v>
      </c>
      <c r="H29" s="57">
        <f t="shared" si="27"/>
        <v>3860478714</v>
      </c>
      <c r="I29" s="57">
        <f t="shared" si="27"/>
        <v>3904490557.7908335</v>
      </c>
      <c r="J29" s="348">
        <f t="shared" ref="J29:Q29" si="28">SUM(J26:J28)</f>
        <v>4018489648.2583332</v>
      </c>
      <c r="K29" s="348">
        <f t="shared" si="28"/>
        <v>4210412859</v>
      </c>
      <c r="L29" s="348">
        <f t="shared" si="28"/>
        <v>4468893685</v>
      </c>
      <c r="M29" s="348">
        <f t="shared" si="28"/>
        <v>4568426264</v>
      </c>
      <c r="N29" s="348">
        <f t="shared" si="28"/>
        <v>4626108602</v>
      </c>
      <c r="O29" s="348">
        <f t="shared" si="28"/>
        <v>4687154668</v>
      </c>
      <c r="P29" s="348">
        <v>4792311814</v>
      </c>
      <c r="Q29" s="348">
        <f t="shared" si="28"/>
        <v>4904393285</v>
      </c>
      <c r="R29" s="348">
        <v>4996667477</v>
      </c>
      <c r="S29" s="348">
        <v>5085489210</v>
      </c>
      <c r="T29" s="348">
        <v>5401274091</v>
      </c>
      <c r="U29" s="348">
        <v>5194041336</v>
      </c>
      <c r="V29" s="348">
        <v>5318945846</v>
      </c>
      <c r="W29" s="348">
        <f>SUM(W26:W28)</f>
        <v>5421322256</v>
      </c>
      <c r="X29" s="348">
        <v>5443185457</v>
      </c>
      <c r="Y29" s="348">
        <v>5513526687</v>
      </c>
      <c r="Z29" s="348">
        <f>SUM(Z26:Z28)</f>
        <v>5580378433</v>
      </c>
      <c r="AA29" s="348">
        <v>5706234626</v>
      </c>
      <c r="AB29" s="859">
        <v>6007812707</v>
      </c>
      <c r="AC29" s="348">
        <f>SUM(AC26:AC28)</f>
        <v>6285278141</v>
      </c>
      <c r="AD29" s="101"/>
      <c r="AE29" s="58">
        <f t="shared" ref="AE29:AV29" si="29">C29/C$33</f>
        <v>0.62851700593769966</v>
      </c>
      <c r="AF29" s="59">
        <f t="shared" si="29"/>
        <v>0.62301389240866967</v>
      </c>
      <c r="AG29" s="59">
        <f t="shared" si="29"/>
        <v>0.61750226329935187</v>
      </c>
      <c r="AH29" s="59">
        <f t="shared" si="29"/>
        <v>0.61498865003306413</v>
      </c>
      <c r="AI29" s="58">
        <f t="shared" si="29"/>
        <v>0.60860693953159939</v>
      </c>
      <c r="AJ29" s="59">
        <f t="shared" si="29"/>
        <v>0.60816561661674251</v>
      </c>
      <c r="AK29" s="59">
        <f t="shared" si="29"/>
        <v>0.6084400280845681</v>
      </c>
      <c r="AL29" s="59">
        <f t="shared" si="29"/>
        <v>0.60890507037077091</v>
      </c>
      <c r="AM29" s="59">
        <f t="shared" si="29"/>
        <v>0.61125865199652085</v>
      </c>
      <c r="AN29" s="59">
        <f t="shared" si="29"/>
        <v>0.61630213414554469</v>
      </c>
      <c r="AO29" s="59">
        <f t="shared" si="29"/>
        <v>0.61565268210699764</v>
      </c>
      <c r="AP29" s="59">
        <f t="shared" si="29"/>
        <v>0.61264852737932995</v>
      </c>
      <c r="AQ29" s="119">
        <f t="shared" si="29"/>
        <v>0.61033171175106915</v>
      </c>
      <c r="AR29" s="119">
        <f t="shared" si="29"/>
        <v>0.60992948173156514</v>
      </c>
      <c r="AS29" s="146">
        <f t="shared" si="29"/>
        <v>0.60986551459396587</v>
      </c>
      <c r="AT29" s="146">
        <f t="shared" si="29"/>
        <v>0.60940151545036081</v>
      </c>
      <c r="AU29" s="146">
        <f t="shared" si="29"/>
        <v>0.60871932905972681</v>
      </c>
      <c r="AV29" s="146">
        <f t="shared" si="29"/>
        <v>0.60655677648054496</v>
      </c>
      <c r="AW29" s="146">
        <f>U29/U33</f>
        <v>0.60775819124591623</v>
      </c>
      <c r="AX29" s="146">
        <f>V29/V33</f>
        <v>0.6069862122026185</v>
      </c>
      <c r="AY29" s="146">
        <f t="shared" ref="AY29:BE29" si="30">W29/W$33</f>
        <v>0.60621350947882979</v>
      </c>
      <c r="AZ29" s="146">
        <f t="shared" si="30"/>
        <v>0.60601849893155268</v>
      </c>
      <c r="BA29" s="146">
        <f t="shared" si="30"/>
        <v>0.60569744851564367</v>
      </c>
      <c r="BB29" s="146">
        <f t="shared" si="30"/>
        <v>0.60522632416483779</v>
      </c>
      <c r="BC29" s="146">
        <f t="shared" si="30"/>
        <v>0.60377206580910348</v>
      </c>
      <c r="BD29" s="146">
        <f t="shared" si="30"/>
        <v>0.60086663714504585</v>
      </c>
      <c r="BE29" s="146">
        <f t="shared" si="30"/>
        <v>0.59576425984622849</v>
      </c>
      <c r="BG29" s="141" t="s">
        <v>934</v>
      </c>
      <c r="BH29" s="875">
        <v>0.48402113721399298</v>
      </c>
      <c r="BI29" s="875">
        <v>0.48242131831668156</v>
      </c>
      <c r="BJ29" s="875">
        <v>0.48709165951527894</v>
      </c>
      <c r="BK29" s="875">
        <v>0.4947989490466459</v>
      </c>
      <c r="BL29" s="876">
        <v>0.50956457309161229</v>
      </c>
      <c r="BM29" s="875">
        <v>0.49467795592463165</v>
      </c>
      <c r="BN29" s="359"/>
      <c r="BO29" s="354"/>
      <c r="BP29" s="354"/>
      <c r="BQ29" s="354"/>
      <c r="BR29" s="354"/>
      <c r="BS29" s="354"/>
      <c r="BT29" s="354"/>
      <c r="BU29" s="354"/>
      <c r="BV29" s="354"/>
      <c r="BW29" s="354"/>
      <c r="BX29" s="354"/>
      <c r="BY29" s="357"/>
      <c r="BZ29" s="357"/>
      <c r="CA29" s="354"/>
      <c r="CB29" s="357"/>
      <c r="CC29" s="344"/>
      <c r="CD29" s="344"/>
      <c r="CE29" s="344"/>
      <c r="CF29" s="344"/>
      <c r="CG29" s="344"/>
      <c r="CH29" s="344"/>
      <c r="CI29" s="98"/>
      <c r="CJ29" s="24"/>
      <c r="CK29" s="24"/>
      <c r="CL29" s="24"/>
      <c r="CM29" s="24"/>
      <c r="CN29" s="24"/>
      <c r="CO29" s="24"/>
      <c r="CP29" s="24"/>
      <c r="CQ29" s="24"/>
      <c r="CR29" s="24"/>
      <c r="CS29" s="24"/>
      <c r="CT29" s="24"/>
      <c r="CU29" s="24"/>
      <c r="CV29" s="24"/>
      <c r="CW29" s="24"/>
      <c r="CX29" s="24"/>
      <c r="CY29" s="24"/>
      <c r="CZ29" s="24"/>
      <c r="DA29" s="24"/>
      <c r="DB29" s="24"/>
      <c r="DC29" s="24"/>
      <c r="DD29" s="24"/>
      <c r="DE29" s="24"/>
      <c r="DF29" s="24"/>
      <c r="DG29" s="24"/>
      <c r="DH29" s="24"/>
      <c r="DI29" s="24"/>
      <c r="DJ29" s="24"/>
      <c r="DK29" s="877"/>
      <c r="DL29" s="877"/>
      <c r="DM29" s="877"/>
      <c r="DN29" s="877"/>
      <c r="DO29" s="877"/>
      <c r="DP29" s="877"/>
      <c r="DQ29" s="877"/>
      <c r="DR29" s="877"/>
      <c r="DS29" s="877"/>
      <c r="DT29" s="877"/>
      <c r="DU29" s="877"/>
      <c r="DV29" s="877"/>
      <c r="DW29" s="877"/>
      <c r="DX29" s="877"/>
    </row>
    <row r="30" spans="1:128" ht="13.2">
      <c r="A30" s="37">
        <f t="shared" si="12"/>
        <v>23</v>
      </c>
      <c r="B30" s="84" t="s">
        <v>158</v>
      </c>
      <c r="C30" s="47">
        <f t="shared" ref="C30:H30" si="31">C22+C26</f>
        <v>4468754670.8399992</v>
      </c>
      <c r="D30" s="47">
        <f t="shared" si="31"/>
        <v>4892087133.3800011</v>
      </c>
      <c r="E30" s="47">
        <f t="shared" si="31"/>
        <v>5071583097.1299992</v>
      </c>
      <c r="F30" s="47">
        <f t="shared" si="31"/>
        <v>5355339895</v>
      </c>
      <c r="G30" s="126">
        <f t="shared" si="31"/>
        <v>5684176679</v>
      </c>
      <c r="H30" s="47">
        <f t="shared" si="31"/>
        <v>5767522677</v>
      </c>
      <c r="I30" s="47">
        <v>5845324392</v>
      </c>
      <c r="J30" s="349">
        <v>5990759379</v>
      </c>
      <c r="K30" s="47">
        <v>5635105331</v>
      </c>
      <c r="L30" s="47">
        <f>+L22+L26</f>
        <v>5925795800</v>
      </c>
      <c r="M30" s="47">
        <f>+M22+M26</f>
        <v>6047538127</v>
      </c>
      <c r="N30" s="47">
        <f>+N22+N26</f>
        <v>6132846279</v>
      </c>
      <c r="O30" s="47">
        <f>+O22+O26</f>
        <v>6209348924</v>
      </c>
      <c r="P30" s="47">
        <v>6311024609</v>
      </c>
      <c r="Q30" s="349">
        <f>+Q22+Q26</f>
        <v>6455046553</v>
      </c>
      <c r="R30" s="349">
        <v>6598041282</v>
      </c>
      <c r="S30" s="349">
        <v>6727174639</v>
      </c>
      <c r="T30" s="349">
        <v>7165331667</v>
      </c>
      <c r="U30" s="349">
        <v>6881042801</v>
      </c>
      <c r="V30" s="349">
        <v>7048535626</v>
      </c>
      <c r="W30" s="349">
        <v>7197821827</v>
      </c>
      <c r="X30" s="349">
        <v>7230118362</v>
      </c>
      <c r="Y30" s="349">
        <v>7331404683</v>
      </c>
      <c r="Z30" s="349">
        <v>7432756632</v>
      </c>
      <c r="AA30" s="349">
        <v>7636279436</v>
      </c>
      <c r="AB30" s="349">
        <v>8118573589</v>
      </c>
      <c r="AC30" s="349">
        <f>Lead!G15</f>
        <v>8627522775</v>
      </c>
      <c r="AD30" s="102"/>
      <c r="AE30" s="43"/>
      <c r="AF30" s="24"/>
      <c r="AG30" s="24"/>
      <c r="AH30" s="24"/>
      <c r="AI30" s="43"/>
      <c r="AJ30" s="24"/>
      <c r="AK30" s="24"/>
      <c r="AL30" s="24"/>
      <c r="AM30" s="24"/>
      <c r="AN30" s="24"/>
      <c r="AO30" s="24"/>
      <c r="AP30" s="24"/>
      <c r="AQ30" s="118"/>
      <c r="AR30" s="118"/>
      <c r="AS30" s="109"/>
      <c r="AT30" s="109"/>
      <c r="AU30" s="109"/>
      <c r="AV30" s="109"/>
      <c r="AW30" s="109"/>
      <c r="AX30" s="109"/>
      <c r="AY30" s="109"/>
      <c r="AZ30" s="109"/>
      <c r="BA30" s="109"/>
      <c r="BB30" s="378"/>
      <c r="BC30" s="378"/>
      <c r="BD30" s="378"/>
      <c r="BE30" s="378"/>
      <c r="BO30" s="877"/>
      <c r="BP30" s="877"/>
      <c r="BQ30" s="877"/>
      <c r="BR30" s="877"/>
      <c r="BS30" s="877"/>
      <c r="BT30" s="877"/>
      <c r="BU30" s="877"/>
      <c r="BV30" s="877"/>
      <c r="BW30" s="877"/>
      <c r="BX30" s="877"/>
      <c r="BY30" s="877"/>
      <c r="BZ30" s="877"/>
      <c r="CA30" s="877"/>
      <c r="CB30" s="877"/>
      <c r="CC30" s="877"/>
      <c r="CD30" s="877"/>
      <c r="CE30" s="877"/>
      <c r="CF30" s="877"/>
      <c r="CG30" s="877"/>
      <c r="CH30" s="877"/>
      <c r="CI30" s="877"/>
      <c r="CJ30" s="877"/>
      <c r="CK30" s="877"/>
      <c r="CL30" s="877"/>
      <c r="CM30" s="877"/>
      <c r="CN30" s="877"/>
      <c r="CO30" s="877"/>
      <c r="CP30" s="877"/>
      <c r="CQ30" s="877"/>
      <c r="CR30" s="877"/>
      <c r="CS30" s="877"/>
      <c r="CT30" s="877"/>
      <c r="CU30" s="877"/>
      <c r="CV30" s="877"/>
      <c r="CW30" s="877"/>
      <c r="CX30" s="877"/>
      <c r="CY30" s="877"/>
      <c r="CZ30" s="877"/>
      <c r="DA30" s="877"/>
      <c r="DB30" s="877"/>
      <c r="DC30" s="877"/>
      <c r="DD30" s="877"/>
      <c r="DE30" s="877"/>
      <c r="DF30" s="877"/>
      <c r="DG30" s="877"/>
      <c r="DH30" s="877"/>
      <c r="DI30" s="877"/>
      <c r="DJ30" s="877"/>
      <c r="DK30" s="877"/>
      <c r="DL30" s="877"/>
      <c r="DM30" s="877"/>
      <c r="DN30" s="877"/>
      <c r="DO30" s="877"/>
      <c r="DP30" s="877"/>
      <c r="DQ30" s="877"/>
      <c r="DR30" s="877"/>
      <c r="DS30" s="877"/>
      <c r="DT30" s="877"/>
      <c r="DU30" s="877"/>
      <c r="DV30" s="877"/>
      <c r="DW30" s="877"/>
      <c r="DX30" s="877"/>
    </row>
    <row r="31" spans="1:128" ht="13.2">
      <c r="A31" s="37">
        <f t="shared" si="12"/>
        <v>24</v>
      </c>
      <c r="B31" s="84" t="s">
        <v>159</v>
      </c>
      <c r="C31" s="47">
        <f t="shared" ref="C31:E32" si="32">C23+C27</f>
        <v>444214960.65000004</v>
      </c>
      <c r="D31" s="47">
        <f>D23+D27</f>
        <v>334741303.63000011</v>
      </c>
      <c r="E31" s="47">
        <f t="shared" si="32"/>
        <v>329377453.16000003</v>
      </c>
      <c r="F31" s="47">
        <f>F23+F27</f>
        <v>341902139</v>
      </c>
      <c r="G31" s="126">
        <f t="shared" ref="G31:H33" si="33">G23+G27</f>
        <v>379628593</v>
      </c>
      <c r="H31" s="47">
        <f t="shared" si="33"/>
        <v>392146419</v>
      </c>
      <c r="I31" s="47">
        <v>402555654</v>
      </c>
      <c r="J31" s="349">
        <v>425086614</v>
      </c>
      <c r="K31" s="47">
        <v>1068191547</v>
      </c>
      <c r="L31" s="47">
        <f t="shared" ref="L31" si="34">+L23+L27</f>
        <v>1119834432</v>
      </c>
      <c r="M31" s="47">
        <f t="shared" ref="M31:M32" si="35">+M23+M27</f>
        <v>1153130146</v>
      </c>
      <c r="N31" s="47">
        <f t="shared" ref="N31:O31" si="36">+N23+N27</f>
        <v>1185923090</v>
      </c>
      <c r="O31" s="47">
        <f t="shared" si="36"/>
        <v>1232284042</v>
      </c>
      <c r="P31" s="47">
        <v>1306458064</v>
      </c>
      <c r="Q31" s="349">
        <f t="shared" ref="Q31" si="37">+Q23+Q27</f>
        <v>1344167397</v>
      </c>
      <c r="R31" s="349">
        <v>1353650227</v>
      </c>
      <c r="S31" s="349">
        <v>1375634295</v>
      </c>
      <c r="T31" s="349">
        <v>1477809486</v>
      </c>
      <c r="U31" s="349">
        <v>1411291068</v>
      </c>
      <c r="V31" s="349">
        <v>1456298294</v>
      </c>
      <c r="W31" s="349">
        <v>1482316819</v>
      </c>
      <c r="X31" s="349">
        <v>1488784963</v>
      </c>
      <c r="Y31" s="349">
        <v>1511251711</v>
      </c>
      <c r="Z31" s="349">
        <v>1530959866</v>
      </c>
      <c r="AA31" s="349">
        <v>1565101205</v>
      </c>
      <c r="AB31" s="349">
        <v>1610794348</v>
      </c>
      <c r="AC31" s="349">
        <f>Lead!G16</f>
        <v>1641489956</v>
      </c>
      <c r="AD31" s="102"/>
      <c r="AE31" s="43"/>
      <c r="AF31" s="24"/>
      <c r="AG31" s="24"/>
      <c r="AH31" s="24"/>
      <c r="AI31" s="43"/>
      <c r="AJ31" s="24"/>
      <c r="AK31" s="24"/>
      <c r="AL31" s="24"/>
      <c r="AM31" s="24"/>
      <c r="AN31" s="24"/>
      <c r="AO31" s="24"/>
      <c r="AP31" s="24"/>
      <c r="AQ31" s="118"/>
      <c r="AR31" s="118"/>
      <c r="AS31" s="109"/>
      <c r="AT31" s="109"/>
      <c r="AU31" s="109"/>
      <c r="AV31" s="109"/>
      <c r="AW31" s="109"/>
      <c r="AX31" s="109"/>
      <c r="AY31" s="109"/>
      <c r="AZ31" s="109"/>
      <c r="BA31" s="109"/>
      <c r="BB31" s="378"/>
      <c r="BC31" s="378"/>
      <c r="BD31" s="378"/>
      <c r="BE31" s="378"/>
    </row>
    <row r="32" spans="1:128" ht="13.2">
      <c r="A32" s="37">
        <f t="shared" si="12"/>
        <v>25</v>
      </c>
      <c r="B32" s="268" t="s">
        <v>160</v>
      </c>
      <c r="C32" s="47">
        <f t="shared" si="32"/>
        <v>180361194.45000002</v>
      </c>
      <c r="D32" s="47">
        <f>D24+D28</f>
        <v>179302614.56</v>
      </c>
      <c r="E32" s="47">
        <f t="shared" si="32"/>
        <v>181588986.81000003</v>
      </c>
      <c r="F32" s="47">
        <f>F24+F28</f>
        <v>193092306</v>
      </c>
      <c r="G32" s="126">
        <f t="shared" si="33"/>
        <v>195833895</v>
      </c>
      <c r="H32" s="47">
        <f t="shared" si="33"/>
        <v>188073375</v>
      </c>
      <c r="I32" s="47">
        <v>169335090.35875002</v>
      </c>
      <c r="J32" s="349">
        <v>183687897.90916666</v>
      </c>
      <c r="K32" s="47">
        <v>184806620</v>
      </c>
      <c r="L32" s="47">
        <f t="shared" ref="L32" si="38">+L24+L28</f>
        <v>205510787</v>
      </c>
      <c r="M32" s="47">
        <f t="shared" si="35"/>
        <v>219791991</v>
      </c>
      <c r="N32" s="47">
        <f>+N24+N28</f>
        <v>232229932</v>
      </c>
      <c r="O32" s="47">
        <f>+O24+O28</f>
        <v>238051012</v>
      </c>
      <c r="P32" s="47">
        <v>239674519</v>
      </c>
      <c r="Q32" s="349">
        <f>+Q24+Q28</f>
        <v>242547992</v>
      </c>
      <c r="R32" s="349">
        <v>247611168</v>
      </c>
      <c r="S32" s="349">
        <v>251598372</v>
      </c>
      <c r="T32" s="349">
        <v>261670895</v>
      </c>
      <c r="U32" s="349">
        <v>253896212</v>
      </c>
      <c r="V32" s="349">
        <v>258043620</v>
      </c>
      <c r="W32" s="349">
        <v>262786860</v>
      </c>
      <c r="X32" s="349">
        <v>262976711</v>
      </c>
      <c r="Y32" s="349">
        <v>260117112</v>
      </c>
      <c r="Z32" s="349">
        <v>256600283</v>
      </c>
      <c r="AA32" s="349">
        <v>249594237</v>
      </c>
      <c r="AB32" s="349">
        <v>269211341</v>
      </c>
      <c r="AC32" s="349">
        <f>Lead!G17</f>
        <v>280928856</v>
      </c>
      <c r="AD32" s="102"/>
      <c r="AE32" s="43"/>
      <c r="AF32" s="24"/>
      <c r="AG32" s="24"/>
      <c r="AH32" s="24"/>
      <c r="AI32" s="43"/>
      <c r="AJ32" s="24"/>
      <c r="AK32" s="24"/>
      <c r="AL32" s="24"/>
      <c r="AM32" s="24"/>
      <c r="AN32" s="24"/>
      <c r="AO32" s="24"/>
      <c r="AP32" s="24"/>
      <c r="AQ32" s="118"/>
      <c r="AR32" s="118"/>
      <c r="AS32" s="109"/>
      <c r="AT32" s="109"/>
      <c r="AU32" s="109"/>
      <c r="AV32" s="109"/>
      <c r="AW32" s="109"/>
      <c r="AX32" s="109"/>
      <c r="AY32" s="109"/>
      <c r="AZ32" s="109"/>
      <c r="BA32" s="109"/>
      <c r="BB32" s="378"/>
      <c r="BC32" s="378"/>
      <c r="BD32" s="378"/>
      <c r="BE32" s="378"/>
    </row>
    <row r="33" spans="1:64" ht="13.2">
      <c r="A33" s="37">
        <f>A32+1</f>
        <v>26</v>
      </c>
      <c r="B33" s="274" t="s">
        <v>373</v>
      </c>
      <c r="C33" s="57">
        <f>C25+C29</f>
        <v>5093330825.9399996</v>
      </c>
      <c r="D33" s="57">
        <f>D25+D29</f>
        <v>5406131051.5700006</v>
      </c>
      <c r="E33" s="57">
        <f>E25+E29</f>
        <v>5582549537.0999994</v>
      </c>
      <c r="F33" s="57">
        <f>F25+F29</f>
        <v>5890334340</v>
      </c>
      <c r="G33" s="129">
        <f t="shared" si="33"/>
        <v>6259639167</v>
      </c>
      <c r="H33" s="57">
        <f t="shared" si="33"/>
        <v>6347742471</v>
      </c>
      <c r="I33" s="57">
        <f t="shared" ref="I33:N33" si="39">I25+I29</f>
        <v>6417215136.3587503</v>
      </c>
      <c r="J33" s="348">
        <f t="shared" si="39"/>
        <v>6599533890.9091663</v>
      </c>
      <c r="K33" s="348">
        <f t="shared" si="39"/>
        <v>6888103498</v>
      </c>
      <c r="L33" s="348">
        <f t="shared" si="39"/>
        <v>7251141019</v>
      </c>
      <c r="M33" s="348">
        <f t="shared" si="39"/>
        <v>7420460264</v>
      </c>
      <c r="N33" s="348">
        <f t="shared" si="39"/>
        <v>7550999301</v>
      </c>
      <c r="O33" s="348">
        <f>O25+O29</f>
        <v>7679683978</v>
      </c>
      <c r="P33" s="348">
        <v>7857157192</v>
      </c>
      <c r="Q33" s="348">
        <f t="shared" ref="Q33" si="40">Q25+Q29</f>
        <v>8041761942</v>
      </c>
      <c r="R33" s="348">
        <v>8199302677</v>
      </c>
      <c r="S33" s="348">
        <v>8354407306</v>
      </c>
      <c r="T33" s="348">
        <v>8904812048</v>
      </c>
      <c r="U33" s="348">
        <v>8546230081</v>
      </c>
      <c r="V33" s="348">
        <v>8762877540</v>
      </c>
      <c r="W33" s="348">
        <f>SUM(W30:W32)</f>
        <v>8942925506</v>
      </c>
      <c r="X33" s="348">
        <v>8981880036</v>
      </c>
      <c r="Y33" s="348">
        <v>9102773506</v>
      </c>
      <c r="Z33" s="348">
        <f>SUM(Z30:Z32)</f>
        <v>9220316781</v>
      </c>
      <c r="AA33" s="348">
        <v>9450974878</v>
      </c>
      <c r="AB33" s="859">
        <v>9998579278</v>
      </c>
      <c r="AC33" s="348">
        <f>SUM(AC30:AC32)</f>
        <v>10549941587</v>
      </c>
      <c r="AD33" s="101"/>
      <c r="AE33" s="58">
        <f t="shared" ref="AE33:AM33" si="41">AE25+AE29</f>
        <v>1</v>
      </c>
      <c r="AF33" s="59">
        <f t="shared" si="41"/>
        <v>1</v>
      </c>
      <c r="AG33" s="59">
        <f t="shared" si="41"/>
        <v>1</v>
      </c>
      <c r="AH33" s="59">
        <f t="shared" si="41"/>
        <v>1</v>
      </c>
      <c r="AI33" s="58">
        <f t="shared" si="41"/>
        <v>1</v>
      </c>
      <c r="AJ33" s="59">
        <f t="shared" si="41"/>
        <v>1</v>
      </c>
      <c r="AK33" s="59">
        <f t="shared" si="41"/>
        <v>1</v>
      </c>
      <c r="AL33" s="59">
        <f t="shared" si="41"/>
        <v>1</v>
      </c>
      <c r="AM33" s="59">
        <f t="shared" si="41"/>
        <v>1</v>
      </c>
      <c r="AN33" s="59">
        <f t="shared" ref="AN33:AQ33" si="42">AN25+AN29</f>
        <v>1</v>
      </c>
      <c r="AO33" s="59">
        <f t="shared" si="42"/>
        <v>1</v>
      </c>
      <c r="AP33" s="59">
        <f t="shared" si="42"/>
        <v>1</v>
      </c>
      <c r="AQ33" s="119">
        <f t="shared" si="42"/>
        <v>1</v>
      </c>
      <c r="AR33" s="119">
        <f t="shared" ref="AR33" si="43">AR25+AR29</f>
        <v>1</v>
      </c>
      <c r="AS33" s="146">
        <f t="shared" ref="AS33:AV33" si="44">AS25+AS29</f>
        <v>1</v>
      </c>
      <c r="AT33" s="146">
        <f t="shared" si="44"/>
        <v>1</v>
      </c>
      <c r="AU33" s="146">
        <f t="shared" si="44"/>
        <v>1</v>
      </c>
      <c r="AV33" s="146">
        <f t="shared" si="44"/>
        <v>1</v>
      </c>
      <c r="AW33" s="146">
        <f>SUM(AW25:AW32)</f>
        <v>1</v>
      </c>
      <c r="AX33" s="146">
        <f>SUM(AX25:AX32)</f>
        <v>1</v>
      </c>
      <c r="AY33" s="146">
        <f t="shared" ref="AY33:BE33" si="45">AY25+AY29</f>
        <v>1</v>
      </c>
      <c r="AZ33" s="146">
        <f t="shared" si="45"/>
        <v>1</v>
      </c>
      <c r="BA33" s="146">
        <f t="shared" si="45"/>
        <v>1</v>
      </c>
      <c r="BB33" s="146">
        <f t="shared" si="45"/>
        <v>1</v>
      </c>
      <c r="BC33" s="146">
        <f t="shared" ref="BC33:BD33" si="46">BC25+BC29</f>
        <v>1</v>
      </c>
      <c r="BD33" s="146">
        <f t="shared" si="46"/>
        <v>1</v>
      </c>
      <c r="BE33" s="146">
        <f t="shared" si="45"/>
        <v>1</v>
      </c>
    </row>
    <row r="34" spans="1:64" ht="14.4">
      <c r="A34" s="52">
        <f t="shared" ref="A34:A67" si="47">A33+1</f>
        <v>27</v>
      </c>
      <c r="B34" s="142"/>
      <c r="C34" s="341"/>
      <c r="D34" s="341"/>
      <c r="E34" s="341"/>
      <c r="F34" s="341"/>
      <c r="G34" s="127"/>
      <c r="H34" s="341"/>
      <c r="I34" s="341"/>
      <c r="J34" s="346"/>
      <c r="K34" s="341"/>
      <c r="L34" s="341"/>
      <c r="M34" s="341"/>
      <c r="N34" s="341"/>
      <c r="O34" s="341"/>
      <c r="P34" s="341"/>
      <c r="Q34" s="341"/>
      <c r="R34" s="341"/>
      <c r="S34" s="341"/>
      <c r="T34" s="341"/>
      <c r="U34" s="341"/>
      <c r="V34" s="341"/>
      <c r="W34" s="341"/>
      <c r="X34" s="341"/>
      <c r="Y34" s="341"/>
      <c r="Z34" s="341"/>
      <c r="AA34" s="341"/>
      <c r="AB34" s="858"/>
      <c r="AC34" s="341"/>
      <c r="AD34" s="100"/>
      <c r="AE34" s="52"/>
      <c r="AF34" s="341"/>
      <c r="AG34" s="341"/>
      <c r="AH34" s="341"/>
      <c r="AI34" s="52"/>
      <c r="AJ34" s="341"/>
      <c r="AK34" s="341"/>
      <c r="AL34" s="341"/>
      <c r="AM34" s="341"/>
      <c r="AN34" s="341"/>
      <c r="AO34" s="341"/>
      <c r="AP34" s="341"/>
      <c r="AQ34" s="53"/>
      <c r="AR34" s="53"/>
      <c r="AS34" s="53"/>
      <c r="AT34" s="53"/>
      <c r="AU34" s="212"/>
      <c r="AV34" s="53"/>
      <c r="AW34" s="53"/>
      <c r="AX34" s="53"/>
      <c r="AY34" s="53"/>
      <c r="AZ34" s="53"/>
      <c r="BA34" s="332"/>
      <c r="BB34" s="378"/>
      <c r="BC34" s="378"/>
      <c r="BD34" s="378"/>
      <c r="BE34" s="378"/>
      <c r="BG34" s="161"/>
      <c r="BH34" s="161"/>
      <c r="BI34" s="162"/>
      <c r="BJ34" s="161"/>
      <c r="BK34" s="161"/>
      <c r="BL34" s="162"/>
    </row>
    <row r="35" spans="1:64" ht="13.2">
      <c r="A35" s="387" t="s">
        <v>157</v>
      </c>
      <c r="B35" s="395"/>
      <c r="C35" s="389"/>
      <c r="D35" s="389"/>
      <c r="E35" s="389"/>
      <c r="F35" s="389"/>
      <c r="G35" s="390"/>
      <c r="H35" s="389"/>
      <c r="I35" s="389"/>
      <c r="J35" s="389"/>
      <c r="K35" s="389"/>
      <c r="L35" s="389"/>
      <c r="M35" s="389"/>
      <c r="N35" s="389"/>
      <c r="O35" s="389"/>
      <c r="P35" s="389"/>
      <c r="Q35" s="389"/>
      <c r="R35" s="389"/>
      <c r="S35" s="389"/>
      <c r="T35" s="389"/>
      <c r="U35" s="389"/>
      <c r="V35" s="389"/>
      <c r="W35" s="389"/>
      <c r="X35" s="389"/>
      <c r="Y35" s="389"/>
      <c r="Z35" s="389"/>
      <c r="AA35" s="389"/>
      <c r="AB35" s="857"/>
      <c r="AC35" s="389"/>
      <c r="AD35" s="389"/>
      <c r="AE35" s="393"/>
      <c r="AF35" s="389"/>
      <c r="AG35" s="389"/>
      <c r="AH35" s="389"/>
      <c r="AI35" s="393"/>
      <c r="AJ35" s="389"/>
      <c r="AK35" s="389"/>
      <c r="AL35" s="389"/>
      <c r="AM35" s="389"/>
      <c r="AN35" s="389"/>
      <c r="AO35" s="389"/>
      <c r="AP35" s="389"/>
      <c r="AQ35" s="396"/>
      <c r="AR35" s="396"/>
      <c r="AS35" s="396"/>
      <c r="AT35" s="396"/>
      <c r="AU35" s="396"/>
      <c r="AV35" s="396"/>
      <c r="AW35" s="396"/>
      <c r="AX35" s="396"/>
      <c r="AY35" s="396"/>
      <c r="AZ35" s="396"/>
      <c r="BA35" s="396"/>
      <c r="BB35" s="394"/>
      <c r="BC35" s="394"/>
      <c r="BD35" s="866"/>
      <c r="BE35" s="394"/>
    </row>
    <row r="36" spans="1:64" ht="13.2">
      <c r="A36" s="63">
        <f>A34+2</f>
        <v>29</v>
      </c>
      <c r="B36" s="266" t="s">
        <v>157</v>
      </c>
      <c r="C36" s="355"/>
      <c r="D36" s="355"/>
      <c r="E36" s="355"/>
      <c r="F36" s="355"/>
      <c r="G36" s="123"/>
      <c r="H36" s="355"/>
      <c r="I36" s="355"/>
      <c r="J36" s="355"/>
      <c r="K36" s="355"/>
      <c r="L36" s="355"/>
      <c r="M36" s="355"/>
      <c r="N36" s="355"/>
      <c r="O36" s="355"/>
      <c r="P36" s="355"/>
      <c r="Q36" s="64"/>
      <c r="R36" s="355"/>
      <c r="S36" s="355"/>
      <c r="T36" s="355"/>
      <c r="U36" s="355"/>
      <c r="V36" s="355"/>
      <c r="W36" s="355"/>
      <c r="X36" s="355"/>
      <c r="Y36" s="355"/>
      <c r="Z36" s="355"/>
      <c r="AA36" s="355"/>
      <c r="AB36" s="855"/>
      <c r="AC36" s="355"/>
      <c r="AD36" s="350"/>
      <c r="AE36" s="64"/>
      <c r="AF36" s="355"/>
      <c r="AG36" s="355"/>
      <c r="AH36" s="355"/>
      <c r="AI36" s="64"/>
      <c r="AJ36" s="355"/>
      <c r="AK36" s="355"/>
      <c r="AL36" s="355"/>
      <c r="AM36" s="355"/>
      <c r="AN36" s="355"/>
      <c r="AO36" s="355"/>
      <c r="AP36" s="355"/>
      <c r="AQ36" s="117"/>
      <c r="AR36" s="117"/>
      <c r="AS36" s="117"/>
      <c r="AT36" s="117"/>
      <c r="AU36" s="117"/>
      <c r="AV36" s="117"/>
      <c r="AW36" s="117"/>
      <c r="AX36" s="117"/>
      <c r="AY36" s="117"/>
      <c r="AZ36" s="117"/>
      <c r="BA36" s="117"/>
      <c r="BB36" s="117"/>
      <c r="BC36" s="117"/>
      <c r="BD36" s="865"/>
      <c r="BE36" s="117"/>
    </row>
    <row r="37" spans="1:64" ht="13.2">
      <c r="A37" s="52">
        <f t="shared" si="47"/>
        <v>30</v>
      </c>
      <c r="B37" s="143"/>
      <c r="C37" s="337"/>
      <c r="D37" s="337"/>
      <c r="E37" s="337"/>
      <c r="F37" s="337"/>
      <c r="G37" s="130"/>
      <c r="H37" s="337"/>
      <c r="I37" s="337"/>
      <c r="J37" s="78"/>
      <c r="K37" s="38"/>
      <c r="L37" s="38"/>
      <c r="M37" s="38"/>
      <c r="N37" s="38"/>
      <c r="O37" s="38"/>
      <c r="P37" s="351"/>
      <c r="Q37" s="351"/>
      <c r="R37" s="351"/>
      <c r="S37" s="351"/>
      <c r="T37" s="351"/>
      <c r="U37" s="351"/>
      <c r="V37" s="351"/>
      <c r="W37" s="351"/>
      <c r="X37" s="337"/>
      <c r="Y37" s="337"/>
      <c r="Z37" s="337"/>
      <c r="AA37" s="337"/>
      <c r="AB37" s="860"/>
      <c r="AC37" s="337"/>
      <c r="AD37" s="103"/>
      <c r="AE37" s="337"/>
      <c r="AF37" s="337"/>
      <c r="AG37" s="337"/>
      <c r="AH37" s="337"/>
      <c r="AI37" s="351"/>
      <c r="AJ37" s="337"/>
      <c r="AK37" s="337"/>
      <c r="AL37" s="337"/>
      <c r="AM37" s="337"/>
      <c r="AN37" s="337"/>
      <c r="AO37" s="337"/>
      <c r="AP37" s="337"/>
      <c r="AQ37" s="38"/>
      <c r="AR37" s="38"/>
      <c r="AS37" s="38"/>
      <c r="AT37" s="38"/>
      <c r="AU37" s="38"/>
      <c r="AV37" s="38"/>
      <c r="AW37" s="38"/>
      <c r="AX37" s="38"/>
      <c r="AY37" s="38"/>
      <c r="AZ37" s="38"/>
      <c r="BA37" s="462"/>
      <c r="BB37" s="378"/>
      <c r="BC37" s="378"/>
      <c r="BD37" s="378"/>
      <c r="BE37" s="378"/>
    </row>
    <row r="38" spans="1:64" ht="13.2">
      <c r="A38" s="387" t="s">
        <v>370</v>
      </c>
      <c r="B38" s="395"/>
      <c r="C38" s="389"/>
      <c r="D38" s="389"/>
      <c r="E38" s="389"/>
      <c r="F38" s="389"/>
      <c r="G38" s="390"/>
      <c r="H38" s="389"/>
      <c r="I38" s="389"/>
      <c r="J38" s="389"/>
      <c r="K38" s="389"/>
      <c r="L38" s="389"/>
      <c r="M38" s="389"/>
      <c r="N38" s="389"/>
      <c r="O38" s="389"/>
      <c r="P38" s="397"/>
      <c r="Q38" s="397"/>
      <c r="R38" s="397"/>
      <c r="S38" s="397"/>
      <c r="T38" s="397"/>
      <c r="U38" s="397"/>
      <c r="V38" s="397"/>
      <c r="W38" s="397"/>
      <c r="X38" s="398"/>
      <c r="Y38" s="398"/>
      <c r="Z38" s="398"/>
      <c r="AA38" s="398"/>
      <c r="AB38" s="861"/>
      <c r="AC38" s="398"/>
      <c r="AD38" s="398"/>
      <c r="AE38" s="398"/>
      <c r="AF38" s="398"/>
      <c r="AG38" s="398"/>
      <c r="AH38" s="398"/>
      <c r="AI38" s="397"/>
      <c r="AJ38" s="398"/>
      <c r="AK38" s="398"/>
      <c r="AL38" s="398"/>
      <c r="AM38" s="398"/>
      <c r="AN38" s="398"/>
      <c r="AO38" s="398"/>
      <c r="AP38" s="398"/>
      <c r="AQ38" s="399"/>
      <c r="AR38" s="399"/>
      <c r="AS38" s="399"/>
      <c r="AT38" s="399"/>
      <c r="AU38" s="399"/>
      <c r="AV38" s="399"/>
      <c r="AW38" s="399"/>
      <c r="AX38" s="399"/>
      <c r="AY38" s="399"/>
      <c r="AZ38" s="399"/>
      <c r="BA38" s="399"/>
      <c r="BB38" s="394"/>
      <c r="BC38" s="394"/>
      <c r="BD38" s="866"/>
      <c r="BE38" s="394"/>
    </row>
    <row r="39" spans="1:64" s="407" customFormat="1" ht="13.2">
      <c r="A39" s="63"/>
      <c r="B39" s="266" t="s">
        <v>370</v>
      </c>
      <c r="C39" s="355"/>
      <c r="D39" s="355"/>
      <c r="E39" s="355"/>
      <c r="F39" s="355"/>
      <c r="G39" s="123"/>
      <c r="H39" s="355"/>
      <c r="I39" s="355"/>
      <c r="J39" s="355"/>
      <c r="K39" s="355"/>
      <c r="L39" s="355"/>
      <c r="M39" s="355"/>
      <c r="N39" s="355"/>
      <c r="O39" s="355"/>
      <c r="P39" s="355"/>
      <c r="Q39" s="64"/>
      <c r="R39" s="355"/>
      <c r="S39" s="355"/>
      <c r="T39" s="355"/>
      <c r="U39" s="355"/>
      <c r="V39" s="355"/>
      <c r="W39" s="355"/>
      <c r="X39" s="355"/>
      <c r="Y39" s="355"/>
      <c r="Z39" s="355"/>
      <c r="AA39" s="355"/>
      <c r="AB39" s="855"/>
      <c r="AC39" s="355"/>
      <c r="AD39" s="350"/>
      <c r="AE39" s="64"/>
      <c r="AF39" s="355"/>
      <c r="AG39" s="355"/>
      <c r="AH39" s="355"/>
      <c r="AI39" s="64"/>
      <c r="AJ39" s="355"/>
      <c r="AK39" s="355"/>
      <c r="AL39" s="355"/>
      <c r="AM39" s="355"/>
      <c r="AN39" s="355"/>
      <c r="AO39" s="355"/>
      <c r="AP39" s="355"/>
      <c r="AQ39" s="117"/>
      <c r="AR39" s="117"/>
      <c r="AS39" s="117"/>
      <c r="AT39" s="117"/>
      <c r="AU39" s="117"/>
      <c r="AV39" s="117"/>
      <c r="AW39" s="117"/>
      <c r="AX39" s="117"/>
      <c r="AY39" s="117"/>
      <c r="AZ39" s="117"/>
      <c r="BA39" s="117"/>
      <c r="BB39" s="117"/>
      <c r="BC39" s="117"/>
      <c r="BD39" s="865"/>
      <c r="BE39" s="117"/>
      <c r="BF39" s="222"/>
    </row>
    <row r="40" spans="1:64" ht="13.2">
      <c r="A40" s="37">
        <f>A37+3</f>
        <v>33</v>
      </c>
      <c r="B40" s="142" t="s">
        <v>371</v>
      </c>
      <c r="C40" s="61">
        <v>683019</v>
      </c>
      <c r="D40" s="61">
        <v>703785.75</v>
      </c>
      <c r="E40" s="61">
        <v>720625</v>
      </c>
      <c r="F40" s="61">
        <v>737851</v>
      </c>
      <c r="G40" s="131">
        <v>746532</v>
      </c>
      <c r="H40" s="61">
        <f>H9</f>
        <v>747707</v>
      </c>
      <c r="I40" s="61">
        <f>I9</f>
        <v>748766</v>
      </c>
      <c r="J40" s="79">
        <v>750811</v>
      </c>
      <c r="K40" s="79">
        <v>756711</v>
      </c>
      <c r="L40" s="79">
        <f t="shared" ref="L40:O41" si="48">L9</f>
        <v>763655</v>
      </c>
      <c r="M40" s="79">
        <f t="shared" si="48"/>
        <v>767875</v>
      </c>
      <c r="N40" s="79">
        <f t="shared" si="48"/>
        <v>773385</v>
      </c>
      <c r="O40" s="79">
        <f t="shared" si="48"/>
        <v>778923</v>
      </c>
      <c r="P40" s="344">
        <v>784612</v>
      </c>
      <c r="Q40" s="327">
        <f t="shared" ref="Q40" si="49">Q9</f>
        <v>790184</v>
      </c>
      <c r="R40" s="327">
        <v>795013</v>
      </c>
      <c r="S40" s="327">
        <f t="shared" ref="S40" si="50">S9</f>
        <v>800288</v>
      </c>
      <c r="T40" s="327">
        <v>817480</v>
      </c>
      <c r="U40" s="353">
        <v>807586</v>
      </c>
      <c r="V40" s="327">
        <v>813977</v>
      </c>
      <c r="W40" s="353">
        <v>818419</v>
      </c>
      <c r="X40" s="353">
        <v>819336</v>
      </c>
      <c r="Y40" s="353">
        <f t="shared" ref="Y40:Y41" si="51">Y9</f>
        <v>822148</v>
      </c>
      <c r="Z40" s="353">
        <f t="shared" ref="Z40:AC40" si="52">Z9</f>
        <v>825009</v>
      </c>
      <c r="AA40" s="353">
        <v>830781</v>
      </c>
      <c r="AB40" s="353">
        <v>841427</v>
      </c>
      <c r="AC40" s="353">
        <f t="shared" si="52"/>
        <v>850720</v>
      </c>
      <c r="AD40" s="98"/>
      <c r="AE40" s="43">
        <f t="shared" ref="AE40:AN41" si="53">C40/C$42</f>
        <v>0.40308162972641376</v>
      </c>
      <c r="AF40" s="24">
        <f t="shared" si="53"/>
        <v>0.40576947497250204</v>
      </c>
      <c r="AG40" s="24">
        <f t="shared" si="53"/>
        <v>0.40768210272033217</v>
      </c>
      <c r="AH40" s="24">
        <f t="shared" si="53"/>
        <v>0.40950657812582381</v>
      </c>
      <c r="AI40" s="43">
        <f t="shared" si="53"/>
        <v>0.41032467850117266</v>
      </c>
      <c r="AJ40" s="24">
        <f t="shared" si="53"/>
        <v>0.41037548154315545</v>
      </c>
      <c r="AK40" s="24">
        <f t="shared" si="53"/>
        <v>0.41041362231681555</v>
      </c>
      <c r="AL40" s="24">
        <f t="shared" si="53"/>
        <v>0.4104335400412833</v>
      </c>
      <c r="AM40" s="24">
        <f t="shared" si="53"/>
        <v>0.41123049984946586</v>
      </c>
      <c r="AN40" s="24">
        <f t="shared" si="53"/>
        <v>0.4121290849029467</v>
      </c>
      <c r="AO40" s="24">
        <f t="shared" ref="AO40:AV41" si="54">M40/M$42</f>
        <v>0.41360252036973899</v>
      </c>
      <c r="AP40" s="24">
        <f t="shared" si="54"/>
        <v>0.41607442787311583</v>
      </c>
      <c r="AQ40" s="118">
        <f t="shared" si="54"/>
        <v>0.41757762806399057</v>
      </c>
      <c r="AR40" s="118">
        <f t="shared" si="54"/>
        <v>0.41820791640660104</v>
      </c>
      <c r="AS40" s="109">
        <f t="shared" si="54"/>
        <v>0.41861768602825911</v>
      </c>
      <c r="AT40" s="109">
        <f t="shared" si="54"/>
        <v>0.41872585123730149</v>
      </c>
      <c r="AU40" s="109">
        <f t="shared" si="54"/>
        <v>0.418809063534544</v>
      </c>
      <c r="AV40" s="109">
        <f t="shared" si="54"/>
        <v>0.4191616152397048</v>
      </c>
      <c r="AW40" s="109">
        <f>U40/U42</f>
        <v>0.41902345503176713</v>
      </c>
      <c r="AX40" s="109">
        <f>V40/V42</f>
        <v>0.41910611510606155</v>
      </c>
      <c r="AY40" s="109">
        <f t="shared" ref="AY40:BE41" si="55">W40/W$42</f>
        <v>0.4191966506022739</v>
      </c>
      <c r="AZ40" s="109">
        <f t="shared" si="55"/>
        <v>0.41923065115279529</v>
      </c>
      <c r="BA40" s="109">
        <f t="shared" si="55"/>
        <v>0.41932719790924988</v>
      </c>
      <c r="BB40" s="109">
        <f t="shared" si="55"/>
        <v>0.41939004577147609</v>
      </c>
      <c r="BC40" s="109">
        <f t="shared" si="55"/>
        <v>0.41946560838546482</v>
      </c>
      <c r="BD40" s="109">
        <f t="shared" si="55"/>
        <v>0.41921981978211631</v>
      </c>
      <c r="BE40" s="109">
        <f t="shared" si="55"/>
        <v>0.41860023411932412</v>
      </c>
    </row>
    <row r="41" spans="1:64" ht="13.2">
      <c r="A41" s="37">
        <f t="shared" si="47"/>
        <v>34</v>
      </c>
      <c r="B41" s="141" t="s">
        <v>372</v>
      </c>
      <c r="C41" s="359">
        <v>1011474</v>
      </c>
      <c r="D41" s="359">
        <v>1030661.5</v>
      </c>
      <c r="E41" s="359">
        <v>1046990</v>
      </c>
      <c r="F41" s="359">
        <v>1063954</v>
      </c>
      <c r="G41" s="128">
        <v>1072837</v>
      </c>
      <c r="H41" s="359">
        <f>H10</f>
        <v>1074300</v>
      </c>
      <c r="I41" s="359">
        <f>I10</f>
        <v>1075652</v>
      </c>
      <c r="J41" s="345">
        <v>1078501</v>
      </c>
      <c r="K41" s="345">
        <v>1083403</v>
      </c>
      <c r="L41" s="345">
        <f t="shared" si="48"/>
        <v>1089296</v>
      </c>
      <c r="M41" s="345">
        <f t="shared" si="48"/>
        <v>1088678</v>
      </c>
      <c r="N41" s="345">
        <f t="shared" si="48"/>
        <v>1085381</v>
      </c>
      <c r="O41" s="345">
        <f t="shared" si="48"/>
        <v>1086414</v>
      </c>
      <c r="P41" s="345">
        <v>1091517</v>
      </c>
      <c r="Q41" s="328">
        <f t="shared" ref="Q41" si="56">Q10</f>
        <v>1097419</v>
      </c>
      <c r="R41" s="328">
        <v>1103635</v>
      </c>
      <c r="S41" s="328">
        <f t="shared" ref="S41" si="57">S10</f>
        <v>1110578</v>
      </c>
      <c r="T41" s="328">
        <v>1132794</v>
      </c>
      <c r="U41" s="345">
        <v>1119719</v>
      </c>
      <c r="V41" s="328">
        <v>1128197</v>
      </c>
      <c r="W41" s="345">
        <v>1133932</v>
      </c>
      <c r="X41" s="345">
        <v>1135044</v>
      </c>
      <c r="Y41" s="345">
        <f t="shared" si="51"/>
        <v>1138488</v>
      </c>
      <c r="Z41" s="345">
        <f t="shared" ref="Z41:AC41" si="58">Z10</f>
        <v>1142155</v>
      </c>
      <c r="AA41" s="345">
        <v>1149789</v>
      </c>
      <c r="AB41" s="345">
        <v>1165699</v>
      </c>
      <c r="AC41" s="345">
        <f t="shared" si="58"/>
        <v>1181577</v>
      </c>
      <c r="AD41" s="99"/>
      <c r="AE41" s="45">
        <f t="shared" si="53"/>
        <v>0.5969183702735863</v>
      </c>
      <c r="AF41" s="23">
        <f t="shared" si="53"/>
        <v>0.59423052502749796</v>
      </c>
      <c r="AG41" s="23">
        <f t="shared" si="53"/>
        <v>0.59231789727966777</v>
      </c>
      <c r="AH41" s="23">
        <f t="shared" si="53"/>
        <v>0.59049342187417619</v>
      </c>
      <c r="AI41" s="45">
        <f t="shared" si="53"/>
        <v>0.58967532149882729</v>
      </c>
      <c r="AJ41" s="23">
        <f t="shared" si="53"/>
        <v>0.5896245184568446</v>
      </c>
      <c r="AK41" s="23">
        <f t="shared" si="53"/>
        <v>0.58958637768318445</v>
      </c>
      <c r="AL41" s="23">
        <f t="shared" si="53"/>
        <v>0.5895664599587167</v>
      </c>
      <c r="AM41" s="23">
        <f t="shared" si="53"/>
        <v>0.5887695001505342</v>
      </c>
      <c r="AN41" s="23">
        <f t="shared" si="53"/>
        <v>0.58787091509705325</v>
      </c>
      <c r="AO41" s="23">
        <f t="shared" si="54"/>
        <v>0.58639747963026101</v>
      </c>
      <c r="AP41" s="23">
        <f t="shared" si="54"/>
        <v>0.58392557212688423</v>
      </c>
      <c r="AQ41" s="46">
        <f t="shared" si="54"/>
        <v>0.58242237193600943</v>
      </c>
      <c r="AR41" s="46">
        <f t="shared" si="54"/>
        <v>0.58179208359339896</v>
      </c>
      <c r="AS41" s="111">
        <f t="shared" si="54"/>
        <v>0.58138231397174089</v>
      </c>
      <c r="AT41" s="111">
        <f t="shared" si="54"/>
        <v>0.58127414876269856</v>
      </c>
      <c r="AU41" s="111">
        <f t="shared" si="54"/>
        <v>0.58119093646545594</v>
      </c>
      <c r="AV41" s="111">
        <f t="shared" si="54"/>
        <v>0.58083838476029526</v>
      </c>
      <c r="AW41" s="111">
        <f>U41/U42</f>
        <v>0.58097654496823281</v>
      </c>
      <c r="AX41" s="111">
        <f>V41/V42</f>
        <v>0.58089388489393845</v>
      </c>
      <c r="AY41" s="111">
        <f t="shared" si="55"/>
        <v>0.58080334939772615</v>
      </c>
      <c r="AZ41" s="303">
        <f t="shared" si="55"/>
        <v>0.58076934884720477</v>
      </c>
      <c r="BA41" s="303">
        <f t="shared" si="55"/>
        <v>0.58067280209075012</v>
      </c>
      <c r="BB41" s="303">
        <f t="shared" si="55"/>
        <v>0.58060995422852391</v>
      </c>
      <c r="BC41" s="303">
        <f t="shared" si="55"/>
        <v>0.58053439161453524</v>
      </c>
      <c r="BD41" s="303">
        <f t="shared" si="55"/>
        <v>0.58078018021788369</v>
      </c>
      <c r="BE41" s="303">
        <f t="shared" si="55"/>
        <v>0.58139976588067588</v>
      </c>
    </row>
    <row r="42" spans="1:64" ht="13.2">
      <c r="A42" s="37">
        <f t="shared" si="47"/>
        <v>35</v>
      </c>
      <c r="B42" s="275" t="s">
        <v>373</v>
      </c>
      <c r="C42" s="44">
        <f t="shared" ref="C42:AH42" si="59">SUM(C40:C41)</f>
        <v>1694493</v>
      </c>
      <c r="D42" s="44">
        <f t="shared" si="59"/>
        <v>1734447.25</v>
      </c>
      <c r="E42" s="44">
        <f t="shared" si="59"/>
        <v>1767615</v>
      </c>
      <c r="F42" s="44">
        <f t="shared" si="59"/>
        <v>1801805</v>
      </c>
      <c r="G42" s="125">
        <f t="shared" si="59"/>
        <v>1819369</v>
      </c>
      <c r="H42" s="44">
        <f t="shared" si="59"/>
        <v>1822007</v>
      </c>
      <c r="I42" s="44">
        <f t="shared" si="59"/>
        <v>1824418</v>
      </c>
      <c r="J42" s="345">
        <f t="shared" ref="J42:O42" si="60">SUM(J40:J41)</f>
        <v>1829312</v>
      </c>
      <c r="K42" s="345">
        <f t="shared" si="60"/>
        <v>1840114</v>
      </c>
      <c r="L42" s="345">
        <f t="shared" si="60"/>
        <v>1852951</v>
      </c>
      <c r="M42" s="345">
        <f t="shared" si="60"/>
        <v>1856553</v>
      </c>
      <c r="N42" s="345">
        <f t="shared" si="60"/>
        <v>1858766</v>
      </c>
      <c r="O42" s="345">
        <f t="shared" si="60"/>
        <v>1865337</v>
      </c>
      <c r="P42" s="345">
        <f>SUM(P40:P41)</f>
        <v>1876129</v>
      </c>
      <c r="Q42" s="345">
        <f t="shared" ref="Q42" si="61">SUM(Q40:Q41)</f>
        <v>1887603</v>
      </c>
      <c r="R42" s="345">
        <v>1898648</v>
      </c>
      <c r="S42" s="345">
        <v>1910866</v>
      </c>
      <c r="T42" s="345">
        <v>1950274</v>
      </c>
      <c r="U42" s="345">
        <v>1927305</v>
      </c>
      <c r="V42" s="345">
        <v>1942174</v>
      </c>
      <c r="W42" s="345">
        <f>SUM(W40:W41)</f>
        <v>1952351</v>
      </c>
      <c r="X42" s="345">
        <v>1954380</v>
      </c>
      <c r="Y42" s="345">
        <f>SUM(Y40:Y41)</f>
        <v>1960636</v>
      </c>
      <c r="Z42" s="345">
        <f>SUM(Z40:Z41)</f>
        <v>1967164</v>
      </c>
      <c r="AA42" s="345">
        <v>1980570</v>
      </c>
      <c r="AB42" s="345">
        <v>2007126</v>
      </c>
      <c r="AC42" s="345">
        <f>SUM(AC40:AC41)</f>
        <v>2032297</v>
      </c>
      <c r="AD42" s="99"/>
      <c r="AE42" s="45">
        <f t="shared" si="59"/>
        <v>1</v>
      </c>
      <c r="AF42" s="23">
        <f t="shared" si="59"/>
        <v>1</v>
      </c>
      <c r="AG42" s="23">
        <f t="shared" si="59"/>
        <v>1</v>
      </c>
      <c r="AH42" s="23">
        <f t="shared" si="59"/>
        <v>1</v>
      </c>
      <c r="AI42" s="45">
        <f t="shared" ref="AI42:AQ42" si="62">SUM(AI40:AI41)</f>
        <v>1</v>
      </c>
      <c r="AJ42" s="23">
        <f t="shared" si="62"/>
        <v>1</v>
      </c>
      <c r="AK42" s="23">
        <f t="shared" si="62"/>
        <v>1</v>
      </c>
      <c r="AL42" s="23">
        <f t="shared" si="62"/>
        <v>1</v>
      </c>
      <c r="AM42" s="23">
        <f t="shared" si="62"/>
        <v>1</v>
      </c>
      <c r="AN42" s="23">
        <f t="shared" si="62"/>
        <v>1</v>
      </c>
      <c r="AO42" s="23">
        <f t="shared" si="62"/>
        <v>1</v>
      </c>
      <c r="AP42" s="23">
        <f t="shared" si="62"/>
        <v>1</v>
      </c>
      <c r="AQ42" s="46">
        <f t="shared" si="62"/>
        <v>1</v>
      </c>
      <c r="AR42" s="46">
        <f t="shared" ref="AR42" si="63">SUM(AR40:AR41)</f>
        <v>1</v>
      </c>
      <c r="AS42" s="111">
        <f t="shared" ref="AS42:AV42" si="64">SUM(AS40:AS41)</f>
        <v>1</v>
      </c>
      <c r="AT42" s="111">
        <f t="shared" si="64"/>
        <v>1</v>
      </c>
      <c r="AU42" s="111">
        <f t="shared" si="64"/>
        <v>1</v>
      </c>
      <c r="AV42" s="111">
        <f t="shared" si="64"/>
        <v>1</v>
      </c>
      <c r="AW42" s="111">
        <f>SUM(AW40:AW41)</f>
        <v>1</v>
      </c>
      <c r="AX42" s="111">
        <f>SUM(AX40:AX41)</f>
        <v>1</v>
      </c>
      <c r="AY42" s="111">
        <f t="shared" ref="AY42:BB42" si="65">SUM(AY40:AY41)</f>
        <v>1</v>
      </c>
      <c r="AZ42" s="111">
        <f t="shared" si="65"/>
        <v>1</v>
      </c>
      <c r="BA42" s="111">
        <f t="shared" si="65"/>
        <v>1</v>
      </c>
      <c r="BB42" s="111">
        <f t="shared" si="65"/>
        <v>1</v>
      </c>
      <c r="BC42" s="111">
        <f t="shared" ref="BC42:BD42" si="66">SUM(BC40:BC41)</f>
        <v>1</v>
      </c>
      <c r="BD42" s="111">
        <f t="shared" si="66"/>
        <v>1</v>
      </c>
      <c r="BE42" s="111">
        <f t="shared" ref="BE42" si="67">SUM(BE40:BE41)</f>
        <v>1</v>
      </c>
    </row>
    <row r="43" spans="1:64" ht="13.2">
      <c r="A43" s="37">
        <f t="shared" si="47"/>
        <v>36</v>
      </c>
      <c r="B43" s="140"/>
      <c r="C43" s="48"/>
      <c r="D43" s="48"/>
      <c r="E43" s="48"/>
      <c r="F43" s="48"/>
      <c r="G43" s="132"/>
      <c r="H43" s="48"/>
      <c r="I43" s="48"/>
      <c r="J43" s="354"/>
      <c r="K43" s="344"/>
      <c r="L43" s="344"/>
      <c r="M43" s="344"/>
      <c r="N43" s="344"/>
      <c r="O43" s="344"/>
      <c r="P43" s="344"/>
      <c r="Q43" s="344"/>
      <c r="R43" s="344"/>
      <c r="S43" s="344"/>
      <c r="T43" s="344"/>
      <c r="U43" s="344"/>
      <c r="V43" s="344"/>
      <c r="W43" s="344"/>
      <c r="X43" s="344"/>
      <c r="Y43" s="344"/>
      <c r="Z43" s="344"/>
      <c r="AA43" s="344"/>
      <c r="AB43" s="344"/>
      <c r="AC43" s="344"/>
      <c r="AD43" s="98"/>
      <c r="AE43" s="40"/>
      <c r="AF43" s="336"/>
      <c r="AG43" s="336"/>
      <c r="AH43" s="336"/>
      <c r="AI43" s="40"/>
      <c r="AJ43" s="336"/>
      <c r="AK43" s="336"/>
      <c r="AL43" s="336"/>
      <c r="AM43" s="336"/>
      <c r="AN43" s="336"/>
      <c r="AO43" s="336"/>
      <c r="AP43" s="336"/>
      <c r="AQ43" s="41"/>
      <c r="AR43" s="41"/>
      <c r="AS43" s="112"/>
      <c r="AT43" s="112"/>
      <c r="AU43" s="112"/>
      <c r="AV43" s="112"/>
      <c r="AW43" s="112"/>
      <c r="AX43" s="112"/>
      <c r="AY43" s="112"/>
      <c r="AZ43" s="112"/>
      <c r="BA43" s="112"/>
      <c r="BB43" s="378"/>
      <c r="BC43" s="378"/>
      <c r="BD43" s="378"/>
      <c r="BE43" s="378"/>
    </row>
    <row r="44" spans="1:64" ht="13.2">
      <c r="A44" s="387" t="s">
        <v>374</v>
      </c>
      <c r="B44" s="395"/>
      <c r="C44" s="389"/>
      <c r="D44" s="389"/>
      <c r="E44" s="389"/>
      <c r="F44" s="389"/>
      <c r="G44" s="390"/>
      <c r="H44" s="389"/>
      <c r="I44" s="389"/>
      <c r="J44" s="389"/>
      <c r="K44" s="389"/>
      <c r="L44" s="389"/>
      <c r="M44" s="389"/>
      <c r="N44" s="389"/>
      <c r="O44" s="389"/>
      <c r="P44" s="400"/>
      <c r="Q44" s="400"/>
      <c r="R44" s="400"/>
      <c r="S44" s="400"/>
      <c r="T44" s="400"/>
      <c r="U44" s="400"/>
      <c r="V44" s="400"/>
      <c r="W44" s="400"/>
      <c r="X44" s="400"/>
      <c r="Y44" s="400"/>
      <c r="Z44" s="400"/>
      <c r="AA44" s="400"/>
      <c r="AB44" s="862"/>
      <c r="AC44" s="400"/>
      <c r="AD44" s="400"/>
      <c r="AE44" s="401"/>
      <c r="AF44" s="388"/>
      <c r="AG44" s="388"/>
      <c r="AH44" s="388"/>
      <c r="AI44" s="401"/>
      <c r="AJ44" s="388"/>
      <c r="AK44" s="388"/>
      <c r="AL44" s="388"/>
      <c r="AM44" s="388"/>
      <c r="AN44" s="388"/>
      <c r="AO44" s="388"/>
      <c r="AP44" s="388"/>
      <c r="AQ44" s="402"/>
      <c r="AR44" s="402"/>
      <c r="AS44" s="402"/>
      <c r="AT44" s="402"/>
      <c r="AU44" s="402"/>
      <c r="AV44" s="402"/>
      <c r="AW44" s="402"/>
      <c r="AX44" s="402"/>
      <c r="AY44" s="402"/>
      <c r="AZ44" s="402"/>
      <c r="BA44" s="402"/>
      <c r="BB44" s="394"/>
      <c r="BC44" s="394"/>
      <c r="BD44" s="394"/>
      <c r="BE44" s="394"/>
    </row>
    <row r="45" spans="1:64" ht="13.2">
      <c r="A45" s="63"/>
      <c r="B45" s="266" t="s">
        <v>374</v>
      </c>
      <c r="C45" s="355"/>
      <c r="D45" s="355"/>
      <c r="E45" s="355"/>
      <c r="F45" s="355"/>
      <c r="G45" s="123"/>
      <c r="H45" s="355"/>
      <c r="I45" s="355"/>
      <c r="J45" s="355"/>
      <c r="K45" s="355"/>
      <c r="L45" s="355"/>
      <c r="M45" s="355"/>
      <c r="N45" s="355"/>
      <c r="O45" s="355"/>
      <c r="P45" s="355"/>
      <c r="Q45" s="64"/>
      <c r="R45" s="355"/>
      <c r="S45" s="355"/>
      <c r="T45" s="355"/>
      <c r="U45" s="355"/>
      <c r="V45" s="355"/>
      <c r="W45" s="355"/>
      <c r="X45" s="355"/>
      <c r="Y45" s="355"/>
      <c r="Z45" s="355"/>
      <c r="AA45" s="355"/>
      <c r="AB45" s="855"/>
      <c r="AC45" s="355"/>
      <c r="AD45" s="350"/>
      <c r="AE45" s="64"/>
      <c r="AF45" s="355"/>
      <c r="AG45" s="355"/>
      <c r="AH45" s="355"/>
      <c r="AI45" s="64"/>
      <c r="AJ45" s="355"/>
      <c r="AK45" s="355"/>
      <c r="AL45" s="355"/>
      <c r="AM45" s="355"/>
      <c r="AN45" s="355"/>
      <c r="AO45" s="355"/>
      <c r="AP45" s="355"/>
      <c r="AQ45" s="117"/>
      <c r="AR45" s="117"/>
      <c r="AS45" s="117"/>
      <c r="AT45" s="117"/>
      <c r="AU45" s="117"/>
      <c r="AV45" s="117"/>
      <c r="AW45" s="117"/>
      <c r="AX45" s="117"/>
      <c r="AY45" s="117"/>
      <c r="AZ45" s="117"/>
      <c r="BA45" s="117"/>
      <c r="BB45" s="117"/>
      <c r="BC45" s="117"/>
      <c r="BD45" s="117"/>
      <c r="BE45" s="117"/>
    </row>
    <row r="46" spans="1:64" ht="13.2">
      <c r="A46" s="37">
        <f>A43+3</f>
        <v>39</v>
      </c>
      <c r="B46" s="140" t="s">
        <v>371</v>
      </c>
      <c r="C46" s="342">
        <v>17794260.859999999</v>
      </c>
      <c r="D46" s="342">
        <v>17251657.622495025</v>
      </c>
      <c r="E46" s="342">
        <v>18533822.347449005</v>
      </c>
      <c r="F46" s="342">
        <v>21973240.191646721</v>
      </c>
      <c r="G46" s="133">
        <v>22750831.488050215</v>
      </c>
      <c r="H46" s="342">
        <v>22312179.698058952</v>
      </c>
      <c r="I46" s="342">
        <v>22663371.796547852</v>
      </c>
      <c r="J46" s="342">
        <v>23754416.951529805</v>
      </c>
      <c r="K46" s="342">
        <v>25029768.657368839</v>
      </c>
      <c r="L46" s="342">
        <v>24551761.102428459</v>
      </c>
      <c r="M46" s="342">
        <v>25292255.923127696</v>
      </c>
      <c r="N46" s="342">
        <v>22039412.440000001</v>
      </c>
      <c r="O46" s="342">
        <v>21515539.02</v>
      </c>
      <c r="P46" s="342">
        <v>21989432.210000001</v>
      </c>
      <c r="Q46" s="324">
        <v>21593933.939999998</v>
      </c>
      <c r="R46" s="324">
        <v>22414609.98</v>
      </c>
      <c r="S46" s="324">
        <v>23752679.399999999</v>
      </c>
      <c r="T46" s="342">
        <v>24077925.619999997</v>
      </c>
      <c r="U46" s="342">
        <v>24254781.230000004</v>
      </c>
      <c r="V46" s="324">
        <v>24237546.810000002</v>
      </c>
      <c r="W46" s="324">
        <v>21293281.34</v>
      </c>
      <c r="X46" s="324">
        <v>23528351.890000001</v>
      </c>
      <c r="Y46" s="324">
        <v>24083470.109999999</v>
      </c>
      <c r="Z46" s="324">
        <v>24544745.740000002</v>
      </c>
      <c r="AA46" s="324">
        <v>25481886.959999997</v>
      </c>
      <c r="AB46" s="324">
        <v>25939781.139999997</v>
      </c>
      <c r="AC46" s="324">
        <f>Lead!F25</f>
        <v>26253908.610000003</v>
      </c>
      <c r="AD46" s="104"/>
      <c r="AE46" s="43">
        <f t="shared" ref="AE46:AN48" si="68">C46/C$48</f>
        <v>0.39171506724002053</v>
      </c>
      <c r="AF46" s="24">
        <f t="shared" si="68"/>
        <v>0.37134964422989153</v>
      </c>
      <c r="AG46" s="24">
        <f t="shared" si="68"/>
        <v>0.37271577243965054</v>
      </c>
      <c r="AH46" s="24">
        <f t="shared" si="68"/>
        <v>0.35439825818022308</v>
      </c>
      <c r="AI46" s="43">
        <f t="shared" si="68"/>
        <v>0.32929572301120957</v>
      </c>
      <c r="AJ46" s="24">
        <f t="shared" si="68"/>
        <v>0.32194405245641189</v>
      </c>
      <c r="AK46" s="110">
        <f t="shared" si="68"/>
        <v>0.32303807413072627</v>
      </c>
      <c r="AL46" s="110">
        <f t="shared" si="68"/>
        <v>0.33277354504361822</v>
      </c>
      <c r="AM46" s="110">
        <f t="shared" si="68"/>
        <v>0.33437890719366747</v>
      </c>
      <c r="AN46" s="110">
        <f t="shared" si="68"/>
        <v>0.3249820175028128</v>
      </c>
      <c r="AO46" s="110">
        <f t="shared" ref="AO46:AV48" si="69">M46/M$48</f>
        <v>0.3265861479880684</v>
      </c>
      <c r="AP46" s="110">
        <f t="shared" si="69"/>
        <v>0.31279820537821518</v>
      </c>
      <c r="AQ46" s="109">
        <f t="shared" si="69"/>
        <v>0.29840669885365595</v>
      </c>
      <c r="AR46" s="109">
        <f t="shared" si="69"/>
        <v>0.29936974550122031</v>
      </c>
      <c r="AS46" s="109">
        <f t="shared" si="69"/>
        <v>0.29183433813509302</v>
      </c>
      <c r="AT46" s="109">
        <f t="shared" si="69"/>
        <v>0.29489238685418268</v>
      </c>
      <c r="AU46" s="109">
        <f t="shared" si="69"/>
        <v>0.30654579468441689</v>
      </c>
      <c r="AV46" s="109">
        <f t="shared" si="69"/>
        <v>0.32202319263670037</v>
      </c>
      <c r="AW46" s="109">
        <f>U46/U48</f>
        <v>0.32019800097688589</v>
      </c>
      <c r="AX46" s="109">
        <f>V46/V48</f>
        <v>0.34555272896384925</v>
      </c>
      <c r="AY46" s="109">
        <f t="shared" ref="AY46:BE47" si="70">W46/W$48</f>
        <v>0.36128840803785711</v>
      </c>
      <c r="AZ46" s="109">
        <f t="shared" si="70"/>
        <v>0.35910441305085411</v>
      </c>
      <c r="BA46" s="109">
        <f t="shared" si="70"/>
        <v>0.34052782677255289</v>
      </c>
      <c r="BB46" s="109">
        <f t="shared" si="70"/>
        <v>0.32954912677927606</v>
      </c>
      <c r="BC46" s="109">
        <f t="shared" si="70"/>
        <v>0.31165307188830232</v>
      </c>
      <c r="BD46" s="109">
        <f t="shared" si="70"/>
        <v>0.31165062035008284</v>
      </c>
      <c r="BE46" s="109">
        <f t="shared" si="70"/>
        <v>0.30519787370051821</v>
      </c>
    </row>
    <row r="47" spans="1:64" ht="13.2">
      <c r="A47" s="37">
        <f t="shared" si="47"/>
        <v>40</v>
      </c>
      <c r="B47" s="141" t="s">
        <v>372</v>
      </c>
      <c r="C47" s="74">
        <v>27632280.899999999</v>
      </c>
      <c r="D47" s="74">
        <v>29204984.764416851</v>
      </c>
      <c r="E47" s="74">
        <v>31192601.157877609</v>
      </c>
      <c r="F47" s="74">
        <v>40028306.611872301</v>
      </c>
      <c r="G47" s="134">
        <v>46338530.742371932</v>
      </c>
      <c r="H47" s="74">
        <v>46992345.506921515</v>
      </c>
      <c r="I47" s="74">
        <v>47493596.101225384</v>
      </c>
      <c r="J47" s="343">
        <v>47628712.222444043</v>
      </c>
      <c r="K47" s="343">
        <v>49824739.563366368</v>
      </c>
      <c r="L47" s="343">
        <v>50996299.344380595</v>
      </c>
      <c r="M47" s="343">
        <v>52152106.242691204</v>
      </c>
      <c r="N47" s="343">
        <v>48419471.469999999</v>
      </c>
      <c r="O47" s="343">
        <v>50585855.159999996</v>
      </c>
      <c r="P47" s="343">
        <v>51462987.549999997</v>
      </c>
      <c r="Q47" s="325">
        <v>52399873.909999996</v>
      </c>
      <c r="R47" s="325">
        <v>53594846.280000001</v>
      </c>
      <c r="S47" s="325">
        <v>53732250.459999993</v>
      </c>
      <c r="T47" s="343">
        <v>50692855.399999999</v>
      </c>
      <c r="U47" s="343">
        <v>51494539.989999995</v>
      </c>
      <c r="V47" s="325">
        <v>45903837.640000001</v>
      </c>
      <c r="W47" s="325">
        <v>37643791.829999998</v>
      </c>
      <c r="X47" s="325">
        <v>41991176.789999999</v>
      </c>
      <c r="Y47" s="325">
        <v>46640471.419999994</v>
      </c>
      <c r="Z47" s="325">
        <v>49935032.069999993</v>
      </c>
      <c r="AA47" s="325">
        <v>56281744.650000006</v>
      </c>
      <c r="AB47" s="325">
        <v>57293748.480000004</v>
      </c>
      <c r="AC47" s="325">
        <f>Lead!E25</f>
        <v>59768671.730000004</v>
      </c>
      <c r="AD47" s="105"/>
      <c r="AE47" s="45">
        <f t="shared" si="68"/>
        <v>0.60828493275997952</v>
      </c>
      <c r="AF47" s="23">
        <f t="shared" si="68"/>
        <v>0.62865035577010842</v>
      </c>
      <c r="AG47" s="23">
        <f t="shared" si="68"/>
        <v>0.62728422756034941</v>
      </c>
      <c r="AH47" s="23">
        <f t="shared" si="68"/>
        <v>0.64560174181977681</v>
      </c>
      <c r="AI47" s="45">
        <f t="shared" si="68"/>
        <v>0.67070427698879054</v>
      </c>
      <c r="AJ47" s="23">
        <f t="shared" si="68"/>
        <v>0.67805594754358811</v>
      </c>
      <c r="AK47" s="139">
        <f t="shared" si="68"/>
        <v>0.67696192586927373</v>
      </c>
      <c r="AL47" s="139">
        <f t="shared" si="68"/>
        <v>0.66722645495638178</v>
      </c>
      <c r="AM47" s="139">
        <f t="shared" si="68"/>
        <v>0.66562109280633253</v>
      </c>
      <c r="AN47" s="139">
        <f t="shared" si="68"/>
        <v>0.67501798249718725</v>
      </c>
      <c r="AO47" s="139">
        <f t="shared" si="69"/>
        <v>0.6734138520119316</v>
      </c>
      <c r="AP47" s="139">
        <f t="shared" si="69"/>
        <v>0.68720179462178488</v>
      </c>
      <c r="AQ47" s="111">
        <f t="shared" si="69"/>
        <v>0.70159330114634411</v>
      </c>
      <c r="AR47" s="111">
        <f t="shared" si="69"/>
        <v>0.7006302544987798</v>
      </c>
      <c r="AS47" s="111">
        <f t="shared" si="69"/>
        <v>0.70816566186490704</v>
      </c>
      <c r="AT47" s="111">
        <f t="shared" si="69"/>
        <v>0.70510761314581727</v>
      </c>
      <c r="AU47" s="111">
        <f t="shared" si="69"/>
        <v>0.69345420531558322</v>
      </c>
      <c r="AV47" s="111">
        <f t="shared" si="69"/>
        <v>0.67797680736329968</v>
      </c>
      <c r="AW47" s="111">
        <f>U47/U48</f>
        <v>0.67980199902311411</v>
      </c>
      <c r="AX47" s="111">
        <f>V47/V48</f>
        <v>0.65444727103615075</v>
      </c>
      <c r="AY47" s="111">
        <f t="shared" si="70"/>
        <v>0.63871159196214289</v>
      </c>
      <c r="AZ47" s="303">
        <f t="shared" si="70"/>
        <v>0.64089558694914595</v>
      </c>
      <c r="BA47" s="303">
        <f t="shared" si="70"/>
        <v>0.659472173227447</v>
      </c>
      <c r="BB47" s="303">
        <f t="shared" si="70"/>
        <v>0.67045087322072383</v>
      </c>
      <c r="BC47" s="303">
        <f t="shared" si="70"/>
        <v>0.68834692811169773</v>
      </c>
      <c r="BD47" s="303">
        <f t="shared" si="70"/>
        <v>0.68834937964991716</v>
      </c>
      <c r="BE47" s="303">
        <f t="shared" si="70"/>
        <v>0.69480212629948179</v>
      </c>
    </row>
    <row r="48" spans="1:64" ht="13.2">
      <c r="A48" s="37">
        <f t="shared" si="47"/>
        <v>41</v>
      </c>
      <c r="B48" s="275" t="s">
        <v>373</v>
      </c>
      <c r="C48" s="270">
        <f t="shared" ref="C48:I48" si="71">SUM(C46:C47)</f>
        <v>45426541.759999998</v>
      </c>
      <c r="D48" s="270">
        <f t="shared" si="71"/>
        <v>46456642.386911876</v>
      </c>
      <c r="E48" s="270">
        <f t="shared" si="71"/>
        <v>49726423.505326614</v>
      </c>
      <c r="F48" s="270">
        <f t="shared" si="71"/>
        <v>62001546.803519025</v>
      </c>
      <c r="G48" s="271">
        <f t="shared" si="71"/>
        <v>69089362.230422139</v>
      </c>
      <c r="H48" s="270">
        <f t="shared" si="71"/>
        <v>69304525.204980463</v>
      </c>
      <c r="I48" s="270">
        <f t="shared" si="71"/>
        <v>70156967.897773236</v>
      </c>
      <c r="J48" s="272">
        <f t="shared" ref="J48:Q48" si="72">SUM(J46:J47)</f>
        <v>71383129.173973843</v>
      </c>
      <c r="K48" s="272">
        <f t="shared" si="72"/>
        <v>74854508.220735207</v>
      </c>
      <c r="L48" s="272">
        <f t="shared" si="72"/>
        <v>75548060.446809053</v>
      </c>
      <c r="M48" s="272">
        <f t="shared" si="72"/>
        <v>77444362.1658189</v>
      </c>
      <c r="N48" s="272">
        <f t="shared" si="72"/>
        <v>70458883.909999996</v>
      </c>
      <c r="O48" s="272">
        <f t="shared" si="72"/>
        <v>72101394.179999992</v>
      </c>
      <c r="P48" s="272">
        <v>73452419.75999999</v>
      </c>
      <c r="Q48" s="352">
        <f t="shared" si="72"/>
        <v>73993807.849999994</v>
      </c>
      <c r="R48" s="352">
        <v>76009456.260000005</v>
      </c>
      <c r="S48" s="352">
        <v>77484929.859999985</v>
      </c>
      <c r="T48" s="352">
        <v>74770781.019999996</v>
      </c>
      <c r="U48" s="352">
        <v>75749321.219999999</v>
      </c>
      <c r="V48" s="352">
        <v>70141384.450000003</v>
      </c>
      <c r="W48" s="352">
        <f>SUM(W46:W47)</f>
        <v>58937073.170000002</v>
      </c>
      <c r="X48" s="352">
        <v>65519528.68</v>
      </c>
      <c r="Y48" s="352">
        <f>SUM(Y46:Y47)</f>
        <v>70723941.530000001</v>
      </c>
      <c r="Z48" s="352">
        <f>SUM(Z46:Z47)</f>
        <v>74479777.810000002</v>
      </c>
      <c r="AA48" s="352">
        <v>81763631.609999999</v>
      </c>
      <c r="AB48" s="352">
        <v>83233529.620000005</v>
      </c>
      <c r="AC48" s="352">
        <f>SUM(AC46:AC47)</f>
        <v>86022580.340000004</v>
      </c>
      <c r="AD48" s="273"/>
      <c r="AE48" s="45">
        <f t="shared" si="68"/>
        <v>1</v>
      </c>
      <c r="AF48" s="23">
        <f t="shared" si="68"/>
        <v>1</v>
      </c>
      <c r="AG48" s="23">
        <f t="shared" si="68"/>
        <v>1</v>
      </c>
      <c r="AH48" s="23">
        <f t="shared" si="68"/>
        <v>1</v>
      </c>
      <c r="AI48" s="45">
        <f t="shared" si="68"/>
        <v>1</v>
      </c>
      <c r="AJ48" s="23">
        <f t="shared" si="68"/>
        <v>1</v>
      </c>
      <c r="AK48" s="139">
        <f t="shared" si="68"/>
        <v>1</v>
      </c>
      <c r="AL48" s="139">
        <f t="shared" si="68"/>
        <v>1</v>
      </c>
      <c r="AM48" s="139">
        <f t="shared" si="68"/>
        <v>1</v>
      </c>
      <c r="AN48" s="139">
        <f t="shared" si="68"/>
        <v>1</v>
      </c>
      <c r="AO48" s="139">
        <f t="shared" si="69"/>
        <v>1</v>
      </c>
      <c r="AP48" s="139">
        <f t="shared" si="69"/>
        <v>1</v>
      </c>
      <c r="AQ48" s="111">
        <f t="shared" si="69"/>
        <v>1</v>
      </c>
      <c r="AR48" s="111">
        <f t="shared" si="69"/>
        <v>1</v>
      </c>
      <c r="AS48" s="111">
        <f t="shared" si="69"/>
        <v>1</v>
      </c>
      <c r="AT48" s="111">
        <f t="shared" si="69"/>
        <v>1</v>
      </c>
      <c r="AU48" s="111">
        <f t="shared" si="69"/>
        <v>1</v>
      </c>
      <c r="AV48" s="111">
        <f t="shared" si="69"/>
        <v>1</v>
      </c>
      <c r="AW48" s="111">
        <f>SUM(AW46:AW47)</f>
        <v>1</v>
      </c>
      <c r="AX48" s="111">
        <f>SUM(AX46:AX47)</f>
        <v>1</v>
      </c>
      <c r="AY48" s="111">
        <f>W48/W$48</f>
        <v>1</v>
      </c>
      <c r="AZ48" s="111">
        <f>Z48/Z$48</f>
        <v>1</v>
      </c>
      <c r="BA48" s="111">
        <f>SUM(BA46:BA47)</f>
        <v>0.99999999999999989</v>
      </c>
      <c r="BB48" s="111">
        <f>SUM(BB46:BB47)</f>
        <v>0.99999999999999989</v>
      </c>
      <c r="BC48" s="111">
        <f>SUM(BC46:BC47)</f>
        <v>1</v>
      </c>
      <c r="BD48" s="111">
        <f>SUM(BD46:BD47)</f>
        <v>1</v>
      </c>
      <c r="BE48" s="111">
        <f>SUM(BE46:BE47)</f>
        <v>1</v>
      </c>
    </row>
    <row r="49" spans="1:66" ht="13.2">
      <c r="A49" s="37">
        <f t="shared" si="47"/>
        <v>42</v>
      </c>
      <c r="B49" s="140"/>
      <c r="C49" s="48"/>
      <c r="D49" s="48"/>
      <c r="E49" s="48"/>
      <c r="F49" s="48"/>
      <c r="G49" s="132"/>
      <c r="H49" s="48"/>
      <c r="I49" s="48"/>
      <c r="J49" s="354"/>
      <c r="K49" s="354"/>
      <c r="L49" s="354"/>
      <c r="M49" s="354"/>
      <c r="N49" s="354"/>
      <c r="O49" s="354"/>
      <c r="P49" s="354"/>
      <c r="Q49" s="344"/>
      <c r="R49" s="344"/>
      <c r="S49" s="344"/>
      <c r="T49" s="354"/>
      <c r="U49" s="354"/>
      <c r="V49" s="344"/>
      <c r="W49" s="354"/>
      <c r="X49" s="354"/>
      <c r="Y49" s="354"/>
      <c r="Z49" s="354"/>
      <c r="AA49" s="354"/>
      <c r="AB49" s="354"/>
      <c r="AC49" s="354"/>
      <c r="AD49" s="98"/>
      <c r="AE49" s="40"/>
      <c r="AF49" s="336"/>
      <c r="AG49" s="336"/>
      <c r="AH49" s="336"/>
      <c r="AI49" s="40"/>
      <c r="AJ49" s="336"/>
      <c r="AK49" s="113"/>
      <c r="AL49" s="113"/>
      <c r="AM49" s="113"/>
      <c r="AN49" s="113"/>
      <c r="AO49" s="113"/>
      <c r="AP49" s="113"/>
      <c r="AQ49" s="112"/>
      <c r="AR49" s="112"/>
      <c r="AS49" s="112"/>
      <c r="AT49" s="112"/>
      <c r="AU49" s="112"/>
      <c r="AV49" s="112"/>
      <c r="AW49" s="112"/>
      <c r="AX49" s="112"/>
      <c r="AY49" s="112"/>
      <c r="AZ49" s="112"/>
      <c r="BA49" s="112"/>
      <c r="BB49" s="378"/>
      <c r="BC49" s="378"/>
      <c r="BD49" s="378"/>
      <c r="BE49" s="378"/>
    </row>
    <row r="50" spans="1:66" ht="13.2">
      <c r="A50" s="387" t="s">
        <v>375</v>
      </c>
      <c r="B50" s="395"/>
      <c r="C50" s="389"/>
      <c r="D50" s="389"/>
      <c r="E50" s="389"/>
      <c r="F50" s="389"/>
      <c r="G50" s="390"/>
      <c r="H50" s="389"/>
      <c r="I50" s="389"/>
      <c r="J50" s="389"/>
      <c r="K50" s="389"/>
      <c r="L50" s="389"/>
      <c r="M50" s="389"/>
      <c r="N50" s="389"/>
      <c r="O50" s="389"/>
      <c r="P50" s="400"/>
      <c r="Q50" s="400"/>
      <c r="R50" s="400"/>
      <c r="S50" s="400"/>
      <c r="T50" s="400"/>
      <c r="U50" s="400"/>
      <c r="V50" s="400"/>
      <c r="W50" s="400"/>
      <c r="X50" s="400"/>
      <c r="Y50" s="400"/>
      <c r="Z50" s="400"/>
      <c r="AA50" s="400"/>
      <c r="AB50" s="862"/>
      <c r="AC50" s="400"/>
      <c r="AD50" s="400"/>
      <c r="AE50" s="401"/>
      <c r="AF50" s="388"/>
      <c r="AG50" s="388"/>
      <c r="AH50" s="388"/>
      <c r="AI50" s="401"/>
      <c r="AJ50" s="388"/>
      <c r="AK50" s="388"/>
      <c r="AL50" s="388"/>
      <c r="AM50" s="388"/>
      <c r="AN50" s="388"/>
      <c r="AO50" s="388"/>
      <c r="AP50" s="388"/>
      <c r="AQ50" s="402"/>
      <c r="AR50" s="402"/>
      <c r="AS50" s="402"/>
      <c r="AT50" s="402"/>
      <c r="AU50" s="402"/>
      <c r="AV50" s="402"/>
      <c r="AW50" s="402"/>
      <c r="AX50" s="402"/>
      <c r="AY50" s="402"/>
      <c r="AZ50" s="402"/>
      <c r="BA50" s="402"/>
      <c r="BB50" s="394"/>
      <c r="BC50" s="394"/>
      <c r="BD50" s="866"/>
      <c r="BE50" s="394"/>
    </row>
    <row r="51" spans="1:66" ht="13.2">
      <c r="A51" s="63"/>
      <c r="B51" s="266" t="s">
        <v>375</v>
      </c>
      <c r="C51" s="355"/>
      <c r="D51" s="355"/>
      <c r="E51" s="355"/>
      <c r="F51" s="355"/>
      <c r="G51" s="123"/>
      <c r="H51" s="355"/>
      <c r="I51" s="355"/>
      <c r="J51" s="355"/>
      <c r="K51" s="355"/>
      <c r="L51" s="355"/>
      <c r="M51" s="355"/>
      <c r="N51" s="355"/>
      <c r="O51" s="355"/>
      <c r="P51" s="355"/>
      <c r="Q51" s="64"/>
      <c r="R51" s="355"/>
      <c r="S51" s="355"/>
      <c r="T51" s="355"/>
      <c r="U51" s="355"/>
      <c r="V51" s="355"/>
      <c r="W51" s="355"/>
      <c r="X51" s="355"/>
      <c r="Y51" s="355"/>
      <c r="Z51" s="355"/>
      <c r="AA51" s="355"/>
      <c r="AB51" s="855"/>
      <c r="AC51" s="355"/>
      <c r="AD51" s="350"/>
      <c r="AE51" s="64"/>
      <c r="AF51" s="355"/>
      <c r="AG51" s="355"/>
      <c r="AH51" s="355"/>
      <c r="AI51" s="64"/>
      <c r="AJ51" s="355"/>
      <c r="AK51" s="355"/>
      <c r="AL51" s="355"/>
      <c r="AM51" s="355"/>
      <c r="AN51" s="355"/>
      <c r="AO51" s="355"/>
      <c r="AP51" s="355"/>
      <c r="AQ51" s="117"/>
      <c r="AR51" s="117"/>
      <c r="AS51" s="117"/>
      <c r="AT51" s="117"/>
      <c r="AU51" s="117"/>
      <c r="AV51" s="117"/>
      <c r="AW51" s="117"/>
      <c r="AX51" s="117"/>
      <c r="AY51" s="117"/>
      <c r="AZ51" s="117"/>
      <c r="BA51" s="117"/>
      <c r="BB51" s="117"/>
      <c r="BC51" s="117"/>
      <c r="BD51" s="865"/>
      <c r="BE51" s="117"/>
    </row>
    <row r="52" spans="1:66" ht="14.4">
      <c r="A52" s="37">
        <f>A49+3</f>
        <v>45</v>
      </c>
      <c r="B52" s="140" t="s">
        <v>371</v>
      </c>
      <c r="C52" s="342">
        <v>20148709.109999992</v>
      </c>
      <c r="D52" s="342">
        <v>22261522.485762782</v>
      </c>
      <c r="E52" s="342">
        <v>24834678.070196241</v>
      </c>
      <c r="F52" s="342">
        <v>31222288.266773295</v>
      </c>
      <c r="G52" s="133">
        <v>32963449.983371992</v>
      </c>
      <c r="H52" s="342">
        <v>31186521.796508156</v>
      </c>
      <c r="I52" s="342">
        <v>28693130.054154675</v>
      </c>
      <c r="J52" s="342">
        <v>27914823.18653493</v>
      </c>
      <c r="K52" s="342">
        <v>28236713.239987448</v>
      </c>
      <c r="L52" s="342">
        <v>28021569.673643224</v>
      </c>
      <c r="M52" s="342">
        <v>27590889.002024636</v>
      </c>
      <c r="N52" s="342">
        <v>26212453.890885551</v>
      </c>
      <c r="O52" s="342">
        <v>27252444.515933178</v>
      </c>
      <c r="P52" s="342">
        <v>27897147.382223777</v>
      </c>
      <c r="Q52" s="324">
        <v>27041773.440756578</v>
      </c>
      <c r="R52" s="324">
        <v>28233694.289999999</v>
      </c>
      <c r="S52" s="469">
        <v>30022015.869999897</v>
      </c>
      <c r="T52" s="469">
        <v>32511062.219999999</v>
      </c>
      <c r="U52" s="469">
        <v>36555222.089999996</v>
      </c>
      <c r="V52" s="469">
        <v>35768740.43</v>
      </c>
      <c r="W52" s="469">
        <v>42487276.450000003</v>
      </c>
      <c r="X52" s="469">
        <v>38229867</v>
      </c>
      <c r="Y52" s="469">
        <v>41548138.009999998</v>
      </c>
      <c r="Z52" s="469">
        <v>41479515.119999886</v>
      </c>
      <c r="AA52" s="469">
        <v>37654794.339999989</v>
      </c>
      <c r="AB52" s="469">
        <v>32847012.399999999</v>
      </c>
      <c r="AC52" s="469">
        <f>Lead!F28</f>
        <v>34119707.200000003</v>
      </c>
      <c r="AD52" s="469"/>
      <c r="AE52" s="470">
        <f t="shared" ref="AE52:AN54" si="73">C52/C$54</f>
        <v>0.29986897178316207</v>
      </c>
      <c r="AF52" s="471">
        <f t="shared" si="73"/>
        <v>0.3012939113250539</v>
      </c>
      <c r="AG52" s="471">
        <f t="shared" si="73"/>
        <v>0.30033019729937199</v>
      </c>
      <c r="AH52" s="471">
        <f t="shared" si="73"/>
        <v>0.33252181087246757</v>
      </c>
      <c r="AI52" s="470">
        <f t="shared" si="73"/>
        <v>0.35180615366582557</v>
      </c>
      <c r="AJ52" s="471">
        <f t="shared" si="73"/>
        <v>0.34523622697278511</v>
      </c>
      <c r="AK52" s="471">
        <f t="shared" si="73"/>
        <v>0.31636132612708706</v>
      </c>
      <c r="AL52" s="471">
        <f t="shared" si="73"/>
        <v>0.28557099582797024</v>
      </c>
      <c r="AM52" s="471">
        <f t="shared" si="73"/>
        <v>0.3133969365319198</v>
      </c>
      <c r="AN52" s="471">
        <f t="shared" si="73"/>
        <v>0.29860452622554134</v>
      </c>
      <c r="AO52" s="471">
        <f t="shared" ref="AO52:AV54" si="74">M52/M$54</f>
        <v>0.32004964829476235</v>
      </c>
      <c r="AP52" s="471">
        <f t="shared" si="74"/>
        <v>0.28777718342620218</v>
      </c>
      <c r="AQ52" s="472">
        <f t="shared" si="74"/>
        <v>0.27638682269564413</v>
      </c>
      <c r="AR52" s="472">
        <f t="shared" si="74"/>
        <v>0.27942111094664657</v>
      </c>
      <c r="AS52" s="472">
        <f t="shared" si="74"/>
        <v>0.28688687006149705</v>
      </c>
      <c r="AT52" s="472">
        <f t="shared" si="74"/>
        <v>0.28671723748337913</v>
      </c>
      <c r="AU52" s="472">
        <f t="shared" si="74"/>
        <v>0.27738782946189239</v>
      </c>
      <c r="AV52" s="472">
        <f t="shared" si="74"/>
        <v>0.30334681208660147</v>
      </c>
      <c r="AW52" s="472">
        <f>U52/U54</f>
        <v>0.32121473218715257</v>
      </c>
      <c r="AX52" s="472">
        <f>V52/V54</f>
        <v>0.30828946147341896</v>
      </c>
      <c r="AY52" s="472">
        <f t="shared" ref="AY52:BE53" si="75">W52/W$54</f>
        <v>0.34361740677711983</v>
      </c>
      <c r="AZ52" s="472">
        <f t="shared" si="75"/>
        <v>0.32649934156306443</v>
      </c>
      <c r="BA52" s="472">
        <f t="shared" si="75"/>
        <v>0.35119771408118161</v>
      </c>
      <c r="BB52" s="472">
        <f t="shared" si="75"/>
        <v>0.35552623889937229</v>
      </c>
      <c r="BC52" s="472">
        <f t="shared" si="75"/>
        <v>0.33267841904716189</v>
      </c>
      <c r="BD52" s="472">
        <f t="shared" si="75"/>
        <v>0.31661769155336794</v>
      </c>
      <c r="BE52" s="472">
        <f t="shared" si="75"/>
        <v>0.31077166732436767</v>
      </c>
      <c r="BM52" s="161"/>
      <c r="BN52" s="161"/>
    </row>
    <row r="53" spans="1:66" ht="13.2">
      <c r="A53" s="37">
        <f t="shared" si="47"/>
        <v>46</v>
      </c>
      <c r="B53" s="141" t="s">
        <v>372</v>
      </c>
      <c r="C53" s="74">
        <v>47043001.289999992</v>
      </c>
      <c r="D53" s="74">
        <v>51624877.633839108</v>
      </c>
      <c r="E53" s="74">
        <v>57856567.410659611</v>
      </c>
      <c r="F53" s="74">
        <v>62673171.356920414</v>
      </c>
      <c r="G53" s="134">
        <v>60734314.083266228</v>
      </c>
      <c r="H53" s="74">
        <v>59147340.5271772</v>
      </c>
      <c r="I53" s="74">
        <v>62004207.719136283</v>
      </c>
      <c r="J53" s="343">
        <v>69836081.472392678</v>
      </c>
      <c r="K53" s="343">
        <v>61862167.599300876</v>
      </c>
      <c r="L53" s="343">
        <v>65820174.883430339</v>
      </c>
      <c r="M53" s="343">
        <v>58617263.854977466</v>
      </c>
      <c r="N53" s="343">
        <v>64873481.341389373</v>
      </c>
      <c r="O53" s="343">
        <v>71350101.908443362</v>
      </c>
      <c r="P53" s="343">
        <v>71941935.240100116</v>
      </c>
      <c r="Q53" s="325">
        <v>67217588.916816309</v>
      </c>
      <c r="R53" s="325">
        <v>70238565.479999691</v>
      </c>
      <c r="S53" s="473">
        <v>78209177.719999805</v>
      </c>
      <c r="T53" s="473">
        <v>74663501.429999799</v>
      </c>
      <c r="U53" s="473">
        <v>77247846.159999996</v>
      </c>
      <c r="V53" s="473">
        <v>80254493.900000006</v>
      </c>
      <c r="W53" s="473">
        <v>81159767.069999784</v>
      </c>
      <c r="X53" s="473">
        <v>78860313.999999896</v>
      </c>
      <c r="Y53" s="473">
        <v>76755986.259999901</v>
      </c>
      <c r="Z53" s="473">
        <v>75191241.019999653</v>
      </c>
      <c r="AA53" s="473">
        <v>75531971.569999978</v>
      </c>
      <c r="AB53" s="473">
        <v>70896439.959999993</v>
      </c>
      <c r="AC53" s="473">
        <f>Lead!E28</f>
        <v>75670569.030000031</v>
      </c>
      <c r="AD53" s="473"/>
      <c r="AE53" s="474">
        <f t="shared" si="73"/>
        <v>0.70013102821683804</v>
      </c>
      <c r="AF53" s="475">
        <f t="shared" si="73"/>
        <v>0.6987060886749461</v>
      </c>
      <c r="AG53" s="475">
        <f t="shared" si="73"/>
        <v>0.69966980270062795</v>
      </c>
      <c r="AH53" s="475">
        <f t="shared" si="73"/>
        <v>0.66747818912753243</v>
      </c>
      <c r="AI53" s="474">
        <f t="shared" si="73"/>
        <v>0.64819384633417454</v>
      </c>
      <c r="AJ53" s="475">
        <f t="shared" si="73"/>
        <v>0.654763773027215</v>
      </c>
      <c r="AK53" s="475">
        <f t="shared" si="73"/>
        <v>0.68363867387291288</v>
      </c>
      <c r="AL53" s="475">
        <f t="shared" si="73"/>
        <v>0.71442900417202981</v>
      </c>
      <c r="AM53" s="475">
        <f t="shared" si="73"/>
        <v>0.6866030634680802</v>
      </c>
      <c r="AN53" s="475">
        <f t="shared" si="73"/>
        <v>0.70139547377445866</v>
      </c>
      <c r="AO53" s="475">
        <f t="shared" si="74"/>
        <v>0.67995035170523754</v>
      </c>
      <c r="AP53" s="475">
        <f t="shared" si="74"/>
        <v>0.71222281657379782</v>
      </c>
      <c r="AQ53" s="476">
        <f t="shared" si="74"/>
        <v>0.72361317730435581</v>
      </c>
      <c r="AR53" s="476">
        <f t="shared" si="74"/>
        <v>0.72057888905335343</v>
      </c>
      <c r="AS53" s="476">
        <f t="shared" si="74"/>
        <v>0.71311312993850295</v>
      </c>
      <c r="AT53" s="476">
        <f t="shared" si="74"/>
        <v>0.71328276251662093</v>
      </c>
      <c r="AU53" s="476">
        <f t="shared" si="74"/>
        <v>0.72261217053810756</v>
      </c>
      <c r="AV53" s="476">
        <f t="shared" si="74"/>
        <v>0.69665318791339848</v>
      </c>
      <c r="AW53" s="476">
        <f>U53/U54</f>
        <v>0.67878526781284731</v>
      </c>
      <c r="AX53" s="476">
        <f>V53/V54</f>
        <v>0.69171053852658093</v>
      </c>
      <c r="AY53" s="476">
        <f t="shared" si="75"/>
        <v>0.65638259322288017</v>
      </c>
      <c r="AZ53" s="477">
        <f t="shared" si="75"/>
        <v>0.67350065843693563</v>
      </c>
      <c r="BA53" s="477">
        <f t="shared" si="75"/>
        <v>0.6488022859188185</v>
      </c>
      <c r="BB53" s="476">
        <f t="shared" si="75"/>
        <v>0.64447376110062771</v>
      </c>
      <c r="BC53" s="476">
        <f t="shared" si="75"/>
        <v>0.66732158095283811</v>
      </c>
      <c r="BD53" s="476">
        <f t="shared" si="75"/>
        <v>0.68338230844663206</v>
      </c>
      <c r="BE53" s="476">
        <f t="shared" si="75"/>
        <v>0.68922833267563233</v>
      </c>
    </row>
    <row r="54" spans="1:66" ht="13.2">
      <c r="A54" s="37">
        <f t="shared" si="47"/>
        <v>47</v>
      </c>
      <c r="B54" s="275" t="s">
        <v>373</v>
      </c>
      <c r="C54" s="270">
        <f t="shared" ref="C54:I54" si="76">SUM(C52:C53)</f>
        <v>67191710.399999976</v>
      </c>
      <c r="D54" s="270">
        <f t="shared" si="76"/>
        <v>73886400.11960189</v>
      </c>
      <c r="E54" s="270">
        <f t="shared" si="76"/>
        <v>82691245.480855852</v>
      </c>
      <c r="F54" s="270">
        <f t="shared" si="76"/>
        <v>93895459.623693705</v>
      </c>
      <c r="G54" s="271">
        <f t="shared" si="76"/>
        <v>93697764.066638216</v>
      </c>
      <c r="H54" s="270">
        <f t="shared" si="76"/>
        <v>90333862.323685348</v>
      </c>
      <c r="I54" s="270">
        <f t="shared" si="76"/>
        <v>90697337.773290962</v>
      </c>
      <c r="J54" s="272">
        <f t="shared" ref="J54:Q54" si="77">SUM(J52:J53)</f>
        <v>97750904.658927605</v>
      </c>
      <c r="K54" s="272">
        <f t="shared" si="77"/>
        <v>90098880.839288324</v>
      </c>
      <c r="L54" s="272">
        <f t="shared" si="77"/>
        <v>93841744.557073563</v>
      </c>
      <c r="M54" s="272">
        <f t="shared" si="77"/>
        <v>86208152.857002109</v>
      </c>
      <c r="N54" s="272">
        <f t="shared" si="77"/>
        <v>91085935.23227492</v>
      </c>
      <c r="O54" s="272">
        <f t="shared" si="77"/>
        <v>98602546.424376547</v>
      </c>
      <c r="P54" s="272">
        <v>99839082.6223239</v>
      </c>
      <c r="Q54" s="352">
        <f t="shared" si="77"/>
        <v>94259362.357572883</v>
      </c>
      <c r="R54" s="352">
        <v>98472259.769999683</v>
      </c>
      <c r="S54" s="352">
        <v>108231193.58999971</v>
      </c>
      <c r="T54" s="352">
        <v>107174563.6499998</v>
      </c>
      <c r="U54" s="352">
        <v>113803068.25</v>
      </c>
      <c r="V54" s="352">
        <v>116023234.33000001</v>
      </c>
      <c r="W54" s="352">
        <f>SUM(W52:W53)</f>
        <v>123647043.51999979</v>
      </c>
      <c r="X54" s="352">
        <v>117090180.9999999</v>
      </c>
      <c r="Y54" s="352">
        <f>SUM(Y52:Y53)</f>
        <v>118304124.26999989</v>
      </c>
      <c r="Z54" s="352">
        <f>SUM(Z52:Z53)</f>
        <v>116670756.13999954</v>
      </c>
      <c r="AA54" s="352">
        <v>113186765.90999997</v>
      </c>
      <c r="AB54" s="352">
        <v>103743452.35999998</v>
      </c>
      <c r="AC54" s="352">
        <f>SUM(AC52:AC53)</f>
        <v>109790276.23000003</v>
      </c>
      <c r="AD54" s="273"/>
      <c r="AE54" s="45">
        <f t="shared" si="73"/>
        <v>1</v>
      </c>
      <c r="AF54" s="23">
        <f t="shared" si="73"/>
        <v>1</v>
      </c>
      <c r="AG54" s="23">
        <f t="shared" si="73"/>
        <v>1</v>
      </c>
      <c r="AH54" s="23">
        <f t="shared" si="73"/>
        <v>1</v>
      </c>
      <c r="AI54" s="45">
        <f t="shared" si="73"/>
        <v>1</v>
      </c>
      <c r="AJ54" s="23">
        <f t="shared" si="73"/>
        <v>1</v>
      </c>
      <c r="AK54" s="139">
        <f t="shared" si="73"/>
        <v>1</v>
      </c>
      <c r="AL54" s="139">
        <f t="shared" si="73"/>
        <v>1</v>
      </c>
      <c r="AM54" s="139">
        <f t="shared" si="73"/>
        <v>1</v>
      </c>
      <c r="AN54" s="139">
        <f t="shared" si="73"/>
        <v>1</v>
      </c>
      <c r="AO54" s="139">
        <f t="shared" si="74"/>
        <v>1</v>
      </c>
      <c r="AP54" s="139">
        <f t="shared" si="74"/>
        <v>1</v>
      </c>
      <c r="AQ54" s="111">
        <f t="shared" si="74"/>
        <v>1</v>
      </c>
      <c r="AR54" s="111">
        <f t="shared" si="74"/>
        <v>1</v>
      </c>
      <c r="AS54" s="111">
        <f t="shared" si="74"/>
        <v>1</v>
      </c>
      <c r="AT54" s="111">
        <f t="shared" si="74"/>
        <v>1</v>
      </c>
      <c r="AU54" s="111">
        <f t="shared" si="74"/>
        <v>1</v>
      </c>
      <c r="AV54" s="111">
        <f t="shared" si="74"/>
        <v>1</v>
      </c>
      <c r="AW54" s="111">
        <f>SUM(AW52:AW53)</f>
        <v>0.99999999999999989</v>
      </c>
      <c r="AX54" s="111">
        <f>SUM(AX52:AX53)</f>
        <v>0.99999999999999989</v>
      </c>
      <c r="AY54" s="111">
        <f>W54/W$54</f>
        <v>1</v>
      </c>
      <c r="AZ54" s="111">
        <f>Z54/Z$54</f>
        <v>1</v>
      </c>
      <c r="BA54" s="111">
        <f>SUM(BA52:BA53)</f>
        <v>1</v>
      </c>
      <c r="BB54" s="111">
        <f>SUM(BB52:BB53)</f>
        <v>1</v>
      </c>
      <c r="BC54" s="111">
        <f>SUM(BC52:BC53)</f>
        <v>1</v>
      </c>
      <c r="BD54" s="111">
        <f>SUM(BD52:BD53)</f>
        <v>1</v>
      </c>
      <c r="BE54" s="111">
        <f>SUM(BE52:BE53)</f>
        <v>1</v>
      </c>
    </row>
    <row r="55" spans="1:66" ht="13.2">
      <c r="A55" s="37">
        <f t="shared" si="47"/>
        <v>48</v>
      </c>
      <c r="B55" s="140"/>
      <c r="C55" s="48"/>
      <c r="D55" s="48"/>
      <c r="E55" s="48"/>
      <c r="F55" s="48"/>
      <c r="G55" s="132"/>
      <c r="H55" s="48"/>
      <c r="I55" s="48"/>
      <c r="J55" s="354"/>
      <c r="K55" s="354"/>
      <c r="L55" s="354"/>
      <c r="M55" s="354"/>
      <c r="N55" s="354"/>
      <c r="O55" s="354"/>
      <c r="P55" s="354"/>
      <c r="Q55" s="344"/>
      <c r="R55" s="344"/>
      <c r="S55" s="344"/>
      <c r="T55" s="354"/>
      <c r="U55" s="354"/>
      <c r="V55" s="344"/>
      <c r="W55" s="354"/>
      <c r="X55" s="354"/>
      <c r="Y55" s="354"/>
      <c r="Z55" s="354"/>
      <c r="AA55" s="354"/>
      <c r="AB55" s="354"/>
      <c r="AC55" s="354"/>
      <c r="AD55" s="98"/>
      <c r="AE55" s="40"/>
      <c r="AF55" s="336"/>
      <c r="AG55" s="336"/>
      <c r="AH55" s="336"/>
      <c r="AI55" s="40"/>
      <c r="AJ55" s="336"/>
      <c r="AK55" s="113"/>
      <c r="AL55" s="113"/>
      <c r="AM55" s="113"/>
      <c r="AN55" s="113"/>
      <c r="AO55" s="113"/>
      <c r="AP55" s="113"/>
      <c r="AQ55" s="112"/>
      <c r="AR55" s="112"/>
      <c r="AS55" s="112"/>
      <c r="AT55" s="112"/>
      <c r="AU55" s="112"/>
      <c r="AV55" s="112"/>
      <c r="AW55" s="112"/>
      <c r="AX55" s="112"/>
      <c r="AY55" s="112"/>
      <c r="AZ55" s="112"/>
      <c r="BA55" s="112"/>
      <c r="BB55" s="378"/>
      <c r="BC55" s="378"/>
      <c r="BD55" s="378"/>
      <c r="BE55" s="378"/>
    </row>
    <row r="56" spans="1:66" ht="13.2">
      <c r="A56" s="387" t="s">
        <v>1045</v>
      </c>
      <c r="B56" s="395"/>
      <c r="C56" s="389"/>
      <c r="D56" s="389"/>
      <c r="E56" s="389"/>
      <c r="F56" s="389"/>
      <c r="G56" s="390"/>
      <c r="H56" s="389"/>
      <c r="I56" s="389"/>
      <c r="J56" s="389"/>
      <c r="K56" s="389"/>
      <c r="L56" s="389"/>
      <c r="M56" s="389"/>
      <c r="N56" s="389"/>
      <c r="O56" s="389"/>
      <c r="P56" s="400"/>
      <c r="Q56" s="400"/>
      <c r="R56" s="400"/>
      <c r="S56" s="400"/>
      <c r="T56" s="400"/>
      <c r="U56" s="400"/>
      <c r="V56" s="400"/>
      <c r="W56" s="400"/>
      <c r="X56" s="400"/>
      <c r="Y56" s="400"/>
      <c r="Z56" s="400"/>
      <c r="AA56" s="400"/>
      <c r="AB56" s="862"/>
      <c r="AC56" s="400"/>
      <c r="AD56" s="400"/>
      <c r="AE56" s="401"/>
      <c r="AF56" s="388"/>
      <c r="AG56" s="388"/>
      <c r="AH56" s="388"/>
      <c r="AI56" s="401"/>
      <c r="AJ56" s="388"/>
      <c r="AK56" s="388"/>
      <c r="AL56" s="388"/>
      <c r="AM56" s="388"/>
      <c r="AN56" s="388"/>
      <c r="AO56" s="388"/>
      <c r="AP56" s="388"/>
      <c r="AQ56" s="402"/>
      <c r="AR56" s="402"/>
      <c r="AS56" s="402"/>
      <c r="AT56" s="402"/>
      <c r="AU56" s="402"/>
      <c r="AV56" s="402"/>
      <c r="AW56" s="402"/>
      <c r="AX56" s="402"/>
      <c r="AY56" s="402"/>
      <c r="AZ56" s="402"/>
      <c r="BA56" s="402"/>
      <c r="BB56" s="394"/>
      <c r="BC56" s="394"/>
      <c r="BD56" s="866"/>
      <c r="BE56" s="394"/>
    </row>
    <row r="57" spans="1:66" ht="13.2">
      <c r="A57" s="63"/>
      <c r="B57" s="266" t="s">
        <v>376</v>
      </c>
      <c r="C57" s="355"/>
      <c r="D57" s="355"/>
      <c r="E57" s="355"/>
      <c r="F57" s="355"/>
      <c r="G57" s="123"/>
      <c r="H57" s="355"/>
      <c r="I57" s="355"/>
      <c r="J57" s="355"/>
      <c r="K57" s="355"/>
      <c r="L57" s="355"/>
      <c r="M57" s="355"/>
      <c r="N57" s="355"/>
      <c r="O57" s="355"/>
      <c r="P57" s="355"/>
      <c r="Q57" s="64"/>
      <c r="R57" s="355"/>
      <c r="S57" s="355"/>
      <c r="T57" s="355"/>
      <c r="U57" s="355"/>
      <c r="V57" s="355"/>
      <c r="W57" s="355"/>
      <c r="X57" s="355"/>
      <c r="Y57" s="355"/>
      <c r="Z57" s="355"/>
      <c r="AA57" s="355"/>
      <c r="AB57" s="855"/>
      <c r="AC57" s="355"/>
      <c r="AD57" s="350"/>
      <c r="AE57" s="64"/>
      <c r="AF57" s="355"/>
      <c r="AG57" s="355"/>
      <c r="AH57" s="355"/>
      <c r="AI57" s="64"/>
      <c r="AJ57" s="355"/>
      <c r="AK57" s="355"/>
      <c r="AL57" s="355"/>
      <c r="AM57" s="355"/>
      <c r="AN57" s="355"/>
      <c r="AO57" s="355"/>
      <c r="AP57" s="355"/>
      <c r="AQ57" s="117"/>
      <c r="AR57" s="117"/>
      <c r="AS57" s="117"/>
      <c r="AT57" s="117"/>
      <c r="AU57" s="117"/>
      <c r="AV57" s="117"/>
      <c r="AW57" s="117"/>
      <c r="AX57" s="117"/>
      <c r="AY57" s="117"/>
      <c r="AZ57" s="117"/>
      <c r="BA57" s="117"/>
      <c r="BB57" s="117"/>
      <c r="BC57" s="117"/>
      <c r="BD57" s="865"/>
      <c r="BE57" s="117"/>
    </row>
    <row r="58" spans="1:66" ht="13.2">
      <c r="A58" s="37">
        <f>A55+3</f>
        <v>51</v>
      </c>
      <c r="B58" s="140" t="s">
        <v>371</v>
      </c>
      <c r="C58" s="342">
        <v>1291310151.5474999</v>
      </c>
      <c r="D58" s="342">
        <v>1361881107.3183331</v>
      </c>
      <c r="E58" s="342">
        <v>1451649757.2789996</v>
      </c>
      <c r="F58" s="342">
        <v>1579494154.7979171</v>
      </c>
      <c r="G58" s="133">
        <v>1709512380.5412495</v>
      </c>
      <c r="H58" s="342">
        <v>1736754146.0595839</v>
      </c>
      <c r="I58" s="342">
        <v>1714478103.9949996</v>
      </c>
      <c r="J58" s="342">
        <v>1750859729.093334</v>
      </c>
      <c r="K58" s="342">
        <v>1800043615.3608336</v>
      </c>
      <c r="L58" s="342">
        <v>1826708795.1416669</v>
      </c>
      <c r="M58" s="342">
        <v>1853630438.5337503</v>
      </c>
      <c r="N58" s="342">
        <v>1882673392.9354162</v>
      </c>
      <c r="O58" s="342">
        <v>1902189038.6412506</v>
      </c>
      <c r="P58" s="342">
        <v>1925619726.717083</v>
      </c>
      <c r="Q58" s="324">
        <v>1960843365.1862504</v>
      </c>
      <c r="R58" s="324">
        <v>1996524044.5058331</v>
      </c>
      <c r="S58" s="324">
        <v>2028813306.4595833</v>
      </c>
      <c r="T58" s="342">
        <v>2044228678.2845836</v>
      </c>
      <c r="U58" s="342">
        <v>2055150489.7379165</v>
      </c>
      <c r="V58" s="324">
        <v>2078593864.61375</v>
      </c>
      <c r="W58" s="324">
        <v>2114296582.1483338</v>
      </c>
      <c r="X58" s="324">
        <v>2123904942.4745834</v>
      </c>
      <c r="Y58" s="324">
        <v>2158868617.9120831</v>
      </c>
      <c r="Z58" s="324">
        <v>2191996415.809166</v>
      </c>
      <c r="AA58" s="344">
        <v>2345099323.4824991</v>
      </c>
      <c r="AB58" s="324">
        <v>2427713526.0904169</v>
      </c>
      <c r="AC58" s="324">
        <f>Lead!F31</f>
        <v>2583606244.715416</v>
      </c>
      <c r="AD58" s="104"/>
      <c r="AE58" s="43">
        <f t="shared" ref="AE58:AN60" si="78">C58/C$60</f>
        <v>0.34859831719816803</v>
      </c>
      <c r="AF58" s="24">
        <f t="shared" si="78"/>
        <v>0.33666974222235529</v>
      </c>
      <c r="AG58" s="24">
        <f t="shared" si="78"/>
        <v>0.31336960689110949</v>
      </c>
      <c r="AH58" s="24">
        <f t="shared" si="78"/>
        <v>0.31857499750902651</v>
      </c>
      <c r="AI58" s="43">
        <f t="shared" si="78"/>
        <v>0.31678089623855249</v>
      </c>
      <c r="AJ58" s="24">
        <f t="shared" si="78"/>
        <v>0.31775347295637846</v>
      </c>
      <c r="AK58" s="110">
        <f t="shared" si="78"/>
        <v>0.31263905535929198</v>
      </c>
      <c r="AL58" s="110">
        <f t="shared" si="78"/>
        <v>0.31094120328955838</v>
      </c>
      <c r="AM58" s="110">
        <f t="shared" si="78"/>
        <v>0.30305619671001688</v>
      </c>
      <c r="AN58" s="110">
        <f t="shared" si="78"/>
        <v>0.28000744906387165</v>
      </c>
      <c r="AO58" s="110">
        <f t="shared" ref="AO58:AV60" si="79">M58/M$60</f>
        <v>0.26909838019664162</v>
      </c>
      <c r="AP58" s="110">
        <f t="shared" si="79"/>
        <v>0.26419449374216031</v>
      </c>
      <c r="AQ58" s="109">
        <f t="shared" si="79"/>
        <v>0.25870344067426781</v>
      </c>
      <c r="AR58" s="109">
        <f t="shared" si="79"/>
        <v>0.26092538501681112</v>
      </c>
      <c r="AS58" s="109">
        <f t="shared" si="79"/>
        <v>0.26417793001110562</v>
      </c>
      <c r="AT58" s="109">
        <f t="shared" si="79"/>
        <v>0.26339035178148629</v>
      </c>
      <c r="AU58" s="109">
        <f t="shared" si="79"/>
        <v>0.26683499042856307</v>
      </c>
      <c r="AV58" s="109">
        <f t="shared" si="79"/>
        <v>0.26831349995580589</v>
      </c>
      <c r="AW58" s="109">
        <f>U58/U60</f>
        <v>0.26879636007935997</v>
      </c>
      <c r="AX58" s="109">
        <f>V58/V60</f>
        <v>0.26931898837830648</v>
      </c>
      <c r="AY58" s="109">
        <f t="shared" ref="AY58:BE59" si="80">W58/W$60</f>
        <v>0.27461544272463029</v>
      </c>
      <c r="AZ58" s="109">
        <f t="shared" si="80"/>
        <v>0.27172458424336982</v>
      </c>
      <c r="BA58" s="109">
        <f t="shared" si="80"/>
        <v>0.27469753476486652</v>
      </c>
      <c r="BB58" s="109">
        <f t="shared" si="80"/>
        <v>0.27759185653519652</v>
      </c>
      <c r="BC58" s="109">
        <f t="shared" si="80"/>
        <v>0.28847118647804515</v>
      </c>
      <c r="BD58" s="109">
        <f t="shared" si="80"/>
        <v>0.29833029023018159</v>
      </c>
      <c r="BE58" s="109">
        <f t="shared" si="80"/>
        <v>0.31535848937579009</v>
      </c>
    </row>
    <row r="59" spans="1:66" ht="13.2">
      <c r="A59" s="37">
        <f t="shared" si="47"/>
        <v>52</v>
      </c>
      <c r="B59" s="141" t="s">
        <v>372</v>
      </c>
      <c r="C59" s="74">
        <v>2412982404.7858334</v>
      </c>
      <c r="D59" s="74">
        <v>2683273346.802084</v>
      </c>
      <c r="E59" s="74">
        <v>3180738723.7884159</v>
      </c>
      <c r="F59" s="74">
        <v>3378503701.7449951</v>
      </c>
      <c r="G59" s="134">
        <v>3687001111.4020834</v>
      </c>
      <c r="H59" s="74">
        <v>3728974142.9212489</v>
      </c>
      <c r="I59" s="74">
        <v>3769411623.1687484</v>
      </c>
      <c r="J59" s="343">
        <v>3879978868.5912499</v>
      </c>
      <c r="K59" s="343">
        <v>4139592778.4900007</v>
      </c>
      <c r="L59" s="343">
        <v>4697077630.0008373</v>
      </c>
      <c r="M59" s="343">
        <v>5034669807.5666676</v>
      </c>
      <c r="N59" s="343">
        <v>5243415293.7304182</v>
      </c>
      <c r="O59" s="343">
        <v>5450589237.8420801</v>
      </c>
      <c r="P59" s="343">
        <v>5454343424.7908382</v>
      </c>
      <c r="Q59" s="325">
        <v>5461591071.7245827</v>
      </c>
      <c r="R59" s="325">
        <v>5583571547.4625006</v>
      </c>
      <c r="S59" s="325">
        <v>5574437313.7124968</v>
      </c>
      <c r="T59" s="343">
        <v>5574577973.7149992</v>
      </c>
      <c r="U59" s="343">
        <v>5590602187.6091633</v>
      </c>
      <c r="V59" s="325">
        <v>5639368679.0966654</v>
      </c>
      <c r="W59" s="325">
        <v>5584820995.4033327</v>
      </c>
      <c r="X59" s="325">
        <v>5692483656.9916697</v>
      </c>
      <c r="Y59" s="325">
        <v>5700206709.2837534</v>
      </c>
      <c r="Z59" s="325">
        <v>5704475920.1191673</v>
      </c>
      <c r="AA59" s="870">
        <v>5784306431.4349995</v>
      </c>
      <c r="AB59" s="325">
        <v>5709956719.251667</v>
      </c>
      <c r="AC59" s="325">
        <f>Lead!E31</f>
        <v>5608994657.9250002</v>
      </c>
      <c r="AD59" s="105"/>
      <c r="AE59" s="45">
        <f t="shared" si="78"/>
        <v>0.65140168280183208</v>
      </c>
      <c r="AF59" s="23">
        <f t="shared" si="78"/>
        <v>0.66333025777764476</v>
      </c>
      <c r="AG59" s="23">
        <f t="shared" si="78"/>
        <v>0.68663039310889062</v>
      </c>
      <c r="AH59" s="23">
        <f t="shared" si="78"/>
        <v>0.68142500249097349</v>
      </c>
      <c r="AI59" s="45">
        <f t="shared" si="78"/>
        <v>0.68321910376144757</v>
      </c>
      <c r="AJ59" s="23">
        <f t="shared" si="78"/>
        <v>0.68224652704362143</v>
      </c>
      <c r="AK59" s="23">
        <f t="shared" si="78"/>
        <v>0.68736094464070807</v>
      </c>
      <c r="AL59" s="23">
        <f t="shared" si="78"/>
        <v>0.68905879671044168</v>
      </c>
      <c r="AM59" s="23">
        <f t="shared" si="78"/>
        <v>0.69694380328998318</v>
      </c>
      <c r="AN59" s="23">
        <f t="shared" si="78"/>
        <v>0.71999255093612846</v>
      </c>
      <c r="AO59" s="23">
        <f t="shared" si="79"/>
        <v>0.73090161980335833</v>
      </c>
      <c r="AP59" s="23">
        <f t="shared" si="79"/>
        <v>0.73580550625783969</v>
      </c>
      <c r="AQ59" s="46">
        <f t="shared" si="79"/>
        <v>0.74129655932573213</v>
      </c>
      <c r="AR59" s="46">
        <f t="shared" si="79"/>
        <v>0.73907461498318894</v>
      </c>
      <c r="AS59" s="111">
        <f t="shared" si="79"/>
        <v>0.73582206998889432</v>
      </c>
      <c r="AT59" s="111">
        <f t="shared" si="79"/>
        <v>0.7366096482185136</v>
      </c>
      <c r="AU59" s="111">
        <f t="shared" si="79"/>
        <v>0.73316500957143693</v>
      </c>
      <c r="AV59" s="111">
        <f t="shared" si="79"/>
        <v>0.73168650004419422</v>
      </c>
      <c r="AW59" s="111">
        <f>U59/U60</f>
        <v>0.73120363992063997</v>
      </c>
      <c r="AX59" s="111">
        <f>V59/V60</f>
        <v>0.73068101162169363</v>
      </c>
      <c r="AY59" s="111">
        <f t="shared" si="80"/>
        <v>0.72538455727536977</v>
      </c>
      <c r="AZ59" s="303">
        <f t="shared" si="80"/>
        <v>0.72827541575663013</v>
      </c>
      <c r="BA59" s="303">
        <f t="shared" si="80"/>
        <v>0.72530246523513342</v>
      </c>
      <c r="BB59" s="303">
        <f t="shared" si="80"/>
        <v>0.72240814346480353</v>
      </c>
      <c r="BC59" s="303">
        <f t="shared" si="80"/>
        <v>0.71152881352195485</v>
      </c>
      <c r="BD59" s="303">
        <f t="shared" si="80"/>
        <v>0.70166970976981846</v>
      </c>
      <c r="BE59" s="303">
        <f t="shared" si="80"/>
        <v>0.68464151062420986</v>
      </c>
    </row>
    <row r="60" spans="1:66" ht="13.2">
      <c r="A60" s="37">
        <f t="shared" si="47"/>
        <v>53</v>
      </c>
      <c r="B60" s="275" t="s">
        <v>373</v>
      </c>
      <c r="C60" s="270">
        <f t="shared" ref="C60:I60" si="81">SUM(C58:C59)</f>
        <v>3704292556.333333</v>
      </c>
      <c r="D60" s="270">
        <f t="shared" si="81"/>
        <v>4045154454.1204171</v>
      </c>
      <c r="E60" s="270">
        <f t="shared" si="81"/>
        <v>4632388481.0674152</v>
      </c>
      <c r="F60" s="270">
        <f t="shared" si="81"/>
        <v>4957997856.5429125</v>
      </c>
      <c r="G60" s="271">
        <f t="shared" si="81"/>
        <v>5396513491.9433327</v>
      </c>
      <c r="H60" s="270">
        <f t="shared" si="81"/>
        <v>5465728288.9808331</v>
      </c>
      <c r="I60" s="270">
        <f t="shared" si="81"/>
        <v>5483889727.1637478</v>
      </c>
      <c r="J60" s="272">
        <f t="shared" ref="J60:Q60" si="82">SUM(J58:J59)</f>
        <v>5630838597.6845837</v>
      </c>
      <c r="K60" s="272">
        <f t="shared" si="82"/>
        <v>5939636393.8508339</v>
      </c>
      <c r="L60" s="272">
        <f t="shared" si="82"/>
        <v>6523786425.1425037</v>
      </c>
      <c r="M60" s="272">
        <f t="shared" si="82"/>
        <v>6888300246.1004181</v>
      </c>
      <c r="N60" s="272">
        <f t="shared" si="82"/>
        <v>7126088686.6658344</v>
      </c>
      <c r="O60" s="272">
        <f t="shared" si="82"/>
        <v>7352778276.4833307</v>
      </c>
      <c r="P60" s="272">
        <v>7379963151.5079212</v>
      </c>
      <c r="Q60" s="352">
        <f t="shared" si="82"/>
        <v>7422434436.9108334</v>
      </c>
      <c r="R60" s="352">
        <v>7580095591.9683342</v>
      </c>
      <c r="S60" s="352">
        <v>7603250620.17208</v>
      </c>
      <c r="T60" s="352">
        <v>7618806651.9995823</v>
      </c>
      <c r="U60" s="352">
        <v>7645752677.3470802</v>
      </c>
      <c r="V60" s="352">
        <v>7717962543.7104149</v>
      </c>
      <c r="W60" s="352">
        <f>SUM(W58:W59)</f>
        <v>7699117577.5516663</v>
      </c>
      <c r="X60" s="352">
        <v>7816388599.4662533</v>
      </c>
      <c r="Y60" s="352">
        <f>SUM(Y58:Y59)</f>
        <v>7859075327.195837</v>
      </c>
      <c r="Z60" s="352">
        <f>SUM(Z58:Z59)</f>
        <v>7896472335.9283333</v>
      </c>
      <c r="AA60" s="352">
        <f>SUM(AA58:AA59)</f>
        <v>8129405754.9174986</v>
      </c>
      <c r="AB60" s="352">
        <v>8137670245.3420839</v>
      </c>
      <c r="AC60" s="352">
        <f>SUM(AC58:AC59)</f>
        <v>8192600902.6404161</v>
      </c>
      <c r="AD60" s="273"/>
      <c r="AE60" s="45">
        <f t="shared" si="78"/>
        <v>1</v>
      </c>
      <c r="AF60" s="23">
        <f t="shared" si="78"/>
        <v>1</v>
      </c>
      <c r="AG60" s="23">
        <f t="shared" si="78"/>
        <v>1</v>
      </c>
      <c r="AH60" s="23">
        <f t="shared" si="78"/>
        <v>1</v>
      </c>
      <c r="AI60" s="45">
        <f t="shared" si="78"/>
        <v>1</v>
      </c>
      <c r="AJ60" s="23">
        <f t="shared" si="78"/>
        <v>1</v>
      </c>
      <c r="AK60" s="23">
        <f t="shared" si="78"/>
        <v>1</v>
      </c>
      <c r="AL60" s="23">
        <f t="shared" si="78"/>
        <v>1</v>
      </c>
      <c r="AM60" s="23">
        <f t="shared" si="78"/>
        <v>1</v>
      </c>
      <c r="AN60" s="23">
        <f t="shared" si="78"/>
        <v>1</v>
      </c>
      <c r="AO60" s="23">
        <f t="shared" si="79"/>
        <v>1</v>
      </c>
      <c r="AP60" s="23">
        <f t="shared" si="79"/>
        <v>1</v>
      </c>
      <c r="AQ60" s="46">
        <f t="shared" si="79"/>
        <v>1</v>
      </c>
      <c r="AR60" s="46">
        <f t="shared" si="79"/>
        <v>1</v>
      </c>
      <c r="AS60" s="111">
        <f t="shared" si="79"/>
        <v>1</v>
      </c>
      <c r="AT60" s="111">
        <f t="shared" si="79"/>
        <v>1</v>
      </c>
      <c r="AU60" s="111">
        <f t="shared" si="79"/>
        <v>1</v>
      </c>
      <c r="AV60" s="111">
        <f t="shared" si="79"/>
        <v>1</v>
      </c>
      <c r="AW60" s="111">
        <f>SUM(AW58:AW59)</f>
        <v>1</v>
      </c>
      <c r="AX60" s="111">
        <f>SUM(AX58:AX59)</f>
        <v>1</v>
      </c>
      <c r="AY60" s="111">
        <f>W60/W$60</f>
        <v>1</v>
      </c>
      <c r="AZ60" s="111">
        <f>Z60/Z$60</f>
        <v>1</v>
      </c>
      <c r="BA60" s="111">
        <f>SUM(BA58:BA59)</f>
        <v>1</v>
      </c>
      <c r="BB60" s="111">
        <f>SUM(BB58:BB59)</f>
        <v>1</v>
      </c>
      <c r="BC60" s="111">
        <f>SUM(BC58:BC59)</f>
        <v>1</v>
      </c>
      <c r="BD60" s="111">
        <f>SUM(BD58:BD59)</f>
        <v>1</v>
      </c>
      <c r="BE60" s="111">
        <f>SUM(BE58:BE59)</f>
        <v>1</v>
      </c>
    </row>
    <row r="61" spans="1:66" ht="13.2">
      <c r="A61" s="37">
        <f t="shared" si="47"/>
        <v>54</v>
      </c>
      <c r="B61" s="140"/>
      <c r="C61" s="49"/>
      <c r="D61" s="49"/>
      <c r="E61" s="49"/>
      <c r="F61" s="49"/>
      <c r="G61" s="135"/>
      <c r="H61" s="49"/>
      <c r="I61" s="49"/>
      <c r="J61" s="354"/>
      <c r="K61" s="354"/>
      <c r="L61" s="354"/>
      <c r="M61" s="354"/>
      <c r="N61" s="354"/>
      <c r="O61" s="354"/>
      <c r="P61" s="354"/>
      <c r="Q61" s="344"/>
      <c r="R61" s="344"/>
      <c r="S61" s="344"/>
      <c r="T61" s="354"/>
      <c r="U61" s="354"/>
      <c r="V61" s="344"/>
      <c r="W61" s="354"/>
      <c r="X61" s="354"/>
      <c r="Y61" s="354"/>
      <c r="Z61" s="354"/>
      <c r="AA61" s="354"/>
      <c r="AB61" s="354"/>
      <c r="AC61" s="354"/>
      <c r="AD61" s="98"/>
      <c r="AE61" s="43"/>
      <c r="AF61" s="24"/>
      <c r="AG61" s="24"/>
      <c r="AH61" s="24"/>
      <c r="AI61" s="43"/>
      <c r="AJ61" s="24"/>
      <c r="AK61" s="24"/>
      <c r="AL61" s="24"/>
      <c r="AM61" s="24"/>
      <c r="AN61" s="24"/>
      <c r="AO61" s="24"/>
      <c r="AP61" s="24"/>
      <c r="AQ61" s="118"/>
      <c r="AR61" s="118"/>
      <c r="AS61" s="118"/>
      <c r="AT61" s="118"/>
      <c r="AU61" s="109"/>
      <c r="AV61" s="118"/>
      <c r="AW61" s="118"/>
      <c r="AX61" s="118"/>
      <c r="AY61" s="118"/>
      <c r="AZ61" s="118"/>
      <c r="BA61" s="118"/>
      <c r="BB61" s="373"/>
      <c r="BC61" s="373"/>
      <c r="BD61" s="867"/>
      <c r="BE61" s="373"/>
    </row>
    <row r="62" spans="1:66" ht="13.2">
      <c r="A62" s="387" t="s">
        <v>157</v>
      </c>
      <c r="B62" s="395"/>
      <c r="C62" s="398"/>
      <c r="D62" s="398"/>
      <c r="E62" s="398"/>
      <c r="F62" s="398"/>
      <c r="G62" s="403"/>
      <c r="H62" s="398"/>
      <c r="I62" s="398"/>
      <c r="J62" s="399"/>
      <c r="K62" s="399"/>
      <c r="L62" s="399"/>
      <c r="M62" s="399"/>
      <c r="N62" s="399"/>
      <c r="O62" s="398"/>
      <c r="P62" s="398"/>
      <c r="Q62" s="398"/>
      <c r="R62" s="398"/>
      <c r="S62" s="398"/>
      <c r="T62" s="398"/>
      <c r="U62" s="398"/>
      <c r="V62" s="398"/>
      <c r="W62" s="398"/>
      <c r="X62" s="398"/>
      <c r="Y62" s="398"/>
      <c r="Z62" s="398"/>
      <c r="AA62" s="398"/>
      <c r="AB62" s="861"/>
      <c r="AC62" s="398"/>
      <c r="AD62" s="398"/>
      <c r="AE62" s="397"/>
      <c r="AF62" s="398"/>
      <c r="AG62" s="398"/>
      <c r="AH62" s="398"/>
      <c r="AI62" s="397"/>
      <c r="AJ62" s="398"/>
      <c r="AK62" s="398"/>
      <c r="AL62" s="398"/>
      <c r="AM62" s="398"/>
      <c r="AN62" s="398"/>
      <c r="AO62" s="398"/>
      <c r="AP62" s="398"/>
      <c r="AQ62" s="399"/>
      <c r="AR62" s="399"/>
      <c r="AS62" s="399"/>
      <c r="AT62" s="399"/>
      <c r="AU62" s="399"/>
      <c r="AV62" s="399"/>
      <c r="AW62" s="399"/>
      <c r="AX62" s="399"/>
      <c r="AY62" s="399"/>
      <c r="AZ62" s="399"/>
      <c r="BA62" s="399"/>
      <c r="BB62" s="394"/>
      <c r="BC62" s="394"/>
      <c r="BD62" s="866"/>
      <c r="BE62" s="394"/>
    </row>
    <row r="63" spans="1:66" s="329" customFormat="1" ht="13.2">
      <c r="A63" s="37">
        <f>A61+1</f>
        <v>55</v>
      </c>
      <c r="B63" s="140"/>
      <c r="C63" s="347"/>
      <c r="D63" s="347"/>
      <c r="E63" s="382" t="s">
        <v>377</v>
      </c>
      <c r="F63" s="347"/>
      <c r="G63" s="383"/>
      <c r="H63" s="347"/>
      <c r="I63" s="347"/>
      <c r="J63" s="347"/>
      <c r="K63" s="347"/>
      <c r="L63" s="347"/>
      <c r="M63" s="347"/>
      <c r="N63" s="347"/>
      <c r="O63" s="347"/>
      <c r="P63" s="344"/>
      <c r="Q63" s="344"/>
      <c r="R63" s="344"/>
      <c r="S63" s="344"/>
      <c r="T63" s="344"/>
      <c r="U63" s="344"/>
      <c r="V63" s="344"/>
      <c r="W63" s="344"/>
      <c r="X63" s="344"/>
      <c r="Y63" s="344"/>
      <c r="Z63" s="344"/>
      <c r="AA63" s="344"/>
      <c r="AB63" s="344"/>
      <c r="AC63" s="344"/>
      <c r="AD63" s="98"/>
      <c r="AE63" s="381">
        <f t="shared" ref="AE63:AH64" si="83">(AE40+AE46+AE52+AE58)/4</f>
        <v>0.36081599648694107</v>
      </c>
      <c r="AF63" s="381">
        <f t="shared" si="83"/>
        <v>0.35377069318745069</v>
      </c>
      <c r="AG63" s="381">
        <f t="shared" si="83"/>
        <v>0.34852441983761606</v>
      </c>
      <c r="AH63" s="381">
        <f t="shared" si="83"/>
        <v>0.35375041117188522</v>
      </c>
      <c r="AI63" s="381">
        <f t="shared" ref="AI63:AM64" si="84">(AI40+AI46+AI52+AI58)/4</f>
        <v>0.35205186285419005</v>
      </c>
      <c r="AJ63" s="381">
        <f t="shared" si="84"/>
        <v>0.34882730848218274</v>
      </c>
      <c r="AK63" s="381">
        <f t="shared" si="84"/>
        <v>0.34061301948348022</v>
      </c>
      <c r="AL63" s="381">
        <f>(AL40+AL46+AL52+AL58)/4</f>
        <v>0.33492982105060753</v>
      </c>
      <c r="AM63" s="381">
        <f t="shared" si="84"/>
        <v>0.34051563507126753</v>
      </c>
      <c r="AN63" s="381">
        <f t="shared" ref="AN63:AP63" si="85">(AN40+AN46+AN52+AN58)/4</f>
        <v>0.32893076942379318</v>
      </c>
      <c r="AO63" s="381">
        <f t="shared" si="85"/>
        <v>0.33233417421230282</v>
      </c>
      <c r="AP63" s="381">
        <f t="shared" si="85"/>
        <v>0.3202110776049234</v>
      </c>
      <c r="AQ63" s="381">
        <f t="shared" ref="AQ63:AS64" si="86">(AQ40+AQ46+AQ52+AQ58)/4</f>
        <v>0.3127686475718896</v>
      </c>
      <c r="AR63" s="381">
        <f t="shared" si="86"/>
        <v>0.31448103946781975</v>
      </c>
      <c r="AS63" s="381">
        <f t="shared" si="86"/>
        <v>0.31537920605898867</v>
      </c>
      <c r="AT63" s="381">
        <f t="shared" ref="AT63:AU63" si="87">(AT40+AT46+AT52+AT58)/4</f>
        <v>0.31593145683908741</v>
      </c>
      <c r="AU63" s="381">
        <f t="shared" si="87"/>
        <v>0.31739441952735403</v>
      </c>
      <c r="AV63" s="381">
        <f t="shared" ref="AV63:BB64" si="88">(AV40+AV46+AV52+AV58)/4</f>
        <v>0.32821127997970312</v>
      </c>
      <c r="AW63" s="381">
        <f t="shared" ref="AW63:AX63" si="89">(AW40+AW46+AW52+AW58)/4</f>
        <v>0.33230813706879136</v>
      </c>
      <c r="AX63" s="381">
        <f t="shared" si="89"/>
        <v>0.33556682348040906</v>
      </c>
      <c r="AY63" s="381">
        <f t="shared" si="88"/>
        <v>0.34967947703547031</v>
      </c>
      <c r="AZ63" s="381">
        <f t="shared" si="88"/>
        <v>0.34413974750252091</v>
      </c>
      <c r="BA63" s="381">
        <f t="shared" si="88"/>
        <v>0.34643756838196277</v>
      </c>
      <c r="BB63" s="381">
        <f t="shared" si="88"/>
        <v>0.34551431699633023</v>
      </c>
      <c r="BC63" s="381">
        <f t="shared" ref="BC63:BD63" si="90">(BC40+BC46+BC52+BC58)/4</f>
        <v>0.33806707144974352</v>
      </c>
      <c r="BD63" s="381">
        <f t="shared" si="90"/>
        <v>0.33645460547893719</v>
      </c>
      <c r="BE63" s="381">
        <f t="shared" ref="BE63" si="91">(BE40+BE46+BE52+BE58)/4</f>
        <v>0.33748206613000004</v>
      </c>
      <c r="BF63"/>
    </row>
    <row r="64" spans="1:66" ht="13.2">
      <c r="A64" s="37">
        <f>A63+1</f>
        <v>56</v>
      </c>
      <c r="B64" s="140"/>
      <c r="C64" s="36"/>
      <c r="D64" s="336"/>
      <c r="E64" s="50" t="s">
        <v>378</v>
      </c>
      <c r="F64" s="336"/>
      <c r="G64" s="136"/>
      <c r="H64" s="336"/>
      <c r="I64" s="336"/>
      <c r="J64" s="336"/>
      <c r="K64" s="336"/>
      <c r="L64" s="336"/>
      <c r="M64" s="336"/>
      <c r="N64" s="336"/>
      <c r="O64" s="336"/>
      <c r="P64" s="336"/>
      <c r="Q64" s="336"/>
      <c r="R64" s="336"/>
      <c r="S64" s="336"/>
      <c r="T64" s="336"/>
      <c r="U64" s="336"/>
      <c r="V64" s="336"/>
      <c r="W64" s="336"/>
      <c r="X64" s="336"/>
      <c r="Y64" s="336"/>
      <c r="Z64" s="336"/>
      <c r="AA64" s="336"/>
      <c r="AB64" s="336"/>
      <c r="AC64" s="336"/>
      <c r="AD64" s="106"/>
      <c r="AE64" s="381">
        <f t="shared" si="83"/>
        <v>0.63918400351305893</v>
      </c>
      <c r="AF64" s="381">
        <f t="shared" si="83"/>
        <v>0.64622930681254931</v>
      </c>
      <c r="AG64" s="381">
        <f t="shared" si="83"/>
        <v>0.65147558016238394</v>
      </c>
      <c r="AH64" s="381">
        <f t="shared" si="83"/>
        <v>0.64624958882811478</v>
      </c>
      <c r="AI64" s="381">
        <f t="shared" si="84"/>
        <v>0.64794813714581001</v>
      </c>
      <c r="AJ64" s="381">
        <f t="shared" si="84"/>
        <v>0.65117269151781731</v>
      </c>
      <c r="AK64" s="381">
        <f t="shared" si="84"/>
        <v>0.65938698051651978</v>
      </c>
      <c r="AL64" s="381">
        <f>(AL41+AL47+AL53+AL59)/4</f>
        <v>0.66507017894939247</v>
      </c>
      <c r="AM64" s="381">
        <f t="shared" si="84"/>
        <v>0.65948436492873252</v>
      </c>
      <c r="AN64" s="381">
        <f t="shared" ref="AN64:AP64" si="92">(AN41+AN47+AN53+AN59)/4</f>
        <v>0.67106923057620693</v>
      </c>
      <c r="AO64" s="381">
        <f t="shared" si="92"/>
        <v>0.66766582578769706</v>
      </c>
      <c r="AP64" s="381">
        <f t="shared" si="92"/>
        <v>0.6797889223950766</v>
      </c>
      <c r="AQ64" s="381">
        <f t="shared" si="86"/>
        <v>0.6872313524281104</v>
      </c>
      <c r="AR64" s="381">
        <f t="shared" si="86"/>
        <v>0.6855189605321802</v>
      </c>
      <c r="AS64" s="381">
        <f t="shared" si="86"/>
        <v>0.68462079394101139</v>
      </c>
      <c r="AT64" s="381">
        <f t="shared" ref="AT64:AU64" si="93">(AT41+AT47+AT53+AT59)/4</f>
        <v>0.68406854316091259</v>
      </c>
      <c r="AU64" s="381">
        <f t="shared" si="93"/>
        <v>0.68260558047264597</v>
      </c>
      <c r="AV64" s="381">
        <f t="shared" si="88"/>
        <v>0.67178872002029699</v>
      </c>
      <c r="AW64" s="381">
        <f t="shared" ref="AW64:AX64" si="94">(AW41+AW47+AW53+AW59)/4</f>
        <v>0.66769186293120852</v>
      </c>
      <c r="AX64" s="381">
        <f t="shared" si="94"/>
        <v>0.664433176519591</v>
      </c>
      <c r="AY64" s="381">
        <f t="shared" si="88"/>
        <v>0.65032052296452969</v>
      </c>
      <c r="AZ64" s="381">
        <f t="shared" si="88"/>
        <v>0.65586025249747915</v>
      </c>
      <c r="BA64" s="381">
        <f t="shared" si="88"/>
        <v>0.65356243161803729</v>
      </c>
      <c r="BB64" s="381">
        <f t="shared" si="88"/>
        <v>0.65448568300366972</v>
      </c>
      <c r="BC64" s="381">
        <f t="shared" ref="BC64:BD64" si="95">(BC41+BC47+BC53+BC59)/4</f>
        <v>0.66193292855025643</v>
      </c>
      <c r="BD64" s="381">
        <f t="shared" si="95"/>
        <v>0.66354539452106287</v>
      </c>
      <c r="BE64" s="381">
        <f t="shared" ref="BE64" si="96">(BE41+BE47+BE53+BE59)/4</f>
        <v>0.66251793387000002</v>
      </c>
    </row>
    <row r="65" spans="1:58" ht="13.2">
      <c r="A65" s="37">
        <f t="shared" si="47"/>
        <v>57</v>
      </c>
      <c r="B65" s="140"/>
      <c r="C65" s="36"/>
      <c r="D65" s="336"/>
      <c r="E65" s="50" t="s">
        <v>379</v>
      </c>
      <c r="F65" s="336"/>
      <c r="G65" s="136"/>
      <c r="H65" s="336"/>
      <c r="I65" s="336"/>
      <c r="J65" s="336"/>
      <c r="K65" s="336"/>
      <c r="L65" s="336"/>
      <c r="M65" s="336"/>
      <c r="N65" s="336"/>
      <c r="O65" s="336"/>
      <c r="P65" s="336"/>
      <c r="Q65" s="336"/>
      <c r="R65" s="336"/>
      <c r="S65" s="336"/>
      <c r="T65" s="336"/>
      <c r="U65" s="336"/>
      <c r="V65" s="336"/>
      <c r="W65" s="336"/>
      <c r="X65" s="336"/>
      <c r="Y65" s="336"/>
      <c r="Z65" s="336"/>
      <c r="AA65" s="336"/>
      <c r="AB65" s="336"/>
      <c r="AC65" s="336"/>
      <c r="AD65" s="106"/>
      <c r="AE65" s="45">
        <f t="shared" ref="AE65:AL65" si="97">SUM(AE63:AE64)</f>
        <v>1</v>
      </c>
      <c r="AF65" s="23">
        <f t="shared" si="97"/>
        <v>1</v>
      </c>
      <c r="AG65" s="23">
        <f t="shared" si="97"/>
        <v>1</v>
      </c>
      <c r="AH65" s="23">
        <f t="shared" si="97"/>
        <v>1</v>
      </c>
      <c r="AI65" s="45">
        <f t="shared" si="97"/>
        <v>1</v>
      </c>
      <c r="AJ65" s="23">
        <f t="shared" si="97"/>
        <v>1</v>
      </c>
      <c r="AK65" s="23">
        <f t="shared" si="97"/>
        <v>1</v>
      </c>
      <c r="AL65" s="23">
        <f t="shared" si="97"/>
        <v>1</v>
      </c>
      <c r="AM65" s="23">
        <f>SUM(AM63:AM64)</f>
        <v>1</v>
      </c>
      <c r="AN65" s="23">
        <f t="shared" ref="AN65:AQ65" si="98">SUM(AN63:AN64)</f>
        <v>1</v>
      </c>
      <c r="AO65" s="23">
        <f t="shared" si="98"/>
        <v>0.99999999999999989</v>
      </c>
      <c r="AP65" s="23">
        <f t="shared" si="98"/>
        <v>1</v>
      </c>
      <c r="AQ65" s="46">
        <f t="shared" si="98"/>
        <v>1</v>
      </c>
      <c r="AR65" s="46">
        <f t="shared" ref="AR65" si="99">SUM(AR63:AR64)</f>
        <v>1</v>
      </c>
      <c r="AS65" s="46">
        <f t="shared" ref="AS65:AV65" si="100">SUM(AS63:AS64)</f>
        <v>1</v>
      </c>
      <c r="AT65" s="46">
        <f t="shared" si="100"/>
        <v>1</v>
      </c>
      <c r="AU65" s="46">
        <f t="shared" si="100"/>
        <v>1</v>
      </c>
      <c r="AV65" s="46">
        <f t="shared" si="100"/>
        <v>1</v>
      </c>
      <c r="AW65" s="46">
        <f t="shared" ref="AW65:AX65" si="101">SUM(AW63:AW64)</f>
        <v>0.99999999999999989</v>
      </c>
      <c r="AX65" s="46">
        <f t="shared" si="101"/>
        <v>1</v>
      </c>
      <c r="AY65" s="46">
        <f t="shared" ref="AY65:AZ65" si="102">SUM(AY63:AY64)</f>
        <v>1</v>
      </c>
      <c r="AZ65" s="46">
        <f t="shared" si="102"/>
        <v>1</v>
      </c>
      <c r="BA65" s="46">
        <f>SUM(BA63:BA64)</f>
        <v>1</v>
      </c>
      <c r="BB65" s="46">
        <f>SUM(BB63:BB64)</f>
        <v>1</v>
      </c>
      <c r="BC65" s="46">
        <f>SUM(BC63:BC64)</f>
        <v>1</v>
      </c>
      <c r="BD65" s="46">
        <f>SUM(BD63:BD64)</f>
        <v>1</v>
      </c>
      <c r="BE65" s="46">
        <f>SUM(BE63:BE64)</f>
        <v>1</v>
      </c>
    </row>
    <row r="66" spans="1:58" ht="13.2">
      <c r="A66" s="39">
        <f t="shared" si="47"/>
        <v>58</v>
      </c>
      <c r="B66" s="141"/>
      <c r="C66" s="335"/>
      <c r="D66" s="338"/>
      <c r="E66" s="60"/>
      <c r="F66" s="338"/>
      <c r="G66" s="137"/>
      <c r="H66" s="338"/>
      <c r="I66" s="338"/>
      <c r="J66" s="62"/>
      <c r="K66" s="62"/>
      <c r="L66" s="62"/>
      <c r="M66" s="62"/>
      <c r="N66" s="62"/>
      <c r="O66" s="338"/>
      <c r="P66" s="338"/>
      <c r="Q66" s="338"/>
      <c r="R66" s="338"/>
      <c r="S66" s="338"/>
      <c r="T66" s="338"/>
      <c r="U66" s="338"/>
      <c r="V66" s="338"/>
      <c r="W66" s="338"/>
      <c r="X66" s="338"/>
      <c r="Y66" s="338"/>
      <c r="Z66" s="338"/>
      <c r="AA66" s="338"/>
      <c r="AB66" s="338"/>
      <c r="AC66" s="338"/>
      <c r="AD66" s="107"/>
      <c r="AE66" s="23"/>
      <c r="AF66" s="23"/>
      <c r="AG66" s="23"/>
      <c r="AH66" s="23"/>
      <c r="AI66" s="45"/>
      <c r="AJ66" s="23"/>
      <c r="AK66" s="23"/>
      <c r="AL66" s="23"/>
      <c r="AM66" s="23"/>
      <c r="AN66" s="23"/>
      <c r="AO66" s="23"/>
      <c r="AP66" s="23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374"/>
      <c r="BC66" s="374"/>
      <c r="BD66" s="868"/>
      <c r="BE66" s="374"/>
    </row>
    <row r="67" spans="1:58" ht="13.2">
      <c r="A67" s="37">
        <f t="shared" si="47"/>
        <v>59</v>
      </c>
      <c r="B67" s="140"/>
      <c r="C67" s="48"/>
      <c r="D67" s="48"/>
      <c r="E67" s="48"/>
      <c r="F67" s="48"/>
      <c r="G67" s="132"/>
      <c r="H67" s="48"/>
      <c r="I67" s="48"/>
      <c r="J67" s="354"/>
      <c r="K67" s="354"/>
      <c r="L67" s="354"/>
      <c r="M67" s="354"/>
      <c r="N67" s="354"/>
      <c r="O67" s="354"/>
      <c r="P67" s="354"/>
      <c r="Q67" s="336"/>
      <c r="R67" s="336"/>
      <c r="S67" s="336"/>
      <c r="T67" s="336"/>
      <c r="U67" s="336"/>
      <c r="V67" s="336"/>
      <c r="W67" s="336"/>
      <c r="X67" s="336"/>
      <c r="Y67" s="336"/>
      <c r="Z67" s="336"/>
      <c r="AA67" s="336"/>
      <c r="AB67" s="336"/>
      <c r="AC67" s="336"/>
      <c r="AD67" s="106"/>
      <c r="AE67" s="24"/>
      <c r="AF67" s="24"/>
      <c r="AG67" s="24"/>
      <c r="AH67" s="24"/>
      <c r="AI67" s="43"/>
      <c r="AJ67" s="24"/>
      <c r="AK67" s="24"/>
      <c r="AL67" s="24"/>
      <c r="AM67" s="24"/>
      <c r="AN67" s="24"/>
      <c r="AO67" s="24"/>
      <c r="AP67" s="24"/>
      <c r="AQ67" s="118"/>
      <c r="AR67" s="118"/>
      <c r="AS67" s="118"/>
      <c r="AT67" s="118"/>
      <c r="AU67" s="118"/>
      <c r="AV67" s="118"/>
      <c r="AW67" s="118"/>
      <c r="AX67" s="118"/>
      <c r="AY67" s="118"/>
      <c r="AZ67" s="118"/>
      <c r="BA67" s="118"/>
      <c r="BB67" s="378"/>
      <c r="BC67" s="378"/>
      <c r="BD67" s="378"/>
      <c r="BE67" s="378"/>
    </row>
    <row r="68" spans="1:58" ht="13.2">
      <c r="A68" s="387" t="s">
        <v>161</v>
      </c>
      <c r="B68" s="395"/>
      <c r="C68" s="389"/>
      <c r="D68" s="389"/>
      <c r="E68" s="389"/>
      <c r="F68" s="389"/>
      <c r="G68" s="390"/>
      <c r="H68" s="389"/>
      <c r="I68" s="389"/>
      <c r="J68" s="389"/>
      <c r="K68" s="389"/>
      <c r="L68" s="389"/>
      <c r="M68" s="389"/>
      <c r="N68" s="389"/>
      <c r="O68" s="389"/>
      <c r="P68" s="400"/>
      <c r="Q68" s="388"/>
      <c r="R68" s="388"/>
      <c r="S68" s="388"/>
      <c r="T68" s="388"/>
      <c r="U68" s="388"/>
      <c r="V68" s="388"/>
      <c r="W68" s="388"/>
      <c r="X68" s="388"/>
      <c r="Y68" s="388"/>
      <c r="Z68" s="388"/>
      <c r="AA68" s="388"/>
      <c r="AB68" s="863"/>
      <c r="AC68" s="388"/>
      <c r="AD68" s="388"/>
      <c r="AE68" s="388"/>
      <c r="AF68" s="404"/>
      <c r="AG68" s="404"/>
      <c r="AH68" s="404"/>
      <c r="AI68" s="404"/>
      <c r="AJ68" s="405"/>
      <c r="AK68" s="404"/>
      <c r="AL68" s="404"/>
      <c r="AM68" s="404"/>
      <c r="AN68" s="404"/>
      <c r="AO68" s="404"/>
      <c r="AP68" s="404"/>
      <c r="AQ68" s="404"/>
      <c r="AR68" s="406"/>
      <c r="AS68" s="392"/>
      <c r="AT68" s="406"/>
      <c r="AU68" s="406"/>
      <c r="AV68" s="406"/>
      <c r="AW68" s="406"/>
      <c r="AX68" s="406"/>
      <c r="AY68" s="406"/>
      <c r="AZ68" s="406"/>
      <c r="BA68" s="406"/>
      <c r="BB68" s="394"/>
      <c r="BC68" s="394"/>
      <c r="BD68" s="866"/>
      <c r="BE68" s="394"/>
    </row>
    <row r="69" spans="1:58" ht="13.2">
      <c r="A69" s="63">
        <f>A67+2</f>
        <v>61</v>
      </c>
      <c r="B69" s="266" t="s">
        <v>161</v>
      </c>
      <c r="C69" s="355"/>
      <c r="D69" s="355"/>
      <c r="E69" s="355"/>
      <c r="F69" s="355"/>
      <c r="G69" s="123"/>
      <c r="H69" s="355"/>
      <c r="I69" s="355"/>
      <c r="J69" s="355"/>
      <c r="K69" s="355"/>
      <c r="L69" s="355"/>
      <c r="M69" s="355"/>
      <c r="N69" s="355"/>
      <c r="O69" s="355"/>
      <c r="P69" s="355"/>
      <c r="Q69" s="64"/>
      <c r="R69" s="355"/>
      <c r="S69" s="355"/>
      <c r="T69" s="355"/>
      <c r="U69" s="355"/>
      <c r="V69" s="355"/>
      <c r="W69" s="355"/>
      <c r="X69" s="355"/>
      <c r="Y69" s="355"/>
      <c r="Z69" s="355"/>
      <c r="AA69" s="355"/>
      <c r="AB69" s="855"/>
      <c r="AC69" s="355"/>
      <c r="AD69" s="350"/>
      <c r="AE69" s="64"/>
      <c r="AF69" s="355"/>
      <c r="AG69" s="355"/>
      <c r="AH69" s="355"/>
      <c r="AI69" s="64"/>
      <c r="AJ69" s="355"/>
      <c r="AK69" s="355"/>
      <c r="AL69" s="355"/>
      <c r="AM69" s="355"/>
      <c r="AN69" s="355"/>
      <c r="AO69" s="355"/>
      <c r="AP69" s="355"/>
      <c r="AQ69" s="117"/>
      <c r="AR69" s="117"/>
      <c r="AS69" s="117"/>
      <c r="AT69" s="117"/>
      <c r="AU69" s="117"/>
      <c r="AV69" s="117"/>
      <c r="AW69" s="117"/>
      <c r="AX69" s="117"/>
      <c r="AY69" s="117"/>
      <c r="AZ69" s="117"/>
      <c r="BA69" s="117"/>
      <c r="BB69" s="117"/>
      <c r="BC69" s="117"/>
      <c r="BD69" s="865"/>
      <c r="BE69" s="117"/>
    </row>
    <row r="70" spans="1:58" ht="13.2">
      <c r="A70" s="37">
        <f t="shared" ref="A70:A75" si="103">A69+1</f>
        <v>62</v>
      </c>
      <c r="B70" s="140" t="s">
        <v>371</v>
      </c>
      <c r="C70" s="47">
        <v>5281944.2300000004</v>
      </c>
      <c r="D70" s="47">
        <v>6452416.3999999994</v>
      </c>
      <c r="E70" s="47">
        <v>6876510.4700000007</v>
      </c>
      <c r="F70" s="47">
        <v>7806224.5700000003</v>
      </c>
      <c r="G70" s="126">
        <v>23815912.949999996</v>
      </c>
      <c r="H70" s="47">
        <v>23467332.129999999</v>
      </c>
      <c r="I70" s="47">
        <v>23561487.460000001</v>
      </c>
      <c r="J70" s="354">
        <v>24123485.859999999</v>
      </c>
      <c r="K70" s="354">
        <v>25705486.309999999</v>
      </c>
      <c r="L70" s="354">
        <v>25256983.140000001</v>
      </c>
      <c r="M70" s="354">
        <v>25471794.739999998</v>
      </c>
      <c r="N70" s="354">
        <v>25333557.59</v>
      </c>
      <c r="O70" s="354">
        <v>24806848.739999998</v>
      </c>
      <c r="P70" s="354">
        <v>25032079.510000002</v>
      </c>
      <c r="Q70" s="354">
        <v>24626632.299999997</v>
      </c>
      <c r="R70" s="354">
        <v>25364270.039999995</v>
      </c>
      <c r="S70" s="354">
        <v>26751678</v>
      </c>
      <c r="T70" s="354">
        <v>27160090.619999997</v>
      </c>
      <c r="U70" s="354">
        <v>27470503.970000003</v>
      </c>
      <c r="V70" s="354">
        <v>27103477.136700001</v>
      </c>
      <c r="W70" s="344">
        <v>23485010.859999999</v>
      </c>
      <c r="X70" s="344">
        <v>25604401.759999998</v>
      </c>
      <c r="Y70" s="344">
        <v>26071552.929999996</v>
      </c>
      <c r="Z70" s="344">
        <v>26268733.27</v>
      </c>
      <c r="AA70" s="344">
        <v>27189215.729999997</v>
      </c>
      <c r="AB70" s="344">
        <v>27457459.629999999</v>
      </c>
      <c r="AC70" s="344">
        <f>Lead!F38</f>
        <v>27486340.700000003</v>
      </c>
      <c r="AD70" s="98"/>
      <c r="AE70" s="43">
        <f t="shared" ref="AE70:AN71" si="104">C70/C$72</f>
        <v>0.38770783181421925</v>
      </c>
      <c r="AF70" s="24">
        <f t="shared" si="104"/>
        <v>0.37499510037345368</v>
      </c>
      <c r="AG70" s="24">
        <f t="shared" si="104"/>
        <v>0.37147636486105046</v>
      </c>
      <c r="AH70" s="24">
        <f t="shared" si="104"/>
        <v>0.35055918010017345</v>
      </c>
      <c r="AI70" s="43">
        <f t="shared" si="104"/>
        <v>0.32733872808340675</v>
      </c>
      <c r="AJ70" s="24">
        <f t="shared" si="104"/>
        <v>0.32080289636752629</v>
      </c>
      <c r="AK70" s="24">
        <f t="shared" si="104"/>
        <v>0.32026795647999834</v>
      </c>
      <c r="AL70" s="24">
        <f t="shared" si="104"/>
        <v>0.32686836354438936</v>
      </c>
      <c r="AM70" s="24">
        <f t="shared" si="104"/>
        <v>0.33280228790156002</v>
      </c>
      <c r="AN70" s="24">
        <f t="shared" si="104"/>
        <v>0.33121207091840488</v>
      </c>
      <c r="AO70" s="24">
        <f t="shared" ref="AO70:AV71" si="105">M70/M$72</f>
        <v>0.32935383676912761</v>
      </c>
      <c r="AP70" s="24">
        <f t="shared" si="105"/>
        <v>0.31698792232114575</v>
      </c>
      <c r="AQ70" s="118">
        <f t="shared" si="105"/>
        <v>0.30539439013594827</v>
      </c>
      <c r="AR70" s="118">
        <f t="shared" si="105"/>
        <v>0.30413513117475854</v>
      </c>
      <c r="AS70" s="118">
        <f t="shared" si="105"/>
        <v>0.29706391672050353</v>
      </c>
      <c r="AT70" s="118">
        <f t="shared" si="105"/>
        <v>0.30010483405452265</v>
      </c>
      <c r="AU70" s="118">
        <f t="shared" si="105"/>
        <v>0.31100887725513715</v>
      </c>
      <c r="AV70" s="118">
        <f t="shared" si="105"/>
        <v>0.32559609139615253</v>
      </c>
      <c r="AW70" s="118">
        <f>U70/U72</f>
        <v>0.32465157513518583</v>
      </c>
      <c r="AX70" s="118">
        <f>V70/V72</f>
        <v>0.35000415162539461</v>
      </c>
      <c r="AY70" s="118">
        <f t="shared" ref="AY70:BE71" si="106">W70/W$72</f>
        <v>0.36545646222092071</v>
      </c>
      <c r="AZ70" s="118">
        <f t="shared" si="106"/>
        <v>0.35638406495192254</v>
      </c>
      <c r="BA70" s="118">
        <f t="shared" si="106"/>
        <v>0.33707070941990003</v>
      </c>
      <c r="BB70" s="118">
        <f t="shared" si="106"/>
        <v>0.32336509035870564</v>
      </c>
      <c r="BC70" s="118">
        <f t="shared" si="106"/>
        <v>0.30855204510843348</v>
      </c>
      <c r="BD70" s="118">
        <f t="shared" si="106"/>
        <v>0.30179280411042836</v>
      </c>
      <c r="BE70" s="118">
        <f t="shared" si="106"/>
        <v>0.29069539205747191</v>
      </c>
    </row>
    <row r="71" spans="1:58" ht="13.2">
      <c r="A71" s="37">
        <f t="shared" si="103"/>
        <v>63</v>
      </c>
      <c r="B71" s="141" t="s">
        <v>372</v>
      </c>
      <c r="C71" s="359">
        <v>8341572.7499999991</v>
      </c>
      <c r="D71" s="359">
        <v>10754252.15</v>
      </c>
      <c r="E71" s="359">
        <v>11634789.630000001</v>
      </c>
      <c r="F71" s="359">
        <v>14461697.689999999</v>
      </c>
      <c r="G71" s="128">
        <v>48940259.5</v>
      </c>
      <c r="H71" s="359">
        <v>49684538.99000001</v>
      </c>
      <c r="I71" s="359">
        <v>50006557.620000005</v>
      </c>
      <c r="J71" s="359">
        <v>49678351.670000002</v>
      </c>
      <c r="K71" s="359">
        <v>51534025.690000005</v>
      </c>
      <c r="L71" s="359">
        <v>50999244.689999998</v>
      </c>
      <c r="M71" s="359">
        <v>51866896.650000013</v>
      </c>
      <c r="N71" s="359">
        <v>54586072.800000004</v>
      </c>
      <c r="O71" s="359">
        <v>56422045.899999999</v>
      </c>
      <c r="P71" s="359">
        <v>57273701.519999996</v>
      </c>
      <c r="Q71" s="359">
        <v>58273480.819999993</v>
      </c>
      <c r="R71" s="359">
        <v>59153762.199999996</v>
      </c>
      <c r="S71" s="359">
        <v>59264123.979999997</v>
      </c>
      <c r="T71" s="359">
        <v>56256422.469999999</v>
      </c>
      <c r="U71" s="359">
        <v>57144837.75</v>
      </c>
      <c r="V71" s="359">
        <v>50334110.420000002</v>
      </c>
      <c r="W71" s="345">
        <v>40777119.620000005</v>
      </c>
      <c r="X71" s="345">
        <v>46240566.289999999</v>
      </c>
      <c r="Y71" s="345">
        <v>51275876.559999995</v>
      </c>
      <c r="Z71" s="345">
        <v>54966792.93</v>
      </c>
      <c r="AA71" s="345">
        <v>60929518.730000004</v>
      </c>
      <c r="AB71" s="345">
        <v>63523701.140000001</v>
      </c>
      <c r="AC71" s="345">
        <f>Lead!E38</f>
        <v>67067413.680000007</v>
      </c>
      <c r="AD71" s="99"/>
      <c r="AE71" s="45">
        <f t="shared" si="104"/>
        <v>0.61229216818578069</v>
      </c>
      <c r="AF71" s="23">
        <f t="shared" si="104"/>
        <v>0.62500489962654626</v>
      </c>
      <c r="AG71" s="23">
        <f t="shared" si="104"/>
        <v>0.62852363513894949</v>
      </c>
      <c r="AH71" s="23">
        <f t="shared" si="104"/>
        <v>0.6494408198998266</v>
      </c>
      <c r="AI71" s="45">
        <f t="shared" si="104"/>
        <v>0.67266127191659331</v>
      </c>
      <c r="AJ71" s="23">
        <f t="shared" si="104"/>
        <v>0.67919710363247376</v>
      </c>
      <c r="AK71" s="23">
        <f t="shared" si="104"/>
        <v>0.67973204352000149</v>
      </c>
      <c r="AL71" s="23">
        <f t="shared" si="104"/>
        <v>0.67313163645561058</v>
      </c>
      <c r="AM71" s="23">
        <f t="shared" si="104"/>
        <v>0.66719771209844003</v>
      </c>
      <c r="AN71" s="23">
        <f t="shared" si="104"/>
        <v>0.66878792908159512</v>
      </c>
      <c r="AO71" s="23">
        <f t="shared" si="105"/>
        <v>0.67064616323087234</v>
      </c>
      <c r="AP71" s="23">
        <f t="shared" si="105"/>
        <v>0.6830120776788543</v>
      </c>
      <c r="AQ71" s="46">
        <f t="shared" si="105"/>
        <v>0.69460560986405162</v>
      </c>
      <c r="AR71" s="46">
        <f t="shared" si="105"/>
        <v>0.69586486882524146</v>
      </c>
      <c r="AS71" s="46">
        <f t="shared" si="105"/>
        <v>0.70293608327949653</v>
      </c>
      <c r="AT71" s="46">
        <f t="shared" si="105"/>
        <v>0.69989516594547729</v>
      </c>
      <c r="AU71" s="46">
        <f t="shared" si="105"/>
        <v>0.68899112274486296</v>
      </c>
      <c r="AV71" s="46">
        <f t="shared" si="105"/>
        <v>0.67440390860384736</v>
      </c>
      <c r="AW71" s="46">
        <f>U71/U72</f>
        <v>0.67534842486481428</v>
      </c>
      <c r="AX71" s="46">
        <f>V71/V72</f>
        <v>0.64999584837460533</v>
      </c>
      <c r="AY71" s="46">
        <f t="shared" si="106"/>
        <v>0.63454353777907924</v>
      </c>
      <c r="AZ71" s="371">
        <f t="shared" si="106"/>
        <v>0.64361593504807746</v>
      </c>
      <c r="BA71" s="371">
        <f t="shared" si="106"/>
        <v>0.66292929058009986</v>
      </c>
      <c r="BB71" s="371">
        <f t="shared" si="106"/>
        <v>0.67663490964129436</v>
      </c>
      <c r="BC71" s="371">
        <f t="shared" si="106"/>
        <v>0.69144795489156641</v>
      </c>
      <c r="BD71" s="371">
        <f t="shared" si="106"/>
        <v>0.6982071958895717</v>
      </c>
      <c r="BE71" s="371">
        <f t="shared" si="106"/>
        <v>0.70930460794252814</v>
      </c>
    </row>
    <row r="72" spans="1:58" ht="13.2">
      <c r="A72" s="37">
        <f t="shared" si="103"/>
        <v>64</v>
      </c>
      <c r="B72" s="274" t="s">
        <v>373</v>
      </c>
      <c r="C72" s="47">
        <f t="shared" ref="C72:AL72" si="107">SUM(C70:C71)</f>
        <v>13623516.98</v>
      </c>
      <c r="D72" s="47">
        <f t="shared" si="107"/>
        <v>17206668.550000001</v>
      </c>
      <c r="E72" s="47">
        <f t="shared" si="107"/>
        <v>18511300.100000001</v>
      </c>
      <c r="F72" s="47">
        <f t="shared" si="107"/>
        <v>22267922.259999998</v>
      </c>
      <c r="G72" s="126">
        <f t="shared" si="107"/>
        <v>72756172.449999988</v>
      </c>
      <c r="H72" s="47">
        <f t="shared" si="107"/>
        <v>73151871.120000005</v>
      </c>
      <c r="I72" s="47">
        <f t="shared" si="107"/>
        <v>73568045.080000013</v>
      </c>
      <c r="J72" s="354">
        <f t="shared" ref="J72:Q72" si="108">SUM(J70:J71)</f>
        <v>73801837.530000001</v>
      </c>
      <c r="K72" s="354">
        <f t="shared" si="108"/>
        <v>77239512</v>
      </c>
      <c r="L72" s="354">
        <f t="shared" si="108"/>
        <v>76256227.829999998</v>
      </c>
      <c r="M72" s="354">
        <f t="shared" si="108"/>
        <v>77338691.390000015</v>
      </c>
      <c r="N72" s="354">
        <f t="shared" si="108"/>
        <v>79919630.390000001</v>
      </c>
      <c r="O72" s="354">
        <f t="shared" si="108"/>
        <v>81228894.640000001</v>
      </c>
      <c r="P72" s="354">
        <v>82305781.030000001</v>
      </c>
      <c r="Q72" s="354">
        <f t="shared" si="108"/>
        <v>82900113.11999999</v>
      </c>
      <c r="R72" s="354">
        <v>84518032.239999995</v>
      </c>
      <c r="S72" s="354">
        <v>86015801.979999989</v>
      </c>
      <c r="T72" s="354">
        <v>83416513.090000004</v>
      </c>
      <c r="U72" s="354">
        <v>84615341.719999999</v>
      </c>
      <c r="V72" s="354">
        <v>77437587.556700006</v>
      </c>
      <c r="W72" s="344">
        <f>SUM(W70:W71)</f>
        <v>64262130.480000004</v>
      </c>
      <c r="X72" s="344">
        <v>71844968.049999997</v>
      </c>
      <c r="Y72" s="344">
        <f>SUM(Y70:Y71)</f>
        <v>77347429.489999995</v>
      </c>
      <c r="Z72" s="344">
        <f>SUM(Z70:Z71)</f>
        <v>81235526.200000003</v>
      </c>
      <c r="AA72" s="344">
        <v>88118734.460000008</v>
      </c>
      <c r="AB72" s="344">
        <v>90981160.769999996</v>
      </c>
      <c r="AC72" s="344">
        <f>SUM(AC70:AC71)</f>
        <v>94553754.38000001</v>
      </c>
      <c r="AD72" s="98"/>
      <c r="AE72" s="43">
        <f t="shared" si="107"/>
        <v>1</v>
      </c>
      <c r="AF72" s="24">
        <f t="shared" si="107"/>
        <v>1</v>
      </c>
      <c r="AG72" s="24">
        <f t="shared" si="107"/>
        <v>1</v>
      </c>
      <c r="AH72" s="24">
        <f t="shared" si="107"/>
        <v>1</v>
      </c>
      <c r="AI72" s="43">
        <f t="shared" si="107"/>
        <v>1</v>
      </c>
      <c r="AJ72" s="24">
        <f t="shared" si="107"/>
        <v>1</v>
      </c>
      <c r="AK72" s="24">
        <f t="shared" si="107"/>
        <v>0.99999999999999978</v>
      </c>
      <c r="AL72" s="24">
        <f t="shared" si="107"/>
        <v>1</v>
      </c>
      <c r="AM72" s="24">
        <f>SUM(AM70:AM71)</f>
        <v>1</v>
      </c>
      <c r="AN72" s="24">
        <f t="shared" ref="AN72:AQ72" si="109">SUM(AN70:AN71)</f>
        <v>1</v>
      </c>
      <c r="AO72" s="24">
        <f t="shared" si="109"/>
        <v>1</v>
      </c>
      <c r="AP72" s="24">
        <f t="shared" si="109"/>
        <v>1</v>
      </c>
      <c r="AQ72" s="118">
        <f t="shared" si="109"/>
        <v>0.99999999999999989</v>
      </c>
      <c r="AR72" s="118">
        <f t="shared" ref="AR72" si="110">SUM(AR70:AR71)</f>
        <v>1</v>
      </c>
      <c r="AS72" s="118">
        <f t="shared" ref="AS72:AV72" si="111">SUM(AS70:AS71)</f>
        <v>1</v>
      </c>
      <c r="AT72" s="118">
        <f t="shared" si="111"/>
        <v>1</v>
      </c>
      <c r="AU72" s="118">
        <f t="shared" si="111"/>
        <v>1</v>
      </c>
      <c r="AV72" s="118">
        <f t="shared" si="111"/>
        <v>0.99999999999999989</v>
      </c>
      <c r="AW72" s="118">
        <f>SUM(AW70:AW71)</f>
        <v>1</v>
      </c>
      <c r="AX72" s="118">
        <f>SUM(AX70:AX71)</f>
        <v>1</v>
      </c>
      <c r="AY72" s="118">
        <f t="shared" ref="AY72:BB72" si="112">SUM(AY70:AY71)</f>
        <v>1</v>
      </c>
      <c r="AZ72" s="118">
        <f t="shared" si="112"/>
        <v>1</v>
      </c>
      <c r="BA72" s="118">
        <f>SUM(BA70:BA71)</f>
        <v>0.99999999999999989</v>
      </c>
      <c r="BB72" s="372">
        <f t="shared" si="112"/>
        <v>1</v>
      </c>
      <c r="BC72" s="372">
        <f t="shared" ref="BC72:BD72" si="113">SUM(BC70:BC71)</f>
        <v>0.99999999999999989</v>
      </c>
      <c r="BD72" s="372">
        <f t="shared" si="113"/>
        <v>1</v>
      </c>
      <c r="BE72" s="372">
        <f t="shared" ref="BE72" si="114">SUM(BE70:BE71)</f>
        <v>1</v>
      </c>
    </row>
    <row r="73" spans="1:58" ht="13.2">
      <c r="A73" s="52">
        <f t="shared" si="103"/>
        <v>65</v>
      </c>
      <c r="B73" s="276"/>
      <c r="C73" s="341"/>
      <c r="D73" s="341"/>
      <c r="E73" s="341"/>
      <c r="F73" s="341"/>
      <c r="G73" s="127"/>
      <c r="H73" s="341"/>
      <c r="I73" s="341"/>
      <c r="J73" s="341"/>
      <c r="K73" s="341"/>
      <c r="L73" s="341"/>
      <c r="M73" s="341"/>
      <c r="N73" s="341"/>
      <c r="O73" s="341"/>
      <c r="P73" s="341"/>
      <c r="Q73" s="341"/>
      <c r="R73" s="341"/>
      <c r="S73" s="341"/>
      <c r="T73" s="341"/>
      <c r="U73" s="341"/>
      <c r="V73" s="341"/>
      <c r="W73" s="341"/>
      <c r="X73" s="341"/>
      <c r="Y73" s="341"/>
      <c r="Z73" s="341"/>
      <c r="AA73" s="341"/>
      <c r="AB73" s="858"/>
      <c r="AC73" s="341"/>
      <c r="AD73" s="100"/>
      <c r="AE73" s="52"/>
      <c r="AF73" s="341"/>
      <c r="AG73" s="341"/>
      <c r="AH73" s="341"/>
      <c r="AI73" s="52"/>
      <c r="AJ73" s="341"/>
      <c r="AK73" s="341"/>
      <c r="AL73" s="341"/>
      <c r="AM73" s="341"/>
      <c r="AN73" s="341"/>
      <c r="AO73" s="341"/>
      <c r="AP73" s="341"/>
      <c r="AQ73" s="53"/>
      <c r="AR73" s="53"/>
      <c r="AS73" s="53"/>
      <c r="AT73" s="53"/>
      <c r="AU73" s="53"/>
      <c r="AV73" s="53"/>
      <c r="AW73" s="53"/>
      <c r="AX73" s="53"/>
      <c r="AY73" s="304"/>
      <c r="AZ73" s="114"/>
      <c r="BA73" s="114"/>
      <c r="BB73" s="373"/>
      <c r="BC73" s="373"/>
      <c r="BD73" s="867"/>
      <c r="BE73" s="373"/>
    </row>
    <row r="74" spans="1:58" ht="13.2">
      <c r="A74" s="39">
        <f t="shared" si="103"/>
        <v>66</v>
      </c>
      <c r="B74" s="83"/>
      <c r="C74" s="335"/>
      <c r="D74" s="335"/>
      <c r="E74" s="335"/>
      <c r="F74" s="335"/>
      <c r="G74" s="138"/>
      <c r="H74" s="335"/>
      <c r="I74" s="335"/>
      <c r="J74" s="335"/>
      <c r="K74" s="35"/>
      <c r="L74" s="35"/>
      <c r="M74" s="35"/>
      <c r="N74" s="35"/>
      <c r="O74" s="335"/>
      <c r="P74" s="335"/>
      <c r="Q74" s="335"/>
      <c r="R74" s="335"/>
      <c r="S74" s="335"/>
      <c r="T74" s="335"/>
      <c r="U74" s="335"/>
      <c r="V74" s="335"/>
      <c r="W74" s="335"/>
      <c r="X74" s="335"/>
      <c r="Y74" s="335"/>
      <c r="Z74" s="335"/>
      <c r="AA74" s="335"/>
      <c r="AB74" s="335"/>
      <c r="AC74" s="335"/>
      <c r="AD74" s="108"/>
      <c r="AE74" s="23"/>
      <c r="AF74" s="23"/>
      <c r="AG74" s="23"/>
      <c r="AH74" s="23"/>
      <c r="AI74" s="45"/>
      <c r="AJ74" s="23"/>
      <c r="AK74" s="23"/>
      <c r="AL74" s="23"/>
      <c r="AM74" s="23"/>
      <c r="AN74" s="23"/>
      <c r="AO74" s="23"/>
      <c r="AP74" s="23"/>
      <c r="AQ74" s="46"/>
      <c r="AR74" s="46"/>
      <c r="AS74" s="46"/>
      <c r="AT74" s="46"/>
      <c r="AU74" s="46"/>
      <c r="AV74" s="46"/>
      <c r="AW74" s="46"/>
      <c r="AX74" s="46"/>
      <c r="AY74" s="305"/>
      <c r="AZ74" s="70"/>
      <c r="BA74" s="70"/>
      <c r="BB74" s="70"/>
      <c r="BC74" s="70"/>
      <c r="BD74" s="70"/>
      <c r="BE74" s="70"/>
    </row>
    <row r="75" spans="1:58" ht="13.2">
      <c r="A75" s="37">
        <f t="shared" si="103"/>
        <v>67</v>
      </c>
      <c r="B75" s="140"/>
      <c r="C75" s="48"/>
      <c r="D75" s="48"/>
      <c r="E75" s="48"/>
      <c r="F75" s="48"/>
      <c r="G75" s="132"/>
      <c r="H75" s="48"/>
      <c r="I75" s="48"/>
      <c r="J75" s="354"/>
      <c r="K75" s="354"/>
      <c r="L75" s="354"/>
      <c r="M75" s="354"/>
      <c r="N75" s="354"/>
      <c r="O75" s="354"/>
      <c r="P75" s="354"/>
      <c r="Q75" s="336"/>
      <c r="R75" s="336"/>
      <c r="S75" s="336"/>
      <c r="T75" s="336"/>
      <c r="U75" s="336"/>
      <c r="V75" s="336"/>
      <c r="W75" s="336"/>
      <c r="X75" s="336"/>
      <c r="Y75" s="336"/>
      <c r="Z75" s="336"/>
      <c r="AA75" s="336"/>
      <c r="AB75" s="336"/>
      <c r="AC75" s="336"/>
      <c r="AD75" s="106"/>
      <c r="AE75" s="24"/>
      <c r="AF75" s="24"/>
      <c r="AG75" s="24"/>
      <c r="AH75" s="24"/>
      <c r="AI75" s="43"/>
      <c r="AJ75" s="24"/>
      <c r="AK75" s="24"/>
      <c r="AL75" s="24"/>
      <c r="AM75" s="24"/>
      <c r="AN75" s="24"/>
      <c r="AO75" s="24"/>
      <c r="AP75" s="24"/>
      <c r="AQ75" s="118"/>
      <c r="AR75" s="118"/>
      <c r="AS75" s="118"/>
      <c r="AT75" s="118"/>
      <c r="AU75" s="118"/>
      <c r="AV75" s="118"/>
      <c r="AW75" s="118"/>
      <c r="AX75" s="118"/>
      <c r="AY75" s="118"/>
      <c r="AZ75" s="118"/>
      <c r="BA75" s="118"/>
      <c r="BB75" s="378"/>
      <c r="BC75" s="378"/>
      <c r="BD75" s="378"/>
      <c r="BE75" s="378"/>
    </row>
    <row r="76" spans="1:58" ht="13.2">
      <c r="A76" s="387" t="s">
        <v>989</v>
      </c>
      <c r="B76" s="395"/>
      <c r="C76" s="389"/>
      <c r="D76" s="389"/>
      <c r="E76" s="389"/>
      <c r="F76" s="389"/>
      <c r="G76" s="390"/>
      <c r="H76" s="389"/>
      <c r="I76" s="389"/>
      <c r="J76" s="389"/>
      <c r="K76" s="389"/>
      <c r="L76" s="389"/>
      <c r="M76" s="389"/>
      <c r="N76" s="389"/>
      <c r="O76" s="389"/>
      <c r="P76" s="400"/>
      <c r="Q76" s="388"/>
      <c r="R76" s="388"/>
      <c r="S76" s="388"/>
      <c r="T76" s="388"/>
      <c r="U76" s="388"/>
      <c r="V76" s="388"/>
      <c r="W76" s="388"/>
      <c r="X76" s="388"/>
      <c r="Y76" s="388"/>
      <c r="Z76" s="388"/>
      <c r="AA76" s="388"/>
      <c r="AB76" s="863"/>
      <c r="AC76" s="388"/>
      <c r="AD76" s="388"/>
      <c r="AE76" s="388"/>
      <c r="AF76" s="404"/>
      <c r="AG76" s="404"/>
      <c r="AH76" s="404"/>
      <c r="AI76" s="404"/>
      <c r="AJ76" s="405"/>
      <c r="AK76" s="404"/>
      <c r="AL76" s="404"/>
      <c r="AM76" s="404"/>
      <c r="AN76" s="404"/>
      <c r="AO76" s="404"/>
      <c r="AP76" s="404"/>
      <c r="AQ76" s="404"/>
      <c r="AR76" s="406"/>
      <c r="AS76" s="392"/>
      <c r="AT76" s="406"/>
      <c r="AU76" s="406"/>
      <c r="AV76" s="406"/>
      <c r="AW76" s="406"/>
      <c r="AX76" s="406"/>
      <c r="AY76" s="406"/>
      <c r="AZ76" s="406"/>
      <c r="BA76" s="406"/>
      <c r="BB76" s="394"/>
      <c r="BC76" s="394"/>
      <c r="BD76" s="866"/>
      <c r="BE76" s="394"/>
    </row>
    <row r="77" spans="1:58" ht="13.2">
      <c r="A77" s="63">
        <f>A75+2</f>
        <v>69</v>
      </c>
      <c r="B77" s="266" t="s">
        <v>161</v>
      </c>
      <c r="C77" s="355"/>
      <c r="D77" s="355"/>
      <c r="E77" s="355"/>
      <c r="F77" s="355"/>
      <c r="G77" s="123"/>
      <c r="H77" s="355"/>
      <c r="I77" s="355"/>
      <c r="J77" s="355"/>
      <c r="K77" s="355"/>
      <c r="L77" s="355"/>
      <c r="M77" s="355"/>
      <c r="N77" s="355"/>
      <c r="O77" s="355"/>
      <c r="P77" s="355"/>
      <c r="Q77" s="64"/>
      <c r="R77" s="355"/>
      <c r="S77" s="355"/>
      <c r="T77" s="355"/>
      <c r="U77" s="355"/>
      <c r="V77" s="355"/>
      <c r="W77" s="355"/>
      <c r="X77" s="355"/>
      <c r="Y77" s="355"/>
      <c r="Z77" s="355"/>
      <c r="AA77" s="355"/>
      <c r="AB77" s="855"/>
      <c r="AC77" s="355"/>
      <c r="AD77" s="350"/>
      <c r="AE77" s="64"/>
      <c r="AF77" s="355"/>
      <c r="AG77" s="355"/>
      <c r="AH77" s="355"/>
      <c r="AI77" s="64"/>
      <c r="AJ77" s="355"/>
      <c r="AK77" s="355"/>
      <c r="AL77" s="355"/>
      <c r="AM77" s="355"/>
      <c r="AN77" s="355"/>
      <c r="AO77" s="355"/>
      <c r="AP77" s="355"/>
      <c r="AQ77" s="117"/>
      <c r="AR77" s="117"/>
      <c r="AS77" s="117"/>
      <c r="AT77" s="117"/>
      <c r="AU77" s="117"/>
      <c r="AV77" s="117"/>
      <c r="AW77" s="117"/>
      <c r="AX77" s="117"/>
      <c r="AY77" s="117"/>
      <c r="AZ77" s="117"/>
      <c r="BA77" s="117"/>
      <c r="BB77" s="117"/>
      <c r="BC77" s="117"/>
      <c r="BD77" s="865"/>
      <c r="BE77" s="117"/>
    </row>
    <row r="78" spans="1:58" ht="13.2">
      <c r="A78" s="37">
        <f t="shared" ref="A78:A83" si="115">A77+1</f>
        <v>70</v>
      </c>
      <c r="B78" s="140" t="s">
        <v>986</v>
      </c>
      <c r="C78" s="47">
        <v>76930119.060000002</v>
      </c>
      <c r="D78" s="47">
        <v>80111694.5</v>
      </c>
      <c r="E78" s="47">
        <v>85967631</v>
      </c>
      <c r="F78" s="386">
        <v>101008986.84999999</v>
      </c>
      <c r="G78" s="126">
        <v>112472710.86999999</v>
      </c>
      <c r="H78" s="47"/>
      <c r="I78" s="47"/>
      <c r="J78" s="354">
        <v>114665896.09</v>
      </c>
      <c r="K78" s="354">
        <v>118230592.07000001</v>
      </c>
      <c r="L78" s="354">
        <v>116696691.18000001</v>
      </c>
      <c r="M78" s="354">
        <v>118620995.43000001</v>
      </c>
      <c r="N78" s="354">
        <v>123169668.18000001</v>
      </c>
      <c r="O78" s="354">
        <v>126125834.31</v>
      </c>
      <c r="P78" s="354">
        <v>128473384.90000001</v>
      </c>
      <c r="Q78" s="354">
        <v>129240758.26999998</v>
      </c>
      <c r="R78" s="354">
        <v>130535857.84</v>
      </c>
      <c r="S78" s="354">
        <v>132106378.75999999</v>
      </c>
      <c r="T78" s="357">
        <v>129724322.46000001</v>
      </c>
      <c r="U78" s="357">
        <v>131305039.49000001</v>
      </c>
      <c r="V78" s="354">
        <v>131934013.40000001</v>
      </c>
      <c r="W78" s="357">
        <v>120497193.38</v>
      </c>
      <c r="X78" s="344">
        <v>133335617.87</v>
      </c>
      <c r="Y78" s="344">
        <v>136294564.86999997</v>
      </c>
      <c r="Z78" s="344">
        <v>137234743.33999997</v>
      </c>
      <c r="AA78" s="344">
        <v>138030104.47000003</v>
      </c>
      <c r="AB78" s="344">
        <v>140293776.69</v>
      </c>
      <c r="AC78" s="344">
        <f>'SAP DL Downld'!G15</f>
        <v>148057613.35000002</v>
      </c>
      <c r="AD78" s="98"/>
      <c r="AE78" s="43">
        <f t="shared" ref="AE78:AN80" si="116">C78/C$81</f>
        <v>0.62320891830468161</v>
      </c>
      <c r="AF78" s="24">
        <f t="shared" si="116"/>
        <v>0.55936307035414934</v>
      </c>
      <c r="AG78" s="24">
        <f t="shared" si="116"/>
        <v>0.54953043943760449</v>
      </c>
      <c r="AH78" s="24">
        <f t="shared" si="116"/>
        <v>0.59408892108628664</v>
      </c>
      <c r="AI78" s="43">
        <f t="shared" si="116"/>
        <v>0.6064247712651224</v>
      </c>
      <c r="AJ78" s="24" t="e">
        <f t="shared" si="116"/>
        <v>#DIV/0!</v>
      </c>
      <c r="AK78" s="24" t="e">
        <f t="shared" si="116"/>
        <v>#DIV/0!</v>
      </c>
      <c r="AL78" s="24">
        <f t="shared" si="116"/>
        <v>0.60559782621257097</v>
      </c>
      <c r="AM78" s="24">
        <f t="shared" si="116"/>
        <v>0.60376087849772042</v>
      </c>
      <c r="AN78" s="24">
        <f t="shared" si="116"/>
        <v>0.56692986676468593</v>
      </c>
      <c r="AO78" s="24">
        <f t="shared" ref="AO78:AV80" si="117">M78/M$81</f>
        <v>0.58114135610641526</v>
      </c>
      <c r="AP78" s="24">
        <f t="shared" si="117"/>
        <v>0.60131799840957134</v>
      </c>
      <c r="AQ78" s="118">
        <f t="shared" si="117"/>
        <v>0.61535478138446686</v>
      </c>
      <c r="AR78" s="118">
        <f t="shared" si="117"/>
        <v>0.60912963601400116</v>
      </c>
      <c r="AS78" s="118">
        <f t="shared" si="117"/>
        <v>0.59929998484123082</v>
      </c>
      <c r="AT78" s="118">
        <f t="shared" si="117"/>
        <v>0.57927473923818662</v>
      </c>
      <c r="AU78" s="118">
        <f t="shared" si="117"/>
        <v>0.56093300824335068</v>
      </c>
      <c r="AV78" s="118">
        <f t="shared" si="117"/>
        <v>0.54659120593235488</v>
      </c>
      <c r="AW78" s="118">
        <f>U78/U81</f>
        <v>0.55033932089942106</v>
      </c>
      <c r="AX78" s="118">
        <f>V78/V81</f>
        <v>0.52938527089789422</v>
      </c>
      <c r="AY78" s="118">
        <f t="shared" ref="AY78:BE80" si="118">W78/W$81</f>
        <v>0.50524612488516418</v>
      </c>
      <c r="AZ78" s="118">
        <f t="shared" si="118"/>
        <v>0.51027486634521357</v>
      </c>
      <c r="BA78" s="118">
        <f t="shared" si="118"/>
        <v>0.51210495932747413</v>
      </c>
      <c r="BB78" s="118">
        <f t="shared" si="118"/>
        <v>0.50751477142524026</v>
      </c>
      <c r="BC78" s="118">
        <f t="shared" si="118"/>
        <v>0.49997132880489842</v>
      </c>
      <c r="BD78" s="118">
        <f t="shared" si="118"/>
        <v>0.48546088037267432</v>
      </c>
      <c r="BE78" s="118">
        <f t="shared" si="118"/>
        <v>0.49083053809347571</v>
      </c>
    </row>
    <row r="79" spans="1:58" s="260" customFormat="1" ht="13.2">
      <c r="A79" s="37">
        <f t="shared" si="115"/>
        <v>71</v>
      </c>
      <c r="B79" s="140" t="s">
        <v>935</v>
      </c>
      <c r="C79" s="47">
        <v>1153137.58</v>
      </c>
      <c r="D79" s="47">
        <v>1192713.43</v>
      </c>
      <c r="E79" s="47">
        <v>1029478.7</v>
      </c>
      <c r="F79" s="354">
        <v>1351736.3399999999</v>
      </c>
      <c r="G79" s="126">
        <v>1329468.06</v>
      </c>
      <c r="H79" s="47"/>
      <c r="I79" s="47"/>
      <c r="J79" s="354">
        <v>1244874.98</v>
      </c>
      <c r="K79" s="354">
        <v>1426830.2</v>
      </c>
      <c r="L79" s="354">
        <v>1670943.3800000001</v>
      </c>
      <c r="M79" s="354">
        <v>1695725.6900000002</v>
      </c>
      <c r="N79" s="354">
        <v>1483721.63</v>
      </c>
      <c r="O79" s="354">
        <v>1473047.41</v>
      </c>
      <c r="P79" s="354">
        <v>1457098.8900000001</v>
      </c>
      <c r="Q79" s="354">
        <v>1411134.23</v>
      </c>
      <c r="R79" s="354">
        <v>1354038.64</v>
      </c>
      <c r="S79" s="354">
        <v>1361227.93</v>
      </c>
      <c r="T79" s="357">
        <v>1352815.11</v>
      </c>
      <c r="U79" s="357">
        <v>1347499.5599999998</v>
      </c>
      <c r="V79" s="354">
        <v>1446068.23</v>
      </c>
      <c r="W79" s="357">
        <v>1377243.77</v>
      </c>
      <c r="X79" s="344">
        <v>1490463.16</v>
      </c>
      <c r="Y79" s="344">
        <v>1456808.01</v>
      </c>
      <c r="Z79" s="344">
        <v>1458450.29</v>
      </c>
      <c r="AA79" s="344">
        <v>1443800.98</v>
      </c>
      <c r="AB79" s="344">
        <v>1437598.6800000002</v>
      </c>
      <c r="AC79" s="344">
        <f>'SAP DL Downld'!G16</f>
        <v>4371320.9000000004</v>
      </c>
      <c r="AD79" s="98"/>
      <c r="AE79" s="43">
        <f t="shared" si="116"/>
        <v>9.3415379134898519E-3</v>
      </c>
      <c r="AF79" s="24">
        <f t="shared" si="116"/>
        <v>8.3278708610692136E-3</v>
      </c>
      <c r="AG79" s="24">
        <f t="shared" si="116"/>
        <v>6.5807313266856666E-3</v>
      </c>
      <c r="AH79" s="24">
        <f t="shared" si="116"/>
        <v>7.9502983731167456E-3</v>
      </c>
      <c r="AI79" s="43">
        <f t="shared" si="116"/>
        <v>7.1681597958605878E-3</v>
      </c>
      <c r="AJ79" s="24" t="e">
        <f t="shared" si="116"/>
        <v>#DIV/0!</v>
      </c>
      <c r="AK79" s="24" t="e">
        <f t="shared" si="116"/>
        <v>#DIV/0!</v>
      </c>
      <c r="AL79" s="24">
        <f t="shared" si="116"/>
        <v>6.5746975125253893E-3</v>
      </c>
      <c r="AM79" s="24">
        <f t="shared" si="116"/>
        <v>7.2863058531334821E-3</v>
      </c>
      <c r="AN79" s="24">
        <f t="shared" si="116"/>
        <v>8.1176912405643911E-3</v>
      </c>
      <c r="AO79" s="24">
        <f t="shared" si="117"/>
        <v>8.3076045981473751E-3</v>
      </c>
      <c r="AP79" s="24">
        <f t="shared" si="117"/>
        <v>7.2435733077135783E-3</v>
      </c>
      <c r="AQ79" s="118">
        <f t="shared" si="117"/>
        <v>7.1868445660512601E-3</v>
      </c>
      <c r="AR79" s="118">
        <f t="shared" si="117"/>
        <v>6.9085290871176005E-3</v>
      </c>
      <c r="AS79" s="118">
        <f t="shared" si="117"/>
        <v>6.5435450392606403E-3</v>
      </c>
      <c r="AT79" s="118">
        <f t="shared" si="117"/>
        <v>6.0087733216250237E-3</v>
      </c>
      <c r="AU79" s="118">
        <f t="shared" si="117"/>
        <v>5.7798698658369707E-3</v>
      </c>
      <c r="AV79" s="118">
        <f t="shared" si="117"/>
        <v>5.7000632445501024E-3</v>
      </c>
      <c r="AW79" s="118">
        <f>U79/U81</f>
        <v>5.6477801281888066E-3</v>
      </c>
      <c r="AX79" s="118">
        <f>V79/V81</f>
        <v>5.8023492346469347E-3</v>
      </c>
      <c r="AY79" s="118">
        <f t="shared" si="118"/>
        <v>5.7747990496368716E-3</v>
      </c>
      <c r="AZ79" s="118">
        <f t="shared" si="118"/>
        <v>5.7039964407933682E-3</v>
      </c>
      <c r="BA79" s="118">
        <f t="shared" si="118"/>
        <v>5.4737223558442892E-3</v>
      </c>
      <c r="BB79" s="118">
        <f t="shared" si="118"/>
        <v>5.3935690594808933E-3</v>
      </c>
      <c r="BC79" s="118">
        <f t="shared" si="118"/>
        <v>5.2297221484557095E-3</v>
      </c>
      <c r="BD79" s="118">
        <f t="shared" si="118"/>
        <v>4.9745465357134413E-3</v>
      </c>
      <c r="BE79" s="118">
        <f t="shared" si="118"/>
        <v>1.4491505981892531E-2</v>
      </c>
      <c r="BF79"/>
    </row>
    <row r="80" spans="1:58" ht="13.2">
      <c r="A80" s="37">
        <f t="shared" si="115"/>
        <v>72</v>
      </c>
      <c r="B80" s="141" t="s">
        <v>934</v>
      </c>
      <c r="C80" s="359">
        <v>45358685.219999999</v>
      </c>
      <c r="D80" s="359">
        <v>61915083.569999993</v>
      </c>
      <c r="E80" s="359">
        <v>69441232.620000005</v>
      </c>
      <c r="F80" s="359">
        <v>67662623.929999992</v>
      </c>
      <c r="G80" s="128">
        <v>71666351.049999997</v>
      </c>
      <c r="H80" s="359"/>
      <c r="I80" s="359"/>
      <c r="J80" s="359">
        <v>73432537.519999981</v>
      </c>
      <c r="K80" s="359">
        <v>76166116.949999988</v>
      </c>
      <c r="L80" s="359">
        <v>87472096.280000001</v>
      </c>
      <c r="M80" s="359">
        <v>83800563.226700008</v>
      </c>
      <c r="N80" s="359">
        <v>80179441.579999998</v>
      </c>
      <c r="O80" s="359">
        <v>77365535.75999999</v>
      </c>
      <c r="P80" s="359">
        <v>80982558.859999999</v>
      </c>
      <c r="Q80" s="359">
        <v>85000971.73999998</v>
      </c>
      <c r="R80" s="359">
        <v>93453708.199999988</v>
      </c>
      <c r="S80" s="359">
        <v>102044258.04000001</v>
      </c>
      <c r="T80" s="358">
        <v>106256213.29999998</v>
      </c>
      <c r="U80" s="358">
        <v>105936699.44999999</v>
      </c>
      <c r="V80" s="359">
        <v>115841082.33670001</v>
      </c>
      <c r="W80" s="358">
        <v>116617631.26000002</v>
      </c>
      <c r="X80" s="345">
        <v>126475477.52999999</v>
      </c>
      <c r="Y80" s="345">
        <v>128394389.59999998</v>
      </c>
      <c r="Z80" s="345">
        <v>131712223.24999999</v>
      </c>
      <c r="AA80" s="345">
        <v>136602134.34999999</v>
      </c>
      <c r="AB80" s="345">
        <v>147259524.53999999</v>
      </c>
      <c r="AC80" s="345">
        <f>'SAP DL Downld'!G17</f>
        <v>149218175.81999999</v>
      </c>
      <c r="AD80" s="99"/>
      <c r="AE80" s="45">
        <f t="shared" si="116"/>
        <v>0.36744954378182848</v>
      </c>
      <c r="AF80" s="23">
        <f t="shared" si="116"/>
        <v>0.43230905878478137</v>
      </c>
      <c r="AG80" s="23">
        <f t="shared" si="116"/>
        <v>0.44388882923570988</v>
      </c>
      <c r="AH80" s="23">
        <f t="shared" si="116"/>
        <v>0.39796078054059658</v>
      </c>
      <c r="AI80" s="45">
        <f t="shared" si="116"/>
        <v>0.386407068939017</v>
      </c>
      <c r="AJ80" s="23" t="e">
        <f t="shared" si="116"/>
        <v>#DIV/0!</v>
      </c>
      <c r="AK80" s="23" t="e">
        <f t="shared" si="116"/>
        <v>#DIV/0!</v>
      </c>
      <c r="AL80" s="23">
        <f t="shared" si="116"/>
        <v>0.38782747627490366</v>
      </c>
      <c r="AM80" s="23">
        <f t="shared" si="116"/>
        <v>0.38895281564914608</v>
      </c>
      <c r="AN80" s="23">
        <f t="shared" si="116"/>
        <v>0.42495244199474974</v>
      </c>
      <c r="AO80" s="23">
        <f t="shared" si="117"/>
        <v>0.4105510392954374</v>
      </c>
      <c r="AP80" s="23">
        <f t="shared" si="117"/>
        <v>0.39143842828271519</v>
      </c>
      <c r="AQ80" s="46">
        <f t="shared" si="117"/>
        <v>0.37745837404948185</v>
      </c>
      <c r="AR80" s="46">
        <f t="shared" si="117"/>
        <v>0.38396183489888125</v>
      </c>
      <c r="AS80" s="46">
        <f t="shared" si="117"/>
        <v>0.39415647011950855</v>
      </c>
      <c r="AT80" s="46">
        <f t="shared" si="117"/>
        <v>0.41471648744018835</v>
      </c>
      <c r="AU80" s="46">
        <f t="shared" si="117"/>
        <v>0.43328712189081225</v>
      </c>
      <c r="AV80" s="46">
        <f t="shared" si="117"/>
        <v>0.44770873082309498</v>
      </c>
      <c r="AW80" s="46">
        <f>U80/U81</f>
        <v>0.4440128989723901</v>
      </c>
      <c r="AX80" s="46">
        <f>V80/V81</f>
        <v>0.46481237986745882</v>
      </c>
      <c r="AY80" s="46">
        <f t="shared" si="118"/>
        <v>0.48897907606519891</v>
      </c>
      <c r="AZ80" s="371">
        <f t="shared" si="118"/>
        <v>0.48402113721399298</v>
      </c>
      <c r="BA80" s="371">
        <f t="shared" si="118"/>
        <v>0.48242131831668156</v>
      </c>
      <c r="BB80" s="46">
        <f t="shared" si="118"/>
        <v>0.48709165951527894</v>
      </c>
      <c r="BC80" s="46">
        <f t="shared" si="118"/>
        <v>0.4947989490466459</v>
      </c>
      <c r="BD80" s="46">
        <f t="shared" si="118"/>
        <v>0.50956457309161229</v>
      </c>
      <c r="BE80" s="46">
        <f t="shared" si="118"/>
        <v>0.49467795592463165</v>
      </c>
    </row>
    <row r="81" spans="1:57" ht="13.2">
      <c r="A81" s="37">
        <f t="shared" si="115"/>
        <v>73</v>
      </c>
      <c r="B81" s="274" t="s">
        <v>373</v>
      </c>
      <c r="C81" s="47">
        <f t="shared" ref="C81:P81" si="119">SUM(C78:C80)</f>
        <v>123441941.86</v>
      </c>
      <c r="D81" s="47">
        <f t="shared" si="119"/>
        <v>143219491.5</v>
      </c>
      <c r="E81" s="47">
        <f t="shared" si="119"/>
        <v>156438342.31999999</v>
      </c>
      <c r="F81" s="47">
        <f t="shared" si="119"/>
        <v>170023347.12</v>
      </c>
      <c r="G81" s="126">
        <f t="shared" si="119"/>
        <v>185468529.97999999</v>
      </c>
      <c r="H81" s="47">
        <f t="shared" si="119"/>
        <v>0</v>
      </c>
      <c r="I81" s="47">
        <f t="shared" si="119"/>
        <v>0</v>
      </c>
      <c r="J81" s="354">
        <f t="shared" si="119"/>
        <v>189343308.58999997</v>
      </c>
      <c r="K81" s="354">
        <f t="shared" si="119"/>
        <v>195823539.22</v>
      </c>
      <c r="L81" s="354">
        <f t="shared" si="119"/>
        <v>205839730.84</v>
      </c>
      <c r="M81" s="354">
        <f t="shared" si="119"/>
        <v>204117284.34670001</v>
      </c>
      <c r="N81" s="354">
        <f t="shared" si="119"/>
        <v>204832831.38999999</v>
      </c>
      <c r="O81" s="354">
        <f t="shared" si="119"/>
        <v>204964417.47999999</v>
      </c>
      <c r="P81" s="354">
        <f t="shared" si="119"/>
        <v>210913042.65000001</v>
      </c>
      <c r="Q81" s="354">
        <f t="shared" ref="Q81:Z81" si="120">SUM(Q78:Q80)</f>
        <v>215652864.23999995</v>
      </c>
      <c r="R81" s="354">
        <f t="shared" si="120"/>
        <v>225343604.68000001</v>
      </c>
      <c r="S81" s="354">
        <f t="shared" si="120"/>
        <v>235511864.73000002</v>
      </c>
      <c r="T81" s="354">
        <f t="shared" si="120"/>
        <v>237333350.87</v>
      </c>
      <c r="U81" s="354">
        <f t="shared" si="120"/>
        <v>238589238.5</v>
      </c>
      <c r="V81" s="354">
        <f t="shared" si="120"/>
        <v>249221163.96670002</v>
      </c>
      <c r="W81" s="354">
        <f t="shared" si="120"/>
        <v>238492068.41000003</v>
      </c>
      <c r="X81" s="354">
        <v>261301558.56</v>
      </c>
      <c r="Y81" s="354">
        <f>SUM(Y78:Y80)</f>
        <v>266145762.47999996</v>
      </c>
      <c r="Z81" s="354">
        <f t="shared" si="120"/>
        <v>270405416.87999994</v>
      </c>
      <c r="AA81" s="354">
        <v>276076039.80000001</v>
      </c>
      <c r="AB81" s="354">
        <v>288990899.90999997</v>
      </c>
      <c r="AC81" s="354">
        <f>SUM(AC78:AC80)</f>
        <v>301647110.07000005</v>
      </c>
      <c r="AD81" s="98"/>
      <c r="AE81" s="43">
        <f t="shared" ref="AE81:AL81" si="121">SUM(AE78:AE80)</f>
        <v>1</v>
      </c>
      <c r="AF81" s="24">
        <f t="shared" si="121"/>
        <v>1</v>
      </c>
      <c r="AG81" s="24">
        <f t="shared" si="121"/>
        <v>1</v>
      </c>
      <c r="AH81" s="24">
        <f t="shared" si="121"/>
        <v>1</v>
      </c>
      <c r="AI81" s="43">
        <f t="shared" si="121"/>
        <v>1</v>
      </c>
      <c r="AJ81" s="24" t="e">
        <f t="shared" si="121"/>
        <v>#DIV/0!</v>
      </c>
      <c r="AK81" s="24" t="e">
        <f t="shared" si="121"/>
        <v>#DIV/0!</v>
      </c>
      <c r="AL81" s="24">
        <f t="shared" si="121"/>
        <v>1</v>
      </c>
      <c r="AM81" s="24">
        <f>SUM(AM78:AM80)</f>
        <v>1</v>
      </c>
      <c r="AN81" s="24">
        <f t="shared" ref="AN81:AR81" si="122">SUM(AN78:AN80)</f>
        <v>1</v>
      </c>
      <c r="AO81" s="24">
        <f t="shared" si="122"/>
        <v>1</v>
      </c>
      <c r="AP81" s="24">
        <f t="shared" si="122"/>
        <v>1</v>
      </c>
      <c r="AQ81" s="118">
        <f t="shared" si="122"/>
        <v>1</v>
      </c>
      <c r="AR81" s="118">
        <f t="shared" si="122"/>
        <v>1</v>
      </c>
      <c r="AS81" s="118">
        <f t="shared" ref="AS81:BB81" si="123">SUM(AS78:AS80)</f>
        <v>1</v>
      </c>
      <c r="AT81" s="118">
        <f t="shared" si="123"/>
        <v>1</v>
      </c>
      <c r="AU81" s="118">
        <f t="shared" si="123"/>
        <v>1</v>
      </c>
      <c r="AV81" s="118">
        <f t="shared" si="123"/>
        <v>1</v>
      </c>
      <c r="AW81" s="118">
        <f>SUM(AW78:AW80)</f>
        <v>1</v>
      </c>
      <c r="AX81" s="118">
        <f>SUM(AX78:AX80)</f>
        <v>1</v>
      </c>
      <c r="AY81" s="118">
        <f t="shared" si="123"/>
        <v>1</v>
      </c>
      <c r="AZ81" s="118">
        <f t="shared" si="123"/>
        <v>0.99999999999999989</v>
      </c>
      <c r="BA81" s="118">
        <f>SUM(BA78:BA80)</f>
        <v>1</v>
      </c>
      <c r="BB81" s="118">
        <f t="shared" si="123"/>
        <v>1</v>
      </c>
      <c r="BC81" s="118">
        <f t="shared" ref="BC81:BD81" si="124">SUM(BC78:BC80)</f>
        <v>1</v>
      </c>
      <c r="BD81" s="118">
        <f t="shared" si="124"/>
        <v>1</v>
      </c>
      <c r="BE81" s="118">
        <f t="shared" ref="BE81" si="125">SUM(BE78:BE80)</f>
        <v>1</v>
      </c>
    </row>
    <row r="82" spans="1:57" ht="13.2">
      <c r="A82" s="52">
        <f t="shared" si="115"/>
        <v>74</v>
      </c>
      <c r="B82" s="276"/>
      <c r="C82" s="341"/>
      <c r="D82" s="341"/>
      <c r="E82" s="341"/>
      <c r="F82" s="341"/>
      <c r="G82" s="127"/>
      <c r="H82" s="341"/>
      <c r="I82" s="341"/>
      <c r="J82" s="341"/>
      <c r="K82" s="341"/>
      <c r="L82" s="341"/>
      <c r="M82" s="341"/>
      <c r="N82" s="341"/>
      <c r="O82" s="341"/>
      <c r="P82" s="341"/>
      <c r="Q82" s="341"/>
      <c r="R82" s="341"/>
      <c r="S82" s="341"/>
      <c r="T82" s="341"/>
      <c r="U82" s="341"/>
      <c r="V82" s="341"/>
      <c r="W82" s="341"/>
      <c r="X82" s="341"/>
      <c r="Y82" s="341"/>
      <c r="Z82" s="341"/>
      <c r="AA82" s="341"/>
      <c r="AB82" s="858"/>
      <c r="AC82" s="341"/>
      <c r="AD82" s="100"/>
      <c r="AE82" s="52"/>
      <c r="AF82" s="341"/>
      <c r="AG82" s="341"/>
      <c r="AH82" s="341"/>
      <c r="AI82" s="52"/>
      <c r="AJ82" s="341"/>
      <c r="AK82" s="341"/>
      <c r="AL82" s="341"/>
      <c r="AM82" s="341"/>
      <c r="AN82" s="341"/>
      <c r="AO82" s="341"/>
      <c r="AP82" s="341"/>
      <c r="AQ82" s="53"/>
      <c r="AR82" s="53"/>
      <c r="AS82" s="53"/>
      <c r="AT82" s="53"/>
      <c r="AU82" s="53"/>
      <c r="AV82" s="53"/>
      <c r="AW82" s="53"/>
      <c r="AX82" s="53"/>
      <c r="AY82" s="304"/>
      <c r="AZ82" s="114"/>
      <c r="BA82" s="114"/>
      <c r="BB82" s="114"/>
      <c r="BC82" s="114"/>
      <c r="BD82" s="869"/>
      <c r="BE82" s="114"/>
    </row>
    <row r="83" spans="1:57" ht="13.2">
      <c r="A83" s="39">
        <f t="shared" si="115"/>
        <v>75</v>
      </c>
      <c r="B83" s="83"/>
      <c r="C83" s="335"/>
      <c r="D83" s="335"/>
      <c r="E83" s="335"/>
      <c r="F83" s="335"/>
      <c r="G83" s="138"/>
      <c r="H83" s="335"/>
      <c r="I83" s="335"/>
      <c r="J83" s="335"/>
      <c r="K83" s="35"/>
      <c r="L83" s="35"/>
      <c r="M83" s="35"/>
      <c r="N83" s="35"/>
      <c r="O83" s="335"/>
      <c r="P83" s="335"/>
      <c r="Q83" s="335"/>
      <c r="R83" s="335"/>
      <c r="S83" s="335"/>
      <c r="T83" s="335"/>
      <c r="U83" s="335"/>
      <c r="V83" s="335"/>
      <c r="W83" s="335"/>
      <c r="X83" s="335"/>
      <c r="Y83" s="335"/>
      <c r="Z83" s="335"/>
      <c r="AA83" s="335"/>
      <c r="AB83" s="335"/>
      <c r="AC83" s="335"/>
      <c r="AD83" s="108"/>
      <c r="AE83" s="23"/>
      <c r="AF83" s="23"/>
      <c r="AG83" s="23"/>
      <c r="AH83" s="23"/>
      <c r="AI83" s="45"/>
      <c r="AJ83" s="23"/>
      <c r="AK83" s="23"/>
      <c r="AL83" s="23"/>
      <c r="AM83" s="23"/>
      <c r="AN83" s="23"/>
      <c r="AO83" s="23"/>
      <c r="AP83" s="23"/>
      <c r="AQ83" s="46"/>
      <c r="AR83" s="46"/>
      <c r="AS83" s="46"/>
      <c r="AT83" s="46"/>
      <c r="AU83" s="46"/>
      <c r="AV83" s="46"/>
      <c r="AW83" s="46"/>
      <c r="AX83" s="46"/>
      <c r="AY83" s="305"/>
      <c r="AZ83" s="70"/>
      <c r="BA83" s="70"/>
      <c r="BB83" s="70"/>
      <c r="BC83" s="70"/>
      <c r="BD83" s="70"/>
      <c r="BE83" s="70"/>
    </row>
    <row r="84" spans="1:57">
      <c r="B84" s="85"/>
      <c r="C84" s="42"/>
      <c r="D84" s="42"/>
      <c r="E84" s="42"/>
      <c r="F84" s="42"/>
      <c r="G84" s="42"/>
      <c r="H84" s="42"/>
      <c r="K84" s="42"/>
      <c r="L84" s="42"/>
      <c r="M84" s="42"/>
      <c r="N84" s="42"/>
      <c r="O84" s="42"/>
      <c r="P84" s="42"/>
      <c r="Q84" s="42"/>
      <c r="R84" s="42"/>
      <c r="S84" s="42"/>
      <c r="T84" s="42"/>
      <c r="U84" s="333"/>
      <c r="V84" s="323"/>
      <c r="W84" s="261"/>
      <c r="X84" s="333"/>
      <c r="Y84" s="333"/>
      <c r="Z84" s="261"/>
      <c r="AA84" s="333"/>
      <c r="AB84" s="333"/>
      <c r="AC84" s="333"/>
      <c r="AD84" s="42"/>
    </row>
    <row r="85" spans="1:57">
      <c r="B85" s="85"/>
      <c r="C85" s="42"/>
      <c r="D85" s="42"/>
      <c r="E85" s="42"/>
      <c r="F85" s="42"/>
      <c r="G85" s="42"/>
      <c r="H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333"/>
      <c r="V85" s="323"/>
      <c r="W85" s="261"/>
      <c r="X85" s="333"/>
      <c r="Y85" s="333"/>
      <c r="Z85" s="261"/>
      <c r="AA85" s="333"/>
      <c r="AB85" s="333"/>
      <c r="AC85" s="333"/>
      <c r="AD85" s="42"/>
    </row>
  </sheetData>
  <phoneticPr fontId="0" type="noConversion"/>
  <pageMargins left="0.77" right="0.25" top="0.43" bottom="0.35" header="0.28999999999999998" footer="0.34"/>
  <pageSetup scale="52" orientation="portrait" r:id="rId1"/>
  <headerFooter alignWithMargins="0">
    <oddHeader xml:space="preserve">&amp;C
</oddHeader>
    <oddFooter>&amp;L&amp;D&amp;C&amp;F
&amp;R&amp;A</oddFooter>
  </headerFooter>
  <rowBreaks count="1" manualBreakCount="1">
    <brk id="30" max="17" man="1"/>
  </rowBreaks>
  <colBreaks count="1" manualBreakCount="1">
    <brk id="32" max="1048575" man="1"/>
  </colBreaks>
  <customProperties>
    <customPr name="_pios_id" r:id="rId2"/>
  </customProperties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pageSetUpPr fitToPage="1"/>
  </sheetPr>
  <dimension ref="A1:H66"/>
  <sheetViews>
    <sheetView zoomScale="115" zoomScaleNormal="115" zoomScaleSheetLayoutView="100" workbookViewId="0">
      <pane ySplit="5" topLeftCell="A6" activePane="bottomLeft" state="frozen"/>
      <selection activeCell="B78" sqref="B78"/>
      <selection pane="bottomLeft" activeCell="B12" sqref="B12"/>
    </sheetView>
  </sheetViews>
  <sheetFormatPr defaultColWidth="10.7109375" defaultRowHeight="13.2"/>
  <cols>
    <col min="1" max="1" width="11.42578125" style="91" bestFit="1" customWidth="1"/>
    <col min="2" max="2" width="60.42578125" style="89" bestFit="1" customWidth="1"/>
    <col min="3" max="3" width="12.28515625" style="89" bestFit="1" customWidth="1"/>
    <col min="4" max="4" width="41.42578125" style="89" customWidth="1"/>
    <col min="5" max="5" width="37.28515625" style="89" customWidth="1"/>
    <col min="6" max="6" width="20.140625" style="89" hidden="1" customWidth="1"/>
    <col min="7" max="7" width="10.42578125" style="89" customWidth="1"/>
    <col min="8" max="16384" width="10.7109375" style="89"/>
  </cols>
  <sheetData>
    <row r="1" spans="1:8" ht="13.8">
      <c r="A1" s="598" t="s">
        <v>2789</v>
      </c>
    </row>
    <row r="3" spans="1:8" ht="13.8">
      <c r="A3" s="1221" t="s">
        <v>3329</v>
      </c>
      <c r="B3" s="1221"/>
      <c r="C3" s="1221"/>
      <c r="D3" s="1221"/>
    </row>
    <row r="4" spans="1:8" ht="39.6">
      <c r="A4" s="156" t="s">
        <v>71</v>
      </c>
      <c r="B4" s="157" t="s">
        <v>72</v>
      </c>
      <c r="C4" s="158" t="s">
        <v>262</v>
      </c>
      <c r="D4" s="159" t="s">
        <v>3328</v>
      </c>
      <c r="G4" s="25"/>
      <c r="H4" s="25"/>
    </row>
    <row r="5" spans="1:8" ht="13.8">
      <c r="A5" s="190"/>
      <c r="B5" s="283" t="s">
        <v>932</v>
      </c>
      <c r="C5" s="320"/>
      <c r="D5" s="321"/>
    </row>
    <row r="6" spans="1:8">
      <c r="A6" s="192" t="s">
        <v>372</v>
      </c>
      <c r="B6" s="283"/>
      <c r="C6" s="193"/>
      <c r="D6" s="194"/>
      <c r="E6" s="210"/>
      <c r="F6" s="211"/>
    </row>
    <row r="7" spans="1:8">
      <c r="A7" s="281">
        <v>10100501</v>
      </c>
      <c r="B7" s="195" t="s">
        <v>352</v>
      </c>
      <c r="C7" s="196">
        <v>4</v>
      </c>
      <c r="D7" s="1218">
        <f>VLOOKUP(A7,'Dec 2020 BS'!$A$9:$AE$1521,22,0)</f>
        <v>9992224366.467083</v>
      </c>
      <c r="E7" s="209"/>
      <c r="F7" s="187"/>
    </row>
    <row r="8" spans="1:8">
      <c r="A8" s="281">
        <v>10100601</v>
      </c>
      <c r="B8" s="195" t="s">
        <v>722</v>
      </c>
      <c r="C8" s="196">
        <v>4</v>
      </c>
      <c r="D8" s="1218">
        <f>VLOOKUP(A8,'Dec 2020 BS'!$A$9:$AE$1521,22,0)</f>
        <v>-2386780.7766666668</v>
      </c>
      <c r="E8" s="209"/>
      <c r="F8" s="187"/>
    </row>
    <row r="9" spans="1:8">
      <c r="A9" s="282">
        <v>10100651</v>
      </c>
      <c r="B9" s="153" t="s">
        <v>877</v>
      </c>
      <c r="C9" s="196">
        <v>4</v>
      </c>
      <c r="D9" s="1218">
        <f>VLOOKUP(A9,'Dec 2020 BS'!$A$9:$AE$1521,22,0)</f>
        <v>0</v>
      </c>
      <c r="E9" s="209" t="s">
        <v>980</v>
      </c>
      <c r="F9" s="187"/>
    </row>
    <row r="10" spans="1:8">
      <c r="A10" s="282">
        <v>10100661</v>
      </c>
      <c r="B10" s="153" t="s">
        <v>878</v>
      </c>
      <c r="C10" s="196">
        <v>4</v>
      </c>
      <c r="D10" s="1218">
        <f>VLOOKUP(A10,'Dec 2020 BS'!$A$9:$AE$1521,22,0)</f>
        <v>0</v>
      </c>
      <c r="E10" s="209" t="s">
        <v>980</v>
      </c>
      <c r="F10" s="187"/>
    </row>
    <row r="11" spans="1:8">
      <c r="A11" s="16">
        <v>10800061</v>
      </c>
      <c r="B11" s="10" t="s">
        <v>566</v>
      </c>
      <c r="C11" s="196">
        <v>17</v>
      </c>
      <c r="D11" s="1218">
        <f>VLOOKUP(A11,'Dec 2020 BS'!$A$9:$AE$1521,22,0)</f>
        <v>-111643466.44374998</v>
      </c>
      <c r="E11" s="209" t="s">
        <v>980</v>
      </c>
      <c r="F11" s="187"/>
    </row>
    <row r="12" spans="1:8">
      <c r="A12" s="16">
        <v>10800071</v>
      </c>
      <c r="B12" s="10" t="s">
        <v>567</v>
      </c>
      <c r="C12" s="196">
        <v>17</v>
      </c>
      <c r="D12" s="1218">
        <f>VLOOKUP(A12,'Dec 2020 BS'!$A$9:$AE$1521,22,0)</f>
        <v>111643466.44374998</v>
      </c>
      <c r="E12" s="209" t="s">
        <v>980</v>
      </c>
      <c r="F12" s="187"/>
    </row>
    <row r="13" spans="1:8">
      <c r="A13" s="16">
        <v>10800501</v>
      </c>
      <c r="B13" s="195" t="s">
        <v>173</v>
      </c>
      <c r="C13" s="196" t="s">
        <v>263</v>
      </c>
      <c r="D13" s="1218">
        <f>VLOOKUP(A13,'Dec 2020 BS'!$A$9:$AE$1521,22,0)</f>
        <v>-4091931796.4708328</v>
      </c>
      <c r="E13" s="209"/>
      <c r="F13" s="187"/>
    </row>
    <row r="14" spans="1:8">
      <c r="A14" s="16">
        <v>10800541</v>
      </c>
      <c r="B14" s="10" t="s">
        <v>353</v>
      </c>
      <c r="C14" s="196" t="s">
        <v>263</v>
      </c>
      <c r="D14" s="1218">
        <f>VLOOKUP(A14,'Dec 2020 BS'!$A$9:$AE$1521,22,0)</f>
        <v>19434201.602083333</v>
      </c>
      <c r="E14" s="209"/>
      <c r="F14" s="187"/>
    </row>
    <row r="15" spans="1:8">
      <c r="A15" s="16">
        <v>10800601</v>
      </c>
      <c r="B15" s="10" t="s">
        <v>723</v>
      </c>
      <c r="C15" s="196" t="s">
        <v>263</v>
      </c>
      <c r="D15" s="1218">
        <f>VLOOKUP(A15,'Dec 2020 BS'!$A$9:$AE$1521,22,0)</f>
        <v>2007170.8225</v>
      </c>
      <c r="E15" s="209"/>
      <c r="F15" s="187"/>
    </row>
    <row r="16" spans="1:8">
      <c r="A16" s="16">
        <v>10800611</v>
      </c>
      <c r="B16" s="10" t="s">
        <v>984</v>
      </c>
      <c r="C16" s="196" t="s">
        <v>1435</v>
      </c>
      <c r="D16" s="1218">
        <f>VLOOKUP(A16,'Dec 2020 BS'!$A$9:$AE$1521,22,0)</f>
        <v>-95934500</v>
      </c>
      <c r="E16" s="209"/>
      <c r="F16" s="187"/>
    </row>
    <row r="17" spans="1:6">
      <c r="A17" s="602" t="s">
        <v>2873</v>
      </c>
      <c r="B17" s="615" t="s">
        <v>2931</v>
      </c>
      <c r="C17" s="196" t="s">
        <v>1435</v>
      </c>
      <c r="D17" s="1218">
        <f>VLOOKUP(A17,'Dec 2020 BS'!$A$9:$AE$1521,22,0)</f>
        <v>10709184.739583334</v>
      </c>
      <c r="E17" s="209"/>
      <c r="F17" s="187"/>
    </row>
    <row r="18" spans="1:6">
      <c r="A18" s="16">
        <v>10800701</v>
      </c>
      <c r="B18" s="10" t="s">
        <v>1440</v>
      </c>
      <c r="C18" s="196" t="s">
        <v>1435</v>
      </c>
      <c r="D18" s="1218">
        <f>VLOOKUP(A18,'Dec 2020 BS'!$A$9:$AE$1521,22,0)</f>
        <v>49239767.719583333</v>
      </c>
      <c r="E18" s="209" t="s">
        <v>980</v>
      </c>
      <c r="F18" s="187"/>
    </row>
    <row r="19" spans="1:6">
      <c r="A19" s="16">
        <v>10800711</v>
      </c>
      <c r="B19" s="10" t="s">
        <v>1441</v>
      </c>
      <c r="C19" s="196" t="s">
        <v>1435</v>
      </c>
      <c r="D19" s="1218">
        <f>VLOOKUP(A19,'Dec 2020 BS'!$A$9:$AE$1521,22,0)</f>
        <v>-49239767.719583333</v>
      </c>
      <c r="E19" s="209" t="s">
        <v>980</v>
      </c>
      <c r="F19" s="187"/>
    </row>
    <row r="20" spans="1:6">
      <c r="A20" s="16">
        <v>10800721</v>
      </c>
      <c r="B20" s="10" t="s">
        <v>1442</v>
      </c>
      <c r="C20" s="196" t="s">
        <v>1435</v>
      </c>
      <c r="D20" s="1218">
        <f>VLOOKUP(A20,'Dec 2020 BS'!$A$9:$AE$1521,22,0)</f>
        <v>0</v>
      </c>
      <c r="E20" s="209" t="s">
        <v>980</v>
      </c>
      <c r="F20" s="187"/>
    </row>
    <row r="21" spans="1:6">
      <c r="A21" s="16">
        <v>10800741</v>
      </c>
      <c r="B21" s="10" t="s">
        <v>1443</v>
      </c>
      <c r="C21" s="196" t="s">
        <v>1435</v>
      </c>
      <c r="D21" s="1218">
        <f>VLOOKUP(A21,'Dec 2020 BS'!$A$9:$AE$1521,22,0)</f>
        <v>4600340.1545833321</v>
      </c>
      <c r="E21" s="209" t="s">
        <v>980</v>
      </c>
      <c r="F21" s="187"/>
    </row>
    <row r="22" spans="1:6">
      <c r="A22" s="16">
        <v>10800751</v>
      </c>
      <c r="B22" s="10" t="s">
        <v>1444</v>
      </c>
      <c r="C22" s="196" t="s">
        <v>1435</v>
      </c>
      <c r="D22" s="1218">
        <f>VLOOKUP(A22,'Dec 2020 BS'!$A$9:$AE$1521,22,0)</f>
        <v>-4600340.1545833321</v>
      </c>
      <c r="E22" s="209" t="s">
        <v>980</v>
      </c>
      <c r="F22" s="187"/>
    </row>
    <row r="23" spans="1:6">
      <c r="A23" s="16">
        <v>10800831</v>
      </c>
      <c r="B23" s="10" t="s">
        <v>1447</v>
      </c>
      <c r="C23" s="196" t="s">
        <v>1435</v>
      </c>
      <c r="D23" s="1218">
        <f>VLOOKUP(A23,'Dec 2020 BS'!$A$9:$AE$1521,22,0)</f>
        <v>0</v>
      </c>
      <c r="E23" s="209" t="s">
        <v>980</v>
      </c>
      <c r="F23" s="187"/>
    </row>
    <row r="24" spans="1:6">
      <c r="A24" s="1219" t="s">
        <v>3106</v>
      </c>
      <c r="B24" s="26" t="s">
        <v>3060</v>
      </c>
      <c r="C24" s="196" t="s">
        <v>1435</v>
      </c>
      <c r="D24" s="1218">
        <f>VLOOKUP(A24,'Dec 2020 BS'!$A$9:$AE$1521,22,0)</f>
        <v>8914881.3004166689</v>
      </c>
      <c r="E24" s="209"/>
      <c r="F24" s="187"/>
    </row>
    <row r="25" spans="1:6">
      <c r="A25" s="379">
        <v>11100501</v>
      </c>
      <c r="B25" s="26" t="s">
        <v>568</v>
      </c>
      <c r="C25" s="196">
        <v>19</v>
      </c>
      <c r="D25" s="1218">
        <f>VLOOKUP(A25,'Dec 2020 BS'!$A$9:$AE$1521,22,0)</f>
        <v>-64556745.41624999</v>
      </c>
      <c r="E25" s="209"/>
      <c r="F25" s="187"/>
    </row>
    <row r="26" spans="1:6">
      <c r="A26" s="281">
        <v>23001021</v>
      </c>
      <c r="B26" s="195" t="s">
        <v>362</v>
      </c>
      <c r="C26" s="197">
        <v>4</v>
      </c>
      <c r="D26" s="1218">
        <f>VLOOKUP(A26,'Dec 2020 BS'!$A$9:$AE$1521,22,0)</f>
        <v>-53785540.422083326</v>
      </c>
      <c r="E26" s="209"/>
      <c r="F26" s="187"/>
    </row>
    <row r="27" spans="1:6">
      <c r="A27" s="16">
        <v>23001031</v>
      </c>
      <c r="B27" s="10" t="s">
        <v>363</v>
      </c>
      <c r="C27" s="197">
        <v>4</v>
      </c>
      <c r="D27" s="1218">
        <f>VLOOKUP(A27,'Dec 2020 BS'!$A$9:$AE$1521,22,0)</f>
        <v>-37695977.183750004</v>
      </c>
      <c r="E27" s="209"/>
      <c r="F27" s="187"/>
    </row>
    <row r="28" spans="1:6">
      <c r="A28" s="16">
        <v>23001041</v>
      </c>
      <c r="B28" s="10" t="s">
        <v>364</v>
      </c>
      <c r="C28" s="197">
        <v>4</v>
      </c>
      <c r="D28" s="1218">
        <f>VLOOKUP(A28,'Dec 2020 BS'!$A$9:$AE$1521,22,0)</f>
        <v>-15156988.359583333</v>
      </c>
      <c r="E28" s="209"/>
      <c r="F28" s="187"/>
    </row>
    <row r="29" spans="1:6">
      <c r="A29" s="16">
        <v>23001061</v>
      </c>
      <c r="B29" s="10" t="s">
        <v>365</v>
      </c>
      <c r="C29" s="197">
        <v>4</v>
      </c>
      <c r="D29" s="1218">
        <f>VLOOKUP(A29,'Dec 2020 BS'!$A$9:$AE$1521,22,0)</f>
        <v>-2443896.8008333333</v>
      </c>
      <c r="E29" s="209"/>
      <c r="F29" s="188"/>
    </row>
    <row r="30" spans="1:6">
      <c r="A30" s="16">
        <v>23001071</v>
      </c>
      <c r="B30" s="10" t="s">
        <v>366</v>
      </c>
      <c r="C30" s="197">
        <v>4</v>
      </c>
      <c r="D30" s="1218">
        <f>VLOOKUP(A30,'Dec 2020 BS'!$A$9:$AE$1521,22,0)</f>
        <v>-9940784.2470833343</v>
      </c>
      <c r="E30" s="209"/>
      <c r="F30" s="187"/>
    </row>
    <row r="31" spans="1:6">
      <c r="A31" s="16">
        <v>23001131</v>
      </c>
      <c r="B31" s="10" t="s">
        <v>591</v>
      </c>
      <c r="C31" s="197">
        <v>4</v>
      </c>
      <c r="D31" s="1218">
        <f>VLOOKUP(A31,'Dec 2020 BS'!$A$9:$AE$1521,22,0)</f>
        <v>-21337954.864583328</v>
      </c>
      <c r="E31" s="209"/>
      <c r="F31" s="187"/>
    </row>
    <row r="32" spans="1:6">
      <c r="A32" s="16">
        <v>23001141</v>
      </c>
      <c r="B32" s="10" t="s">
        <v>599</v>
      </c>
      <c r="C32" s="197">
        <v>4</v>
      </c>
      <c r="D32" s="1218">
        <f>VLOOKUP(A32,'Dec 2020 BS'!$A$9:$AE$1521,22,0)</f>
        <v>-606552.66625000013</v>
      </c>
      <c r="E32" s="209"/>
      <c r="F32" s="187"/>
    </row>
    <row r="33" spans="1:7">
      <c r="A33" s="16">
        <v>23001151</v>
      </c>
      <c r="B33" s="10" t="s">
        <v>602</v>
      </c>
      <c r="C33" s="197">
        <v>4</v>
      </c>
      <c r="D33" s="1218">
        <f>VLOOKUP(A33,'Dec 2020 BS'!$A$9:$AE$1521,22,0)</f>
        <v>-127733.32708333335</v>
      </c>
      <c r="E33" s="209"/>
      <c r="F33" s="187"/>
    </row>
    <row r="34" spans="1:7">
      <c r="A34" s="16">
        <v>23001231</v>
      </c>
      <c r="B34" s="10" t="s">
        <v>600</v>
      </c>
      <c r="C34" s="197">
        <v>4</v>
      </c>
      <c r="D34" s="1218">
        <f>VLOOKUP(A34,'Dec 2020 BS'!$A$9:$AE$1521,22,0)</f>
        <v>-1373237.8824999998</v>
      </c>
      <c r="E34"/>
      <c r="F34"/>
      <c r="G34"/>
    </row>
    <row r="35" spans="1:7">
      <c r="A35" s="16">
        <v>23002011</v>
      </c>
      <c r="B35" s="10" t="s">
        <v>172</v>
      </c>
      <c r="C35" s="197">
        <v>4</v>
      </c>
      <c r="D35" s="1218">
        <f>VLOOKUP(A35,'Dec 2020 BS'!$A$9:$AE$1521,22,0)</f>
        <v>-1177559.5479166668</v>
      </c>
      <c r="E35" s="209"/>
      <c r="F35" s="189"/>
    </row>
    <row r="36" spans="1:7">
      <c r="A36" s="16">
        <v>23002041</v>
      </c>
      <c r="B36" s="10" t="s">
        <v>354</v>
      </c>
      <c r="C36" s="197">
        <v>4</v>
      </c>
      <c r="D36" s="1218">
        <f>VLOOKUP(A36,'Dec 2020 BS'!$A$9:$AE$1521,22,0)</f>
        <v>-25839099.041250002</v>
      </c>
      <c r="E36" s="209"/>
      <c r="F36" s="189"/>
    </row>
    <row r="37" spans="1:7">
      <c r="A37" s="16">
        <v>23002061</v>
      </c>
      <c r="B37" s="10" t="s">
        <v>367</v>
      </c>
      <c r="C37" s="197">
        <v>4</v>
      </c>
      <c r="D37" s="1218">
        <f>VLOOKUP(A37,'Dec 2020 BS'!$A$9:$AE$1521,22,0)</f>
        <v>51072.67041666666</v>
      </c>
      <c r="E37" s="209"/>
      <c r="F37" s="189"/>
    </row>
    <row r="38" spans="1:7">
      <c r="A38" s="16">
        <v>23002071</v>
      </c>
      <c r="B38" s="10" t="s">
        <v>368</v>
      </c>
      <c r="C38" s="197">
        <v>4</v>
      </c>
      <c r="D38" s="1218">
        <f>VLOOKUP(A38,'Dec 2020 BS'!$A$9:$AE$1521,22,0)</f>
        <v>247244.73083333331</v>
      </c>
      <c r="E38" s="209"/>
      <c r="F38" s="189"/>
    </row>
    <row r="39" spans="1:7">
      <c r="A39" s="16">
        <v>23002091</v>
      </c>
      <c r="B39" s="10" t="s">
        <v>369</v>
      </c>
      <c r="C39" s="197">
        <v>4</v>
      </c>
      <c r="D39" s="1218">
        <f>VLOOKUP(A39,'Dec 2020 BS'!$A$9:$AE$1521,22,0)</f>
        <v>-8369874.4845833303</v>
      </c>
      <c r="E39" s="209"/>
      <c r="F39" s="189"/>
    </row>
    <row r="40" spans="1:7">
      <c r="A40" s="16">
        <v>23003021</v>
      </c>
      <c r="B40" s="10" t="s">
        <v>983</v>
      </c>
      <c r="C40" s="197">
        <v>4</v>
      </c>
      <c r="D40" s="1218">
        <f>VLOOKUP(A40,'Dec 2020 BS'!$A$9:$AE$1521,22,0)</f>
        <v>5894661.458333333</v>
      </c>
      <c r="E40" s="209"/>
      <c r="F40" s="189"/>
    </row>
    <row r="41" spans="1:7">
      <c r="A41" s="16">
        <v>23003031</v>
      </c>
      <c r="B41" s="10" t="s">
        <v>981</v>
      </c>
      <c r="C41" s="197">
        <v>4</v>
      </c>
      <c r="D41" s="1218">
        <f>VLOOKUP(A41,'Dec 2020 BS'!$A$9:$AE$1521,22,0)</f>
        <v>2176895.625</v>
      </c>
      <c r="E41" s="209"/>
      <c r="F41" s="189"/>
    </row>
    <row r="42" spans="1:7">
      <c r="A42" s="199"/>
      <c r="B42" s="200" t="s">
        <v>347</v>
      </c>
      <c r="C42" s="200"/>
      <c r="D42" s="360">
        <f>SUM(D7:D41)</f>
        <v>5608994657.9250002</v>
      </c>
      <c r="E42" s="209"/>
      <c r="F42" s="187"/>
    </row>
    <row r="43" spans="1:7">
      <c r="A43" s="191"/>
      <c r="B43" s="191"/>
      <c r="C43" s="191"/>
      <c r="D43" s="360"/>
      <c r="E43" s="209"/>
      <c r="F43" s="187"/>
    </row>
    <row r="44" spans="1:7">
      <c r="A44" s="192" t="s">
        <v>371</v>
      </c>
      <c r="B44" s="283"/>
      <c r="C44" s="193"/>
      <c r="D44" s="194"/>
      <c r="E44" s="209"/>
      <c r="F44" s="187"/>
    </row>
    <row r="45" spans="1:7">
      <c r="A45" s="281">
        <v>10100502</v>
      </c>
      <c r="B45" s="10" t="s">
        <v>355</v>
      </c>
      <c r="C45" s="196">
        <v>1</v>
      </c>
      <c r="D45" s="1218">
        <f>VLOOKUP(A45,'Dec 2020 BS'!$A$9:$AE$1521,22,0)</f>
        <v>4266642581.6870828</v>
      </c>
      <c r="E45" s="209"/>
      <c r="F45" s="187"/>
    </row>
    <row r="46" spans="1:7">
      <c r="A46" s="281">
        <v>10100602</v>
      </c>
      <c r="B46" s="10" t="s">
        <v>724</v>
      </c>
      <c r="C46" s="196">
        <v>1</v>
      </c>
      <c r="D46" s="1218">
        <f>VLOOKUP(A46,'Dec 2020 BS'!$A$9:$AE$1521,22,0)</f>
        <v>-2487812.5166666666</v>
      </c>
      <c r="E46" s="209"/>
      <c r="F46" s="187"/>
    </row>
    <row r="47" spans="1:7">
      <c r="A47" s="281">
        <v>10600602</v>
      </c>
      <c r="B47" s="10" t="s">
        <v>758</v>
      </c>
      <c r="C47" s="196" t="s">
        <v>264</v>
      </c>
      <c r="D47" s="1218">
        <f>VLOOKUP(A47,'Dec 2020 BS'!$A$9:$AE$1521,22,0)</f>
        <v>0</v>
      </c>
      <c r="E47" s="209"/>
      <c r="F47" s="187"/>
    </row>
    <row r="48" spans="1:7">
      <c r="A48" s="281">
        <v>10800062</v>
      </c>
      <c r="B48" s="10" t="s">
        <v>566</v>
      </c>
      <c r="C48" s="201">
        <v>5</v>
      </c>
      <c r="D48" s="1218">
        <f>VLOOKUP(A48,'Dec 2020 BS'!$A$9:$AE$1521,22,0)</f>
        <v>-371604314.14208341</v>
      </c>
      <c r="E48" s="209" t="s">
        <v>980</v>
      </c>
      <c r="F48" s="187"/>
    </row>
    <row r="49" spans="1:6">
      <c r="A49" s="281">
        <v>10800072</v>
      </c>
      <c r="B49" s="10" t="s">
        <v>567</v>
      </c>
      <c r="C49" s="196">
        <v>5</v>
      </c>
      <c r="D49" s="1218">
        <f>VLOOKUP(A49,'Dec 2020 BS'!$A$9:$AE$1521,22,0)</f>
        <v>371604314.14208341</v>
      </c>
      <c r="E49" s="209" t="s">
        <v>980</v>
      </c>
      <c r="F49" s="187"/>
    </row>
    <row r="50" spans="1:6">
      <c r="A50" s="281">
        <v>10800502</v>
      </c>
      <c r="B50" s="10" t="s">
        <v>569</v>
      </c>
      <c r="C50" s="201" t="s">
        <v>265</v>
      </c>
      <c r="D50" s="1218">
        <f>VLOOKUP(A50,'Dec 2020 BS'!$A$9:$AE$1521,22,0)</f>
        <v>-1658773560.9587498</v>
      </c>
      <c r="E50" s="209"/>
      <c r="F50" s="187"/>
    </row>
    <row r="51" spans="1:6">
      <c r="A51" s="281">
        <v>10800552</v>
      </c>
      <c r="B51" s="10" t="s">
        <v>356</v>
      </c>
      <c r="C51" s="196">
        <v>5</v>
      </c>
      <c r="D51" s="1218">
        <f>VLOOKUP(A51,'Dec 2020 BS'!$A$9:$AE$1521,22,0)</f>
        <v>8486329.182500001</v>
      </c>
      <c r="E51" s="209"/>
      <c r="F51" s="187"/>
    </row>
    <row r="52" spans="1:6">
      <c r="A52" s="281">
        <v>10800602</v>
      </c>
      <c r="B52" s="10" t="s">
        <v>725</v>
      </c>
      <c r="C52" s="201" t="s">
        <v>265</v>
      </c>
      <c r="D52" s="1218">
        <f>VLOOKUP(A52,'Dec 2020 BS'!$A$9:$AE$1521,22,0)</f>
        <v>186211.36666666667</v>
      </c>
      <c r="E52" s="209"/>
      <c r="F52" s="187"/>
    </row>
    <row r="53" spans="1:6">
      <c r="A53" s="379">
        <v>11100502</v>
      </c>
      <c r="B53" s="26" t="s">
        <v>570</v>
      </c>
      <c r="C53" s="201">
        <v>5</v>
      </c>
      <c r="D53" s="1218">
        <f>VLOOKUP(A53,'Dec 2020 BS'!$A$9:$AE$1521,22,0)</f>
        <v>-18436911.602916665</v>
      </c>
      <c r="E53" s="209"/>
      <c r="F53" s="187"/>
    </row>
    <row r="54" spans="1:6">
      <c r="A54" s="281">
        <v>23001092</v>
      </c>
      <c r="B54" s="10" t="s">
        <v>170</v>
      </c>
      <c r="C54" s="201">
        <v>1</v>
      </c>
      <c r="D54" s="1218">
        <f>VLOOKUP(A54,'Dec 2020 BS'!$A$9:$AE$1521,22,0)</f>
        <v>-8971362.0670833346</v>
      </c>
      <c r="E54" s="209"/>
      <c r="F54" s="187"/>
    </row>
    <row r="55" spans="1:6">
      <c r="A55" s="281">
        <v>23001122</v>
      </c>
      <c r="B55" s="10" t="s">
        <v>982</v>
      </c>
      <c r="C55" s="196"/>
      <c r="D55" s="1218">
        <f>VLOOKUP(A55,'Dec 2020 BS'!$A$9:$AE$1521,22,0)</f>
        <v>-3039230.3754166667</v>
      </c>
      <c r="E55" s="209"/>
      <c r="F55" s="187"/>
    </row>
    <row r="56" spans="1:6">
      <c r="A56" s="281">
        <v>23002072</v>
      </c>
      <c r="B56" s="10" t="s">
        <v>601</v>
      </c>
      <c r="C56" s="201" t="s">
        <v>264</v>
      </c>
      <c r="D56" s="1218">
        <f>VLOOKUP(A56,'Dec 2020 BS'!$A$9:$AE$1521,22,0)</f>
        <v>82059.614166666652</v>
      </c>
      <c r="E56" s="209" t="s">
        <v>980</v>
      </c>
      <c r="F56" s="189"/>
    </row>
    <row r="57" spans="1:6">
      <c r="A57" s="377">
        <v>23002092</v>
      </c>
      <c r="B57" s="198" t="s">
        <v>171</v>
      </c>
      <c r="C57" s="196">
        <v>1</v>
      </c>
      <c r="D57" s="1218">
        <f>VLOOKUP(A57,'Dec 2020 BS'!$A$9:$AE$1521,22,0)</f>
        <v>-82059.614166666652</v>
      </c>
      <c r="E57" s="209" t="s">
        <v>980</v>
      </c>
      <c r="F57" s="187"/>
    </row>
    <row r="58" spans="1:6">
      <c r="A58" s="199"/>
      <c r="B58" s="200" t="s">
        <v>348</v>
      </c>
      <c r="C58" s="200"/>
      <c r="D58" s="360">
        <f>SUM(D45:D57)</f>
        <v>2583606244.715416</v>
      </c>
      <c r="E58" s="209"/>
      <c r="F58" s="187"/>
    </row>
    <row r="59" spans="1:6">
      <c r="A59" s="191"/>
      <c r="B59" s="191"/>
      <c r="C59" s="191"/>
      <c r="D59" s="284"/>
      <c r="E59" s="209"/>
      <c r="F59" s="187"/>
    </row>
    <row r="60" spans="1:6">
      <c r="A60" s="191"/>
      <c r="B60" s="191"/>
      <c r="C60" s="191"/>
      <c r="D60" s="284"/>
      <c r="E60" s="209"/>
      <c r="F60" s="187"/>
    </row>
    <row r="61" spans="1:6">
      <c r="A61" s="191"/>
      <c r="B61" s="202" t="s">
        <v>391</v>
      </c>
      <c r="C61" s="202"/>
      <c r="D61" s="285">
        <f>D42+D58</f>
        <v>8192600902.6404161</v>
      </c>
      <c r="E61" s="209"/>
      <c r="F61" s="187"/>
    </row>
    <row r="62" spans="1:6" s="93" customFormat="1">
      <c r="A62" s="203"/>
      <c r="B62" s="204" t="s">
        <v>372</v>
      </c>
      <c r="C62" s="204"/>
      <c r="D62" s="286">
        <f>D42/D61</f>
        <v>0.68464151062420986</v>
      </c>
      <c r="E62" s="209"/>
      <c r="F62" s="208"/>
    </row>
    <row r="63" spans="1:6">
      <c r="A63" s="191"/>
      <c r="B63" s="202" t="s">
        <v>371</v>
      </c>
      <c r="C63" s="202"/>
      <c r="D63" s="287">
        <f>D58/D61</f>
        <v>0.31535848937579009</v>
      </c>
      <c r="E63" s="209"/>
      <c r="F63" s="187"/>
    </row>
    <row r="64" spans="1:6">
      <c r="A64" s="191"/>
      <c r="B64" s="191"/>
      <c r="C64" s="191"/>
      <c r="D64" s="191"/>
    </row>
    <row r="65" spans="1:4">
      <c r="A65" s="205"/>
      <c r="B65" s="206"/>
      <c r="C65" s="191"/>
      <c r="D65" s="207"/>
    </row>
    <row r="66" spans="1:4">
      <c r="A66" s="76"/>
      <c r="B66" s="77"/>
      <c r="D66" s="90"/>
    </row>
  </sheetData>
  <mergeCells count="1">
    <mergeCell ref="A3:D3"/>
  </mergeCells>
  <phoneticPr fontId="75" type="noConversion"/>
  <pageMargins left="0.5" right="0.5" top="0.75" bottom="0.75" header="0.5" footer="0.5"/>
  <pageSetup scale="54" orientation="portrait" r:id="rId1"/>
  <headerFooter alignWithMargins="0"/>
  <customProperties>
    <customPr name="_pios_id" r:id="rId2"/>
  </customProperties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XEK4500"/>
  <sheetViews>
    <sheetView zoomScale="89" zoomScaleNormal="89" workbookViewId="0">
      <pane xSplit="4" ySplit="8" topLeftCell="E1657" activePane="bottomRight" state="frozen"/>
      <selection activeCell="B78" sqref="B78"/>
      <selection pane="topRight" activeCell="B78" sqref="B78"/>
      <selection pane="bottomLeft" activeCell="B78" sqref="B78"/>
      <selection pane="bottomRight" activeCell="AL2" sqref="AL2"/>
    </sheetView>
  </sheetViews>
  <sheetFormatPr defaultColWidth="11.7109375" defaultRowHeight="13.2" outlineLevelCol="1"/>
  <cols>
    <col min="1" max="1" width="12.140625" style="620" customWidth="1"/>
    <col min="2" max="2" width="15.85546875" style="620" customWidth="1"/>
    <col min="3" max="3" width="54.140625" style="622" customWidth="1"/>
    <col min="4" max="4" width="16" style="622" customWidth="1"/>
    <col min="5" max="5" width="1.85546875" style="622" customWidth="1"/>
    <col min="6" max="6" width="12.42578125" style="622" customWidth="1"/>
    <col min="7" max="7" width="2.42578125" style="622" customWidth="1"/>
    <col min="8" max="19" width="21.85546875" style="622" customWidth="1" outlineLevel="1"/>
    <col min="20" max="20" width="21.85546875" style="622" bestFit="1" customWidth="1"/>
    <col min="21" max="21" width="3" style="622" customWidth="1"/>
    <col min="22" max="22" width="23.7109375" style="622" customWidth="1"/>
    <col min="23" max="24" width="12.7109375" style="1027" customWidth="1"/>
    <col min="25" max="25" width="26.5703125" style="1028" bestFit="1" customWidth="1"/>
    <col min="26" max="26" width="19.140625" style="1028" bestFit="1" customWidth="1"/>
    <col min="27" max="27" width="22.7109375" style="1028" customWidth="1"/>
    <col min="28" max="28" width="20.140625" style="1028" customWidth="1"/>
    <col min="29" max="29" width="5.140625" style="1029" bestFit="1" customWidth="1"/>
    <col min="30" max="30" width="20" style="1028" bestFit="1" customWidth="1"/>
    <col min="31" max="31" width="19.7109375" style="1028" customWidth="1"/>
    <col min="32" max="33" width="20.5703125" style="1028" customWidth="1"/>
    <col min="34" max="34" width="4.5703125" style="1029" customWidth="1"/>
    <col min="35" max="35" width="17.42578125" style="1163" bestFit="1" customWidth="1"/>
    <col min="36" max="36" width="19.140625" style="1163" bestFit="1" customWidth="1"/>
    <col min="37" max="37" width="23" style="1163" customWidth="1"/>
    <col min="38" max="38" width="20.42578125" style="1163" customWidth="1"/>
    <col min="39" max="39" width="5.140625" style="1164" bestFit="1" customWidth="1"/>
    <col min="40" max="40" width="19.28515625" style="1163" bestFit="1" customWidth="1"/>
    <col min="41" max="41" width="21" style="1163" bestFit="1" customWidth="1"/>
    <col min="42" max="42" width="21.42578125" style="1163" customWidth="1"/>
    <col min="43" max="43" width="20.5703125" style="1163" customWidth="1"/>
    <col min="44" max="44" width="4.5703125" style="1029" bestFit="1" customWidth="1"/>
    <col min="45" max="45" width="11.7109375" style="706"/>
    <col min="46" max="46" width="34.7109375" style="1028" bestFit="1" customWidth="1"/>
    <col min="47" max="47" width="16.28515625" style="1028" bestFit="1" customWidth="1"/>
    <col min="48" max="48" width="11.7109375" style="1028" customWidth="1" outlineLevel="1"/>
    <col min="49" max="49" width="12.7109375" style="1028" customWidth="1" outlineLevel="1"/>
    <col min="50" max="52" width="11.7109375" style="1028" customWidth="1" outlineLevel="1"/>
    <col min="53" max="53" width="13" style="1028" customWidth="1" outlineLevel="1"/>
    <col min="54" max="54" width="11.7109375" style="623"/>
    <col min="55" max="55" width="18.7109375" style="623" bestFit="1" customWidth="1"/>
    <col min="56" max="56" width="11.7109375" style="623" customWidth="1"/>
    <col min="57" max="57" width="11.7109375" style="622" customWidth="1"/>
    <col min="58" max="60" width="11.7109375" style="623" customWidth="1"/>
    <col min="61" max="61" width="13" style="623" customWidth="1"/>
    <col min="62" max="62" width="11.7109375" style="623" customWidth="1"/>
    <col min="63" max="63" width="12.7109375" style="623" customWidth="1"/>
    <col min="64" max="64" width="11.7109375" style="623" customWidth="1"/>
    <col min="65" max="65" width="11.7109375" style="622" customWidth="1"/>
    <col min="66" max="66" width="11.7109375" style="619" customWidth="1"/>
    <col min="67" max="67" width="11.7109375" style="622" customWidth="1"/>
    <col min="68" max="16384" width="11.7109375" style="622"/>
  </cols>
  <sheetData>
    <row r="1" spans="1:66">
      <c r="A1" s="617" t="s">
        <v>1374</v>
      </c>
      <c r="B1" s="617"/>
      <c r="C1" s="618"/>
      <c r="D1" s="618"/>
      <c r="E1" s="618"/>
      <c r="F1" s="618"/>
      <c r="G1" s="618"/>
      <c r="H1" s="619"/>
      <c r="I1" s="619"/>
      <c r="J1" s="619"/>
      <c r="K1" s="619"/>
      <c r="L1" s="619"/>
      <c r="M1" s="619"/>
      <c r="N1" s="619"/>
      <c r="O1" s="619"/>
      <c r="P1" s="619"/>
      <c r="Q1" s="619"/>
      <c r="R1" s="619"/>
      <c r="S1" s="619"/>
      <c r="T1" s="619"/>
      <c r="U1" s="619"/>
      <c r="V1" s="619"/>
      <c r="AI1" s="1030"/>
      <c r="AJ1" s="1031"/>
      <c r="AK1" s="891">
        <f>'[2]New Format B.Sheet '!$AK$1</f>
        <v>0.66249999999999998</v>
      </c>
      <c r="AL1" s="892" t="s">
        <v>4817</v>
      </c>
      <c r="AM1" s="1032"/>
      <c r="AN1" s="1033"/>
      <c r="AO1" s="1034"/>
      <c r="AP1" s="1034"/>
      <c r="AQ1" s="1034"/>
    </row>
    <row r="2" spans="1:66" ht="13.8" thickBot="1">
      <c r="A2" s="617" t="s">
        <v>3059</v>
      </c>
      <c r="B2" s="617"/>
      <c r="H2" s="893" t="s">
        <v>3094</v>
      </c>
      <c r="I2" s="894"/>
      <c r="J2" s="894"/>
      <c r="K2" s="894"/>
      <c r="L2" s="894"/>
      <c r="M2" s="894"/>
      <c r="Q2" s="564"/>
      <c r="R2" s="564"/>
      <c r="S2" s="564"/>
      <c r="T2" s="564"/>
      <c r="U2" s="564"/>
      <c r="V2" s="564"/>
      <c r="AD2" s="1033">
        <f>'[2]ERB EOP'!Q103-'[2]ERB EOP'!Q101-AD1678</f>
        <v>0</v>
      </c>
      <c r="AE2" s="1033">
        <f>'[2]GRB EOP'!P31-AE1678</f>
        <v>0</v>
      </c>
      <c r="AF2" s="1035" t="s">
        <v>3095</v>
      </c>
      <c r="AI2" s="1034"/>
      <c r="AJ2" s="1036"/>
      <c r="AK2" s="895">
        <f>'[2]New Format B.Sheet '!$AK$2</f>
        <v>0.33750000000000002</v>
      </c>
      <c r="AL2" s="1034"/>
      <c r="AM2" s="1032"/>
      <c r="AN2" s="1033">
        <f>'[2]ERB AMA'!D102-'[2]ERB AMA'!D100-AN1678</f>
        <v>0</v>
      </c>
      <c r="AO2" s="1033">
        <f>'[2]GRB AMA'!C31-AO1678</f>
        <v>0</v>
      </c>
      <c r="AP2" s="1034"/>
      <c r="AQ2" s="1034"/>
    </row>
    <row r="3" spans="1:66">
      <c r="A3" s="624">
        <v>44166</v>
      </c>
      <c r="B3" s="625"/>
      <c r="C3" s="896" t="s">
        <v>2930</v>
      </c>
      <c r="D3" s="622">
        <v>1</v>
      </c>
      <c r="E3" s="626"/>
      <c r="H3" s="897" t="s">
        <v>3096</v>
      </c>
      <c r="I3" s="897"/>
      <c r="J3" s="897"/>
      <c r="K3" s="897"/>
      <c r="L3" s="897"/>
      <c r="M3" s="897"/>
      <c r="N3" s="626"/>
      <c r="O3" s="626"/>
      <c r="P3" s="626"/>
      <c r="Q3" s="627"/>
      <c r="R3" s="627"/>
      <c r="S3" s="627"/>
      <c r="T3" s="627"/>
      <c r="U3" s="627"/>
      <c r="V3" s="627"/>
      <c r="Y3" s="1037"/>
      <c r="Z3" s="1037"/>
      <c r="AA3" s="1037"/>
      <c r="AI3" s="1033"/>
      <c r="AJ3" s="1034"/>
      <c r="AK3" s="1034"/>
      <c r="AL3" s="1034"/>
      <c r="AM3" s="1032"/>
      <c r="AN3" s="1033"/>
      <c r="AO3" s="1038"/>
      <c r="AP3" s="1034"/>
      <c r="AQ3" s="1034"/>
    </row>
    <row r="4" spans="1:66">
      <c r="A4" s="625"/>
      <c r="B4" s="625"/>
      <c r="C4" s="628" t="s">
        <v>1375</v>
      </c>
      <c r="E4" s="626"/>
      <c r="I4" s="626"/>
      <c r="J4" s="626"/>
      <c r="K4" s="626"/>
      <c r="L4" s="626"/>
      <c r="N4" s="626"/>
      <c r="O4" s="626"/>
      <c r="P4" s="626"/>
      <c r="Q4" s="627"/>
      <c r="R4" s="627"/>
      <c r="S4" s="627"/>
      <c r="T4" s="627"/>
      <c r="U4" s="627"/>
      <c r="V4" s="627"/>
      <c r="AD4" s="1039" t="s">
        <v>3097</v>
      </c>
      <c r="AE4" s="1039" t="s">
        <v>3097</v>
      </c>
      <c r="AF4" s="1039" t="s">
        <v>3097</v>
      </c>
      <c r="AI4" s="1040"/>
      <c r="AJ4" s="1040"/>
      <c r="AK4" s="1040"/>
      <c r="AL4" s="1040"/>
      <c r="AM4" s="1032"/>
      <c r="AN4" s="1039" t="s">
        <v>3097</v>
      </c>
      <c r="AO4" s="1039" t="s">
        <v>3097</v>
      </c>
      <c r="AP4" s="1039" t="s">
        <v>3097</v>
      </c>
      <c r="AQ4" s="1040"/>
      <c r="AS4" s="1041"/>
      <c r="AT4" s="1042"/>
      <c r="AU4" s="1042"/>
    </row>
    <row r="5" spans="1:66">
      <c r="A5" s="629"/>
      <c r="B5" s="629"/>
      <c r="C5" s="626" t="s">
        <v>1376</v>
      </c>
      <c r="E5" s="629"/>
      <c r="F5" s="629"/>
      <c r="G5" s="629"/>
      <c r="H5" s="629"/>
      <c r="I5" s="629"/>
      <c r="J5" s="629"/>
      <c r="K5" s="629"/>
      <c r="L5" s="629"/>
      <c r="M5" s="629"/>
      <c r="N5" s="629"/>
      <c r="O5" s="629"/>
      <c r="P5" s="629"/>
      <c r="Q5" s="629"/>
      <c r="R5" s="629"/>
      <c r="S5" s="629"/>
      <c r="T5" s="629"/>
      <c r="U5" s="629"/>
      <c r="V5" s="629"/>
      <c r="W5" s="1043"/>
      <c r="X5" s="1043"/>
      <c r="Y5" s="1044" t="s">
        <v>3098</v>
      </c>
      <c r="Z5" s="1045" t="s">
        <v>3099</v>
      </c>
      <c r="AA5" s="1045" t="s">
        <v>1381</v>
      </c>
      <c r="AD5" s="1039" t="s">
        <v>1382</v>
      </c>
      <c r="AE5" s="1039" t="s">
        <v>1383</v>
      </c>
      <c r="AF5" s="1039" t="s">
        <v>1384</v>
      </c>
      <c r="AI5" s="1044" t="s">
        <v>3098</v>
      </c>
      <c r="AJ5" s="1045" t="s">
        <v>3099</v>
      </c>
      <c r="AK5" s="1045" t="s">
        <v>1381</v>
      </c>
      <c r="AL5" s="1045"/>
      <c r="AM5" s="1046"/>
      <c r="AN5" s="1039" t="s">
        <v>1382</v>
      </c>
      <c r="AO5" s="1039" t="s">
        <v>1383</v>
      </c>
      <c r="AP5" s="1039" t="s">
        <v>1384</v>
      </c>
      <c r="AQ5" s="1045"/>
      <c r="AS5" s="1041"/>
      <c r="AT5" s="1042"/>
      <c r="AU5" s="1042"/>
    </row>
    <row r="6" spans="1:66" ht="13.8" thickBot="1">
      <c r="A6" s="629"/>
      <c r="B6" s="629"/>
      <c r="C6" s="626" t="s">
        <v>1377</v>
      </c>
      <c r="D6" s="629"/>
      <c r="E6" s="629"/>
      <c r="F6" s="629"/>
      <c r="G6" s="629"/>
      <c r="H6" s="629"/>
      <c r="I6" s="629"/>
      <c r="J6" s="629"/>
      <c r="K6" s="629"/>
      <c r="L6" s="629"/>
      <c r="M6" s="629"/>
      <c r="N6" s="629"/>
      <c r="O6" s="629"/>
      <c r="P6" s="629"/>
      <c r="Q6" s="629"/>
      <c r="R6" s="629"/>
      <c r="S6" s="629"/>
      <c r="T6" s="629"/>
      <c r="U6" s="629"/>
      <c r="V6" s="629"/>
      <c r="W6" s="1043"/>
      <c r="X6" s="1043"/>
      <c r="Y6" s="1047" t="s">
        <v>1379</v>
      </c>
      <c r="Z6" s="1047"/>
      <c r="AA6" s="1047"/>
      <c r="AB6" s="1047"/>
      <c r="AC6" s="1048"/>
      <c r="AD6" s="1047"/>
      <c r="AE6" s="1047"/>
      <c r="AF6" s="1047"/>
      <c r="AG6" s="1047"/>
      <c r="AH6" s="1049"/>
      <c r="AI6" s="1050" t="s">
        <v>1378</v>
      </c>
      <c r="AJ6" s="1050"/>
      <c r="AK6" s="1051"/>
      <c r="AL6" s="1050"/>
      <c r="AM6" s="1052"/>
      <c r="AN6" s="1050"/>
      <c r="AO6" s="1050"/>
      <c r="AP6" s="1050"/>
      <c r="AQ6" s="1050"/>
      <c r="AR6" s="1049"/>
      <c r="AV6" s="1053"/>
      <c r="AW6" s="1053"/>
      <c r="AX6" s="1053" t="s">
        <v>3100</v>
      </c>
      <c r="AY6" s="1053"/>
      <c r="AZ6" s="1053"/>
      <c r="BA6" s="1053"/>
    </row>
    <row r="7" spans="1:66" ht="16.5" customHeight="1" thickBot="1">
      <c r="A7" s="630" t="s">
        <v>3330</v>
      </c>
      <c r="B7" s="630" t="s">
        <v>3330</v>
      </c>
      <c r="C7" s="565" t="s">
        <v>1380</v>
      </c>
      <c r="F7" s="565"/>
      <c r="H7" s="627"/>
      <c r="I7" s="627"/>
      <c r="J7" s="627"/>
      <c r="K7" s="627"/>
      <c r="L7" s="627"/>
      <c r="M7" s="627"/>
      <c r="N7" s="627"/>
      <c r="O7" s="627"/>
      <c r="P7" s="627"/>
      <c r="Q7" s="627"/>
      <c r="R7" s="627"/>
      <c r="S7" s="627"/>
      <c r="T7" s="627"/>
      <c r="U7" s="627"/>
      <c r="V7" s="627"/>
      <c r="W7" s="1054" t="s">
        <v>1373</v>
      </c>
      <c r="X7" s="1055" t="s">
        <v>377</v>
      </c>
      <c r="Y7" s="1056" t="s">
        <v>1385</v>
      </c>
      <c r="Z7" s="1057"/>
      <c r="AA7" s="1058"/>
      <c r="AB7" s="1058"/>
      <c r="AC7" s="1059"/>
      <c r="AD7" s="1060" t="s">
        <v>3101</v>
      </c>
      <c r="AE7" s="1061"/>
      <c r="AF7" s="1062"/>
      <c r="AG7" s="1063"/>
      <c r="AH7" s="1064"/>
      <c r="AI7" s="1056" t="s">
        <v>1385</v>
      </c>
      <c r="AJ7" s="1057"/>
      <c r="AK7" s="1058"/>
      <c r="AL7" s="1058"/>
      <c r="AM7" s="1059"/>
      <c r="AN7" s="1060" t="s">
        <v>3102</v>
      </c>
      <c r="AO7" s="1061"/>
      <c r="AP7" s="1062"/>
      <c r="AQ7" s="1063"/>
      <c r="AR7" s="1064"/>
      <c r="AV7" s="565" t="s">
        <v>3098</v>
      </c>
      <c r="AW7" s="565" t="s">
        <v>3099</v>
      </c>
      <c r="AX7" s="565" t="s">
        <v>1381</v>
      </c>
      <c r="AY7" s="565" t="s">
        <v>1382</v>
      </c>
      <c r="AZ7" s="565" t="s">
        <v>1383</v>
      </c>
      <c r="BA7" s="565" t="s">
        <v>1384</v>
      </c>
    </row>
    <row r="8" spans="1:66" ht="37.950000000000003" customHeight="1" thickBot="1">
      <c r="A8" s="631" t="s">
        <v>71</v>
      </c>
      <c r="B8" s="632" t="s">
        <v>1386</v>
      </c>
      <c r="C8" s="974" t="s">
        <v>72</v>
      </c>
      <c r="D8" s="975" t="s">
        <v>1387</v>
      </c>
      <c r="E8" s="976"/>
      <c r="F8" s="977" t="s">
        <v>1388</v>
      </c>
      <c r="G8" s="976"/>
      <c r="H8" s="633">
        <v>43800</v>
      </c>
      <c r="I8" s="633">
        <v>43831</v>
      </c>
      <c r="J8" s="633">
        <v>43862</v>
      </c>
      <c r="K8" s="633">
        <v>43891</v>
      </c>
      <c r="L8" s="633">
        <v>43922</v>
      </c>
      <c r="M8" s="633">
        <v>43952</v>
      </c>
      <c r="N8" s="633">
        <v>43983</v>
      </c>
      <c r="O8" s="633">
        <v>44013</v>
      </c>
      <c r="P8" s="633">
        <v>44044</v>
      </c>
      <c r="Q8" s="633">
        <v>44075</v>
      </c>
      <c r="R8" s="633">
        <v>44105</v>
      </c>
      <c r="S8" s="633">
        <v>44136</v>
      </c>
      <c r="T8" s="633">
        <v>44166</v>
      </c>
      <c r="U8" s="633"/>
      <c r="V8" s="633" t="s">
        <v>3103</v>
      </c>
      <c r="W8" s="1065" t="s">
        <v>1395</v>
      </c>
      <c r="X8" s="1065" t="s">
        <v>1395</v>
      </c>
      <c r="Y8" s="1066" t="s">
        <v>1393</v>
      </c>
      <c r="Z8" s="1067" t="s">
        <v>1394</v>
      </c>
      <c r="AA8" s="1068" t="s">
        <v>1389</v>
      </c>
      <c r="AB8" s="1069" t="s">
        <v>1399</v>
      </c>
      <c r="AC8" s="1070"/>
      <c r="AD8" s="1069" t="s">
        <v>1396</v>
      </c>
      <c r="AE8" s="1069" t="s">
        <v>1397</v>
      </c>
      <c r="AF8" s="1068" t="s">
        <v>1398</v>
      </c>
      <c r="AG8" s="1071" t="s">
        <v>1399</v>
      </c>
      <c r="AH8" s="1072" t="s">
        <v>3104</v>
      </c>
      <c r="AI8" s="1073" t="s">
        <v>1393</v>
      </c>
      <c r="AJ8" s="1069" t="s">
        <v>1394</v>
      </c>
      <c r="AK8" s="1073" t="s">
        <v>1389</v>
      </c>
      <c r="AL8" s="1069" t="s">
        <v>1399</v>
      </c>
      <c r="AM8" s="1074"/>
      <c r="AN8" s="1069" t="s">
        <v>1396</v>
      </c>
      <c r="AO8" s="1069" t="s">
        <v>3105</v>
      </c>
      <c r="AP8" s="1069" t="s">
        <v>1398</v>
      </c>
      <c r="AQ8" s="1071" t="s">
        <v>1399</v>
      </c>
      <c r="AR8" s="1072" t="s">
        <v>3104</v>
      </c>
      <c r="AT8" s="1075" t="s">
        <v>2768</v>
      </c>
      <c r="AV8" s="1076" t="s">
        <v>1393</v>
      </c>
      <c r="AW8" s="1076" t="s">
        <v>1394</v>
      </c>
      <c r="AX8" s="1076" t="s">
        <v>1389</v>
      </c>
      <c r="AY8" s="1076" t="s">
        <v>1390</v>
      </c>
      <c r="AZ8" s="1076" t="s">
        <v>1391</v>
      </c>
      <c r="BA8" s="1076" t="s">
        <v>1392</v>
      </c>
    </row>
    <row r="9" spans="1:66" s="638" customFormat="1" ht="12" customHeight="1">
      <c r="A9" s="568">
        <v>10100501</v>
      </c>
      <c r="B9" s="566" t="s">
        <v>3331</v>
      </c>
      <c r="C9" s="634" t="s">
        <v>352</v>
      </c>
      <c r="D9" s="635" t="s">
        <v>1382</v>
      </c>
      <c r="E9" s="635"/>
      <c r="F9" s="634"/>
      <c r="G9" s="635"/>
      <c r="H9" s="1168">
        <v>9903091475.6499996</v>
      </c>
      <c r="I9" s="1168">
        <v>9865306469.6000004</v>
      </c>
      <c r="J9" s="1168">
        <v>9884314489.2099991</v>
      </c>
      <c r="K9" s="1168">
        <v>9942116544.6299992</v>
      </c>
      <c r="L9" s="1168">
        <v>9970933089.4500008</v>
      </c>
      <c r="M9" s="1168">
        <v>9981763174</v>
      </c>
      <c r="N9" s="1168">
        <v>10015047860.200001</v>
      </c>
      <c r="O9" s="1168">
        <v>10016796976.129999</v>
      </c>
      <c r="P9" s="1168">
        <v>10030581464.57</v>
      </c>
      <c r="Q9" s="1168">
        <v>10049380774.9</v>
      </c>
      <c r="R9" s="1168">
        <v>10065551928.059999</v>
      </c>
      <c r="S9" s="1168">
        <v>10084222818.860001</v>
      </c>
      <c r="T9" s="1168">
        <v>10098262140.34</v>
      </c>
      <c r="U9" s="567"/>
      <c r="V9" s="567">
        <f t="shared" ref="V9:V72" si="0">(H9+T9+SUM(I9:S9)*2)/24</f>
        <v>9992224366.467083</v>
      </c>
      <c r="W9" s="1077">
        <v>4</v>
      </c>
      <c r="X9" s="1077"/>
      <c r="Y9" s="591">
        <f t="shared" ref="Y9:AA30" si="1">IF($D9=Y$5,$T9,0)</f>
        <v>0</v>
      </c>
      <c r="Z9" s="899">
        <f t="shared" si="1"/>
        <v>0</v>
      </c>
      <c r="AA9" s="899">
        <f t="shared" si="1"/>
        <v>0</v>
      </c>
      <c r="AB9" s="1078">
        <f>T9-SUM(Y9:AA9)</f>
        <v>10098262140.34</v>
      </c>
      <c r="AC9" s="1079">
        <f>T9-SUM(Y9:AA9)-AB9</f>
        <v>0</v>
      </c>
      <c r="AD9" s="900">
        <f>IF($D9=AD$5,$T9,IF($D9=AD$4, $T9*$AK$1,0))</f>
        <v>10098262140.34</v>
      </c>
      <c r="AE9" s="900">
        <f>IF($D9=AE$5,$T9,IF($D9=AE$4, $T9*$AK$2,0))</f>
        <v>0</v>
      </c>
      <c r="AF9" s="1080">
        <f>IF($D9=AF$5,$T9,IF($D9=AF$4, $T9*$AL$2,0))</f>
        <v>0</v>
      </c>
      <c r="AG9" s="1081">
        <f>SUM(AD9:AF9)</f>
        <v>10098262140.34</v>
      </c>
      <c r="AH9" s="1079">
        <f>AG9-AB9</f>
        <v>0</v>
      </c>
      <c r="AI9" s="901">
        <f t="shared" ref="AI9:AK30" si="2">IF($D9=AI$5,$V9,0)</f>
        <v>0</v>
      </c>
      <c r="AJ9" s="900">
        <f t="shared" si="2"/>
        <v>0</v>
      </c>
      <c r="AK9" s="900">
        <f t="shared" si="2"/>
        <v>0</v>
      </c>
      <c r="AL9" s="1078">
        <f>V9-SUM(AI9:AK9)</f>
        <v>9992224366.467083</v>
      </c>
      <c r="AM9" s="1079">
        <f>V9-SUM(AI9:AK9)-AL9</f>
        <v>0</v>
      </c>
      <c r="AN9" s="900">
        <f t="shared" ref="AN9:AN72" si="3">IF($D9=AN$5,$V9,IF($D9=AN$4, $V9*$AK$1,0))</f>
        <v>9992224366.467083</v>
      </c>
      <c r="AO9" s="900">
        <f t="shared" ref="AO9:AO72" si="4">IF($D9=AO$5,$V9,IF($D9=AO$4, $V9*$AK$2,0))</f>
        <v>0</v>
      </c>
      <c r="AP9" s="900">
        <f>IF($D9=AP$5,$V9,IF($D9=AP$4, $V9*$AL$2,0))</f>
        <v>0</v>
      </c>
      <c r="AQ9" s="1081">
        <f>SUM(AN9:AP9)</f>
        <v>9992224366.467083</v>
      </c>
      <c r="AR9" s="1079">
        <f>AQ9-AL9</f>
        <v>0</v>
      </c>
      <c r="AS9" s="153"/>
      <c r="AT9" s="1082"/>
      <c r="AU9" s="523"/>
      <c r="AV9" s="1083" t="str">
        <f>IF(VALUE(Y9),AV$7,IF(ISBLANK(Y9),"",AV$7))</f>
        <v>CA</v>
      </c>
      <c r="AW9" s="1083" t="str">
        <f>IF(VALUE(Z9),AW$7,IF(ISBLANK(Z9),"",AW$7))</f>
        <v>CL</v>
      </c>
      <c r="AX9" s="1083" t="str">
        <f>IF(VALUE(AA9),AX$7,IF(ISBLANK(AA9),"",AX$7))</f>
        <v>AIC</v>
      </c>
      <c r="AY9" s="1083" t="str">
        <f t="shared" ref="AY9:BA49" si="5">IF(VALUE(AD9),AY$7,IF(ISBLANK(AD9),"",AY$7))</f>
        <v>ERB</v>
      </c>
      <c r="AZ9" s="1083" t="str">
        <f t="shared" si="5"/>
        <v>GRB</v>
      </c>
      <c r="BA9" s="1083" t="str">
        <f t="shared" si="5"/>
        <v>Non-Op</v>
      </c>
      <c r="BC9" s="623"/>
      <c r="BD9" s="623"/>
      <c r="BF9" s="623"/>
      <c r="BG9" s="623"/>
      <c r="BH9" s="623"/>
      <c r="BI9" s="623"/>
      <c r="BJ9" s="623"/>
      <c r="BK9" s="623"/>
      <c r="BL9" s="623"/>
      <c r="BN9" s="902"/>
    </row>
    <row r="10" spans="1:66" s="638" customFormat="1" ht="12" customHeight="1">
      <c r="A10" s="568">
        <v>10100502</v>
      </c>
      <c r="B10" s="566" t="s">
        <v>3332</v>
      </c>
      <c r="C10" s="634" t="s">
        <v>355</v>
      </c>
      <c r="D10" s="635" t="s">
        <v>1383</v>
      </c>
      <c r="E10" s="635"/>
      <c r="F10" s="634"/>
      <c r="G10" s="635"/>
      <c r="H10" s="1168">
        <v>4136769103.2800002</v>
      </c>
      <c r="I10" s="1168">
        <v>4155083934.0999999</v>
      </c>
      <c r="J10" s="1168">
        <v>4174505091.3400002</v>
      </c>
      <c r="K10" s="1168">
        <v>4207466808.8000002</v>
      </c>
      <c r="L10" s="1168">
        <v>4223545385.3299999</v>
      </c>
      <c r="M10" s="1168">
        <v>4241892523.3899999</v>
      </c>
      <c r="N10" s="1168">
        <v>4268584665.71</v>
      </c>
      <c r="O10" s="1168">
        <v>4305859910.6499996</v>
      </c>
      <c r="P10" s="1168">
        <v>4301243517.8299999</v>
      </c>
      <c r="Q10" s="1168">
        <v>4334865840.2700005</v>
      </c>
      <c r="R10" s="1168">
        <v>4356024351.4499998</v>
      </c>
      <c r="S10" s="1168">
        <v>4371935305.3699999</v>
      </c>
      <c r="T10" s="1168">
        <v>4380638188.7299995</v>
      </c>
      <c r="U10" s="567"/>
      <c r="V10" s="567">
        <f t="shared" si="0"/>
        <v>4266642581.6870828</v>
      </c>
      <c r="W10" s="1084"/>
      <c r="X10" s="1084">
        <v>1</v>
      </c>
      <c r="Y10" s="591">
        <f t="shared" si="1"/>
        <v>0</v>
      </c>
      <c r="Z10" s="899">
        <f t="shared" si="1"/>
        <v>0</v>
      </c>
      <c r="AA10" s="899">
        <f t="shared" si="1"/>
        <v>0</v>
      </c>
      <c r="AB10" s="1080">
        <f t="shared" ref="AB10:AB75" si="6">T10-SUM(Y10:AA10)</f>
        <v>4380638188.7299995</v>
      </c>
      <c r="AC10" s="1079">
        <f t="shared" ref="AC10:AC75" si="7">T10-SUM(Y10:AA10)-AB10</f>
        <v>0</v>
      </c>
      <c r="AD10" s="899">
        <f>IF($D10=AD$5,$T10,IF($D10=AD$4, $T10*$AK$1,0))</f>
        <v>0</v>
      </c>
      <c r="AE10" s="903">
        <f>IF($D10=AE$5,$T10,IF($D10=AE$4, $T10*$AK$2,0))</f>
        <v>4380638188.7299995</v>
      </c>
      <c r="AF10" s="1080">
        <f>IF($D10=AF$5,$T10,IF($D10=AF$4, $T10*$AL$2,0))</f>
        <v>0</v>
      </c>
      <c r="AG10" s="1081">
        <f t="shared" ref="AG10:AG91" si="8">SUM(AD10:AF10)</f>
        <v>4380638188.7299995</v>
      </c>
      <c r="AH10" s="1079">
        <f t="shared" ref="AH10:AH75" si="9">AG10-AB10</f>
        <v>0</v>
      </c>
      <c r="AI10" s="901">
        <f t="shared" si="2"/>
        <v>0</v>
      </c>
      <c r="AJ10" s="899">
        <f t="shared" si="2"/>
        <v>0</v>
      </c>
      <c r="AK10" s="899">
        <f t="shared" si="2"/>
        <v>0</v>
      </c>
      <c r="AL10" s="1080">
        <f t="shared" ref="AL10:AL75" si="10">V10-SUM(AI10:AK10)</f>
        <v>4266642581.6870828</v>
      </c>
      <c r="AM10" s="1079">
        <f t="shared" ref="AM10:AM75" si="11">V10-SUM(AI10:AK10)-AL10</f>
        <v>0</v>
      </c>
      <c r="AN10" s="899">
        <f t="shared" si="3"/>
        <v>0</v>
      </c>
      <c r="AO10" s="899">
        <f t="shared" si="4"/>
        <v>4266642581.6870828</v>
      </c>
      <c r="AP10" s="899">
        <f t="shared" ref="AP10:AP75" si="12">IF($D10=AP$5,$V10,IF($D10=AP$4, $V10*$AL$2,0))</f>
        <v>0</v>
      </c>
      <c r="AQ10" s="1081">
        <f t="shared" ref="AQ10:AQ91" si="13">SUM(AN10:AP10)</f>
        <v>4266642581.6870828</v>
      </c>
      <c r="AR10" s="1079">
        <f t="shared" ref="AR10:AR73" si="14">AQ10-AL10</f>
        <v>0</v>
      </c>
      <c r="AS10" s="153"/>
      <c r="AT10" s="1082"/>
      <c r="AU10" s="523"/>
      <c r="AV10" s="1083" t="str">
        <f t="shared" ref="AV10:AX73" si="15">IF(VALUE(Y10),AV$7,IF(ISBLANK(Y10),"",AV$7))</f>
        <v>CA</v>
      </c>
      <c r="AW10" s="1083" t="str">
        <f t="shared" si="15"/>
        <v>CL</v>
      </c>
      <c r="AX10" s="1083" t="str">
        <f t="shared" si="15"/>
        <v>AIC</v>
      </c>
      <c r="AY10" s="1083" t="str">
        <f t="shared" si="5"/>
        <v>ERB</v>
      </c>
      <c r="AZ10" s="1083" t="str">
        <f t="shared" si="5"/>
        <v>GRB</v>
      </c>
      <c r="BA10" s="1083" t="str">
        <f t="shared" si="5"/>
        <v>Non-Op</v>
      </c>
      <c r="BC10" s="623"/>
      <c r="BD10" s="623"/>
      <c r="BF10" s="623"/>
      <c r="BG10" s="623"/>
      <c r="BH10" s="623"/>
      <c r="BI10" s="623"/>
      <c r="BJ10" s="623"/>
      <c r="BK10" s="623"/>
      <c r="BL10" s="623"/>
      <c r="BN10" s="902"/>
    </row>
    <row r="11" spans="1:66" s="638" customFormat="1" ht="12" customHeight="1">
      <c r="A11" s="568">
        <v>10100503</v>
      </c>
      <c r="B11" s="566" t="s">
        <v>3333</v>
      </c>
      <c r="C11" s="634" t="s">
        <v>1400</v>
      </c>
      <c r="D11" s="635" t="s">
        <v>3097</v>
      </c>
      <c r="E11" s="635"/>
      <c r="F11" s="634"/>
      <c r="G11" s="635"/>
      <c r="H11" s="1168">
        <v>1030243014.02</v>
      </c>
      <c r="I11" s="1168">
        <v>1035662960.13</v>
      </c>
      <c r="J11" s="1168">
        <v>1032734464</v>
      </c>
      <c r="K11" s="1168">
        <v>1042229878.51</v>
      </c>
      <c r="L11" s="1168">
        <v>1030392008.26</v>
      </c>
      <c r="M11" s="1168">
        <v>1030513972.75</v>
      </c>
      <c r="N11" s="1168">
        <v>1033113097.23</v>
      </c>
      <c r="O11" s="1168">
        <v>1022652827.45</v>
      </c>
      <c r="P11" s="1168">
        <v>1025267113.89</v>
      </c>
      <c r="Q11" s="1168">
        <v>1025628130.26</v>
      </c>
      <c r="R11" s="1168">
        <v>1025769030.38</v>
      </c>
      <c r="S11" s="1168">
        <v>1035205516.72</v>
      </c>
      <c r="T11" s="1168">
        <v>1046634590.9</v>
      </c>
      <c r="U11" s="567"/>
      <c r="V11" s="567">
        <f t="shared" si="0"/>
        <v>1031467316.8366667</v>
      </c>
      <c r="W11" s="1084">
        <v>5</v>
      </c>
      <c r="X11" s="1085" t="s">
        <v>1401</v>
      </c>
      <c r="Y11" s="591">
        <f t="shared" si="1"/>
        <v>0</v>
      </c>
      <c r="Z11" s="899">
        <f t="shared" si="1"/>
        <v>0</v>
      </c>
      <c r="AA11" s="899">
        <f t="shared" si="1"/>
        <v>0</v>
      </c>
      <c r="AB11" s="1080">
        <f t="shared" si="6"/>
        <v>1046634590.9</v>
      </c>
      <c r="AC11" s="1079">
        <f t="shared" si="7"/>
        <v>0</v>
      </c>
      <c r="AD11" s="899">
        <f>IF($D11=AD$5,$T11,IF($D11=AD$4, $T11*$AK$1,0))</f>
        <v>693395416.47124994</v>
      </c>
      <c r="AE11" s="903">
        <f>IF($D11=AE$5,$T11,IF($D11=AE$4, $T11*$AK$2,0))</f>
        <v>353239174.42875004</v>
      </c>
      <c r="AF11" s="1080">
        <f>IF($D11=AF$5,$T11,IF($D11=AF$4, $T11*$AL$2,0))</f>
        <v>0</v>
      </c>
      <c r="AG11" s="1081">
        <f t="shared" si="8"/>
        <v>1046634590.9</v>
      </c>
      <c r="AH11" s="1079">
        <f t="shared" si="9"/>
        <v>0</v>
      </c>
      <c r="AI11" s="901">
        <f t="shared" si="2"/>
        <v>0</v>
      </c>
      <c r="AJ11" s="899">
        <f t="shared" si="2"/>
        <v>0</v>
      </c>
      <c r="AK11" s="899">
        <f t="shared" si="2"/>
        <v>0</v>
      </c>
      <c r="AL11" s="1080">
        <f t="shared" si="10"/>
        <v>1031467316.8366667</v>
      </c>
      <c r="AM11" s="1079">
        <f t="shared" si="11"/>
        <v>0</v>
      </c>
      <c r="AN11" s="899">
        <f t="shared" si="3"/>
        <v>683347097.40429163</v>
      </c>
      <c r="AO11" s="899">
        <f t="shared" si="4"/>
        <v>348120219.43237501</v>
      </c>
      <c r="AP11" s="899">
        <f t="shared" si="12"/>
        <v>0</v>
      </c>
      <c r="AQ11" s="1081">
        <f t="shared" si="13"/>
        <v>1031467316.8366666</v>
      </c>
      <c r="AR11" s="1079">
        <f t="shared" si="14"/>
        <v>0</v>
      </c>
      <c r="AS11" s="153"/>
      <c r="AT11" s="1082"/>
      <c r="AU11" s="523"/>
      <c r="AV11" s="1083" t="str">
        <f t="shared" si="15"/>
        <v>CA</v>
      </c>
      <c r="AW11" s="1083" t="str">
        <f t="shared" si="15"/>
        <v>CL</v>
      </c>
      <c r="AX11" s="1083" t="str">
        <f t="shared" si="15"/>
        <v>AIC</v>
      </c>
      <c r="AY11" s="1083" t="str">
        <f t="shared" si="5"/>
        <v>ERB</v>
      </c>
      <c r="AZ11" s="1083" t="str">
        <f t="shared" si="5"/>
        <v>GRB</v>
      </c>
      <c r="BA11" s="1083" t="str">
        <f t="shared" si="5"/>
        <v>Non-Op</v>
      </c>
      <c r="BC11" s="623"/>
      <c r="BD11" s="623"/>
      <c r="BF11" s="623"/>
      <c r="BG11" s="623"/>
      <c r="BH11" s="623"/>
      <c r="BI11" s="623"/>
      <c r="BJ11" s="623"/>
      <c r="BK11" s="623"/>
      <c r="BL11" s="623"/>
      <c r="BN11" s="902"/>
    </row>
    <row r="12" spans="1:66" s="638" customFormat="1" ht="12" customHeight="1">
      <c r="A12" s="568">
        <v>10100601</v>
      </c>
      <c r="B12" s="566" t="s">
        <v>3334</v>
      </c>
      <c r="C12" s="634" t="s">
        <v>722</v>
      </c>
      <c r="D12" s="635" t="s">
        <v>1382</v>
      </c>
      <c r="E12" s="635"/>
      <c r="F12" s="634"/>
      <c r="G12" s="635"/>
      <c r="H12" s="1168">
        <v>-52206566.460000001</v>
      </c>
      <c r="I12" s="1168">
        <v>0</v>
      </c>
      <c r="J12" s="1168">
        <v>0</v>
      </c>
      <c r="K12" s="1168">
        <v>0</v>
      </c>
      <c r="L12" s="1168">
        <v>0</v>
      </c>
      <c r="M12" s="1168">
        <v>0</v>
      </c>
      <c r="N12" s="1168">
        <v>-7248345.8200000003</v>
      </c>
      <c r="O12" s="1168">
        <v>0</v>
      </c>
      <c r="P12" s="1168">
        <v>0</v>
      </c>
      <c r="Q12" s="1168">
        <v>4710259.7300000004</v>
      </c>
      <c r="R12" s="1168">
        <v>0</v>
      </c>
      <c r="S12" s="1168">
        <v>0</v>
      </c>
      <c r="T12" s="1168">
        <v>0</v>
      </c>
      <c r="U12" s="567"/>
      <c r="V12" s="567">
        <f t="shared" si="0"/>
        <v>-2386780.7766666668</v>
      </c>
      <c r="W12" s="1084" t="s">
        <v>1402</v>
      </c>
      <c r="X12" s="1085"/>
      <c r="Y12" s="591">
        <f t="shared" si="1"/>
        <v>0</v>
      </c>
      <c r="Z12" s="899">
        <f t="shared" si="1"/>
        <v>0</v>
      </c>
      <c r="AA12" s="899">
        <f t="shared" si="1"/>
        <v>0</v>
      </c>
      <c r="AB12" s="1080">
        <f t="shared" si="6"/>
        <v>0</v>
      </c>
      <c r="AC12" s="1079">
        <f t="shared" si="7"/>
        <v>0</v>
      </c>
      <c r="AD12" s="899">
        <f>IF($D12=AD$5,$T12,IF($D12=AD$4, $T12*$AK$1,0))</f>
        <v>0</v>
      </c>
      <c r="AE12" s="903">
        <f>IF($D12=AE$5,$T12,IF($D12=AE$4, $T12*$AK$2,0))</f>
        <v>0</v>
      </c>
      <c r="AF12" s="1080">
        <f>IF($D12=AF$5,$T12,IF($D12=AF$4, $T12*$AL$2,0))</f>
        <v>0</v>
      </c>
      <c r="AG12" s="1081">
        <f t="shared" si="8"/>
        <v>0</v>
      </c>
      <c r="AH12" s="1079">
        <f t="shared" si="9"/>
        <v>0</v>
      </c>
      <c r="AI12" s="901">
        <f t="shared" si="2"/>
        <v>0</v>
      </c>
      <c r="AJ12" s="899">
        <f t="shared" si="2"/>
        <v>0</v>
      </c>
      <c r="AK12" s="899">
        <f t="shared" si="2"/>
        <v>0</v>
      </c>
      <c r="AL12" s="1080">
        <f t="shared" si="10"/>
        <v>-2386780.7766666668</v>
      </c>
      <c r="AM12" s="1079">
        <f t="shared" si="11"/>
        <v>0</v>
      </c>
      <c r="AN12" s="899">
        <f t="shared" si="3"/>
        <v>-2386780.7766666668</v>
      </c>
      <c r="AO12" s="899">
        <f t="shared" si="4"/>
        <v>0</v>
      </c>
      <c r="AP12" s="899">
        <f t="shared" si="12"/>
        <v>0</v>
      </c>
      <c r="AQ12" s="1081">
        <f t="shared" si="13"/>
        <v>-2386780.7766666668</v>
      </c>
      <c r="AR12" s="1079">
        <f t="shared" si="14"/>
        <v>0</v>
      </c>
      <c r="AS12" s="153"/>
      <c r="AT12" s="1082"/>
      <c r="AU12" s="523"/>
      <c r="AV12" s="1083" t="str">
        <f t="shared" si="15"/>
        <v>CA</v>
      </c>
      <c r="AW12" s="1083" t="str">
        <f t="shared" si="15"/>
        <v>CL</v>
      </c>
      <c r="AX12" s="1083" t="str">
        <f t="shared" si="15"/>
        <v>AIC</v>
      </c>
      <c r="AY12" s="1083" t="str">
        <f t="shared" si="5"/>
        <v>ERB</v>
      </c>
      <c r="AZ12" s="1083" t="str">
        <f t="shared" si="5"/>
        <v>GRB</v>
      </c>
      <c r="BA12" s="1083" t="str">
        <f t="shared" si="5"/>
        <v>Non-Op</v>
      </c>
      <c r="BC12" s="623"/>
      <c r="BD12" s="623"/>
      <c r="BF12" s="623"/>
      <c r="BG12" s="623"/>
      <c r="BH12" s="623"/>
      <c r="BI12" s="623"/>
      <c r="BJ12" s="623"/>
      <c r="BK12" s="623"/>
      <c r="BL12" s="623"/>
      <c r="BN12" s="902"/>
    </row>
    <row r="13" spans="1:66" s="638" customFormat="1" ht="12" customHeight="1">
      <c r="A13" s="904">
        <v>10100602</v>
      </c>
      <c r="B13" s="905" t="s">
        <v>3335</v>
      </c>
      <c r="C13" s="906" t="s">
        <v>724</v>
      </c>
      <c r="D13" s="907" t="s">
        <v>1383</v>
      </c>
      <c r="E13" s="907"/>
      <c r="F13" s="906"/>
      <c r="G13" s="907"/>
      <c r="H13" s="1169">
        <v>19459.599999999999</v>
      </c>
      <c r="I13" s="1169">
        <v>0</v>
      </c>
      <c r="J13" s="1169">
        <v>0</v>
      </c>
      <c r="K13" s="1169">
        <v>0</v>
      </c>
      <c r="L13" s="1169">
        <v>0</v>
      </c>
      <c r="M13" s="1169">
        <v>0</v>
      </c>
      <c r="N13" s="1169">
        <v>-14931740</v>
      </c>
      <c r="O13" s="1169">
        <v>-14931740</v>
      </c>
      <c r="P13" s="1169">
        <v>0</v>
      </c>
      <c r="Q13" s="1169">
        <v>0</v>
      </c>
      <c r="R13" s="1169">
        <v>0</v>
      </c>
      <c r="S13" s="1169">
        <v>0</v>
      </c>
      <c r="T13" s="1169">
        <v>0</v>
      </c>
      <c r="U13" s="908"/>
      <c r="V13" s="908">
        <f t="shared" si="0"/>
        <v>-2487812.5166666666</v>
      </c>
      <c r="W13" s="1086"/>
      <c r="X13" s="1087" t="s">
        <v>264</v>
      </c>
      <c r="Y13" s="591">
        <f t="shared" si="1"/>
        <v>0</v>
      </c>
      <c r="Z13" s="899">
        <f t="shared" si="1"/>
        <v>0</v>
      </c>
      <c r="AA13" s="899">
        <f t="shared" si="1"/>
        <v>0</v>
      </c>
      <c r="AB13" s="1080">
        <f t="shared" si="6"/>
        <v>0</v>
      </c>
      <c r="AC13" s="1079">
        <f t="shared" si="7"/>
        <v>0</v>
      </c>
      <c r="AD13" s="899">
        <f>IF($D13=AD$5,$T13,IF($D13=AD$4, $T13*$AK$1,0))</f>
        <v>0</v>
      </c>
      <c r="AE13" s="903">
        <f>IF($D13=AE$5,$T13,IF($D13=AE$4, $T13*$AK$2,0))</f>
        <v>0</v>
      </c>
      <c r="AF13" s="1080">
        <f>IF($D13=AF$5,$T13,IF($D13=AF$4, $T13*$AL$2,0))</f>
        <v>0</v>
      </c>
      <c r="AG13" s="1081">
        <f t="shared" si="8"/>
        <v>0</v>
      </c>
      <c r="AH13" s="1079">
        <f t="shared" si="9"/>
        <v>0</v>
      </c>
      <c r="AI13" s="901">
        <f t="shared" si="2"/>
        <v>0</v>
      </c>
      <c r="AJ13" s="899">
        <f t="shared" si="2"/>
        <v>0</v>
      </c>
      <c r="AK13" s="899">
        <f t="shared" si="2"/>
        <v>0</v>
      </c>
      <c r="AL13" s="1080">
        <f t="shared" si="10"/>
        <v>-2487812.5166666666</v>
      </c>
      <c r="AM13" s="1079">
        <f t="shared" si="11"/>
        <v>0</v>
      </c>
      <c r="AN13" s="899">
        <f t="shared" si="3"/>
        <v>0</v>
      </c>
      <c r="AO13" s="899">
        <f t="shared" si="4"/>
        <v>-2487812.5166666666</v>
      </c>
      <c r="AP13" s="899">
        <f t="shared" si="12"/>
        <v>0</v>
      </c>
      <c r="AQ13" s="1081">
        <f t="shared" si="13"/>
        <v>-2487812.5166666666</v>
      </c>
      <c r="AR13" s="1079">
        <f t="shared" si="14"/>
        <v>0</v>
      </c>
      <c r="AS13" s="153"/>
      <c r="AT13" s="1082"/>
      <c r="AU13" s="523"/>
      <c r="AV13" s="1083" t="str">
        <f t="shared" si="15"/>
        <v>CA</v>
      </c>
      <c r="AW13" s="1083" t="str">
        <f t="shared" si="15"/>
        <v>CL</v>
      </c>
      <c r="AX13" s="1083" t="str">
        <f t="shared" si="15"/>
        <v>AIC</v>
      </c>
      <c r="AY13" s="1083" t="str">
        <f t="shared" si="5"/>
        <v>ERB</v>
      </c>
      <c r="AZ13" s="1083" t="str">
        <f t="shared" si="5"/>
        <v>GRB</v>
      </c>
      <c r="BA13" s="1083" t="str">
        <f t="shared" si="5"/>
        <v>Non-Op</v>
      </c>
      <c r="BC13" s="623"/>
      <c r="BD13" s="623"/>
      <c r="BF13" s="623"/>
      <c r="BG13" s="623"/>
      <c r="BH13" s="623"/>
      <c r="BI13" s="623"/>
      <c r="BJ13" s="623"/>
      <c r="BK13" s="623"/>
      <c r="BL13" s="623"/>
      <c r="BN13" s="902"/>
    </row>
    <row r="14" spans="1:66" s="638" customFormat="1" ht="12" customHeight="1">
      <c r="A14" s="601" t="s">
        <v>1403</v>
      </c>
      <c r="B14" s="609" t="s">
        <v>1403</v>
      </c>
      <c r="C14" s="639" t="s">
        <v>1404</v>
      </c>
      <c r="D14" s="640" t="s">
        <v>3097</v>
      </c>
      <c r="E14" s="640"/>
      <c r="F14" s="641">
        <v>43435</v>
      </c>
      <c r="G14" s="640"/>
      <c r="H14" s="1170">
        <v>5587184.6600000001</v>
      </c>
      <c r="I14" s="1170">
        <v>0</v>
      </c>
      <c r="J14" s="1170">
        <v>0</v>
      </c>
      <c r="K14" s="1170">
        <v>0</v>
      </c>
      <c r="L14" s="1170">
        <v>0</v>
      </c>
      <c r="M14" s="1170">
        <v>0</v>
      </c>
      <c r="N14" s="1170">
        <v>0</v>
      </c>
      <c r="O14" s="1170">
        <v>0</v>
      </c>
      <c r="P14" s="1170">
        <v>0</v>
      </c>
      <c r="Q14" s="1170">
        <v>0</v>
      </c>
      <c r="R14" s="1170">
        <v>0</v>
      </c>
      <c r="S14" s="1170">
        <v>0</v>
      </c>
      <c r="T14" s="1170">
        <v>0</v>
      </c>
      <c r="U14" s="606"/>
      <c r="V14" s="606">
        <f t="shared" si="0"/>
        <v>232799.36083333334</v>
      </c>
      <c r="W14" s="1088">
        <v>5</v>
      </c>
      <c r="X14" s="1089" t="s">
        <v>1401</v>
      </c>
      <c r="Y14" s="591">
        <f t="shared" si="1"/>
        <v>0</v>
      </c>
      <c r="Z14" s="899">
        <f t="shared" si="1"/>
        <v>0</v>
      </c>
      <c r="AA14" s="899">
        <f t="shared" si="1"/>
        <v>0</v>
      </c>
      <c r="AB14" s="1080">
        <f t="shared" si="6"/>
        <v>0</v>
      </c>
      <c r="AC14" s="1079">
        <f t="shared" si="7"/>
        <v>0</v>
      </c>
      <c r="AD14" s="899">
        <f t="shared" ref="AD14:AD22" si="16">IF($D14=AD$5,$T14,IF($D14=AD$4, $T14*$AK$1,0))</f>
        <v>0</v>
      </c>
      <c r="AE14" s="903">
        <f t="shared" ref="AE14:AE79" si="17">IF($D14=AE$5,$T14,IF($D14=AE$4, $T14*$AK$2,0))</f>
        <v>0</v>
      </c>
      <c r="AF14" s="1080">
        <f t="shared" ref="AF14:AF79" si="18">IF($D14=AF$5,$T14,IF($D14=AF$4, $T14*$AL$2,0))</f>
        <v>0</v>
      </c>
      <c r="AG14" s="1081">
        <f t="shared" si="8"/>
        <v>0</v>
      </c>
      <c r="AH14" s="1079">
        <f t="shared" si="9"/>
        <v>0</v>
      </c>
      <c r="AI14" s="901">
        <f t="shared" si="2"/>
        <v>0</v>
      </c>
      <c r="AJ14" s="899">
        <f t="shared" si="2"/>
        <v>0</v>
      </c>
      <c r="AK14" s="899">
        <f t="shared" si="2"/>
        <v>0</v>
      </c>
      <c r="AL14" s="1080">
        <f t="shared" si="10"/>
        <v>232799.36083333334</v>
      </c>
      <c r="AM14" s="1079">
        <f t="shared" si="11"/>
        <v>0</v>
      </c>
      <c r="AN14" s="899">
        <f t="shared" si="3"/>
        <v>154229.57655208334</v>
      </c>
      <c r="AO14" s="899">
        <f t="shared" si="4"/>
        <v>78569.784281250002</v>
      </c>
      <c r="AP14" s="899">
        <f t="shared" si="12"/>
        <v>0</v>
      </c>
      <c r="AQ14" s="1081">
        <f t="shared" si="13"/>
        <v>232799.36083333334</v>
      </c>
      <c r="AR14" s="1079">
        <f t="shared" si="14"/>
        <v>0</v>
      </c>
      <c r="AS14" s="153"/>
      <c r="AT14" s="1082"/>
      <c r="AU14" s="523"/>
      <c r="AV14" s="1083" t="str">
        <f t="shared" si="15"/>
        <v>CA</v>
      </c>
      <c r="AW14" s="1083" t="str">
        <f t="shared" si="15"/>
        <v>CL</v>
      </c>
      <c r="AX14" s="1083" t="str">
        <f t="shared" si="15"/>
        <v>AIC</v>
      </c>
      <c r="AY14" s="1083" t="str">
        <f t="shared" si="5"/>
        <v>ERB</v>
      </c>
      <c r="AZ14" s="1083" t="str">
        <f t="shared" si="5"/>
        <v>GRB</v>
      </c>
      <c r="BA14" s="1083" t="str">
        <f t="shared" si="5"/>
        <v>Non-Op</v>
      </c>
      <c r="BC14" s="623"/>
      <c r="BD14" s="623"/>
      <c r="BF14" s="623"/>
      <c r="BG14" s="623"/>
      <c r="BH14" s="623"/>
      <c r="BI14" s="623"/>
      <c r="BJ14" s="623"/>
      <c r="BK14" s="623"/>
      <c r="BL14" s="623"/>
      <c r="BN14" s="902"/>
    </row>
    <row r="15" spans="1:66" s="638" customFormat="1" ht="12" customHeight="1">
      <c r="A15" s="570">
        <v>10100651</v>
      </c>
      <c r="B15" s="379" t="s">
        <v>3336</v>
      </c>
      <c r="C15" s="634" t="s">
        <v>877</v>
      </c>
      <c r="D15" s="635" t="s">
        <v>1382</v>
      </c>
      <c r="E15" s="635"/>
      <c r="F15" s="634"/>
      <c r="G15" s="635"/>
      <c r="H15" s="1168">
        <v>0</v>
      </c>
      <c r="I15" s="1168">
        <v>0</v>
      </c>
      <c r="J15" s="1168">
        <v>0</v>
      </c>
      <c r="K15" s="1168">
        <v>0</v>
      </c>
      <c r="L15" s="1168">
        <v>0</v>
      </c>
      <c r="M15" s="1168">
        <v>0</v>
      </c>
      <c r="N15" s="1168">
        <v>0</v>
      </c>
      <c r="O15" s="1168">
        <v>0</v>
      </c>
      <c r="P15" s="1168">
        <v>0</v>
      </c>
      <c r="Q15" s="1168">
        <v>0</v>
      </c>
      <c r="R15" s="1168">
        <v>0</v>
      </c>
      <c r="S15" s="1168">
        <v>0</v>
      </c>
      <c r="T15" s="1168">
        <v>0</v>
      </c>
      <c r="U15" s="567"/>
      <c r="V15" s="567">
        <f t="shared" si="0"/>
        <v>0</v>
      </c>
      <c r="W15" s="1084" t="s">
        <v>1402</v>
      </c>
      <c r="X15" s="1085"/>
      <c r="Y15" s="591">
        <f t="shared" si="1"/>
        <v>0</v>
      </c>
      <c r="Z15" s="899">
        <f t="shared" si="1"/>
        <v>0</v>
      </c>
      <c r="AA15" s="899">
        <f t="shared" si="1"/>
        <v>0</v>
      </c>
      <c r="AB15" s="1080">
        <f t="shared" si="6"/>
        <v>0</v>
      </c>
      <c r="AC15" s="1079">
        <f t="shared" si="7"/>
        <v>0</v>
      </c>
      <c r="AD15" s="899">
        <f t="shared" si="16"/>
        <v>0</v>
      </c>
      <c r="AE15" s="903">
        <f t="shared" si="17"/>
        <v>0</v>
      </c>
      <c r="AF15" s="1080">
        <f t="shared" si="18"/>
        <v>0</v>
      </c>
      <c r="AG15" s="1081">
        <f t="shared" si="8"/>
        <v>0</v>
      </c>
      <c r="AH15" s="1079">
        <f t="shared" si="9"/>
        <v>0</v>
      </c>
      <c r="AI15" s="901">
        <f t="shared" si="2"/>
        <v>0</v>
      </c>
      <c r="AJ15" s="899">
        <f t="shared" si="2"/>
        <v>0</v>
      </c>
      <c r="AK15" s="899">
        <f t="shared" si="2"/>
        <v>0</v>
      </c>
      <c r="AL15" s="1080">
        <f t="shared" si="10"/>
        <v>0</v>
      </c>
      <c r="AM15" s="1079">
        <f t="shared" si="11"/>
        <v>0</v>
      </c>
      <c r="AN15" s="899">
        <f t="shared" si="3"/>
        <v>0</v>
      </c>
      <c r="AO15" s="899">
        <f t="shared" si="4"/>
        <v>0</v>
      </c>
      <c r="AP15" s="899">
        <f t="shared" si="12"/>
        <v>0</v>
      </c>
      <c r="AQ15" s="1081">
        <f t="shared" si="13"/>
        <v>0</v>
      </c>
      <c r="AR15" s="1079">
        <f t="shared" si="14"/>
        <v>0</v>
      </c>
      <c r="AS15" s="153"/>
      <c r="AT15" s="1082"/>
      <c r="AU15" s="523"/>
      <c r="AV15" s="1083" t="str">
        <f t="shared" si="15"/>
        <v>CA</v>
      </c>
      <c r="AW15" s="1083" t="str">
        <f t="shared" si="15"/>
        <v>CL</v>
      </c>
      <c r="AX15" s="1083" t="str">
        <f t="shared" si="15"/>
        <v>AIC</v>
      </c>
      <c r="AY15" s="1083" t="str">
        <f t="shared" si="5"/>
        <v>ERB</v>
      </c>
      <c r="AZ15" s="1083" t="str">
        <f t="shared" si="5"/>
        <v>GRB</v>
      </c>
      <c r="BA15" s="1083" t="str">
        <f t="shared" si="5"/>
        <v>Non-Op</v>
      </c>
      <c r="BC15" s="623"/>
      <c r="BD15" s="623"/>
      <c r="BF15" s="623"/>
      <c r="BG15" s="623"/>
      <c r="BH15" s="623"/>
      <c r="BI15" s="623"/>
      <c r="BJ15" s="623"/>
      <c r="BK15" s="623"/>
      <c r="BL15" s="623"/>
      <c r="BN15" s="902"/>
    </row>
    <row r="16" spans="1:66" s="638" customFormat="1" ht="12" customHeight="1">
      <c r="A16" s="570">
        <v>10100661</v>
      </c>
      <c r="B16" s="379" t="s">
        <v>3337</v>
      </c>
      <c r="C16" s="634" t="s">
        <v>878</v>
      </c>
      <c r="D16" s="635" t="s">
        <v>1382</v>
      </c>
      <c r="E16" s="635"/>
      <c r="F16" s="634"/>
      <c r="G16" s="635"/>
      <c r="H16" s="1168">
        <v>0</v>
      </c>
      <c r="I16" s="1168">
        <v>0</v>
      </c>
      <c r="J16" s="1168">
        <v>0</v>
      </c>
      <c r="K16" s="1168">
        <v>0</v>
      </c>
      <c r="L16" s="1168">
        <v>0</v>
      </c>
      <c r="M16" s="1168">
        <v>0</v>
      </c>
      <c r="N16" s="1168">
        <v>0</v>
      </c>
      <c r="O16" s="1168">
        <v>0</v>
      </c>
      <c r="P16" s="1168">
        <v>0</v>
      </c>
      <c r="Q16" s="1168">
        <v>0</v>
      </c>
      <c r="R16" s="1168">
        <v>0</v>
      </c>
      <c r="S16" s="1168">
        <v>0</v>
      </c>
      <c r="T16" s="1168">
        <v>0</v>
      </c>
      <c r="U16" s="567"/>
      <c r="V16" s="567">
        <f t="shared" si="0"/>
        <v>0</v>
      </c>
      <c r="W16" s="1084" t="s">
        <v>1402</v>
      </c>
      <c r="X16" s="1085"/>
      <c r="Y16" s="591">
        <f t="shared" si="1"/>
        <v>0</v>
      </c>
      <c r="Z16" s="899">
        <f t="shared" si="1"/>
        <v>0</v>
      </c>
      <c r="AA16" s="899">
        <f t="shared" si="1"/>
        <v>0</v>
      </c>
      <c r="AB16" s="1080">
        <f t="shared" si="6"/>
        <v>0</v>
      </c>
      <c r="AC16" s="1079">
        <f t="shared" si="7"/>
        <v>0</v>
      </c>
      <c r="AD16" s="899">
        <f t="shared" si="16"/>
        <v>0</v>
      </c>
      <c r="AE16" s="903">
        <f t="shared" si="17"/>
        <v>0</v>
      </c>
      <c r="AF16" s="1080">
        <f t="shared" si="18"/>
        <v>0</v>
      </c>
      <c r="AG16" s="1081">
        <f t="shared" si="8"/>
        <v>0</v>
      </c>
      <c r="AH16" s="1079">
        <f t="shared" si="9"/>
        <v>0</v>
      </c>
      <c r="AI16" s="901">
        <f t="shared" si="2"/>
        <v>0</v>
      </c>
      <c r="AJ16" s="899">
        <f t="shared" si="2"/>
        <v>0</v>
      </c>
      <c r="AK16" s="899">
        <f t="shared" si="2"/>
        <v>0</v>
      </c>
      <c r="AL16" s="1080">
        <f t="shared" si="10"/>
        <v>0</v>
      </c>
      <c r="AM16" s="1079">
        <f t="shared" si="11"/>
        <v>0</v>
      </c>
      <c r="AN16" s="899">
        <f t="shared" si="3"/>
        <v>0</v>
      </c>
      <c r="AO16" s="899">
        <f t="shared" si="4"/>
        <v>0</v>
      </c>
      <c r="AP16" s="899">
        <f t="shared" si="12"/>
        <v>0</v>
      </c>
      <c r="AQ16" s="1081">
        <f t="shared" si="13"/>
        <v>0</v>
      </c>
      <c r="AR16" s="1079">
        <f t="shared" si="14"/>
        <v>0</v>
      </c>
      <c r="AS16" s="153"/>
      <c r="AT16" s="1082"/>
      <c r="AU16" s="523"/>
      <c r="AV16" s="1083" t="str">
        <f t="shared" si="15"/>
        <v>CA</v>
      </c>
      <c r="AW16" s="1083" t="str">
        <f t="shared" si="15"/>
        <v>CL</v>
      </c>
      <c r="AX16" s="1083" t="str">
        <f t="shared" si="15"/>
        <v>AIC</v>
      </c>
      <c r="AY16" s="1083" t="str">
        <f t="shared" si="5"/>
        <v>ERB</v>
      </c>
      <c r="AZ16" s="1083" t="str">
        <f t="shared" si="5"/>
        <v>GRB</v>
      </c>
      <c r="BA16" s="1083" t="str">
        <f t="shared" si="5"/>
        <v>Non-Op</v>
      </c>
      <c r="BC16" s="623"/>
      <c r="BD16" s="623"/>
      <c r="BF16" s="623"/>
      <c r="BG16" s="623"/>
      <c r="BH16" s="623"/>
      <c r="BI16" s="623"/>
      <c r="BJ16" s="623"/>
      <c r="BK16" s="623"/>
      <c r="BL16" s="623"/>
      <c r="BN16" s="566"/>
    </row>
    <row r="17" spans="1:66" s="638" customFormat="1" ht="12" customHeight="1">
      <c r="A17" s="643">
        <v>10110013</v>
      </c>
      <c r="B17" s="644" t="s">
        <v>3338</v>
      </c>
      <c r="C17" s="634" t="s">
        <v>1405</v>
      </c>
      <c r="D17" s="635" t="s">
        <v>1384</v>
      </c>
      <c r="E17" s="635"/>
      <c r="F17" s="634"/>
      <c r="G17" s="635"/>
      <c r="H17" s="1168">
        <v>0</v>
      </c>
      <c r="I17" s="1168">
        <v>0</v>
      </c>
      <c r="J17" s="1168">
        <v>0</v>
      </c>
      <c r="K17" s="1168">
        <v>0</v>
      </c>
      <c r="L17" s="1168">
        <v>0</v>
      </c>
      <c r="M17" s="1168">
        <v>0</v>
      </c>
      <c r="N17" s="1168">
        <v>0</v>
      </c>
      <c r="O17" s="1168">
        <v>0</v>
      </c>
      <c r="P17" s="1168">
        <v>0</v>
      </c>
      <c r="Q17" s="1168">
        <v>0</v>
      </c>
      <c r="R17" s="1168">
        <v>0</v>
      </c>
      <c r="S17" s="1168">
        <v>0</v>
      </c>
      <c r="T17" s="1168">
        <v>0</v>
      </c>
      <c r="U17" s="567"/>
      <c r="V17" s="567">
        <f t="shared" si="0"/>
        <v>0</v>
      </c>
      <c r="W17" s="1084"/>
      <c r="X17" s="1085"/>
      <c r="Y17" s="591">
        <f t="shared" si="1"/>
        <v>0</v>
      </c>
      <c r="Z17" s="899">
        <f t="shared" si="1"/>
        <v>0</v>
      </c>
      <c r="AA17" s="899">
        <f t="shared" si="1"/>
        <v>0</v>
      </c>
      <c r="AB17" s="1080">
        <f t="shared" si="6"/>
        <v>0</v>
      </c>
      <c r="AC17" s="1079">
        <f t="shared" si="7"/>
        <v>0</v>
      </c>
      <c r="AD17" s="899">
        <f t="shared" si="16"/>
        <v>0</v>
      </c>
      <c r="AE17" s="903">
        <f t="shared" si="17"/>
        <v>0</v>
      </c>
      <c r="AF17" s="1080">
        <f t="shared" si="18"/>
        <v>0</v>
      </c>
      <c r="AG17" s="1081">
        <f t="shared" si="8"/>
        <v>0</v>
      </c>
      <c r="AH17" s="1079">
        <f t="shared" si="9"/>
        <v>0</v>
      </c>
      <c r="AI17" s="901">
        <f t="shared" si="2"/>
        <v>0</v>
      </c>
      <c r="AJ17" s="899">
        <f t="shared" si="2"/>
        <v>0</v>
      </c>
      <c r="AK17" s="899">
        <f t="shared" si="2"/>
        <v>0</v>
      </c>
      <c r="AL17" s="1080">
        <f t="shared" si="10"/>
        <v>0</v>
      </c>
      <c r="AM17" s="1079">
        <f t="shared" si="11"/>
        <v>0</v>
      </c>
      <c r="AN17" s="899">
        <f t="shared" si="3"/>
        <v>0</v>
      </c>
      <c r="AO17" s="899">
        <f t="shared" si="4"/>
        <v>0</v>
      </c>
      <c r="AP17" s="899">
        <f t="shared" si="12"/>
        <v>0</v>
      </c>
      <c r="AQ17" s="1081">
        <f t="shared" si="13"/>
        <v>0</v>
      </c>
      <c r="AR17" s="1079">
        <f t="shared" si="14"/>
        <v>0</v>
      </c>
      <c r="AS17" s="153"/>
      <c r="AT17" s="1082" t="s">
        <v>2769</v>
      </c>
      <c r="AU17" s="523"/>
      <c r="AV17" s="1083" t="str">
        <f t="shared" si="15"/>
        <v>CA</v>
      </c>
      <c r="AW17" s="1083" t="str">
        <f t="shared" si="15"/>
        <v>CL</v>
      </c>
      <c r="AX17" s="1083" t="str">
        <f t="shared" si="15"/>
        <v>AIC</v>
      </c>
      <c r="AY17" s="1083" t="str">
        <f t="shared" si="5"/>
        <v>ERB</v>
      </c>
      <c r="AZ17" s="1083" t="str">
        <f t="shared" si="5"/>
        <v>GRB</v>
      </c>
      <c r="BA17" s="1083" t="str">
        <f t="shared" si="5"/>
        <v>Non-Op</v>
      </c>
      <c r="BC17" s="623"/>
      <c r="BD17" s="623"/>
      <c r="BF17" s="623"/>
      <c r="BG17" s="623"/>
      <c r="BH17" s="623"/>
      <c r="BI17" s="623"/>
      <c r="BJ17" s="623"/>
      <c r="BK17" s="623"/>
      <c r="BL17" s="623"/>
      <c r="BN17" s="566"/>
    </row>
    <row r="18" spans="1:66" s="638" customFormat="1" ht="12" customHeight="1">
      <c r="A18" s="645">
        <v>10110023</v>
      </c>
      <c r="B18" s="646" t="s">
        <v>3339</v>
      </c>
      <c r="C18" s="647" t="s">
        <v>1406</v>
      </c>
      <c r="D18" s="648" t="s">
        <v>1384</v>
      </c>
      <c r="E18" s="648"/>
      <c r="F18" s="649">
        <v>42752</v>
      </c>
      <c r="G18" s="648"/>
      <c r="H18" s="1171">
        <v>1488364.67</v>
      </c>
      <c r="I18" s="1171">
        <v>1437775.27</v>
      </c>
      <c r="J18" s="1171">
        <v>1387185.87</v>
      </c>
      <c r="K18" s="1171">
        <v>1336596.47</v>
      </c>
      <c r="L18" s="1171">
        <v>1286007.07</v>
      </c>
      <c r="M18" s="1171">
        <v>1235417.6599999999</v>
      </c>
      <c r="N18" s="1171">
        <v>1184828.03</v>
      </c>
      <c r="O18" s="1171">
        <v>1134238.6200000001</v>
      </c>
      <c r="P18" s="1171">
        <v>1083648.99</v>
      </c>
      <c r="Q18" s="1171">
        <v>1033059.58</v>
      </c>
      <c r="R18" s="1171">
        <v>982469.95</v>
      </c>
      <c r="S18" s="1171">
        <v>931880.54</v>
      </c>
      <c r="T18" s="1171">
        <v>881290.91</v>
      </c>
      <c r="U18" s="569"/>
      <c r="V18" s="569">
        <f t="shared" si="0"/>
        <v>1184827.9866666666</v>
      </c>
      <c r="W18" s="1090"/>
      <c r="X18" s="1091"/>
      <c r="Y18" s="591">
        <f t="shared" si="1"/>
        <v>0</v>
      </c>
      <c r="Z18" s="899">
        <f t="shared" si="1"/>
        <v>0</v>
      </c>
      <c r="AA18" s="899">
        <f t="shared" si="1"/>
        <v>0</v>
      </c>
      <c r="AB18" s="1080">
        <f t="shared" si="6"/>
        <v>881290.91</v>
      </c>
      <c r="AC18" s="1079">
        <f t="shared" si="7"/>
        <v>0</v>
      </c>
      <c r="AD18" s="899">
        <f t="shared" si="16"/>
        <v>0</v>
      </c>
      <c r="AE18" s="903">
        <f t="shared" si="17"/>
        <v>0</v>
      </c>
      <c r="AF18" s="1080">
        <f>IF($D18=AF$5,$T18,IF($D18=AF$4, $T18*$AL$2,0))</f>
        <v>881290.91</v>
      </c>
      <c r="AG18" s="1081">
        <f t="shared" si="8"/>
        <v>881290.91</v>
      </c>
      <c r="AH18" s="1079">
        <f t="shared" si="9"/>
        <v>0</v>
      </c>
      <c r="AI18" s="901">
        <f t="shared" si="2"/>
        <v>0</v>
      </c>
      <c r="AJ18" s="899">
        <f t="shared" si="2"/>
        <v>0</v>
      </c>
      <c r="AK18" s="899">
        <f t="shared" si="2"/>
        <v>0</v>
      </c>
      <c r="AL18" s="1080">
        <f t="shared" si="10"/>
        <v>1184827.9866666666</v>
      </c>
      <c r="AM18" s="1079">
        <f t="shared" si="11"/>
        <v>0</v>
      </c>
      <c r="AN18" s="899">
        <f t="shared" si="3"/>
        <v>0</v>
      </c>
      <c r="AO18" s="899">
        <f t="shared" si="4"/>
        <v>0</v>
      </c>
      <c r="AP18" s="899">
        <f t="shared" si="12"/>
        <v>1184827.9866666666</v>
      </c>
      <c r="AQ18" s="1081">
        <f t="shared" si="13"/>
        <v>1184827.9866666666</v>
      </c>
      <c r="AR18" s="1079">
        <f t="shared" si="14"/>
        <v>0</v>
      </c>
      <c r="AS18" s="153"/>
      <c r="AT18" s="1082" t="s">
        <v>2769</v>
      </c>
      <c r="AU18" s="523"/>
      <c r="AV18" s="1083" t="str">
        <f t="shared" si="15"/>
        <v>CA</v>
      </c>
      <c r="AW18" s="1083" t="str">
        <f t="shared" si="15"/>
        <v>CL</v>
      </c>
      <c r="AX18" s="1083" t="str">
        <f t="shared" si="15"/>
        <v>AIC</v>
      </c>
      <c r="AY18" s="1083" t="str">
        <f t="shared" si="5"/>
        <v>ERB</v>
      </c>
      <c r="AZ18" s="1083" t="str">
        <f t="shared" si="5"/>
        <v>GRB</v>
      </c>
      <c r="BA18" s="1083" t="str">
        <f t="shared" si="5"/>
        <v>Non-Op</v>
      </c>
      <c r="BC18" s="623"/>
      <c r="BD18" s="623"/>
      <c r="BF18" s="623"/>
      <c r="BG18" s="623"/>
      <c r="BH18" s="623"/>
      <c r="BI18" s="623"/>
      <c r="BJ18" s="623"/>
      <c r="BK18" s="623"/>
      <c r="BL18" s="623"/>
      <c r="BN18" s="566"/>
    </row>
    <row r="19" spans="1:66" s="638" customFormat="1" ht="12" customHeight="1">
      <c r="A19" s="570">
        <v>10199911</v>
      </c>
      <c r="B19" s="566" t="s">
        <v>4813</v>
      </c>
      <c r="C19" s="634" t="s">
        <v>4814</v>
      </c>
      <c r="D19" s="635" t="s">
        <v>1382</v>
      </c>
      <c r="E19" s="635"/>
      <c r="F19" s="998">
        <v>44196</v>
      </c>
      <c r="G19" s="635"/>
      <c r="H19" s="1168">
        <v>42763879.460000001</v>
      </c>
      <c r="I19" s="1168">
        <v>42848930.590000004</v>
      </c>
      <c r="J19" s="1168">
        <v>42954140.120000005</v>
      </c>
      <c r="K19" s="1168">
        <v>42835462.109999999</v>
      </c>
      <c r="L19" s="1168">
        <v>42903140.160000004</v>
      </c>
      <c r="M19" s="1168">
        <v>43035869.370000005</v>
      </c>
      <c r="N19" s="1168">
        <v>46022181.609999999</v>
      </c>
      <c r="O19" s="1168">
        <v>45967046.919999994</v>
      </c>
      <c r="P19" s="1168">
        <v>44532155.670000002</v>
      </c>
      <c r="Q19" s="1168">
        <v>44611591.979999989</v>
      </c>
      <c r="R19" s="1168">
        <v>44230325.5</v>
      </c>
      <c r="S19" s="1168">
        <v>43777221.919999994</v>
      </c>
      <c r="T19" s="1168">
        <v>68005426.409999996</v>
      </c>
      <c r="U19" s="567"/>
      <c r="V19" s="567">
        <f t="shared" si="0"/>
        <v>44925226.573750012</v>
      </c>
      <c r="W19" s="1094" t="s">
        <v>1402</v>
      </c>
      <c r="X19" s="1095"/>
      <c r="Y19" s="591">
        <f t="shared" si="1"/>
        <v>0</v>
      </c>
      <c r="Z19" s="899">
        <f t="shared" si="1"/>
        <v>0</v>
      </c>
      <c r="AA19" s="899">
        <f t="shared" si="1"/>
        <v>0</v>
      </c>
      <c r="AB19" s="1080">
        <f t="shared" ref="AB19:AB20" si="19">T19-SUM(Y19:AA19)</f>
        <v>68005426.409999996</v>
      </c>
      <c r="AC19" s="1079">
        <f t="shared" ref="AC19:AC20" si="20">T19-SUM(Y19:AA19)-AB19</f>
        <v>0</v>
      </c>
      <c r="AD19" s="899">
        <f t="shared" si="16"/>
        <v>68005426.409999996</v>
      </c>
      <c r="AE19" s="903">
        <f t="shared" si="17"/>
        <v>0</v>
      </c>
      <c r="AF19" s="1080">
        <f t="shared" ref="AF19:AF20" si="21">IF($D19=AF$5,$T19,IF($D19=AF$4, $T19*$AL$2,0))</f>
        <v>0</v>
      </c>
      <c r="AG19" s="1081">
        <f t="shared" si="8"/>
        <v>68005426.409999996</v>
      </c>
      <c r="AH19" s="1079">
        <f t="shared" si="9"/>
        <v>0</v>
      </c>
      <c r="AI19" s="901">
        <f t="shared" si="2"/>
        <v>0</v>
      </c>
      <c r="AJ19" s="899">
        <f t="shared" si="2"/>
        <v>0</v>
      </c>
      <c r="AK19" s="899">
        <f t="shared" si="2"/>
        <v>0</v>
      </c>
      <c r="AL19" s="1080">
        <f t="shared" si="10"/>
        <v>44925226.573750012</v>
      </c>
      <c r="AM19" s="1079">
        <f t="shared" si="11"/>
        <v>0</v>
      </c>
      <c r="AN19" s="899">
        <f t="shared" si="3"/>
        <v>44925226.573750012</v>
      </c>
      <c r="AO19" s="899">
        <f t="shared" si="4"/>
        <v>0</v>
      </c>
      <c r="AP19" s="899">
        <f t="shared" si="12"/>
        <v>0</v>
      </c>
      <c r="AQ19" s="1081">
        <f t="shared" ref="AQ19:AQ20" si="22">SUM(AN19:AP19)</f>
        <v>44925226.573750012</v>
      </c>
      <c r="AR19" s="1079">
        <f t="shared" si="14"/>
        <v>0</v>
      </c>
      <c r="AS19" s="153"/>
      <c r="AT19" s="1082"/>
      <c r="AU19" s="523"/>
      <c r="AV19" s="1083" t="str">
        <f t="shared" si="15"/>
        <v>CA</v>
      </c>
      <c r="AW19" s="1083" t="str">
        <f t="shared" si="15"/>
        <v>CL</v>
      </c>
      <c r="AX19" s="1083" t="str">
        <f t="shared" si="15"/>
        <v>AIC</v>
      </c>
      <c r="AY19" s="1083" t="str">
        <f t="shared" si="5"/>
        <v>ERB</v>
      </c>
      <c r="AZ19" s="1083" t="str">
        <f t="shared" si="5"/>
        <v>GRB</v>
      </c>
      <c r="BA19" s="1083" t="str">
        <f t="shared" si="5"/>
        <v>Non-Op</v>
      </c>
      <c r="BC19" s="623"/>
      <c r="BD19" s="623"/>
      <c r="BF19" s="623"/>
      <c r="BG19" s="623"/>
      <c r="BH19" s="623"/>
      <c r="BI19" s="623"/>
      <c r="BJ19" s="623"/>
      <c r="BK19" s="623"/>
      <c r="BL19" s="623"/>
      <c r="BN19" s="566"/>
    </row>
    <row r="20" spans="1:66" s="638" customFormat="1" ht="12" customHeight="1">
      <c r="A20" s="568" t="s">
        <v>4815</v>
      </c>
      <c r="B20" s="566" t="s">
        <v>4815</v>
      </c>
      <c r="C20" s="634" t="s">
        <v>4816</v>
      </c>
      <c r="D20" s="635" t="s">
        <v>1384</v>
      </c>
      <c r="E20" s="635"/>
      <c r="F20" s="998">
        <v>44196</v>
      </c>
      <c r="G20" s="635"/>
      <c r="H20" s="1168">
        <v>-42763879.460000001</v>
      </c>
      <c r="I20" s="1168">
        <v>-42848930.590000004</v>
      </c>
      <c r="J20" s="1168">
        <v>-42954140.120000005</v>
      </c>
      <c r="K20" s="1168">
        <v>-42835462.109999999</v>
      </c>
      <c r="L20" s="1168">
        <v>-42903140.160000004</v>
      </c>
      <c r="M20" s="1168">
        <v>-43035869.370000005</v>
      </c>
      <c r="N20" s="1168">
        <v>-46022181.609999999</v>
      </c>
      <c r="O20" s="1168">
        <v>-45967046.919999994</v>
      </c>
      <c r="P20" s="1168">
        <v>-44532155.670000002</v>
      </c>
      <c r="Q20" s="1168">
        <v>-44611591.979999989</v>
      </c>
      <c r="R20" s="1168">
        <v>-44230325.5</v>
      </c>
      <c r="S20" s="1168">
        <v>-43777221.919999994</v>
      </c>
      <c r="T20" s="1168">
        <v>-68005426.409999996</v>
      </c>
      <c r="U20" s="567"/>
      <c r="V20" s="567">
        <f t="shared" si="0"/>
        <v>-44925226.573750012</v>
      </c>
      <c r="W20" s="1094"/>
      <c r="X20" s="1095"/>
      <c r="Y20" s="591">
        <f t="shared" si="1"/>
        <v>0</v>
      </c>
      <c r="Z20" s="899">
        <f t="shared" si="1"/>
        <v>0</v>
      </c>
      <c r="AA20" s="899">
        <f t="shared" si="1"/>
        <v>0</v>
      </c>
      <c r="AB20" s="1080">
        <f t="shared" si="19"/>
        <v>-68005426.409999996</v>
      </c>
      <c r="AC20" s="1079">
        <f t="shared" si="20"/>
        <v>0</v>
      </c>
      <c r="AD20" s="899">
        <f t="shared" si="16"/>
        <v>0</v>
      </c>
      <c r="AE20" s="903">
        <f t="shared" si="17"/>
        <v>0</v>
      </c>
      <c r="AF20" s="1080">
        <f t="shared" si="21"/>
        <v>-68005426.409999996</v>
      </c>
      <c r="AG20" s="1081">
        <f t="shared" si="8"/>
        <v>-68005426.409999996</v>
      </c>
      <c r="AH20" s="1079">
        <f t="shared" si="9"/>
        <v>0</v>
      </c>
      <c r="AI20" s="901">
        <f t="shared" si="2"/>
        <v>0</v>
      </c>
      <c r="AJ20" s="899">
        <f t="shared" si="2"/>
        <v>0</v>
      </c>
      <c r="AK20" s="899">
        <f t="shared" si="2"/>
        <v>0</v>
      </c>
      <c r="AL20" s="1080">
        <f t="shared" si="10"/>
        <v>-44925226.573750012</v>
      </c>
      <c r="AM20" s="1079">
        <f t="shared" si="11"/>
        <v>0</v>
      </c>
      <c r="AN20" s="899">
        <f t="shared" si="3"/>
        <v>0</v>
      </c>
      <c r="AO20" s="899">
        <f t="shared" si="4"/>
        <v>0</v>
      </c>
      <c r="AP20" s="899">
        <f t="shared" si="12"/>
        <v>-44925226.573750012</v>
      </c>
      <c r="AQ20" s="1081">
        <f t="shared" si="22"/>
        <v>-44925226.573750012</v>
      </c>
      <c r="AR20" s="1079">
        <f t="shared" si="14"/>
        <v>0</v>
      </c>
      <c r="AS20" s="153"/>
      <c r="AT20" s="1082"/>
      <c r="AU20" s="523"/>
      <c r="AV20" s="1083" t="str">
        <f t="shared" si="15"/>
        <v>CA</v>
      </c>
      <c r="AW20" s="1083" t="str">
        <f t="shared" si="15"/>
        <v>CL</v>
      </c>
      <c r="AX20" s="1083" t="str">
        <f t="shared" si="15"/>
        <v>AIC</v>
      </c>
      <c r="AY20" s="1083" t="str">
        <f t="shared" si="5"/>
        <v>ERB</v>
      </c>
      <c r="AZ20" s="1083" t="str">
        <f t="shared" si="5"/>
        <v>GRB</v>
      </c>
      <c r="BA20" s="1083" t="str">
        <f t="shared" si="5"/>
        <v>Non-Op</v>
      </c>
      <c r="BC20" s="623"/>
      <c r="BD20" s="623"/>
      <c r="BF20" s="623"/>
      <c r="BG20" s="623"/>
      <c r="BH20" s="623"/>
      <c r="BI20" s="623"/>
      <c r="BJ20" s="623"/>
      <c r="BK20" s="623"/>
      <c r="BL20" s="623"/>
      <c r="BN20" s="566"/>
    </row>
    <row r="21" spans="1:66" s="638" customFormat="1" ht="12" customHeight="1">
      <c r="A21" s="568">
        <v>10500501</v>
      </c>
      <c r="B21" s="566" t="s">
        <v>3340</v>
      </c>
      <c r="C21" s="634" t="s">
        <v>1407</v>
      </c>
      <c r="D21" s="635" t="s">
        <v>1382</v>
      </c>
      <c r="E21" s="635"/>
      <c r="F21" s="634"/>
      <c r="G21" s="635"/>
      <c r="H21" s="1168">
        <v>39011262.369999997</v>
      </c>
      <c r="I21" s="1168">
        <v>39027402.600000001</v>
      </c>
      <c r="J21" s="1168">
        <v>39010592.649999999</v>
      </c>
      <c r="K21" s="1168">
        <v>39011474</v>
      </c>
      <c r="L21" s="1168">
        <v>39012878.109999999</v>
      </c>
      <c r="M21" s="1168">
        <v>39014632.18</v>
      </c>
      <c r="N21" s="1168">
        <v>39015814.25</v>
      </c>
      <c r="O21" s="1168">
        <v>39016750.409999996</v>
      </c>
      <c r="P21" s="1168">
        <v>39016885.649999999</v>
      </c>
      <c r="Q21" s="1168">
        <v>39016885.649999999</v>
      </c>
      <c r="R21" s="1168">
        <v>39017258.009999998</v>
      </c>
      <c r="S21" s="1168">
        <v>38677970.25</v>
      </c>
      <c r="T21" s="1168">
        <v>38707048.439999998</v>
      </c>
      <c r="U21" s="567"/>
      <c r="V21" s="567">
        <f t="shared" si="0"/>
        <v>38974808.263749994</v>
      </c>
      <c r="W21" s="1084">
        <v>14</v>
      </c>
      <c r="X21" s="1085"/>
      <c r="Y21" s="591">
        <f t="shared" si="1"/>
        <v>0</v>
      </c>
      <c r="Z21" s="899">
        <f t="shared" si="1"/>
        <v>0</v>
      </c>
      <c r="AA21" s="899">
        <f t="shared" si="1"/>
        <v>0</v>
      </c>
      <c r="AB21" s="1080">
        <f t="shared" si="6"/>
        <v>38707048.439999998</v>
      </c>
      <c r="AC21" s="1079">
        <f t="shared" si="7"/>
        <v>0</v>
      </c>
      <c r="AD21" s="899">
        <f t="shared" si="16"/>
        <v>38707048.439999998</v>
      </c>
      <c r="AE21" s="903">
        <f t="shared" si="17"/>
        <v>0</v>
      </c>
      <c r="AF21" s="1080">
        <f t="shared" si="18"/>
        <v>0</v>
      </c>
      <c r="AG21" s="1081">
        <f t="shared" si="8"/>
        <v>38707048.439999998</v>
      </c>
      <c r="AH21" s="1079">
        <f t="shared" si="9"/>
        <v>0</v>
      </c>
      <c r="AI21" s="901">
        <f t="shared" si="2"/>
        <v>0</v>
      </c>
      <c r="AJ21" s="899">
        <f t="shared" si="2"/>
        <v>0</v>
      </c>
      <c r="AK21" s="899">
        <f t="shared" si="2"/>
        <v>0</v>
      </c>
      <c r="AL21" s="1080">
        <f t="shared" si="10"/>
        <v>38974808.263749994</v>
      </c>
      <c r="AM21" s="1079">
        <f t="shared" si="11"/>
        <v>0</v>
      </c>
      <c r="AN21" s="899">
        <f t="shared" si="3"/>
        <v>38974808.263749994</v>
      </c>
      <c r="AO21" s="899">
        <f t="shared" si="4"/>
        <v>0</v>
      </c>
      <c r="AP21" s="899">
        <f t="shared" si="12"/>
        <v>0</v>
      </c>
      <c r="AQ21" s="1081">
        <f t="shared" si="13"/>
        <v>38974808.263749994</v>
      </c>
      <c r="AR21" s="1079">
        <f t="shared" si="14"/>
        <v>0</v>
      </c>
      <c r="AS21" s="153"/>
      <c r="AT21" s="1082"/>
      <c r="AU21" s="523"/>
      <c r="AV21" s="1083" t="str">
        <f t="shared" si="15"/>
        <v>CA</v>
      </c>
      <c r="AW21" s="1083" t="str">
        <f t="shared" si="15"/>
        <v>CL</v>
      </c>
      <c r="AX21" s="1083" t="str">
        <f t="shared" si="15"/>
        <v>AIC</v>
      </c>
      <c r="AY21" s="1083" t="str">
        <f t="shared" si="5"/>
        <v>ERB</v>
      </c>
      <c r="AZ21" s="1083" t="str">
        <f t="shared" si="5"/>
        <v>GRB</v>
      </c>
      <c r="BA21" s="1083" t="str">
        <f t="shared" si="5"/>
        <v>Non-Op</v>
      </c>
      <c r="BC21" s="623"/>
      <c r="BD21" s="623"/>
      <c r="BF21" s="623"/>
      <c r="BG21" s="623"/>
      <c r="BH21" s="623"/>
      <c r="BI21" s="623"/>
      <c r="BJ21" s="623"/>
      <c r="BK21" s="623"/>
      <c r="BL21" s="623"/>
      <c r="BN21" s="566"/>
    </row>
    <row r="22" spans="1:66" s="638" customFormat="1" ht="12" customHeight="1">
      <c r="A22" s="568">
        <v>10500502</v>
      </c>
      <c r="B22" s="566" t="s">
        <v>3341</v>
      </c>
      <c r="C22" s="634" t="s">
        <v>1408</v>
      </c>
      <c r="D22" s="635" t="s">
        <v>1383</v>
      </c>
      <c r="E22" s="635"/>
      <c r="F22" s="634"/>
      <c r="G22" s="635"/>
      <c r="H22" s="1168">
        <v>7374233.6200000001</v>
      </c>
      <c r="I22" s="1168">
        <v>7374233.6200000001</v>
      </c>
      <c r="J22" s="1168">
        <v>7374233.6200000001</v>
      </c>
      <c r="K22" s="1168">
        <v>7374233.6200000001</v>
      </c>
      <c r="L22" s="1168">
        <v>7374233.6200000001</v>
      </c>
      <c r="M22" s="1168">
        <v>7374233.6200000001</v>
      </c>
      <c r="N22" s="1168">
        <v>7374233.6200000001</v>
      </c>
      <c r="O22" s="1168">
        <v>7374233.6200000001</v>
      </c>
      <c r="P22" s="1168">
        <v>7374233.6200000001</v>
      </c>
      <c r="Q22" s="1168">
        <v>7374233.6200000001</v>
      </c>
      <c r="R22" s="1168">
        <v>7374233.6200000001</v>
      </c>
      <c r="S22" s="1168">
        <v>7374233.6200000001</v>
      </c>
      <c r="T22" s="1168">
        <v>7374233.6200000001</v>
      </c>
      <c r="U22" s="567"/>
      <c r="V22" s="567">
        <f t="shared" si="0"/>
        <v>7374233.6200000001</v>
      </c>
      <c r="W22" s="1084"/>
      <c r="X22" s="1084">
        <v>1</v>
      </c>
      <c r="Y22" s="591">
        <f t="shared" si="1"/>
        <v>0</v>
      </c>
      <c r="Z22" s="899">
        <f t="shared" si="1"/>
        <v>0</v>
      </c>
      <c r="AA22" s="899">
        <f t="shared" si="1"/>
        <v>0</v>
      </c>
      <c r="AB22" s="1080">
        <f t="shared" si="6"/>
        <v>7374233.6200000001</v>
      </c>
      <c r="AC22" s="1079">
        <f t="shared" si="7"/>
        <v>0</v>
      </c>
      <c r="AD22" s="899">
        <f t="shared" si="16"/>
        <v>0</v>
      </c>
      <c r="AE22" s="903">
        <f t="shared" si="17"/>
        <v>7374233.6200000001</v>
      </c>
      <c r="AF22" s="1080">
        <f t="shared" si="18"/>
        <v>0</v>
      </c>
      <c r="AG22" s="1081">
        <f t="shared" si="8"/>
        <v>7374233.6200000001</v>
      </c>
      <c r="AH22" s="1079">
        <f t="shared" si="9"/>
        <v>0</v>
      </c>
      <c r="AI22" s="901">
        <f t="shared" si="2"/>
        <v>0</v>
      </c>
      <c r="AJ22" s="899">
        <f t="shared" si="2"/>
        <v>0</v>
      </c>
      <c r="AK22" s="899">
        <f t="shared" si="2"/>
        <v>0</v>
      </c>
      <c r="AL22" s="1080">
        <f t="shared" si="10"/>
        <v>7374233.6200000001</v>
      </c>
      <c r="AM22" s="1079">
        <f t="shared" si="11"/>
        <v>0</v>
      </c>
      <c r="AN22" s="899">
        <f t="shared" si="3"/>
        <v>0</v>
      </c>
      <c r="AO22" s="899">
        <f t="shared" si="4"/>
        <v>7374233.6200000001</v>
      </c>
      <c r="AP22" s="899">
        <f t="shared" si="12"/>
        <v>0</v>
      </c>
      <c r="AQ22" s="1081">
        <f t="shared" si="13"/>
        <v>7374233.6200000001</v>
      </c>
      <c r="AR22" s="1079">
        <f t="shared" si="14"/>
        <v>0</v>
      </c>
      <c r="AS22" s="153"/>
      <c r="AT22" s="1082"/>
      <c r="AU22" s="523"/>
      <c r="AV22" s="1083" t="str">
        <f t="shared" si="15"/>
        <v>CA</v>
      </c>
      <c r="AW22" s="1083" t="str">
        <f t="shared" si="15"/>
        <v>CL</v>
      </c>
      <c r="AX22" s="1083" t="str">
        <f t="shared" si="15"/>
        <v>AIC</v>
      </c>
      <c r="AY22" s="1083" t="str">
        <f t="shared" si="5"/>
        <v>ERB</v>
      </c>
      <c r="AZ22" s="1083" t="str">
        <f t="shared" si="5"/>
        <v>GRB</v>
      </c>
      <c r="BA22" s="1083" t="str">
        <f t="shared" si="5"/>
        <v>Non-Op</v>
      </c>
      <c r="BC22" s="623"/>
      <c r="BD22" s="623"/>
      <c r="BF22" s="623"/>
      <c r="BG22" s="623"/>
      <c r="BH22" s="623"/>
      <c r="BI22" s="623"/>
      <c r="BJ22" s="623"/>
      <c r="BK22" s="623"/>
      <c r="BL22" s="623"/>
      <c r="BN22" s="902"/>
    </row>
    <row r="23" spans="1:66" s="638" customFormat="1" ht="12" customHeight="1">
      <c r="A23" s="570">
        <v>10500503</v>
      </c>
      <c r="B23" s="379" t="s">
        <v>3342</v>
      </c>
      <c r="C23" s="634" t="s">
        <v>1409</v>
      </c>
      <c r="D23" s="635" t="s">
        <v>3097</v>
      </c>
      <c r="E23" s="635"/>
      <c r="F23" s="634"/>
      <c r="G23" s="635"/>
      <c r="H23" s="1168">
        <v>0</v>
      </c>
      <c r="I23" s="1168">
        <v>0</v>
      </c>
      <c r="J23" s="1168">
        <v>0</v>
      </c>
      <c r="K23" s="1168">
        <v>0</v>
      </c>
      <c r="L23" s="1168">
        <v>0</v>
      </c>
      <c r="M23" s="1168">
        <v>0</v>
      </c>
      <c r="N23" s="1168">
        <v>0</v>
      </c>
      <c r="O23" s="1168">
        <v>0</v>
      </c>
      <c r="P23" s="1168">
        <v>0</v>
      </c>
      <c r="Q23" s="1168">
        <v>0</v>
      </c>
      <c r="R23" s="1168">
        <v>0</v>
      </c>
      <c r="S23" s="1168">
        <v>0</v>
      </c>
      <c r="T23" s="1168">
        <v>0</v>
      </c>
      <c r="U23" s="567"/>
      <c r="V23" s="567">
        <f t="shared" si="0"/>
        <v>0</v>
      </c>
      <c r="W23" s="1084" t="s">
        <v>1410</v>
      </c>
      <c r="X23" s="1085" t="s">
        <v>1401</v>
      </c>
      <c r="Y23" s="591">
        <f t="shared" si="1"/>
        <v>0</v>
      </c>
      <c r="Z23" s="899">
        <f t="shared" si="1"/>
        <v>0</v>
      </c>
      <c r="AA23" s="899">
        <f t="shared" si="1"/>
        <v>0</v>
      </c>
      <c r="AB23" s="1080">
        <f t="shared" si="6"/>
        <v>0</v>
      </c>
      <c r="AC23" s="1079">
        <f t="shared" si="7"/>
        <v>0</v>
      </c>
      <c r="AD23" s="899">
        <f>IF($D23=AD$5,$T23,IF($D23=AD$4, $T23*$AK$1,0))</f>
        <v>0</v>
      </c>
      <c r="AE23" s="903">
        <f t="shared" si="17"/>
        <v>0</v>
      </c>
      <c r="AF23" s="1080">
        <f t="shared" si="18"/>
        <v>0</v>
      </c>
      <c r="AG23" s="1081">
        <f t="shared" si="8"/>
        <v>0</v>
      </c>
      <c r="AH23" s="1079">
        <f t="shared" si="9"/>
        <v>0</v>
      </c>
      <c r="AI23" s="901">
        <f t="shared" si="2"/>
        <v>0</v>
      </c>
      <c r="AJ23" s="899">
        <f t="shared" si="2"/>
        <v>0</v>
      </c>
      <c r="AK23" s="899">
        <f t="shared" si="2"/>
        <v>0</v>
      </c>
      <c r="AL23" s="1080">
        <f t="shared" si="10"/>
        <v>0</v>
      </c>
      <c r="AM23" s="1079">
        <f t="shared" si="11"/>
        <v>0</v>
      </c>
      <c r="AN23" s="899">
        <f t="shared" si="3"/>
        <v>0</v>
      </c>
      <c r="AO23" s="899">
        <f t="shared" si="4"/>
        <v>0</v>
      </c>
      <c r="AP23" s="899">
        <f t="shared" si="12"/>
        <v>0</v>
      </c>
      <c r="AQ23" s="1081">
        <f t="shared" si="13"/>
        <v>0</v>
      </c>
      <c r="AR23" s="1079">
        <f t="shared" si="14"/>
        <v>0</v>
      </c>
      <c r="AS23" s="153"/>
      <c r="AT23" s="1082"/>
      <c r="AU23" s="523"/>
      <c r="AV23" s="1083" t="str">
        <f t="shared" si="15"/>
        <v>CA</v>
      </c>
      <c r="AW23" s="1083" t="str">
        <f t="shared" si="15"/>
        <v>CL</v>
      </c>
      <c r="AX23" s="1083" t="str">
        <f t="shared" si="15"/>
        <v>AIC</v>
      </c>
      <c r="AY23" s="1083" t="str">
        <f t="shared" si="5"/>
        <v>ERB</v>
      </c>
      <c r="AZ23" s="1083" t="str">
        <f t="shared" si="5"/>
        <v>GRB</v>
      </c>
      <c r="BA23" s="1083" t="str">
        <f t="shared" si="5"/>
        <v>Non-Op</v>
      </c>
      <c r="BC23" s="623"/>
      <c r="BD23" s="623"/>
      <c r="BF23" s="623"/>
      <c r="BG23" s="623"/>
      <c r="BH23" s="623"/>
      <c r="BI23" s="623"/>
      <c r="BJ23" s="623"/>
      <c r="BK23" s="623"/>
      <c r="BL23" s="623"/>
      <c r="BN23" s="902"/>
    </row>
    <row r="24" spans="1:66" s="638" customFormat="1" ht="12" customHeight="1">
      <c r="A24" s="568">
        <v>10600501</v>
      </c>
      <c r="B24" s="566" t="s">
        <v>3343</v>
      </c>
      <c r="C24" s="634" t="s">
        <v>1411</v>
      </c>
      <c r="D24" s="635" t="s">
        <v>1382</v>
      </c>
      <c r="E24" s="635"/>
      <c r="F24" s="634"/>
      <c r="G24" s="635"/>
      <c r="H24" s="1168">
        <v>198014565.21000001</v>
      </c>
      <c r="I24" s="1168">
        <v>198179572.94</v>
      </c>
      <c r="J24" s="1168">
        <v>189237053.66999999</v>
      </c>
      <c r="K24" s="1168">
        <v>148265818.44999999</v>
      </c>
      <c r="L24" s="1168">
        <v>147661792.75999999</v>
      </c>
      <c r="M24" s="1168">
        <v>145840803.5</v>
      </c>
      <c r="N24" s="1168">
        <v>130173970.09</v>
      </c>
      <c r="O24" s="1168">
        <v>130986088.62</v>
      </c>
      <c r="P24" s="1168">
        <v>145909415.59999999</v>
      </c>
      <c r="Q24" s="1168">
        <v>165636383.19999999</v>
      </c>
      <c r="R24" s="1168">
        <v>174960792.50999999</v>
      </c>
      <c r="S24" s="1168">
        <v>174235626.30000001</v>
      </c>
      <c r="T24" s="1168">
        <v>234046692.94999999</v>
      </c>
      <c r="U24" s="567"/>
      <c r="V24" s="567">
        <f t="shared" si="0"/>
        <v>163926495.55999997</v>
      </c>
      <c r="W24" s="1084" t="s">
        <v>70</v>
      </c>
      <c r="X24" s="1085"/>
      <c r="Y24" s="591">
        <f t="shared" si="1"/>
        <v>0</v>
      </c>
      <c r="Z24" s="899">
        <f t="shared" si="1"/>
        <v>0</v>
      </c>
      <c r="AA24" s="899">
        <f t="shared" si="1"/>
        <v>0</v>
      </c>
      <c r="AB24" s="1080">
        <f t="shared" si="6"/>
        <v>234046692.94999999</v>
      </c>
      <c r="AC24" s="1079">
        <f t="shared" si="7"/>
        <v>0</v>
      </c>
      <c r="AD24" s="899">
        <f>IF($D24=AD$5,$T24,IF($D24=AD$4, $T24*$AK$1,0))</f>
        <v>234046692.94999999</v>
      </c>
      <c r="AE24" s="903">
        <f t="shared" si="17"/>
        <v>0</v>
      </c>
      <c r="AF24" s="1080">
        <f t="shared" si="18"/>
        <v>0</v>
      </c>
      <c r="AG24" s="1081">
        <f t="shared" si="8"/>
        <v>234046692.94999999</v>
      </c>
      <c r="AH24" s="1079">
        <f t="shared" si="9"/>
        <v>0</v>
      </c>
      <c r="AI24" s="901">
        <f t="shared" si="2"/>
        <v>0</v>
      </c>
      <c r="AJ24" s="899">
        <f t="shared" si="2"/>
        <v>0</v>
      </c>
      <c r="AK24" s="899">
        <f t="shared" si="2"/>
        <v>0</v>
      </c>
      <c r="AL24" s="1080">
        <f t="shared" si="10"/>
        <v>163926495.55999997</v>
      </c>
      <c r="AM24" s="1079">
        <f t="shared" si="11"/>
        <v>0</v>
      </c>
      <c r="AN24" s="899">
        <f t="shared" si="3"/>
        <v>163926495.55999997</v>
      </c>
      <c r="AO24" s="899">
        <f t="shared" si="4"/>
        <v>0</v>
      </c>
      <c r="AP24" s="899">
        <f t="shared" si="12"/>
        <v>0</v>
      </c>
      <c r="AQ24" s="1081">
        <f t="shared" si="13"/>
        <v>163926495.55999997</v>
      </c>
      <c r="AR24" s="1079">
        <f t="shared" si="14"/>
        <v>0</v>
      </c>
      <c r="AS24" s="153"/>
      <c r="AT24" s="1082"/>
      <c r="AU24" s="523"/>
      <c r="AV24" s="1083" t="str">
        <f t="shared" si="15"/>
        <v>CA</v>
      </c>
      <c r="AW24" s="1083" t="str">
        <f t="shared" si="15"/>
        <v>CL</v>
      </c>
      <c r="AX24" s="1083" t="str">
        <f t="shared" si="15"/>
        <v>AIC</v>
      </c>
      <c r="AY24" s="1083" t="str">
        <f t="shared" si="5"/>
        <v>ERB</v>
      </c>
      <c r="AZ24" s="1083" t="str">
        <f t="shared" si="5"/>
        <v>GRB</v>
      </c>
      <c r="BA24" s="1083" t="str">
        <f t="shared" si="5"/>
        <v>Non-Op</v>
      </c>
      <c r="BC24" s="623"/>
      <c r="BD24" s="623"/>
      <c r="BF24" s="623"/>
      <c r="BG24" s="623"/>
      <c r="BH24" s="623"/>
      <c r="BI24" s="623"/>
      <c r="BJ24" s="623"/>
      <c r="BK24" s="623"/>
      <c r="BL24" s="623"/>
      <c r="BN24" s="902"/>
    </row>
    <row r="25" spans="1:66" s="638" customFormat="1" ht="12" customHeight="1">
      <c r="A25" s="568">
        <v>10600502</v>
      </c>
      <c r="B25" s="566" t="s">
        <v>3344</v>
      </c>
      <c r="C25" s="634" t="s">
        <v>1412</v>
      </c>
      <c r="D25" s="635" t="s">
        <v>1383</v>
      </c>
      <c r="E25" s="635"/>
      <c r="F25" s="634"/>
      <c r="G25" s="635"/>
      <c r="H25" s="1168">
        <v>95366539.930000007</v>
      </c>
      <c r="I25" s="1168">
        <v>96672657.030000001</v>
      </c>
      <c r="J25" s="1168">
        <v>96761996.810000002</v>
      </c>
      <c r="K25" s="1168">
        <v>94849913.709999993</v>
      </c>
      <c r="L25" s="1168">
        <v>94506723.069999993</v>
      </c>
      <c r="M25" s="1168">
        <v>96650509.189999998</v>
      </c>
      <c r="N25" s="1168">
        <v>95714098.329999998</v>
      </c>
      <c r="O25" s="1168">
        <v>107631821.3</v>
      </c>
      <c r="P25" s="1168">
        <v>115894635.93000001</v>
      </c>
      <c r="Q25" s="1168">
        <v>119608868.72</v>
      </c>
      <c r="R25" s="1168">
        <v>127707419.93000001</v>
      </c>
      <c r="S25" s="1168">
        <v>124962842.19</v>
      </c>
      <c r="T25" s="1168">
        <v>127004026.87</v>
      </c>
      <c r="U25" s="567"/>
      <c r="V25" s="567">
        <f t="shared" si="0"/>
        <v>106845564.13416667</v>
      </c>
      <c r="W25" s="1084"/>
      <c r="X25" s="1084">
        <v>1</v>
      </c>
      <c r="Y25" s="591">
        <f t="shared" si="1"/>
        <v>0</v>
      </c>
      <c r="Z25" s="899">
        <f t="shared" si="1"/>
        <v>0</v>
      </c>
      <c r="AA25" s="899">
        <f t="shared" si="1"/>
        <v>0</v>
      </c>
      <c r="AB25" s="1080">
        <f t="shared" si="6"/>
        <v>127004026.87</v>
      </c>
      <c r="AC25" s="1079">
        <f t="shared" si="7"/>
        <v>0</v>
      </c>
      <c r="AD25" s="899">
        <f t="shared" ref="AD25:AD88" si="23">IF($D25=AD$5,$T25,IF($D25=AD$4, $T25*$AK$1,0))</f>
        <v>0</v>
      </c>
      <c r="AE25" s="903">
        <f t="shared" si="17"/>
        <v>127004026.87</v>
      </c>
      <c r="AF25" s="1080">
        <f t="shared" si="18"/>
        <v>0</v>
      </c>
      <c r="AG25" s="1081">
        <f t="shared" si="8"/>
        <v>127004026.87</v>
      </c>
      <c r="AH25" s="1079">
        <f t="shared" si="9"/>
        <v>0</v>
      </c>
      <c r="AI25" s="901">
        <f t="shared" si="2"/>
        <v>0</v>
      </c>
      <c r="AJ25" s="899">
        <f t="shared" si="2"/>
        <v>0</v>
      </c>
      <c r="AK25" s="899">
        <f t="shared" si="2"/>
        <v>0</v>
      </c>
      <c r="AL25" s="1080">
        <f t="shared" si="10"/>
        <v>106845564.13416667</v>
      </c>
      <c r="AM25" s="1079">
        <f t="shared" si="11"/>
        <v>0</v>
      </c>
      <c r="AN25" s="899">
        <f t="shared" si="3"/>
        <v>0</v>
      </c>
      <c r="AO25" s="899">
        <f t="shared" si="4"/>
        <v>106845564.13416667</v>
      </c>
      <c r="AP25" s="899">
        <f t="shared" si="12"/>
        <v>0</v>
      </c>
      <c r="AQ25" s="1081">
        <f t="shared" si="13"/>
        <v>106845564.13416667</v>
      </c>
      <c r="AR25" s="1079">
        <f t="shared" si="14"/>
        <v>0</v>
      </c>
      <c r="AS25" s="153"/>
      <c r="AT25" s="1082"/>
      <c r="AU25" s="523"/>
      <c r="AV25" s="1083" t="str">
        <f t="shared" si="15"/>
        <v>CA</v>
      </c>
      <c r="AW25" s="1083" t="str">
        <f t="shared" si="15"/>
        <v>CL</v>
      </c>
      <c r="AX25" s="1083" t="str">
        <f t="shared" si="15"/>
        <v>AIC</v>
      </c>
      <c r="AY25" s="1083" t="str">
        <f t="shared" si="5"/>
        <v>ERB</v>
      </c>
      <c r="AZ25" s="1083" t="str">
        <f t="shared" si="5"/>
        <v>GRB</v>
      </c>
      <c r="BA25" s="1083" t="str">
        <f t="shared" si="5"/>
        <v>Non-Op</v>
      </c>
      <c r="BC25" s="623"/>
      <c r="BD25" s="623"/>
      <c r="BF25" s="623"/>
      <c r="BG25" s="623"/>
      <c r="BH25" s="623"/>
      <c r="BI25" s="623"/>
      <c r="BJ25" s="623"/>
      <c r="BK25" s="623"/>
      <c r="BL25" s="623"/>
      <c r="BN25" s="902"/>
    </row>
    <row r="26" spans="1:66" s="638" customFormat="1" ht="12" customHeight="1">
      <c r="A26" s="568">
        <v>10600503</v>
      </c>
      <c r="B26" s="566" t="s">
        <v>3345</v>
      </c>
      <c r="C26" s="634" t="s">
        <v>1413</v>
      </c>
      <c r="D26" s="635" t="s">
        <v>3097</v>
      </c>
      <c r="E26" s="635"/>
      <c r="F26" s="634"/>
      <c r="G26" s="635"/>
      <c r="H26" s="1168">
        <v>23542321.710000001</v>
      </c>
      <c r="I26" s="1168">
        <v>22175146.890000001</v>
      </c>
      <c r="J26" s="1168">
        <v>19844553.16</v>
      </c>
      <c r="K26" s="1168">
        <v>19669037.68</v>
      </c>
      <c r="L26" s="1168">
        <v>19871151.550000001</v>
      </c>
      <c r="M26" s="1168">
        <v>20047824.079999998</v>
      </c>
      <c r="N26" s="1168">
        <v>22710939.640000001</v>
      </c>
      <c r="O26" s="1168">
        <v>17541674.32</v>
      </c>
      <c r="P26" s="1168">
        <v>18785587.760000002</v>
      </c>
      <c r="Q26" s="1168">
        <v>18442828.030000001</v>
      </c>
      <c r="R26" s="1168">
        <v>20671711.18</v>
      </c>
      <c r="S26" s="1168">
        <v>20669713.329999998</v>
      </c>
      <c r="T26" s="1168">
        <v>23743165.300000001</v>
      </c>
      <c r="U26" s="567"/>
      <c r="V26" s="567">
        <f t="shared" si="0"/>
        <v>20339409.260416668</v>
      </c>
      <c r="W26" s="1084" t="s">
        <v>1414</v>
      </c>
      <c r="X26" s="1085" t="s">
        <v>1401</v>
      </c>
      <c r="Y26" s="591">
        <f t="shared" si="1"/>
        <v>0</v>
      </c>
      <c r="Z26" s="899">
        <f t="shared" si="1"/>
        <v>0</v>
      </c>
      <c r="AA26" s="899">
        <f t="shared" si="1"/>
        <v>0</v>
      </c>
      <c r="AB26" s="1080">
        <f t="shared" si="6"/>
        <v>23743165.300000001</v>
      </c>
      <c r="AC26" s="1079">
        <f t="shared" si="7"/>
        <v>0</v>
      </c>
      <c r="AD26" s="899">
        <f t="shared" si="23"/>
        <v>15729847.01125</v>
      </c>
      <c r="AE26" s="903">
        <f t="shared" si="17"/>
        <v>8013318.2887500012</v>
      </c>
      <c r="AF26" s="1080">
        <f t="shared" si="18"/>
        <v>0</v>
      </c>
      <c r="AG26" s="1081">
        <f t="shared" si="8"/>
        <v>23743165.300000001</v>
      </c>
      <c r="AH26" s="1079">
        <f t="shared" si="9"/>
        <v>0</v>
      </c>
      <c r="AI26" s="901">
        <f t="shared" si="2"/>
        <v>0</v>
      </c>
      <c r="AJ26" s="899">
        <f t="shared" si="2"/>
        <v>0</v>
      </c>
      <c r="AK26" s="899">
        <f t="shared" si="2"/>
        <v>0</v>
      </c>
      <c r="AL26" s="1080">
        <f t="shared" si="10"/>
        <v>20339409.260416668</v>
      </c>
      <c r="AM26" s="1079">
        <f t="shared" si="11"/>
        <v>0</v>
      </c>
      <c r="AN26" s="899">
        <f t="shared" si="3"/>
        <v>13474858.635026041</v>
      </c>
      <c r="AO26" s="899">
        <f t="shared" si="4"/>
        <v>6864550.6253906256</v>
      </c>
      <c r="AP26" s="899">
        <f t="shared" si="12"/>
        <v>0</v>
      </c>
      <c r="AQ26" s="1081">
        <f t="shared" si="13"/>
        <v>20339409.260416668</v>
      </c>
      <c r="AR26" s="1079">
        <f t="shared" si="14"/>
        <v>0</v>
      </c>
      <c r="AS26" s="153"/>
      <c r="AT26" s="1082"/>
      <c r="AU26" s="523"/>
      <c r="AV26" s="1083" t="str">
        <f t="shared" si="15"/>
        <v>CA</v>
      </c>
      <c r="AW26" s="1083" t="str">
        <f t="shared" si="15"/>
        <v>CL</v>
      </c>
      <c r="AX26" s="1083" t="str">
        <f t="shared" si="15"/>
        <v>AIC</v>
      </c>
      <c r="AY26" s="1083" t="str">
        <f t="shared" si="5"/>
        <v>ERB</v>
      </c>
      <c r="AZ26" s="1083" t="str">
        <f t="shared" si="5"/>
        <v>GRB</v>
      </c>
      <c r="BA26" s="1083" t="str">
        <f t="shared" si="5"/>
        <v>Non-Op</v>
      </c>
      <c r="BC26" s="623"/>
      <c r="BD26" s="623"/>
      <c r="BF26" s="623"/>
      <c r="BG26" s="623"/>
      <c r="BH26" s="623"/>
      <c r="BI26" s="623"/>
      <c r="BJ26" s="623"/>
      <c r="BK26" s="623"/>
      <c r="BL26" s="623"/>
      <c r="BN26" s="902"/>
    </row>
    <row r="27" spans="1:66" s="638" customFormat="1" ht="12" customHeight="1">
      <c r="A27" s="645">
        <v>10600602</v>
      </c>
      <c r="B27" s="646" t="s">
        <v>3346</v>
      </c>
      <c r="C27" s="647" t="s">
        <v>758</v>
      </c>
      <c r="D27" s="648" t="s">
        <v>1383</v>
      </c>
      <c r="E27" s="648"/>
      <c r="F27" s="999"/>
      <c r="G27" s="648"/>
      <c r="H27" s="1171">
        <v>0</v>
      </c>
      <c r="I27" s="1171">
        <v>0</v>
      </c>
      <c r="J27" s="1171">
        <v>0</v>
      </c>
      <c r="K27" s="1171">
        <v>0</v>
      </c>
      <c r="L27" s="1171">
        <v>0</v>
      </c>
      <c r="M27" s="1171">
        <v>0</v>
      </c>
      <c r="N27" s="1171">
        <v>0</v>
      </c>
      <c r="O27" s="1171">
        <v>0</v>
      </c>
      <c r="P27" s="1171">
        <v>0</v>
      </c>
      <c r="Q27" s="1171">
        <v>0</v>
      </c>
      <c r="R27" s="1171">
        <v>0</v>
      </c>
      <c r="S27" s="1171">
        <v>0</v>
      </c>
      <c r="T27" s="1171">
        <v>0</v>
      </c>
      <c r="U27" s="569"/>
      <c r="V27" s="569">
        <f t="shared" si="0"/>
        <v>0</v>
      </c>
      <c r="W27" s="1084"/>
      <c r="X27" s="1085" t="s">
        <v>264</v>
      </c>
      <c r="Y27" s="591">
        <f t="shared" si="1"/>
        <v>0</v>
      </c>
      <c r="Z27" s="899">
        <f t="shared" si="1"/>
        <v>0</v>
      </c>
      <c r="AA27" s="899">
        <f t="shared" si="1"/>
        <v>0</v>
      </c>
      <c r="AB27" s="1080">
        <f t="shared" si="6"/>
        <v>0</v>
      </c>
      <c r="AC27" s="1079">
        <f t="shared" si="7"/>
        <v>0</v>
      </c>
      <c r="AD27" s="899">
        <f t="shared" si="23"/>
        <v>0</v>
      </c>
      <c r="AE27" s="903">
        <f t="shared" si="17"/>
        <v>0</v>
      </c>
      <c r="AF27" s="1080">
        <f t="shared" si="18"/>
        <v>0</v>
      </c>
      <c r="AG27" s="1081">
        <f t="shared" ref="AG27" si="24">SUM(AD27:AF27)</f>
        <v>0</v>
      </c>
      <c r="AH27" s="1079">
        <f t="shared" si="9"/>
        <v>0</v>
      </c>
      <c r="AI27" s="901">
        <f t="shared" si="2"/>
        <v>0</v>
      </c>
      <c r="AJ27" s="899">
        <f t="shared" si="2"/>
        <v>0</v>
      </c>
      <c r="AK27" s="899">
        <f t="shared" si="2"/>
        <v>0</v>
      </c>
      <c r="AL27" s="1080">
        <f t="shared" si="10"/>
        <v>0</v>
      </c>
      <c r="AM27" s="1079">
        <f t="shared" si="11"/>
        <v>0</v>
      </c>
      <c r="AN27" s="899">
        <f t="shared" si="3"/>
        <v>0</v>
      </c>
      <c r="AO27" s="899">
        <f t="shared" si="4"/>
        <v>0</v>
      </c>
      <c r="AP27" s="899">
        <f t="shared" si="12"/>
        <v>0</v>
      </c>
      <c r="AQ27" s="1081">
        <f t="shared" si="13"/>
        <v>0</v>
      </c>
      <c r="AR27" s="1079">
        <f t="shared" si="14"/>
        <v>0</v>
      </c>
      <c r="AS27" s="153"/>
      <c r="AT27" s="1082" t="s">
        <v>2770</v>
      </c>
      <c r="AU27" s="523"/>
      <c r="AV27" s="1083" t="str">
        <f t="shared" si="15"/>
        <v>CA</v>
      </c>
      <c r="AW27" s="1083" t="str">
        <f t="shared" si="15"/>
        <v>CL</v>
      </c>
      <c r="AX27" s="1083" t="str">
        <f t="shared" si="15"/>
        <v>AIC</v>
      </c>
      <c r="AY27" s="1083" t="str">
        <f t="shared" si="5"/>
        <v>ERB</v>
      </c>
      <c r="AZ27" s="1083" t="str">
        <f t="shared" si="5"/>
        <v>GRB</v>
      </c>
      <c r="BA27" s="1083" t="str">
        <f t="shared" si="5"/>
        <v>Non-Op</v>
      </c>
      <c r="BC27" s="623"/>
      <c r="BD27" s="623"/>
      <c r="BF27" s="623"/>
      <c r="BG27" s="623"/>
      <c r="BH27" s="623"/>
      <c r="BI27" s="623"/>
      <c r="BJ27" s="623"/>
      <c r="BK27" s="623"/>
      <c r="BL27" s="623"/>
      <c r="BN27" s="902"/>
    </row>
    <row r="28" spans="1:66" s="638" customFormat="1" ht="12" customHeight="1">
      <c r="A28" s="645">
        <v>10600603</v>
      </c>
      <c r="B28" s="646" t="s">
        <v>3347</v>
      </c>
      <c r="C28" s="647" t="s">
        <v>1415</v>
      </c>
      <c r="D28" s="648" t="s">
        <v>3097</v>
      </c>
      <c r="E28" s="648"/>
      <c r="F28" s="999"/>
      <c r="G28" s="648"/>
      <c r="H28" s="1171">
        <v>0</v>
      </c>
      <c r="I28" s="1171">
        <v>0</v>
      </c>
      <c r="J28" s="1171">
        <v>0</v>
      </c>
      <c r="K28" s="1171">
        <v>0</v>
      </c>
      <c r="L28" s="1171">
        <v>0</v>
      </c>
      <c r="M28" s="1171">
        <v>0</v>
      </c>
      <c r="N28" s="1171">
        <v>0</v>
      </c>
      <c r="O28" s="1171">
        <v>0</v>
      </c>
      <c r="P28" s="1171">
        <v>0</v>
      </c>
      <c r="Q28" s="1171">
        <v>0</v>
      </c>
      <c r="R28" s="1171">
        <v>0</v>
      </c>
      <c r="S28" s="1171">
        <v>0</v>
      </c>
      <c r="T28" s="1171">
        <v>0</v>
      </c>
      <c r="U28" s="569"/>
      <c r="V28" s="569">
        <f t="shared" si="0"/>
        <v>0</v>
      </c>
      <c r="W28" s="1084" t="s">
        <v>265</v>
      </c>
      <c r="X28" s="1085" t="s">
        <v>1401</v>
      </c>
      <c r="Y28" s="591">
        <f t="shared" si="1"/>
        <v>0</v>
      </c>
      <c r="Z28" s="899">
        <f t="shared" si="1"/>
        <v>0</v>
      </c>
      <c r="AA28" s="899">
        <f t="shared" si="1"/>
        <v>0</v>
      </c>
      <c r="AB28" s="1080">
        <f t="shared" si="6"/>
        <v>0</v>
      </c>
      <c r="AC28" s="1079">
        <f t="shared" si="7"/>
        <v>0</v>
      </c>
      <c r="AD28" s="899">
        <f t="shared" si="23"/>
        <v>0</v>
      </c>
      <c r="AE28" s="903">
        <f t="shared" si="17"/>
        <v>0</v>
      </c>
      <c r="AF28" s="1080">
        <f t="shared" si="18"/>
        <v>0</v>
      </c>
      <c r="AG28" s="1081">
        <f t="shared" si="8"/>
        <v>0</v>
      </c>
      <c r="AH28" s="1079">
        <f t="shared" si="9"/>
        <v>0</v>
      </c>
      <c r="AI28" s="901">
        <f t="shared" si="2"/>
        <v>0</v>
      </c>
      <c r="AJ28" s="899">
        <f t="shared" si="2"/>
        <v>0</v>
      </c>
      <c r="AK28" s="899">
        <f t="shared" si="2"/>
        <v>0</v>
      </c>
      <c r="AL28" s="1080">
        <f t="shared" si="10"/>
        <v>0</v>
      </c>
      <c r="AM28" s="1079">
        <f t="shared" si="11"/>
        <v>0</v>
      </c>
      <c r="AN28" s="899">
        <f t="shared" si="3"/>
        <v>0</v>
      </c>
      <c r="AO28" s="899">
        <f t="shared" si="4"/>
        <v>0</v>
      </c>
      <c r="AP28" s="899">
        <f t="shared" si="12"/>
        <v>0</v>
      </c>
      <c r="AQ28" s="1081">
        <f t="shared" si="13"/>
        <v>0</v>
      </c>
      <c r="AR28" s="1079">
        <f t="shared" si="14"/>
        <v>0</v>
      </c>
      <c r="AS28" s="153"/>
      <c r="AT28" s="1082" t="s">
        <v>2770</v>
      </c>
      <c r="AU28" s="523"/>
      <c r="AV28" s="1083" t="str">
        <f t="shared" si="15"/>
        <v>CA</v>
      </c>
      <c r="AW28" s="1083" t="str">
        <f t="shared" si="15"/>
        <v>CL</v>
      </c>
      <c r="AX28" s="1083" t="str">
        <f t="shared" si="15"/>
        <v>AIC</v>
      </c>
      <c r="AY28" s="1083" t="str">
        <f t="shared" si="5"/>
        <v>ERB</v>
      </c>
      <c r="AZ28" s="1083" t="str">
        <f t="shared" si="5"/>
        <v>GRB</v>
      </c>
      <c r="BA28" s="1083" t="str">
        <f t="shared" si="5"/>
        <v>Non-Op</v>
      </c>
      <c r="BC28" s="623"/>
      <c r="BD28" s="623"/>
      <c r="BF28" s="623"/>
      <c r="BG28" s="623"/>
      <c r="BH28" s="623"/>
      <c r="BI28" s="623"/>
      <c r="BJ28" s="623"/>
      <c r="BK28" s="623"/>
      <c r="BL28" s="623"/>
      <c r="BN28" s="902"/>
    </row>
    <row r="29" spans="1:66" s="638" customFormat="1" ht="12" customHeight="1">
      <c r="A29" s="643">
        <v>10700011</v>
      </c>
      <c r="B29" s="644" t="s">
        <v>3348</v>
      </c>
      <c r="C29" s="634" t="s">
        <v>1416</v>
      </c>
      <c r="D29" s="635" t="s">
        <v>1384</v>
      </c>
      <c r="E29" s="635"/>
      <c r="F29" s="998">
        <v>42752</v>
      </c>
      <c r="G29" s="635"/>
      <c r="H29" s="1168">
        <v>-5824935.1200000001</v>
      </c>
      <c r="I29" s="1168">
        <v>-4426725.4800000004</v>
      </c>
      <c r="J29" s="1168">
        <v>-4040297.04</v>
      </c>
      <c r="K29" s="1168">
        <v>-3750714.5</v>
      </c>
      <c r="L29" s="1168">
        <v>-2132450.52</v>
      </c>
      <c r="M29" s="1168">
        <v>-424662.93</v>
      </c>
      <c r="N29" s="1168">
        <v>481998.01</v>
      </c>
      <c r="O29" s="1168">
        <v>655504.71</v>
      </c>
      <c r="P29" s="1168">
        <v>281185.06</v>
      </c>
      <c r="Q29" s="1168">
        <v>196638.56</v>
      </c>
      <c r="R29" s="1168">
        <v>14379.92</v>
      </c>
      <c r="S29" s="1168">
        <v>471250.66</v>
      </c>
      <c r="T29" s="1168">
        <v>-484719.49</v>
      </c>
      <c r="U29" s="567"/>
      <c r="V29" s="567">
        <f t="shared" si="0"/>
        <v>-1319060.0712499998</v>
      </c>
      <c r="W29" s="1090"/>
      <c r="X29" s="1091"/>
      <c r="Y29" s="591">
        <f t="shared" si="1"/>
        <v>0</v>
      </c>
      <c r="Z29" s="899">
        <f t="shared" si="1"/>
        <v>0</v>
      </c>
      <c r="AA29" s="899">
        <f t="shared" si="1"/>
        <v>0</v>
      </c>
      <c r="AB29" s="1080">
        <f t="shared" si="6"/>
        <v>-484719.49</v>
      </c>
      <c r="AC29" s="1079">
        <f t="shared" si="7"/>
        <v>0</v>
      </c>
      <c r="AD29" s="899">
        <f t="shared" si="23"/>
        <v>0</v>
      </c>
      <c r="AE29" s="903">
        <f t="shared" si="17"/>
        <v>0</v>
      </c>
      <c r="AF29" s="1080">
        <f t="shared" si="18"/>
        <v>-484719.49</v>
      </c>
      <c r="AG29" s="1081">
        <f t="shared" si="8"/>
        <v>-484719.49</v>
      </c>
      <c r="AH29" s="1079">
        <f t="shared" si="9"/>
        <v>0</v>
      </c>
      <c r="AI29" s="901">
        <f t="shared" si="2"/>
        <v>0</v>
      </c>
      <c r="AJ29" s="899">
        <f t="shared" si="2"/>
        <v>0</v>
      </c>
      <c r="AK29" s="899">
        <f t="shared" si="2"/>
        <v>0</v>
      </c>
      <c r="AL29" s="1080">
        <f t="shared" si="10"/>
        <v>-1319060.0712499998</v>
      </c>
      <c r="AM29" s="1079">
        <f t="shared" si="11"/>
        <v>0</v>
      </c>
      <c r="AN29" s="899">
        <f t="shared" si="3"/>
        <v>0</v>
      </c>
      <c r="AO29" s="899">
        <f t="shared" si="4"/>
        <v>0</v>
      </c>
      <c r="AP29" s="899">
        <f t="shared" si="12"/>
        <v>-1319060.0712499998</v>
      </c>
      <c r="AQ29" s="1081">
        <f t="shared" si="13"/>
        <v>-1319060.0712499998</v>
      </c>
      <c r="AR29" s="1079">
        <f t="shared" si="14"/>
        <v>0</v>
      </c>
      <c r="AS29" s="153"/>
      <c r="AT29" s="1082" t="s">
        <v>2770</v>
      </c>
      <c r="AU29" s="523"/>
      <c r="AV29" s="1083" t="str">
        <f t="shared" si="15"/>
        <v>CA</v>
      </c>
      <c r="AW29" s="1083" t="str">
        <f t="shared" si="15"/>
        <v>CL</v>
      </c>
      <c r="AX29" s="1083" t="str">
        <f t="shared" si="15"/>
        <v>AIC</v>
      </c>
      <c r="AY29" s="1083" t="str">
        <f t="shared" si="5"/>
        <v>ERB</v>
      </c>
      <c r="AZ29" s="1083" t="str">
        <f t="shared" si="5"/>
        <v>GRB</v>
      </c>
      <c r="BA29" s="1083" t="str">
        <f t="shared" si="5"/>
        <v>Non-Op</v>
      </c>
      <c r="BC29" s="623"/>
      <c r="BD29" s="623"/>
      <c r="BF29" s="623"/>
      <c r="BG29" s="623"/>
      <c r="BH29" s="623"/>
      <c r="BI29" s="623"/>
      <c r="BJ29" s="623"/>
      <c r="BK29" s="623"/>
      <c r="BL29" s="623"/>
      <c r="BN29" s="902"/>
    </row>
    <row r="30" spans="1:66" s="638" customFormat="1" ht="12" customHeight="1">
      <c r="A30" s="643">
        <v>10700012</v>
      </c>
      <c r="B30" s="644" t="s">
        <v>3349</v>
      </c>
      <c r="C30" s="634" t="s">
        <v>1417</v>
      </c>
      <c r="D30" s="635" t="s">
        <v>1384</v>
      </c>
      <c r="E30" s="635"/>
      <c r="F30" s="998">
        <v>42752</v>
      </c>
      <c r="G30" s="635"/>
      <c r="H30" s="1168">
        <v>-4890189.96</v>
      </c>
      <c r="I30" s="1168">
        <v>-3271327.01</v>
      </c>
      <c r="J30" s="1168">
        <v>-3130532.77</v>
      </c>
      <c r="K30" s="1168">
        <v>-2906561.45</v>
      </c>
      <c r="L30" s="1168">
        <v>-2137154.06</v>
      </c>
      <c r="M30" s="1168">
        <v>-615747.31999999995</v>
      </c>
      <c r="N30" s="1168">
        <v>-1090593.95</v>
      </c>
      <c r="O30" s="1168">
        <v>-1114630.52</v>
      </c>
      <c r="P30" s="1168">
        <v>492668.31</v>
      </c>
      <c r="Q30" s="1168">
        <v>-1023628.96</v>
      </c>
      <c r="R30" s="1168">
        <v>-880700.21</v>
      </c>
      <c r="S30" s="1168">
        <v>-127655.64</v>
      </c>
      <c r="T30" s="1168">
        <v>508526.09</v>
      </c>
      <c r="U30" s="567"/>
      <c r="V30" s="567">
        <f t="shared" si="0"/>
        <v>-1499724.62625</v>
      </c>
      <c r="W30" s="1090"/>
      <c r="X30" s="1091"/>
      <c r="Y30" s="591">
        <f t="shared" si="1"/>
        <v>0</v>
      </c>
      <c r="Z30" s="899">
        <f t="shared" si="1"/>
        <v>0</v>
      </c>
      <c r="AA30" s="899">
        <f t="shared" si="1"/>
        <v>0</v>
      </c>
      <c r="AB30" s="1080">
        <f t="shared" si="6"/>
        <v>508526.09</v>
      </c>
      <c r="AC30" s="1079">
        <f t="shared" si="7"/>
        <v>0</v>
      </c>
      <c r="AD30" s="899">
        <f t="shared" si="23"/>
        <v>0</v>
      </c>
      <c r="AE30" s="903">
        <f t="shared" si="17"/>
        <v>0</v>
      </c>
      <c r="AF30" s="1080">
        <f t="shared" si="18"/>
        <v>508526.09</v>
      </c>
      <c r="AG30" s="1081">
        <f t="shared" si="8"/>
        <v>508526.09</v>
      </c>
      <c r="AH30" s="1079">
        <f t="shared" si="9"/>
        <v>0</v>
      </c>
      <c r="AI30" s="901">
        <f t="shared" si="2"/>
        <v>0</v>
      </c>
      <c r="AJ30" s="899">
        <f t="shared" si="2"/>
        <v>0</v>
      </c>
      <c r="AK30" s="899">
        <f t="shared" si="2"/>
        <v>0</v>
      </c>
      <c r="AL30" s="1080">
        <f t="shared" si="10"/>
        <v>-1499724.62625</v>
      </c>
      <c r="AM30" s="1079">
        <f t="shared" si="11"/>
        <v>0</v>
      </c>
      <c r="AN30" s="899">
        <f t="shared" si="3"/>
        <v>0</v>
      </c>
      <c r="AO30" s="899">
        <f t="shared" si="4"/>
        <v>0</v>
      </c>
      <c r="AP30" s="899">
        <f t="shared" si="12"/>
        <v>-1499724.62625</v>
      </c>
      <c r="AQ30" s="1081">
        <f t="shared" si="13"/>
        <v>-1499724.62625</v>
      </c>
      <c r="AR30" s="1079">
        <f t="shared" si="14"/>
        <v>0</v>
      </c>
      <c r="AS30" s="153"/>
      <c r="AT30" s="1082" t="s">
        <v>2770</v>
      </c>
      <c r="AU30" s="523"/>
      <c r="AV30" s="1083" t="str">
        <f t="shared" si="15"/>
        <v>CA</v>
      </c>
      <c r="AW30" s="1083" t="str">
        <f t="shared" si="15"/>
        <v>CL</v>
      </c>
      <c r="AX30" s="1083" t="str">
        <f t="shared" si="15"/>
        <v>AIC</v>
      </c>
      <c r="AY30" s="1083" t="str">
        <f t="shared" si="5"/>
        <v>ERB</v>
      </c>
      <c r="AZ30" s="1083" t="str">
        <f t="shared" si="5"/>
        <v>GRB</v>
      </c>
      <c r="BA30" s="1083" t="str">
        <f t="shared" si="5"/>
        <v>Non-Op</v>
      </c>
      <c r="BC30" s="623"/>
      <c r="BD30" s="623"/>
      <c r="BF30" s="623"/>
      <c r="BG30" s="623"/>
      <c r="BH30" s="623"/>
      <c r="BI30" s="623"/>
      <c r="BJ30" s="623"/>
      <c r="BK30" s="623"/>
      <c r="BL30" s="623"/>
      <c r="BN30" s="566"/>
    </row>
    <row r="31" spans="1:66" s="638" customFormat="1" ht="12" customHeight="1">
      <c r="A31" s="645">
        <v>10700013</v>
      </c>
      <c r="B31" s="646" t="s">
        <v>3350</v>
      </c>
      <c r="C31" s="647" t="s">
        <v>1418</v>
      </c>
      <c r="D31" s="648" t="s">
        <v>1384</v>
      </c>
      <c r="E31" s="648"/>
      <c r="F31" s="999"/>
      <c r="G31" s="648"/>
      <c r="H31" s="1171">
        <v>7757216.0899999999</v>
      </c>
      <c r="I31" s="1171">
        <v>9220898.3599999994</v>
      </c>
      <c r="J31" s="1171">
        <v>9013297.4800000004</v>
      </c>
      <c r="K31" s="1171">
        <v>6031149.3600000003</v>
      </c>
      <c r="L31" s="1171">
        <v>5458394.6200000001</v>
      </c>
      <c r="M31" s="1171">
        <v>3980338.1</v>
      </c>
      <c r="N31" s="1171">
        <v>-155491.68</v>
      </c>
      <c r="O31" s="1171">
        <v>-3214547.7</v>
      </c>
      <c r="P31" s="1171">
        <v>-5549704.4800000004</v>
      </c>
      <c r="Q31" s="1171">
        <v>-5239215.57</v>
      </c>
      <c r="R31" s="1171">
        <v>-6527829.9299999997</v>
      </c>
      <c r="S31" s="1171">
        <v>-4863247.1500000004</v>
      </c>
      <c r="T31" s="1171">
        <v>-4359975.78</v>
      </c>
      <c r="U31" s="569"/>
      <c r="V31" s="569">
        <f t="shared" si="0"/>
        <v>821055.13041666674</v>
      </c>
      <c r="W31" s="1084"/>
      <c r="X31" s="1085"/>
      <c r="Y31" s="591">
        <f t="shared" ref="Y31:AA50" si="25">IF($D31=Y$5,$T31,0)</f>
        <v>0</v>
      </c>
      <c r="Z31" s="899">
        <f t="shared" si="25"/>
        <v>0</v>
      </c>
      <c r="AA31" s="899">
        <f t="shared" si="25"/>
        <v>0</v>
      </c>
      <c r="AB31" s="1080">
        <f t="shared" si="6"/>
        <v>-4359975.78</v>
      </c>
      <c r="AC31" s="1079">
        <f t="shared" si="7"/>
        <v>0</v>
      </c>
      <c r="AD31" s="899">
        <f t="shared" si="23"/>
        <v>0</v>
      </c>
      <c r="AE31" s="903">
        <f t="shared" si="17"/>
        <v>0</v>
      </c>
      <c r="AF31" s="1080">
        <f t="shared" si="18"/>
        <v>-4359975.78</v>
      </c>
      <c r="AG31" s="1081">
        <f t="shared" si="8"/>
        <v>-4359975.78</v>
      </c>
      <c r="AH31" s="1079">
        <f t="shared" si="9"/>
        <v>0</v>
      </c>
      <c r="AI31" s="901">
        <f t="shared" ref="AI31:AK50" si="26">IF($D31=AI$5,$V31,0)</f>
        <v>0</v>
      </c>
      <c r="AJ31" s="899">
        <f t="shared" si="26"/>
        <v>0</v>
      </c>
      <c r="AK31" s="899">
        <f t="shared" si="26"/>
        <v>0</v>
      </c>
      <c r="AL31" s="1080">
        <f t="shared" si="10"/>
        <v>821055.13041666674</v>
      </c>
      <c r="AM31" s="1079">
        <f t="shared" si="11"/>
        <v>0</v>
      </c>
      <c r="AN31" s="899">
        <f t="shared" si="3"/>
        <v>0</v>
      </c>
      <c r="AO31" s="899">
        <f t="shared" si="4"/>
        <v>0</v>
      </c>
      <c r="AP31" s="899">
        <f t="shared" si="12"/>
        <v>821055.13041666674</v>
      </c>
      <c r="AQ31" s="1081">
        <f t="shared" si="13"/>
        <v>821055.13041666674</v>
      </c>
      <c r="AR31" s="1079">
        <f t="shared" si="14"/>
        <v>0</v>
      </c>
      <c r="AS31" s="153"/>
      <c r="AT31" s="1082" t="s">
        <v>2770</v>
      </c>
      <c r="AU31" s="523"/>
      <c r="AV31" s="1083" t="str">
        <f t="shared" si="15"/>
        <v>CA</v>
      </c>
      <c r="AW31" s="1083" t="str">
        <f t="shared" si="15"/>
        <v>CL</v>
      </c>
      <c r="AX31" s="1083" t="str">
        <f t="shared" si="15"/>
        <v>AIC</v>
      </c>
      <c r="AY31" s="1083" t="str">
        <f t="shared" si="5"/>
        <v>ERB</v>
      </c>
      <c r="AZ31" s="1083" t="str">
        <f t="shared" si="5"/>
        <v>GRB</v>
      </c>
      <c r="BA31" s="1083" t="str">
        <f t="shared" si="5"/>
        <v>Non-Op</v>
      </c>
      <c r="BC31" s="623"/>
      <c r="BD31" s="623"/>
      <c r="BF31" s="623"/>
      <c r="BG31" s="623"/>
      <c r="BH31" s="623"/>
      <c r="BI31" s="623"/>
      <c r="BJ31" s="623"/>
      <c r="BK31" s="623"/>
      <c r="BL31" s="623"/>
      <c r="BN31" s="902"/>
    </row>
    <row r="32" spans="1:66" s="638" customFormat="1" ht="12" customHeight="1">
      <c r="A32" s="568">
        <v>10700023</v>
      </c>
      <c r="B32" s="566" t="s">
        <v>3351</v>
      </c>
      <c r="C32" s="634" t="s">
        <v>1419</v>
      </c>
      <c r="D32" s="635" t="s">
        <v>1384</v>
      </c>
      <c r="E32" s="635"/>
      <c r="F32" s="634"/>
      <c r="G32" s="635"/>
      <c r="H32" s="1168">
        <v>0</v>
      </c>
      <c r="I32" s="1168">
        <v>0</v>
      </c>
      <c r="J32" s="1168">
        <v>0</v>
      </c>
      <c r="K32" s="1168">
        <v>0</v>
      </c>
      <c r="L32" s="1168">
        <v>0</v>
      </c>
      <c r="M32" s="1168">
        <v>0</v>
      </c>
      <c r="N32" s="1168">
        <v>0</v>
      </c>
      <c r="O32" s="1168">
        <v>0</v>
      </c>
      <c r="P32" s="1168">
        <v>0</v>
      </c>
      <c r="Q32" s="1168">
        <v>0</v>
      </c>
      <c r="R32" s="1168">
        <v>0</v>
      </c>
      <c r="S32" s="1168">
        <v>0</v>
      </c>
      <c r="T32" s="1168">
        <v>0</v>
      </c>
      <c r="U32" s="567"/>
      <c r="V32" s="567">
        <f t="shared" si="0"/>
        <v>0</v>
      </c>
      <c r="W32" s="1084"/>
      <c r="X32" s="1085"/>
      <c r="Y32" s="591">
        <f t="shared" si="25"/>
        <v>0</v>
      </c>
      <c r="Z32" s="899">
        <f t="shared" si="25"/>
        <v>0</v>
      </c>
      <c r="AA32" s="899">
        <f t="shared" si="25"/>
        <v>0</v>
      </c>
      <c r="AB32" s="1080">
        <f t="shared" si="6"/>
        <v>0</v>
      </c>
      <c r="AC32" s="1079">
        <f t="shared" si="7"/>
        <v>0</v>
      </c>
      <c r="AD32" s="899">
        <f t="shared" si="23"/>
        <v>0</v>
      </c>
      <c r="AE32" s="903">
        <f t="shared" si="17"/>
        <v>0</v>
      </c>
      <c r="AF32" s="1080">
        <f t="shared" si="18"/>
        <v>0</v>
      </c>
      <c r="AG32" s="1081">
        <f t="shared" si="8"/>
        <v>0</v>
      </c>
      <c r="AH32" s="1079">
        <f t="shared" si="9"/>
        <v>0</v>
      </c>
      <c r="AI32" s="901">
        <f t="shared" si="26"/>
        <v>0</v>
      </c>
      <c r="AJ32" s="899">
        <f t="shared" si="26"/>
        <v>0</v>
      </c>
      <c r="AK32" s="899">
        <f t="shared" si="26"/>
        <v>0</v>
      </c>
      <c r="AL32" s="1080">
        <f t="shared" si="10"/>
        <v>0</v>
      </c>
      <c r="AM32" s="1079">
        <f t="shared" si="11"/>
        <v>0</v>
      </c>
      <c r="AN32" s="899">
        <f t="shared" si="3"/>
        <v>0</v>
      </c>
      <c r="AO32" s="899">
        <f t="shared" si="4"/>
        <v>0</v>
      </c>
      <c r="AP32" s="899">
        <f t="shared" si="12"/>
        <v>0</v>
      </c>
      <c r="AQ32" s="1081">
        <f t="shared" si="13"/>
        <v>0</v>
      </c>
      <c r="AR32" s="1079">
        <f t="shared" si="14"/>
        <v>0</v>
      </c>
      <c r="AS32" s="153"/>
      <c r="AT32" s="1082" t="s">
        <v>2770</v>
      </c>
      <c r="AU32" s="523"/>
      <c r="AV32" s="1083" t="str">
        <f t="shared" si="15"/>
        <v>CA</v>
      </c>
      <c r="AW32" s="1083" t="str">
        <f t="shared" si="15"/>
        <v>CL</v>
      </c>
      <c r="AX32" s="1083" t="str">
        <f t="shared" si="15"/>
        <v>AIC</v>
      </c>
      <c r="AY32" s="1083" t="str">
        <f t="shared" si="5"/>
        <v>ERB</v>
      </c>
      <c r="AZ32" s="1083" t="str">
        <f t="shared" si="5"/>
        <v>GRB</v>
      </c>
      <c r="BA32" s="1083" t="str">
        <f t="shared" si="5"/>
        <v>Non-Op</v>
      </c>
      <c r="BC32" s="623"/>
      <c r="BD32" s="623"/>
      <c r="BF32" s="623"/>
      <c r="BG32" s="623"/>
      <c r="BH32" s="623"/>
      <c r="BI32" s="623"/>
      <c r="BJ32" s="623"/>
      <c r="BK32" s="623"/>
      <c r="BL32" s="623"/>
      <c r="BN32" s="902"/>
    </row>
    <row r="33" spans="1:66" s="638" customFormat="1" ht="12" customHeight="1">
      <c r="A33" s="568">
        <v>10700051</v>
      </c>
      <c r="B33" s="566" t="s">
        <v>3352</v>
      </c>
      <c r="C33" s="634" t="s">
        <v>1416</v>
      </c>
      <c r="D33" s="635" t="s">
        <v>1384</v>
      </c>
      <c r="E33" s="635"/>
      <c r="F33" s="998">
        <v>42752</v>
      </c>
      <c r="G33" s="635"/>
      <c r="H33" s="1168">
        <v>1597214.98</v>
      </c>
      <c r="I33" s="1168">
        <v>1785585.99</v>
      </c>
      <c r="J33" s="1168">
        <v>1916393</v>
      </c>
      <c r="K33" s="1168">
        <v>1902773.42</v>
      </c>
      <c r="L33" s="1168">
        <v>2068047.05</v>
      </c>
      <c r="M33" s="1168">
        <v>2125895.7400000002</v>
      </c>
      <c r="N33" s="1168">
        <v>2210151.1800000002</v>
      </c>
      <c r="O33" s="1168">
        <v>2257784.09</v>
      </c>
      <c r="P33" s="1168">
        <v>2124726.08</v>
      </c>
      <c r="Q33" s="1168">
        <v>2162887.0099999998</v>
      </c>
      <c r="R33" s="1168">
        <v>2173135.38</v>
      </c>
      <c r="S33" s="1168">
        <v>2120616.86</v>
      </c>
      <c r="T33" s="1168">
        <v>1950042.65</v>
      </c>
      <c r="U33" s="567"/>
      <c r="V33" s="567">
        <f t="shared" si="0"/>
        <v>2051802.0512499998</v>
      </c>
      <c r="W33" s="1090"/>
      <c r="X33" s="1091"/>
      <c r="Y33" s="591">
        <f t="shared" si="25"/>
        <v>0</v>
      </c>
      <c r="Z33" s="899">
        <f t="shared" si="25"/>
        <v>0</v>
      </c>
      <c r="AA33" s="899">
        <f t="shared" si="25"/>
        <v>0</v>
      </c>
      <c r="AB33" s="1080">
        <f t="shared" si="6"/>
        <v>1950042.65</v>
      </c>
      <c r="AC33" s="1079">
        <f t="shared" si="7"/>
        <v>0</v>
      </c>
      <c r="AD33" s="899">
        <f t="shared" si="23"/>
        <v>0</v>
      </c>
      <c r="AE33" s="903">
        <f t="shared" si="17"/>
        <v>0</v>
      </c>
      <c r="AF33" s="1080">
        <f t="shared" si="18"/>
        <v>1950042.65</v>
      </c>
      <c r="AG33" s="1081">
        <f t="shared" si="8"/>
        <v>1950042.65</v>
      </c>
      <c r="AH33" s="1079">
        <f t="shared" si="9"/>
        <v>0</v>
      </c>
      <c r="AI33" s="901">
        <f t="shared" si="26"/>
        <v>0</v>
      </c>
      <c r="AJ33" s="899">
        <f t="shared" si="26"/>
        <v>0</v>
      </c>
      <c r="AK33" s="899">
        <f t="shared" si="26"/>
        <v>0</v>
      </c>
      <c r="AL33" s="1080">
        <f t="shared" si="10"/>
        <v>2051802.0512499998</v>
      </c>
      <c r="AM33" s="1079">
        <f t="shared" si="11"/>
        <v>0</v>
      </c>
      <c r="AN33" s="899">
        <f t="shared" si="3"/>
        <v>0</v>
      </c>
      <c r="AO33" s="899">
        <f t="shared" si="4"/>
        <v>0</v>
      </c>
      <c r="AP33" s="899">
        <f t="shared" si="12"/>
        <v>2051802.0512499998</v>
      </c>
      <c r="AQ33" s="1081">
        <f t="shared" si="13"/>
        <v>2051802.0512499998</v>
      </c>
      <c r="AR33" s="1079">
        <f t="shared" si="14"/>
        <v>0</v>
      </c>
      <c r="AS33" s="153"/>
      <c r="AT33" s="1082" t="s">
        <v>2770</v>
      </c>
      <c r="AU33" s="523"/>
      <c r="AV33" s="1083" t="str">
        <f t="shared" si="15"/>
        <v>CA</v>
      </c>
      <c r="AW33" s="1083" t="str">
        <f t="shared" si="15"/>
        <v>CL</v>
      </c>
      <c r="AX33" s="1083" t="str">
        <f t="shared" si="15"/>
        <v>AIC</v>
      </c>
      <c r="AY33" s="1083" t="str">
        <f t="shared" si="5"/>
        <v>ERB</v>
      </c>
      <c r="AZ33" s="1083" t="str">
        <f t="shared" si="5"/>
        <v>GRB</v>
      </c>
      <c r="BA33" s="1083" t="str">
        <f t="shared" si="5"/>
        <v>Non-Op</v>
      </c>
      <c r="BC33" s="623"/>
      <c r="BD33" s="623"/>
      <c r="BF33" s="623"/>
      <c r="BG33" s="623"/>
      <c r="BH33" s="623"/>
      <c r="BI33" s="623"/>
      <c r="BJ33" s="623"/>
      <c r="BK33" s="623"/>
      <c r="BL33" s="623"/>
      <c r="BN33" s="902"/>
    </row>
    <row r="34" spans="1:66" s="638" customFormat="1" ht="12" customHeight="1">
      <c r="A34" s="568">
        <v>10700501</v>
      </c>
      <c r="B34" s="566" t="s">
        <v>3353</v>
      </c>
      <c r="C34" s="634" t="s">
        <v>1420</v>
      </c>
      <c r="D34" s="635" t="s">
        <v>1384</v>
      </c>
      <c r="E34" s="635"/>
      <c r="F34" s="634"/>
      <c r="G34" s="635"/>
      <c r="H34" s="1168">
        <v>304798215.62</v>
      </c>
      <c r="I34" s="1168">
        <v>317045883.54000002</v>
      </c>
      <c r="J34" s="1168">
        <v>330992287.93000001</v>
      </c>
      <c r="K34" s="1168">
        <v>358023356.52999997</v>
      </c>
      <c r="L34" s="1168">
        <v>348032387.87</v>
      </c>
      <c r="M34" s="1168">
        <v>362387559.57999998</v>
      </c>
      <c r="N34" s="1168">
        <v>383621895.56999999</v>
      </c>
      <c r="O34" s="1168">
        <v>399123948.81</v>
      </c>
      <c r="P34" s="1168">
        <v>401833971.72000003</v>
      </c>
      <c r="Q34" s="1168">
        <v>405006570.91000003</v>
      </c>
      <c r="R34" s="1168">
        <v>412929975.69999999</v>
      </c>
      <c r="S34" s="1168">
        <v>416547765.86000001</v>
      </c>
      <c r="T34" s="1168">
        <v>379769321.05000001</v>
      </c>
      <c r="U34" s="567"/>
      <c r="V34" s="567">
        <f t="shared" si="0"/>
        <v>373152447.69624996</v>
      </c>
      <c r="W34" s="1084"/>
      <c r="X34" s="1085"/>
      <c r="Y34" s="591">
        <f t="shared" si="25"/>
        <v>0</v>
      </c>
      <c r="Z34" s="899">
        <f t="shared" si="25"/>
        <v>0</v>
      </c>
      <c r="AA34" s="899">
        <f t="shared" si="25"/>
        <v>0</v>
      </c>
      <c r="AB34" s="1080">
        <f t="shared" si="6"/>
        <v>379769321.05000001</v>
      </c>
      <c r="AC34" s="1079">
        <f t="shared" si="7"/>
        <v>0</v>
      </c>
      <c r="AD34" s="899">
        <f t="shared" si="23"/>
        <v>0</v>
      </c>
      <c r="AE34" s="903">
        <f t="shared" si="17"/>
        <v>0</v>
      </c>
      <c r="AF34" s="1080">
        <f t="shared" si="18"/>
        <v>379769321.05000001</v>
      </c>
      <c r="AG34" s="1081">
        <f t="shared" si="8"/>
        <v>379769321.05000001</v>
      </c>
      <c r="AH34" s="1079">
        <f t="shared" si="9"/>
        <v>0</v>
      </c>
      <c r="AI34" s="901">
        <f t="shared" si="26"/>
        <v>0</v>
      </c>
      <c r="AJ34" s="899">
        <f t="shared" si="26"/>
        <v>0</v>
      </c>
      <c r="AK34" s="899">
        <f t="shared" si="26"/>
        <v>0</v>
      </c>
      <c r="AL34" s="1080">
        <f t="shared" si="10"/>
        <v>373152447.69624996</v>
      </c>
      <c r="AM34" s="1079">
        <f t="shared" si="11"/>
        <v>0</v>
      </c>
      <c r="AN34" s="899">
        <f t="shared" si="3"/>
        <v>0</v>
      </c>
      <c r="AO34" s="899">
        <f t="shared" si="4"/>
        <v>0</v>
      </c>
      <c r="AP34" s="899">
        <f t="shared" si="12"/>
        <v>373152447.69624996</v>
      </c>
      <c r="AQ34" s="1081">
        <f t="shared" si="13"/>
        <v>373152447.69624996</v>
      </c>
      <c r="AR34" s="1079">
        <f t="shared" si="14"/>
        <v>0</v>
      </c>
      <c r="AS34" s="153"/>
      <c r="AT34" s="1082" t="s">
        <v>2770</v>
      </c>
      <c r="AU34" s="523"/>
      <c r="AV34" s="1083" t="str">
        <f t="shared" si="15"/>
        <v>CA</v>
      </c>
      <c r="AW34" s="1083" t="str">
        <f t="shared" si="15"/>
        <v>CL</v>
      </c>
      <c r="AX34" s="1083" t="str">
        <f t="shared" si="15"/>
        <v>AIC</v>
      </c>
      <c r="AY34" s="1083" t="str">
        <f t="shared" si="5"/>
        <v>ERB</v>
      </c>
      <c r="AZ34" s="1083" t="str">
        <f t="shared" si="5"/>
        <v>GRB</v>
      </c>
      <c r="BA34" s="1083" t="str">
        <f t="shared" si="5"/>
        <v>Non-Op</v>
      </c>
      <c r="BC34" s="623"/>
      <c r="BD34" s="623"/>
      <c r="BF34" s="623"/>
      <c r="BG34" s="623"/>
      <c r="BH34" s="623"/>
      <c r="BI34" s="623"/>
      <c r="BJ34" s="623"/>
      <c r="BK34" s="623"/>
      <c r="BL34" s="623"/>
      <c r="BN34" s="902"/>
    </row>
    <row r="35" spans="1:66" s="638" customFormat="1" ht="12" customHeight="1">
      <c r="A35" s="568">
        <v>10700502</v>
      </c>
      <c r="B35" s="566" t="s">
        <v>3354</v>
      </c>
      <c r="C35" s="634" t="s">
        <v>1421</v>
      </c>
      <c r="D35" s="635" t="s">
        <v>1384</v>
      </c>
      <c r="E35" s="635"/>
      <c r="F35" s="634"/>
      <c r="G35" s="635"/>
      <c r="H35" s="1168">
        <v>233392567.77000001</v>
      </c>
      <c r="I35" s="1168">
        <v>235779327.56</v>
      </c>
      <c r="J35" s="1168">
        <v>243658630.59</v>
      </c>
      <c r="K35" s="1168">
        <v>245695414.03</v>
      </c>
      <c r="L35" s="1168">
        <v>252055736.31999999</v>
      </c>
      <c r="M35" s="1168">
        <v>264635482.53999999</v>
      </c>
      <c r="N35" s="1168">
        <v>273996398.77999997</v>
      </c>
      <c r="O35" s="1168">
        <v>253794903.27000001</v>
      </c>
      <c r="P35" s="1168">
        <v>259005038.81</v>
      </c>
      <c r="Q35" s="1168">
        <v>268511958.11000001</v>
      </c>
      <c r="R35" s="1168">
        <v>264162551.81</v>
      </c>
      <c r="S35" s="1168">
        <v>269515677.29000002</v>
      </c>
      <c r="T35" s="1168">
        <v>261787868.00999999</v>
      </c>
      <c r="U35" s="567"/>
      <c r="V35" s="567">
        <f t="shared" si="0"/>
        <v>256533444.74999997</v>
      </c>
      <c r="W35" s="1084"/>
      <c r="X35" s="1085"/>
      <c r="Y35" s="591">
        <f t="shared" si="25"/>
        <v>0</v>
      </c>
      <c r="Z35" s="899">
        <f t="shared" si="25"/>
        <v>0</v>
      </c>
      <c r="AA35" s="899">
        <f t="shared" si="25"/>
        <v>0</v>
      </c>
      <c r="AB35" s="1080">
        <f t="shared" si="6"/>
        <v>261787868.00999999</v>
      </c>
      <c r="AC35" s="1079">
        <f t="shared" si="7"/>
        <v>0</v>
      </c>
      <c r="AD35" s="899">
        <f t="shared" si="23"/>
        <v>0</v>
      </c>
      <c r="AE35" s="903">
        <f t="shared" si="17"/>
        <v>0</v>
      </c>
      <c r="AF35" s="1080">
        <f t="shared" si="18"/>
        <v>261787868.00999999</v>
      </c>
      <c r="AG35" s="1081">
        <f t="shared" si="8"/>
        <v>261787868.00999999</v>
      </c>
      <c r="AH35" s="1079">
        <f t="shared" si="9"/>
        <v>0</v>
      </c>
      <c r="AI35" s="901">
        <f t="shared" si="26"/>
        <v>0</v>
      </c>
      <c r="AJ35" s="899">
        <f t="shared" si="26"/>
        <v>0</v>
      </c>
      <c r="AK35" s="899">
        <f t="shared" si="26"/>
        <v>0</v>
      </c>
      <c r="AL35" s="1080">
        <f t="shared" si="10"/>
        <v>256533444.74999997</v>
      </c>
      <c r="AM35" s="1079">
        <f t="shared" si="11"/>
        <v>0</v>
      </c>
      <c r="AN35" s="899">
        <f t="shared" si="3"/>
        <v>0</v>
      </c>
      <c r="AO35" s="899">
        <f t="shared" si="4"/>
        <v>0</v>
      </c>
      <c r="AP35" s="899">
        <f t="shared" si="12"/>
        <v>256533444.74999997</v>
      </c>
      <c r="AQ35" s="1081">
        <f t="shared" si="13"/>
        <v>256533444.74999997</v>
      </c>
      <c r="AR35" s="1079">
        <f t="shared" si="14"/>
        <v>0</v>
      </c>
      <c r="AS35" s="153"/>
      <c r="AT35" s="1082" t="s">
        <v>2770</v>
      </c>
      <c r="AU35" s="523"/>
      <c r="AV35" s="1083" t="str">
        <f t="shared" si="15"/>
        <v>CA</v>
      </c>
      <c r="AW35" s="1083" t="str">
        <f t="shared" si="15"/>
        <v>CL</v>
      </c>
      <c r="AX35" s="1083" t="str">
        <f t="shared" si="15"/>
        <v>AIC</v>
      </c>
      <c r="AY35" s="1083" t="str">
        <f t="shared" si="5"/>
        <v>ERB</v>
      </c>
      <c r="AZ35" s="1083" t="str">
        <f t="shared" si="5"/>
        <v>GRB</v>
      </c>
      <c r="BA35" s="1083" t="str">
        <f t="shared" si="5"/>
        <v>Non-Op</v>
      </c>
      <c r="BC35" s="623"/>
      <c r="BD35" s="623"/>
      <c r="BF35" s="623"/>
      <c r="BG35" s="623"/>
      <c r="BH35" s="623"/>
      <c r="BI35" s="623"/>
      <c r="BJ35" s="623"/>
      <c r="BK35" s="623"/>
      <c r="BL35" s="623"/>
      <c r="BN35" s="902"/>
    </row>
    <row r="36" spans="1:66" s="638" customFormat="1" ht="12" customHeight="1">
      <c r="A36" s="568">
        <v>10700503</v>
      </c>
      <c r="B36" s="566" t="s">
        <v>3355</v>
      </c>
      <c r="C36" s="634" t="s">
        <v>1422</v>
      </c>
      <c r="D36" s="635" t="s">
        <v>1384</v>
      </c>
      <c r="E36" s="635"/>
      <c r="F36" s="634"/>
      <c r="G36" s="635"/>
      <c r="H36" s="1168">
        <v>58538216.530000001</v>
      </c>
      <c r="I36" s="1168">
        <v>55101026.409999996</v>
      </c>
      <c r="J36" s="1168">
        <v>63281299.799999997</v>
      </c>
      <c r="K36" s="1168">
        <v>59620805.189999998</v>
      </c>
      <c r="L36" s="1168">
        <v>64499811.93</v>
      </c>
      <c r="M36" s="1168">
        <v>69680719.890000001</v>
      </c>
      <c r="N36" s="1168">
        <v>74156464.230000004</v>
      </c>
      <c r="O36" s="1168">
        <v>74326716.329999998</v>
      </c>
      <c r="P36" s="1168">
        <v>76748386.719999999</v>
      </c>
      <c r="Q36" s="1168">
        <v>81622952.280000001</v>
      </c>
      <c r="R36" s="1168">
        <v>90900944.810000002</v>
      </c>
      <c r="S36" s="1168">
        <v>89385363.329999998</v>
      </c>
      <c r="T36" s="1168">
        <v>73692500.230000004</v>
      </c>
      <c r="U36" s="567"/>
      <c r="V36" s="567">
        <f t="shared" si="0"/>
        <v>72119987.441666663</v>
      </c>
      <c r="W36" s="1084"/>
      <c r="X36" s="1085"/>
      <c r="Y36" s="591">
        <f t="shared" si="25"/>
        <v>0</v>
      </c>
      <c r="Z36" s="899">
        <f t="shared" si="25"/>
        <v>0</v>
      </c>
      <c r="AA36" s="899">
        <f t="shared" si="25"/>
        <v>0</v>
      </c>
      <c r="AB36" s="1080">
        <f t="shared" si="6"/>
        <v>73692500.230000004</v>
      </c>
      <c r="AC36" s="1079">
        <f t="shared" si="7"/>
        <v>0</v>
      </c>
      <c r="AD36" s="899">
        <f t="shared" si="23"/>
        <v>0</v>
      </c>
      <c r="AE36" s="903">
        <f t="shared" si="17"/>
        <v>0</v>
      </c>
      <c r="AF36" s="1080">
        <f t="shared" si="18"/>
        <v>73692500.230000004</v>
      </c>
      <c r="AG36" s="1081">
        <f t="shared" si="8"/>
        <v>73692500.230000004</v>
      </c>
      <c r="AH36" s="1079">
        <f t="shared" si="9"/>
        <v>0</v>
      </c>
      <c r="AI36" s="901">
        <f t="shared" si="26"/>
        <v>0</v>
      </c>
      <c r="AJ36" s="899">
        <f t="shared" si="26"/>
        <v>0</v>
      </c>
      <c r="AK36" s="899">
        <f t="shared" si="26"/>
        <v>0</v>
      </c>
      <c r="AL36" s="1080">
        <f t="shared" si="10"/>
        <v>72119987.441666663</v>
      </c>
      <c r="AM36" s="1079">
        <f t="shared" si="11"/>
        <v>0</v>
      </c>
      <c r="AN36" s="899">
        <f t="shared" si="3"/>
        <v>0</v>
      </c>
      <c r="AO36" s="899">
        <f t="shared" si="4"/>
        <v>0</v>
      </c>
      <c r="AP36" s="899">
        <f t="shared" si="12"/>
        <v>72119987.441666663</v>
      </c>
      <c r="AQ36" s="1081">
        <f t="shared" si="13"/>
        <v>72119987.441666663</v>
      </c>
      <c r="AR36" s="1079">
        <f t="shared" si="14"/>
        <v>0</v>
      </c>
      <c r="AS36" s="153"/>
      <c r="AT36" s="1082" t="s">
        <v>2770</v>
      </c>
      <c r="AU36" s="523"/>
      <c r="AV36" s="1083" t="str">
        <f t="shared" si="15"/>
        <v>CA</v>
      </c>
      <c r="AW36" s="1083" t="str">
        <f t="shared" si="15"/>
        <v>CL</v>
      </c>
      <c r="AX36" s="1083" t="str">
        <f t="shared" si="15"/>
        <v>AIC</v>
      </c>
      <c r="AY36" s="1083" t="str">
        <f t="shared" si="5"/>
        <v>ERB</v>
      </c>
      <c r="AZ36" s="1083" t="str">
        <f t="shared" si="5"/>
        <v>GRB</v>
      </c>
      <c r="BA36" s="1083" t="str">
        <f t="shared" si="5"/>
        <v>Non-Op</v>
      </c>
      <c r="BC36" s="623"/>
      <c r="BD36" s="623"/>
      <c r="BF36" s="623"/>
      <c r="BG36" s="623"/>
      <c r="BH36" s="623"/>
      <c r="BI36" s="623"/>
      <c r="BJ36" s="623"/>
      <c r="BK36" s="623"/>
      <c r="BL36" s="623"/>
      <c r="BN36" s="902"/>
    </row>
    <row r="37" spans="1:66" s="638" customFormat="1" ht="12" customHeight="1">
      <c r="A37" s="568">
        <v>10700601</v>
      </c>
      <c r="B37" s="566" t="s">
        <v>3356</v>
      </c>
      <c r="C37" s="634" t="s">
        <v>1423</v>
      </c>
      <c r="D37" s="635" t="s">
        <v>1384</v>
      </c>
      <c r="E37" s="635"/>
      <c r="F37" s="634"/>
      <c r="G37" s="635"/>
      <c r="H37" s="1168">
        <v>56900.08</v>
      </c>
      <c r="I37" s="1168">
        <v>352750</v>
      </c>
      <c r="J37" s="1168">
        <v>340000</v>
      </c>
      <c r="K37" s="1168">
        <v>276250</v>
      </c>
      <c r="L37" s="1168">
        <v>306000</v>
      </c>
      <c r="M37" s="1168">
        <v>63750</v>
      </c>
      <c r="N37" s="1168">
        <v>361250</v>
      </c>
      <c r="O37" s="1168">
        <v>412250</v>
      </c>
      <c r="P37" s="1168">
        <v>433500</v>
      </c>
      <c r="Q37" s="1168">
        <v>-4349009.7300000004</v>
      </c>
      <c r="R37" s="1168">
        <v>191250</v>
      </c>
      <c r="S37" s="1168">
        <v>403750</v>
      </c>
      <c r="T37" s="1168">
        <v>361250</v>
      </c>
      <c r="U37" s="567"/>
      <c r="V37" s="567">
        <f t="shared" si="0"/>
        <v>-83265.390833333367</v>
      </c>
      <c r="W37" s="1084"/>
      <c r="X37" s="1085"/>
      <c r="Y37" s="591">
        <f t="shared" si="25"/>
        <v>0</v>
      </c>
      <c r="Z37" s="899">
        <f t="shared" si="25"/>
        <v>0</v>
      </c>
      <c r="AA37" s="899">
        <f t="shared" si="25"/>
        <v>0</v>
      </c>
      <c r="AB37" s="1080">
        <f t="shared" si="6"/>
        <v>361250</v>
      </c>
      <c r="AC37" s="1079">
        <f t="shared" si="7"/>
        <v>0</v>
      </c>
      <c r="AD37" s="899">
        <f t="shared" si="23"/>
        <v>0</v>
      </c>
      <c r="AE37" s="903">
        <f t="shared" si="17"/>
        <v>0</v>
      </c>
      <c r="AF37" s="1080">
        <f t="shared" si="18"/>
        <v>361250</v>
      </c>
      <c r="AG37" s="1081">
        <f t="shared" si="8"/>
        <v>361250</v>
      </c>
      <c r="AH37" s="1079">
        <f t="shared" si="9"/>
        <v>0</v>
      </c>
      <c r="AI37" s="901">
        <f t="shared" si="26"/>
        <v>0</v>
      </c>
      <c r="AJ37" s="899">
        <f t="shared" si="26"/>
        <v>0</v>
      </c>
      <c r="AK37" s="899">
        <f t="shared" si="26"/>
        <v>0</v>
      </c>
      <c r="AL37" s="1080">
        <f t="shared" si="10"/>
        <v>-83265.390833333367</v>
      </c>
      <c r="AM37" s="1079">
        <f t="shared" si="11"/>
        <v>0</v>
      </c>
      <c r="AN37" s="899">
        <f t="shared" si="3"/>
        <v>0</v>
      </c>
      <c r="AO37" s="899">
        <f t="shared" si="4"/>
        <v>0</v>
      </c>
      <c r="AP37" s="899">
        <f t="shared" si="12"/>
        <v>-83265.390833333367</v>
      </c>
      <c r="AQ37" s="1081">
        <f t="shared" si="13"/>
        <v>-83265.390833333367</v>
      </c>
      <c r="AR37" s="1079">
        <f t="shared" si="14"/>
        <v>0</v>
      </c>
      <c r="AS37" s="153"/>
      <c r="AT37" s="1082" t="s">
        <v>2770</v>
      </c>
      <c r="AU37" s="523"/>
      <c r="AV37" s="1083" t="str">
        <f t="shared" si="15"/>
        <v>CA</v>
      </c>
      <c r="AW37" s="1083" t="str">
        <f t="shared" si="15"/>
        <v>CL</v>
      </c>
      <c r="AX37" s="1083" t="str">
        <f t="shared" si="15"/>
        <v>AIC</v>
      </c>
      <c r="AY37" s="1083" t="str">
        <f t="shared" si="5"/>
        <v>ERB</v>
      </c>
      <c r="AZ37" s="1083" t="str">
        <f t="shared" si="5"/>
        <v>GRB</v>
      </c>
      <c r="BA37" s="1083" t="str">
        <f t="shared" si="5"/>
        <v>Non-Op</v>
      </c>
      <c r="BC37" s="623"/>
      <c r="BD37" s="623"/>
      <c r="BF37" s="623"/>
      <c r="BG37" s="623"/>
      <c r="BH37" s="623"/>
      <c r="BI37" s="623"/>
      <c r="BJ37" s="623"/>
      <c r="BK37" s="623"/>
      <c r="BL37" s="623"/>
      <c r="BN37" s="902"/>
    </row>
    <row r="38" spans="1:66" s="638" customFormat="1" ht="12" customHeight="1">
      <c r="A38" s="643">
        <v>10700602</v>
      </c>
      <c r="B38" s="644" t="s">
        <v>3357</v>
      </c>
      <c r="C38" s="634" t="s">
        <v>1424</v>
      </c>
      <c r="D38" s="635" t="s">
        <v>1384</v>
      </c>
      <c r="E38" s="635"/>
      <c r="F38" s="634"/>
      <c r="G38" s="635"/>
      <c r="H38" s="1168">
        <v>1360540.4</v>
      </c>
      <c r="I38" s="1168">
        <v>865750</v>
      </c>
      <c r="J38" s="1168">
        <v>951250</v>
      </c>
      <c r="K38" s="1168">
        <v>675750</v>
      </c>
      <c r="L38" s="1168">
        <v>785000</v>
      </c>
      <c r="M38" s="1168">
        <v>33250</v>
      </c>
      <c r="N38" s="1168">
        <v>427500</v>
      </c>
      <c r="O38" s="1168">
        <v>380000</v>
      </c>
      <c r="P38" s="1168">
        <v>418000</v>
      </c>
      <c r="Q38" s="1168">
        <v>365750</v>
      </c>
      <c r="R38" s="1168">
        <v>166250</v>
      </c>
      <c r="S38" s="1168">
        <v>356250</v>
      </c>
      <c r="T38" s="1168">
        <v>451250</v>
      </c>
      <c r="U38" s="567"/>
      <c r="V38" s="567">
        <f t="shared" si="0"/>
        <v>527553.76666666672</v>
      </c>
      <c r="W38" s="1084"/>
      <c r="X38" s="1085"/>
      <c r="Y38" s="591">
        <f t="shared" si="25"/>
        <v>0</v>
      </c>
      <c r="Z38" s="899">
        <f t="shared" si="25"/>
        <v>0</v>
      </c>
      <c r="AA38" s="899">
        <f t="shared" si="25"/>
        <v>0</v>
      </c>
      <c r="AB38" s="1080">
        <f t="shared" si="6"/>
        <v>451250</v>
      </c>
      <c r="AC38" s="1079">
        <f t="shared" si="7"/>
        <v>0</v>
      </c>
      <c r="AD38" s="899">
        <f t="shared" si="23"/>
        <v>0</v>
      </c>
      <c r="AE38" s="903">
        <f t="shared" si="17"/>
        <v>0</v>
      </c>
      <c r="AF38" s="1080">
        <f t="shared" si="18"/>
        <v>451250</v>
      </c>
      <c r="AG38" s="1081">
        <f t="shared" si="8"/>
        <v>451250</v>
      </c>
      <c r="AH38" s="1079">
        <f t="shared" si="9"/>
        <v>0</v>
      </c>
      <c r="AI38" s="901">
        <f t="shared" si="26"/>
        <v>0</v>
      </c>
      <c r="AJ38" s="899">
        <f t="shared" si="26"/>
        <v>0</v>
      </c>
      <c r="AK38" s="899">
        <f t="shared" si="26"/>
        <v>0</v>
      </c>
      <c r="AL38" s="1080">
        <f t="shared" si="10"/>
        <v>527553.76666666672</v>
      </c>
      <c r="AM38" s="1079">
        <f t="shared" si="11"/>
        <v>0</v>
      </c>
      <c r="AN38" s="899">
        <f t="shared" si="3"/>
        <v>0</v>
      </c>
      <c r="AO38" s="899">
        <f t="shared" si="4"/>
        <v>0</v>
      </c>
      <c r="AP38" s="899">
        <f t="shared" si="12"/>
        <v>527553.76666666672</v>
      </c>
      <c r="AQ38" s="1081">
        <f t="shared" si="13"/>
        <v>527553.76666666672</v>
      </c>
      <c r="AR38" s="1079">
        <f t="shared" si="14"/>
        <v>0</v>
      </c>
      <c r="AS38" s="153"/>
      <c r="AT38" s="1082"/>
      <c r="AU38" s="523"/>
      <c r="AV38" s="1083" t="str">
        <f t="shared" si="15"/>
        <v>CA</v>
      </c>
      <c r="AW38" s="1083" t="str">
        <f t="shared" si="15"/>
        <v>CL</v>
      </c>
      <c r="AX38" s="1083" t="str">
        <f t="shared" si="15"/>
        <v>AIC</v>
      </c>
      <c r="AY38" s="1083" t="str">
        <f t="shared" si="5"/>
        <v>ERB</v>
      </c>
      <c r="AZ38" s="1083" t="str">
        <f t="shared" si="5"/>
        <v>GRB</v>
      </c>
      <c r="BA38" s="1083" t="str">
        <f t="shared" si="5"/>
        <v>Non-Op</v>
      </c>
      <c r="BC38" s="623"/>
      <c r="BD38" s="623"/>
      <c r="BF38" s="623"/>
      <c r="BG38" s="623"/>
      <c r="BH38" s="623"/>
      <c r="BI38" s="623"/>
      <c r="BJ38" s="623"/>
      <c r="BK38" s="623"/>
      <c r="BL38" s="623"/>
      <c r="BN38" s="902"/>
    </row>
    <row r="39" spans="1:66" s="638" customFormat="1" ht="12" customHeight="1">
      <c r="A39" s="643">
        <v>10700603</v>
      </c>
      <c r="B39" s="644" t="s">
        <v>3358</v>
      </c>
      <c r="C39" s="634" t="s">
        <v>1425</v>
      </c>
      <c r="D39" s="635" t="s">
        <v>1384</v>
      </c>
      <c r="E39" s="635"/>
      <c r="F39" s="634"/>
      <c r="G39" s="635"/>
      <c r="H39" s="1168">
        <v>-5587184.6600000001</v>
      </c>
      <c r="I39" s="1168">
        <v>0</v>
      </c>
      <c r="J39" s="1168">
        <v>0</v>
      </c>
      <c r="K39" s="1168">
        <v>0</v>
      </c>
      <c r="L39" s="1168">
        <v>0</v>
      </c>
      <c r="M39" s="1168">
        <v>0</v>
      </c>
      <c r="N39" s="1168">
        <v>-13329847.82</v>
      </c>
      <c r="O39" s="1168">
        <v>0</v>
      </c>
      <c r="P39" s="1168">
        <v>0</v>
      </c>
      <c r="Q39" s="1168">
        <v>0</v>
      </c>
      <c r="R39" s="1168">
        <v>0</v>
      </c>
      <c r="S39" s="1168">
        <v>0</v>
      </c>
      <c r="T39" s="1168">
        <v>-1471603.52</v>
      </c>
      <c r="U39" s="567"/>
      <c r="V39" s="567">
        <f t="shared" si="0"/>
        <v>-1404936.8258333334</v>
      </c>
      <c r="W39" s="1084"/>
      <c r="X39" s="1085"/>
      <c r="Y39" s="591">
        <f t="shared" si="25"/>
        <v>0</v>
      </c>
      <c r="Z39" s="899">
        <f t="shared" si="25"/>
        <v>0</v>
      </c>
      <c r="AA39" s="899">
        <f t="shared" si="25"/>
        <v>0</v>
      </c>
      <c r="AB39" s="1080">
        <f t="shared" si="6"/>
        <v>-1471603.52</v>
      </c>
      <c r="AC39" s="1079">
        <f t="shared" si="7"/>
        <v>0</v>
      </c>
      <c r="AD39" s="899">
        <f t="shared" si="23"/>
        <v>0</v>
      </c>
      <c r="AE39" s="903">
        <f t="shared" si="17"/>
        <v>0</v>
      </c>
      <c r="AF39" s="1080">
        <f t="shared" si="18"/>
        <v>-1471603.52</v>
      </c>
      <c r="AG39" s="1081">
        <f t="shared" si="8"/>
        <v>-1471603.52</v>
      </c>
      <c r="AH39" s="1079">
        <f t="shared" si="9"/>
        <v>0</v>
      </c>
      <c r="AI39" s="901">
        <f t="shared" si="26"/>
        <v>0</v>
      </c>
      <c r="AJ39" s="899">
        <f t="shared" si="26"/>
        <v>0</v>
      </c>
      <c r="AK39" s="899">
        <f t="shared" si="26"/>
        <v>0</v>
      </c>
      <c r="AL39" s="1080">
        <f t="shared" si="10"/>
        <v>-1404936.8258333334</v>
      </c>
      <c r="AM39" s="1079">
        <f t="shared" si="11"/>
        <v>0</v>
      </c>
      <c r="AN39" s="899">
        <f t="shared" si="3"/>
        <v>0</v>
      </c>
      <c r="AO39" s="899">
        <f t="shared" si="4"/>
        <v>0</v>
      </c>
      <c r="AP39" s="899">
        <f t="shared" si="12"/>
        <v>-1404936.8258333334</v>
      </c>
      <c r="AQ39" s="1081">
        <f t="shared" si="13"/>
        <v>-1404936.8258333334</v>
      </c>
      <c r="AR39" s="1079">
        <f t="shared" si="14"/>
        <v>0</v>
      </c>
      <c r="AS39" s="153"/>
      <c r="AT39" s="1082"/>
      <c r="AU39" s="523"/>
      <c r="AV39" s="1083" t="str">
        <f t="shared" si="15"/>
        <v>CA</v>
      </c>
      <c r="AW39" s="1083" t="str">
        <f t="shared" si="15"/>
        <v>CL</v>
      </c>
      <c r="AX39" s="1083" t="str">
        <f t="shared" si="15"/>
        <v>AIC</v>
      </c>
      <c r="AY39" s="1083" t="str">
        <f t="shared" si="5"/>
        <v>ERB</v>
      </c>
      <c r="AZ39" s="1083" t="str">
        <f t="shared" si="5"/>
        <v>GRB</v>
      </c>
      <c r="BA39" s="1083" t="str">
        <f t="shared" si="5"/>
        <v>Non-Op</v>
      </c>
      <c r="BC39" s="623"/>
      <c r="BD39" s="623"/>
      <c r="BF39" s="623"/>
      <c r="BG39" s="623"/>
      <c r="BH39" s="623"/>
      <c r="BI39" s="623"/>
      <c r="BJ39" s="623"/>
      <c r="BK39" s="623"/>
      <c r="BL39" s="623"/>
      <c r="BN39" s="574"/>
    </row>
    <row r="40" spans="1:66" s="638" customFormat="1" ht="12" customHeight="1">
      <c r="A40" s="643">
        <v>10800061</v>
      </c>
      <c r="B40" s="644" t="s">
        <v>3359</v>
      </c>
      <c r="C40" s="634" t="s">
        <v>1426</v>
      </c>
      <c r="D40" s="635" t="s">
        <v>1382</v>
      </c>
      <c r="E40" s="635"/>
      <c r="F40" s="634"/>
      <c r="G40" s="635"/>
      <c r="H40" s="1168">
        <v>-108862769.84999999</v>
      </c>
      <c r="I40" s="1168">
        <v>-108862769.84999999</v>
      </c>
      <c r="J40" s="1168">
        <v>-108862769.84999999</v>
      </c>
      <c r="K40" s="1168">
        <v>-106326761.59999999</v>
      </c>
      <c r="L40" s="1168">
        <v>-106326761.59999999</v>
      </c>
      <c r="M40" s="1168">
        <v>-106326761.59999999</v>
      </c>
      <c r="N40" s="1168">
        <v>-112911032.59999999</v>
      </c>
      <c r="O40" s="1168">
        <v>-112911032.59999999</v>
      </c>
      <c r="P40" s="1168">
        <v>-112911032.59999999</v>
      </c>
      <c r="Q40" s="1168">
        <v>-117087593.59999999</v>
      </c>
      <c r="R40" s="1168">
        <v>-117087593.59999999</v>
      </c>
      <c r="S40" s="1168">
        <v>-117087593.59999999</v>
      </c>
      <c r="T40" s="1168">
        <v>-117177018.59999999</v>
      </c>
      <c r="U40" s="567"/>
      <c r="V40" s="567">
        <f t="shared" si="0"/>
        <v>-111643466.44374998</v>
      </c>
      <c r="W40" s="1084">
        <v>17</v>
      </c>
      <c r="X40" s="1085"/>
      <c r="Y40" s="591">
        <f t="shared" si="25"/>
        <v>0</v>
      </c>
      <c r="Z40" s="899">
        <f t="shared" si="25"/>
        <v>0</v>
      </c>
      <c r="AA40" s="899">
        <f t="shared" si="25"/>
        <v>0</v>
      </c>
      <c r="AB40" s="1080">
        <f t="shared" si="6"/>
        <v>-117177018.59999999</v>
      </c>
      <c r="AC40" s="1079">
        <f t="shared" si="7"/>
        <v>0</v>
      </c>
      <c r="AD40" s="899">
        <f t="shared" si="23"/>
        <v>-117177018.59999999</v>
      </c>
      <c r="AE40" s="903">
        <f t="shared" si="17"/>
        <v>0</v>
      </c>
      <c r="AF40" s="1080">
        <f t="shared" si="18"/>
        <v>0</v>
      </c>
      <c r="AG40" s="1081">
        <f t="shared" si="8"/>
        <v>-117177018.59999999</v>
      </c>
      <c r="AH40" s="1079">
        <f t="shared" si="9"/>
        <v>0</v>
      </c>
      <c r="AI40" s="901">
        <f t="shared" si="26"/>
        <v>0</v>
      </c>
      <c r="AJ40" s="899">
        <f t="shared" si="26"/>
        <v>0</v>
      </c>
      <c r="AK40" s="899">
        <f t="shared" si="26"/>
        <v>0</v>
      </c>
      <c r="AL40" s="1080">
        <f t="shared" si="10"/>
        <v>-111643466.44374998</v>
      </c>
      <c r="AM40" s="1079">
        <f t="shared" si="11"/>
        <v>0</v>
      </c>
      <c r="AN40" s="899">
        <f t="shared" si="3"/>
        <v>-111643466.44374998</v>
      </c>
      <c r="AO40" s="899">
        <f t="shared" si="4"/>
        <v>0</v>
      </c>
      <c r="AP40" s="899">
        <f t="shared" si="12"/>
        <v>0</v>
      </c>
      <c r="AQ40" s="1081">
        <f t="shared" si="13"/>
        <v>-111643466.44374998</v>
      </c>
      <c r="AR40" s="1079">
        <f t="shared" si="14"/>
        <v>0</v>
      </c>
      <c r="AS40" s="153"/>
      <c r="AT40" s="1082"/>
      <c r="AU40" s="523"/>
      <c r="AV40" s="1083" t="str">
        <f t="shared" si="15"/>
        <v>CA</v>
      </c>
      <c r="AW40" s="1083" t="str">
        <f t="shared" si="15"/>
        <v>CL</v>
      </c>
      <c r="AX40" s="1083" t="str">
        <f t="shared" si="15"/>
        <v>AIC</v>
      </c>
      <c r="AY40" s="1083" t="str">
        <f t="shared" si="5"/>
        <v>ERB</v>
      </c>
      <c r="AZ40" s="1083" t="str">
        <f t="shared" si="5"/>
        <v>GRB</v>
      </c>
      <c r="BA40" s="1083" t="str">
        <f t="shared" si="5"/>
        <v>Non-Op</v>
      </c>
      <c r="BC40" s="623"/>
      <c r="BD40" s="623"/>
      <c r="BF40" s="623"/>
      <c r="BG40" s="623"/>
      <c r="BH40" s="623"/>
      <c r="BI40" s="623"/>
      <c r="BJ40" s="623"/>
      <c r="BK40" s="623"/>
      <c r="BL40" s="623"/>
      <c r="BN40" s="574"/>
    </row>
    <row r="41" spans="1:66" s="638" customFormat="1" ht="12" customHeight="1">
      <c r="A41" s="643">
        <v>10800062</v>
      </c>
      <c r="B41" s="644" t="s">
        <v>3360</v>
      </c>
      <c r="C41" s="634" t="s">
        <v>1426</v>
      </c>
      <c r="D41" s="635" t="s">
        <v>1383</v>
      </c>
      <c r="E41" s="635"/>
      <c r="F41" s="634"/>
      <c r="G41" s="635"/>
      <c r="H41" s="1168">
        <v>-361059463.13999999</v>
      </c>
      <c r="I41" s="1168">
        <v>-361059463.13999999</v>
      </c>
      <c r="J41" s="1168">
        <v>-361059463.13999999</v>
      </c>
      <c r="K41" s="1168">
        <v>-367720119.08999997</v>
      </c>
      <c r="L41" s="1168">
        <v>-367720119.08999997</v>
      </c>
      <c r="M41" s="1168">
        <v>-367720119.08999997</v>
      </c>
      <c r="N41" s="1168">
        <v>-374004596.08999997</v>
      </c>
      <c r="O41" s="1168">
        <v>-374004596.08999997</v>
      </c>
      <c r="P41" s="1168">
        <v>-374004596.08999997</v>
      </c>
      <c r="Q41" s="1168">
        <v>-378554627.08999997</v>
      </c>
      <c r="R41" s="1168">
        <v>-378554627.08999997</v>
      </c>
      <c r="S41" s="1168">
        <v>-378554627.08999997</v>
      </c>
      <c r="T41" s="1168">
        <v>-391530170.08999997</v>
      </c>
      <c r="U41" s="567"/>
      <c r="V41" s="567">
        <f t="shared" si="0"/>
        <v>-371604314.14208341</v>
      </c>
      <c r="W41" s="1084"/>
      <c r="X41" s="1085">
        <v>5</v>
      </c>
      <c r="Y41" s="591">
        <f t="shared" si="25"/>
        <v>0</v>
      </c>
      <c r="Z41" s="899">
        <f t="shared" si="25"/>
        <v>0</v>
      </c>
      <c r="AA41" s="899">
        <f t="shared" si="25"/>
        <v>0</v>
      </c>
      <c r="AB41" s="1080">
        <f t="shared" si="6"/>
        <v>-391530170.08999997</v>
      </c>
      <c r="AC41" s="1079">
        <f t="shared" si="7"/>
        <v>0</v>
      </c>
      <c r="AD41" s="899">
        <f t="shared" si="23"/>
        <v>0</v>
      </c>
      <c r="AE41" s="903">
        <f t="shared" si="17"/>
        <v>-391530170.08999997</v>
      </c>
      <c r="AF41" s="1080">
        <f t="shared" si="18"/>
        <v>0</v>
      </c>
      <c r="AG41" s="1081">
        <f t="shared" si="8"/>
        <v>-391530170.08999997</v>
      </c>
      <c r="AH41" s="1079">
        <f t="shared" si="9"/>
        <v>0</v>
      </c>
      <c r="AI41" s="901">
        <f t="shared" si="26"/>
        <v>0</v>
      </c>
      <c r="AJ41" s="899">
        <f t="shared" si="26"/>
        <v>0</v>
      </c>
      <c r="AK41" s="899">
        <f t="shared" si="26"/>
        <v>0</v>
      </c>
      <c r="AL41" s="1080">
        <f t="shared" si="10"/>
        <v>-371604314.14208341</v>
      </c>
      <c r="AM41" s="1079">
        <f t="shared" si="11"/>
        <v>0</v>
      </c>
      <c r="AN41" s="899">
        <f t="shared" si="3"/>
        <v>0</v>
      </c>
      <c r="AO41" s="899">
        <f t="shared" si="4"/>
        <v>-371604314.14208341</v>
      </c>
      <c r="AP41" s="899">
        <f t="shared" si="12"/>
        <v>0</v>
      </c>
      <c r="AQ41" s="1081">
        <f t="shared" si="13"/>
        <v>-371604314.14208341</v>
      </c>
      <c r="AR41" s="1079">
        <f t="shared" si="14"/>
        <v>0</v>
      </c>
      <c r="AS41" s="153"/>
      <c r="AT41" s="1082"/>
      <c r="AU41" s="523"/>
      <c r="AV41" s="1083" t="str">
        <f t="shared" si="15"/>
        <v>CA</v>
      </c>
      <c r="AW41" s="1083" t="str">
        <f t="shared" si="15"/>
        <v>CL</v>
      </c>
      <c r="AX41" s="1083" t="str">
        <f t="shared" si="15"/>
        <v>AIC</v>
      </c>
      <c r="AY41" s="1083" t="str">
        <f t="shared" si="5"/>
        <v>ERB</v>
      </c>
      <c r="AZ41" s="1083" t="str">
        <f t="shared" si="5"/>
        <v>GRB</v>
      </c>
      <c r="BA41" s="1083" t="str">
        <f t="shared" si="5"/>
        <v>Non-Op</v>
      </c>
      <c r="BC41" s="623"/>
      <c r="BD41" s="623"/>
      <c r="BF41" s="623"/>
      <c r="BG41" s="623"/>
      <c r="BH41" s="623"/>
      <c r="BI41" s="623"/>
      <c r="BJ41" s="623"/>
      <c r="BK41" s="623"/>
      <c r="BL41" s="623"/>
      <c r="BN41" s="574"/>
    </row>
    <row r="42" spans="1:66" s="638" customFormat="1" ht="12" customHeight="1">
      <c r="A42" s="643">
        <v>10800071</v>
      </c>
      <c r="B42" s="644" t="s">
        <v>3361</v>
      </c>
      <c r="C42" s="634" t="s">
        <v>1427</v>
      </c>
      <c r="D42" s="635" t="s">
        <v>1382</v>
      </c>
      <c r="E42" s="635"/>
      <c r="F42" s="634"/>
      <c r="G42" s="635"/>
      <c r="H42" s="1168">
        <v>108862769.84999999</v>
      </c>
      <c r="I42" s="1168">
        <v>108862769.84999999</v>
      </c>
      <c r="J42" s="1168">
        <v>108862769.84999999</v>
      </c>
      <c r="K42" s="1168">
        <v>106326761.59999999</v>
      </c>
      <c r="L42" s="1168">
        <v>106326761.59999999</v>
      </c>
      <c r="M42" s="1168">
        <v>106326761.59999999</v>
      </c>
      <c r="N42" s="1168">
        <v>112911032.59999999</v>
      </c>
      <c r="O42" s="1168">
        <v>112911032.59999999</v>
      </c>
      <c r="P42" s="1168">
        <v>112911032.59999999</v>
      </c>
      <c r="Q42" s="1168">
        <v>117087593.59999999</v>
      </c>
      <c r="R42" s="1168">
        <v>117087593.59999999</v>
      </c>
      <c r="S42" s="1168">
        <v>117087593.59999999</v>
      </c>
      <c r="T42" s="1168">
        <v>117177018.59999999</v>
      </c>
      <c r="U42" s="567"/>
      <c r="V42" s="567">
        <f t="shared" si="0"/>
        <v>111643466.44374998</v>
      </c>
      <c r="W42" s="1084">
        <v>17</v>
      </c>
      <c r="X42" s="1085"/>
      <c r="Y42" s="591">
        <f t="shared" si="25"/>
        <v>0</v>
      </c>
      <c r="Z42" s="899">
        <f t="shared" si="25"/>
        <v>0</v>
      </c>
      <c r="AA42" s="899">
        <f t="shared" si="25"/>
        <v>0</v>
      </c>
      <c r="AB42" s="1080">
        <f t="shared" si="6"/>
        <v>117177018.59999999</v>
      </c>
      <c r="AC42" s="1079">
        <f t="shared" si="7"/>
        <v>0</v>
      </c>
      <c r="AD42" s="899">
        <f t="shared" si="23"/>
        <v>117177018.59999999</v>
      </c>
      <c r="AE42" s="903">
        <f t="shared" si="17"/>
        <v>0</v>
      </c>
      <c r="AF42" s="1080">
        <f t="shared" si="18"/>
        <v>0</v>
      </c>
      <c r="AG42" s="1081">
        <f t="shared" si="8"/>
        <v>117177018.59999999</v>
      </c>
      <c r="AH42" s="1079">
        <f t="shared" si="9"/>
        <v>0</v>
      </c>
      <c r="AI42" s="901">
        <f t="shared" si="26"/>
        <v>0</v>
      </c>
      <c r="AJ42" s="899">
        <f t="shared" si="26"/>
        <v>0</v>
      </c>
      <c r="AK42" s="899">
        <f t="shared" si="26"/>
        <v>0</v>
      </c>
      <c r="AL42" s="1080">
        <f t="shared" si="10"/>
        <v>111643466.44374998</v>
      </c>
      <c r="AM42" s="1079">
        <f t="shared" si="11"/>
        <v>0</v>
      </c>
      <c r="AN42" s="899">
        <f t="shared" si="3"/>
        <v>111643466.44374998</v>
      </c>
      <c r="AO42" s="899">
        <f t="shared" si="4"/>
        <v>0</v>
      </c>
      <c r="AP42" s="899">
        <f t="shared" si="12"/>
        <v>0</v>
      </c>
      <c r="AQ42" s="1081">
        <f t="shared" si="13"/>
        <v>111643466.44374998</v>
      </c>
      <c r="AR42" s="1079">
        <f t="shared" si="14"/>
        <v>0</v>
      </c>
      <c r="AS42" s="153"/>
      <c r="AT42" s="1082"/>
      <c r="AU42" s="523"/>
      <c r="AV42" s="1083" t="str">
        <f t="shared" si="15"/>
        <v>CA</v>
      </c>
      <c r="AW42" s="1083" t="str">
        <f t="shared" si="15"/>
        <v>CL</v>
      </c>
      <c r="AX42" s="1083" t="str">
        <f t="shared" si="15"/>
        <v>AIC</v>
      </c>
      <c r="AY42" s="1083" t="str">
        <f t="shared" si="5"/>
        <v>ERB</v>
      </c>
      <c r="AZ42" s="1083" t="str">
        <f t="shared" si="5"/>
        <v>GRB</v>
      </c>
      <c r="BA42" s="1083" t="str">
        <f t="shared" si="5"/>
        <v>Non-Op</v>
      </c>
      <c r="BC42" s="623"/>
      <c r="BD42" s="623"/>
      <c r="BF42" s="623"/>
      <c r="BG42" s="623"/>
      <c r="BH42" s="623"/>
      <c r="BI42" s="623"/>
      <c r="BJ42" s="623"/>
      <c r="BK42" s="623"/>
      <c r="BL42" s="623"/>
      <c r="BN42" s="902"/>
    </row>
    <row r="43" spans="1:66" s="638" customFormat="1" ht="12" customHeight="1">
      <c r="A43" s="643">
        <v>10800072</v>
      </c>
      <c r="B43" s="644" t="s">
        <v>3362</v>
      </c>
      <c r="C43" s="634" t="s">
        <v>1427</v>
      </c>
      <c r="D43" s="635" t="s">
        <v>1383</v>
      </c>
      <c r="E43" s="635"/>
      <c r="F43" s="634"/>
      <c r="G43" s="635"/>
      <c r="H43" s="1168">
        <v>361059463.13999999</v>
      </c>
      <c r="I43" s="1168">
        <v>361059463.13999999</v>
      </c>
      <c r="J43" s="1168">
        <v>361059463.13999999</v>
      </c>
      <c r="K43" s="1168">
        <v>367720119.08999997</v>
      </c>
      <c r="L43" s="1168">
        <v>367720119.08999997</v>
      </c>
      <c r="M43" s="1168">
        <v>367720119.08999997</v>
      </c>
      <c r="N43" s="1168">
        <v>374004596.08999997</v>
      </c>
      <c r="O43" s="1168">
        <v>374004596.08999997</v>
      </c>
      <c r="P43" s="1168">
        <v>374004596.08999997</v>
      </c>
      <c r="Q43" s="1168">
        <v>378554627.08999997</v>
      </c>
      <c r="R43" s="1168">
        <v>378554627.08999997</v>
      </c>
      <c r="S43" s="1168">
        <v>378554627.08999997</v>
      </c>
      <c r="T43" s="1168">
        <v>391530170.08999997</v>
      </c>
      <c r="U43" s="567"/>
      <c r="V43" s="567">
        <f t="shared" si="0"/>
        <v>371604314.14208341</v>
      </c>
      <c r="W43" s="1084"/>
      <c r="X43" s="1085">
        <v>5</v>
      </c>
      <c r="Y43" s="591">
        <f t="shared" si="25"/>
        <v>0</v>
      </c>
      <c r="Z43" s="899">
        <f t="shared" si="25"/>
        <v>0</v>
      </c>
      <c r="AA43" s="899">
        <f t="shared" si="25"/>
        <v>0</v>
      </c>
      <c r="AB43" s="1080">
        <f t="shared" si="6"/>
        <v>391530170.08999997</v>
      </c>
      <c r="AC43" s="1079">
        <f t="shared" si="7"/>
        <v>0</v>
      </c>
      <c r="AD43" s="899">
        <f t="shared" si="23"/>
        <v>0</v>
      </c>
      <c r="AE43" s="903">
        <f t="shared" si="17"/>
        <v>391530170.08999997</v>
      </c>
      <c r="AF43" s="1080">
        <f t="shared" si="18"/>
        <v>0</v>
      </c>
      <c r="AG43" s="1081">
        <f t="shared" si="8"/>
        <v>391530170.08999997</v>
      </c>
      <c r="AH43" s="1079">
        <f t="shared" si="9"/>
        <v>0</v>
      </c>
      <c r="AI43" s="901">
        <f t="shared" si="26"/>
        <v>0</v>
      </c>
      <c r="AJ43" s="899">
        <f t="shared" si="26"/>
        <v>0</v>
      </c>
      <c r="AK43" s="899">
        <f t="shared" si="26"/>
        <v>0</v>
      </c>
      <c r="AL43" s="1080">
        <f t="shared" si="10"/>
        <v>371604314.14208341</v>
      </c>
      <c r="AM43" s="1079">
        <f t="shared" si="11"/>
        <v>0</v>
      </c>
      <c r="AN43" s="899">
        <f t="shared" si="3"/>
        <v>0</v>
      </c>
      <c r="AO43" s="899">
        <f t="shared" si="4"/>
        <v>371604314.14208341</v>
      </c>
      <c r="AP43" s="899">
        <f t="shared" si="12"/>
        <v>0</v>
      </c>
      <c r="AQ43" s="1081">
        <f t="shared" si="13"/>
        <v>371604314.14208341</v>
      </c>
      <c r="AR43" s="1079">
        <f t="shared" si="14"/>
        <v>0</v>
      </c>
      <c r="AS43" s="153"/>
      <c r="AT43" s="1082"/>
      <c r="AU43" s="523"/>
      <c r="AV43" s="1083" t="str">
        <f t="shared" si="15"/>
        <v>CA</v>
      </c>
      <c r="AW43" s="1083" t="str">
        <f t="shared" si="15"/>
        <v>CL</v>
      </c>
      <c r="AX43" s="1083" t="str">
        <f t="shared" si="15"/>
        <v>AIC</v>
      </c>
      <c r="AY43" s="1083" t="str">
        <f t="shared" si="5"/>
        <v>ERB</v>
      </c>
      <c r="AZ43" s="1083" t="str">
        <f t="shared" si="5"/>
        <v>GRB</v>
      </c>
      <c r="BA43" s="1083" t="str">
        <f t="shared" si="5"/>
        <v>Non-Op</v>
      </c>
      <c r="BC43" s="623"/>
      <c r="BD43" s="623"/>
      <c r="BF43" s="623"/>
      <c r="BG43" s="623"/>
      <c r="BH43" s="623"/>
      <c r="BI43" s="623"/>
      <c r="BJ43" s="623"/>
      <c r="BK43" s="623"/>
      <c r="BL43" s="623"/>
      <c r="BN43" s="902"/>
    </row>
    <row r="44" spans="1:66" s="638" customFormat="1" ht="12" customHeight="1">
      <c r="A44" s="643">
        <v>10800501</v>
      </c>
      <c r="B44" s="644" t="s">
        <v>3363</v>
      </c>
      <c r="C44" s="634" t="s">
        <v>173</v>
      </c>
      <c r="D44" s="635" t="s">
        <v>1382</v>
      </c>
      <c r="E44" s="635"/>
      <c r="F44" s="634"/>
      <c r="G44" s="635"/>
      <c r="H44" s="1168">
        <v>-4022970426.3299999</v>
      </c>
      <c r="I44" s="1168">
        <v>-3990651334.8800001</v>
      </c>
      <c r="J44" s="1168">
        <v>-4012291561.9499998</v>
      </c>
      <c r="K44" s="1168">
        <v>-4030032280.5799999</v>
      </c>
      <c r="L44" s="1168">
        <v>-4050037545.9200001</v>
      </c>
      <c r="M44" s="1168">
        <v>-4069116247.3699999</v>
      </c>
      <c r="N44" s="1168">
        <v>-4090162822.8499999</v>
      </c>
      <c r="O44" s="1168">
        <v>-4105386748.1999998</v>
      </c>
      <c r="P44" s="1168">
        <v>-4126614038.4099998</v>
      </c>
      <c r="Q44" s="1168">
        <v>-4148916450.6500001</v>
      </c>
      <c r="R44" s="1168">
        <v>-4169552989.48</v>
      </c>
      <c r="S44" s="1168">
        <v>-4193850875.1599998</v>
      </c>
      <c r="T44" s="1168">
        <v>-4210166898.0700002</v>
      </c>
      <c r="U44" s="567"/>
      <c r="V44" s="567">
        <f t="shared" si="0"/>
        <v>-4091931796.4708328</v>
      </c>
      <c r="W44" s="1084" t="s">
        <v>263</v>
      </c>
      <c r="X44" s="1085"/>
      <c r="Y44" s="591">
        <f t="shared" si="25"/>
        <v>0</v>
      </c>
      <c r="Z44" s="899">
        <f t="shared" si="25"/>
        <v>0</v>
      </c>
      <c r="AA44" s="899">
        <f t="shared" si="25"/>
        <v>0</v>
      </c>
      <c r="AB44" s="1080">
        <f t="shared" si="6"/>
        <v>-4210166898.0700002</v>
      </c>
      <c r="AC44" s="1079">
        <f t="shared" si="7"/>
        <v>0</v>
      </c>
      <c r="AD44" s="899">
        <f t="shared" si="23"/>
        <v>-4210166898.0700002</v>
      </c>
      <c r="AE44" s="903">
        <f t="shared" si="17"/>
        <v>0</v>
      </c>
      <c r="AF44" s="1080">
        <f t="shared" si="18"/>
        <v>0</v>
      </c>
      <c r="AG44" s="1081">
        <f t="shared" si="8"/>
        <v>-4210166898.0700002</v>
      </c>
      <c r="AH44" s="1079">
        <f t="shared" si="9"/>
        <v>0</v>
      </c>
      <c r="AI44" s="901">
        <f t="shared" si="26"/>
        <v>0</v>
      </c>
      <c r="AJ44" s="899">
        <f t="shared" si="26"/>
        <v>0</v>
      </c>
      <c r="AK44" s="899">
        <f t="shared" si="26"/>
        <v>0</v>
      </c>
      <c r="AL44" s="1080">
        <f t="shared" si="10"/>
        <v>-4091931796.4708328</v>
      </c>
      <c r="AM44" s="1079">
        <f t="shared" si="11"/>
        <v>0</v>
      </c>
      <c r="AN44" s="899">
        <f t="shared" si="3"/>
        <v>-4091931796.4708328</v>
      </c>
      <c r="AO44" s="899">
        <f t="shared" si="4"/>
        <v>0</v>
      </c>
      <c r="AP44" s="899">
        <f t="shared" si="12"/>
        <v>0</v>
      </c>
      <c r="AQ44" s="1081">
        <f t="shared" si="13"/>
        <v>-4091931796.4708328</v>
      </c>
      <c r="AR44" s="1079">
        <f t="shared" si="14"/>
        <v>0</v>
      </c>
      <c r="AS44" s="153"/>
      <c r="AT44" s="1082"/>
      <c r="AU44" s="523"/>
      <c r="AV44" s="1083" t="str">
        <f t="shared" si="15"/>
        <v>CA</v>
      </c>
      <c r="AW44" s="1083" t="str">
        <f t="shared" si="15"/>
        <v>CL</v>
      </c>
      <c r="AX44" s="1083" t="str">
        <f t="shared" si="15"/>
        <v>AIC</v>
      </c>
      <c r="AY44" s="1083" t="str">
        <f t="shared" si="5"/>
        <v>ERB</v>
      </c>
      <c r="AZ44" s="1083" t="str">
        <f t="shared" si="5"/>
        <v>GRB</v>
      </c>
      <c r="BA44" s="1083" t="str">
        <f t="shared" si="5"/>
        <v>Non-Op</v>
      </c>
      <c r="BC44" s="623"/>
      <c r="BD44" s="623"/>
      <c r="BF44" s="623"/>
      <c r="BG44" s="623"/>
      <c r="BH44" s="623"/>
      <c r="BI44" s="623"/>
      <c r="BJ44" s="623"/>
      <c r="BK44" s="623"/>
      <c r="BL44" s="623"/>
      <c r="BN44" s="902"/>
    </row>
    <row r="45" spans="1:66" s="638" customFormat="1" ht="12" customHeight="1">
      <c r="A45" s="643">
        <v>10800502</v>
      </c>
      <c r="B45" s="644" t="s">
        <v>3364</v>
      </c>
      <c r="C45" s="634" t="s">
        <v>1428</v>
      </c>
      <c r="D45" s="635" t="s">
        <v>1383</v>
      </c>
      <c r="E45" s="635"/>
      <c r="F45" s="634"/>
      <c r="G45" s="635"/>
      <c r="H45" s="1168">
        <v>-1609825887.5899999</v>
      </c>
      <c r="I45" s="1168">
        <v>-1617400744.74</v>
      </c>
      <c r="J45" s="1168">
        <v>-1625979644.75</v>
      </c>
      <c r="K45" s="1168">
        <v>-1634691094.98</v>
      </c>
      <c r="L45" s="1168">
        <v>-1642738305.6400001</v>
      </c>
      <c r="M45" s="1168">
        <v>-1651472735.79</v>
      </c>
      <c r="N45" s="1168">
        <v>-1659597354.72</v>
      </c>
      <c r="O45" s="1168">
        <v>-1666697648.77</v>
      </c>
      <c r="P45" s="1168">
        <v>-1675012175.25</v>
      </c>
      <c r="Q45" s="1168">
        <v>-1683811796.74</v>
      </c>
      <c r="R45" s="1168">
        <v>-1692226049.8</v>
      </c>
      <c r="S45" s="1168">
        <v>-1701546409.3800001</v>
      </c>
      <c r="T45" s="1168">
        <v>-1698391654.3</v>
      </c>
      <c r="U45" s="567"/>
      <c r="V45" s="567">
        <f t="shared" si="0"/>
        <v>-1658773560.9587498</v>
      </c>
      <c r="W45" s="1084"/>
      <c r="X45" s="1085" t="s">
        <v>265</v>
      </c>
      <c r="Y45" s="591">
        <f t="shared" si="25"/>
        <v>0</v>
      </c>
      <c r="Z45" s="899">
        <f t="shared" si="25"/>
        <v>0</v>
      </c>
      <c r="AA45" s="899">
        <f t="shared" si="25"/>
        <v>0</v>
      </c>
      <c r="AB45" s="1080">
        <f t="shared" si="6"/>
        <v>-1698391654.3</v>
      </c>
      <c r="AC45" s="1079">
        <f t="shared" si="7"/>
        <v>0</v>
      </c>
      <c r="AD45" s="899">
        <f t="shared" si="23"/>
        <v>0</v>
      </c>
      <c r="AE45" s="903">
        <f t="shared" si="17"/>
        <v>-1698391654.3</v>
      </c>
      <c r="AF45" s="1080">
        <f t="shared" si="18"/>
        <v>0</v>
      </c>
      <c r="AG45" s="1081">
        <f t="shared" si="8"/>
        <v>-1698391654.3</v>
      </c>
      <c r="AH45" s="1079">
        <f t="shared" si="9"/>
        <v>0</v>
      </c>
      <c r="AI45" s="901">
        <f t="shared" si="26"/>
        <v>0</v>
      </c>
      <c r="AJ45" s="899">
        <f t="shared" si="26"/>
        <v>0</v>
      </c>
      <c r="AK45" s="899">
        <f t="shared" si="26"/>
        <v>0</v>
      </c>
      <c r="AL45" s="1080">
        <f t="shared" si="10"/>
        <v>-1658773560.9587498</v>
      </c>
      <c r="AM45" s="1079">
        <f t="shared" si="11"/>
        <v>0</v>
      </c>
      <c r="AN45" s="899">
        <f t="shared" si="3"/>
        <v>0</v>
      </c>
      <c r="AO45" s="899">
        <f t="shared" si="4"/>
        <v>-1658773560.9587498</v>
      </c>
      <c r="AP45" s="899">
        <f t="shared" si="12"/>
        <v>0</v>
      </c>
      <c r="AQ45" s="1081">
        <f t="shared" si="13"/>
        <v>-1658773560.9587498</v>
      </c>
      <c r="AR45" s="1079">
        <f t="shared" si="14"/>
        <v>0</v>
      </c>
      <c r="AS45" s="153"/>
      <c r="AT45" s="1082"/>
      <c r="AU45" s="523"/>
      <c r="AV45" s="1083" t="str">
        <f t="shared" si="15"/>
        <v>CA</v>
      </c>
      <c r="AW45" s="1083" t="str">
        <f t="shared" si="15"/>
        <v>CL</v>
      </c>
      <c r="AX45" s="1083" t="str">
        <f t="shared" si="15"/>
        <v>AIC</v>
      </c>
      <c r="AY45" s="1083" t="str">
        <f t="shared" si="5"/>
        <v>ERB</v>
      </c>
      <c r="AZ45" s="1083" t="str">
        <f t="shared" si="5"/>
        <v>GRB</v>
      </c>
      <c r="BA45" s="1083" t="str">
        <f t="shared" si="5"/>
        <v>Non-Op</v>
      </c>
      <c r="BC45" s="623"/>
      <c r="BD45" s="623"/>
      <c r="BF45" s="623"/>
      <c r="BG45" s="623"/>
      <c r="BH45" s="623"/>
      <c r="BI45" s="623"/>
      <c r="BJ45" s="623"/>
      <c r="BK45" s="623"/>
      <c r="BL45" s="623"/>
      <c r="BN45" s="902"/>
    </row>
    <row r="46" spans="1:66" s="638" customFormat="1" ht="12" customHeight="1">
      <c r="A46" s="643">
        <v>10800503</v>
      </c>
      <c r="B46" s="644" t="s">
        <v>3365</v>
      </c>
      <c r="C46" s="634" t="s">
        <v>1429</v>
      </c>
      <c r="D46" s="635" t="s">
        <v>3097</v>
      </c>
      <c r="E46" s="635"/>
      <c r="F46" s="634"/>
      <c r="G46" s="635"/>
      <c r="H46" s="1168">
        <v>-133737870.14</v>
      </c>
      <c r="I46" s="1168">
        <v>-134137942.17</v>
      </c>
      <c r="J46" s="1168">
        <v>-136337934.40000001</v>
      </c>
      <c r="K46" s="1168">
        <v>-138505104.68000001</v>
      </c>
      <c r="L46" s="1168">
        <v>-137912750.00999999</v>
      </c>
      <c r="M46" s="1168">
        <v>-140053238.38999999</v>
      </c>
      <c r="N46" s="1168">
        <v>-142110370.03999999</v>
      </c>
      <c r="O46" s="1168">
        <v>-144454647.59</v>
      </c>
      <c r="P46" s="1168">
        <v>-144972108.93000001</v>
      </c>
      <c r="Q46" s="1168">
        <v>-146477879.81999999</v>
      </c>
      <c r="R46" s="1168">
        <v>-147828299.31999999</v>
      </c>
      <c r="S46" s="1168">
        <v>-150185485.25</v>
      </c>
      <c r="T46" s="1168">
        <v>-147876712</v>
      </c>
      <c r="U46" s="567"/>
      <c r="V46" s="567">
        <f t="shared" si="0"/>
        <v>-141981920.9725</v>
      </c>
      <c r="W46" s="1084">
        <v>18</v>
      </c>
      <c r="X46" s="1085" t="s">
        <v>1430</v>
      </c>
      <c r="Y46" s="591">
        <f t="shared" si="25"/>
        <v>0</v>
      </c>
      <c r="Z46" s="899">
        <f t="shared" si="25"/>
        <v>0</v>
      </c>
      <c r="AA46" s="899">
        <f t="shared" si="25"/>
        <v>0</v>
      </c>
      <c r="AB46" s="1080">
        <f t="shared" si="6"/>
        <v>-147876712</v>
      </c>
      <c r="AC46" s="1079">
        <f t="shared" si="7"/>
        <v>0</v>
      </c>
      <c r="AD46" s="899">
        <f t="shared" si="23"/>
        <v>-97968321.700000003</v>
      </c>
      <c r="AE46" s="903">
        <f t="shared" si="17"/>
        <v>-49908390.300000004</v>
      </c>
      <c r="AF46" s="1080">
        <f t="shared" si="18"/>
        <v>0</v>
      </c>
      <c r="AG46" s="1081">
        <f t="shared" si="8"/>
        <v>-147876712</v>
      </c>
      <c r="AH46" s="1079">
        <f t="shared" si="9"/>
        <v>0</v>
      </c>
      <c r="AI46" s="901">
        <f t="shared" si="26"/>
        <v>0</v>
      </c>
      <c r="AJ46" s="899">
        <f t="shared" si="26"/>
        <v>0</v>
      </c>
      <c r="AK46" s="899">
        <f t="shared" si="26"/>
        <v>0</v>
      </c>
      <c r="AL46" s="1080">
        <f t="shared" si="10"/>
        <v>-141981920.9725</v>
      </c>
      <c r="AM46" s="1079">
        <f t="shared" si="11"/>
        <v>0</v>
      </c>
      <c r="AN46" s="899">
        <f t="shared" si="3"/>
        <v>-94063022.644281238</v>
      </c>
      <c r="AO46" s="899">
        <f t="shared" si="4"/>
        <v>-47918898.328218751</v>
      </c>
      <c r="AP46" s="899">
        <f t="shared" si="12"/>
        <v>0</v>
      </c>
      <c r="AQ46" s="1081">
        <f t="shared" si="13"/>
        <v>-141981920.9725</v>
      </c>
      <c r="AR46" s="1079">
        <f t="shared" si="14"/>
        <v>0</v>
      </c>
      <c r="AS46" s="153"/>
      <c r="AT46" s="1082"/>
      <c r="AU46" s="523"/>
      <c r="AV46" s="1083" t="str">
        <f t="shared" si="15"/>
        <v>CA</v>
      </c>
      <c r="AW46" s="1083" t="str">
        <f t="shared" si="15"/>
        <v>CL</v>
      </c>
      <c r="AX46" s="1083" t="str">
        <f t="shared" si="15"/>
        <v>AIC</v>
      </c>
      <c r="AY46" s="1083" t="str">
        <f t="shared" si="5"/>
        <v>ERB</v>
      </c>
      <c r="AZ46" s="1083" t="str">
        <f t="shared" si="5"/>
        <v>GRB</v>
      </c>
      <c r="BA46" s="1083" t="str">
        <f t="shared" si="5"/>
        <v>Non-Op</v>
      </c>
      <c r="BC46" s="623"/>
      <c r="BD46" s="623"/>
      <c r="BF46" s="623"/>
      <c r="BG46" s="623"/>
      <c r="BH46" s="623"/>
      <c r="BI46" s="623"/>
      <c r="BJ46" s="623"/>
      <c r="BK46" s="623"/>
      <c r="BL46" s="623"/>
      <c r="BN46" s="902"/>
    </row>
    <row r="47" spans="1:66" s="638" customFormat="1" ht="12" customHeight="1">
      <c r="A47" s="643">
        <v>10800541</v>
      </c>
      <c r="B47" s="644" t="s">
        <v>3366</v>
      </c>
      <c r="C47" s="634" t="s">
        <v>353</v>
      </c>
      <c r="D47" s="635" t="s">
        <v>1382</v>
      </c>
      <c r="E47" s="635"/>
      <c r="F47" s="634"/>
      <c r="G47" s="635"/>
      <c r="H47" s="1168">
        <v>18490054.940000001</v>
      </c>
      <c r="I47" s="1168">
        <v>17522462.489999998</v>
      </c>
      <c r="J47" s="1168">
        <v>19209594.48</v>
      </c>
      <c r="K47" s="1168">
        <v>18834968.039999999</v>
      </c>
      <c r="L47" s="1168">
        <v>19215414.690000001</v>
      </c>
      <c r="M47" s="1168">
        <v>20208008.460000001</v>
      </c>
      <c r="N47" s="1168">
        <v>18392250.59</v>
      </c>
      <c r="O47" s="1168">
        <v>18604899.32</v>
      </c>
      <c r="P47" s="1168">
        <v>21939285.309999999</v>
      </c>
      <c r="Q47" s="1168">
        <v>19239666.469999999</v>
      </c>
      <c r="R47" s="1168">
        <v>18682520</v>
      </c>
      <c r="S47" s="1168">
        <v>20658230.960000001</v>
      </c>
      <c r="T47" s="1168">
        <v>22916181.890000001</v>
      </c>
      <c r="U47" s="567"/>
      <c r="V47" s="567">
        <f t="shared" si="0"/>
        <v>19434201.602083333</v>
      </c>
      <c r="W47" s="1084" t="s">
        <v>263</v>
      </c>
      <c r="X47" s="1085"/>
      <c r="Y47" s="591">
        <f t="shared" si="25"/>
        <v>0</v>
      </c>
      <c r="Z47" s="899">
        <f t="shared" si="25"/>
        <v>0</v>
      </c>
      <c r="AA47" s="899">
        <f t="shared" si="25"/>
        <v>0</v>
      </c>
      <c r="AB47" s="1080">
        <f t="shared" si="6"/>
        <v>22916181.890000001</v>
      </c>
      <c r="AC47" s="1079">
        <f t="shared" si="7"/>
        <v>0</v>
      </c>
      <c r="AD47" s="899">
        <f t="shared" si="23"/>
        <v>22916181.890000001</v>
      </c>
      <c r="AE47" s="903">
        <f t="shared" si="17"/>
        <v>0</v>
      </c>
      <c r="AF47" s="1080">
        <f t="shared" si="18"/>
        <v>0</v>
      </c>
      <c r="AG47" s="1081">
        <f t="shared" si="8"/>
        <v>22916181.890000001</v>
      </c>
      <c r="AH47" s="1079">
        <f t="shared" si="9"/>
        <v>0</v>
      </c>
      <c r="AI47" s="901">
        <f t="shared" si="26"/>
        <v>0</v>
      </c>
      <c r="AJ47" s="899">
        <f t="shared" si="26"/>
        <v>0</v>
      </c>
      <c r="AK47" s="899">
        <f t="shared" si="26"/>
        <v>0</v>
      </c>
      <c r="AL47" s="1080">
        <f t="shared" si="10"/>
        <v>19434201.602083333</v>
      </c>
      <c r="AM47" s="1079">
        <f t="shared" si="11"/>
        <v>0</v>
      </c>
      <c r="AN47" s="899">
        <f t="shared" si="3"/>
        <v>19434201.602083333</v>
      </c>
      <c r="AO47" s="899">
        <f t="shared" si="4"/>
        <v>0</v>
      </c>
      <c r="AP47" s="899">
        <f t="shared" si="12"/>
        <v>0</v>
      </c>
      <c r="AQ47" s="1081">
        <f t="shared" si="13"/>
        <v>19434201.602083333</v>
      </c>
      <c r="AR47" s="1079">
        <f t="shared" si="14"/>
        <v>0</v>
      </c>
      <c r="AS47" s="153"/>
      <c r="AT47" s="1082"/>
      <c r="AU47" s="523"/>
      <c r="AV47" s="1083" t="str">
        <f t="shared" si="15"/>
        <v>CA</v>
      </c>
      <c r="AW47" s="1083" t="str">
        <f t="shared" si="15"/>
        <v>CL</v>
      </c>
      <c r="AX47" s="1083" t="str">
        <f t="shared" si="15"/>
        <v>AIC</v>
      </c>
      <c r="AY47" s="1083" t="str">
        <f t="shared" si="5"/>
        <v>ERB</v>
      </c>
      <c r="AZ47" s="1083" t="str">
        <f t="shared" si="5"/>
        <v>GRB</v>
      </c>
      <c r="BA47" s="1083" t="str">
        <f t="shared" si="5"/>
        <v>Non-Op</v>
      </c>
      <c r="BC47" s="623"/>
      <c r="BD47" s="623"/>
      <c r="BF47" s="623"/>
      <c r="BG47" s="623"/>
      <c r="BH47" s="623"/>
      <c r="BI47" s="623"/>
      <c r="BJ47" s="623"/>
      <c r="BK47" s="623"/>
      <c r="BL47" s="623"/>
      <c r="BN47" s="902"/>
    </row>
    <row r="48" spans="1:66" s="638" customFormat="1" ht="12" customHeight="1">
      <c r="A48" s="643">
        <v>10800543</v>
      </c>
      <c r="B48" s="644" t="s">
        <v>3367</v>
      </c>
      <c r="C48" s="634" t="s">
        <v>1431</v>
      </c>
      <c r="D48" s="635" t="s">
        <v>3097</v>
      </c>
      <c r="E48" s="635"/>
      <c r="F48" s="634"/>
      <c r="G48" s="635"/>
      <c r="H48" s="1168">
        <v>2204763.12</v>
      </c>
      <c r="I48" s="1168">
        <v>2179652.04</v>
      </c>
      <c r="J48" s="1168">
        <v>2150919.33</v>
      </c>
      <c r="K48" s="1168">
        <v>2244566.1</v>
      </c>
      <c r="L48" s="1168">
        <v>2227083.23</v>
      </c>
      <c r="M48" s="1168">
        <v>2273089.94</v>
      </c>
      <c r="N48" s="1168">
        <v>2326235.21</v>
      </c>
      <c r="O48" s="1168">
        <v>2267633.91</v>
      </c>
      <c r="P48" s="1168">
        <v>2252279.88</v>
      </c>
      <c r="Q48" s="1168">
        <v>2224212.85</v>
      </c>
      <c r="R48" s="1168">
        <v>2171950.2599999998</v>
      </c>
      <c r="S48" s="1168">
        <v>2123729.35</v>
      </c>
      <c r="T48" s="1168">
        <v>2085794.6</v>
      </c>
      <c r="U48" s="567"/>
      <c r="V48" s="567">
        <f t="shared" si="0"/>
        <v>2215552.58</v>
      </c>
      <c r="W48" s="1084">
        <v>18</v>
      </c>
      <c r="X48" s="1085" t="s">
        <v>1430</v>
      </c>
      <c r="Y48" s="591">
        <f t="shared" si="25"/>
        <v>0</v>
      </c>
      <c r="Z48" s="899">
        <f t="shared" si="25"/>
        <v>0</v>
      </c>
      <c r="AA48" s="899">
        <f t="shared" si="25"/>
        <v>0</v>
      </c>
      <c r="AB48" s="1080">
        <f t="shared" si="6"/>
        <v>2085794.6</v>
      </c>
      <c r="AC48" s="1079">
        <f t="shared" si="7"/>
        <v>0</v>
      </c>
      <c r="AD48" s="899">
        <f t="shared" si="23"/>
        <v>1381838.9225000001</v>
      </c>
      <c r="AE48" s="903">
        <f t="shared" si="17"/>
        <v>703955.67750000011</v>
      </c>
      <c r="AF48" s="1080">
        <f t="shared" si="18"/>
        <v>0</v>
      </c>
      <c r="AG48" s="1081">
        <f t="shared" si="8"/>
        <v>2085794.6</v>
      </c>
      <c r="AH48" s="1079">
        <f t="shared" si="9"/>
        <v>0</v>
      </c>
      <c r="AI48" s="901">
        <f t="shared" si="26"/>
        <v>0</v>
      </c>
      <c r="AJ48" s="899">
        <f t="shared" si="26"/>
        <v>0</v>
      </c>
      <c r="AK48" s="899">
        <f t="shared" si="26"/>
        <v>0</v>
      </c>
      <c r="AL48" s="1080">
        <f t="shared" si="10"/>
        <v>2215552.58</v>
      </c>
      <c r="AM48" s="1079">
        <f t="shared" si="11"/>
        <v>0</v>
      </c>
      <c r="AN48" s="899">
        <f t="shared" si="3"/>
        <v>1467803.5842500001</v>
      </c>
      <c r="AO48" s="899">
        <f t="shared" si="4"/>
        <v>747748.99575000012</v>
      </c>
      <c r="AP48" s="899">
        <f t="shared" si="12"/>
        <v>0</v>
      </c>
      <c r="AQ48" s="1081">
        <f t="shared" si="13"/>
        <v>2215552.58</v>
      </c>
      <c r="AR48" s="1079">
        <f t="shared" si="14"/>
        <v>0</v>
      </c>
      <c r="AS48" s="153"/>
      <c r="AT48" s="1082"/>
      <c r="AU48" s="523"/>
      <c r="AV48" s="1083" t="str">
        <f t="shared" si="15"/>
        <v>CA</v>
      </c>
      <c r="AW48" s="1083" t="str">
        <f t="shared" si="15"/>
        <v>CL</v>
      </c>
      <c r="AX48" s="1083" t="str">
        <f t="shared" si="15"/>
        <v>AIC</v>
      </c>
      <c r="AY48" s="1083" t="str">
        <f t="shared" si="5"/>
        <v>ERB</v>
      </c>
      <c r="AZ48" s="1083" t="str">
        <f t="shared" si="5"/>
        <v>GRB</v>
      </c>
      <c r="BA48" s="1083" t="str">
        <f t="shared" si="5"/>
        <v>Non-Op</v>
      </c>
      <c r="BC48" s="623"/>
      <c r="BD48" s="623"/>
      <c r="BF48" s="623"/>
      <c r="BG48" s="623"/>
      <c r="BH48" s="623"/>
      <c r="BI48" s="623"/>
      <c r="BJ48" s="623"/>
      <c r="BK48" s="623"/>
      <c r="BL48" s="623"/>
      <c r="BN48" s="902"/>
    </row>
    <row r="49" spans="1:66" s="638" customFormat="1" ht="12" customHeight="1">
      <c r="A49" s="643">
        <v>10800552</v>
      </c>
      <c r="B49" s="644" t="s">
        <v>3368</v>
      </c>
      <c r="C49" s="634" t="s">
        <v>356</v>
      </c>
      <c r="D49" s="635" t="s">
        <v>1383</v>
      </c>
      <c r="E49" s="635"/>
      <c r="F49" s="634"/>
      <c r="G49" s="635"/>
      <c r="H49" s="1168">
        <v>7894814.1399999997</v>
      </c>
      <c r="I49" s="1168">
        <v>8013712.6299999999</v>
      </c>
      <c r="J49" s="1168">
        <v>8410662.7400000002</v>
      </c>
      <c r="K49" s="1168">
        <v>9030712.0199999996</v>
      </c>
      <c r="L49" s="1168">
        <v>9173904.1400000006</v>
      </c>
      <c r="M49" s="1168">
        <v>9343145.6199999992</v>
      </c>
      <c r="N49" s="1168">
        <v>9432309.0600000005</v>
      </c>
      <c r="O49" s="1168">
        <v>8604459.3000000007</v>
      </c>
      <c r="P49" s="1168">
        <v>8743049.7200000007</v>
      </c>
      <c r="Q49" s="1168">
        <v>8860911.3100000005</v>
      </c>
      <c r="R49" s="1168">
        <v>8397553.1699999999</v>
      </c>
      <c r="S49" s="1168">
        <v>8306585.8700000001</v>
      </c>
      <c r="T49" s="1168">
        <v>3143075.08</v>
      </c>
      <c r="U49" s="567"/>
      <c r="V49" s="567">
        <f t="shared" si="0"/>
        <v>8486329.182500001</v>
      </c>
      <c r="W49" s="1084"/>
      <c r="X49" s="1085">
        <v>5</v>
      </c>
      <c r="Y49" s="591">
        <f t="shared" si="25"/>
        <v>0</v>
      </c>
      <c r="Z49" s="899">
        <f t="shared" si="25"/>
        <v>0</v>
      </c>
      <c r="AA49" s="899">
        <f t="shared" si="25"/>
        <v>0</v>
      </c>
      <c r="AB49" s="1080">
        <f t="shared" si="6"/>
        <v>3143075.08</v>
      </c>
      <c r="AC49" s="1079">
        <f t="shared" si="7"/>
        <v>0</v>
      </c>
      <c r="AD49" s="899">
        <f t="shared" si="23"/>
        <v>0</v>
      </c>
      <c r="AE49" s="903">
        <f t="shared" si="17"/>
        <v>3143075.08</v>
      </c>
      <c r="AF49" s="1080">
        <f t="shared" si="18"/>
        <v>0</v>
      </c>
      <c r="AG49" s="1081">
        <f t="shared" si="8"/>
        <v>3143075.08</v>
      </c>
      <c r="AH49" s="1079">
        <f t="shared" si="9"/>
        <v>0</v>
      </c>
      <c r="AI49" s="901">
        <f t="shared" si="26"/>
        <v>0</v>
      </c>
      <c r="AJ49" s="899">
        <f t="shared" si="26"/>
        <v>0</v>
      </c>
      <c r="AK49" s="899">
        <f t="shared" si="26"/>
        <v>0</v>
      </c>
      <c r="AL49" s="1080">
        <f t="shared" si="10"/>
        <v>8486329.182500001</v>
      </c>
      <c r="AM49" s="1079">
        <f t="shared" si="11"/>
        <v>0</v>
      </c>
      <c r="AN49" s="899">
        <f t="shared" si="3"/>
        <v>0</v>
      </c>
      <c r="AO49" s="899">
        <f t="shared" si="4"/>
        <v>8486329.182500001</v>
      </c>
      <c r="AP49" s="899">
        <f t="shared" si="12"/>
        <v>0</v>
      </c>
      <c r="AQ49" s="1081">
        <f t="shared" si="13"/>
        <v>8486329.182500001</v>
      </c>
      <c r="AR49" s="1079">
        <f t="shared" si="14"/>
        <v>0</v>
      </c>
      <c r="AS49" s="153"/>
      <c r="AT49" s="1082"/>
      <c r="AU49" s="523"/>
      <c r="AV49" s="1083" t="str">
        <f t="shared" si="15"/>
        <v>CA</v>
      </c>
      <c r="AW49" s="1083" t="str">
        <f t="shared" si="15"/>
        <v>CL</v>
      </c>
      <c r="AX49" s="1083" t="str">
        <f t="shared" si="15"/>
        <v>AIC</v>
      </c>
      <c r="AY49" s="1083" t="str">
        <f t="shared" si="5"/>
        <v>ERB</v>
      </c>
      <c r="AZ49" s="1083" t="str">
        <f t="shared" si="5"/>
        <v>GRB</v>
      </c>
      <c r="BA49" s="1083" t="str">
        <f t="shared" si="5"/>
        <v>Non-Op</v>
      </c>
      <c r="BC49" s="623"/>
      <c r="BD49" s="623"/>
      <c r="BF49" s="623"/>
      <c r="BG49" s="623"/>
      <c r="BH49" s="623"/>
      <c r="BI49" s="623"/>
      <c r="BJ49" s="623"/>
      <c r="BK49" s="623"/>
      <c r="BL49" s="623"/>
      <c r="BN49" s="902"/>
    </row>
    <row r="50" spans="1:66" s="638" customFormat="1" ht="12" customHeight="1">
      <c r="A50" s="651">
        <v>10800601</v>
      </c>
      <c r="B50" s="652" t="s">
        <v>3369</v>
      </c>
      <c r="C50" s="639" t="s">
        <v>723</v>
      </c>
      <c r="D50" s="640" t="s">
        <v>1382</v>
      </c>
      <c r="E50" s="640"/>
      <c r="F50" s="639"/>
      <c r="G50" s="640"/>
      <c r="H50" s="1170">
        <v>50543384.810000002</v>
      </c>
      <c r="I50" s="1170">
        <v>0</v>
      </c>
      <c r="J50" s="1170">
        <v>0</v>
      </c>
      <c r="K50" s="1170">
        <v>-330121.01</v>
      </c>
      <c r="L50" s="1170">
        <v>0</v>
      </c>
      <c r="M50" s="1170">
        <v>0</v>
      </c>
      <c r="N50" s="1170">
        <v>649530.28</v>
      </c>
      <c r="O50" s="1170">
        <v>0</v>
      </c>
      <c r="P50" s="1170">
        <v>0</v>
      </c>
      <c r="Q50" s="1170">
        <v>-176957.51</v>
      </c>
      <c r="R50" s="1170">
        <v>0</v>
      </c>
      <c r="S50" s="1170">
        <v>0</v>
      </c>
      <c r="T50" s="1170">
        <v>-2656188.59</v>
      </c>
      <c r="U50" s="606"/>
      <c r="V50" s="606">
        <f t="shared" si="0"/>
        <v>2007170.8225</v>
      </c>
      <c r="W50" s="1084" t="s">
        <v>263</v>
      </c>
      <c r="X50" s="1085"/>
      <c r="Y50" s="591">
        <f t="shared" si="25"/>
        <v>0</v>
      </c>
      <c r="Z50" s="899">
        <f t="shared" si="25"/>
        <v>0</v>
      </c>
      <c r="AA50" s="899">
        <f t="shared" si="25"/>
        <v>0</v>
      </c>
      <c r="AB50" s="1080">
        <f t="shared" si="6"/>
        <v>-2656188.59</v>
      </c>
      <c r="AC50" s="1079">
        <f t="shared" si="7"/>
        <v>0</v>
      </c>
      <c r="AD50" s="899">
        <f t="shared" si="23"/>
        <v>-2656188.59</v>
      </c>
      <c r="AE50" s="903">
        <f t="shared" si="17"/>
        <v>0</v>
      </c>
      <c r="AF50" s="1080">
        <f t="shared" si="18"/>
        <v>0</v>
      </c>
      <c r="AG50" s="1081">
        <f t="shared" si="8"/>
        <v>-2656188.59</v>
      </c>
      <c r="AH50" s="1079">
        <f t="shared" si="9"/>
        <v>0</v>
      </c>
      <c r="AI50" s="901">
        <f t="shared" si="26"/>
        <v>0</v>
      </c>
      <c r="AJ50" s="899">
        <f t="shared" si="26"/>
        <v>0</v>
      </c>
      <c r="AK50" s="899">
        <f t="shared" si="26"/>
        <v>0</v>
      </c>
      <c r="AL50" s="1080">
        <f t="shared" si="10"/>
        <v>2007170.8225</v>
      </c>
      <c r="AM50" s="1079">
        <f t="shared" si="11"/>
        <v>0</v>
      </c>
      <c r="AN50" s="899">
        <f t="shared" si="3"/>
        <v>2007170.8225</v>
      </c>
      <c r="AO50" s="899">
        <f t="shared" si="4"/>
        <v>0</v>
      </c>
      <c r="AP50" s="899">
        <f t="shared" si="12"/>
        <v>0</v>
      </c>
      <c r="AQ50" s="1081">
        <f t="shared" si="13"/>
        <v>2007170.8225</v>
      </c>
      <c r="AR50" s="1079">
        <f t="shared" si="14"/>
        <v>0</v>
      </c>
      <c r="AS50" s="153"/>
      <c r="AT50" s="1082"/>
      <c r="AU50" s="523"/>
      <c r="AV50" s="1083" t="str">
        <f t="shared" si="15"/>
        <v>CA</v>
      </c>
      <c r="AW50" s="1083" t="str">
        <f t="shared" si="15"/>
        <v>CL</v>
      </c>
      <c r="AX50" s="1083" t="str">
        <f t="shared" si="15"/>
        <v>AIC</v>
      </c>
      <c r="AY50" s="1083" t="str">
        <f t="shared" ref="AY50:BA114" si="27">IF(VALUE(AD50),AY$7,IF(ISBLANK(AD50),"",AY$7))</f>
        <v>ERB</v>
      </c>
      <c r="AZ50" s="1083" t="str">
        <f t="shared" si="27"/>
        <v>GRB</v>
      </c>
      <c r="BA50" s="1083" t="str">
        <f t="shared" si="27"/>
        <v>Non-Op</v>
      </c>
      <c r="BC50" s="623"/>
      <c r="BD50" s="623"/>
      <c r="BF50" s="623"/>
      <c r="BG50" s="623"/>
      <c r="BH50" s="623"/>
      <c r="BI50" s="623"/>
      <c r="BJ50" s="623"/>
      <c r="BK50" s="623"/>
      <c r="BL50" s="623"/>
      <c r="BN50" s="902"/>
    </row>
    <row r="51" spans="1:66" s="638" customFormat="1" ht="12" customHeight="1">
      <c r="A51" s="645">
        <v>10800602</v>
      </c>
      <c r="B51" s="646" t="s">
        <v>3370</v>
      </c>
      <c r="C51" s="647" t="s">
        <v>725</v>
      </c>
      <c r="D51" s="648" t="s">
        <v>1383</v>
      </c>
      <c r="E51" s="648"/>
      <c r="F51" s="647"/>
      <c r="G51" s="648"/>
      <c r="H51" s="1171">
        <v>0</v>
      </c>
      <c r="I51" s="1171">
        <v>0</v>
      </c>
      <c r="J51" s="1171">
        <v>0</v>
      </c>
      <c r="K51" s="1171">
        <v>0</v>
      </c>
      <c r="L51" s="1171">
        <v>0</v>
      </c>
      <c r="M51" s="1171">
        <v>0</v>
      </c>
      <c r="N51" s="1171">
        <v>0</v>
      </c>
      <c r="O51" s="1171">
        <v>0</v>
      </c>
      <c r="P51" s="1171">
        <v>0</v>
      </c>
      <c r="Q51" s="1171">
        <v>0</v>
      </c>
      <c r="R51" s="1171">
        <v>0</v>
      </c>
      <c r="S51" s="1171">
        <v>0</v>
      </c>
      <c r="T51" s="1171">
        <v>4469072.8</v>
      </c>
      <c r="U51" s="569"/>
      <c r="V51" s="569">
        <f t="shared" si="0"/>
        <v>186211.36666666667</v>
      </c>
      <c r="W51" s="1084"/>
      <c r="X51" s="1085" t="s">
        <v>265</v>
      </c>
      <c r="Y51" s="591">
        <f t="shared" ref="Y51:AA70" si="28">IF($D51=Y$5,$T51,0)</f>
        <v>0</v>
      </c>
      <c r="Z51" s="899">
        <f t="shared" si="28"/>
        <v>0</v>
      </c>
      <c r="AA51" s="899">
        <f t="shared" si="28"/>
        <v>0</v>
      </c>
      <c r="AB51" s="1080">
        <f t="shared" si="6"/>
        <v>4469072.8</v>
      </c>
      <c r="AC51" s="1079">
        <f t="shared" si="7"/>
        <v>0</v>
      </c>
      <c r="AD51" s="899">
        <f t="shared" si="23"/>
        <v>0</v>
      </c>
      <c r="AE51" s="903">
        <f t="shared" si="17"/>
        <v>4469072.8</v>
      </c>
      <c r="AF51" s="1080">
        <f t="shared" si="18"/>
        <v>0</v>
      </c>
      <c r="AG51" s="1081">
        <f t="shared" si="8"/>
        <v>4469072.8</v>
      </c>
      <c r="AH51" s="1079">
        <f t="shared" si="9"/>
        <v>0</v>
      </c>
      <c r="AI51" s="901">
        <f t="shared" ref="AI51:AK70" si="29">IF($D51=AI$5,$V51,0)</f>
        <v>0</v>
      </c>
      <c r="AJ51" s="899">
        <f t="shared" si="29"/>
        <v>0</v>
      </c>
      <c r="AK51" s="899">
        <f t="shared" si="29"/>
        <v>0</v>
      </c>
      <c r="AL51" s="1080">
        <f t="shared" si="10"/>
        <v>186211.36666666667</v>
      </c>
      <c r="AM51" s="1079">
        <f t="shared" si="11"/>
        <v>0</v>
      </c>
      <c r="AN51" s="899">
        <f t="shared" si="3"/>
        <v>0</v>
      </c>
      <c r="AO51" s="899">
        <f t="shared" si="4"/>
        <v>186211.36666666667</v>
      </c>
      <c r="AP51" s="899">
        <f t="shared" si="12"/>
        <v>0</v>
      </c>
      <c r="AQ51" s="1081">
        <f t="shared" si="13"/>
        <v>186211.36666666667</v>
      </c>
      <c r="AR51" s="1079">
        <f t="shared" si="14"/>
        <v>0</v>
      </c>
      <c r="AS51" s="153"/>
      <c r="AT51" s="1082"/>
      <c r="AU51" s="523"/>
      <c r="AV51" s="1083" t="str">
        <f t="shared" si="15"/>
        <v>CA</v>
      </c>
      <c r="AW51" s="1083" t="str">
        <f t="shared" si="15"/>
        <v>CL</v>
      </c>
      <c r="AX51" s="1083" t="str">
        <f t="shared" si="15"/>
        <v>AIC</v>
      </c>
      <c r="AY51" s="1083" t="str">
        <f t="shared" si="27"/>
        <v>ERB</v>
      </c>
      <c r="AZ51" s="1083" t="str">
        <f t="shared" si="27"/>
        <v>GRB</v>
      </c>
      <c r="BA51" s="1083" t="str">
        <f t="shared" si="27"/>
        <v>Non-Op</v>
      </c>
      <c r="BC51" s="623"/>
      <c r="BD51" s="623"/>
      <c r="BF51" s="623"/>
      <c r="BG51" s="623"/>
      <c r="BH51" s="623"/>
      <c r="BI51" s="623"/>
      <c r="BJ51" s="623"/>
      <c r="BK51" s="623"/>
      <c r="BL51" s="623"/>
      <c r="BN51" s="902"/>
    </row>
    <row r="52" spans="1:66" s="638" customFormat="1" ht="12" customHeight="1">
      <c r="A52" s="645" t="s">
        <v>1432</v>
      </c>
      <c r="B52" s="646" t="s">
        <v>1432</v>
      </c>
      <c r="C52" s="647" t="s">
        <v>1433</v>
      </c>
      <c r="D52" s="648" t="s">
        <v>3097</v>
      </c>
      <c r="E52" s="648"/>
      <c r="F52" s="654">
        <v>43282</v>
      </c>
      <c r="G52" s="648"/>
      <c r="H52" s="1171">
        <v>0</v>
      </c>
      <c r="I52" s="1171">
        <v>0</v>
      </c>
      <c r="J52" s="1171">
        <v>0</v>
      </c>
      <c r="K52" s="1171">
        <v>0</v>
      </c>
      <c r="L52" s="1171">
        <v>0</v>
      </c>
      <c r="M52" s="1171">
        <v>0</v>
      </c>
      <c r="N52" s="1171">
        <v>0</v>
      </c>
      <c r="O52" s="1171">
        <v>0</v>
      </c>
      <c r="P52" s="1171">
        <v>0</v>
      </c>
      <c r="Q52" s="1171">
        <v>0</v>
      </c>
      <c r="R52" s="1171">
        <v>0</v>
      </c>
      <c r="S52" s="1171">
        <v>0</v>
      </c>
      <c r="T52" s="1171">
        <v>0</v>
      </c>
      <c r="U52" s="569"/>
      <c r="V52" s="569">
        <f t="shared" si="0"/>
        <v>0</v>
      </c>
      <c r="W52" s="1088" t="s">
        <v>1434</v>
      </c>
      <c r="X52" s="1089" t="s">
        <v>1430</v>
      </c>
      <c r="Y52" s="591">
        <f t="shared" si="28"/>
        <v>0</v>
      </c>
      <c r="Z52" s="899">
        <f t="shared" si="28"/>
        <v>0</v>
      </c>
      <c r="AA52" s="899">
        <f t="shared" si="28"/>
        <v>0</v>
      </c>
      <c r="AB52" s="1080">
        <f t="shared" si="6"/>
        <v>0</v>
      </c>
      <c r="AC52" s="1079">
        <f t="shared" si="7"/>
        <v>0</v>
      </c>
      <c r="AD52" s="899">
        <f t="shared" si="23"/>
        <v>0</v>
      </c>
      <c r="AE52" s="903">
        <f t="shared" si="17"/>
        <v>0</v>
      </c>
      <c r="AF52" s="1080">
        <f t="shared" si="18"/>
        <v>0</v>
      </c>
      <c r="AG52" s="1081">
        <f>SUM(AD52:AF52)</f>
        <v>0</v>
      </c>
      <c r="AH52" s="1079">
        <f t="shared" si="9"/>
        <v>0</v>
      </c>
      <c r="AI52" s="901">
        <f t="shared" si="29"/>
        <v>0</v>
      </c>
      <c r="AJ52" s="899">
        <f t="shared" si="29"/>
        <v>0</v>
      </c>
      <c r="AK52" s="899">
        <f t="shared" si="29"/>
        <v>0</v>
      </c>
      <c r="AL52" s="1080">
        <f t="shared" si="10"/>
        <v>0</v>
      </c>
      <c r="AM52" s="1079">
        <f t="shared" si="11"/>
        <v>0</v>
      </c>
      <c r="AN52" s="899">
        <f t="shared" si="3"/>
        <v>0</v>
      </c>
      <c r="AO52" s="899">
        <f t="shared" si="4"/>
        <v>0</v>
      </c>
      <c r="AP52" s="899">
        <f t="shared" si="12"/>
        <v>0</v>
      </c>
      <c r="AQ52" s="1081">
        <f t="shared" ref="AQ52" si="30">SUM(AN52:AP52)</f>
        <v>0</v>
      </c>
      <c r="AR52" s="1079">
        <f t="shared" si="14"/>
        <v>0</v>
      </c>
      <c r="AS52" s="153"/>
      <c r="AT52" s="1082" t="s">
        <v>2772</v>
      </c>
      <c r="AU52" s="523"/>
      <c r="AV52" s="1083" t="str">
        <f t="shared" si="15"/>
        <v>CA</v>
      </c>
      <c r="AW52" s="1083" t="str">
        <f t="shared" si="15"/>
        <v>CL</v>
      </c>
      <c r="AX52" s="1083" t="str">
        <f t="shared" si="15"/>
        <v>AIC</v>
      </c>
      <c r="AY52" s="1083" t="str">
        <f t="shared" si="27"/>
        <v>ERB</v>
      </c>
      <c r="AZ52" s="1083" t="str">
        <f t="shared" si="27"/>
        <v>GRB</v>
      </c>
      <c r="BA52" s="1083" t="str">
        <f t="shared" si="27"/>
        <v>Non-Op</v>
      </c>
      <c r="BC52" s="623"/>
      <c r="BD52" s="623"/>
      <c r="BF52" s="623"/>
      <c r="BG52" s="623"/>
      <c r="BH52" s="623"/>
      <c r="BI52" s="623"/>
      <c r="BJ52" s="623"/>
      <c r="BK52" s="623"/>
      <c r="BL52" s="623"/>
      <c r="BN52" s="902"/>
    </row>
    <row r="53" spans="1:66" s="638" customFormat="1" ht="12" customHeight="1">
      <c r="A53" s="645">
        <v>10800611</v>
      </c>
      <c r="B53" s="646" t="s">
        <v>3371</v>
      </c>
      <c r="C53" s="647" t="s">
        <v>984</v>
      </c>
      <c r="D53" s="648" t="s">
        <v>1382</v>
      </c>
      <c r="E53" s="648"/>
      <c r="F53" s="654">
        <v>43070</v>
      </c>
      <c r="G53" s="648"/>
      <c r="H53" s="1171">
        <v>-95934500</v>
      </c>
      <c r="I53" s="1171">
        <v>-95934500</v>
      </c>
      <c r="J53" s="1171">
        <v>-95934500</v>
      </c>
      <c r="K53" s="1171">
        <v>-95934500</v>
      </c>
      <c r="L53" s="1171">
        <v>-95934500</v>
      </c>
      <c r="M53" s="1171">
        <v>-95934500</v>
      </c>
      <c r="N53" s="1171">
        <v>-95934500</v>
      </c>
      <c r="O53" s="1171">
        <v>-95934500</v>
      </c>
      <c r="P53" s="1171">
        <v>-95934500</v>
      </c>
      <c r="Q53" s="1171">
        <v>-95934500</v>
      </c>
      <c r="R53" s="1171">
        <v>-95934500</v>
      </c>
      <c r="S53" s="1171">
        <v>-95934500</v>
      </c>
      <c r="T53" s="1171">
        <v>-95934500</v>
      </c>
      <c r="U53" s="569"/>
      <c r="V53" s="569">
        <f t="shared" si="0"/>
        <v>-95934500</v>
      </c>
      <c r="W53" s="1090" t="s">
        <v>1435</v>
      </c>
      <c r="X53" s="1091"/>
      <c r="Y53" s="591">
        <f t="shared" si="28"/>
        <v>0</v>
      </c>
      <c r="Z53" s="899">
        <f t="shared" si="28"/>
        <v>0</v>
      </c>
      <c r="AA53" s="899">
        <f t="shared" si="28"/>
        <v>0</v>
      </c>
      <c r="AB53" s="1080">
        <f t="shared" si="6"/>
        <v>-95934500</v>
      </c>
      <c r="AC53" s="1079">
        <f t="shared" si="7"/>
        <v>0</v>
      </c>
      <c r="AD53" s="899">
        <f t="shared" si="23"/>
        <v>-95934500</v>
      </c>
      <c r="AE53" s="903">
        <f t="shared" si="17"/>
        <v>0</v>
      </c>
      <c r="AF53" s="1080">
        <f t="shared" si="18"/>
        <v>0</v>
      </c>
      <c r="AG53" s="1081">
        <f t="shared" si="8"/>
        <v>-95934500</v>
      </c>
      <c r="AH53" s="1079">
        <f t="shared" si="9"/>
        <v>0</v>
      </c>
      <c r="AI53" s="901">
        <f t="shared" si="29"/>
        <v>0</v>
      </c>
      <c r="AJ53" s="899">
        <f t="shared" si="29"/>
        <v>0</v>
      </c>
      <c r="AK53" s="899">
        <f t="shared" si="29"/>
        <v>0</v>
      </c>
      <c r="AL53" s="1080">
        <f t="shared" si="10"/>
        <v>-95934500</v>
      </c>
      <c r="AM53" s="1079">
        <f t="shared" si="11"/>
        <v>0</v>
      </c>
      <c r="AN53" s="899">
        <f t="shared" si="3"/>
        <v>-95934500</v>
      </c>
      <c r="AO53" s="899">
        <f t="shared" si="4"/>
        <v>0</v>
      </c>
      <c r="AP53" s="899">
        <f t="shared" si="12"/>
        <v>0</v>
      </c>
      <c r="AQ53" s="1081">
        <f t="shared" si="13"/>
        <v>-95934500</v>
      </c>
      <c r="AR53" s="1079">
        <f t="shared" si="14"/>
        <v>0</v>
      </c>
      <c r="AS53" s="153"/>
      <c r="AT53" s="1082" t="s">
        <v>2772</v>
      </c>
      <c r="AU53" s="523"/>
      <c r="AV53" s="1083" t="str">
        <f t="shared" si="15"/>
        <v>CA</v>
      </c>
      <c r="AW53" s="1083" t="str">
        <f t="shared" si="15"/>
        <v>CL</v>
      </c>
      <c r="AX53" s="1083" t="str">
        <f t="shared" si="15"/>
        <v>AIC</v>
      </c>
      <c r="AY53" s="1083" t="str">
        <f t="shared" si="27"/>
        <v>ERB</v>
      </c>
      <c r="AZ53" s="1083" t="str">
        <f t="shared" si="27"/>
        <v>GRB</v>
      </c>
      <c r="BA53" s="1083" t="str">
        <f t="shared" si="27"/>
        <v>Non-Op</v>
      </c>
      <c r="BC53" s="623"/>
      <c r="BD53" s="623"/>
      <c r="BF53" s="623"/>
      <c r="BG53" s="623"/>
      <c r="BH53" s="623"/>
      <c r="BI53" s="623"/>
      <c r="BJ53" s="623"/>
      <c r="BK53" s="623"/>
      <c r="BL53" s="623"/>
      <c r="BN53" s="902"/>
    </row>
    <row r="54" spans="1:66" s="638" customFormat="1" ht="12" customHeight="1">
      <c r="A54" s="655">
        <v>10800621</v>
      </c>
      <c r="B54" s="652" t="s">
        <v>3372</v>
      </c>
      <c r="C54" s="909" t="s">
        <v>1436</v>
      </c>
      <c r="D54" s="656" t="s">
        <v>1384</v>
      </c>
      <c r="E54" s="656"/>
      <c r="F54" s="657">
        <v>43070</v>
      </c>
      <c r="G54" s="656"/>
      <c r="H54" s="1172">
        <v>46098645.710000001</v>
      </c>
      <c r="I54" s="1172">
        <v>46098645.710000001</v>
      </c>
      <c r="J54" s="1172">
        <v>46098645.710000001</v>
      </c>
      <c r="K54" s="1172">
        <v>46098645.710000001</v>
      </c>
      <c r="L54" s="1172">
        <v>46098645.710000001</v>
      </c>
      <c r="M54" s="1172">
        <v>46098645.710000001</v>
      </c>
      <c r="N54" s="1172">
        <v>49908937.619999997</v>
      </c>
      <c r="O54" s="1172">
        <v>49908937.619999997</v>
      </c>
      <c r="P54" s="1172">
        <v>49908937.619999997</v>
      </c>
      <c r="Q54" s="1172">
        <v>49908937.619999997</v>
      </c>
      <c r="R54" s="1172">
        <v>49908937.619999997</v>
      </c>
      <c r="S54" s="1172">
        <v>49908937.619999997</v>
      </c>
      <c r="T54" s="1172">
        <v>75762071.019999996</v>
      </c>
      <c r="U54" s="607"/>
      <c r="V54" s="607">
        <f t="shared" si="0"/>
        <v>49239767.719583333</v>
      </c>
      <c r="W54" s="1090"/>
      <c r="X54" s="1091"/>
      <c r="Y54" s="591">
        <f t="shared" si="28"/>
        <v>0</v>
      </c>
      <c r="Z54" s="899">
        <f t="shared" si="28"/>
        <v>0</v>
      </c>
      <c r="AA54" s="899">
        <f t="shared" si="28"/>
        <v>0</v>
      </c>
      <c r="AB54" s="1080">
        <f t="shared" si="6"/>
        <v>75762071.019999996</v>
      </c>
      <c r="AC54" s="1079">
        <f t="shared" si="7"/>
        <v>0</v>
      </c>
      <c r="AD54" s="899">
        <f t="shared" si="23"/>
        <v>0</v>
      </c>
      <c r="AE54" s="903">
        <f t="shared" si="17"/>
        <v>0</v>
      </c>
      <c r="AF54" s="1080">
        <f t="shared" si="18"/>
        <v>75762071.019999996</v>
      </c>
      <c r="AG54" s="1081">
        <f t="shared" si="8"/>
        <v>75762071.019999996</v>
      </c>
      <c r="AH54" s="1079">
        <f t="shared" si="9"/>
        <v>0</v>
      </c>
      <c r="AI54" s="901">
        <f t="shared" si="29"/>
        <v>0</v>
      </c>
      <c r="AJ54" s="899">
        <f t="shared" si="29"/>
        <v>0</v>
      </c>
      <c r="AK54" s="899">
        <f t="shared" si="29"/>
        <v>0</v>
      </c>
      <c r="AL54" s="1080">
        <f t="shared" si="10"/>
        <v>49239767.719583333</v>
      </c>
      <c r="AM54" s="1079">
        <f t="shared" si="11"/>
        <v>0</v>
      </c>
      <c r="AN54" s="899">
        <f t="shared" si="3"/>
        <v>0</v>
      </c>
      <c r="AO54" s="899">
        <f t="shared" si="4"/>
        <v>0</v>
      </c>
      <c r="AP54" s="899">
        <f t="shared" si="12"/>
        <v>49239767.719583333</v>
      </c>
      <c r="AQ54" s="1081">
        <f t="shared" si="13"/>
        <v>49239767.719583333</v>
      </c>
      <c r="AR54" s="1079">
        <f t="shared" si="14"/>
        <v>0</v>
      </c>
      <c r="AS54" s="153"/>
      <c r="AT54" s="1082"/>
      <c r="AU54" s="523"/>
      <c r="AV54" s="1083" t="str">
        <f t="shared" si="15"/>
        <v>CA</v>
      </c>
      <c r="AW54" s="1083" t="str">
        <f t="shared" si="15"/>
        <v>CL</v>
      </c>
      <c r="AX54" s="1083" t="str">
        <f t="shared" si="15"/>
        <v>AIC</v>
      </c>
      <c r="AY54" s="1083" t="str">
        <f t="shared" si="27"/>
        <v>ERB</v>
      </c>
      <c r="AZ54" s="1083" t="str">
        <f t="shared" si="27"/>
        <v>GRB</v>
      </c>
      <c r="BA54" s="1083" t="str">
        <f t="shared" si="27"/>
        <v>Non-Op</v>
      </c>
      <c r="BC54" s="623"/>
      <c r="BD54" s="623"/>
      <c r="BF54" s="623"/>
      <c r="BG54" s="623"/>
      <c r="BH54" s="623"/>
      <c r="BI54" s="623"/>
      <c r="BJ54" s="623"/>
      <c r="BK54" s="623"/>
      <c r="BL54" s="623"/>
      <c r="BN54" s="902"/>
    </row>
    <row r="55" spans="1:66" s="638" customFormat="1" ht="12" customHeight="1">
      <c r="A55" s="655">
        <v>10800631</v>
      </c>
      <c r="B55" s="652" t="s">
        <v>3373</v>
      </c>
      <c r="C55" s="659" t="s">
        <v>1437</v>
      </c>
      <c r="D55" s="640" t="s">
        <v>1384</v>
      </c>
      <c r="E55" s="640"/>
      <c r="F55" s="653">
        <v>43070</v>
      </c>
      <c r="G55" s="640"/>
      <c r="H55" s="1170">
        <v>3767581.85</v>
      </c>
      <c r="I55" s="1170">
        <v>3906722.57</v>
      </c>
      <c r="J55" s="1170">
        <v>4043022.63</v>
      </c>
      <c r="K55" s="1170">
        <v>4179580.85</v>
      </c>
      <c r="L55" s="1170">
        <v>4316307.46</v>
      </c>
      <c r="M55" s="1170">
        <v>4452909.38</v>
      </c>
      <c r="N55" s="1170">
        <v>4589607.04</v>
      </c>
      <c r="O55" s="1170">
        <v>4734503.43</v>
      </c>
      <c r="P55" s="1170">
        <v>4879471.99</v>
      </c>
      <c r="Q55" s="1170">
        <v>5024813.01</v>
      </c>
      <c r="R55" s="1170">
        <v>5165389.1399999997</v>
      </c>
      <c r="S55" s="1170">
        <v>5305236.5</v>
      </c>
      <c r="T55" s="1170">
        <v>5445453.8600000003</v>
      </c>
      <c r="U55" s="607"/>
      <c r="V55" s="607">
        <f t="shared" si="0"/>
        <v>4600340.1545833321</v>
      </c>
      <c r="W55" s="1090"/>
      <c r="X55" s="1091"/>
      <c r="Y55" s="591">
        <f t="shared" si="28"/>
        <v>0</v>
      </c>
      <c r="Z55" s="899">
        <f t="shared" si="28"/>
        <v>0</v>
      </c>
      <c r="AA55" s="899">
        <f t="shared" si="28"/>
        <v>0</v>
      </c>
      <c r="AB55" s="1080">
        <f t="shared" si="6"/>
        <v>5445453.8600000003</v>
      </c>
      <c r="AC55" s="1079">
        <f t="shared" si="7"/>
        <v>0</v>
      </c>
      <c r="AD55" s="899">
        <f t="shared" si="23"/>
        <v>0</v>
      </c>
      <c r="AE55" s="903">
        <f t="shared" si="17"/>
        <v>0</v>
      </c>
      <c r="AF55" s="1080">
        <f t="shared" si="18"/>
        <v>5445453.8600000003</v>
      </c>
      <c r="AG55" s="1081">
        <f t="shared" si="8"/>
        <v>5445453.8600000003</v>
      </c>
      <c r="AH55" s="1079">
        <f t="shared" si="9"/>
        <v>0</v>
      </c>
      <c r="AI55" s="901">
        <f t="shared" si="29"/>
        <v>0</v>
      </c>
      <c r="AJ55" s="899">
        <f t="shared" si="29"/>
        <v>0</v>
      </c>
      <c r="AK55" s="899">
        <f t="shared" si="29"/>
        <v>0</v>
      </c>
      <c r="AL55" s="1080">
        <f t="shared" si="10"/>
        <v>4600340.1545833321</v>
      </c>
      <c r="AM55" s="1079">
        <f t="shared" si="11"/>
        <v>0</v>
      </c>
      <c r="AN55" s="899">
        <f t="shared" si="3"/>
        <v>0</v>
      </c>
      <c r="AO55" s="899">
        <f t="shared" si="4"/>
        <v>0</v>
      </c>
      <c r="AP55" s="899">
        <f t="shared" si="12"/>
        <v>4600340.1545833321</v>
      </c>
      <c r="AQ55" s="1081">
        <f t="shared" si="13"/>
        <v>4600340.1545833321</v>
      </c>
      <c r="AR55" s="1079">
        <f t="shared" si="14"/>
        <v>0</v>
      </c>
      <c r="AS55" s="153"/>
      <c r="AT55" s="1082" t="s">
        <v>2771</v>
      </c>
      <c r="AU55" s="523"/>
      <c r="AV55" s="1083" t="str">
        <f t="shared" si="15"/>
        <v>CA</v>
      </c>
      <c r="AW55" s="1083" t="str">
        <f t="shared" si="15"/>
        <v>CL</v>
      </c>
      <c r="AX55" s="1083" t="str">
        <f t="shared" si="15"/>
        <v>AIC</v>
      </c>
      <c r="AY55" s="1083" t="str">
        <f t="shared" si="27"/>
        <v>ERB</v>
      </c>
      <c r="AZ55" s="1083" t="str">
        <f t="shared" si="27"/>
        <v>GRB</v>
      </c>
      <c r="BA55" s="1083" t="str">
        <f t="shared" si="27"/>
        <v>Non-Op</v>
      </c>
      <c r="BC55" s="623"/>
      <c r="BD55" s="623"/>
      <c r="BF55" s="623"/>
      <c r="BG55" s="623"/>
      <c r="BH55" s="623"/>
      <c r="BI55" s="623"/>
      <c r="BJ55" s="623"/>
      <c r="BK55" s="623"/>
      <c r="BL55" s="623"/>
      <c r="BN55" s="902"/>
    </row>
    <row r="56" spans="1:66" s="638" customFormat="1" ht="12" customHeight="1">
      <c r="A56" s="645" t="s">
        <v>2873</v>
      </c>
      <c r="B56" s="646" t="s">
        <v>2873</v>
      </c>
      <c r="C56" s="647" t="s">
        <v>2931</v>
      </c>
      <c r="D56" s="648" t="s">
        <v>1382</v>
      </c>
      <c r="E56" s="648"/>
      <c r="F56" s="654">
        <v>43800</v>
      </c>
      <c r="G56" s="648"/>
      <c r="H56" s="1171">
        <v>7615364.8799999999</v>
      </c>
      <c r="I56" s="1171">
        <v>6515686.4299999997</v>
      </c>
      <c r="J56" s="1171">
        <v>6515686.4299999997</v>
      </c>
      <c r="K56" s="1171">
        <v>9919200.4299999997</v>
      </c>
      <c r="L56" s="1171">
        <v>9919199.1199999992</v>
      </c>
      <c r="M56" s="1171">
        <v>9920937.6400000006</v>
      </c>
      <c r="N56" s="1171">
        <v>11259325.99</v>
      </c>
      <c r="O56" s="1171">
        <v>11257587.470000001</v>
      </c>
      <c r="P56" s="1171">
        <v>11257587.470000001</v>
      </c>
      <c r="Q56" s="1171">
        <v>12688362.869999999</v>
      </c>
      <c r="R56" s="1171">
        <v>12688362.869999999</v>
      </c>
      <c r="S56" s="1171">
        <v>12688342.869999999</v>
      </c>
      <c r="T56" s="1171">
        <v>20144509.690000001</v>
      </c>
      <c r="U56" s="569"/>
      <c r="V56" s="569">
        <f t="shared" si="0"/>
        <v>10709184.739583334</v>
      </c>
      <c r="W56" s="1092" t="s">
        <v>1435</v>
      </c>
      <c r="X56" s="1093"/>
      <c r="Y56" s="591">
        <f t="shared" si="28"/>
        <v>0</v>
      </c>
      <c r="Z56" s="899">
        <f t="shared" si="28"/>
        <v>0</v>
      </c>
      <c r="AA56" s="899">
        <f t="shared" si="28"/>
        <v>0</v>
      </c>
      <c r="AB56" s="1080">
        <f t="shared" si="6"/>
        <v>20144509.690000001</v>
      </c>
      <c r="AC56" s="1079">
        <f t="shared" si="7"/>
        <v>0</v>
      </c>
      <c r="AD56" s="899">
        <f t="shared" si="23"/>
        <v>20144509.690000001</v>
      </c>
      <c r="AE56" s="903">
        <f t="shared" si="17"/>
        <v>0</v>
      </c>
      <c r="AF56" s="1080">
        <f t="shared" si="18"/>
        <v>0</v>
      </c>
      <c r="AG56" s="1081">
        <f t="shared" si="8"/>
        <v>20144509.690000001</v>
      </c>
      <c r="AH56" s="1079">
        <f t="shared" si="9"/>
        <v>0</v>
      </c>
      <c r="AI56" s="901">
        <f t="shared" si="29"/>
        <v>0</v>
      </c>
      <c r="AJ56" s="899">
        <f t="shared" si="29"/>
        <v>0</v>
      </c>
      <c r="AK56" s="899">
        <f t="shared" si="29"/>
        <v>0</v>
      </c>
      <c r="AL56" s="1080">
        <f t="shared" si="10"/>
        <v>10709184.739583334</v>
      </c>
      <c r="AM56" s="1079">
        <f t="shared" si="11"/>
        <v>0</v>
      </c>
      <c r="AN56" s="899">
        <f t="shared" si="3"/>
        <v>10709184.739583334</v>
      </c>
      <c r="AO56" s="899">
        <f t="shared" si="4"/>
        <v>0</v>
      </c>
      <c r="AP56" s="899">
        <f t="shared" si="12"/>
        <v>0</v>
      </c>
      <c r="AQ56" s="1081">
        <f t="shared" ref="AQ56" si="31">SUM(AN56:AP56)</f>
        <v>10709184.739583334</v>
      </c>
      <c r="AR56" s="1079">
        <f t="shared" si="14"/>
        <v>0</v>
      </c>
      <c r="AS56" s="153"/>
      <c r="AT56" s="1082" t="s">
        <v>2772</v>
      </c>
      <c r="AU56" s="523"/>
      <c r="AV56" s="1083" t="str">
        <f t="shared" si="15"/>
        <v>CA</v>
      </c>
      <c r="AW56" s="1083" t="str">
        <f t="shared" si="15"/>
        <v>CL</v>
      </c>
      <c r="AX56" s="1083" t="str">
        <f t="shared" si="15"/>
        <v>AIC</v>
      </c>
      <c r="AY56" s="1083" t="str">
        <f t="shared" si="27"/>
        <v>ERB</v>
      </c>
      <c r="AZ56" s="1083" t="str">
        <f t="shared" si="27"/>
        <v>GRB</v>
      </c>
      <c r="BA56" s="1083" t="str">
        <f t="shared" si="27"/>
        <v>Non-Op</v>
      </c>
      <c r="BC56" s="623"/>
      <c r="BD56" s="623"/>
      <c r="BF56" s="623"/>
      <c r="BG56" s="623"/>
      <c r="BH56" s="623"/>
      <c r="BI56" s="623"/>
      <c r="BJ56" s="623"/>
      <c r="BK56" s="623"/>
      <c r="BL56" s="623"/>
      <c r="BN56" s="902"/>
    </row>
    <row r="57" spans="1:66" s="638" customFormat="1" ht="12" customHeight="1">
      <c r="A57" s="645" t="s">
        <v>1438</v>
      </c>
      <c r="B57" s="646" t="s">
        <v>1438</v>
      </c>
      <c r="C57" s="647" t="s">
        <v>1439</v>
      </c>
      <c r="D57" s="648" t="s">
        <v>1384</v>
      </c>
      <c r="E57" s="648"/>
      <c r="F57" s="654">
        <v>43344</v>
      </c>
      <c r="G57" s="648"/>
      <c r="H57" s="1171">
        <v>-87224442.969999999</v>
      </c>
      <c r="I57" s="1171">
        <v>-87224442.969999999</v>
      </c>
      <c r="J57" s="1171">
        <v>-87224442.969999999</v>
      </c>
      <c r="K57" s="1171">
        <v>-87224442.969999999</v>
      </c>
      <c r="L57" s="1171">
        <v>-87224442.969999999</v>
      </c>
      <c r="M57" s="1171">
        <v>-87224442.969999999</v>
      </c>
      <c r="N57" s="1171">
        <v>-87224442.969999999</v>
      </c>
      <c r="O57" s="1171">
        <v>-87224442.969999999</v>
      </c>
      <c r="P57" s="1171">
        <v>-87224442.969999999</v>
      </c>
      <c r="Q57" s="1171">
        <v>-87224442.969999999</v>
      </c>
      <c r="R57" s="1171">
        <v>-155652868.28999999</v>
      </c>
      <c r="S57" s="1171">
        <v>-155652868.28999999</v>
      </c>
      <c r="T57" s="1171">
        <v>-155652868.28999999</v>
      </c>
      <c r="U57" s="569"/>
      <c r="V57" s="569">
        <f t="shared" si="0"/>
        <v>-101480364.91166668</v>
      </c>
      <c r="W57" s="1092"/>
      <c r="X57" s="1093"/>
      <c r="Y57" s="591">
        <f t="shared" si="28"/>
        <v>0</v>
      </c>
      <c r="Z57" s="899">
        <f t="shared" si="28"/>
        <v>0</v>
      </c>
      <c r="AA57" s="899">
        <f t="shared" si="28"/>
        <v>0</v>
      </c>
      <c r="AB57" s="1080">
        <f t="shared" si="6"/>
        <v>-155652868.28999999</v>
      </c>
      <c r="AC57" s="1079">
        <f t="shared" si="7"/>
        <v>0</v>
      </c>
      <c r="AD57" s="899">
        <f t="shared" si="23"/>
        <v>0</v>
      </c>
      <c r="AE57" s="903">
        <f t="shared" si="17"/>
        <v>0</v>
      </c>
      <c r="AF57" s="1080">
        <f t="shared" si="18"/>
        <v>-155652868.28999999</v>
      </c>
      <c r="AG57" s="1081">
        <f t="shared" si="8"/>
        <v>-155652868.28999999</v>
      </c>
      <c r="AH57" s="1079">
        <f t="shared" si="9"/>
        <v>0</v>
      </c>
      <c r="AI57" s="901">
        <f t="shared" si="29"/>
        <v>0</v>
      </c>
      <c r="AJ57" s="899">
        <f t="shared" si="29"/>
        <v>0</v>
      </c>
      <c r="AK57" s="899">
        <f t="shared" si="29"/>
        <v>0</v>
      </c>
      <c r="AL57" s="1080">
        <f t="shared" si="10"/>
        <v>-101480364.91166668</v>
      </c>
      <c r="AM57" s="1079">
        <f t="shared" si="11"/>
        <v>0</v>
      </c>
      <c r="AN57" s="899">
        <f t="shared" si="3"/>
        <v>0</v>
      </c>
      <c r="AO57" s="899">
        <f t="shared" si="4"/>
        <v>0</v>
      </c>
      <c r="AP57" s="899">
        <f t="shared" si="12"/>
        <v>-101480364.91166668</v>
      </c>
      <c r="AQ57" s="1081">
        <f t="shared" ref="AQ57" si="32">SUM(AN57:AP57)</f>
        <v>-101480364.91166668</v>
      </c>
      <c r="AR57" s="1079">
        <f t="shared" si="14"/>
        <v>0</v>
      </c>
      <c r="AS57" s="153"/>
      <c r="AT57" s="1082" t="s">
        <v>2772</v>
      </c>
      <c r="AU57" s="523"/>
      <c r="AV57" s="1083" t="str">
        <f t="shared" si="15"/>
        <v>CA</v>
      </c>
      <c r="AW57" s="1083" t="str">
        <f t="shared" si="15"/>
        <v>CL</v>
      </c>
      <c r="AX57" s="1083" t="str">
        <f t="shared" si="15"/>
        <v>AIC</v>
      </c>
      <c r="AY57" s="1083" t="str">
        <f t="shared" si="27"/>
        <v>ERB</v>
      </c>
      <c r="AZ57" s="1083" t="str">
        <f t="shared" si="27"/>
        <v>GRB</v>
      </c>
      <c r="BA57" s="1083" t="str">
        <f t="shared" si="27"/>
        <v>Non-Op</v>
      </c>
      <c r="BC57" s="623"/>
      <c r="BD57" s="623"/>
      <c r="BF57" s="623"/>
      <c r="BG57" s="623"/>
      <c r="BH57" s="623"/>
      <c r="BI57" s="623"/>
      <c r="BJ57" s="623"/>
      <c r="BK57" s="623"/>
      <c r="BL57" s="623"/>
      <c r="BN57" s="902"/>
    </row>
    <row r="58" spans="1:66" s="638" customFormat="1" ht="12" customHeight="1">
      <c r="A58" s="645">
        <v>10800701</v>
      </c>
      <c r="B58" s="646" t="s">
        <v>3374</v>
      </c>
      <c r="C58" s="647" t="s">
        <v>1440</v>
      </c>
      <c r="D58" s="648" t="s">
        <v>1384</v>
      </c>
      <c r="E58" s="648"/>
      <c r="F58" s="654">
        <v>43070</v>
      </c>
      <c r="G58" s="648"/>
      <c r="H58" s="1171">
        <v>46098645.710000001</v>
      </c>
      <c r="I58" s="1171">
        <v>46098645.710000001</v>
      </c>
      <c r="J58" s="1171">
        <v>46098645.710000001</v>
      </c>
      <c r="K58" s="1171">
        <v>46098645.710000001</v>
      </c>
      <c r="L58" s="1171">
        <v>46098645.710000001</v>
      </c>
      <c r="M58" s="1171">
        <v>46098645.710000001</v>
      </c>
      <c r="N58" s="1171">
        <v>49908937.619999997</v>
      </c>
      <c r="O58" s="1171">
        <v>49908937.619999997</v>
      </c>
      <c r="P58" s="1171">
        <v>49908937.619999997</v>
      </c>
      <c r="Q58" s="1171">
        <v>49908937.619999997</v>
      </c>
      <c r="R58" s="1171">
        <v>49908937.619999997</v>
      </c>
      <c r="S58" s="1171">
        <v>49908937.619999997</v>
      </c>
      <c r="T58" s="1171">
        <v>75762071.019999996</v>
      </c>
      <c r="U58" s="569"/>
      <c r="V58" s="569">
        <f t="shared" si="0"/>
        <v>49239767.719583333</v>
      </c>
      <c r="W58" s="1090"/>
      <c r="X58" s="1091"/>
      <c r="Y58" s="591">
        <f t="shared" si="28"/>
        <v>0</v>
      </c>
      <c r="Z58" s="899">
        <f t="shared" si="28"/>
        <v>0</v>
      </c>
      <c r="AA58" s="899">
        <f t="shared" si="28"/>
        <v>0</v>
      </c>
      <c r="AB58" s="1080">
        <f t="shared" si="6"/>
        <v>75762071.019999996</v>
      </c>
      <c r="AC58" s="1079">
        <f t="shared" si="7"/>
        <v>0</v>
      </c>
      <c r="AD58" s="899">
        <f t="shared" si="23"/>
        <v>0</v>
      </c>
      <c r="AE58" s="903">
        <f t="shared" si="17"/>
        <v>0</v>
      </c>
      <c r="AF58" s="1080">
        <f t="shared" si="18"/>
        <v>75762071.019999996</v>
      </c>
      <c r="AG58" s="1081">
        <f t="shared" si="8"/>
        <v>75762071.019999996</v>
      </c>
      <c r="AH58" s="1079">
        <f t="shared" si="9"/>
        <v>0</v>
      </c>
      <c r="AI58" s="901">
        <f t="shared" si="29"/>
        <v>0</v>
      </c>
      <c r="AJ58" s="899">
        <f t="shared" si="29"/>
        <v>0</v>
      </c>
      <c r="AK58" s="899">
        <f t="shared" si="29"/>
        <v>0</v>
      </c>
      <c r="AL58" s="1080">
        <f t="shared" si="10"/>
        <v>49239767.719583333</v>
      </c>
      <c r="AM58" s="1079">
        <f t="shared" si="11"/>
        <v>0</v>
      </c>
      <c r="AN58" s="899">
        <f t="shared" si="3"/>
        <v>0</v>
      </c>
      <c r="AO58" s="899">
        <f t="shared" si="4"/>
        <v>0</v>
      </c>
      <c r="AP58" s="899">
        <f t="shared" si="12"/>
        <v>49239767.719583333</v>
      </c>
      <c r="AQ58" s="1081">
        <f t="shared" si="13"/>
        <v>49239767.719583333</v>
      </c>
      <c r="AR58" s="1079">
        <f t="shared" si="14"/>
        <v>0</v>
      </c>
      <c r="AS58" s="153"/>
      <c r="AT58" s="1082" t="s">
        <v>2772</v>
      </c>
      <c r="AU58" s="523"/>
      <c r="AV58" s="1083" t="str">
        <f t="shared" si="15"/>
        <v>CA</v>
      </c>
      <c r="AW58" s="1083" t="str">
        <f t="shared" si="15"/>
        <v>CL</v>
      </c>
      <c r="AX58" s="1083" t="str">
        <f t="shared" si="15"/>
        <v>AIC</v>
      </c>
      <c r="AY58" s="1083" t="str">
        <f t="shared" si="27"/>
        <v>ERB</v>
      </c>
      <c r="AZ58" s="1083" t="str">
        <f t="shared" si="27"/>
        <v>GRB</v>
      </c>
      <c r="BA58" s="1083" t="str">
        <f t="shared" si="27"/>
        <v>Non-Op</v>
      </c>
      <c r="BC58" s="623"/>
      <c r="BD58" s="623"/>
      <c r="BF58" s="623"/>
      <c r="BG58" s="623"/>
      <c r="BH58" s="623"/>
      <c r="BI58" s="623"/>
      <c r="BJ58" s="623"/>
      <c r="BK58" s="623"/>
      <c r="BL58" s="623"/>
      <c r="BN58" s="902"/>
    </row>
    <row r="59" spans="1:66" s="638" customFormat="1" ht="12" customHeight="1">
      <c r="A59" s="655">
        <v>10800711</v>
      </c>
      <c r="B59" s="652" t="s">
        <v>3375</v>
      </c>
      <c r="C59" s="659" t="s">
        <v>1441</v>
      </c>
      <c r="D59" s="656" t="s">
        <v>1384</v>
      </c>
      <c r="E59" s="656"/>
      <c r="F59" s="657">
        <v>43070</v>
      </c>
      <c r="G59" s="656"/>
      <c r="H59" s="1172">
        <v>-46098645.710000001</v>
      </c>
      <c r="I59" s="1172">
        <v>-46098645.710000001</v>
      </c>
      <c r="J59" s="1172">
        <v>-46098645.710000001</v>
      </c>
      <c r="K59" s="1172">
        <v>-46098645.710000001</v>
      </c>
      <c r="L59" s="1172">
        <v>-46098645.710000001</v>
      </c>
      <c r="M59" s="1172">
        <v>-46098645.710000001</v>
      </c>
      <c r="N59" s="1172">
        <v>-49908937.619999997</v>
      </c>
      <c r="O59" s="1172">
        <v>-49908937.619999997</v>
      </c>
      <c r="P59" s="1172">
        <v>-49908937.619999997</v>
      </c>
      <c r="Q59" s="1172">
        <v>-49908937.619999997</v>
      </c>
      <c r="R59" s="1172">
        <v>-49908937.619999997</v>
      </c>
      <c r="S59" s="1172">
        <v>-49908937.619999997</v>
      </c>
      <c r="T59" s="1172">
        <v>-75762071.019999996</v>
      </c>
      <c r="U59" s="607"/>
      <c r="V59" s="607">
        <f t="shared" si="0"/>
        <v>-49239767.719583333</v>
      </c>
      <c r="W59" s="1090"/>
      <c r="X59" s="1091"/>
      <c r="Y59" s="591">
        <f t="shared" si="28"/>
        <v>0</v>
      </c>
      <c r="Z59" s="899">
        <f t="shared" si="28"/>
        <v>0</v>
      </c>
      <c r="AA59" s="899">
        <f t="shared" si="28"/>
        <v>0</v>
      </c>
      <c r="AB59" s="1080">
        <f t="shared" si="6"/>
        <v>-75762071.019999996</v>
      </c>
      <c r="AC59" s="1079">
        <f t="shared" si="7"/>
        <v>0</v>
      </c>
      <c r="AD59" s="899">
        <f t="shared" si="23"/>
        <v>0</v>
      </c>
      <c r="AE59" s="903">
        <f t="shared" si="17"/>
        <v>0</v>
      </c>
      <c r="AF59" s="1080">
        <f t="shared" si="18"/>
        <v>-75762071.019999996</v>
      </c>
      <c r="AG59" s="1081">
        <f t="shared" si="8"/>
        <v>-75762071.019999996</v>
      </c>
      <c r="AH59" s="1079">
        <f t="shared" si="9"/>
        <v>0</v>
      </c>
      <c r="AI59" s="901">
        <f t="shared" si="29"/>
        <v>0</v>
      </c>
      <c r="AJ59" s="899">
        <f t="shared" si="29"/>
        <v>0</v>
      </c>
      <c r="AK59" s="899">
        <f t="shared" si="29"/>
        <v>0</v>
      </c>
      <c r="AL59" s="1080">
        <f t="shared" si="10"/>
        <v>-49239767.719583333</v>
      </c>
      <c r="AM59" s="1079">
        <f t="shared" si="11"/>
        <v>0</v>
      </c>
      <c r="AN59" s="899">
        <f t="shared" si="3"/>
        <v>0</v>
      </c>
      <c r="AO59" s="899">
        <f t="shared" si="4"/>
        <v>0</v>
      </c>
      <c r="AP59" s="899">
        <f t="shared" si="12"/>
        <v>-49239767.719583333</v>
      </c>
      <c r="AQ59" s="1081">
        <f t="shared" si="13"/>
        <v>-49239767.719583333</v>
      </c>
      <c r="AR59" s="1079">
        <f t="shared" si="14"/>
        <v>0</v>
      </c>
      <c r="AS59" s="153"/>
      <c r="AT59" s="1082" t="s">
        <v>2772</v>
      </c>
      <c r="AU59" s="523"/>
      <c r="AV59" s="1083" t="str">
        <f t="shared" si="15"/>
        <v>CA</v>
      </c>
      <c r="AW59" s="1083" t="str">
        <f t="shared" si="15"/>
        <v>CL</v>
      </c>
      <c r="AX59" s="1083" t="str">
        <f t="shared" si="15"/>
        <v>AIC</v>
      </c>
      <c r="AY59" s="1083" t="str">
        <f t="shared" si="27"/>
        <v>ERB</v>
      </c>
      <c r="AZ59" s="1083" t="str">
        <f t="shared" si="27"/>
        <v>GRB</v>
      </c>
      <c r="BA59" s="1083" t="str">
        <f t="shared" si="27"/>
        <v>Non-Op</v>
      </c>
      <c r="BC59" s="623"/>
      <c r="BD59" s="623"/>
      <c r="BF59" s="623"/>
      <c r="BG59" s="623"/>
      <c r="BH59" s="623"/>
      <c r="BI59" s="623"/>
      <c r="BJ59" s="623"/>
      <c r="BK59" s="623"/>
      <c r="BL59" s="623"/>
      <c r="BN59" s="902"/>
    </row>
    <row r="60" spans="1:66" s="638" customFormat="1" ht="12" customHeight="1">
      <c r="A60" s="645">
        <v>10800721</v>
      </c>
      <c r="B60" s="646" t="s">
        <v>3376</v>
      </c>
      <c r="C60" s="647" t="s">
        <v>1442</v>
      </c>
      <c r="D60" s="648" t="s">
        <v>1384</v>
      </c>
      <c r="E60" s="648"/>
      <c r="F60" s="654">
        <v>43070</v>
      </c>
      <c r="G60" s="648"/>
      <c r="H60" s="1171">
        <v>0</v>
      </c>
      <c r="I60" s="1171">
        <v>0</v>
      </c>
      <c r="J60" s="1171">
        <v>0</v>
      </c>
      <c r="K60" s="1171">
        <v>0</v>
      </c>
      <c r="L60" s="1171">
        <v>0</v>
      </c>
      <c r="M60" s="1171">
        <v>0</v>
      </c>
      <c r="N60" s="1171">
        <v>0</v>
      </c>
      <c r="O60" s="1171">
        <v>0</v>
      </c>
      <c r="P60" s="1171">
        <v>0</v>
      </c>
      <c r="Q60" s="1171">
        <v>0</v>
      </c>
      <c r="R60" s="1171">
        <v>0</v>
      </c>
      <c r="S60" s="1171">
        <v>0</v>
      </c>
      <c r="T60" s="1171">
        <v>0</v>
      </c>
      <c r="U60" s="569"/>
      <c r="V60" s="569">
        <f t="shared" si="0"/>
        <v>0</v>
      </c>
      <c r="W60" s="1090"/>
      <c r="X60" s="1091"/>
      <c r="Y60" s="591">
        <f t="shared" si="28"/>
        <v>0</v>
      </c>
      <c r="Z60" s="899">
        <f t="shared" si="28"/>
        <v>0</v>
      </c>
      <c r="AA60" s="899">
        <f t="shared" si="28"/>
        <v>0</v>
      </c>
      <c r="AB60" s="1080">
        <f t="shared" si="6"/>
        <v>0</v>
      </c>
      <c r="AC60" s="1079">
        <f t="shared" si="7"/>
        <v>0</v>
      </c>
      <c r="AD60" s="899">
        <f t="shared" si="23"/>
        <v>0</v>
      </c>
      <c r="AE60" s="903">
        <f t="shared" si="17"/>
        <v>0</v>
      </c>
      <c r="AF60" s="1080">
        <f t="shared" si="18"/>
        <v>0</v>
      </c>
      <c r="AG60" s="1081">
        <f t="shared" si="8"/>
        <v>0</v>
      </c>
      <c r="AH60" s="1079">
        <f t="shared" si="9"/>
        <v>0</v>
      </c>
      <c r="AI60" s="901">
        <f t="shared" si="29"/>
        <v>0</v>
      </c>
      <c r="AJ60" s="899">
        <f t="shared" si="29"/>
        <v>0</v>
      </c>
      <c r="AK60" s="899">
        <f t="shared" si="29"/>
        <v>0</v>
      </c>
      <c r="AL60" s="1080">
        <f t="shared" si="10"/>
        <v>0</v>
      </c>
      <c r="AM60" s="1079">
        <f t="shared" si="11"/>
        <v>0</v>
      </c>
      <c r="AN60" s="899">
        <f t="shared" si="3"/>
        <v>0</v>
      </c>
      <c r="AO60" s="899">
        <f t="shared" si="4"/>
        <v>0</v>
      </c>
      <c r="AP60" s="899">
        <f t="shared" si="12"/>
        <v>0</v>
      </c>
      <c r="AQ60" s="1081">
        <f t="shared" si="13"/>
        <v>0</v>
      </c>
      <c r="AR60" s="1079">
        <f t="shared" si="14"/>
        <v>0</v>
      </c>
      <c r="AS60" s="153"/>
      <c r="AT60" s="1082" t="s">
        <v>2772</v>
      </c>
      <c r="AU60" s="523"/>
      <c r="AV60" s="1083" t="str">
        <f t="shared" si="15"/>
        <v>CA</v>
      </c>
      <c r="AW60" s="1083" t="str">
        <f t="shared" si="15"/>
        <v>CL</v>
      </c>
      <c r="AX60" s="1083" t="str">
        <f t="shared" si="15"/>
        <v>AIC</v>
      </c>
      <c r="AY60" s="1083" t="str">
        <f t="shared" si="27"/>
        <v>ERB</v>
      </c>
      <c r="AZ60" s="1083" t="str">
        <f t="shared" si="27"/>
        <v>GRB</v>
      </c>
      <c r="BA60" s="1083" t="str">
        <f t="shared" si="27"/>
        <v>Non-Op</v>
      </c>
      <c r="BC60" s="623"/>
      <c r="BD60" s="623"/>
      <c r="BF60" s="623"/>
      <c r="BG60" s="623"/>
      <c r="BH60" s="623"/>
      <c r="BI60" s="623"/>
      <c r="BJ60" s="623"/>
      <c r="BK60" s="623"/>
      <c r="BL60" s="623"/>
      <c r="BN60" s="902"/>
    </row>
    <row r="61" spans="1:66" s="638" customFormat="1" ht="12" customHeight="1">
      <c r="A61" s="645" t="s">
        <v>2874</v>
      </c>
      <c r="B61" s="646" t="s">
        <v>2874</v>
      </c>
      <c r="C61" s="647" t="s">
        <v>2932</v>
      </c>
      <c r="D61" s="648" t="s">
        <v>1384</v>
      </c>
      <c r="E61" s="648"/>
      <c r="F61" s="654">
        <v>43709</v>
      </c>
      <c r="G61" s="648"/>
      <c r="H61" s="1171">
        <v>-82224442.969999999</v>
      </c>
      <c r="I61" s="1171">
        <v>-82224442.969999999</v>
      </c>
      <c r="J61" s="1171">
        <v>-82224442.969999999</v>
      </c>
      <c r="K61" s="1171">
        <v>-82224442.969999999</v>
      </c>
      <c r="L61" s="1171">
        <v>-82224442.969999999</v>
      </c>
      <c r="M61" s="1171">
        <v>-82224442.969999999</v>
      </c>
      <c r="N61" s="1171">
        <v>-82224442.969999999</v>
      </c>
      <c r="O61" s="1171">
        <v>-82224442.969999999</v>
      </c>
      <c r="P61" s="1171">
        <v>-82224442.969999999</v>
      </c>
      <c r="Q61" s="1171">
        <v>-82224442.969999999</v>
      </c>
      <c r="R61" s="1171">
        <v>-110972218.59999999</v>
      </c>
      <c r="S61" s="1171">
        <v>-110972218.59999999</v>
      </c>
      <c r="T61" s="1171">
        <v>-110972218.59999999</v>
      </c>
      <c r="U61" s="569"/>
      <c r="V61" s="569">
        <f t="shared" si="0"/>
        <v>-88213562.892916679</v>
      </c>
      <c r="W61" s="1092"/>
      <c r="X61" s="1093"/>
      <c r="Y61" s="591">
        <f t="shared" si="28"/>
        <v>0</v>
      </c>
      <c r="Z61" s="899">
        <f t="shared" si="28"/>
        <v>0</v>
      </c>
      <c r="AA61" s="899">
        <f t="shared" si="28"/>
        <v>0</v>
      </c>
      <c r="AB61" s="1080">
        <f t="shared" si="6"/>
        <v>-110972218.59999999</v>
      </c>
      <c r="AC61" s="1079">
        <f t="shared" si="7"/>
        <v>0</v>
      </c>
      <c r="AD61" s="899">
        <f t="shared" si="23"/>
        <v>0</v>
      </c>
      <c r="AE61" s="903">
        <f t="shared" si="17"/>
        <v>0</v>
      </c>
      <c r="AF61" s="1080">
        <f t="shared" si="18"/>
        <v>-110972218.59999999</v>
      </c>
      <c r="AG61" s="1081">
        <f t="shared" si="8"/>
        <v>-110972218.59999999</v>
      </c>
      <c r="AH61" s="1079">
        <f t="shared" si="9"/>
        <v>0</v>
      </c>
      <c r="AI61" s="901">
        <f t="shared" si="29"/>
        <v>0</v>
      </c>
      <c r="AJ61" s="899">
        <f t="shared" si="29"/>
        <v>0</v>
      </c>
      <c r="AK61" s="899">
        <f t="shared" si="29"/>
        <v>0</v>
      </c>
      <c r="AL61" s="1080">
        <f t="shared" si="10"/>
        <v>-88213562.892916679</v>
      </c>
      <c r="AM61" s="1079">
        <f t="shared" si="11"/>
        <v>0</v>
      </c>
      <c r="AN61" s="899">
        <f t="shared" si="3"/>
        <v>0</v>
      </c>
      <c r="AO61" s="899">
        <f t="shared" si="4"/>
        <v>0</v>
      </c>
      <c r="AP61" s="899">
        <f t="shared" si="12"/>
        <v>-88213562.892916679</v>
      </c>
      <c r="AQ61" s="1081">
        <f t="shared" ref="AQ61" si="33">SUM(AN61:AP61)</f>
        <v>-88213562.892916679</v>
      </c>
      <c r="AR61" s="1079">
        <f t="shared" si="14"/>
        <v>0</v>
      </c>
      <c r="AS61" s="153"/>
      <c r="AT61" s="1082" t="s">
        <v>2772</v>
      </c>
      <c r="AU61" s="523"/>
      <c r="AV61" s="1083" t="str">
        <f t="shared" si="15"/>
        <v>CA</v>
      </c>
      <c r="AW61" s="1083" t="str">
        <f t="shared" si="15"/>
        <v>CL</v>
      </c>
      <c r="AX61" s="1083" t="str">
        <f t="shared" si="15"/>
        <v>AIC</v>
      </c>
      <c r="AY61" s="1083" t="str">
        <f t="shared" si="27"/>
        <v>ERB</v>
      </c>
      <c r="AZ61" s="1083" t="str">
        <f t="shared" si="27"/>
        <v>GRB</v>
      </c>
      <c r="BA61" s="1083" t="str">
        <f t="shared" si="27"/>
        <v>Non-Op</v>
      </c>
      <c r="BC61" s="623"/>
      <c r="BD61" s="623"/>
      <c r="BF61" s="623"/>
      <c r="BG61" s="623"/>
      <c r="BH61" s="623"/>
      <c r="BI61" s="623"/>
      <c r="BJ61" s="623"/>
      <c r="BK61" s="623"/>
      <c r="BL61" s="623"/>
      <c r="BN61" s="902"/>
    </row>
    <row r="62" spans="1:66" s="638" customFormat="1" ht="12" customHeight="1">
      <c r="A62" s="655">
        <v>10800741</v>
      </c>
      <c r="B62" s="660" t="s">
        <v>3377</v>
      </c>
      <c r="C62" s="910" t="s">
        <v>1443</v>
      </c>
      <c r="D62" s="640" t="s">
        <v>1384</v>
      </c>
      <c r="E62" s="640"/>
      <c r="F62" s="653">
        <v>43070</v>
      </c>
      <c r="G62" s="640"/>
      <c r="H62" s="1170">
        <v>3767581.85</v>
      </c>
      <c r="I62" s="1172">
        <v>3906722.57</v>
      </c>
      <c r="J62" s="1172">
        <v>4043022.63</v>
      </c>
      <c r="K62" s="1172">
        <v>4179580.85</v>
      </c>
      <c r="L62" s="1172">
        <v>4316307.46</v>
      </c>
      <c r="M62" s="1172">
        <v>4452909.38</v>
      </c>
      <c r="N62" s="1172">
        <v>4589607.04</v>
      </c>
      <c r="O62" s="1172">
        <v>4734503.43</v>
      </c>
      <c r="P62" s="1172">
        <v>4879471.99</v>
      </c>
      <c r="Q62" s="1172">
        <v>5024813.01</v>
      </c>
      <c r="R62" s="1172">
        <v>5165389.1399999997</v>
      </c>
      <c r="S62" s="1172">
        <v>5305236.5</v>
      </c>
      <c r="T62" s="1172">
        <v>5445453.8600000003</v>
      </c>
      <c r="U62" s="607"/>
      <c r="V62" s="607">
        <f t="shared" si="0"/>
        <v>4600340.1545833321</v>
      </c>
      <c r="W62" s="1090"/>
      <c r="X62" s="1091"/>
      <c r="Y62" s="591">
        <f t="shared" si="28"/>
        <v>0</v>
      </c>
      <c r="Z62" s="899">
        <f t="shared" si="28"/>
        <v>0</v>
      </c>
      <c r="AA62" s="899">
        <f t="shared" si="28"/>
        <v>0</v>
      </c>
      <c r="AB62" s="1080">
        <f t="shared" si="6"/>
        <v>5445453.8600000003</v>
      </c>
      <c r="AC62" s="1079">
        <f t="shared" si="7"/>
        <v>0</v>
      </c>
      <c r="AD62" s="899">
        <f t="shared" si="23"/>
        <v>0</v>
      </c>
      <c r="AE62" s="903">
        <f t="shared" si="17"/>
        <v>0</v>
      </c>
      <c r="AF62" s="1080">
        <f t="shared" si="18"/>
        <v>5445453.8600000003</v>
      </c>
      <c r="AG62" s="1081">
        <f t="shared" si="8"/>
        <v>5445453.8600000003</v>
      </c>
      <c r="AH62" s="1079">
        <f t="shared" si="9"/>
        <v>0</v>
      </c>
      <c r="AI62" s="901">
        <f t="shared" si="29"/>
        <v>0</v>
      </c>
      <c r="AJ62" s="899">
        <f t="shared" si="29"/>
        <v>0</v>
      </c>
      <c r="AK62" s="899">
        <f t="shared" si="29"/>
        <v>0</v>
      </c>
      <c r="AL62" s="1080">
        <f t="shared" si="10"/>
        <v>4600340.1545833321</v>
      </c>
      <c r="AM62" s="1079">
        <f t="shared" si="11"/>
        <v>0</v>
      </c>
      <c r="AN62" s="899">
        <f t="shared" si="3"/>
        <v>0</v>
      </c>
      <c r="AO62" s="899">
        <f t="shared" si="4"/>
        <v>0</v>
      </c>
      <c r="AP62" s="899">
        <f t="shared" si="12"/>
        <v>4600340.1545833321</v>
      </c>
      <c r="AQ62" s="1081">
        <f t="shared" si="13"/>
        <v>4600340.1545833321</v>
      </c>
      <c r="AR62" s="1079">
        <f t="shared" si="14"/>
        <v>0</v>
      </c>
      <c r="AS62" s="153"/>
      <c r="AT62" s="1082"/>
      <c r="AU62" s="523"/>
      <c r="AV62" s="1083" t="str">
        <f t="shared" si="15"/>
        <v>CA</v>
      </c>
      <c r="AW62" s="1083" t="str">
        <f t="shared" si="15"/>
        <v>CL</v>
      </c>
      <c r="AX62" s="1083" t="str">
        <f t="shared" si="15"/>
        <v>AIC</v>
      </c>
      <c r="AY62" s="1083" t="str">
        <f t="shared" si="27"/>
        <v>ERB</v>
      </c>
      <c r="AZ62" s="1083" t="str">
        <f t="shared" si="27"/>
        <v>GRB</v>
      </c>
      <c r="BA62" s="1083" t="str">
        <f t="shared" si="27"/>
        <v>Non-Op</v>
      </c>
      <c r="BC62" s="623"/>
      <c r="BD62" s="623"/>
      <c r="BF62" s="623"/>
      <c r="BG62" s="623"/>
      <c r="BH62" s="623"/>
      <c r="BI62" s="623"/>
      <c r="BJ62" s="623"/>
      <c r="BK62" s="623"/>
      <c r="BL62" s="623"/>
      <c r="BN62" s="902"/>
    </row>
    <row r="63" spans="1:66" s="638" customFormat="1" ht="12" customHeight="1">
      <c r="A63" s="655">
        <v>10800751</v>
      </c>
      <c r="B63" s="660" t="s">
        <v>3378</v>
      </c>
      <c r="C63" s="910" t="s">
        <v>1444</v>
      </c>
      <c r="D63" s="640" t="s">
        <v>1384</v>
      </c>
      <c r="E63" s="640"/>
      <c r="F63" s="653">
        <v>43070</v>
      </c>
      <c r="G63" s="640"/>
      <c r="H63" s="1170">
        <v>-3767581.85</v>
      </c>
      <c r="I63" s="1172">
        <v>-3906722.57</v>
      </c>
      <c r="J63" s="1172">
        <v>-4043022.63</v>
      </c>
      <c r="K63" s="1172">
        <v>-4179580.85</v>
      </c>
      <c r="L63" s="1172">
        <v>-4316307.46</v>
      </c>
      <c r="M63" s="1172">
        <v>-4452909.38</v>
      </c>
      <c r="N63" s="1172">
        <v>-4589607.04</v>
      </c>
      <c r="O63" s="1172">
        <v>-4734503.43</v>
      </c>
      <c r="P63" s="1172">
        <v>-4879471.99</v>
      </c>
      <c r="Q63" s="1172">
        <v>-5024813.01</v>
      </c>
      <c r="R63" s="1172">
        <v>-5165389.1399999997</v>
      </c>
      <c r="S63" s="1172">
        <v>-5305236.5</v>
      </c>
      <c r="T63" s="1172">
        <v>-5445453.8600000003</v>
      </c>
      <c r="U63" s="607"/>
      <c r="V63" s="607">
        <f t="shared" si="0"/>
        <v>-4600340.1545833321</v>
      </c>
      <c r="W63" s="1090"/>
      <c r="X63" s="1091"/>
      <c r="Y63" s="591">
        <f t="shared" si="28"/>
        <v>0</v>
      </c>
      <c r="Z63" s="899">
        <f t="shared" si="28"/>
        <v>0</v>
      </c>
      <c r="AA63" s="899">
        <f t="shared" si="28"/>
        <v>0</v>
      </c>
      <c r="AB63" s="1080">
        <f t="shared" si="6"/>
        <v>-5445453.8600000003</v>
      </c>
      <c r="AC63" s="1079">
        <f t="shared" si="7"/>
        <v>0</v>
      </c>
      <c r="AD63" s="899">
        <f t="shared" si="23"/>
        <v>0</v>
      </c>
      <c r="AE63" s="903">
        <f t="shared" si="17"/>
        <v>0</v>
      </c>
      <c r="AF63" s="1080">
        <f t="shared" si="18"/>
        <v>-5445453.8600000003</v>
      </c>
      <c r="AG63" s="1081">
        <f t="shared" si="8"/>
        <v>-5445453.8600000003</v>
      </c>
      <c r="AH63" s="1079">
        <f t="shared" si="9"/>
        <v>0</v>
      </c>
      <c r="AI63" s="901">
        <f t="shared" si="29"/>
        <v>0</v>
      </c>
      <c r="AJ63" s="899">
        <f t="shared" si="29"/>
        <v>0</v>
      </c>
      <c r="AK63" s="899">
        <f t="shared" si="29"/>
        <v>0</v>
      </c>
      <c r="AL63" s="1080">
        <f t="shared" si="10"/>
        <v>-4600340.1545833321</v>
      </c>
      <c r="AM63" s="1079">
        <f t="shared" si="11"/>
        <v>0</v>
      </c>
      <c r="AN63" s="899">
        <f t="shared" si="3"/>
        <v>0</v>
      </c>
      <c r="AO63" s="899">
        <f t="shared" si="4"/>
        <v>0</v>
      </c>
      <c r="AP63" s="899">
        <f t="shared" si="12"/>
        <v>-4600340.1545833321</v>
      </c>
      <c r="AQ63" s="1081">
        <f t="shared" si="13"/>
        <v>-4600340.1545833321</v>
      </c>
      <c r="AR63" s="1079">
        <f t="shared" si="14"/>
        <v>0</v>
      </c>
      <c r="AS63" s="153"/>
      <c r="AT63" s="1082"/>
      <c r="AU63" s="523"/>
      <c r="AV63" s="1083" t="str">
        <f t="shared" si="15"/>
        <v>CA</v>
      </c>
      <c r="AW63" s="1083" t="str">
        <f t="shared" si="15"/>
        <v>CL</v>
      </c>
      <c r="AX63" s="1083" t="str">
        <f t="shared" si="15"/>
        <v>AIC</v>
      </c>
      <c r="AY63" s="1083" t="str">
        <f t="shared" si="27"/>
        <v>ERB</v>
      </c>
      <c r="AZ63" s="1083" t="str">
        <f t="shared" si="27"/>
        <v>GRB</v>
      </c>
      <c r="BA63" s="1083" t="str">
        <f t="shared" si="27"/>
        <v>Non-Op</v>
      </c>
      <c r="BC63" s="623"/>
      <c r="BD63" s="623"/>
      <c r="BF63" s="623"/>
      <c r="BG63" s="623"/>
      <c r="BH63" s="623"/>
      <c r="BI63" s="623"/>
      <c r="BJ63" s="623"/>
      <c r="BK63" s="623"/>
      <c r="BL63" s="623"/>
      <c r="BN63" s="902"/>
    </row>
    <row r="64" spans="1:66" s="638" customFormat="1" ht="12" customHeight="1">
      <c r="A64" s="655" t="s">
        <v>2875</v>
      </c>
      <c r="B64" s="652" t="s">
        <v>2875</v>
      </c>
      <c r="C64" s="659" t="s">
        <v>2933</v>
      </c>
      <c r="D64" s="640" t="s">
        <v>3098</v>
      </c>
      <c r="E64" s="640"/>
      <c r="F64" s="653">
        <v>43800</v>
      </c>
      <c r="G64" s="640"/>
      <c r="H64" s="1172">
        <v>-7615364.8799999999</v>
      </c>
      <c r="I64" s="1172">
        <v>-6515686.4299999997</v>
      </c>
      <c r="J64" s="1172">
        <v>-6515686.4299999997</v>
      </c>
      <c r="K64" s="1172">
        <v>-9919200.4299999997</v>
      </c>
      <c r="L64" s="1172">
        <v>-9919199.1199999992</v>
      </c>
      <c r="M64" s="1172">
        <v>-9920937.6400000006</v>
      </c>
      <c r="N64" s="1172">
        <v>-11259325.99</v>
      </c>
      <c r="O64" s="1172">
        <v>-11257587.470000001</v>
      </c>
      <c r="P64" s="1172">
        <v>-11257587.470000001</v>
      </c>
      <c r="Q64" s="1172">
        <v>-12688342.869999999</v>
      </c>
      <c r="R64" s="1172">
        <v>-12688342.869999999</v>
      </c>
      <c r="S64" s="1172">
        <v>-12688342.869999999</v>
      </c>
      <c r="T64" s="1172">
        <v>-20144509.690000001</v>
      </c>
      <c r="U64" s="606"/>
      <c r="V64" s="606">
        <f t="shared" si="0"/>
        <v>-10709181.406250002</v>
      </c>
      <c r="W64" s="1092"/>
      <c r="X64" s="1093"/>
      <c r="Y64" s="591">
        <f t="shared" si="28"/>
        <v>-20144509.690000001</v>
      </c>
      <c r="Z64" s="899">
        <f t="shared" si="28"/>
        <v>0</v>
      </c>
      <c r="AA64" s="899">
        <f t="shared" si="28"/>
        <v>0</v>
      </c>
      <c r="AB64" s="1080">
        <f t="shared" si="6"/>
        <v>0</v>
      </c>
      <c r="AC64" s="1079">
        <f t="shared" si="7"/>
        <v>0</v>
      </c>
      <c r="AD64" s="899">
        <f t="shared" si="23"/>
        <v>0</v>
      </c>
      <c r="AE64" s="903">
        <f t="shared" si="17"/>
        <v>0</v>
      </c>
      <c r="AF64" s="1080">
        <f t="shared" si="18"/>
        <v>0</v>
      </c>
      <c r="AG64" s="1081">
        <f t="shared" si="8"/>
        <v>0</v>
      </c>
      <c r="AH64" s="1079">
        <f t="shared" si="9"/>
        <v>0</v>
      </c>
      <c r="AI64" s="901">
        <f t="shared" si="29"/>
        <v>-10709181.406250002</v>
      </c>
      <c r="AJ64" s="899">
        <f t="shared" si="29"/>
        <v>0</v>
      </c>
      <c r="AK64" s="899">
        <f t="shared" si="29"/>
        <v>0</v>
      </c>
      <c r="AL64" s="1080">
        <f t="shared" si="10"/>
        <v>0</v>
      </c>
      <c r="AM64" s="1079">
        <f t="shared" si="11"/>
        <v>0</v>
      </c>
      <c r="AN64" s="899">
        <f t="shared" si="3"/>
        <v>0</v>
      </c>
      <c r="AO64" s="899">
        <f t="shared" si="4"/>
        <v>0</v>
      </c>
      <c r="AP64" s="899">
        <f t="shared" si="12"/>
        <v>0</v>
      </c>
      <c r="AQ64" s="1081">
        <f t="shared" si="13"/>
        <v>0</v>
      </c>
      <c r="AR64" s="1079">
        <f t="shared" si="14"/>
        <v>0</v>
      </c>
      <c r="AS64" s="153"/>
      <c r="AT64" s="1082" t="s">
        <v>2772</v>
      </c>
      <c r="AU64" s="523"/>
      <c r="AV64" s="1083" t="str">
        <f t="shared" si="15"/>
        <v>CA</v>
      </c>
      <c r="AW64" s="1083" t="str">
        <f t="shared" si="15"/>
        <v>CL</v>
      </c>
      <c r="AX64" s="1083" t="str">
        <f t="shared" si="15"/>
        <v>AIC</v>
      </c>
      <c r="AY64" s="1083" t="str">
        <f t="shared" si="27"/>
        <v>ERB</v>
      </c>
      <c r="AZ64" s="1083" t="str">
        <f t="shared" si="27"/>
        <v>GRB</v>
      </c>
      <c r="BA64" s="1083" t="str">
        <f t="shared" si="27"/>
        <v>Non-Op</v>
      </c>
      <c r="BC64" s="623"/>
      <c r="BD64" s="623"/>
      <c r="BF64" s="623"/>
      <c r="BG64" s="623"/>
      <c r="BH64" s="623"/>
      <c r="BI64" s="623"/>
      <c r="BJ64" s="623"/>
      <c r="BK64" s="623"/>
      <c r="BL64" s="623"/>
      <c r="BN64" s="902"/>
    </row>
    <row r="65" spans="1:66" s="638" customFormat="1" ht="12" customHeight="1">
      <c r="A65" s="655" t="s">
        <v>2876</v>
      </c>
      <c r="B65" s="652" t="s">
        <v>2876</v>
      </c>
      <c r="C65" s="639" t="s">
        <v>2934</v>
      </c>
      <c r="D65" s="656" t="s">
        <v>3098</v>
      </c>
      <c r="E65" s="656"/>
      <c r="F65" s="657">
        <v>43800</v>
      </c>
      <c r="G65" s="656"/>
      <c r="H65" s="1170">
        <v>7079484.9400000004</v>
      </c>
      <c r="I65" s="1170">
        <v>6515686.4299999997</v>
      </c>
      <c r="J65" s="1170">
        <v>2737327.93</v>
      </c>
      <c r="K65" s="1170">
        <v>9919199.9299999997</v>
      </c>
      <c r="L65" s="1170">
        <v>9919199.1199999992</v>
      </c>
      <c r="M65" s="1170">
        <v>9920937.6400000006</v>
      </c>
      <c r="N65" s="1170">
        <v>11257587.470000001</v>
      </c>
      <c r="O65" s="1170">
        <v>11257587.470000001</v>
      </c>
      <c r="P65" s="1170">
        <v>11257587.470000001</v>
      </c>
      <c r="Q65" s="1170">
        <v>12688342.869999999</v>
      </c>
      <c r="R65" s="1170">
        <v>12688342.869999999</v>
      </c>
      <c r="S65" s="1170">
        <v>12688342.869999999</v>
      </c>
      <c r="T65" s="1170">
        <v>20144509.690000001</v>
      </c>
      <c r="U65" s="606"/>
      <c r="V65" s="606">
        <f t="shared" si="0"/>
        <v>10371844.94875</v>
      </c>
      <c r="W65" s="1092"/>
      <c r="X65" s="1093"/>
      <c r="Y65" s="591">
        <f t="shared" si="28"/>
        <v>20144509.690000001</v>
      </c>
      <c r="Z65" s="899">
        <f t="shared" si="28"/>
        <v>0</v>
      </c>
      <c r="AA65" s="899">
        <f t="shared" si="28"/>
        <v>0</v>
      </c>
      <c r="AB65" s="1080">
        <f t="shared" si="6"/>
        <v>0</v>
      </c>
      <c r="AC65" s="1079">
        <f t="shared" si="7"/>
        <v>0</v>
      </c>
      <c r="AD65" s="899">
        <f t="shared" si="23"/>
        <v>0</v>
      </c>
      <c r="AE65" s="903">
        <f t="shared" si="17"/>
        <v>0</v>
      </c>
      <c r="AF65" s="1080">
        <f t="shared" si="18"/>
        <v>0</v>
      </c>
      <c r="AG65" s="1081">
        <f t="shared" si="8"/>
        <v>0</v>
      </c>
      <c r="AH65" s="1079">
        <f t="shared" si="9"/>
        <v>0</v>
      </c>
      <c r="AI65" s="901">
        <f t="shared" si="29"/>
        <v>10371844.94875</v>
      </c>
      <c r="AJ65" s="899">
        <f t="shared" si="29"/>
        <v>0</v>
      </c>
      <c r="AK65" s="899">
        <f t="shared" si="29"/>
        <v>0</v>
      </c>
      <c r="AL65" s="1080">
        <f t="shared" si="10"/>
        <v>0</v>
      </c>
      <c r="AM65" s="1079">
        <f t="shared" si="11"/>
        <v>0</v>
      </c>
      <c r="AN65" s="899">
        <f t="shared" si="3"/>
        <v>0</v>
      </c>
      <c r="AO65" s="899">
        <f t="shared" si="4"/>
        <v>0</v>
      </c>
      <c r="AP65" s="899">
        <f t="shared" si="12"/>
        <v>0</v>
      </c>
      <c r="AQ65" s="1081">
        <f t="shared" si="13"/>
        <v>0</v>
      </c>
      <c r="AR65" s="1079">
        <f t="shared" si="14"/>
        <v>0</v>
      </c>
      <c r="AS65" s="153"/>
      <c r="AT65" s="1082" t="s">
        <v>2772</v>
      </c>
      <c r="AU65" s="523"/>
      <c r="AV65" s="1083" t="str">
        <f t="shared" si="15"/>
        <v>CA</v>
      </c>
      <c r="AW65" s="1083" t="str">
        <f t="shared" si="15"/>
        <v>CL</v>
      </c>
      <c r="AX65" s="1083" t="str">
        <f t="shared" si="15"/>
        <v>AIC</v>
      </c>
      <c r="AY65" s="1083" t="str">
        <f t="shared" si="27"/>
        <v>ERB</v>
      </c>
      <c r="AZ65" s="1083" t="str">
        <f t="shared" si="27"/>
        <v>GRB</v>
      </c>
      <c r="BA65" s="1083" t="str">
        <f t="shared" si="27"/>
        <v>Non-Op</v>
      </c>
      <c r="BC65" s="623"/>
      <c r="BD65" s="623"/>
      <c r="BF65" s="623"/>
      <c r="BG65" s="623"/>
      <c r="BH65" s="623"/>
      <c r="BI65" s="623"/>
      <c r="BJ65" s="623"/>
      <c r="BK65" s="623"/>
      <c r="BL65" s="623"/>
      <c r="BN65" s="902"/>
    </row>
    <row r="66" spans="1:66" s="638" customFormat="1" ht="12" customHeight="1">
      <c r="A66" s="645" t="s">
        <v>1445</v>
      </c>
      <c r="B66" s="646" t="s">
        <v>1445</v>
      </c>
      <c r="C66" s="647" t="s">
        <v>1446</v>
      </c>
      <c r="D66" s="648" t="s">
        <v>1384</v>
      </c>
      <c r="E66" s="648"/>
      <c r="F66" s="654">
        <v>43344</v>
      </c>
      <c r="G66" s="648"/>
      <c r="H66" s="1171">
        <v>5000000</v>
      </c>
      <c r="I66" s="1171">
        <v>5000000</v>
      </c>
      <c r="J66" s="1171">
        <v>5000000</v>
      </c>
      <c r="K66" s="1171">
        <v>5000000</v>
      </c>
      <c r="L66" s="1171">
        <v>5000000</v>
      </c>
      <c r="M66" s="1171">
        <v>5000000</v>
      </c>
      <c r="N66" s="1171">
        <v>5000000</v>
      </c>
      <c r="O66" s="1171">
        <v>5000000</v>
      </c>
      <c r="P66" s="1171">
        <v>5000000</v>
      </c>
      <c r="Q66" s="1171">
        <v>5000000</v>
      </c>
      <c r="R66" s="1171">
        <v>5000000</v>
      </c>
      <c r="S66" s="1171">
        <v>5000000</v>
      </c>
      <c r="T66" s="1171">
        <v>5000000</v>
      </c>
      <c r="U66" s="569"/>
      <c r="V66" s="569">
        <f t="shared" si="0"/>
        <v>5000000</v>
      </c>
      <c r="W66" s="1088"/>
      <c r="X66" s="1089"/>
      <c r="Y66" s="591">
        <f t="shared" si="28"/>
        <v>0</v>
      </c>
      <c r="Z66" s="899">
        <f t="shared" si="28"/>
        <v>0</v>
      </c>
      <c r="AA66" s="899">
        <f t="shared" si="28"/>
        <v>0</v>
      </c>
      <c r="AB66" s="1080">
        <f t="shared" si="6"/>
        <v>5000000</v>
      </c>
      <c r="AC66" s="1079">
        <f t="shared" si="7"/>
        <v>0</v>
      </c>
      <c r="AD66" s="899">
        <f t="shared" si="23"/>
        <v>0</v>
      </c>
      <c r="AE66" s="903">
        <f t="shared" si="17"/>
        <v>0</v>
      </c>
      <c r="AF66" s="1080">
        <f t="shared" si="18"/>
        <v>5000000</v>
      </c>
      <c r="AG66" s="1081">
        <f t="shared" si="8"/>
        <v>5000000</v>
      </c>
      <c r="AH66" s="1079">
        <f t="shared" si="9"/>
        <v>0</v>
      </c>
      <c r="AI66" s="901">
        <f t="shared" si="29"/>
        <v>0</v>
      </c>
      <c r="AJ66" s="899">
        <f t="shared" si="29"/>
        <v>0</v>
      </c>
      <c r="AK66" s="899">
        <f t="shared" si="29"/>
        <v>0</v>
      </c>
      <c r="AL66" s="1080">
        <f t="shared" si="10"/>
        <v>5000000</v>
      </c>
      <c r="AM66" s="1079">
        <f t="shared" si="11"/>
        <v>0</v>
      </c>
      <c r="AN66" s="899">
        <f t="shared" si="3"/>
        <v>0</v>
      </c>
      <c r="AO66" s="899">
        <f t="shared" si="4"/>
        <v>0</v>
      </c>
      <c r="AP66" s="899">
        <f t="shared" si="12"/>
        <v>5000000</v>
      </c>
      <c r="AQ66" s="1081">
        <f t="shared" ref="AQ66" si="34">SUM(AN66:AP66)</f>
        <v>5000000</v>
      </c>
      <c r="AR66" s="1079">
        <f t="shared" si="14"/>
        <v>0</v>
      </c>
      <c r="AS66" s="153"/>
      <c r="AT66" s="1082" t="s">
        <v>2772</v>
      </c>
      <c r="AU66" s="523"/>
      <c r="AV66" s="1083" t="str">
        <f t="shared" si="15"/>
        <v>CA</v>
      </c>
      <c r="AW66" s="1083" t="str">
        <f t="shared" si="15"/>
        <v>CL</v>
      </c>
      <c r="AX66" s="1083" t="str">
        <f t="shared" si="15"/>
        <v>AIC</v>
      </c>
      <c r="AY66" s="1083" t="str">
        <f t="shared" si="27"/>
        <v>ERB</v>
      </c>
      <c r="AZ66" s="1083" t="str">
        <f t="shared" si="27"/>
        <v>GRB</v>
      </c>
      <c r="BA66" s="1083" t="str">
        <f t="shared" si="27"/>
        <v>Non-Op</v>
      </c>
      <c r="BC66" s="623"/>
      <c r="BD66" s="623"/>
      <c r="BF66" s="623"/>
      <c r="BG66" s="623"/>
      <c r="BH66" s="623"/>
      <c r="BI66" s="623"/>
      <c r="BJ66" s="623"/>
      <c r="BK66" s="623"/>
      <c r="BL66" s="623"/>
      <c r="BN66" s="902"/>
    </row>
    <row r="67" spans="1:66" s="638" customFormat="1" ht="12" customHeight="1">
      <c r="A67" s="655" t="s">
        <v>2877</v>
      </c>
      <c r="B67" s="652" t="s">
        <v>2877</v>
      </c>
      <c r="C67" s="639" t="s">
        <v>2935</v>
      </c>
      <c r="D67" s="640" t="s">
        <v>1384</v>
      </c>
      <c r="E67" s="640"/>
      <c r="F67" s="653">
        <v>43709</v>
      </c>
      <c r="G67" s="640"/>
      <c r="H67" s="1170">
        <v>82224442.969999999</v>
      </c>
      <c r="I67" s="1170">
        <v>82224442.969999999</v>
      </c>
      <c r="J67" s="1170">
        <v>82224442.969999999</v>
      </c>
      <c r="K67" s="1170">
        <v>82224442.969999999</v>
      </c>
      <c r="L67" s="1170">
        <v>82224442.969999999</v>
      </c>
      <c r="M67" s="1170">
        <v>82224442.969999999</v>
      </c>
      <c r="N67" s="1170">
        <v>82224442.969999999</v>
      </c>
      <c r="O67" s="1170">
        <v>82224442.969999999</v>
      </c>
      <c r="P67" s="1170">
        <v>82224442.969999999</v>
      </c>
      <c r="Q67" s="1170">
        <v>82224442.969999999</v>
      </c>
      <c r="R67" s="1170">
        <v>110972218.59999999</v>
      </c>
      <c r="S67" s="1170">
        <v>110972218.59999999</v>
      </c>
      <c r="T67" s="1170">
        <v>110972218.59999999</v>
      </c>
      <c r="U67" s="606"/>
      <c r="V67" s="606">
        <f t="shared" si="0"/>
        <v>88213562.892916679</v>
      </c>
      <c r="W67" s="1088"/>
      <c r="X67" s="1089"/>
      <c r="Y67" s="591">
        <f t="shared" si="28"/>
        <v>0</v>
      </c>
      <c r="Z67" s="899">
        <f t="shared" si="28"/>
        <v>0</v>
      </c>
      <c r="AA67" s="899">
        <f t="shared" si="28"/>
        <v>0</v>
      </c>
      <c r="AB67" s="1080">
        <f t="shared" si="6"/>
        <v>110972218.59999999</v>
      </c>
      <c r="AC67" s="1079">
        <f t="shared" si="7"/>
        <v>0</v>
      </c>
      <c r="AD67" s="899">
        <f t="shared" si="23"/>
        <v>0</v>
      </c>
      <c r="AE67" s="903">
        <f t="shared" si="17"/>
        <v>0</v>
      </c>
      <c r="AF67" s="1080">
        <f t="shared" si="18"/>
        <v>110972218.59999999</v>
      </c>
      <c r="AG67" s="1081">
        <f t="shared" si="8"/>
        <v>110972218.59999999</v>
      </c>
      <c r="AH67" s="1079">
        <f t="shared" si="9"/>
        <v>0</v>
      </c>
      <c r="AI67" s="901">
        <f t="shared" si="29"/>
        <v>0</v>
      </c>
      <c r="AJ67" s="899">
        <f t="shared" si="29"/>
        <v>0</v>
      </c>
      <c r="AK67" s="899">
        <f t="shared" si="29"/>
        <v>0</v>
      </c>
      <c r="AL67" s="1080">
        <f t="shared" si="10"/>
        <v>88213562.892916679</v>
      </c>
      <c r="AM67" s="1079">
        <f t="shared" si="11"/>
        <v>0</v>
      </c>
      <c r="AN67" s="899">
        <f t="shared" si="3"/>
        <v>0</v>
      </c>
      <c r="AO67" s="899">
        <f t="shared" si="4"/>
        <v>0</v>
      </c>
      <c r="AP67" s="899">
        <f t="shared" si="12"/>
        <v>88213562.892916679</v>
      </c>
      <c r="AQ67" s="1081">
        <f t="shared" ref="AQ67" si="35">SUM(AN67:AP67)</f>
        <v>88213562.892916679</v>
      </c>
      <c r="AR67" s="1079">
        <f t="shared" si="14"/>
        <v>0</v>
      </c>
      <c r="AS67" s="153"/>
      <c r="AT67" s="1082" t="s">
        <v>2771</v>
      </c>
      <c r="AU67" s="523"/>
      <c r="AV67" s="1083" t="str">
        <f t="shared" si="15"/>
        <v>CA</v>
      </c>
      <c r="AW67" s="1083" t="str">
        <f t="shared" si="15"/>
        <v>CL</v>
      </c>
      <c r="AX67" s="1083" t="str">
        <f t="shared" si="15"/>
        <v>AIC</v>
      </c>
      <c r="AY67" s="1083" t="str">
        <f t="shared" si="27"/>
        <v>ERB</v>
      </c>
      <c r="AZ67" s="1083" t="str">
        <f t="shared" si="27"/>
        <v>GRB</v>
      </c>
      <c r="BA67" s="1083" t="str">
        <f t="shared" si="27"/>
        <v>Non-Op</v>
      </c>
      <c r="BC67" s="623"/>
      <c r="BD67" s="623"/>
      <c r="BF67" s="623"/>
      <c r="BG67" s="623"/>
      <c r="BH67" s="623"/>
      <c r="BI67" s="623"/>
      <c r="BJ67" s="623"/>
      <c r="BK67" s="623"/>
      <c r="BL67" s="623"/>
      <c r="BN67" s="902"/>
    </row>
    <row r="68" spans="1:66" s="638" customFormat="1" ht="12" customHeight="1">
      <c r="A68" s="655">
        <v>10800831</v>
      </c>
      <c r="B68" s="652" t="s">
        <v>3379</v>
      </c>
      <c r="C68" s="639" t="s">
        <v>1447</v>
      </c>
      <c r="D68" s="656" t="s">
        <v>1384</v>
      </c>
      <c r="E68" s="656"/>
      <c r="F68" s="657">
        <v>43070</v>
      </c>
      <c r="G68" s="656"/>
      <c r="H68" s="1170">
        <v>0</v>
      </c>
      <c r="I68" s="1170">
        <v>0</v>
      </c>
      <c r="J68" s="1170">
        <v>0</v>
      </c>
      <c r="K68" s="1170">
        <v>0</v>
      </c>
      <c r="L68" s="1170">
        <v>0</v>
      </c>
      <c r="M68" s="1170">
        <v>0</v>
      </c>
      <c r="N68" s="1170">
        <v>0</v>
      </c>
      <c r="O68" s="1170">
        <v>0</v>
      </c>
      <c r="P68" s="1170">
        <v>0</v>
      </c>
      <c r="Q68" s="1170">
        <v>0</v>
      </c>
      <c r="R68" s="1170">
        <v>0</v>
      </c>
      <c r="S68" s="1170">
        <v>0</v>
      </c>
      <c r="T68" s="1170">
        <v>0</v>
      </c>
      <c r="U68" s="606"/>
      <c r="V68" s="606">
        <f t="shared" si="0"/>
        <v>0</v>
      </c>
      <c r="W68" s="1090"/>
      <c r="X68" s="1091"/>
      <c r="Y68" s="591">
        <f t="shared" si="28"/>
        <v>0</v>
      </c>
      <c r="Z68" s="899">
        <f t="shared" si="28"/>
        <v>0</v>
      </c>
      <c r="AA68" s="899">
        <f t="shared" si="28"/>
        <v>0</v>
      </c>
      <c r="AB68" s="1080">
        <f t="shared" si="6"/>
        <v>0</v>
      </c>
      <c r="AC68" s="1079">
        <f t="shared" si="7"/>
        <v>0</v>
      </c>
      <c r="AD68" s="899">
        <f t="shared" si="23"/>
        <v>0</v>
      </c>
      <c r="AE68" s="903">
        <f t="shared" si="17"/>
        <v>0</v>
      </c>
      <c r="AF68" s="1080">
        <f t="shared" si="18"/>
        <v>0</v>
      </c>
      <c r="AG68" s="1081">
        <f t="shared" si="8"/>
        <v>0</v>
      </c>
      <c r="AH68" s="1079">
        <f t="shared" si="9"/>
        <v>0</v>
      </c>
      <c r="AI68" s="901">
        <f t="shared" si="29"/>
        <v>0</v>
      </c>
      <c r="AJ68" s="899">
        <f t="shared" si="29"/>
        <v>0</v>
      </c>
      <c r="AK68" s="899">
        <f t="shared" si="29"/>
        <v>0</v>
      </c>
      <c r="AL68" s="1080">
        <f t="shared" si="10"/>
        <v>0</v>
      </c>
      <c r="AM68" s="1079">
        <f t="shared" si="11"/>
        <v>0</v>
      </c>
      <c r="AN68" s="899">
        <f t="shared" si="3"/>
        <v>0</v>
      </c>
      <c r="AO68" s="899">
        <f t="shared" si="4"/>
        <v>0</v>
      </c>
      <c r="AP68" s="899">
        <f t="shared" si="12"/>
        <v>0</v>
      </c>
      <c r="AQ68" s="1081">
        <f t="shared" si="13"/>
        <v>0</v>
      </c>
      <c r="AR68" s="1079">
        <f t="shared" si="14"/>
        <v>0</v>
      </c>
      <c r="AS68" s="153"/>
      <c r="AT68" s="1082" t="s">
        <v>2772</v>
      </c>
      <c r="AU68" s="523"/>
      <c r="AV68" s="1083" t="str">
        <f t="shared" si="15"/>
        <v>CA</v>
      </c>
      <c r="AW68" s="1083" t="str">
        <f t="shared" si="15"/>
        <v>CL</v>
      </c>
      <c r="AX68" s="1083" t="str">
        <f t="shared" si="15"/>
        <v>AIC</v>
      </c>
      <c r="AY68" s="1083" t="str">
        <f t="shared" si="27"/>
        <v>ERB</v>
      </c>
      <c r="AZ68" s="1083" t="str">
        <f t="shared" si="27"/>
        <v>GRB</v>
      </c>
      <c r="BA68" s="1083" t="str">
        <f t="shared" si="27"/>
        <v>Non-Op</v>
      </c>
      <c r="BC68" s="623"/>
      <c r="BD68" s="623"/>
      <c r="BF68" s="623"/>
      <c r="BG68" s="623"/>
      <c r="BH68" s="623"/>
      <c r="BI68" s="623"/>
      <c r="BJ68" s="623"/>
      <c r="BK68" s="623"/>
      <c r="BL68" s="623"/>
      <c r="BN68" s="902"/>
    </row>
    <row r="69" spans="1:66" s="638" customFormat="1" ht="12" customHeight="1">
      <c r="A69" s="655" t="s">
        <v>1448</v>
      </c>
      <c r="B69" s="652" t="s">
        <v>1448</v>
      </c>
      <c r="C69" s="639" t="s">
        <v>1449</v>
      </c>
      <c r="D69" s="640" t="s">
        <v>1384</v>
      </c>
      <c r="E69" s="640"/>
      <c r="F69" s="653">
        <v>43344</v>
      </c>
      <c r="G69" s="640"/>
      <c r="H69" s="1170">
        <v>5000000</v>
      </c>
      <c r="I69" s="1170">
        <v>5000000</v>
      </c>
      <c r="J69" s="1170">
        <v>5000000</v>
      </c>
      <c r="K69" s="1170">
        <v>5000000</v>
      </c>
      <c r="L69" s="1170">
        <v>5000000</v>
      </c>
      <c r="M69" s="1170">
        <v>5000000</v>
      </c>
      <c r="N69" s="1170">
        <v>5000000</v>
      </c>
      <c r="O69" s="1170">
        <v>5000000</v>
      </c>
      <c r="P69" s="1170">
        <v>5000000</v>
      </c>
      <c r="Q69" s="1170">
        <v>5000000</v>
      </c>
      <c r="R69" s="1170">
        <v>5000000</v>
      </c>
      <c r="S69" s="1170">
        <v>5000000</v>
      </c>
      <c r="T69" s="1170">
        <v>5000000</v>
      </c>
      <c r="U69" s="606"/>
      <c r="V69" s="606">
        <f t="shared" si="0"/>
        <v>5000000</v>
      </c>
      <c r="W69" s="1088"/>
      <c r="X69" s="1089"/>
      <c r="Y69" s="591">
        <f t="shared" si="28"/>
        <v>0</v>
      </c>
      <c r="Z69" s="899">
        <f t="shared" si="28"/>
        <v>0</v>
      </c>
      <c r="AA69" s="899">
        <f t="shared" si="28"/>
        <v>0</v>
      </c>
      <c r="AB69" s="1080">
        <f t="shared" si="6"/>
        <v>5000000</v>
      </c>
      <c r="AC69" s="1079">
        <f t="shared" si="7"/>
        <v>0</v>
      </c>
      <c r="AD69" s="899">
        <f t="shared" si="23"/>
        <v>0</v>
      </c>
      <c r="AE69" s="903">
        <f t="shared" si="17"/>
        <v>0</v>
      </c>
      <c r="AF69" s="1080">
        <f t="shared" si="18"/>
        <v>5000000</v>
      </c>
      <c r="AG69" s="1081">
        <f t="shared" si="8"/>
        <v>5000000</v>
      </c>
      <c r="AH69" s="1079">
        <f t="shared" si="9"/>
        <v>0</v>
      </c>
      <c r="AI69" s="901">
        <f t="shared" si="29"/>
        <v>0</v>
      </c>
      <c r="AJ69" s="899">
        <f t="shared" si="29"/>
        <v>0</v>
      </c>
      <c r="AK69" s="899">
        <f t="shared" si="29"/>
        <v>0</v>
      </c>
      <c r="AL69" s="1080">
        <f t="shared" si="10"/>
        <v>5000000</v>
      </c>
      <c r="AM69" s="1079">
        <f t="shared" si="11"/>
        <v>0</v>
      </c>
      <c r="AN69" s="899">
        <f t="shared" si="3"/>
        <v>0</v>
      </c>
      <c r="AO69" s="899">
        <f t="shared" si="4"/>
        <v>0</v>
      </c>
      <c r="AP69" s="899">
        <f t="shared" si="12"/>
        <v>5000000</v>
      </c>
      <c r="AQ69" s="1081">
        <f t="shared" ref="AQ69" si="36">SUM(AN69:AP69)</f>
        <v>5000000</v>
      </c>
      <c r="AR69" s="1079">
        <f t="shared" si="14"/>
        <v>0</v>
      </c>
      <c r="AS69" s="153"/>
      <c r="AT69" s="1082" t="s">
        <v>2772</v>
      </c>
      <c r="AU69" s="523"/>
      <c r="AV69" s="1083" t="str">
        <f t="shared" si="15"/>
        <v>CA</v>
      </c>
      <c r="AW69" s="1083" t="str">
        <f t="shared" si="15"/>
        <v>CL</v>
      </c>
      <c r="AX69" s="1083" t="str">
        <f t="shared" si="15"/>
        <v>AIC</v>
      </c>
      <c r="AY69" s="1083" t="str">
        <f t="shared" si="27"/>
        <v>ERB</v>
      </c>
      <c r="AZ69" s="1083" t="str">
        <f t="shared" si="27"/>
        <v>GRB</v>
      </c>
      <c r="BA69" s="1083" t="str">
        <f t="shared" si="27"/>
        <v>Non-Op</v>
      </c>
      <c r="BC69" s="623"/>
      <c r="BD69" s="623"/>
      <c r="BF69" s="623"/>
      <c r="BG69" s="623"/>
      <c r="BH69" s="623"/>
      <c r="BI69" s="623"/>
      <c r="BJ69" s="623"/>
      <c r="BK69" s="623"/>
      <c r="BL69" s="623"/>
      <c r="BN69" s="902"/>
    </row>
    <row r="70" spans="1:66" s="638" customFormat="1" ht="12" customHeight="1">
      <c r="A70" s="655" t="s">
        <v>2878</v>
      </c>
      <c r="B70" s="652" t="s">
        <v>2878</v>
      </c>
      <c r="C70" s="909" t="s">
        <v>2936</v>
      </c>
      <c r="D70" s="640" t="s">
        <v>1384</v>
      </c>
      <c r="E70" s="640"/>
      <c r="F70" s="657">
        <v>43709</v>
      </c>
      <c r="G70" s="640"/>
      <c r="H70" s="1170">
        <v>-1652368.7</v>
      </c>
      <c r="I70" s="1170">
        <v>-2124474.04</v>
      </c>
      <c r="J70" s="1170">
        <v>-2596579.38</v>
      </c>
      <c r="K70" s="1170">
        <v>-3068684.72</v>
      </c>
      <c r="L70" s="1170">
        <v>-3540790.06</v>
      </c>
      <c r="M70" s="1170">
        <v>-4012895.4</v>
      </c>
      <c r="N70" s="1170">
        <v>-4485000.74</v>
      </c>
      <c r="O70" s="1170">
        <v>-4957106.08</v>
      </c>
      <c r="P70" s="1170">
        <v>-5429211.4199999999</v>
      </c>
      <c r="Q70" s="1170">
        <v>-5901316.7599999998</v>
      </c>
      <c r="R70" s="1170">
        <v>-6476425.8399999999</v>
      </c>
      <c r="S70" s="1170">
        <v>-7330363.96</v>
      </c>
      <c r="T70" s="1170">
        <v>-8184302.0800000001</v>
      </c>
      <c r="U70" s="606"/>
      <c r="V70" s="606">
        <f t="shared" si="0"/>
        <v>-4570098.6491666669</v>
      </c>
      <c r="W70" s="1088"/>
      <c r="X70" s="1089"/>
      <c r="Y70" s="591">
        <f t="shared" si="28"/>
        <v>0</v>
      </c>
      <c r="Z70" s="899">
        <f t="shared" si="28"/>
        <v>0</v>
      </c>
      <c r="AA70" s="899">
        <f t="shared" si="28"/>
        <v>0</v>
      </c>
      <c r="AB70" s="1080">
        <f t="shared" si="6"/>
        <v>-8184302.0800000001</v>
      </c>
      <c r="AC70" s="1079">
        <f t="shared" si="7"/>
        <v>0</v>
      </c>
      <c r="AD70" s="899">
        <f t="shared" si="23"/>
        <v>0</v>
      </c>
      <c r="AE70" s="903">
        <f t="shared" si="17"/>
        <v>0</v>
      </c>
      <c r="AF70" s="1080">
        <f t="shared" si="18"/>
        <v>-8184302.0800000001</v>
      </c>
      <c r="AG70" s="1081">
        <f t="shared" si="8"/>
        <v>-8184302.0800000001</v>
      </c>
      <c r="AH70" s="1079">
        <f t="shared" si="9"/>
        <v>0</v>
      </c>
      <c r="AI70" s="901">
        <f t="shared" si="29"/>
        <v>0</v>
      </c>
      <c r="AJ70" s="899">
        <f t="shared" si="29"/>
        <v>0</v>
      </c>
      <c r="AK70" s="899">
        <f t="shared" si="29"/>
        <v>0</v>
      </c>
      <c r="AL70" s="1080">
        <f t="shared" si="10"/>
        <v>-4570098.6491666669</v>
      </c>
      <c r="AM70" s="1079">
        <f t="shared" si="11"/>
        <v>0</v>
      </c>
      <c r="AN70" s="899">
        <f t="shared" si="3"/>
        <v>0</v>
      </c>
      <c r="AO70" s="899">
        <f t="shared" si="4"/>
        <v>0</v>
      </c>
      <c r="AP70" s="899">
        <f t="shared" si="12"/>
        <v>-4570098.6491666669</v>
      </c>
      <c r="AQ70" s="1081">
        <f t="shared" ref="AQ70" si="37">SUM(AN70:AP70)</f>
        <v>-4570098.6491666669</v>
      </c>
      <c r="AR70" s="1079">
        <f t="shared" si="14"/>
        <v>0</v>
      </c>
      <c r="AS70" s="153"/>
      <c r="AT70" s="1082" t="s">
        <v>2772</v>
      </c>
      <c r="AU70" s="523"/>
      <c r="AV70" s="1083" t="str">
        <f t="shared" si="15"/>
        <v>CA</v>
      </c>
      <c r="AW70" s="1083" t="str">
        <f t="shared" si="15"/>
        <v>CL</v>
      </c>
      <c r="AX70" s="1083" t="str">
        <f t="shared" si="15"/>
        <v>AIC</v>
      </c>
      <c r="AY70" s="1083" t="str">
        <f t="shared" si="27"/>
        <v>ERB</v>
      </c>
      <c r="AZ70" s="1083" t="str">
        <f t="shared" si="27"/>
        <v>GRB</v>
      </c>
      <c r="BA70" s="1083" t="str">
        <f t="shared" si="27"/>
        <v>Non-Op</v>
      </c>
      <c r="BC70" s="623"/>
      <c r="BD70" s="623"/>
      <c r="BF70" s="623"/>
      <c r="BG70" s="623"/>
      <c r="BH70" s="623"/>
      <c r="BI70" s="623"/>
      <c r="BJ70" s="623"/>
      <c r="BK70" s="623"/>
      <c r="BL70" s="623"/>
      <c r="BN70" s="902"/>
    </row>
    <row r="71" spans="1:66" s="638" customFormat="1" ht="12" customHeight="1">
      <c r="A71" s="1173" t="s">
        <v>1450</v>
      </c>
      <c r="B71" s="911" t="s">
        <v>1450</v>
      </c>
      <c r="C71" s="978" t="s">
        <v>1451</v>
      </c>
      <c r="D71" s="912" t="s">
        <v>1384</v>
      </c>
      <c r="E71" s="912"/>
      <c r="F71" s="913">
        <v>43344</v>
      </c>
      <c r="G71" s="912"/>
      <c r="H71" s="1174">
        <v>-5000000</v>
      </c>
      <c r="I71" s="1174">
        <v>-5000000</v>
      </c>
      <c r="J71" s="1174">
        <v>-5000000</v>
      </c>
      <c r="K71" s="1174">
        <v>-5000000</v>
      </c>
      <c r="L71" s="1174">
        <v>-5000000</v>
      </c>
      <c r="M71" s="1174">
        <v>-5000000</v>
      </c>
      <c r="N71" s="1174">
        <v>-5000000</v>
      </c>
      <c r="O71" s="1174">
        <v>-5000000</v>
      </c>
      <c r="P71" s="1174">
        <v>-5000000</v>
      </c>
      <c r="Q71" s="1174">
        <v>-5000000</v>
      </c>
      <c r="R71" s="1174">
        <v>-5000000</v>
      </c>
      <c r="S71" s="1174">
        <v>-5000000</v>
      </c>
      <c r="T71" s="1174">
        <v>-5000000</v>
      </c>
      <c r="U71" s="914"/>
      <c r="V71" s="914">
        <f>(H71+T71+SUM(I71:S71)*2)/24</f>
        <v>-5000000</v>
      </c>
      <c r="W71" s="1088"/>
      <c r="X71" s="1089"/>
      <c r="Y71" s="591">
        <f t="shared" ref="Y71:AA90" si="38">IF($D71=Y$5,$T71,0)</f>
        <v>0</v>
      </c>
      <c r="Z71" s="899">
        <f t="shared" si="38"/>
        <v>0</v>
      </c>
      <c r="AA71" s="899">
        <f t="shared" si="38"/>
        <v>0</v>
      </c>
      <c r="AB71" s="1080">
        <f t="shared" si="6"/>
        <v>-5000000</v>
      </c>
      <c r="AC71" s="1079">
        <f t="shared" si="7"/>
        <v>0</v>
      </c>
      <c r="AD71" s="899">
        <f t="shared" si="23"/>
        <v>0</v>
      </c>
      <c r="AE71" s="903">
        <f t="shared" si="17"/>
        <v>0</v>
      </c>
      <c r="AF71" s="1080">
        <f t="shared" si="18"/>
        <v>-5000000</v>
      </c>
      <c r="AG71" s="1081">
        <f t="shared" si="8"/>
        <v>-5000000</v>
      </c>
      <c r="AH71" s="1079">
        <f t="shared" si="9"/>
        <v>0</v>
      </c>
      <c r="AI71" s="901">
        <f t="shared" ref="AI71:AK90" si="39">IF($D71=AI$5,$V71,0)</f>
        <v>0</v>
      </c>
      <c r="AJ71" s="899">
        <f t="shared" si="39"/>
        <v>0</v>
      </c>
      <c r="AK71" s="899">
        <f t="shared" si="39"/>
        <v>0</v>
      </c>
      <c r="AL71" s="1080">
        <f t="shared" si="10"/>
        <v>-5000000</v>
      </c>
      <c r="AM71" s="1079">
        <f t="shared" si="11"/>
        <v>0</v>
      </c>
      <c r="AN71" s="899">
        <f t="shared" si="3"/>
        <v>0</v>
      </c>
      <c r="AO71" s="899">
        <f t="shared" si="4"/>
        <v>0</v>
      </c>
      <c r="AP71" s="899">
        <f t="shared" si="12"/>
        <v>-5000000</v>
      </c>
      <c r="AQ71" s="1081">
        <f t="shared" ref="AQ71" si="40">SUM(AN71:AP71)</f>
        <v>-5000000</v>
      </c>
      <c r="AR71" s="1079">
        <f t="shared" si="14"/>
        <v>0</v>
      </c>
      <c r="AS71" s="153"/>
      <c r="AT71" s="1082"/>
      <c r="AU71" s="523"/>
      <c r="AV71" s="1083" t="str">
        <f t="shared" si="15"/>
        <v>CA</v>
      </c>
      <c r="AW71" s="1083" t="str">
        <f t="shared" si="15"/>
        <v>CL</v>
      </c>
      <c r="AX71" s="1083" t="str">
        <f t="shared" si="15"/>
        <v>AIC</v>
      </c>
      <c r="AY71" s="1083" t="str">
        <f t="shared" si="27"/>
        <v>ERB</v>
      </c>
      <c r="AZ71" s="1083" t="str">
        <f t="shared" si="27"/>
        <v>GRB</v>
      </c>
      <c r="BA71" s="1083" t="str">
        <f t="shared" si="27"/>
        <v>Non-Op</v>
      </c>
      <c r="BC71" s="623"/>
      <c r="BD71" s="623"/>
      <c r="BF71" s="623"/>
      <c r="BG71" s="623"/>
      <c r="BH71" s="623"/>
      <c r="BI71" s="623"/>
      <c r="BJ71" s="623"/>
      <c r="BK71" s="623"/>
      <c r="BL71" s="623"/>
      <c r="BN71" s="902"/>
    </row>
    <row r="72" spans="1:66" s="638" customFormat="1" ht="12" customHeight="1">
      <c r="A72" s="1173" t="s">
        <v>2879</v>
      </c>
      <c r="B72" s="911" t="s">
        <v>2879</v>
      </c>
      <c r="C72" s="978" t="s">
        <v>2937</v>
      </c>
      <c r="D72" s="912" t="s">
        <v>1384</v>
      </c>
      <c r="E72" s="912"/>
      <c r="F72" s="913">
        <v>43800</v>
      </c>
      <c r="G72" s="912"/>
      <c r="H72" s="1174">
        <v>82224442.969999999</v>
      </c>
      <c r="I72" s="1174">
        <v>82224442.969999999</v>
      </c>
      <c r="J72" s="1174">
        <v>82224442.969999999</v>
      </c>
      <c r="K72" s="1174">
        <v>82224442.969999999</v>
      </c>
      <c r="L72" s="1174">
        <v>82224442.969999999</v>
      </c>
      <c r="M72" s="1174">
        <v>82224442.969999999</v>
      </c>
      <c r="N72" s="1174">
        <v>82224442.969999999</v>
      </c>
      <c r="O72" s="1174">
        <v>82224442.969999999</v>
      </c>
      <c r="P72" s="1174">
        <v>82224442.969999999</v>
      </c>
      <c r="Q72" s="1174">
        <v>82224442.969999999</v>
      </c>
      <c r="R72" s="1174">
        <v>110972218.59999999</v>
      </c>
      <c r="S72" s="1174">
        <v>110972218.59999999</v>
      </c>
      <c r="T72" s="1174">
        <v>110972218.59999999</v>
      </c>
      <c r="U72" s="914"/>
      <c r="V72" s="914">
        <f t="shared" si="0"/>
        <v>88213562.892916679</v>
      </c>
      <c r="W72" s="1088"/>
      <c r="X72" s="1089"/>
      <c r="Y72" s="591">
        <f t="shared" si="38"/>
        <v>0</v>
      </c>
      <c r="Z72" s="899">
        <f t="shared" si="38"/>
        <v>0</v>
      </c>
      <c r="AA72" s="899">
        <f t="shared" si="38"/>
        <v>0</v>
      </c>
      <c r="AB72" s="1080">
        <f t="shared" si="6"/>
        <v>110972218.59999999</v>
      </c>
      <c r="AC72" s="1079">
        <f t="shared" si="7"/>
        <v>0</v>
      </c>
      <c r="AD72" s="899">
        <f t="shared" si="23"/>
        <v>0</v>
      </c>
      <c r="AE72" s="903">
        <f t="shared" si="17"/>
        <v>0</v>
      </c>
      <c r="AF72" s="1080">
        <f t="shared" si="18"/>
        <v>110972218.59999999</v>
      </c>
      <c r="AG72" s="1081">
        <f t="shared" si="8"/>
        <v>110972218.59999999</v>
      </c>
      <c r="AH72" s="1079">
        <f t="shared" si="9"/>
        <v>0</v>
      </c>
      <c r="AI72" s="901">
        <f t="shared" si="39"/>
        <v>0</v>
      </c>
      <c r="AJ72" s="899">
        <f t="shared" si="39"/>
        <v>0</v>
      </c>
      <c r="AK72" s="899">
        <f t="shared" si="39"/>
        <v>0</v>
      </c>
      <c r="AL72" s="1080">
        <f t="shared" si="10"/>
        <v>88213562.892916679</v>
      </c>
      <c r="AM72" s="1079">
        <f t="shared" si="11"/>
        <v>0</v>
      </c>
      <c r="AN72" s="899">
        <f t="shared" si="3"/>
        <v>0</v>
      </c>
      <c r="AO72" s="899">
        <f t="shared" si="4"/>
        <v>0</v>
      </c>
      <c r="AP72" s="899">
        <f t="shared" si="12"/>
        <v>88213562.892916679</v>
      </c>
      <c r="AQ72" s="1081">
        <f t="shared" ref="AQ72:AQ73" si="41">SUM(AN72:AP72)</f>
        <v>88213562.892916679</v>
      </c>
      <c r="AR72" s="1079">
        <f t="shared" si="14"/>
        <v>0</v>
      </c>
      <c r="AS72" s="153"/>
      <c r="AT72" s="1082" t="s">
        <v>2772</v>
      </c>
      <c r="AU72" s="523"/>
      <c r="AV72" s="1083" t="str">
        <f t="shared" si="15"/>
        <v>CA</v>
      </c>
      <c r="AW72" s="1083" t="str">
        <f t="shared" si="15"/>
        <v>CL</v>
      </c>
      <c r="AX72" s="1083" t="str">
        <f t="shared" si="15"/>
        <v>AIC</v>
      </c>
      <c r="AY72" s="1083" t="str">
        <f t="shared" si="27"/>
        <v>ERB</v>
      </c>
      <c r="AZ72" s="1083" t="str">
        <f t="shared" si="27"/>
        <v>GRB</v>
      </c>
      <c r="BA72" s="1083" t="str">
        <f t="shared" si="27"/>
        <v>Non-Op</v>
      </c>
      <c r="BC72" s="623"/>
      <c r="BD72" s="623"/>
      <c r="BF72" s="623"/>
      <c r="BG72" s="623"/>
      <c r="BH72" s="623"/>
      <c r="BI72" s="623"/>
      <c r="BJ72" s="623"/>
      <c r="BK72" s="623"/>
      <c r="BL72" s="623"/>
      <c r="BN72" s="902"/>
    </row>
    <row r="73" spans="1:66" s="638" customFormat="1" ht="12" customHeight="1">
      <c r="A73" s="570" t="s">
        <v>3106</v>
      </c>
      <c r="B73" s="566" t="s">
        <v>3106</v>
      </c>
      <c r="C73" s="634" t="s">
        <v>3060</v>
      </c>
      <c r="D73" s="635" t="s">
        <v>1382</v>
      </c>
      <c r="E73" s="635"/>
      <c r="F73" s="683">
        <v>43800</v>
      </c>
      <c r="G73" s="635"/>
      <c r="H73" s="1168">
        <v>7102348.1000000006</v>
      </c>
      <c r="I73" s="1168">
        <v>7156437.6900000013</v>
      </c>
      <c r="J73" s="1168">
        <v>7187528.2200000016</v>
      </c>
      <c r="K73" s="1168">
        <v>7442764.4500000011</v>
      </c>
      <c r="L73" s="1168">
        <v>7511813.0100000007</v>
      </c>
      <c r="M73" s="1168">
        <v>7515685.7200000007</v>
      </c>
      <c r="N73" s="1168">
        <v>8476363.0500000007</v>
      </c>
      <c r="O73" s="1168">
        <v>8676394.1300000008</v>
      </c>
      <c r="P73" s="1168">
        <v>10256253.940000001</v>
      </c>
      <c r="Q73" s="1168">
        <v>10322158.650000002</v>
      </c>
      <c r="R73" s="1168">
        <v>10844001.260000002</v>
      </c>
      <c r="S73" s="1168">
        <v>11436952.200000001</v>
      </c>
      <c r="T73" s="1168">
        <v>13202098.470000003</v>
      </c>
      <c r="U73" s="567"/>
      <c r="V73" s="567">
        <f t="shared" ref="V73:V138" si="42">(H73+T73+SUM(I73:S73)*2)/24</f>
        <v>8914881.3004166689</v>
      </c>
      <c r="W73" s="1094" t="s">
        <v>1435</v>
      </c>
      <c r="X73" s="1095"/>
      <c r="Y73" s="591">
        <f t="shared" si="38"/>
        <v>0</v>
      </c>
      <c r="Z73" s="899">
        <f t="shared" si="38"/>
        <v>0</v>
      </c>
      <c r="AA73" s="899">
        <f t="shared" si="38"/>
        <v>0</v>
      </c>
      <c r="AB73" s="1080">
        <f t="shared" si="6"/>
        <v>13202098.470000003</v>
      </c>
      <c r="AC73" s="1079">
        <f t="shared" si="7"/>
        <v>0</v>
      </c>
      <c r="AD73" s="899">
        <f t="shared" si="23"/>
        <v>13202098.470000003</v>
      </c>
      <c r="AE73" s="903">
        <f t="shared" si="17"/>
        <v>0</v>
      </c>
      <c r="AF73" s="1080">
        <f t="shared" si="18"/>
        <v>0</v>
      </c>
      <c r="AG73" s="1081">
        <f t="shared" si="8"/>
        <v>13202098.470000003</v>
      </c>
      <c r="AH73" s="1079">
        <f t="shared" si="9"/>
        <v>0</v>
      </c>
      <c r="AI73" s="901">
        <f t="shared" si="39"/>
        <v>0</v>
      </c>
      <c r="AJ73" s="899">
        <f t="shared" si="39"/>
        <v>0</v>
      </c>
      <c r="AK73" s="899">
        <f t="shared" si="39"/>
        <v>0</v>
      </c>
      <c r="AL73" s="1080">
        <f t="shared" si="10"/>
        <v>8914881.3004166689</v>
      </c>
      <c r="AM73" s="1079">
        <f t="shared" si="11"/>
        <v>0</v>
      </c>
      <c r="AN73" s="899">
        <f t="shared" ref="AN73:AN138" si="43">IF($D73=AN$5,$V73,IF($D73=AN$4, $V73*$AK$1,0))</f>
        <v>8914881.3004166689</v>
      </c>
      <c r="AO73" s="899">
        <f t="shared" ref="AO73:AO138" si="44">IF($D73=AO$5,$V73,IF($D73=AO$4, $V73*$AK$2,0))</f>
        <v>0</v>
      </c>
      <c r="AP73" s="899">
        <f t="shared" si="12"/>
        <v>0</v>
      </c>
      <c r="AQ73" s="1081">
        <f t="shared" si="41"/>
        <v>8914881.3004166689</v>
      </c>
      <c r="AR73" s="1079">
        <f t="shared" si="14"/>
        <v>0</v>
      </c>
      <c r="AS73" s="153"/>
      <c r="AT73" s="1082"/>
      <c r="AU73" s="523"/>
      <c r="AV73" s="1083" t="str">
        <f t="shared" si="15"/>
        <v>CA</v>
      </c>
      <c r="AW73" s="1083" t="str">
        <f t="shared" si="15"/>
        <v>CL</v>
      </c>
      <c r="AX73" s="1083" t="str">
        <f t="shared" si="15"/>
        <v>AIC</v>
      </c>
      <c r="AY73" s="1083" t="str">
        <f t="shared" si="27"/>
        <v>ERB</v>
      </c>
      <c r="AZ73" s="1083" t="str">
        <f t="shared" si="27"/>
        <v>GRB</v>
      </c>
      <c r="BA73" s="1083" t="str">
        <f t="shared" si="27"/>
        <v>Non-Op</v>
      </c>
      <c r="BC73" s="623"/>
      <c r="BD73" s="623"/>
      <c r="BF73" s="623"/>
      <c r="BG73" s="623"/>
      <c r="BH73" s="623"/>
      <c r="BI73" s="623"/>
      <c r="BJ73" s="623"/>
      <c r="BK73" s="623"/>
      <c r="BL73" s="623"/>
      <c r="BN73" s="902"/>
    </row>
    <row r="74" spans="1:66" s="638" customFormat="1" ht="12" customHeight="1">
      <c r="A74" s="570" t="s">
        <v>3107</v>
      </c>
      <c r="B74" s="566" t="s">
        <v>3107</v>
      </c>
      <c r="C74" s="634" t="s">
        <v>3060</v>
      </c>
      <c r="D74" s="635" t="s">
        <v>1384</v>
      </c>
      <c r="E74" s="635"/>
      <c r="F74" s="683">
        <v>43800</v>
      </c>
      <c r="G74" s="635"/>
      <c r="H74" s="1168">
        <v>-7102348.1000000006</v>
      </c>
      <c r="I74" s="1168">
        <v>-7156437.6900000013</v>
      </c>
      <c r="J74" s="1168">
        <v>-7187528.2200000016</v>
      </c>
      <c r="K74" s="1168">
        <v>-7442764.4500000011</v>
      </c>
      <c r="L74" s="1168">
        <v>-7511813.0100000007</v>
      </c>
      <c r="M74" s="1168">
        <v>-7515685.7200000007</v>
      </c>
      <c r="N74" s="1168">
        <v>-8476363.0500000007</v>
      </c>
      <c r="O74" s="1168">
        <v>-8676394.1300000008</v>
      </c>
      <c r="P74" s="1168">
        <v>-10256253.940000001</v>
      </c>
      <c r="Q74" s="1168">
        <v>-10322158.650000002</v>
      </c>
      <c r="R74" s="1168">
        <v>-10844001.260000002</v>
      </c>
      <c r="S74" s="1168">
        <v>-11436952.200000001</v>
      </c>
      <c r="T74" s="1168">
        <v>-13202098.470000003</v>
      </c>
      <c r="U74" s="567"/>
      <c r="V74" s="567">
        <f t="shared" si="42"/>
        <v>-8914881.3004166689</v>
      </c>
      <c r="W74" s="1094"/>
      <c r="X74" s="1095"/>
      <c r="Y74" s="591">
        <f t="shared" si="38"/>
        <v>0</v>
      </c>
      <c r="Z74" s="899">
        <f t="shared" si="38"/>
        <v>0</v>
      </c>
      <c r="AA74" s="899">
        <f t="shared" si="38"/>
        <v>0</v>
      </c>
      <c r="AB74" s="1080">
        <f t="shared" si="6"/>
        <v>-13202098.470000003</v>
      </c>
      <c r="AC74" s="1079">
        <f t="shared" si="7"/>
        <v>0</v>
      </c>
      <c r="AD74" s="899">
        <f t="shared" si="23"/>
        <v>0</v>
      </c>
      <c r="AE74" s="903">
        <f t="shared" si="17"/>
        <v>0</v>
      </c>
      <c r="AF74" s="1080">
        <f t="shared" si="18"/>
        <v>-13202098.470000003</v>
      </c>
      <c r="AG74" s="1081">
        <f t="shared" si="8"/>
        <v>-13202098.470000003</v>
      </c>
      <c r="AH74" s="1079">
        <f t="shared" si="9"/>
        <v>0</v>
      </c>
      <c r="AI74" s="901">
        <f t="shared" si="39"/>
        <v>0</v>
      </c>
      <c r="AJ74" s="899">
        <f t="shared" si="39"/>
        <v>0</v>
      </c>
      <c r="AK74" s="899">
        <f t="shared" si="39"/>
        <v>0</v>
      </c>
      <c r="AL74" s="1080">
        <f t="shared" si="10"/>
        <v>-8914881.3004166689</v>
      </c>
      <c r="AM74" s="1079">
        <f t="shared" si="11"/>
        <v>0</v>
      </c>
      <c r="AN74" s="899">
        <f t="shared" si="43"/>
        <v>0</v>
      </c>
      <c r="AO74" s="899">
        <f t="shared" si="44"/>
        <v>0</v>
      </c>
      <c r="AP74" s="899">
        <f t="shared" si="12"/>
        <v>-8914881.3004166689</v>
      </c>
      <c r="AQ74" s="1081">
        <f t="shared" ref="AQ74" si="45">SUM(AN74:AP74)</f>
        <v>-8914881.3004166689</v>
      </c>
      <c r="AR74" s="1079">
        <f t="shared" ref="AR74:AR139" si="46">AQ74-AL74</f>
        <v>0</v>
      </c>
      <c r="AS74" s="153"/>
      <c r="AT74" s="1082"/>
      <c r="AU74" s="523"/>
      <c r="AV74" s="1083" t="str">
        <f t="shared" ref="AV74:AX139" si="47">IF(VALUE(Y74),AV$7,IF(ISBLANK(Y74),"",AV$7))</f>
        <v>CA</v>
      </c>
      <c r="AW74" s="1083" t="str">
        <f t="shared" si="47"/>
        <v>CL</v>
      </c>
      <c r="AX74" s="1083" t="str">
        <f t="shared" si="47"/>
        <v>AIC</v>
      </c>
      <c r="AY74" s="1083" t="str">
        <f t="shared" si="27"/>
        <v>ERB</v>
      </c>
      <c r="AZ74" s="1083" t="str">
        <f t="shared" si="27"/>
        <v>GRB</v>
      </c>
      <c r="BA74" s="1083" t="str">
        <f t="shared" si="27"/>
        <v>Non-Op</v>
      </c>
      <c r="BC74" s="623"/>
      <c r="BD74" s="623"/>
      <c r="BF74" s="623"/>
      <c r="BG74" s="623"/>
      <c r="BH74" s="623"/>
      <c r="BI74" s="623"/>
      <c r="BJ74" s="623"/>
      <c r="BK74" s="623"/>
      <c r="BL74" s="623"/>
      <c r="BN74" s="902"/>
    </row>
    <row r="75" spans="1:66" s="638" customFormat="1" ht="12" customHeight="1">
      <c r="A75" s="568">
        <v>11100501</v>
      </c>
      <c r="B75" s="566" t="s">
        <v>3380</v>
      </c>
      <c r="C75" s="634" t="s">
        <v>1452</v>
      </c>
      <c r="D75" s="635" t="s">
        <v>1382</v>
      </c>
      <c r="E75" s="635"/>
      <c r="F75" s="634"/>
      <c r="G75" s="635"/>
      <c r="H75" s="1168">
        <v>-58892426.350000001</v>
      </c>
      <c r="I75" s="1168">
        <v>-59444825.219999999</v>
      </c>
      <c r="J75" s="1168">
        <v>-60489374.659999996</v>
      </c>
      <c r="K75" s="1168">
        <v>-61542622.960000001</v>
      </c>
      <c r="L75" s="1168">
        <v>-62557121.909999996</v>
      </c>
      <c r="M75" s="1168">
        <v>-63609521.950000003</v>
      </c>
      <c r="N75" s="1168">
        <v>-64672866.25</v>
      </c>
      <c r="O75" s="1168">
        <v>-65605803.439999998</v>
      </c>
      <c r="P75" s="1168">
        <v>-66625138.899999999</v>
      </c>
      <c r="Q75" s="1168">
        <v>-67553956.810000002</v>
      </c>
      <c r="R75" s="1168">
        <v>-68483030.75</v>
      </c>
      <c r="S75" s="1168">
        <v>-69549534.560000002</v>
      </c>
      <c r="T75" s="1168">
        <v>-70201868.819999993</v>
      </c>
      <c r="U75" s="567"/>
      <c r="V75" s="567">
        <f t="shared" si="42"/>
        <v>-64556745.41624999</v>
      </c>
      <c r="W75" s="1084">
        <v>19</v>
      </c>
      <c r="X75" s="1085"/>
      <c r="Y75" s="591">
        <f t="shared" si="38"/>
        <v>0</v>
      </c>
      <c r="Z75" s="899">
        <f t="shared" si="38"/>
        <v>0</v>
      </c>
      <c r="AA75" s="899">
        <f t="shared" si="38"/>
        <v>0</v>
      </c>
      <c r="AB75" s="1080">
        <f t="shared" si="6"/>
        <v>-70201868.819999993</v>
      </c>
      <c r="AC75" s="1079">
        <f t="shared" si="7"/>
        <v>0</v>
      </c>
      <c r="AD75" s="899">
        <f t="shared" si="23"/>
        <v>-70201868.819999993</v>
      </c>
      <c r="AE75" s="903">
        <f t="shared" si="17"/>
        <v>0</v>
      </c>
      <c r="AF75" s="1080">
        <f t="shared" si="18"/>
        <v>0</v>
      </c>
      <c r="AG75" s="1081">
        <f t="shared" si="8"/>
        <v>-70201868.819999993</v>
      </c>
      <c r="AH75" s="1079">
        <f t="shared" si="9"/>
        <v>0</v>
      </c>
      <c r="AI75" s="901">
        <f t="shared" si="39"/>
        <v>0</v>
      </c>
      <c r="AJ75" s="899">
        <f t="shared" si="39"/>
        <v>0</v>
      </c>
      <c r="AK75" s="899">
        <f t="shared" si="39"/>
        <v>0</v>
      </c>
      <c r="AL75" s="1080">
        <f t="shared" si="10"/>
        <v>-64556745.41624999</v>
      </c>
      <c r="AM75" s="1079">
        <f t="shared" si="11"/>
        <v>0</v>
      </c>
      <c r="AN75" s="899">
        <f t="shared" si="43"/>
        <v>-64556745.41624999</v>
      </c>
      <c r="AO75" s="899">
        <f t="shared" si="44"/>
        <v>0</v>
      </c>
      <c r="AP75" s="899">
        <f t="shared" si="12"/>
        <v>0</v>
      </c>
      <c r="AQ75" s="1081">
        <f t="shared" si="13"/>
        <v>-64556745.41624999</v>
      </c>
      <c r="AR75" s="1079">
        <f t="shared" si="46"/>
        <v>0</v>
      </c>
      <c r="AS75" s="153"/>
      <c r="AT75" s="1082"/>
      <c r="AU75" s="523"/>
      <c r="AV75" s="1083" t="str">
        <f t="shared" si="47"/>
        <v>CA</v>
      </c>
      <c r="AW75" s="1083" t="str">
        <f t="shared" si="47"/>
        <v>CL</v>
      </c>
      <c r="AX75" s="1083" t="str">
        <f t="shared" si="47"/>
        <v>AIC</v>
      </c>
      <c r="AY75" s="1083" t="str">
        <f t="shared" si="27"/>
        <v>ERB</v>
      </c>
      <c r="AZ75" s="1083" t="str">
        <f t="shared" si="27"/>
        <v>GRB</v>
      </c>
      <c r="BA75" s="1083" t="str">
        <f t="shared" si="27"/>
        <v>Non-Op</v>
      </c>
      <c r="BC75" s="623"/>
      <c r="BD75" s="623"/>
      <c r="BF75" s="623"/>
      <c r="BG75" s="623"/>
      <c r="BH75" s="623"/>
      <c r="BI75" s="623"/>
      <c r="BJ75" s="623"/>
      <c r="BK75" s="623"/>
      <c r="BL75" s="623"/>
      <c r="BN75" s="902"/>
    </row>
    <row r="76" spans="1:66" s="638" customFormat="1" ht="12" customHeight="1">
      <c r="A76" s="643">
        <v>11100502</v>
      </c>
      <c r="B76" s="644" t="s">
        <v>3381</v>
      </c>
      <c r="C76" s="634" t="s">
        <v>1453</v>
      </c>
      <c r="D76" s="635" t="s">
        <v>1383</v>
      </c>
      <c r="E76" s="635"/>
      <c r="F76" s="634"/>
      <c r="G76" s="635"/>
      <c r="H76" s="1168">
        <v>-16613316.6</v>
      </c>
      <c r="I76" s="1168">
        <v>-16895756.41</v>
      </c>
      <c r="J76" s="1168">
        <v>-17199951.050000001</v>
      </c>
      <c r="K76" s="1168">
        <v>-17504162.09</v>
      </c>
      <c r="L76" s="1168">
        <v>-17808362.66</v>
      </c>
      <c r="M76" s="1168">
        <v>-18105280.859999999</v>
      </c>
      <c r="N76" s="1168">
        <v>-18403641.48</v>
      </c>
      <c r="O76" s="1168">
        <v>-18341348.129999999</v>
      </c>
      <c r="P76" s="1168">
        <v>-18828393.989999998</v>
      </c>
      <c r="Q76" s="1168">
        <v>-19318887.379999999</v>
      </c>
      <c r="R76" s="1168">
        <v>-19813553.989999998</v>
      </c>
      <c r="S76" s="1168">
        <v>-20311615.859999999</v>
      </c>
      <c r="T76" s="1168">
        <v>-20810654.07</v>
      </c>
      <c r="U76" s="567"/>
      <c r="V76" s="567">
        <f t="shared" si="42"/>
        <v>-18436911.602916665</v>
      </c>
      <c r="W76" s="1084"/>
      <c r="X76" s="1085">
        <v>5</v>
      </c>
      <c r="Y76" s="591">
        <f t="shared" si="38"/>
        <v>0</v>
      </c>
      <c r="Z76" s="899">
        <f t="shared" si="38"/>
        <v>0</v>
      </c>
      <c r="AA76" s="899">
        <f t="shared" si="38"/>
        <v>0</v>
      </c>
      <c r="AB76" s="1080">
        <f t="shared" ref="AB76:AB141" si="48">T76-SUM(Y76:AA76)</f>
        <v>-20810654.07</v>
      </c>
      <c r="AC76" s="1079">
        <f t="shared" ref="AC76:AC141" si="49">T76-SUM(Y76:AA76)-AB76</f>
        <v>0</v>
      </c>
      <c r="AD76" s="899">
        <f t="shared" si="23"/>
        <v>0</v>
      </c>
      <c r="AE76" s="903">
        <f t="shared" si="17"/>
        <v>-20810654.07</v>
      </c>
      <c r="AF76" s="1080">
        <f t="shared" si="18"/>
        <v>0</v>
      </c>
      <c r="AG76" s="1081">
        <f t="shared" si="8"/>
        <v>-20810654.07</v>
      </c>
      <c r="AH76" s="1079">
        <f t="shared" ref="AH76:AH141" si="50">AG76-AB76</f>
        <v>0</v>
      </c>
      <c r="AI76" s="901">
        <f t="shared" si="39"/>
        <v>0</v>
      </c>
      <c r="AJ76" s="899">
        <f t="shared" si="39"/>
        <v>0</v>
      </c>
      <c r="AK76" s="899">
        <f t="shared" si="39"/>
        <v>0</v>
      </c>
      <c r="AL76" s="1080">
        <f t="shared" ref="AL76:AL141" si="51">V76-SUM(AI76:AK76)</f>
        <v>-18436911.602916665</v>
      </c>
      <c r="AM76" s="1079">
        <f t="shared" ref="AM76:AM141" si="52">V76-SUM(AI76:AK76)-AL76</f>
        <v>0</v>
      </c>
      <c r="AN76" s="899">
        <f t="shared" si="43"/>
        <v>0</v>
      </c>
      <c r="AO76" s="899">
        <f t="shared" si="44"/>
        <v>-18436911.602916665</v>
      </c>
      <c r="AP76" s="899">
        <f t="shared" ref="AP76:AP141" si="53">IF($D76=AP$5,$V76,IF($D76=AP$4, $V76*$AL$2,0))</f>
        <v>0</v>
      </c>
      <c r="AQ76" s="1081">
        <f t="shared" si="13"/>
        <v>-18436911.602916665</v>
      </c>
      <c r="AR76" s="1079">
        <f t="shared" si="46"/>
        <v>0</v>
      </c>
      <c r="AS76" s="153"/>
      <c r="AT76" s="1082"/>
      <c r="AU76" s="523"/>
      <c r="AV76" s="1083" t="str">
        <f t="shared" si="47"/>
        <v>CA</v>
      </c>
      <c r="AW76" s="1083" t="str">
        <f t="shared" si="47"/>
        <v>CL</v>
      </c>
      <c r="AX76" s="1083" t="str">
        <f t="shared" si="47"/>
        <v>AIC</v>
      </c>
      <c r="AY76" s="1083" t="str">
        <f t="shared" si="27"/>
        <v>ERB</v>
      </c>
      <c r="AZ76" s="1083" t="str">
        <f t="shared" si="27"/>
        <v>GRB</v>
      </c>
      <c r="BA76" s="1083" t="str">
        <f t="shared" si="27"/>
        <v>Non-Op</v>
      </c>
      <c r="BC76" s="623"/>
      <c r="BD76" s="623"/>
      <c r="BF76" s="623"/>
      <c r="BG76" s="623"/>
      <c r="BH76" s="623"/>
      <c r="BI76" s="623"/>
      <c r="BJ76" s="623"/>
      <c r="BK76" s="623"/>
      <c r="BL76" s="623"/>
      <c r="BN76" s="902"/>
    </row>
    <row r="77" spans="1:66" s="638" customFormat="1" ht="12" customHeight="1">
      <c r="A77" s="643">
        <v>11100503</v>
      </c>
      <c r="B77" s="644" t="s">
        <v>3382</v>
      </c>
      <c r="C77" s="634" t="s">
        <v>1454</v>
      </c>
      <c r="D77" s="635" t="s">
        <v>3097</v>
      </c>
      <c r="E77" s="635"/>
      <c r="F77" s="634"/>
      <c r="G77" s="635"/>
      <c r="H77" s="1168">
        <v>-242591644.91</v>
      </c>
      <c r="I77" s="1168">
        <v>-250798990.41</v>
      </c>
      <c r="J77" s="1168">
        <v>-256792001.74000001</v>
      </c>
      <c r="K77" s="1168">
        <v>-266255897.09</v>
      </c>
      <c r="L77" s="1168">
        <v>-266790241.88</v>
      </c>
      <c r="M77" s="1168">
        <v>-275954714.60000002</v>
      </c>
      <c r="N77" s="1168">
        <v>-284734140.5</v>
      </c>
      <c r="O77" s="1168">
        <v>-283733867.81</v>
      </c>
      <c r="P77" s="1168">
        <v>-292970482.45999998</v>
      </c>
      <c r="Q77" s="1168">
        <v>-301532925.57999998</v>
      </c>
      <c r="R77" s="1168">
        <v>-310536879.82999998</v>
      </c>
      <c r="S77" s="1168">
        <v>-319847865.88999999</v>
      </c>
      <c r="T77" s="1168">
        <v>-324055216.56999999</v>
      </c>
      <c r="U77" s="567"/>
      <c r="V77" s="567">
        <f t="shared" si="42"/>
        <v>-282772619.8775</v>
      </c>
      <c r="W77" s="1084">
        <v>20</v>
      </c>
      <c r="X77" s="1085" t="s">
        <v>1430</v>
      </c>
      <c r="Y77" s="591">
        <f t="shared" si="38"/>
        <v>0</v>
      </c>
      <c r="Z77" s="899">
        <f t="shared" si="38"/>
        <v>0</v>
      </c>
      <c r="AA77" s="899">
        <f t="shared" si="38"/>
        <v>0</v>
      </c>
      <c r="AB77" s="1080">
        <f t="shared" si="48"/>
        <v>-324055216.56999999</v>
      </c>
      <c r="AC77" s="1079">
        <f t="shared" si="49"/>
        <v>0</v>
      </c>
      <c r="AD77" s="899">
        <f t="shared" si="23"/>
        <v>-214686580.97762498</v>
      </c>
      <c r="AE77" s="903">
        <f t="shared" si="17"/>
        <v>-109368635.59237501</v>
      </c>
      <c r="AF77" s="1080">
        <f t="shared" si="18"/>
        <v>0</v>
      </c>
      <c r="AG77" s="1081">
        <f t="shared" si="8"/>
        <v>-324055216.56999999</v>
      </c>
      <c r="AH77" s="1079">
        <f t="shared" si="50"/>
        <v>0</v>
      </c>
      <c r="AI77" s="901">
        <f t="shared" si="39"/>
        <v>0</v>
      </c>
      <c r="AJ77" s="899">
        <f t="shared" si="39"/>
        <v>0</v>
      </c>
      <c r="AK77" s="899">
        <f t="shared" si="39"/>
        <v>0</v>
      </c>
      <c r="AL77" s="1080">
        <f t="shared" si="51"/>
        <v>-282772619.8775</v>
      </c>
      <c r="AM77" s="1079">
        <f t="shared" si="52"/>
        <v>0</v>
      </c>
      <c r="AN77" s="899">
        <f t="shared" si="43"/>
        <v>-187336860.66884375</v>
      </c>
      <c r="AO77" s="899">
        <f t="shared" si="44"/>
        <v>-95435759.208656251</v>
      </c>
      <c r="AP77" s="899">
        <f t="shared" si="53"/>
        <v>0</v>
      </c>
      <c r="AQ77" s="1081">
        <f t="shared" si="13"/>
        <v>-282772619.8775</v>
      </c>
      <c r="AR77" s="1079">
        <f t="shared" si="46"/>
        <v>0</v>
      </c>
      <c r="AS77" s="153"/>
      <c r="AT77" s="1082"/>
      <c r="AU77" s="523"/>
      <c r="AV77" s="1083" t="str">
        <f t="shared" si="47"/>
        <v>CA</v>
      </c>
      <c r="AW77" s="1083" t="str">
        <f t="shared" si="47"/>
        <v>CL</v>
      </c>
      <c r="AX77" s="1083" t="str">
        <f t="shared" si="47"/>
        <v>AIC</v>
      </c>
      <c r="AY77" s="1083" t="str">
        <f t="shared" si="27"/>
        <v>ERB</v>
      </c>
      <c r="AZ77" s="1083" t="str">
        <f t="shared" si="27"/>
        <v>GRB</v>
      </c>
      <c r="BA77" s="1083" t="str">
        <f t="shared" si="27"/>
        <v>Non-Op</v>
      </c>
      <c r="BC77" s="623"/>
      <c r="BD77" s="623"/>
      <c r="BF77" s="623"/>
      <c r="BG77" s="623"/>
      <c r="BH77" s="623"/>
      <c r="BI77" s="623"/>
      <c r="BJ77" s="623"/>
      <c r="BK77" s="623"/>
      <c r="BL77" s="623"/>
      <c r="BN77" s="902"/>
    </row>
    <row r="78" spans="1:66" s="638" customFormat="1" ht="12" customHeight="1">
      <c r="A78" s="643">
        <v>11400001</v>
      </c>
      <c r="B78" s="644" t="s">
        <v>3383</v>
      </c>
      <c r="C78" s="634" t="s">
        <v>1455</v>
      </c>
      <c r="D78" s="635" t="s">
        <v>1382</v>
      </c>
      <c r="E78" s="635"/>
      <c r="F78" s="634"/>
      <c r="G78" s="635"/>
      <c r="H78" s="1168">
        <v>946172.25</v>
      </c>
      <c r="I78" s="1168">
        <v>946172.25</v>
      </c>
      <c r="J78" s="1168">
        <v>946172.25</v>
      </c>
      <c r="K78" s="1168">
        <v>946172.25</v>
      </c>
      <c r="L78" s="1168">
        <v>946172.25</v>
      </c>
      <c r="M78" s="1168">
        <v>946172.25</v>
      </c>
      <c r="N78" s="1168">
        <v>946172.25</v>
      </c>
      <c r="O78" s="1168">
        <v>946172.25</v>
      </c>
      <c r="P78" s="1168">
        <v>946172.25</v>
      </c>
      <c r="Q78" s="1168">
        <v>946172.25</v>
      </c>
      <c r="R78" s="1168">
        <v>946172.25</v>
      </c>
      <c r="S78" s="1168">
        <v>946172.25</v>
      </c>
      <c r="T78" s="1168">
        <v>946172.25</v>
      </c>
      <c r="U78" s="567"/>
      <c r="V78" s="567">
        <f t="shared" si="42"/>
        <v>946172.25</v>
      </c>
      <c r="W78" s="1084">
        <v>6</v>
      </c>
      <c r="X78" s="1085"/>
      <c r="Y78" s="591">
        <f t="shared" si="38"/>
        <v>0</v>
      </c>
      <c r="Z78" s="899">
        <f t="shared" si="38"/>
        <v>0</v>
      </c>
      <c r="AA78" s="899">
        <f t="shared" si="38"/>
        <v>0</v>
      </c>
      <c r="AB78" s="1080">
        <f t="shared" si="48"/>
        <v>946172.25</v>
      </c>
      <c r="AC78" s="1079">
        <f t="shared" si="49"/>
        <v>0</v>
      </c>
      <c r="AD78" s="899">
        <f t="shared" si="23"/>
        <v>946172.25</v>
      </c>
      <c r="AE78" s="903">
        <f t="shared" si="17"/>
        <v>0</v>
      </c>
      <c r="AF78" s="1080">
        <f t="shared" si="18"/>
        <v>0</v>
      </c>
      <c r="AG78" s="1081">
        <f t="shared" si="8"/>
        <v>946172.25</v>
      </c>
      <c r="AH78" s="1079">
        <f t="shared" si="50"/>
        <v>0</v>
      </c>
      <c r="AI78" s="901">
        <f t="shared" si="39"/>
        <v>0</v>
      </c>
      <c r="AJ78" s="899">
        <f t="shared" si="39"/>
        <v>0</v>
      </c>
      <c r="AK78" s="899">
        <f t="shared" si="39"/>
        <v>0</v>
      </c>
      <c r="AL78" s="1080">
        <f t="shared" si="51"/>
        <v>946172.25</v>
      </c>
      <c r="AM78" s="1079">
        <f t="shared" si="52"/>
        <v>0</v>
      </c>
      <c r="AN78" s="899">
        <f t="shared" si="43"/>
        <v>946172.25</v>
      </c>
      <c r="AO78" s="899">
        <f t="shared" si="44"/>
        <v>0</v>
      </c>
      <c r="AP78" s="899">
        <f t="shared" si="53"/>
        <v>0</v>
      </c>
      <c r="AQ78" s="1081">
        <f t="shared" si="13"/>
        <v>946172.25</v>
      </c>
      <c r="AR78" s="1079">
        <f t="shared" si="46"/>
        <v>0</v>
      </c>
      <c r="AS78" s="153"/>
      <c r="AT78" s="1082"/>
      <c r="AU78" s="523"/>
      <c r="AV78" s="1083" t="str">
        <f t="shared" si="47"/>
        <v>CA</v>
      </c>
      <c r="AW78" s="1083" t="str">
        <f t="shared" si="47"/>
        <v>CL</v>
      </c>
      <c r="AX78" s="1083" t="str">
        <f t="shared" si="47"/>
        <v>AIC</v>
      </c>
      <c r="AY78" s="1083" t="str">
        <f t="shared" si="27"/>
        <v>ERB</v>
      </c>
      <c r="AZ78" s="1083" t="str">
        <f t="shared" si="27"/>
        <v>GRB</v>
      </c>
      <c r="BA78" s="1083" t="str">
        <f t="shared" si="27"/>
        <v>Non-Op</v>
      </c>
      <c r="BC78" s="623"/>
      <c r="BD78" s="623"/>
      <c r="BF78" s="623"/>
      <c r="BG78" s="623"/>
      <c r="BH78" s="623"/>
      <c r="BI78" s="623"/>
      <c r="BJ78" s="623"/>
      <c r="BK78" s="623"/>
      <c r="BL78" s="623"/>
      <c r="BN78" s="902"/>
    </row>
    <row r="79" spans="1:66" s="638" customFormat="1" ht="12" customHeight="1">
      <c r="A79" s="643">
        <v>11400011</v>
      </c>
      <c r="B79" s="644" t="s">
        <v>3384</v>
      </c>
      <c r="C79" s="634" t="s">
        <v>1456</v>
      </c>
      <c r="D79" s="635" t="s">
        <v>1382</v>
      </c>
      <c r="E79" s="635"/>
      <c r="F79" s="634"/>
      <c r="G79" s="635"/>
      <c r="H79" s="1168">
        <v>302358.01</v>
      </c>
      <c r="I79" s="1168">
        <v>302358.01</v>
      </c>
      <c r="J79" s="1168">
        <v>302358.01</v>
      </c>
      <c r="K79" s="1168">
        <v>302358.01</v>
      </c>
      <c r="L79" s="1168">
        <v>302358.01</v>
      </c>
      <c r="M79" s="1168">
        <v>302358.01</v>
      </c>
      <c r="N79" s="1168">
        <v>302358.01</v>
      </c>
      <c r="O79" s="1168">
        <v>302358.01</v>
      </c>
      <c r="P79" s="1168">
        <v>302358.01</v>
      </c>
      <c r="Q79" s="1168">
        <v>302358.01</v>
      </c>
      <c r="R79" s="1168">
        <v>302358.01</v>
      </c>
      <c r="S79" s="1168">
        <v>302358.01</v>
      </c>
      <c r="T79" s="1168">
        <v>302358.01</v>
      </c>
      <c r="U79" s="567"/>
      <c r="V79" s="567">
        <f t="shared" si="42"/>
        <v>302358.00999999995</v>
      </c>
      <c r="W79" s="1084">
        <v>6</v>
      </c>
      <c r="X79" s="1085"/>
      <c r="Y79" s="591">
        <f t="shared" si="38"/>
        <v>0</v>
      </c>
      <c r="Z79" s="899">
        <f t="shared" si="38"/>
        <v>0</v>
      </c>
      <c r="AA79" s="899">
        <f t="shared" si="38"/>
        <v>0</v>
      </c>
      <c r="AB79" s="1080">
        <f t="shared" si="48"/>
        <v>302358.01</v>
      </c>
      <c r="AC79" s="1079">
        <f t="shared" si="49"/>
        <v>0</v>
      </c>
      <c r="AD79" s="899">
        <f t="shared" si="23"/>
        <v>302358.01</v>
      </c>
      <c r="AE79" s="903">
        <f t="shared" si="17"/>
        <v>0</v>
      </c>
      <c r="AF79" s="1080">
        <f t="shared" si="18"/>
        <v>0</v>
      </c>
      <c r="AG79" s="1081">
        <f t="shared" si="8"/>
        <v>302358.01</v>
      </c>
      <c r="AH79" s="1079">
        <f t="shared" si="50"/>
        <v>0</v>
      </c>
      <c r="AI79" s="901">
        <f t="shared" si="39"/>
        <v>0</v>
      </c>
      <c r="AJ79" s="899">
        <f t="shared" si="39"/>
        <v>0</v>
      </c>
      <c r="AK79" s="899">
        <f t="shared" si="39"/>
        <v>0</v>
      </c>
      <c r="AL79" s="1080">
        <f t="shared" si="51"/>
        <v>302358.00999999995</v>
      </c>
      <c r="AM79" s="1079">
        <f t="shared" si="52"/>
        <v>0</v>
      </c>
      <c r="AN79" s="899">
        <f t="shared" si="43"/>
        <v>302358.00999999995</v>
      </c>
      <c r="AO79" s="899">
        <f t="shared" si="44"/>
        <v>0</v>
      </c>
      <c r="AP79" s="899">
        <f t="shared" si="53"/>
        <v>0</v>
      </c>
      <c r="AQ79" s="1081">
        <f t="shared" si="13"/>
        <v>302358.00999999995</v>
      </c>
      <c r="AR79" s="1079">
        <f t="shared" si="46"/>
        <v>0</v>
      </c>
      <c r="AS79" s="153"/>
      <c r="AT79" s="1082"/>
      <c r="AU79" s="523"/>
      <c r="AV79" s="1083" t="str">
        <f t="shared" si="47"/>
        <v>CA</v>
      </c>
      <c r="AW79" s="1083" t="str">
        <f t="shared" si="47"/>
        <v>CL</v>
      </c>
      <c r="AX79" s="1083" t="str">
        <f t="shared" si="47"/>
        <v>AIC</v>
      </c>
      <c r="AY79" s="1083" t="str">
        <f t="shared" si="27"/>
        <v>ERB</v>
      </c>
      <c r="AZ79" s="1083" t="str">
        <f t="shared" si="27"/>
        <v>GRB</v>
      </c>
      <c r="BA79" s="1083" t="str">
        <f t="shared" si="27"/>
        <v>Non-Op</v>
      </c>
      <c r="BC79" s="623"/>
      <c r="BD79" s="623"/>
      <c r="BF79" s="623"/>
      <c r="BG79" s="623"/>
      <c r="BH79" s="623"/>
      <c r="BI79" s="623"/>
      <c r="BJ79" s="623"/>
      <c r="BK79" s="623"/>
      <c r="BL79" s="623"/>
      <c r="BN79" s="902"/>
    </row>
    <row r="80" spans="1:66" s="638" customFormat="1" ht="12" customHeight="1">
      <c r="A80" s="661">
        <v>11400031</v>
      </c>
      <c r="B80" s="662" t="s">
        <v>3385</v>
      </c>
      <c r="C80" s="699" t="s">
        <v>1457</v>
      </c>
      <c r="D80" s="635" t="s">
        <v>1382</v>
      </c>
      <c r="E80" s="635"/>
      <c r="F80" s="699"/>
      <c r="G80" s="635"/>
      <c r="H80" s="1168">
        <v>76622596.840000004</v>
      </c>
      <c r="I80" s="1168">
        <v>76622596.840000004</v>
      </c>
      <c r="J80" s="1168">
        <v>76622596.840000004</v>
      </c>
      <c r="K80" s="1168">
        <v>76622596.840000004</v>
      </c>
      <c r="L80" s="1168">
        <v>76622596.840000004</v>
      </c>
      <c r="M80" s="1168">
        <v>76622596.840000004</v>
      </c>
      <c r="N80" s="1168">
        <v>76622596.840000004</v>
      </c>
      <c r="O80" s="1168">
        <v>76622596.840000004</v>
      </c>
      <c r="P80" s="1168">
        <v>76622596.840000004</v>
      </c>
      <c r="Q80" s="1168">
        <v>76622596.840000004</v>
      </c>
      <c r="R80" s="1168">
        <v>76622596.840000004</v>
      </c>
      <c r="S80" s="1168">
        <v>76622596.840000004</v>
      </c>
      <c r="T80" s="1168">
        <v>76622596.840000004</v>
      </c>
      <c r="U80" s="567"/>
      <c r="V80" s="567">
        <f t="shared" si="42"/>
        <v>76622596.840000018</v>
      </c>
      <c r="W80" s="1084">
        <v>6</v>
      </c>
      <c r="X80" s="1085"/>
      <c r="Y80" s="591">
        <f t="shared" si="38"/>
        <v>0</v>
      </c>
      <c r="Z80" s="899">
        <f t="shared" si="38"/>
        <v>0</v>
      </c>
      <c r="AA80" s="899">
        <f t="shared" si="38"/>
        <v>0</v>
      </c>
      <c r="AB80" s="1080">
        <f t="shared" si="48"/>
        <v>76622596.840000004</v>
      </c>
      <c r="AC80" s="1079">
        <f t="shared" si="49"/>
        <v>0</v>
      </c>
      <c r="AD80" s="899">
        <f t="shared" si="23"/>
        <v>76622596.840000004</v>
      </c>
      <c r="AE80" s="903">
        <f t="shared" ref="AE80:AE145" si="54">IF($D80=AE$5,$T80,IF($D80=AE$4, $T80*$AK$2,0))</f>
        <v>0</v>
      </c>
      <c r="AF80" s="1080">
        <f t="shared" ref="AF80:AF145" si="55">IF($D80=AF$5,$T80,IF($D80=AF$4, $T80*$AL$2,0))</f>
        <v>0</v>
      </c>
      <c r="AG80" s="1081">
        <f t="shared" si="8"/>
        <v>76622596.840000004</v>
      </c>
      <c r="AH80" s="1079">
        <f t="shared" si="50"/>
        <v>0</v>
      </c>
      <c r="AI80" s="901">
        <f t="shared" si="39"/>
        <v>0</v>
      </c>
      <c r="AJ80" s="899">
        <f t="shared" si="39"/>
        <v>0</v>
      </c>
      <c r="AK80" s="899">
        <f t="shared" si="39"/>
        <v>0</v>
      </c>
      <c r="AL80" s="1080">
        <f t="shared" si="51"/>
        <v>76622596.840000018</v>
      </c>
      <c r="AM80" s="1079">
        <f t="shared" si="52"/>
        <v>0</v>
      </c>
      <c r="AN80" s="899">
        <f t="shared" si="43"/>
        <v>76622596.840000018</v>
      </c>
      <c r="AO80" s="899">
        <f t="shared" si="44"/>
        <v>0</v>
      </c>
      <c r="AP80" s="899">
        <f t="shared" si="53"/>
        <v>0</v>
      </c>
      <c r="AQ80" s="1081">
        <f t="shared" si="13"/>
        <v>76622596.840000018</v>
      </c>
      <c r="AR80" s="1079">
        <f t="shared" si="46"/>
        <v>0</v>
      </c>
      <c r="AS80" s="153"/>
      <c r="AT80" s="1082"/>
      <c r="AU80" s="523"/>
      <c r="AV80" s="1083" t="str">
        <f t="shared" si="47"/>
        <v>CA</v>
      </c>
      <c r="AW80" s="1083" t="str">
        <f t="shared" si="47"/>
        <v>CL</v>
      </c>
      <c r="AX80" s="1083" t="str">
        <f t="shared" si="47"/>
        <v>AIC</v>
      </c>
      <c r="AY80" s="1083" t="str">
        <f t="shared" si="27"/>
        <v>ERB</v>
      </c>
      <c r="AZ80" s="1083" t="str">
        <f t="shared" si="27"/>
        <v>GRB</v>
      </c>
      <c r="BA80" s="1083" t="str">
        <f t="shared" si="27"/>
        <v>Non-Op</v>
      </c>
      <c r="BC80" s="623"/>
      <c r="BD80" s="623"/>
      <c r="BF80" s="623"/>
      <c r="BG80" s="623"/>
      <c r="BH80" s="623"/>
      <c r="BI80" s="623"/>
      <c r="BJ80" s="623"/>
      <c r="BK80" s="623"/>
      <c r="BL80" s="623"/>
      <c r="BN80" s="902"/>
    </row>
    <row r="81" spans="1:66" s="638" customFormat="1" ht="12" customHeight="1">
      <c r="A81" s="661">
        <v>11400061</v>
      </c>
      <c r="B81" s="662" t="s">
        <v>3386</v>
      </c>
      <c r="C81" s="699" t="s">
        <v>1458</v>
      </c>
      <c r="D81" s="635" t="s">
        <v>1382</v>
      </c>
      <c r="E81" s="635"/>
      <c r="F81" s="699"/>
      <c r="G81" s="635"/>
      <c r="H81" s="1168">
        <v>156960790.84</v>
      </c>
      <c r="I81" s="1168">
        <v>156960790.84</v>
      </c>
      <c r="J81" s="1168">
        <v>156960790.84</v>
      </c>
      <c r="K81" s="1168">
        <v>156960790.84</v>
      </c>
      <c r="L81" s="1168">
        <v>156960790.84</v>
      </c>
      <c r="M81" s="1168">
        <v>156960790.84</v>
      </c>
      <c r="N81" s="1168">
        <v>156960790.84</v>
      </c>
      <c r="O81" s="1168">
        <v>156960790.84</v>
      </c>
      <c r="P81" s="1168">
        <v>156960790.84</v>
      </c>
      <c r="Q81" s="1168">
        <v>156960790.84</v>
      </c>
      <c r="R81" s="1168">
        <v>156960790.84</v>
      </c>
      <c r="S81" s="1168">
        <v>156960790.84</v>
      </c>
      <c r="T81" s="1168">
        <v>156960790.84</v>
      </c>
      <c r="U81" s="567"/>
      <c r="V81" s="567">
        <f t="shared" si="42"/>
        <v>156960790.83999997</v>
      </c>
      <c r="W81" s="1084">
        <v>6</v>
      </c>
      <c r="X81" s="1085"/>
      <c r="Y81" s="591">
        <f t="shared" si="38"/>
        <v>0</v>
      </c>
      <c r="Z81" s="899">
        <f t="shared" si="38"/>
        <v>0</v>
      </c>
      <c r="AA81" s="899">
        <f t="shared" si="38"/>
        <v>0</v>
      </c>
      <c r="AB81" s="1080">
        <f t="shared" si="48"/>
        <v>156960790.84</v>
      </c>
      <c r="AC81" s="1079">
        <f t="shared" si="49"/>
        <v>0</v>
      </c>
      <c r="AD81" s="899">
        <f t="shared" si="23"/>
        <v>156960790.84</v>
      </c>
      <c r="AE81" s="903">
        <f t="shared" si="54"/>
        <v>0</v>
      </c>
      <c r="AF81" s="1080">
        <f t="shared" si="55"/>
        <v>0</v>
      </c>
      <c r="AG81" s="1081">
        <f t="shared" si="8"/>
        <v>156960790.84</v>
      </c>
      <c r="AH81" s="1079">
        <f t="shared" si="50"/>
        <v>0</v>
      </c>
      <c r="AI81" s="901">
        <f t="shared" si="39"/>
        <v>0</v>
      </c>
      <c r="AJ81" s="899">
        <f t="shared" si="39"/>
        <v>0</v>
      </c>
      <c r="AK81" s="899">
        <f t="shared" si="39"/>
        <v>0</v>
      </c>
      <c r="AL81" s="1080">
        <f t="shared" si="51"/>
        <v>156960790.83999997</v>
      </c>
      <c r="AM81" s="1079">
        <f t="shared" si="52"/>
        <v>0</v>
      </c>
      <c r="AN81" s="899">
        <f t="shared" si="43"/>
        <v>156960790.83999997</v>
      </c>
      <c r="AO81" s="899">
        <f t="shared" si="44"/>
        <v>0</v>
      </c>
      <c r="AP81" s="899">
        <f t="shared" si="53"/>
        <v>0</v>
      </c>
      <c r="AQ81" s="1081">
        <f t="shared" si="13"/>
        <v>156960790.83999997</v>
      </c>
      <c r="AR81" s="1079">
        <f t="shared" si="46"/>
        <v>0</v>
      </c>
      <c r="AS81" s="153"/>
      <c r="AT81" s="1082"/>
      <c r="AU81" s="523"/>
      <c r="AV81" s="1083" t="str">
        <f t="shared" si="47"/>
        <v>CA</v>
      </c>
      <c r="AW81" s="1083" t="str">
        <f t="shared" si="47"/>
        <v>CL</v>
      </c>
      <c r="AX81" s="1083" t="str">
        <f t="shared" si="47"/>
        <v>AIC</v>
      </c>
      <c r="AY81" s="1083" t="str">
        <f t="shared" si="27"/>
        <v>ERB</v>
      </c>
      <c r="AZ81" s="1083" t="str">
        <f t="shared" si="27"/>
        <v>GRB</v>
      </c>
      <c r="BA81" s="1083" t="str">
        <f t="shared" si="27"/>
        <v>Non-Op</v>
      </c>
      <c r="BC81" s="623"/>
      <c r="BD81" s="623"/>
      <c r="BF81" s="623"/>
      <c r="BG81" s="623"/>
      <c r="BH81" s="623"/>
      <c r="BI81" s="623"/>
      <c r="BJ81" s="623"/>
      <c r="BK81" s="623"/>
      <c r="BL81" s="623"/>
      <c r="BN81" s="902"/>
    </row>
    <row r="82" spans="1:66" s="638" customFormat="1" ht="12" customHeight="1">
      <c r="A82" s="643">
        <v>11400071</v>
      </c>
      <c r="B82" s="644" t="s">
        <v>3387</v>
      </c>
      <c r="C82" s="634" t="s">
        <v>1459</v>
      </c>
      <c r="D82" s="635" t="s">
        <v>1382</v>
      </c>
      <c r="E82" s="635"/>
      <c r="F82" s="634"/>
      <c r="G82" s="635"/>
      <c r="H82" s="1168">
        <v>16950332.899999999</v>
      </c>
      <c r="I82" s="1168">
        <v>16950332.899999999</v>
      </c>
      <c r="J82" s="1168">
        <v>16950332.899999999</v>
      </c>
      <c r="K82" s="1168">
        <v>16950332.899999999</v>
      </c>
      <c r="L82" s="1168">
        <v>16950332.899999999</v>
      </c>
      <c r="M82" s="1168">
        <v>16950332.899999999</v>
      </c>
      <c r="N82" s="1168">
        <v>16950332.899999999</v>
      </c>
      <c r="O82" s="1168">
        <v>16950332.899999999</v>
      </c>
      <c r="P82" s="1168">
        <v>16950332.899999999</v>
      </c>
      <c r="Q82" s="1168">
        <v>16950332.899999999</v>
      </c>
      <c r="R82" s="1168">
        <v>16950332.899999999</v>
      </c>
      <c r="S82" s="1168">
        <v>16950332.899999999</v>
      </c>
      <c r="T82" s="1168">
        <v>16950332.899999999</v>
      </c>
      <c r="U82" s="567"/>
      <c r="V82" s="567">
        <f t="shared" si="42"/>
        <v>16950332.900000002</v>
      </c>
      <c r="W82" s="1084">
        <v>6</v>
      </c>
      <c r="X82" s="1085"/>
      <c r="Y82" s="591">
        <f t="shared" si="38"/>
        <v>0</v>
      </c>
      <c r="Z82" s="899">
        <f t="shared" si="38"/>
        <v>0</v>
      </c>
      <c r="AA82" s="899">
        <f t="shared" si="38"/>
        <v>0</v>
      </c>
      <c r="AB82" s="1080">
        <f t="shared" si="48"/>
        <v>16950332.899999999</v>
      </c>
      <c r="AC82" s="1079">
        <f t="shared" si="49"/>
        <v>0</v>
      </c>
      <c r="AD82" s="899">
        <f t="shared" si="23"/>
        <v>16950332.899999999</v>
      </c>
      <c r="AE82" s="903">
        <f t="shared" si="54"/>
        <v>0</v>
      </c>
      <c r="AF82" s="1080">
        <f t="shared" si="55"/>
        <v>0</v>
      </c>
      <c r="AG82" s="1081">
        <f t="shared" si="8"/>
        <v>16950332.899999999</v>
      </c>
      <c r="AH82" s="1079">
        <f t="shared" si="50"/>
        <v>0</v>
      </c>
      <c r="AI82" s="901">
        <f t="shared" si="39"/>
        <v>0</v>
      </c>
      <c r="AJ82" s="899">
        <f t="shared" si="39"/>
        <v>0</v>
      </c>
      <c r="AK82" s="899">
        <f t="shared" si="39"/>
        <v>0</v>
      </c>
      <c r="AL82" s="1080">
        <f t="shared" si="51"/>
        <v>16950332.900000002</v>
      </c>
      <c r="AM82" s="1079">
        <f t="shared" si="52"/>
        <v>0</v>
      </c>
      <c r="AN82" s="899">
        <f t="shared" si="43"/>
        <v>16950332.900000002</v>
      </c>
      <c r="AO82" s="899">
        <f t="shared" si="44"/>
        <v>0</v>
      </c>
      <c r="AP82" s="899">
        <f t="shared" si="53"/>
        <v>0</v>
      </c>
      <c r="AQ82" s="1081">
        <f t="shared" si="13"/>
        <v>16950332.900000002</v>
      </c>
      <c r="AR82" s="1079">
        <f t="shared" si="46"/>
        <v>0</v>
      </c>
      <c r="AS82" s="153"/>
      <c r="AT82" s="1082"/>
      <c r="AU82" s="523"/>
      <c r="AV82" s="1083" t="str">
        <f t="shared" si="47"/>
        <v>CA</v>
      </c>
      <c r="AW82" s="1083" t="str">
        <f t="shared" si="47"/>
        <v>CL</v>
      </c>
      <c r="AX82" s="1083" t="str">
        <f t="shared" si="47"/>
        <v>AIC</v>
      </c>
      <c r="AY82" s="1083" t="str">
        <f t="shared" si="27"/>
        <v>ERB</v>
      </c>
      <c r="AZ82" s="1083" t="str">
        <f t="shared" si="27"/>
        <v>GRB</v>
      </c>
      <c r="BA82" s="1083" t="str">
        <f t="shared" si="27"/>
        <v>Non-Op</v>
      </c>
      <c r="BC82" s="623"/>
      <c r="BD82" s="623"/>
      <c r="BF82" s="623"/>
      <c r="BG82" s="623"/>
      <c r="BH82" s="623"/>
      <c r="BI82" s="623"/>
      <c r="BJ82" s="623"/>
      <c r="BK82" s="623"/>
      <c r="BL82" s="623"/>
      <c r="BN82" s="902"/>
    </row>
    <row r="83" spans="1:66" s="638" customFormat="1" ht="12" customHeight="1">
      <c r="A83" s="643">
        <v>11400091</v>
      </c>
      <c r="B83" s="644" t="s">
        <v>3388</v>
      </c>
      <c r="C83" s="634" t="s">
        <v>1460</v>
      </c>
      <c r="D83" s="635" t="s">
        <v>1382</v>
      </c>
      <c r="E83" s="635"/>
      <c r="F83" s="634"/>
      <c r="G83" s="635"/>
      <c r="H83" s="1168">
        <v>31009424.030000001</v>
      </c>
      <c r="I83" s="1168">
        <v>31009424.030000001</v>
      </c>
      <c r="J83" s="1168">
        <v>31009424.030000001</v>
      </c>
      <c r="K83" s="1168">
        <v>31009424.030000001</v>
      </c>
      <c r="L83" s="1168">
        <v>31009424.030000001</v>
      </c>
      <c r="M83" s="1168">
        <v>31009424.030000001</v>
      </c>
      <c r="N83" s="1168">
        <v>31009424.030000001</v>
      </c>
      <c r="O83" s="1168">
        <v>31009424.030000001</v>
      </c>
      <c r="P83" s="1168">
        <v>31009424.030000001</v>
      </c>
      <c r="Q83" s="1168">
        <v>31009424.030000001</v>
      </c>
      <c r="R83" s="1168">
        <v>31009424.030000001</v>
      </c>
      <c r="S83" s="1168">
        <v>31009424.030000001</v>
      </c>
      <c r="T83" s="1168">
        <v>31009424.030000001</v>
      </c>
      <c r="U83" s="567"/>
      <c r="V83" s="567">
        <f t="shared" si="42"/>
        <v>31009424.02999999</v>
      </c>
      <c r="W83" s="1084" t="s">
        <v>1461</v>
      </c>
      <c r="X83" s="1085"/>
      <c r="Y83" s="591">
        <f t="shared" si="38"/>
        <v>0</v>
      </c>
      <c r="Z83" s="899">
        <f t="shared" si="38"/>
        <v>0</v>
      </c>
      <c r="AA83" s="899">
        <f t="shared" si="38"/>
        <v>0</v>
      </c>
      <c r="AB83" s="1080">
        <f t="shared" si="48"/>
        <v>31009424.030000001</v>
      </c>
      <c r="AC83" s="1079">
        <f t="shared" si="49"/>
        <v>0</v>
      </c>
      <c r="AD83" s="899">
        <f t="shared" si="23"/>
        <v>31009424.030000001</v>
      </c>
      <c r="AE83" s="903">
        <f t="shared" si="54"/>
        <v>0</v>
      </c>
      <c r="AF83" s="1080">
        <f t="shared" si="55"/>
        <v>0</v>
      </c>
      <c r="AG83" s="1081">
        <f t="shared" si="8"/>
        <v>31009424.030000001</v>
      </c>
      <c r="AH83" s="1079">
        <f t="shared" si="50"/>
        <v>0</v>
      </c>
      <c r="AI83" s="901">
        <f t="shared" si="39"/>
        <v>0</v>
      </c>
      <c r="AJ83" s="899">
        <f t="shared" si="39"/>
        <v>0</v>
      </c>
      <c r="AK83" s="899">
        <f t="shared" si="39"/>
        <v>0</v>
      </c>
      <c r="AL83" s="1080">
        <f t="shared" si="51"/>
        <v>31009424.02999999</v>
      </c>
      <c r="AM83" s="1079">
        <f t="shared" si="52"/>
        <v>0</v>
      </c>
      <c r="AN83" s="899">
        <f t="shared" si="43"/>
        <v>31009424.02999999</v>
      </c>
      <c r="AO83" s="899">
        <f t="shared" si="44"/>
        <v>0</v>
      </c>
      <c r="AP83" s="899">
        <f t="shared" si="53"/>
        <v>0</v>
      </c>
      <c r="AQ83" s="1081">
        <f t="shared" si="13"/>
        <v>31009424.02999999</v>
      </c>
      <c r="AR83" s="1079">
        <f t="shared" si="46"/>
        <v>0</v>
      </c>
      <c r="AS83" s="153"/>
      <c r="AT83" s="1082"/>
      <c r="AU83" s="523"/>
      <c r="AV83" s="1083" t="str">
        <f t="shared" si="47"/>
        <v>CA</v>
      </c>
      <c r="AW83" s="1083" t="str">
        <f t="shared" si="47"/>
        <v>CL</v>
      </c>
      <c r="AX83" s="1083" t="str">
        <f t="shared" si="47"/>
        <v>AIC</v>
      </c>
      <c r="AY83" s="1083" t="str">
        <f t="shared" si="27"/>
        <v>ERB</v>
      </c>
      <c r="AZ83" s="1083" t="str">
        <f t="shared" si="27"/>
        <v>GRB</v>
      </c>
      <c r="BA83" s="1083" t="str">
        <f t="shared" si="27"/>
        <v>Non-Op</v>
      </c>
      <c r="BC83" s="623"/>
      <c r="BD83" s="623"/>
      <c r="BF83" s="623"/>
      <c r="BG83" s="623"/>
      <c r="BH83" s="623"/>
      <c r="BI83" s="623"/>
      <c r="BJ83" s="623"/>
      <c r="BK83" s="623"/>
      <c r="BL83" s="623"/>
      <c r="BN83" s="902"/>
    </row>
    <row r="84" spans="1:66" s="638" customFormat="1" ht="12" customHeight="1">
      <c r="A84" s="643">
        <v>11500001</v>
      </c>
      <c r="B84" s="644" t="s">
        <v>3389</v>
      </c>
      <c r="C84" s="634" t="s">
        <v>1462</v>
      </c>
      <c r="D84" s="635" t="s">
        <v>1382</v>
      </c>
      <c r="E84" s="635"/>
      <c r="F84" s="634"/>
      <c r="G84" s="635"/>
      <c r="H84" s="1168">
        <v>-946172.25</v>
      </c>
      <c r="I84" s="1168">
        <v>-946172.25</v>
      </c>
      <c r="J84" s="1168">
        <v>-946172.25</v>
      </c>
      <c r="K84" s="1168">
        <v>-946172.25</v>
      </c>
      <c r="L84" s="1168">
        <v>-946172.25</v>
      </c>
      <c r="M84" s="1168">
        <v>-946172.25</v>
      </c>
      <c r="N84" s="1168">
        <v>-946172.25</v>
      </c>
      <c r="O84" s="1168">
        <v>-946172.25</v>
      </c>
      <c r="P84" s="1168">
        <v>-946172.25</v>
      </c>
      <c r="Q84" s="1168">
        <v>-946172.25</v>
      </c>
      <c r="R84" s="1168">
        <v>-946172.25</v>
      </c>
      <c r="S84" s="1168">
        <v>-946172.25</v>
      </c>
      <c r="T84" s="1168">
        <v>-946172.25</v>
      </c>
      <c r="U84" s="567"/>
      <c r="V84" s="567">
        <f t="shared" si="42"/>
        <v>-946172.25</v>
      </c>
      <c r="W84" s="1084">
        <v>21</v>
      </c>
      <c r="X84" s="1085"/>
      <c r="Y84" s="591">
        <f t="shared" si="38"/>
        <v>0</v>
      </c>
      <c r="Z84" s="899">
        <f t="shared" si="38"/>
        <v>0</v>
      </c>
      <c r="AA84" s="899">
        <f t="shared" si="38"/>
        <v>0</v>
      </c>
      <c r="AB84" s="1080">
        <f t="shared" si="48"/>
        <v>-946172.25</v>
      </c>
      <c r="AC84" s="1079">
        <f t="shared" si="49"/>
        <v>0</v>
      </c>
      <c r="AD84" s="899">
        <f t="shared" si="23"/>
        <v>-946172.25</v>
      </c>
      <c r="AE84" s="903">
        <f t="shared" si="54"/>
        <v>0</v>
      </c>
      <c r="AF84" s="1080">
        <f t="shared" si="55"/>
        <v>0</v>
      </c>
      <c r="AG84" s="1081">
        <f t="shared" si="8"/>
        <v>-946172.25</v>
      </c>
      <c r="AH84" s="1079">
        <f t="shared" si="50"/>
        <v>0</v>
      </c>
      <c r="AI84" s="901">
        <f t="shared" si="39"/>
        <v>0</v>
      </c>
      <c r="AJ84" s="899">
        <f t="shared" si="39"/>
        <v>0</v>
      </c>
      <c r="AK84" s="899">
        <f t="shared" si="39"/>
        <v>0</v>
      </c>
      <c r="AL84" s="1080">
        <f t="shared" si="51"/>
        <v>-946172.25</v>
      </c>
      <c r="AM84" s="1079">
        <f t="shared" si="52"/>
        <v>0</v>
      </c>
      <c r="AN84" s="899">
        <f t="shared" si="43"/>
        <v>-946172.25</v>
      </c>
      <c r="AO84" s="899">
        <f t="shared" si="44"/>
        <v>0</v>
      </c>
      <c r="AP84" s="899">
        <f t="shared" si="53"/>
        <v>0</v>
      </c>
      <c r="AQ84" s="1081">
        <f t="shared" si="13"/>
        <v>-946172.25</v>
      </c>
      <c r="AR84" s="1079">
        <f t="shared" si="46"/>
        <v>0</v>
      </c>
      <c r="AS84" s="153"/>
      <c r="AT84" s="1082"/>
      <c r="AU84" s="523"/>
      <c r="AV84" s="1083" t="str">
        <f t="shared" si="47"/>
        <v>CA</v>
      </c>
      <c r="AW84" s="1083" t="str">
        <f t="shared" si="47"/>
        <v>CL</v>
      </c>
      <c r="AX84" s="1083" t="str">
        <f t="shared" si="47"/>
        <v>AIC</v>
      </c>
      <c r="AY84" s="1083" t="str">
        <f t="shared" si="27"/>
        <v>ERB</v>
      </c>
      <c r="AZ84" s="1083" t="str">
        <f t="shared" si="27"/>
        <v>GRB</v>
      </c>
      <c r="BA84" s="1083" t="str">
        <f t="shared" si="27"/>
        <v>Non-Op</v>
      </c>
      <c r="BC84" s="623"/>
      <c r="BD84" s="623"/>
      <c r="BF84" s="623"/>
      <c r="BG84" s="623"/>
      <c r="BH84" s="623"/>
      <c r="BI84" s="623"/>
      <c r="BJ84" s="623"/>
      <c r="BK84" s="623"/>
      <c r="BL84" s="623"/>
      <c r="BN84" s="902"/>
    </row>
    <row r="85" spans="1:66" s="638" customFormat="1" ht="12" customHeight="1">
      <c r="A85" s="643">
        <v>11500011</v>
      </c>
      <c r="B85" s="644" t="s">
        <v>3390</v>
      </c>
      <c r="C85" s="634" t="s">
        <v>1463</v>
      </c>
      <c r="D85" s="635" t="s">
        <v>1382</v>
      </c>
      <c r="E85" s="635"/>
      <c r="F85" s="634"/>
      <c r="G85" s="635"/>
      <c r="H85" s="1168">
        <v>-302358.01</v>
      </c>
      <c r="I85" s="1168">
        <v>-302358.01</v>
      </c>
      <c r="J85" s="1168">
        <v>-302358.01</v>
      </c>
      <c r="K85" s="1168">
        <v>-302358.01</v>
      </c>
      <c r="L85" s="1168">
        <v>-302358.01</v>
      </c>
      <c r="M85" s="1168">
        <v>-302358.01</v>
      </c>
      <c r="N85" s="1168">
        <v>-302358.01</v>
      </c>
      <c r="O85" s="1168">
        <v>-302358.01</v>
      </c>
      <c r="P85" s="1168">
        <v>-302358.01</v>
      </c>
      <c r="Q85" s="1168">
        <v>-302358.01</v>
      </c>
      <c r="R85" s="1168">
        <v>-302358.01</v>
      </c>
      <c r="S85" s="1168">
        <v>-302358.01</v>
      </c>
      <c r="T85" s="1168">
        <v>-302358.01</v>
      </c>
      <c r="U85" s="567"/>
      <c r="V85" s="567">
        <f t="shared" si="42"/>
        <v>-302358.00999999995</v>
      </c>
      <c r="W85" s="1084">
        <v>21</v>
      </c>
      <c r="X85" s="1085"/>
      <c r="Y85" s="591">
        <f t="shared" si="38"/>
        <v>0</v>
      </c>
      <c r="Z85" s="899">
        <f t="shared" si="38"/>
        <v>0</v>
      </c>
      <c r="AA85" s="899">
        <f t="shared" si="38"/>
        <v>0</v>
      </c>
      <c r="AB85" s="1080">
        <f t="shared" si="48"/>
        <v>-302358.01</v>
      </c>
      <c r="AC85" s="1079">
        <f t="shared" si="49"/>
        <v>0</v>
      </c>
      <c r="AD85" s="899">
        <f t="shared" si="23"/>
        <v>-302358.01</v>
      </c>
      <c r="AE85" s="903">
        <f t="shared" si="54"/>
        <v>0</v>
      </c>
      <c r="AF85" s="1080">
        <f t="shared" si="55"/>
        <v>0</v>
      </c>
      <c r="AG85" s="1081">
        <f t="shared" si="8"/>
        <v>-302358.01</v>
      </c>
      <c r="AH85" s="1079">
        <f t="shared" si="50"/>
        <v>0</v>
      </c>
      <c r="AI85" s="901">
        <f t="shared" si="39"/>
        <v>0</v>
      </c>
      <c r="AJ85" s="899">
        <f t="shared" si="39"/>
        <v>0</v>
      </c>
      <c r="AK85" s="899">
        <f t="shared" si="39"/>
        <v>0</v>
      </c>
      <c r="AL85" s="1080">
        <f t="shared" si="51"/>
        <v>-302358.00999999995</v>
      </c>
      <c r="AM85" s="1079">
        <f t="shared" si="52"/>
        <v>0</v>
      </c>
      <c r="AN85" s="899">
        <f t="shared" si="43"/>
        <v>-302358.00999999995</v>
      </c>
      <c r="AO85" s="899">
        <f t="shared" si="44"/>
        <v>0</v>
      </c>
      <c r="AP85" s="899">
        <f t="shared" si="53"/>
        <v>0</v>
      </c>
      <c r="AQ85" s="1081">
        <f t="shared" si="13"/>
        <v>-302358.00999999995</v>
      </c>
      <c r="AR85" s="1079">
        <f t="shared" si="46"/>
        <v>0</v>
      </c>
      <c r="AS85" s="153"/>
      <c r="AT85" s="1082"/>
      <c r="AU85" s="523"/>
      <c r="AV85" s="1083" t="str">
        <f t="shared" si="47"/>
        <v>CA</v>
      </c>
      <c r="AW85" s="1083" t="str">
        <f t="shared" si="47"/>
        <v>CL</v>
      </c>
      <c r="AX85" s="1083" t="str">
        <f t="shared" si="47"/>
        <v>AIC</v>
      </c>
      <c r="AY85" s="1083" t="str">
        <f t="shared" si="27"/>
        <v>ERB</v>
      </c>
      <c r="AZ85" s="1083" t="str">
        <f t="shared" si="27"/>
        <v>GRB</v>
      </c>
      <c r="BA85" s="1083" t="str">
        <f t="shared" si="27"/>
        <v>Non-Op</v>
      </c>
      <c r="BC85" s="623"/>
      <c r="BD85" s="623"/>
      <c r="BF85" s="623"/>
      <c r="BG85" s="623"/>
      <c r="BH85" s="623"/>
      <c r="BI85" s="623"/>
      <c r="BJ85" s="623"/>
      <c r="BK85" s="623"/>
      <c r="BL85" s="623"/>
      <c r="BN85" s="902"/>
    </row>
    <row r="86" spans="1:66" s="638" customFormat="1" ht="12" customHeight="1">
      <c r="A86" s="661">
        <v>11500031</v>
      </c>
      <c r="B86" s="662" t="s">
        <v>3391</v>
      </c>
      <c r="C86" s="699" t="s">
        <v>1464</v>
      </c>
      <c r="D86" s="635" t="s">
        <v>1382</v>
      </c>
      <c r="E86" s="635"/>
      <c r="F86" s="699"/>
      <c r="G86" s="635"/>
      <c r="H86" s="1168">
        <v>-69106038.659999996</v>
      </c>
      <c r="I86" s="1168">
        <v>-69327113.659999996</v>
      </c>
      <c r="J86" s="1168">
        <v>-69548188.659999996</v>
      </c>
      <c r="K86" s="1168">
        <v>-69769263.659999996</v>
      </c>
      <c r="L86" s="1168">
        <v>-69990338.659999996</v>
      </c>
      <c r="M86" s="1168">
        <v>-70211413.659999996</v>
      </c>
      <c r="N86" s="1168">
        <v>-70432488.659999996</v>
      </c>
      <c r="O86" s="1168">
        <v>-70653563.659999996</v>
      </c>
      <c r="P86" s="1168">
        <v>-70874638.659999996</v>
      </c>
      <c r="Q86" s="1168">
        <v>-71095713.659999996</v>
      </c>
      <c r="R86" s="1168">
        <v>-71316788.659999996</v>
      </c>
      <c r="S86" s="1168">
        <v>-71537863.659999996</v>
      </c>
      <c r="T86" s="1168">
        <v>-71758938.659999996</v>
      </c>
      <c r="U86" s="567"/>
      <c r="V86" s="567">
        <f t="shared" si="42"/>
        <v>-70432488.659999982</v>
      </c>
      <c r="W86" s="1084">
        <v>21</v>
      </c>
      <c r="X86" s="1085"/>
      <c r="Y86" s="591">
        <f t="shared" si="38"/>
        <v>0</v>
      </c>
      <c r="Z86" s="899">
        <f t="shared" si="38"/>
        <v>0</v>
      </c>
      <c r="AA86" s="899">
        <f t="shared" si="38"/>
        <v>0</v>
      </c>
      <c r="AB86" s="1080">
        <f t="shared" si="48"/>
        <v>-71758938.659999996</v>
      </c>
      <c r="AC86" s="1079">
        <f t="shared" si="49"/>
        <v>0</v>
      </c>
      <c r="AD86" s="899">
        <f t="shared" si="23"/>
        <v>-71758938.659999996</v>
      </c>
      <c r="AE86" s="903">
        <f t="shared" si="54"/>
        <v>0</v>
      </c>
      <c r="AF86" s="1080">
        <f t="shared" si="55"/>
        <v>0</v>
      </c>
      <c r="AG86" s="1081">
        <f t="shared" si="8"/>
        <v>-71758938.659999996</v>
      </c>
      <c r="AH86" s="1079">
        <f t="shared" si="50"/>
        <v>0</v>
      </c>
      <c r="AI86" s="901">
        <f t="shared" si="39"/>
        <v>0</v>
      </c>
      <c r="AJ86" s="899">
        <f t="shared" si="39"/>
        <v>0</v>
      </c>
      <c r="AK86" s="899">
        <f t="shared" si="39"/>
        <v>0</v>
      </c>
      <c r="AL86" s="1080">
        <f t="shared" si="51"/>
        <v>-70432488.659999982</v>
      </c>
      <c r="AM86" s="1079">
        <f t="shared" si="52"/>
        <v>0</v>
      </c>
      <c r="AN86" s="899">
        <f t="shared" si="43"/>
        <v>-70432488.659999982</v>
      </c>
      <c r="AO86" s="899">
        <f t="shared" si="44"/>
        <v>0</v>
      </c>
      <c r="AP86" s="899">
        <f t="shared" si="53"/>
        <v>0</v>
      </c>
      <c r="AQ86" s="1081">
        <f t="shared" si="13"/>
        <v>-70432488.659999982</v>
      </c>
      <c r="AR86" s="1079">
        <f t="shared" si="46"/>
        <v>0</v>
      </c>
      <c r="AS86" s="153"/>
      <c r="AT86" s="1082"/>
      <c r="AU86" s="523"/>
      <c r="AV86" s="1083" t="str">
        <f t="shared" si="47"/>
        <v>CA</v>
      </c>
      <c r="AW86" s="1083" t="str">
        <f t="shared" si="47"/>
        <v>CL</v>
      </c>
      <c r="AX86" s="1083" t="str">
        <f t="shared" si="47"/>
        <v>AIC</v>
      </c>
      <c r="AY86" s="1083" t="str">
        <f t="shared" si="27"/>
        <v>ERB</v>
      </c>
      <c r="AZ86" s="1083" t="str">
        <f t="shared" si="27"/>
        <v>GRB</v>
      </c>
      <c r="BA86" s="1083" t="str">
        <f t="shared" si="27"/>
        <v>Non-Op</v>
      </c>
      <c r="BC86" s="623"/>
      <c r="BD86" s="623"/>
      <c r="BF86" s="623"/>
      <c r="BG86" s="623"/>
      <c r="BH86" s="623"/>
      <c r="BI86" s="623"/>
      <c r="BJ86" s="623"/>
      <c r="BK86" s="623"/>
      <c r="BL86" s="623"/>
      <c r="BN86" s="902"/>
    </row>
    <row r="87" spans="1:66" s="638" customFormat="1" ht="12" customHeight="1">
      <c r="A87" s="661">
        <v>11500041</v>
      </c>
      <c r="B87" s="662" t="s">
        <v>3392</v>
      </c>
      <c r="C87" s="634" t="s">
        <v>1465</v>
      </c>
      <c r="D87" s="635" t="s">
        <v>1382</v>
      </c>
      <c r="E87" s="635"/>
      <c r="F87" s="634"/>
      <c r="G87" s="635"/>
      <c r="H87" s="1168">
        <v>-51033137.240000002</v>
      </c>
      <c r="I87" s="1168">
        <v>-51417845.520000003</v>
      </c>
      <c r="J87" s="1168">
        <v>-51802553.799999997</v>
      </c>
      <c r="K87" s="1168">
        <v>-52187262.079999998</v>
      </c>
      <c r="L87" s="1168">
        <v>-52571970.359999999</v>
      </c>
      <c r="M87" s="1168">
        <v>-52956678.640000001</v>
      </c>
      <c r="N87" s="1168">
        <v>-53341386.920000002</v>
      </c>
      <c r="O87" s="1168">
        <v>-53726095.200000003</v>
      </c>
      <c r="P87" s="1168">
        <v>-54110803.479999997</v>
      </c>
      <c r="Q87" s="1168">
        <v>-54495511.759999998</v>
      </c>
      <c r="R87" s="1168">
        <v>-54880220.039999999</v>
      </c>
      <c r="S87" s="1168">
        <v>-55264928.32</v>
      </c>
      <c r="T87" s="1168">
        <v>-55649636.600000001</v>
      </c>
      <c r="U87" s="567"/>
      <c r="V87" s="567">
        <f t="shared" si="42"/>
        <v>-53341386.919999994</v>
      </c>
      <c r="W87" s="1084" t="s">
        <v>1466</v>
      </c>
      <c r="X87" s="1085"/>
      <c r="Y87" s="591">
        <f t="shared" si="38"/>
        <v>0</v>
      </c>
      <c r="Z87" s="899">
        <f t="shared" si="38"/>
        <v>0</v>
      </c>
      <c r="AA87" s="899">
        <f t="shared" si="38"/>
        <v>0</v>
      </c>
      <c r="AB87" s="1080">
        <f t="shared" si="48"/>
        <v>-55649636.600000001</v>
      </c>
      <c r="AC87" s="1079">
        <f t="shared" si="49"/>
        <v>0</v>
      </c>
      <c r="AD87" s="899">
        <f t="shared" si="23"/>
        <v>-55649636.600000001</v>
      </c>
      <c r="AE87" s="903">
        <f t="shared" si="54"/>
        <v>0</v>
      </c>
      <c r="AF87" s="1080">
        <f t="shared" si="55"/>
        <v>0</v>
      </c>
      <c r="AG87" s="1081">
        <f t="shared" si="8"/>
        <v>-55649636.600000001</v>
      </c>
      <c r="AH87" s="1079">
        <f t="shared" si="50"/>
        <v>0</v>
      </c>
      <c r="AI87" s="901">
        <f t="shared" si="39"/>
        <v>0</v>
      </c>
      <c r="AJ87" s="899">
        <f t="shared" si="39"/>
        <v>0</v>
      </c>
      <c r="AK87" s="899">
        <f t="shared" si="39"/>
        <v>0</v>
      </c>
      <c r="AL87" s="1080">
        <f t="shared" si="51"/>
        <v>-53341386.919999994</v>
      </c>
      <c r="AM87" s="1079">
        <f t="shared" si="52"/>
        <v>0</v>
      </c>
      <c r="AN87" s="899">
        <f t="shared" si="43"/>
        <v>-53341386.919999994</v>
      </c>
      <c r="AO87" s="899">
        <f t="shared" si="44"/>
        <v>0</v>
      </c>
      <c r="AP87" s="899">
        <f t="shared" si="53"/>
        <v>0</v>
      </c>
      <c r="AQ87" s="1081">
        <f t="shared" si="13"/>
        <v>-53341386.919999994</v>
      </c>
      <c r="AR87" s="1079">
        <f t="shared" si="46"/>
        <v>0</v>
      </c>
      <c r="AS87" s="153"/>
      <c r="AT87" s="1082"/>
      <c r="AU87" s="523"/>
      <c r="AV87" s="1083" t="str">
        <f t="shared" si="47"/>
        <v>CA</v>
      </c>
      <c r="AW87" s="1083" t="str">
        <f t="shared" si="47"/>
        <v>CL</v>
      </c>
      <c r="AX87" s="1083" t="str">
        <f t="shared" si="47"/>
        <v>AIC</v>
      </c>
      <c r="AY87" s="1083" t="str">
        <f t="shared" si="27"/>
        <v>ERB</v>
      </c>
      <c r="AZ87" s="1083" t="str">
        <f t="shared" si="27"/>
        <v>GRB</v>
      </c>
      <c r="BA87" s="1083" t="str">
        <f t="shared" si="27"/>
        <v>Non-Op</v>
      </c>
      <c r="BC87" s="623"/>
      <c r="BD87" s="623"/>
      <c r="BF87" s="623"/>
      <c r="BG87" s="623"/>
      <c r="BH87" s="623"/>
      <c r="BI87" s="623"/>
      <c r="BJ87" s="623"/>
      <c r="BK87" s="623"/>
      <c r="BL87" s="623"/>
      <c r="BN87" s="902"/>
    </row>
    <row r="88" spans="1:66" s="638" customFormat="1" ht="12" customHeight="1">
      <c r="A88" s="663">
        <v>11500051</v>
      </c>
      <c r="B88" s="664" t="s">
        <v>3393</v>
      </c>
      <c r="C88" s="647" t="s">
        <v>1467</v>
      </c>
      <c r="D88" s="648" t="s">
        <v>1382</v>
      </c>
      <c r="E88" s="648"/>
      <c r="F88" s="647"/>
      <c r="G88" s="648"/>
      <c r="H88" s="1171">
        <v>-16950332.899999999</v>
      </c>
      <c r="I88" s="1171">
        <v>-16950332.899999999</v>
      </c>
      <c r="J88" s="1171">
        <v>-16950332.899999999</v>
      </c>
      <c r="K88" s="1171">
        <v>-16950332.899999999</v>
      </c>
      <c r="L88" s="1171">
        <v>-16950332.899999999</v>
      </c>
      <c r="M88" s="1171">
        <v>-16950332.899999999</v>
      </c>
      <c r="N88" s="1171">
        <v>-16950332.899999999</v>
      </c>
      <c r="O88" s="1171">
        <v>-16950332.899999999</v>
      </c>
      <c r="P88" s="1171">
        <v>-16950332.899999999</v>
      </c>
      <c r="Q88" s="1171">
        <v>-16950332.899999999</v>
      </c>
      <c r="R88" s="1171">
        <v>-16950332.899999999</v>
      </c>
      <c r="S88" s="1171">
        <v>-16950332.899999999</v>
      </c>
      <c r="T88" s="1171">
        <v>-16950332.899999999</v>
      </c>
      <c r="U88" s="569"/>
      <c r="V88" s="569">
        <f t="shared" si="42"/>
        <v>-16950332.900000002</v>
      </c>
      <c r="W88" s="1084" t="s">
        <v>1466</v>
      </c>
      <c r="X88" s="1085"/>
      <c r="Y88" s="591">
        <f t="shared" si="38"/>
        <v>0</v>
      </c>
      <c r="Z88" s="899">
        <f t="shared" si="38"/>
        <v>0</v>
      </c>
      <c r="AA88" s="899">
        <f t="shared" si="38"/>
        <v>0</v>
      </c>
      <c r="AB88" s="1080">
        <f t="shared" si="48"/>
        <v>-16950332.899999999</v>
      </c>
      <c r="AC88" s="1079">
        <f t="shared" si="49"/>
        <v>0</v>
      </c>
      <c r="AD88" s="899">
        <f t="shared" si="23"/>
        <v>-16950332.899999999</v>
      </c>
      <c r="AE88" s="903">
        <f t="shared" si="54"/>
        <v>0</v>
      </c>
      <c r="AF88" s="1080">
        <f t="shared" si="55"/>
        <v>0</v>
      </c>
      <c r="AG88" s="1081">
        <f t="shared" si="8"/>
        <v>-16950332.899999999</v>
      </c>
      <c r="AH88" s="1079">
        <f t="shared" si="50"/>
        <v>0</v>
      </c>
      <c r="AI88" s="901">
        <f t="shared" si="39"/>
        <v>0</v>
      </c>
      <c r="AJ88" s="899">
        <f t="shared" si="39"/>
        <v>0</v>
      </c>
      <c r="AK88" s="899">
        <f t="shared" si="39"/>
        <v>0</v>
      </c>
      <c r="AL88" s="1080">
        <f t="shared" si="51"/>
        <v>-16950332.900000002</v>
      </c>
      <c r="AM88" s="1079">
        <f t="shared" si="52"/>
        <v>0</v>
      </c>
      <c r="AN88" s="899">
        <f t="shared" si="43"/>
        <v>-16950332.900000002</v>
      </c>
      <c r="AO88" s="899">
        <f t="shared" si="44"/>
        <v>0</v>
      </c>
      <c r="AP88" s="899">
        <f t="shared" si="53"/>
        <v>0</v>
      </c>
      <c r="AQ88" s="1081">
        <f t="shared" si="13"/>
        <v>-16950332.900000002</v>
      </c>
      <c r="AR88" s="1079">
        <f t="shared" si="46"/>
        <v>0</v>
      </c>
      <c r="AS88" s="153"/>
      <c r="AT88" s="1082"/>
      <c r="AU88" s="523"/>
      <c r="AV88" s="1083" t="str">
        <f t="shared" si="47"/>
        <v>CA</v>
      </c>
      <c r="AW88" s="1083" t="str">
        <f t="shared" si="47"/>
        <v>CL</v>
      </c>
      <c r="AX88" s="1083" t="str">
        <f t="shared" si="47"/>
        <v>AIC</v>
      </c>
      <c r="AY88" s="1083" t="str">
        <f t="shared" si="27"/>
        <v>ERB</v>
      </c>
      <c r="AZ88" s="1083" t="str">
        <f t="shared" si="27"/>
        <v>GRB</v>
      </c>
      <c r="BA88" s="1083" t="str">
        <f t="shared" si="27"/>
        <v>Non-Op</v>
      </c>
      <c r="BC88" s="623"/>
      <c r="BD88" s="623"/>
      <c r="BF88" s="623"/>
      <c r="BG88" s="623"/>
      <c r="BH88" s="623"/>
      <c r="BI88" s="623"/>
      <c r="BJ88" s="623"/>
      <c r="BK88" s="623"/>
      <c r="BL88" s="623"/>
      <c r="BN88" s="902"/>
    </row>
    <row r="89" spans="1:66" s="638" customFormat="1" ht="12" customHeight="1">
      <c r="A89" s="643">
        <v>11500061</v>
      </c>
      <c r="B89" s="644" t="s">
        <v>3394</v>
      </c>
      <c r="C89" s="634" t="s">
        <v>1468</v>
      </c>
      <c r="D89" s="635" t="s">
        <v>1382</v>
      </c>
      <c r="E89" s="635"/>
      <c r="F89" s="634"/>
      <c r="G89" s="635"/>
      <c r="H89" s="1168">
        <v>-8157255.7699999996</v>
      </c>
      <c r="I89" s="1168">
        <v>-8252671.9199999999</v>
      </c>
      <c r="J89" s="1168">
        <v>-8348088.0700000003</v>
      </c>
      <c r="K89" s="1168">
        <v>-8443504.2200000007</v>
      </c>
      <c r="L89" s="1168">
        <v>-8538920.3699999992</v>
      </c>
      <c r="M89" s="1168">
        <v>-8634336.5199999996</v>
      </c>
      <c r="N89" s="1168">
        <v>-8729752.6699999999</v>
      </c>
      <c r="O89" s="1168">
        <v>-8825168.8200000003</v>
      </c>
      <c r="P89" s="1168">
        <v>-8920584.9700000007</v>
      </c>
      <c r="Q89" s="1168">
        <v>-9016001.1199999992</v>
      </c>
      <c r="R89" s="1168">
        <v>-9111417.2699999996</v>
      </c>
      <c r="S89" s="1168">
        <v>-9206833.4199999999</v>
      </c>
      <c r="T89" s="1168">
        <v>-9302249.5700000003</v>
      </c>
      <c r="U89" s="567"/>
      <c r="V89" s="567">
        <f t="shared" si="42"/>
        <v>-8729752.6699999999</v>
      </c>
      <c r="W89" s="1084" t="s">
        <v>1466</v>
      </c>
      <c r="X89" s="1085"/>
      <c r="Y89" s="591">
        <f t="shared" si="38"/>
        <v>0</v>
      </c>
      <c r="Z89" s="899">
        <f t="shared" si="38"/>
        <v>0</v>
      </c>
      <c r="AA89" s="899">
        <f t="shared" si="38"/>
        <v>0</v>
      </c>
      <c r="AB89" s="1080">
        <f t="shared" si="48"/>
        <v>-9302249.5700000003</v>
      </c>
      <c r="AC89" s="1079">
        <f t="shared" si="49"/>
        <v>0</v>
      </c>
      <c r="AD89" s="899">
        <f t="shared" ref="AD89:AD154" si="56">IF($D89=AD$5,$T89,IF($D89=AD$4, $T89*$AK$1,0))</f>
        <v>-9302249.5700000003</v>
      </c>
      <c r="AE89" s="903">
        <f t="shared" si="54"/>
        <v>0</v>
      </c>
      <c r="AF89" s="1080">
        <f t="shared" si="55"/>
        <v>0</v>
      </c>
      <c r="AG89" s="1081">
        <f t="shared" si="8"/>
        <v>-9302249.5700000003</v>
      </c>
      <c r="AH89" s="1079">
        <f t="shared" si="50"/>
        <v>0</v>
      </c>
      <c r="AI89" s="901">
        <f t="shared" si="39"/>
        <v>0</v>
      </c>
      <c r="AJ89" s="899">
        <f t="shared" si="39"/>
        <v>0</v>
      </c>
      <c r="AK89" s="899">
        <f t="shared" si="39"/>
        <v>0</v>
      </c>
      <c r="AL89" s="1080">
        <f t="shared" si="51"/>
        <v>-8729752.6699999999</v>
      </c>
      <c r="AM89" s="1079">
        <f t="shared" si="52"/>
        <v>0</v>
      </c>
      <c r="AN89" s="899">
        <f t="shared" si="43"/>
        <v>-8729752.6699999999</v>
      </c>
      <c r="AO89" s="899">
        <f t="shared" si="44"/>
        <v>0</v>
      </c>
      <c r="AP89" s="899">
        <f t="shared" si="53"/>
        <v>0</v>
      </c>
      <c r="AQ89" s="1081">
        <f t="shared" si="13"/>
        <v>-8729752.6699999999</v>
      </c>
      <c r="AR89" s="1079">
        <f t="shared" si="46"/>
        <v>0</v>
      </c>
      <c r="AS89" s="153"/>
      <c r="AT89" s="1082"/>
      <c r="AU89" s="523"/>
      <c r="AV89" s="1083" t="str">
        <f t="shared" si="47"/>
        <v>CA</v>
      </c>
      <c r="AW89" s="1083" t="str">
        <f t="shared" si="47"/>
        <v>CL</v>
      </c>
      <c r="AX89" s="1083" t="str">
        <f t="shared" si="47"/>
        <v>AIC</v>
      </c>
      <c r="AY89" s="1083" t="str">
        <f t="shared" si="27"/>
        <v>ERB</v>
      </c>
      <c r="AZ89" s="1083" t="str">
        <f t="shared" si="27"/>
        <v>GRB</v>
      </c>
      <c r="BA89" s="1083" t="str">
        <f t="shared" si="27"/>
        <v>Non-Op</v>
      </c>
      <c r="BC89" s="623"/>
      <c r="BD89" s="623"/>
      <c r="BF89" s="623"/>
      <c r="BG89" s="623"/>
      <c r="BH89" s="623"/>
      <c r="BI89" s="623"/>
      <c r="BJ89" s="623"/>
      <c r="BK89" s="623"/>
      <c r="BL89" s="623"/>
      <c r="BN89" s="902"/>
    </row>
    <row r="90" spans="1:66" s="638" customFormat="1" ht="12" customHeight="1">
      <c r="A90" s="643">
        <v>11710002</v>
      </c>
      <c r="B90" s="644" t="s">
        <v>3395</v>
      </c>
      <c r="C90" s="634" t="s">
        <v>1469</v>
      </c>
      <c r="D90" s="635" t="s">
        <v>1383</v>
      </c>
      <c r="E90" s="635"/>
      <c r="F90" s="683">
        <v>43070</v>
      </c>
      <c r="G90" s="635"/>
      <c r="H90" s="1168">
        <v>8654564.4700000007</v>
      </c>
      <c r="I90" s="1168">
        <v>8654564.4700000007</v>
      </c>
      <c r="J90" s="1168">
        <v>8654564.4700000007</v>
      </c>
      <c r="K90" s="1168">
        <v>8654564.4700000007</v>
      </c>
      <c r="L90" s="1168">
        <v>8654564.4700000007</v>
      </c>
      <c r="M90" s="1168">
        <v>8654564.4700000007</v>
      </c>
      <c r="N90" s="1168">
        <v>8654564.4700000007</v>
      </c>
      <c r="O90" s="1168">
        <v>8654564.4700000007</v>
      </c>
      <c r="P90" s="1168">
        <v>8654564.4700000007</v>
      </c>
      <c r="Q90" s="1168">
        <v>8654564.4700000007</v>
      </c>
      <c r="R90" s="1168">
        <v>8654564.4700000007</v>
      </c>
      <c r="S90" s="1168">
        <v>8654564.4700000007</v>
      </c>
      <c r="T90" s="1168">
        <v>8654564.4700000007</v>
      </c>
      <c r="U90" s="567"/>
      <c r="V90" s="567">
        <f t="shared" si="42"/>
        <v>8654564.4700000007</v>
      </c>
      <c r="W90" s="1090"/>
      <c r="X90" s="1091">
        <v>3</v>
      </c>
      <c r="Y90" s="591">
        <f t="shared" si="38"/>
        <v>0</v>
      </c>
      <c r="Z90" s="899">
        <f t="shared" si="38"/>
        <v>0</v>
      </c>
      <c r="AA90" s="899">
        <f t="shared" si="38"/>
        <v>0</v>
      </c>
      <c r="AB90" s="1080">
        <f t="shared" si="48"/>
        <v>8654564.4700000007</v>
      </c>
      <c r="AC90" s="1079">
        <f t="shared" si="49"/>
        <v>0</v>
      </c>
      <c r="AD90" s="899">
        <f t="shared" si="56"/>
        <v>0</v>
      </c>
      <c r="AE90" s="903">
        <f t="shared" si="54"/>
        <v>8654564.4700000007</v>
      </c>
      <c r="AF90" s="1080">
        <f t="shared" si="55"/>
        <v>0</v>
      </c>
      <c r="AG90" s="1081">
        <f t="shared" si="8"/>
        <v>8654564.4700000007</v>
      </c>
      <c r="AH90" s="1079">
        <f t="shared" si="50"/>
        <v>0</v>
      </c>
      <c r="AI90" s="901">
        <f t="shared" si="39"/>
        <v>0</v>
      </c>
      <c r="AJ90" s="899">
        <f t="shared" si="39"/>
        <v>0</v>
      </c>
      <c r="AK90" s="899">
        <f t="shared" si="39"/>
        <v>0</v>
      </c>
      <c r="AL90" s="1080">
        <f t="shared" si="51"/>
        <v>8654564.4700000007</v>
      </c>
      <c r="AM90" s="1079">
        <f t="shared" si="52"/>
        <v>0</v>
      </c>
      <c r="AN90" s="899">
        <f t="shared" si="43"/>
        <v>0</v>
      </c>
      <c r="AO90" s="899">
        <f t="shared" si="44"/>
        <v>8654564.4700000007</v>
      </c>
      <c r="AP90" s="899">
        <f t="shared" si="53"/>
        <v>0</v>
      </c>
      <c r="AQ90" s="1081">
        <f t="shared" si="13"/>
        <v>8654564.4700000007</v>
      </c>
      <c r="AR90" s="1079">
        <f t="shared" si="46"/>
        <v>0</v>
      </c>
      <c r="AS90" s="153"/>
      <c r="AT90" s="1082">
        <v>121</v>
      </c>
      <c r="AU90" s="523"/>
      <c r="AV90" s="1083" t="str">
        <f t="shared" si="47"/>
        <v>CA</v>
      </c>
      <c r="AW90" s="1083" t="str">
        <f t="shared" si="47"/>
        <v>CL</v>
      </c>
      <c r="AX90" s="1083" t="str">
        <f t="shared" si="47"/>
        <v>AIC</v>
      </c>
      <c r="AY90" s="1083" t="str">
        <f t="shared" si="27"/>
        <v>ERB</v>
      </c>
      <c r="AZ90" s="1083" t="str">
        <f t="shared" si="27"/>
        <v>GRB</v>
      </c>
      <c r="BA90" s="1083" t="str">
        <f t="shared" si="27"/>
        <v>Non-Op</v>
      </c>
      <c r="BC90" s="623"/>
      <c r="BD90" s="623"/>
      <c r="BF90" s="623"/>
      <c r="BG90" s="623"/>
      <c r="BH90" s="623"/>
      <c r="BI90" s="623"/>
      <c r="BJ90" s="623"/>
      <c r="BK90" s="623"/>
      <c r="BL90" s="623"/>
      <c r="BN90" s="902"/>
    </row>
    <row r="91" spans="1:66" s="638" customFormat="1" ht="12" customHeight="1">
      <c r="A91" s="643">
        <v>11730002</v>
      </c>
      <c r="B91" s="644" t="s">
        <v>3396</v>
      </c>
      <c r="C91" s="634" t="s">
        <v>1470</v>
      </c>
      <c r="D91" s="635" t="s">
        <v>1383</v>
      </c>
      <c r="E91" s="635"/>
      <c r="F91" s="634"/>
      <c r="G91" s="635"/>
      <c r="H91" s="1168">
        <v>0</v>
      </c>
      <c r="I91" s="1168">
        <v>0</v>
      </c>
      <c r="J91" s="1168">
        <v>0</v>
      </c>
      <c r="K91" s="1168">
        <v>0</v>
      </c>
      <c r="L91" s="1168">
        <v>0</v>
      </c>
      <c r="M91" s="1168">
        <v>0</v>
      </c>
      <c r="N91" s="1168">
        <v>0</v>
      </c>
      <c r="O91" s="1168">
        <v>0</v>
      </c>
      <c r="P91" s="1168">
        <v>0</v>
      </c>
      <c r="Q91" s="1168">
        <v>0</v>
      </c>
      <c r="R91" s="1168">
        <v>0</v>
      </c>
      <c r="S91" s="1168">
        <v>0</v>
      </c>
      <c r="T91" s="1168">
        <v>0</v>
      </c>
      <c r="U91" s="567"/>
      <c r="V91" s="567">
        <f t="shared" si="42"/>
        <v>0</v>
      </c>
      <c r="W91" s="1084"/>
      <c r="X91" s="1085">
        <v>3</v>
      </c>
      <c r="Y91" s="591">
        <f t="shared" ref="Y91:AA111" si="57">IF($D91=Y$5,$T91,0)</f>
        <v>0</v>
      </c>
      <c r="Z91" s="899">
        <f t="shared" si="57"/>
        <v>0</v>
      </c>
      <c r="AA91" s="899">
        <f t="shared" si="57"/>
        <v>0</v>
      </c>
      <c r="AB91" s="1080">
        <f t="shared" si="48"/>
        <v>0</v>
      </c>
      <c r="AC91" s="1079">
        <f t="shared" si="49"/>
        <v>0</v>
      </c>
      <c r="AD91" s="899">
        <f t="shared" si="56"/>
        <v>0</v>
      </c>
      <c r="AE91" s="903">
        <f t="shared" si="54"/>
        <v>0</v>
      </c>
      <c r="AF91" s="1080">
        <f t="shared" si="55"/>
        <v>0</v>
      </c>
      <c r="AG91" s="1081">
        <f t="shared" si="8"/>
        <v>0</v>
      </c>
      <c r="AH91" s="1079">
        <f t="shared" si="50"/>
        <v>0</v>
      </c>
      <c r="AI91" s="901">
        <f t="shared" ref="AI91:AK111" si="58">IF($D91=AI$5,$V91,0)</f>
        <v>0</v>
      </c>
      <c r="AJ91" s="899">
        <f t="shared" si="58"/>
        <v>0</v>
      </c>
      <c r="AK91" s="899">
        <f t="shared" si="58"/>
        <v>0</v>
      </c>
      <c r="AL91" s="1080">
        <f t="shared" si="51"/>
        <v>0</v>
      </c>
      <c r="AM91" s="1079">
        <f t="shared" si="52"/>
        <v>0</v>
      </c>
      <c r="AN91" s="899">
        <f t="shared" si="43"/>
        <v>0</v>
      </c>
      <c r="AO91" s="899">
        <f t="shared" si="44"/>
        <v>0</v>
      </c>
      <c r="AP91" s="899">
        <f t="shared" si="53"/>
        <v>0</v>
      </c>
      <c r="AQ91" s="1081">
        <f t="shared" si="13"/>
        <v>0</v>
      </c>
      <c r="AR91" s="1079">
        <f t="shared" si="46"/>
        <v>0</v>
      </c>
      <c r="AS91" s="153"/>
      <c r="AT91" s="1082">
        <v>121</v>
      </c>
      <c r="AU91" s="523"/>
      <c r="AV91" s="1083" t="str">
        <f t="shared" si="47"/>
        <v>CA</v>
      </c>
      <c r="AW91" s="1083" t="str">
        <f t="shared" si="47"/>
        <v>CL</v>
      </c>
      <c r="AX91" s="1083" t="str">
        <f t="shared" si="47"/>
        <v>AIC</v>
      </c>
      <c r="AY91" s="1083" t="str">
        <f t="shared" si="27"/>
        <v>ERB</v>
      </c>
      <c r="AZ91" s="1083" t="str">
        <f t="shared" si="27"/>
        <v>GRB</v>
      </c>
      <c r="BA91" s="1083" t="str">
        <f t="shared" si="27"/>
        <v>Non-Op</v>
      </c>
      <c r="BC91" s="623"/>
      <c r="BD91" s="623"/>
      <c r="BF91" s="623"/>
      <c r="BG91" s="623"/>
      <c r="BH91" s="623"/>
      <c r="BI91" s="623"/>
      <c r="BJ91" s="623"/>
      <c r="BK91" s="623"/>
      <c r="BL91" s="623"/>
      <c r="BN91" s="902"/>
    </row>
    <row r="92" spans="1:66" s="638" customFormat="1" ht="12" customHeight="1">
      <c r="A92" s="568">
        <v>12100503</v>
      </c>
      <c r="B92" s="566" t="s">
        <v>3397</v>
      </c>
      <c r="C92" s="634" t="s">
        <v>1471</v>
      </c>
      <c r="D92" s="635" t="s">
        <v>1384</v>
      </c>
      <c r="E92" s="635"/>
      <c r="F92" s="634"/>
      <c r="G92" s="635"/>
      <c r="H92" s="1168">
        <v>50690.21</v>
      </c>
      <c r="I92" s="1168">
        <v>48367.73</v>
      </c>
      <c r="J92" s="1168">
        <v>-11275139.460000001</v>
      </c>
      <c r="K92" s="1168">
        <v>-412422.31</v>
      </c>
      <c r="L92" s="1168">
        <v>13641.95</v>
      </c>
      <c r="M92" s="1168">
        <v>32077.360000000001</v>
      </c>
      <c r="N92" s="1168">
        <v>-84800.38</v>
      </c>
      <c r="O92" s="1168">
        <v>27927.58</v>
      </c>
      <c r="P92" s="1168">
        <v>29511.93</v>
      </c>
      <c r="Q92" s="1168">
        <v>25017.61</v>
      </c>
      <c r="R92" s="1168">
        <v>30739.35</v>
      </c>
      <c r="S92" s="1168">
        <v>32200.37</v>
      </c>
      <c r="T92" s="1168">
        <v>12525598.76</v>
      </c>
      <c r="U92" s="567"/>
      <c r="V92" s="567">
        <f t="shared" si="42"/>
        <v>-437061.1487500004</v>
      </c>
      <c r="W92" s="1084"/>
      <c r="X92" s="1085"/>
      <c r="Y92" s="591">
        <f t="shared" si="57"/>
        <v>0</v>
      </c>
      <c r="Z92" s="899">
        <f t="shared" si="57"/>
        <v>0</v>
      </c>
      <c r="AA92" s="899">
        <f t="shared" si="57"/>
        <v>0</v>
      </c>
      <c r="AB92" s="1080">
        <f t="shared" si="48"/>
        <v>12525598.76</v>
      </c>
      <c r="AC92" s="1079">
        <f t="shared" si="49"/>
        <v>0</v>
      </c>
      <c r="AD92" s="899">
        <f t="shared" si="56"/>
        <v>0</v>
      </c>
      <c r="AE92" s="903">
        <f t="shared" si="54"/>
        <v>0</v>
      </c>
      <c r="AF92" s="1080">
        <f t="shared" si="55"/>
        <v>12525598.76</v>
      </c>
      <c r="AG92" s="1081">
        <f t="shared" ref="AG92:AG166" si="59">SUM(AD92:AF92)</f>
        <v>12525598.76</v>
      </c>
      <c r="AH92" s="1079">
        <f t="shared" si="50"/>
        <v>0</v>
      </c>
      <c r="AI92" s="901">
        <f t="shared" si="58"/>
        <v>0</v>
      </c>
      <c r="AJ92" s="899">
        <f t="shared" si="58"/>
        <v>0</v>
      </c>
      <c r="AK92" s="899">
        <f t="shared" si="58"/>
        <v>0</v>
      </c>
      <c r="AL92" s="1080">
        <f t="shared" si="51"/>
        <v>-437061.1487500004</v>
      </c>
      <c r="AM92" s="1079">
        <f t="shared" si="52"/>
        <v>0</v>
      </c>
      <c r="AN92" s="899">
        <f t="shared" si="43"/>
        <v>0</v>
      </c>
      <c r="AO92" s="899">
        <f t="shared" si="44"/>
        <v>0</v>
      </c>
      <c r="AP92" s="899">
        <f t="shared" si="53"/>
        <v>-437061.1487500004</v>
      </c>
      <c r="AQ92" s="1081">
        <f t="shared" ref="AQ92:AQ166" si="60">SUM(AN92:AP92)</f>
        <v>-437061.1487500004</v>
      </c>
      <c r="AR92" s="1079">
        <f t="shared" si="46"/>
        <v>0</v>
      </c>
      <c r="AS92" s="153"/>
      <c r="AT92" s="1082">
        <v>121</v>
      </c>
      <c r="AU92" s="523"/>
      <c r="AV92" s="1083" t="str">
        <f t="shared" si="47"/>
        <v>CA</v>
      </c>
      <c r="AW92" s="1083" t="str">
        <f t="shared" si="47"/>
        <v>CL</v>
      </c>
      <c r="AX92" s="1083" t="str">
        <f t="shared" si="47"/>
        <v>AIC</v>
      </c>
      <c r="AY92" s="1083" t="str">
        <f t="shared" si="27"/>
        <v>ERB</v>
      </c>
      <c r="AZ92" s="1083" t="str">
        <f t="shared" si="27"/>
        <v>GRB</v>
      </c>
      <c r="BA92" s="1083" t="str">
        <f t="shared" si="27"/>
        <v>Non-Op</v>
      </c>
      <c r="BC92" s="623"/>
      <c r="BD92" s="623"/>
      <c r="BF92" s="623"/>
      <c r="BG92" s="623"/>
      <c r="BH92" s="623"/>
      <c r="BI92" s="623"/>
      <c r="BJ92" s="623"/>
      <c r="BK92" s="623"/>
      <c r="BL92" s="623"/>
      <c r="BN92" s="902"/>
    </row>
    <row r="93" spans="1:66" s="638" customFormat="1" ht="12" customHeight="1">
      <c r="A93" s="643">
        <v>12100513</v>
      </c>
      <c r="B93" s="644" t="s">
        <v>3398</v>
      </c>
      <c r="C93" s="634" t="s">
        <v>1471</v>
      </c>
      <c r="D93" s="635" t="s">
        <v>1384</v>
      </c>
      <c r="E93" s="635"/>
      <c r="F93" s="634"/>
      <c r="G93" s="635"/>
      <c r="H93" s="1168">
        <v>2932494.74</v>
      </c>
      <c r="I93" s="1168">
        <v>2932494.74</v>
      </c>
      <c r="J93" s="1168">
        <v>2874254.98</v>
      </c>
      <c r="K93" s="1168">
        <v>2874274.3</v>
      </c>
      <c r="L93" s="1168">
        <v>2607328.54</v>
      </c>
      <c r="M93" s="1168">
        <v>2607328.54</v>
      </c>
      <c r="N93" s="1168">
        <v>2607328.54</v>
      </c>
      <c r="O93" s="1168">
        <v>3613496.51</v>
      </c>
      <c r="P93" s="1168">
        <v>3613496.51</v>
      </c>
      <c r="Q93" s="1168">
        <v>3613496.51</v>
      </c>
      <c r="R93" s="1168">
        <v>3613496.51</v>
      </c>
      <c r="S93" s="1168">
        <v>3613496.51</v>
      </c>
      <c r="T93" s="1168">
        <v>3613496.51</v>
      </c>
      <c r="U93" s="567"/>
      <c r="V93" s="567">
        <f t="shared" si="42"/>
        <v>3153623.9845833327</v>
      </c>
      <c r="W93" s="1084"/>
      <c r="X93" s="1085"/>
      <c r="Y93" s="591">
        <f t="shared" si="57"/>
        <v>0</v>
      </c>
      <c r="Z93" s="899">
        <f t="shared" si="57"/>
        <v>0</v>
      </c>
      <c r="AA93" s="899">
        <f t="shared" si="57"/>
        <v>0</v>
      </c>
      <c r="AB93" s="1080">
        <f t="shared" si="48"/>
        <v>3613496.51</v>
      </c>
      <c r="AC93" s="1079">
        <f t="shared" si="49"/>
        <v>0</v>
      </c>
      <c r="AD93" s="899">
        <f t="shared" si="56"/>
        <v>0</v>
      </c>
      <c r="AE93" s="903">
        <f t="shared" si="54"/>
        <v>0</v>
      </c>
      <c r="AF93" s="1080">
        <f t="shared" si="55"/>
        <v>3613496.51</v>
      </c>
      <c r="AG93" s="1081">
        <f t="shared" si="59"/>
        <v>3613496.51</v>
      </c>
      <c r="AH93" s="1079">
        <f t="shared" si="50"/>
        <v>0</v>
      </c>
      <c r="AI93" s="901">
        <f t="shared" si="58"/>
        <v>0</v>
      </c>
      <c r="AJ93" s="899">
        <f t="shared" si="58"/>
        <v>0</v>
      </c>
      <c r="AK93" s="899">
        <f t="shared" si="58"/>
        <v>0</v>
      </c>
      <c r="AL93" s="1080">
        <f t="shared" si="51"/>
        <v>3153623.9845833327</v>
      </c>
      <c r="AM93" s="1079">
        <f t="shared" si="52"/>
        <v>0</v>
      </c>
      <c r="AN93" s="899">
        <f t="shared" si="43"/>
        <v>0</v>
      </c>
      <c r="AO93" s="899">
        <f t="shared" si="44"/>
        <v>0</v>
      </c>
      <c r="AP93" s="899">
        <f t="shared" si="53"/>
        <v>3153623.9845833327</v>
      </c>
      <c r="AQ93" s="1081">
        <f t="shared" si="60"/>
        <v>3153623.9845833327</v>
      </c>
      <c r="AR93" s="1079">
        <f t="shared" si="46"/>
        <v>0</v>
      </c>
      <c r="AS93" s="153"/>
      <c r="AT93" s="1082" t="s">
        <v>2773</v>
      </c>
      <c r="AU93" s="523"/>
      <c r="AV93" s="1083" t="str">
        <f t="shared" si="47"/>
        <v>CA</v>
      </c>
      <c r="AW93" s="1083" t="str">
        <f t="shared" si="47"/>
        <v>CL</v>
      </c>
      <c r="AX93" s="1083" t="str">
        <f t="shared" si="47"/>
        <v>AIC</v>
      </c>
      <c r="AY93" s="1083" t="str">
        <f t="shared" si="27"/>
        <v>ERB</v>
      </c>
      <c r="AZ93" s="1083" t="str">
        <f t="shared" si="27"/>
        <v>GRB</v>
      </c>
      <c r="BA93" s="1083" t="str">
        <f t="shared" si="27"/>
        <v>Non-Op</v>
      </c>
      <c r="BC93" s="623"/>
      <c r="BD93" s="623"/>
      <c r="BF93" s="623"/>
      <c r="BG93" s="623"/>
      <c r="BH93" s="623"/>
      <c r="BI93" s="623"/>
      <c r="BJ93" s="623"/>
      <c r="BK93" s="623"/>
      <c r="BL93" s="623"/>
      <c r="BN93" s="572"/>
    </row>
    <row r="94" spans="1:66" s="638" customFormat="1" ht="12" customHeight="1">
      <c r="A94" s="643">
        <v>12200503</v>
      </c>
      <c r="B94" s="644" t="s">
        <v>3399</v>
      </c>
      <c r="C94" s="634" t="s">
        <v>1472</v>
      </c>
      <c r="D94" s="635" t="s">
        <v>1384</v>
      </c>
      <c r="E94" s="635"/>
      <c r="F94" s="634"/>
      <c r="G94" s="635"/>
      <c r="H94" s="1168">
        <v>-20712.88</v>
      </c>
      <c r="I94" s="1168">
        <v>-20712.88</v>
      </c>
      <c r="J94" s="1168">
        <v>-30061.27</v>
      </c>
      <c r="K94" s="1168">
        <v>-30057.95</v>
      </c>
      <c r="L94" s="1168">
        <v>-29417.75</v>
      </c>
      <c r="M94" s="1168">
        <v>-29417.75</v>
      </c>
      <c r="N94" s="1168">
        <v>-24653.05</v>
      </c>
      <c r="O94" s="1168">
        <v>-24653.05</v>
      </c>
      <c r="P94" s="1168">
        <v>-24653.05</v>
      </c>
      <c r="Q94" s="1168">
        <v>-24653.05</v>
      </c>
      <c r="R94" s="1168">
        <v>-24653.05</v>
      </c>
      <c r="S94" s="1168">
        <v>-24653.05</v>
      </c>
      <c r="T94" s="1168">
        <v>-12520388.220000001</v>
      </c>
      <c r="U94" s="567"/>
      <c r="V94" s="567">
        <f t="shared" si="42"/>
        <v>-546511.37083333347</v>
      </c>
      <c r="W94" s="1084"/>
      <c r="X94" s="1085"/>
      <c r="Y94" s="591">
        <f t="shared" si="57"/>
        <v>0</v>
      </c>
      <c r="Z94" s="899">
        <f t="shared" si="57"/>
        <v>0</v>
      </c>
      <c r="AA94" s="899">
        <f t="shared" si="57"/>
        <v>0</v>
      </c>
      <c r="AB94" s="1080">
        <f t="shared" si="48"/>
        <v>-12520388.220000001</v>
      </c>
      <c r="AC94" s="1079">
        <f t="shared" si="49"/>
        <v>0</v>
      </c>
      <c r="AD94" s="899">
        <f t="shared" si="56"/>
        <v>0</v>
      </c>
      <c r="AE94" s="903">
        <f t="shared" si="54"/>
        <v>0</v>
      </c>
      <c r="AF94" s="1080">
        <f t="shared" si="55"/>
        <v>-12520388.220000001</v>
      </c>
      <c r="AG94" s="1081">
        <f t="shared" si="59"/>
        <v>-12520388.220000001</v>
      </c>
      <c r="AH94" s="1079">
        <f t="shared" si="50"/>
        <v>0</v>
      </c>
      <c r="AI94" s="901">
        <f t="shared" si="58"/>
        <v>0</v>
      </c>
      <c r="AJ94" s="899">
        <f t="shared" si="58"/>
        <v>0</v>
      </c>
      <c r="AK94" s="899">
        <f t="shared" si="58"/>
        <v>0</v>
      </c>
      <c r="AL94" s="1080">
        <f t="shared" si="51"/>
        <v>-546511.37083333347</v>
      </c>
      <c r="AM94" s="1079">
        <f t="shared" si="52"/>
        <v>0</v>
      </c>
      <c r="AN94" s="899">
        <f t="shared" si="43"/>
        <v>0</v>
      </c>
      <c r="AO94" s="899">
        <f t="shared" si="44"/>
        <v>0</v>
      </c>
      <c r="AP94" s="899">
        <f t="shared" si="53"/>
        <v>-546511.37083333347</v>
      </c>
      <c r="AQ94" s="1081">
        <f t="shared" si="60"/>
        <v>-546511.37083333347</v>
      </c>
      <c r="AR94" s="1079">
        <f t="shared" si="46"/>
        <v>0</v>
      </c>
      <c r="AS94" s="153"/>
      <c r="AT94" s="1082" t="s">
        <v>2774</v>
      </c>
      <c r="AU94" s="523"/>
      <c r="AV94" s="1083" t="str">
        <f t="shared" si="47"/>
        <v>CA</v>
      </c>
      <c r="AW94" s="1083" t="str">
        <f t="shared" si="47"/>
        <v>CL</v>
      </c>
      <c r="AX94" s="1083" t="str">
        <f t="shared" si="47"/>
        <v>AIC</v>
      </c>
      <c r="AY94" s="1083" t="str">
        <f t="shared" si="27"/>
        <v>ERB</v>
      </c>
      <c r="AZ94" s="1083" t="str">
        <f t="shared" si="27"/>
        <v>GRB</v>
      </c>
      <c r="BA94" s="1083" t="str">
        <f t="shared" si="27"/>
        <v>Non-Op</v>
      </c>
      <c r="BC94" s="623"/>
      <c r="BD94" s="623"/>
      <c r="BF94" s="623"/>
      <c r="BG94" s="623"/>
      <c r="BH94" s="623"/>
      <c r="BI94" s="623"/>
      <c r="BJ94" s="623"/>
      <c r="BK94" s="623"/>
      <c r="BL94" s="623"/>
      <c r="BN94" s="572"/>
    </row>
    <row r="95" spans="1:66" s="638" customFormat="1" ht="12" customHeight="1">
      <c r="A95" s="655">
        <v>12310000</v>
      </c>
      <c r="B95" s="660" t="s">
        <v>3400</v>
      </c>
      <c r="C95" s="639" t="s">
        <v>1473</v>
      </c>
      <c r="D95" s="640" t="s">
        <v>1384</v>
      </c>
      <c r="E95" s="640"/>
      <c r="F95" s="670"/>
      <c r="G95" s="640"/>
      <c r="H95" s="1170">
        <v>26955155</v>
      </c>
      <c r="I95" s="1170">
        <v>26955155</v>
      </c>
      <c r="J95" s="1170">
        <v>26955155</v>
      </c>
      <c r="K95" s="1170">
        <v>27177415.449999999</v>
      </c>
      <c r="L95" s="1170">
        <v>27177415.449999999</v>
      </c>
      <c r="M95" s="1170">
        <v>27177415.449999999</v>
      </c>
      <c r="N95" s="1170">
        <v>27517587.41</v>
      </c>
      <c r="O95" s="1170">
        <v>27517587.41</v>
      </c>
      <c r="P95" s="1170">
        <v>27517587.41</v>
      </c>
      <c r="Q95" s="1170">
        <v>27391372.559999999</v>
      </c>
      <c r="R95" s="1170">
        <v>28141372.559999999</v>
      </c>
      <c r="S95" s="1170">
        <v>28876372.559999999</v>
      </c>
      <c r="T95" s="1170">
        <v>28773057.34</v>
      </c>
      <c r="U95" s="606"/>
      <c r="V95" s="606">
        <f t="shared" si="42"/>
        <v>27522378.535833333</v>
      </c>
      <c r="W95" s="1084"/>
      <c r="X95" s="1085"/>
      <c r="Y95" s="591">
        <f t="shared" si="57"/>
        <v>0</v>
      </c>
      <c r="Z95" s="899">
        <f t="shared" si="57"/>
        <v>0</v>
      </c>
      <c r="AA95" s="899">
        <f t="shared" si="57"/>
        <v>0</v>
      </c>
      <c r="AB95" s="1080">
        <f t="shared" si="48"/>
        <v>28773057.34</v>
      </c>
      <c r="AC95" s="1079">
        <f t="shared" si="49"/>
        <v>0</v>
      </c>
      <c r="AD95" s="899">
        <f t="shared" si="56"/>
        <v>0</v>
      </c>
      <c r="AE95" s="903">
        <f t="shared" si="54"/>
        <v>0</v>
      </c>
      <c r="AF95" s="1080">
        <f t="shared" si="55"/>
        <v>28773057.34</v>
      </c>
      <c r="AG95" s="1081">
        <f t="shared" si="59"/>
        <v>28773057.34</v>
      </c>
      <c r="AH95" s="1079">
        <f t="shared" si="50"/>
        <v>0</v>
      </c>
      <c r="AI95" s="901">
        <f t="shared" si="58"/>
        <v>0</v>
      </c>
      <c r="AJ95" s="899">
        <f t="shared" si="58"/>
        <v>0</v>
      </c>
      <c r="AK95" s="899">
        <f t="shared" si="58"/>
        <v>0</v>
      </c>
      <c r="AL95" s="1080">
        <f t="shared" si="51"/>
        <v>27522378.535833333</v>
      </c>
      <c r="AM95" s="1079">
        <f t="shared" si="52"/>
        <v>0</v>
      </c>
      <c r="AN95" s="899">
        <f t="shared" si="43"/>
        <v>0</v>
      </c>
      <c r="AO95" s="899">
        <f t="shared" si="44"/>
        <v>0</v>
      </c>
      <c r="AP95" s="899">
        <f t="shared" si="53"/>
        <v>27522378.535833333</v>
      </c>
      <c r="AQ95" s="1081">
        <f t="shared" si="60"/>
        <v>27522378.535833333</v>
      </c>
      <c r="AR95" s="1079">
        <f t="shared" si="46"/>
        <v>0</v>
      </c>
      <c r="AS95" s="153"/>
      <c r="AT95" s="1082" t="s">
        <v>2769</v>
      </c>
      <c r="AU95" s="523"/>
      <c r="AV95" s="1083" t="str">
        <f t="shared" si="47"/>
        <v>CA</v>
      </c>
      <c r="AW95" s="1083" t="str">
        <f t="shared" si="47"/>
        <v>CL</v>
      </c>
      <c r="AX95" s="1083" t="str">
        <f t="shared" si="47"/>
        <v>AIC</v>
      </c>
      <c r="AY95" s="1083" t="str">
        <f t="shared" si="27"/>
        <v>ERB</v>
      </c>
      <c r="AZ95" s="1083" t="str">
        <f t="shared" si="27"/>
        <v>GRB</v>
      </c>
      <c r="BA95" s="1083" t="str">
        <f t="shared" si="27"/>
        <v>Non-Op</v>
      </c>
      <c r="BC95" s="623"/>
      <c r="BD95" s="623"/>
      <c r="BF95" s="623"/>
      <c r="BG95" s="623"/>
      <c r="BH95" s="623"/>
      <c r="BI95" s="623"/>
      <c r="BJ95" s="623"/>
      <c r="BK95" s="623"/>
      <c r="BL95" s="623"/>
      <c r="BN95" s="572"/>
    </row>
    <row r="96" spans="1:66" s="638" customFormat="1" ht="12" customHeight="1">
      <c r="A96" s="643">
        <v>12400043</v>
      </c>
      <c r="B96" s="644" t="s">
        <v>3401</v>
      </c>
      <c r="C96" s="634" t="s">
        <v>1474</v>
      </c>
      <c r="D96" s="635" t="s">
        <v>1384</v>
      </c>
      <c r="E96" s="635"/>
      <c r="F96" s="634"/>
      <c r="G96" s="635"/>
      <c r="H96" s="1168">
        <v>49976245.950000003</v>
      </c>
      <c r="I96" s="1168">
        <v>49976245.950000003</v>
      </c>
      <c r="J96" s="1168">
        <v>49976245.950000003</v>
      </c>
      <c r="K96" s="1168">
        <v>50119675.490000002</v>
      </c>
      <c r="L96" s="1168">
        <v>50119675.490000002</v>
      </c>
      <c r="M96" s="1168">
        <v>50119675.490000002</v>
      </c>
      <c r="N96" s="1168">
        <v>51166099.560000002</v>
      </c>
      <c r="O96" s="1168">
        <v>51166099.560000002</v>
      </c>
      <c r="P96" s="1168">
        <v>51166099.560000002</v>
      </c>
      <c r="Q96" s="1168">
        <v>51327033.200000003</v>
      </c>
      <c r="R96" s="1168">
        <v>51327033.200000003</v>
      </c>
      <c r="S96" s="1168">
        <v>51327033.200000003</v>
      </c>
      <c r="T96" s="1168">
        <v>51705969.880000003</v>
      </c>
      <c r="U96" s="567"/>
      <c r="V96" s="567">
        <f t="shared" si="42"/>
        <v>50719335.380416669</v>
      </c>
      <c r="W96" s="1084"/>
      <c r="X96" s="1085"/>
      <c r="Y96" s="591">
        <f t="shared" si="57"/>
        <v>0</v>
      </c>
      <c r="Z96" s="899">
        <f t="shared" si="57"/>
        <v>0</v>
      </c>
      <c r="AA96" s="899">
        <f t="shared" si="57"/>
        <v>0</v>
      </c>
      <c r="AB96" s="1080">
        <f t="shared" si="48"/>
        <v>51705969.880000003</v>
      </c>
      <c r="AC96" s="1079">
        <f t="shared" si="49"/>
        <v>0</v>
      </c>
      <c r="AD96" s="899">
        <f t="shared" si="56"/>
        <v>0</v>
      </c>
      <c r="AE96" s="903">
        <f t="shared" si="54"/>
        <v>0</v>
      </c>
      <c r="AF96" s="1080">
        <f t="shared" si="55"/>
        <v>51705969.880000003</v>
      </c>
      <c r="AG96" s="1081">
        <f t="shared" si="59"/>
        <v>51705969.880000003</v>
      </c>
      <c r="AH96" s="1079">
        <f t="shared" si="50"/>
        <v>0</v>
      </c>
      <c r="AI96" s="901">
        <f t="shared" si="58"/>
        <v>0</v>
      </c>
      <c r="AJ96" s="899">
        <f t="shared" si="58"/>
        <v>0</v>
      </c>
      <c r="AK96" s="899">
        <f t="shared" si="58"/>
        <v>0</v>
      </c>
      <c r="AL96" s="1080">
        <f t="shared" si="51"/>
        <v>50719335.380416669</v>
      </c>
      <c r="AM96" s="1079">
        <f t="shared" si="52"/>
        <v>0</v>
      </c>
      <c r="AN96" s="899">
        <f t="shared" si="43"/>
        <v>0</v>
      </c>
      <c r="AO96" s="899">
        <f t="shared" si="44"/>
        <v>0</v>
      </c>
      <c r="AP96" s="899">
        <f t="shared" si="53"/>
        <v>50719335.380416669</v>
      </c>
      <c r="AQ96" s="1081">
        <f t="shared" si="60"/>
        <v>50719335.380416669</v>
      </c>
      <c r="AR96" s="1079">
        <f t="shared" si="46"/>
        <v>0</v>
      </c>
      <c r="AS96" s="153"/>
      <c r="AT96" s="1082" t="s">
        <v>2769</v>
      </c>
      <c r="AU96" s="523"/>
      <c r="AV96" s="1083" t="str">
        <f t="shared" si="47"/>
        <v>CA</v>
      </c>
      <c r="AW96" s="1083" t="str">
        <f t="shared" si="47"/>
        <v>CL</v>
      </c>
      <c r="AX96" s="1083" t="str">
        <f t="shared" si="47"/>
        <v>AIC</v>
      </c>
      <c r="AY96" s="1083" t="str">
        <f t="shared" si="27"/>
        <v>ERB</v>
      </c>
      <c r="AZ96" s="1083" t="str">
        <f t="shared" si="27"/>
        <v>GRB</v>
      </c>
      <c r="BA96" s="1083" t="str">
        <f t="shared" si="27"/>
        <v>Non-Op</v>
      </c>
      <c r="BC96" s="623"/>
      <c r="BD96" s="623"/>
      <c r="BF96" s="623"/>
      <c r="BG96" s="623"/>
      <c r="BH96" s="623"/>
      <c r="BI96" s="623"/>
      <c r="BJ96" s="623"/>
      <c r="BK96" s="623"/>
      <c r="BL96" s="623"/>
      <c r="BN96" s="572"/>
    </row>
    <row r="97" spans="1:66" s="638" customFormat="1" ht="12" customHeight="1">
      <c r="A97" s="643" t="s">
        <v>2880</v>
      </c>
      <c r="B97" s="644" t="s">
        <v>2880</v>
      </c>
      <c r="C97" s="634" t="s">
        <v>2938</v>
      </c>
      <c r="D97" s="635" t="s">
        <v>1384</v>
      </c>
      <c r="E97" s="635"/>
      <c r="F97" s="683">
        <v>43739</v>
      </c>
      <c r="G97" s="635"/>
      <c r="H97" s="1168">
        <v>527530.63</v>
      </c>
      <c r="I97" s="1168">
        <v>527530.63</v>
      </c>
      <c r="J97" s="1168">
        <v>527530.63</v>
      </c>
      <c r="K97" s="1168">
        <v>527530.63</v>
      </c>
      <c r="L97" s="1168">
        <v>527530.63</v>
      </c>
      <c r="M97" s="1168">
        <v>527530.63</v>
      </c>
      <c r="N97" s="1168">
        <v>527530.63</v>
      </c>
      <c r="O97" s="1168">
        <v>527530.63</v>
      </c>
      <c r="P97" s="1168">
        <v>527530.63</v>
      </c>
      <c r="Q97" s="1168">
        <v>259530.63</v>
      </c>
      <c r="R97" s="1168">
        <v>259530.63</v>
      </c>
      <c r="S97" s="1168">
        <v>259530.63</v>
      </c>
      <c r="T97" s="1168">
        <v>259530.63</v>
      </c>
      <c r="U97" s="567"/>
      <c r="V97" s="567">
        <f t="shared" si="42"/>
        <v>449363.96333333332</v>
      </c>
      <c r="W97" s="1088"/>
      <c r="X97" s="1089"/>
      <c r="Y97" s="591">
        <f t="shared" si="57"/>
        <v>0</v>
      </c>
      <c r="Z97" s="899">
        <f t="shared" si="57"/>
        <v>0</v>
      </c>
      <c r="AA97" s="899">
        <f t="shared" si="57"/>
        <v>0</v>
      </c>
      <c r="AB97" s="1080">
        <f t="shared" si="48"/>
        <v>259530.63</v>
      </c>
      <c r="AC97" s="1079">
        <f t="shared" si="49"/>
        <v>0</v>
      </c>
      <c r="AD97" s="899">
        <f t="shared" si="56"/>
        <v>0</v>
      </c>
      <c r="AE97" s="903">
        <f t="shared" si="54"/>
        <v>0</v>
      </c>
      <c r="AF97" s="1080">
        <f t="shared" si="55"/>
        <v>259530.63</v>
      </c>
      <c r="AG97" s="1081">
        <f t="shared" si="59"/>
        <v>259530.63</v>
      </c>
      <c r="AH97" s="1079">
        <f t="shared" si="50"/>
        <v>0</v>
      </c>
      <c r="AI97" s="901">
        <f t="shared" si="58"/>
        <v>0</v>
      </c>
      <c r="AJ97" s="899">
        <f t="shared" si="58"/>
        <v>0</v>
      </c>
      <c r="AK97" s="899">
        <f t="shared" si="58"/>
        <v>0</v>
      </c>
      <c r="AL97" s="1080">
        <f t="shared" si="51"/>
        <v>449363.96333333332</v>
      </c>
      <c r="AM97" s="1079">
        <f t="shared" si="52"/>
        <v>0</v>
      </c>
      <c r="AN97" s="899">
        <f t="shared" si="43"/>
        <v>0</v>
      </c>
      <c r="AO97" s="899">
        <f t="shared" si="44"/>
        <v>0</v>
      </c>
      <c r="AP97" s="899">
        <f t="shared" si="53"/>
        <v>449363.96333333332</v>
      </c>
      <c r="AQ97" s="1081">
        <f t="shared" ref="AQ97" si="61">SUM(AN97:AP97)</f>
        <v>449363.96333333332</v>
      </c>
      <c r="AR97" s="1079">
        <f t="shared" si="46"/>
        <v>0</v>
      </c>
      <c r="AS97" s="153"/>
      <c r="AT97" s="1082" t="s">
        <v>2775</v>
      </c>
      <c r="AU97" s="523"/>
      <c r="AV97" s="1083" t="str">
        <f t="shared" si="47"/>
        <v>CA</v>
      </c>
      <c r="AW97" s="1083" t="str">
        <f t="shared" si="47"/>
        <v>CL</v>
      </c>
      <c r="AX97" s="1083" t="str">
        <f t="shared" si="47"/>
        <v>AIC</v>
      </c>
      <c r="AY97" s="1083" t="str">
        <f t="shared" si="27"/>
        <v>ERB</v>
      </c>
      <c r="AZ97" s="1083" t="str">
        <f t="shared" si="27"/>
        <v>GRB</v>
      </c>
      <c r="BA97" s="1083" t="str">
        <f t="shared" si="27"/>
        <v>Non-Op</v>
      </c>
      <c r="BC97" s="623"/>
      <c r="BD97" s="623"/>
      <c r="BF97" s="623"/>
      <c r="BG97" s="623"/>
      <c r="BH97" s="623"/>
      <c r="BI97" s="623"/>
      <c r="BJ97" s="623"/>
      <c r="BK97" s="623"/>
      <c r="BL97" s="623"/>
      <c r="BN97" s="572"/>
    </row>
    <row r="98" spans="1:66" s="638" customFormat="1" ht="12" customHeight="1">
      <c r="A98" s="643">
        <v>12400503</v>
      </c>
      <c r="B98" s="644" t="s">
        <v>3402</v>
      </c>
      <c r="C98" s="634" t="s">
        <v>1475</v>
      </c>
      <c r="D98" s="635" t="s">
        <v>1384</v>
      </c>
      <c r="E98" s="635"/>
      <c r="F98" s="634"/>
      <c r="G98" s="635"/>
      <c r="H98" s="1168">
        <v>110355.85</v>
      </c>
      <c r="I98" s="1168">
        <v>105355.69</v>
      </c>
      <c r="J98" s="1168">
        <v>99541.53</v>
      </c>
      <c r="K98" s="1168">
        <v>96053.02</v>
      </c>
      <c r="L98" s="1168">
        <v>92662.1</v>
      </c>
      <c r="M98" s="1168">
        <v>89355.19</v>
      </c>
      <c r="N98" s="1168">
        <v>89355.19</v>
      </c>
      <c r="O98" s="1168">
        <v>83518.63</v>
      </c>
      <c r="P98" s="1168">
        <v>83336.27</v>
      </c>
      <c r="Q98" s="1168">
        <v>77306.75</v>
      </c>
      <c r="R98" s="1168">
        <v>74437.97</v>
      </c>
      <c r="S98" s="1168">
        <v>71542.259999999995</v>
      </c>
      <c r="T98" s="1168">
        <v>68624.210000000006</v>
      </c>
      <c r="U98" s="567"/>
      <c r="V98" s="567">
        <f t="shared" si="42"/>
        <v>87662.885833333319</v>
      </c>
      <c r="W98" s="1084"/>
      <c r="X98" s="1085"/>
      <c r="Y98" s="591">
        <f t="shared" si="57"/>
        <v>0</v>
      </c>
      <c r="Z98" s="899">
        <f t="shared" si="57"/>
        <v>0</v>
      </c>
      <c r="AA98" s="899">
        <f t="shared" si="57"/>
        <v>0</v>
      </c>
      <c r="AB98" s="1080">
        <f t="shared" si="48"/>
        <v>68624.210000000006</v>
      </c>
      <c r="AC98" s="1079">
        <f t="shared" si="49"/>
        <v>0</v>
      </c>
      <c r="AD98" s="899">
        <f t="shared" si="56"/>
        <v>0</v>
      </c>
      <c r="AE98" s="903">
        <f t="shared" si="54"/>
        <v>0</v>
      </c>
      <c r="AF98" s="1080">
        <f t="shared" si="55"/>
        <v>68624.210000000006</v>
      </c>
      <c r="AG98" s="1081">
        <f t="shared" si="59"/>
        <v>68624.210000000006</v>
      </c>
      <c r="AH98" s="1079">
        <f t="shared" si="50"/>
        <v>0</v>
      </c>
      <c r="AI98" s="901">
        <f t="shared" si="58"/>
        <v>0</v>
      </c>
      <c r="AJ98" s="899">
        <f t="shared" si="58"/>
        <v>0</v>
      </c>
      <c r="AK98" s="899">
        <f t="shared" si="58"/>
        <v>0</v>
      </c>
      <c r="AL98" s="1080">
        <f t="shared" si="51"/>
        <v>87662.885833333319</v>
      </c>
      <c r="AM98" s="1079">
        <f t="shared" si="52"/>
        <v>0</v>
      </c>
      <c r="AN98" s="899">
        <f t="shared" si="43"/>
        <v>0</v>
      </c>
      <c r="AO98" s="899">
        <f t="shared" si="44"/>
        <v>0</v>
      </c>
      <c r="AP98" s="899">
        <f t="shared" si="53"/>
        <v>87662.885833333319</v>
      </c>
      <c r="AQ98" s="1081">
        <f t="shared" si="60"/>
        <v>87662.885833333319</v>
      </c>
      <c r="AR98" s="1079">
        <f t="shared" si="46"/>
        <v>0</v>
      </c>
      <c r="AS98" s="153"/>
      <c r="AT98" s="1082" t="s">
        <v>2775</v>
      </c>
      <c r="AU98" s="523"/>
      <c r="AV98" s="1083" t="str">
        <f t="shared" si="47"/>
        <v>CA</v>
      </c>
      <c r="AW98" s="1083" t="str">
        <f t="shared" si="47"/>
        <v>CL</v>
      </c>
      <c r="AX98" s="1083" t="str">
        <f t="shared" si="47"/>
        <v>AIC</v>
      </c>
      <c r="AY98" s="1083" t="str">
        <f t="shared" si="27"/>
        <v>ERB</v>
      </c>
      <c r="AZ98" s="1083" t="str">
        <f t="shared" si="27"/>
        <v>GRB</v>
      </c>
      <c r="BA98" s="1083" t="str">
        <f t="shared" si="27"/>
        <v>Non-Op</v>
      </c>
      <c r="BC98" s="623"/>
      <c r="BD98" s="623"/>
      <c r="BF98" s="623"/>
      <c r="BG98" s="623"/>
      <c r="BH98" s="623"/>
      <c r="BI98" s="623"/>
      <c r="BJ98" s="623"/>
      <c r="BK98" s="623"/>
      <c r="BL98" s="623"/>
      <c r="BN98" s="572"/>
    </row>
    <row r="99" spans="1:66" s="638" customFormat="1" ht="12" customHeight="1">
      <c r="A99" s="643">
        <v>12400542</v>
      </c>
      <c r="B99" s="644" t="s">
        <v>3403</v>
      </c>
      <c r="C99" s="634" t="s">
        <v>1476</v>
      </c>
      <c r="D99" s="635" t="s">
        <v>1384</v>
      </c>
      <c r="E99" s="635"/>
      <c r="F99" s="634"/>
      <c r="G99" s="635"/>
      <c r="H99" s="1168">
        <v>-3611400</v>
      </c>
      <c r="I99" s="1168">
        <v>-3611400</v>
      </c>
      <c r="J99" s="1168">
        <v>-3611400</v>
      </c>
      <c r="K99" s="1168">
        <v>-3611400</v>
      </c>
      <c r="L99" s="1168">
        <v>-3611400</v>
      </c>
      <c r="M99" s="1168">
        <v>-3611400</v>
      </c>
      <c r="N99" s="1168">
        <v>-3611400</v>
      </c>
      <c r="O99" s="1168">
        <v>-3611400</v>
      </c>
      <c r="P99" s="1168">
        <v>-3611400</v>
      </c>
      <c r="Q99" s="1168">
        <v>-3611400</v>
      </c>
      <c r="R99" s="1168">
        <v>-2708550</v>
      </c>
      <c r="S99" s="1168">
        <v>-2708550</v>
      </c>
      <c r="T99" s="1168">
        <v>-2708550</v>
      </c>
      <c r="U99" s="567"/>
      <c r="V99" s="567">
        <f t="shared" si="42"/>
        <v>-3423306.25</v>
      </c>
      <c r="W99" s="1084"/>
      <c r="X99" s="1085"/>
      <c r="Y99" s="591">
        <f t="shared" si="57"/>
        <v>0</v>
      </c>
      <c r="Z99" s="899">
        <f t="shared" si="57"/>
        <v>0</v>
      </c>
      <c r="AA99" s="899">
        <f t="shared" si="57"/>
        <v>0</v>
      </c>
      <c r="AB99" s="1080">
        <f t="shared" si="48"/>
        <v>-2708550</v>
      </c>
      <c r="AC99" s="1079">
        <f t="shared" si="49"/>
        <v>0</v>
      </c>
      <c r="AD99" s="899">
        <f t="shared" si="56"/>
        <v>0</v>
      </c>
      <c r="AE99" s="903">
        <f t="shared" si="54"/>
        <v>0</v>
      </c>
      <c r="AF99" s="1080">
        <f t="shared" si="55"/>
        <v>-2708550</v>
      </c>
      <c r="AG99" s="1081">
        <f t="shared" si="59"/>
        <v>-2708550</v>
      </c>
      <c r="AH99" s="1079">
        <f t="shared" si="50"/>
        <v>0</v>
      </c>
      <c r="AI99" s="901">
        <f t="shared" si="58"/>
        <v>0</v>
      </c>
      <c r="AJ99" s="899">
        <f t="shared" si="58"/>
        <v>0</v>
      </c>
      <c r="AK99" s="899">
        <f t="shared" si="58"/>
        <v>0</v>
      </c>
      <c r="AL99" s="1080">
        <f t="shared" si="51"/>
        <v>-3423306.25</v>
      </c>
      <c r="AM99" s="1079">
        <f t="shared" si="52"/>
        <v>0</v>
      </c>
      <c r="AN99" s="899">
        <f t="shared" si="43"/>
        <v>0</v>
      </c>
      <c r="AO99" s="899">
        <f t="shared" si="44"/>
        <v>0</v>
      </c>
      <c r="AP99" s="899">
        <f t="shared" si="53"/>
        <v>-3423306.25</v>
      </c>
      <c r="AQ99" s="1081">
        <f t="shared" si="60"/>
        <v>-3423306.25</v>
      </c>
      <c r="AR99" s="1079">
        <f t="shared" si="46"/>
        <v>0</v>
      </c>
      <c r="AS99" s="153"/>
      <c r="AT99" s="1082" t="s">
        <v>2769</v>
      </c>
      <c r="AU99" s="523"/>
      <c r="AV99" s="1083" t="str">
        <f t="shared" si="47"/>
        <v>CA</v>
      </c>
      <c r="AW99" s="1083" t="str">
        <f t="shared" si="47"/>
        <v>CL</v>
      </c>
      <c r="AX99" s="1083" t="str">
        <f t="shared" si="47"/>
        <v>AIC</v>
      </c>
      <c r="AY99" s="1083" t="str">
        <f t="shared" si="27"/>
        <v>ERB</v>
      </c>
      <c r="AZ99" s="1083" t="str">
        <f t="shared" si="27"/>
        <v>GRB</v>
      </c>
      <c r="BA99" s="1083" t="str">
        <f t="shared" si="27"/>
        <v>Non-Op</v>
      </c>
      <c r="BC99" s="623"/>
      <c r="BD99" s="623"/>
      <c r="BF99" s="623"/>
      <c r="BG99" s="623"/>
      <c r="BH99" s="623"/>
      <c r="BI99" s="623"/>
      <c r="BJ99" s="623"/>
      <c r="BK99" s="623"/>
      <c r="BL99" s="623"/>
      <c r="BN99" s="572"/>
    </row>
    <row r="100" spans="1:66" s="638" customFormat="1" ht="12" customHeight="1">
      <c r="A100" s="643">
        <v>12400552</v>
      </c>
      <c r="B100" s="644" t="s">
        <v>3404</v>
      </c>
      <c r="C100" s="634" t="s">
        <v>1477</v>
      </c>
      <c r="D100" s="635" t="s">
        <v>1384</v>
      </c>
      <c r="E100" s="635"/>
      <c r="F100" s="634"/>
      <c r="G100" s="635"/>
      <c r="H100" s="1168">
        <v>3611400</v>
      </c>
      <c r="I100" s="1168">
        <v>3611400</v>
      </c>
      <c r="J100" s="1168">
        <v>3611400</v>
      </c>
      <c r="K100" s="1168">
        <v>3611400</v>
      </c>
      <c r="L100" s="1168">
        <v>3611400</v>
      </c>
      <c r="M100" s="1168">
        <v>3611400</v>
      </c>
      <c r="N100" s="1168">
        <v>3611400</v>
      </c>
      <c r="O100" s="1168">
        <v>3611400</v>
      </c>
      <c r="P100" s="1168">
        <v>3611400</v>
      </c>
      <c r="Q100" s="1168">
        <v>3611400</v>
      </c>
      <c r="R100" s="1168">
        <v>2708550</v>
      </c>
      <c r="S100" s="1168">
        <v>2708550</v>
      </c>
      <c r="T100" s="1168">
        <v>2708550</v>
      </c>
      <c r="U100" s="567"/>
      <c r="V100" s="567">
        <f t="shared" si="42"/>
        <v>3423306.25</v>
      </c>
      <c r="W100" s="1084"/>
      <c r="X100" s="1085"/>
      <c r="Y100" s="591">
        <f t="shared" si="57"/>
        <v>0</v>
      </c>
      <c r="Z100" s="899">
        <f t="shared" si="57"/>
        <v>0</v>
      </c>
      <c r="AA100" s="899">
        <f t="shared" si="57"/>
        <v>0</v>
      </c>
      <c r="AB100" s="1080">
        <f t="shared" si="48"/>
        <v>2708550</v>
      </c>
      <c r="AC100" s="1079">
        <f t="shared" si="49"/>
        <v>0</v>
      </c>
      <c r="AD100" s="899">
        <f t="shared" si="56"/>
        <v>0</v>
      </c>
      <c r="AE100" s="903">
        <f t="shared" si="54"/>
        <v>0</v>
      </c>
      <c r="AF100" s="1080">
        <f t="shared" si="55"/>
        <v>2708550</v>
      </c>
      <c r="AG100" s="1081">
        <f t="shared" si="59"/>
        <v>2708550</v>
      </c>
      <c r="AH100" s="1079">
        <f t="shared" si="50"/>
        <v>0</v>
      </c>
      <c r="AI100" s="901">
        <f t="shared" si="58"/>
        <v>0</v>
      </c>
      <c r="AJ100" s="899">
        <f t="shared" si="58"/>
        <v>0</v>
      </c>
      <c r="AK100" s="899">
        <f t="shared" si="58"/>
        <v>0</v>
      </c>
      <c r="AL100" s="1080">
        <f t="shared" si="51"/>
        <v>3423306.25</v>
      </c>
      <c r="AM100" s="1079">
        <f t="shared" si="52"/>
        <v>0</v>
      </c>
      <c r="AN100" s="899">
        <f t="shared" si="43"/>
        <v>0</v>
      </c>
      <c r="AO100" s="899">
        <f t="shared" si="44"/>
        <v>0</v>
      </c>
      <c r="AP100" s="899">
        <f t="shared" si="53"/>
        <v>3423306.25</v>
      </c>
      <c r="AQ100" s="1081">
        <f t="shared" si="60"/>
        <v>3423306.25</v>
      </c>
      <c r="AR100" s="1079">
        <f t="shared" si="46"/>
        <v>0</v>
      </c>
      <c r="AS100" s="153"/>
      <c r="AT100" s="1082" t="s">
        <v>2769</v>
      </c>
      <c r="AU100" s="523"/>
      <c r="AV100" s="1083" t="str">
        <f t="shared" si="47"/>
        <v>CA</v>
      </c>
      <c r="AW100" s="1083" t="str">
        <f t="shared" si="47"/>
        <v>CL</v>
      </c>
      <c r="AX100" s="1083" t="str">
        <f t="shared" si="47"/>
        <v>AIC</v>
      </c>
      <c r="AY100" s="1083" t="str">
        <f t="shared" si="27"/>
        <v>ERB</v>
      </c>
      <c r="AZ100" s="1083" t="str">
        <f t="shared" si="27"/>
        <v>GRB</v>
      </c>
      <c r="BA100" s="1083" t="str">
        <f t="shared" si="27"/>
        <v>Non-Op</v>
      </c>
      <c r="BC100" s="623"/>
      <c r="BD100" s="623"/>
      <c r="BF100" s="623"/>
      <c r="BG100" s="623"/>
      <c r="BH100" s="623"/>
      <c r="BI100" s="623"/>
      <c r="BJ100" s="623"/>
      <c r="BK100" s="623"/>
      <c r="BL100" s="623"/>
      <c r="BN100" s="572"/>
    </row>
    <row r="101" spans="1:66" s="638" customFormat="1" ht="12" customHeight="1">
      <c r="A101" s="643">
        <v>12400553</v>
      </c>
      <c r="B101" s="644" t="s">
        <v>3405</v>
      </c>
      <c r="C101" s="634" t="s">
        <v>1478</v>
      </c>
      <c r="D101" s="635" t="s">
        <v>1384</v>
      </c>
      <c r="E101" s="635"/>
      <c r="F101" s="634"/>
      <c r="G101" s="635"/>
      <c r="H101" s="1168">
        <v>838874.66</v>
      </c>
      <c r="I101" s="1168">
        <v>825062.36</v>
      </c>
      <c r="J101" s="1168">
        <v>811143.93</v>
      </c>
      <c r="K101" s="1168">
        <v>811143.93</v>
      </c>
      <c r="L101" s="1168">
        <v>807545.33</v>
      </c>
      <c r="M101" s="1168">
        <v>793303.52</v>
      </c>
      <c r="N101" s="1168">
        <v>764926.86</v>
      </c>
      <c r="O101" s="1168">
        <v>739930.69</v>
      </c>
      <c r="P101" s="1168">
        <v>725357.92</v>
      </c>
      <c r="Q101" s="1168">
        <v>722310.95</v>
      </c>
      <c r="R101" s="1168">
        <v>695875.39</v>
      </c>
      <c r="S101" s="1168">
        <v>680963.88</v>
      </c>
      <c r="T101" s="1168">
        <v>665937.69999999995</v>
      </c>
      <c r="U101" s="567"/>
      <c r="V101" s="567">
        <f t="shared" si="42"/>
        <v>760830.91166666674</v>
      </c>
      <c r="W101" s="1084"/>
      <c r="X101" s="1085"/>
      <c r="Y101" s="591">
        <f t="shared" si="57"/>
        <v>0</v>
      </c>
      <c r="Z101" s="899">
        <f t="shared" si="57"/>
        <v>0</v>
      </c>
      <c r="AA101" s="899">
        <f t="shared" si="57"/>
        <v>0</v>
      </c>
      <c r="AB101" s="1080">
        <f t="shared" si="48"/>
        <v>665937.69999999995</v>
      </c>
      <c r="AC101" s="1079">
        <f t="shared" si="49"/>
        <v>0</v>
      </c>
      <c r="AD101" s="899">
        <f t="shared" si="56"/>
        <v>0</v>
      </c>
      <c r="AE101" s="903">
        <f t="shared" si="54"/>
        <v>0</v>
      </c>
      <c r="AF101" s="1080">
        <f t="shared" si="55"/>
        <v>665937.69999999995</v>
      </c>
      <c r="AG101" s="1081">
        <f t="shared" si="59"/>
        <v>665937.69999999995</v>
      </c>
      <c r="AH101" s="1079">
        <f t="shared" si="50"/>
        <v>0</v>
      </c>
      <c r="AI101" s="901">
        <f t="shared" si="58"/>
        <v>0</v>
      </c>
      <c r="AJ101" s="899">
        <f t="shared" si="58"/>
        <v>0</v>
      </c>
      <c r="AK101" s="899">
        <f t="shared" si="58"/>
        <v>0</v>
      </c>
      <c r="AL101" s="1080">
        <f t="shared" si="51"/>
        <v>760830.91166666674</v>
      </c>
      <c r="AM101" s="1079">
        <f t="shared" si="52"/>
        <v>0</v>
      </c>
      <c r="AN101" s="899">
        <f t="shared" si="43"/>
        <v>0</v>
      </c>
      <c r="AO101" s="899">
        <f t="shared" si="44"/>
        <v>0</v>
      </c>
      <c r="AP101" s="899">
        <f t="shared" si="53"/>
        <v>760830.91166666674</v>
      </c>
      <c r="AQ101" s="1081">
        <f t="shared" si="60"/>
        <v>760830.91166666674</v>
      </c>
      <c r="AR101" s="1079">
        <f t="shared" si="46"/>
        <v>0</v>
      </c>
      <c r="AS101" s="153"/>
      <c r="AT101" s="1082"/>
      <c r="AU101" s="523"/>
      <c r="AV101" s="1083" t="str">
        <f t="shared" si="47"/>
        <v>CA</v>
      </c>
      <c r="AW101" s="1083" t="str">
        <f t="shared" si="47"/>
        <v>CL</v>
      </c>
      <c r="AX101" s="1083" t="str">
        <f t="shared" si="47"/>
        <v>AIC</v>
      </c>
      <c r="AY101" s="1083" t="str">
        <f t="shared" si="27"/>
        <v>ERB</v>
      </c>
      <c r="AZ101" s="1083" t="str">
        <f t="shared" si="27"/>
        <v>GRB</v>
      </c>
      <c r="BA101" s="1083" t="str">
        <f t="shared" si="27"/>
        <v>Non-Op</v>
      </c>
      <c r="BC101" s="623"/>
      <c r="BD101" s="623"/>
      <c r="BF101" s="623"/>
      <c r="BG101" s="623"/>
      <c r="BH101" s="623"/>
      <c r="BI101" s="623"/>
      <c r="BJ101" s="623"/>
      <c r="BK101" s="623"/>
      <c r="BL101" s="623"/>
      <c r="BN101" s="572"/>
    </row>
    <row r="102" spans="1:66" s="638" customFormat="1" ht="12" customHeight="1">
      <c r="A102" s="643">
        <v>12400723</v>
      </c>
      <c r="B102" s="644" t="s">
        <v>3406</v>
      </c>
      <c r="C102" s="634" t="s">
        <v>1479</v>
      </c>
      <c r="D102" s="635" t="s">
        <v>1384</v>
      </c>
      <c r="E102" s="635"/>
      <c r="F102" s="634"/>
      <c r="G102" s="635"/>
      <c r="H102" s="1168">
        <v>0</v>
      </c>
      <c r="I102" s="1168">
        <v>0</v>
      </c>
      <c r="J102" s="1168">
        <v>0</v>
      </c>
      <c r="K102" s="1168">
        <v>0</v>
      </c>
      <c r="L102" s="1168">
        <v>0</v>
      </c>
      <c r="M102" s="1168">
        <v>0</v>
      </c>
      <c r="N102" s="1168">
        <v>0</v>
      </c>
      <c r="O102" s="1168">
        <v>0</v>
      </c>
      <c r="P102" s="1168">
        <v>0</v>
      </c>
      <c r="Q102" s="1168">
        <v>0</v>
      </c>
      <c r="R102" s="1168">
        <v>0</v>
      </c>
      <c r="S102" s="1168">
        <v>0</v>
      </c>
      <c r="T102" s="1168">
        <v>0</v>
      </c>
      <c r="U102" s="567"/>
      <c r="V102" s="567">
        <f t="shared" si="42"/>
        <v>0</v>
      </c>
      <c r="W102" s="1084"/>
      <c r="X102" s="1085"/>
      <c r="Y102" s="591">
        <f t="shared" si="57"/>
        <v>0</v>
      </c>
      <c r="Z102" s="899">
        <f t="shared" si="57"/>
        <v>0</v>
      </c>
      <c r="AA102" s="899">
        <f t="shared" si="57"/>
        <v>0</v>
      </c>
      <c r="AB102" s="1080">
        <f t="shared" si="48"/>
        <v>0</v>
      </c>
      <c r="AC102" s="1079">
        <f t="shared" si="49"/>
        <v>0</v>
      </c>
      <c r="AD102" s="899">
        <f t="shared" si="56"/>
        <v>0</v>
      </c>
      <c r="AE102" s="903">
        <f t="shared" si="54"/>
        <v>0</v>
      </c>
      <c r="AF102" s="1080">
        <f t="shared" si="55"/>
        <v>0</v>
      </c>
      <c r="AG102" s="1081">
        <f t="shared" si="59"/>
        <v>0</v>
      </c>
      <c r="AH102" s="1079">
        <f t="shared" si="50"/>
        <v>0</v>
      </c>
      <c r="AI102" s="901">
        <f t="shared" si="58"/>
        <v>0</v>
      </c>
      <c r="AJ102" s="899">
        <f t="shared" si="58"/>
        <v>0</v>
      </c>
      <c r="AK102" s="899">
        <f t="shared" si="58"/>
        <v>0</v>
      </c>
      <c r="AL102" s="1080">
        <f t="shared" si="51"/>
        <v>0</v>
      </c>
      <c r="AM102" s="1079">
        <f t="shared" si="52"/>
        <v>0</v>
      </c>
      <c r="AN102" s="899">
        <f t="shared" si="43"/>
        <v>0</v>
      </c>
      <c r="AO102" s="899">
        <f t="shared" si="44"/>
        <v>0</v>
      </c>
      <c r="AP102" s="899">
        <f t="shared" si="53"/>
        <v>0</v>
      </c>
      <c r="AQ102" s="1081">
        <f t="shared" si="60"/>
        <v>0</v>
      </c>
      <c r="AR102" s="1079">
        <f t="shared" si="46"/>
        <v>0</v>
      </c>
      <c r="AS102" s="153"/>
      <c r="AT102" s="1082" t="s">
        <v>2771</v>
      </c>
      <c r="AU102" s="523"/>
      <c r="AV102" s="1083" t="str">
        <f t="shared" si="47"/>
        <v>CA</v>
      </c>
      <c r="AW102" s="1083" t="str">
        <f t="shared" si="47"/>
        <v>CL</v>
      </c>
      <c r="AX102" s="1083" t="str">
        <f t="shared" si="47"/>
        <v>AIC</v>
      </c>
      <c r="AY102" s="1083" t="str">
        <f t="shared" si="27"/>
        <v>ERB</v>
      </c>
      <c r="AZ102" s="1083" t="str">
        <f t="shared" si="27"/>
        <v>GRB</v>
      </c>
      <c r="BA102" s="1083" t="str">
        <f t="shared" si="27"/>
        <v>Non-Op</v>
      </c>
      <c r="BC102" s="623"/>
      <c r="BD102" s="623"/>
      <c r="BF102" s="623"/>
      <c r="BG102" s="623"/>
      <c r="BH102" s="623"/>
      <c r="BI102" s="623"/>
      <c r="BJ102" s="623"/>
      <c r="BK102" s="623"/>
      <c r="BL102" s="623"/>
      <c r="BN102" s="572"/>
    </row>
    <row r="103" spans="1:66" s="638" customFormat="1" ht="12" customHeight="1">
      <c r="A103" s="655">
        <v>12800001</v>
      </c>
      <c r="B103" s="660" t="s">
        <v>3407</v>
      </c>
      <c r="C103" s="639" t="s">
        <v>1480</v>
      </c>
      <c r="D103" s="640" t="s">
        <v>1382</v>
      </c>
      <c r="E103" s="640"/>
      <c r="F103" s="670"/>
      <c r="G103" s="640"/>
      <c r="H103" s="1170">
        <v>18500000</v>
      </c>
      <c r="I103" s="1170">
        <v>18500000</v>
      </c>
      <c r="J103" s="1170">
        <v>18500000</v>
      </c>
      <c r="K103" s="1170">
        <v>18500000</v>
      </c>
      <c r="L103" s="1170">
        <v>18500000</v>
      </c>
      <c r="M103" s="1170">
        <v>18500000</v>
      </c>
      <c r="N103" s="1170">
        <v>18500000</v>
      </c>
      <c r="O103" s="1170">
        <v>18500000</v>
      </c>
      <c r="P103" s="1170">
        <v>18500000</v>
      </c>
      <c r="Q103" s="1170">
        <v>18500000</v>
      </c>
      <c r="R103" s="1170">
        <v>18500000</v>
      </c>
      <c r="S103" s="1170">
        <v>18500000</v>
      </c>
      <c r="T103" s="1170">
        <v>18500000</v>
      </c>
      <c r="U103" s="606"/>
      <c r="V103" s="606">
        <f t="shared" si="42"/>
        <v>18500000</v>
      </c>
      <c r="W103" s="1084" t="s">
        <v>1481</v>
      </c>
      <c r="X103" s="1085"/>
      <c r="Y103" s="591">
        <f t="shared" si="57"/>
        <v>0</v>
      </c>
      <c r="Z103" s="899">
        <f t="shared" si="57"/>
        <v>0</v>
      </c>
      <c r="AA103" s="899">
        <f t="shared" si="57"/>
        <v>0</v>
      </c>
      <c r="AB103" s="1080">
        <f t="shared" si="48"/>
        <v>18500000</v>
      </c>
      <c r="AC103" s="1079">
        <f t="shared" si="49"/>
        <v>0</v>
      </c>
      <c r="AD103" s="899">
        <f t="shared" si="56"/>
        <v>18500000</v>
      </c>
      <c r="AE103" s="903">
        <f t="shared" si="54"/>
        <v>0</v>
      </c>
      <c r="AF103" s="1080">
        <f t="shared" si="55"/>
        <v>0</v>
      </c>
      <c r="AG103" s="1081">
        <f t="shared" si="59"/>
        <v>18500000</v>
      </c>
      <c r="AH103" s="1079">
        <f t="shared" si="50"/>
        <v>0</v>
      </c>
      <c r="AI103" s="901">
        <f t="shared" si="58"/>
        <v>0</v>
      </c>
      <c r="AJ103" s="899">
        <f t="shared" si="58"/>
        <v>0</v>
      </c>
      <c r="AK103" s="899">
        <f t="shared" si="58"/>
        <v>0</v>
      </c>
      <c r="AL103" s="1080">
        <f t="shared" si="51"/>
        <v>18500000</v>
      </c>
      <c r="AM103" s="1079">
        <f t="shared" si="52"/>
        <v>0</v>
      </c>
      <c r="AN103" s="899">
        <f t="shared" si="43"/>
        <v>18500000</v>
      </c>
      <c r="AO103" s="899">
        <f t="shared" si="44"/>
        <v>0</v>
      </c>
      <c r="AP103" s="899">
        <f t="shared" si="53"/>
        <v>0</v>
      </c>
      <c r="AQ103" s="1081">
        <f t="shared" si="60"/>
        <v>18500000</v>
      </c>
      <c r="AR103" s="1079">
        <f t="shared" si="46"/>
        <v>0</v>
      </c>
      <c r="AS103" s="153"/>
      <c r="AT103" s="1082"/>
      <c r="AU103" s="523"/>
      <c r="AV103" s="1083" t="str">
        <f t="shared" si="47"/>
        <v>CA</v>
      </c>
      <c r="AW103" s="1083" t="str">
        <f t="shared" si="47"/>
        <v>CL</v>
      </c>
      <c r="AX103" s="1083" t="str">
        <f t="shared" si="47"/>
        <v>AIC</v>
      </c>
      <c r="AY103" s="1083" t="str">
        <f t="shared" si="27"/>
        <v>ERB</v>
      </c>
      <c r="AZ103" s="1083" t="str">
        <f t="shared" si="27"/>
        <v>GRB</v>
      </c>
      <c r="BA103" s="1083" t="str">
        <f t="shared" si="27"/>
        <v>Non-Op</v>
      </c>
      <c r="BC103" s="623"/>
      <c r="BD103" s="623"/>
      <c r="BF103" s="623"/>
      <c r="BG103" s="623"/>
      <c r="BH103" s="623"/>
      <c r="BI103" s="623"/>
      <c r="BJ103" s="623"/>
      <c r="BK103" s="623"/>
      <c r="BL103" s="623"/>
      <c r="BN103" s="572"/>
    </row>
    <row r="104" spans="1:66" s="638" customFormat="1" ht="12" customHeight="1">
      <c r="A104" s="655">
        <v>12800011</v>
      </c>
      <c r="B104" s="660" t="s">
        <v>3408</v>
      </c>
      <c r="C104" s="639" t="s">
        <v>1482</v>
      </c>
      <c r="D104" s="640" t="s">
        <v>1384</v>
      </c>
      <c r="E104" s="640"/>
      <c r="F104" s="670"/>
      <c r="G104" s="640"/>
      <c r="H104" s="1170">
        <v>1688091.21</v>
      </c>
      <c r="I104" s="1170">
        <v>1688403.37</v>
      </c>
      <c r="J104" s="1170">
        <v>1688690.14</v>
      </c>
      <c r="K104" s="1170">
        <v>1688976.18</v>
      </c>
      <c r="L104" s="1170">
        <v>1689243.81</v>
      </c>
      <c r="M104" s="1170">
        <v>1689360.56</v>
      </c>
      <c r="N104" s="1170">
        <v>1689374.4</v>
      </c>
      <c r="O104" s="1170">
        <v>1689388.7</v>
      </c>
      <c r="P104" s="1170">
        <v>1689402.54</v>
      </c>
      <c r="Q104" s="1170">
        <v>1689416.84</v>
      </c>
      <c r="R104" s="1170">
        <v>1689431.14</v>
      </c>
      <c r="S104" s="1170">
        <v>1689444.98</v>
      </c>
      <c r="T104" s="1170">
        <v>1689459.28</v>
      </c>
      <c r="U104" s="606"/>
      <c r="V104" s="606">
        <f t="shared" si="42"/>
        <v>1689158.9920833334</v>
      </c>
      <c r="W104" s="1096" t="s">
        <v>401</v>
      </c>
      <c r="X104" s="1097"/>
      <c r="Y104" s="591">
        <f t="shared" si="57"/>
        <v>0</v>
      </c>
      <c r="Z104" s="899">
        <f t="shared" si="57"/>
        <v>0</v>
      </c>
      <c r="AA104" s="899">
        <f t="shared" si="57"/>
        <v>0</v>
      </c>
      <c r="AB104" s="1080">
        <f t="shared" si="48"/>
        <v>1689459.28</v>
      </c>
      <c r="AC104" s="1079">
        <f t="shared" si="49"/>
        <v>0</v>
      </c>
      <c r="AD104" s="899">
        <f t="shared" si="56"/>
        <v>0</v>
      </c>
      <c r="AE104" s="903">
        <f t="shared" si="54"/>
        <v>0</v>
      </c>
      <c r="AF104" s="1080">
        <f t="shared" si="55"/>
        <v>1689459.28</v>
      </c>
      <c r="AG104" s="1081">
        <f t="shared" si="59"/>
        <v>1689459.28</v>
      </c>
      <c r="AH104" s="1079">
        <f t="shared" si="50"/>
        <v>0</v>
      </c>
      <c r="AI104" s="901">
        <f t="shared" si="58"/>
        <v>0</v>
      </c>
      <c r="AJ104" s="899">
        <f t="shared" si="58"/>
        <v>0</v>
      </c>
      <c r="AK104" s="899">
        <f t="shared" si="58"/>
        <v>0</v>
      </c>
      <c r="AL104" s="1080">
        <f t="shared" si="51"/>
        <v>1689158.9920833334</v>
      </c>
      <c r="AM104" s="1079">
        <f t="shared" si="52"/>
        <v>0</v>
      </c>
      <c r="AN104" s="899">
        <f t="shared" si="43"/>
        <v>0</v>
      </c>
      <c r="AO104" s="899">
        <f t="shared" si="44"/>
        <v>0</v>
      </c>
      <c r="AP104" s="899">
        <f t="shared" si="53"/>
        <v>1689158.9920833334</v>
      </c>
      <c r="AQ104" s="1081">
        <f t="shared" si="60"/>
        <v>1689158.9920833334</v>
      </c>
      <c r="AR104" s="1079">
        <f t="shared" si="46"/>
        <v>0</v>
      </c>
      <c r="AS104" s="153"/>
      <c r="AT104" s="1082"/>
      <c r="AU104" s="523"/>
      <c r="AV104" s="1083" t="str">
        <f t="shared" si="47"/>
        <v>CA</v>
      </c>
      <c r="AW104" s="1083" t="str">
        <f t="shared" si="47"/>
        <v>CL</v>
      </c>
      <c r="AX104" s="1083" t="str">
        <f t="shared" si="47"/>
        <v>AIC</v>
      </c>
      <c r="AY104" s="1083" t="str">
        <f t="shared" si="27"/>
        <v>ERB</v>
      </c>
      <c r="AZ104" s="1083" t="str">
        <f t="shared" si="27"/>
        <v>GRB</v>
      </c>
      <c r="BA104" s="1083" t="str">
        <f t="shared" si="27"/>
        <v>Non-Op</v>
      </c>
      <c r="BC104" s="623"/>
      <c r="BD104" s="623"/>
      <c r="BF104" s="623"/>
      <c r="BG104" s="623"/>
      <c r="BH104" s="623"/>
      <c r="BI104" s="623"/>
      <c r="BJ104" s="623"/>
      <c r="BK104" s="623"/>
      <c r="BL104" s="623"/>
      <c r="BN104" s="572"/>
    </row>
    <row r="105" spans="1:66" s="638" customFormat="1" ht="12" customHeight="1">
      <c r="A105" s="643" t="s">
        <v>2881</v>
      </c>
      <c r="B105" s="644" t="s">
        <v>2881</v>
      </c>
      <c r="C105" s="634" t="s">
        <v>2939</v>
      </c>
      <c r="D105" s="635" t="s">
        <v>3098</v>
      </c>
      <c r="E105" s="635"/>
      <c r="F105" s="683">
        <v>43586</v>
      </c>
      <c r="G105" s="635"/>
      <c r="H105" s="1168">
        <v>23827.5</v>
      </c>
      <c r="I105" s="1168">
        <v>40236.300000000003</v>
      </c>
      <c r="J105" s="1168">
        <v>24650.04</v>
      </c>
      <c r="K105" s="1168">
        <v>5525.26</v>
      </c>
      <c r="L105" s="1168">
        <v>5404.55</v>
      </c>
      <c r="M105" s="1168">
        <v>0</v>
      </c>
      <c r="N105" s="1168">
        <v>0</v>
      </c>
      <c r="O105" s="1168">
        <v>0</v>
      </c>
      <c r="P105" s="1168">
        <v>0</v>
      </c>
      <c r="Q105" s="1168">
        <v>0</v>
      </c>
      <c r="R105" s="1168">
        <v>0</v>
      </c>
      <c r="S105" s="1168">
        <v>0</v>
      </c>
      <c r="T105" s="1168">
        <v>0</v>
      </c>
      <c r="U105" s="567"/>
      <c r="V105" s="567">
        <f t="shared" si="42"/>
        <v>7310.8250000000007</v>
      </c>
      <c r="W105" s="1098"/>
      <c r="X105" s="1099"/>
      <c r="Y105" s="591">
        <f t="shared" si="57"/>
        <v>0</v>
      </c>
      <c r="Z105" s="899">
        <f t="shared" si="57"/>
        <v>0</v>
      </c>
      <c r="AA105" s="899">
        <f t="shared" si="57"/>
        <v>0</v>
      </c>
      <c r="AB105" s="1080">
        <f t="shared" si="48"/>
        <v>0</v>
      </c>
      <c r="AC105" s="1079">
        <f t="shared" si="49"/>
        <v>0</v>
      </c>
      <c r="AD105" s="899">
        <f t="shared" si="56"/>
        <v>0</v>
      </c>
      <c r="AE105" s="903">
        <f t="shared" si="54"/>
        <v>0</v>
      </c>
      <c r="AF105" s="1080">
        <f t="shared" si="55"/>
        <v>0</v>
      </c>
      <c r="AG105" s="1081">
        <f t="shared" si="59"/>
        <v>0</v>
      </c>
      <c r="AH105" s="1079">
        <f t="shared" si="50"/>
        <v>0</v>
      </c>
      <c r="AI105" s="901">
        <f t="shared" si="58"/>
        <v>7310.8250000000007</v>
      </c>
      <c r="AJ105" s="899">
        <f t="shared" si="58"/>
        <v>0</v>
      </c>
      <c r="AK105" s="899">
        <f t="shared" si="58"/>
        <v>0</v>
      </c>
      <c r="AL105" s="1080">
        <f t="shared" si="51"/>
        <v>0</v>
      </c>
      <c r="AM105" s="1079">
        <f t="shared" si="52"/>
        <v>0</v>
      </c>
      <c r="AN105" s="899">
        <f t="shared" si="43"/>
        <v>0</v>
      </c>
      <c r="AO105" s="899">
        <f t="shared" si="44"/>
        <v>0</v>
      </c>
      <c r="AP105" s="899">
        <f t="shared" si="53"/>
        <v>0</v>
      </c>
      <c r="AQ105" s="1081">
        <f t="shared" si="60"/>
        <v>0</v>
      </c>
      <c r="AR105" s="1079">
        <f t="shared" si="46"/>
        <v>0</v>
      </c>
      <c r="AS105" s="153"/>
      <c r="AT105" s="1082"/>
      <c r="AU105" s="523"/>
      <c r="AV105" s="1083" t="str">
        <f t="shared" si="47"/>
        <v>CA</v>
      </c>
      <c r="AW105" s="1083" t="str">
        <f t="shared" si="47"/>
        <v>CL</v>
      </c>
      <c r="AX105" s="1083" t="str">
        <f t="shared" si="47"/>
        <v>AIC</v>
      </c>
      <c r="AY105" s="1083" t="str">
        <f t="shared" si="27"/>
        <v>ERB</v>
      </c>
      <c r="AZ105" s="1083" t="str">
        <f t="shared" si="27"/>
        <v>GRB</v>
      </c>
      <c r="BA105" s="1083" t="str">
        <f t="shared" si="27"/>
        <v>Non-Op</v>
      </c>
      <c r="BC105" s="623"/>
      <c r="BD105" s="623"/>
      <c r="BF105" s="623"/>
      <c r="BG105" s="623"/>
      <c r="BH105" s="623"/>
      <c r="BI105" s="623"/>
      <c r="BJ105" s="623"/>
      <c r="BK105" s="623"/>
      <c r="BL105" s="623"/>
      <c r="BN105" s="572"/>
    </row>
    <row r="106" spans="1:66" s="638" customFormat="1" ht="12" customHeight="1">
      <c r="A106" s="643" t="s">
        <v>3108</v>
      </c>
      <c r="B106" s="644" t="s">
        <v>3108</v>
      </c>
      <c r="C106" s="634" t="s">
        <v>3109</v>
      </c>
      <c r="D106" s="635" t="s">
        <v>3098</v>
      </c>
      <c r="E106" s="635"/>
      <c r="F106" s="683">
        <v>44136</v>
      </c>
      <c r="G106" s="635"/>
      <c r="H106" s="1168"/>
      <c r="I106" s="1168"/>
      <c r="J106" s="1168"/>
      <c r="K106" s="1168"/>
      <c r="L106" s="1168"/>
      <c r="M106" s="1168"/>
      <c r="N106" s="1168"/>
      <c r="O106" s="1168"/>
      <c r="P106" s="1168"/>
      <c r="Q106" s="1168"/>
      <c r="R106" s="1168"/>
      <c r="S106" s="1168">
        <v>4196389.42</v>
      </c>
      <c r="T106" s="1168">
        <v>6179679.3099999996</v>
      </c>
      <c r="U106" s="567"/>
      <c r="V106" s="567">
        <f t="shared" si="42"/>
        <v>607185.75624999998</v>
      </c>
      <c r="W106" s="1098"/>
      <c r="X106" s="1099"/>
      <c r="Y106" s="591">
        <f t="shared" si="57"/>
        <v>6179679.3099999996</v>
      </c>
      <c r="Z106" s="899">
        <f t="shared" si="57"/>
        <v>0</v>
      </c>
      <c r="AA106" s="899">
        <f t="shared" si="57"/>
        <v>0</v>
      </c>
      <c r="AB106" s="1080">
        <f t="shared" ref="AB106" si="62">T106-SUM(Y106:AA106)</f>
        <v>0</v>
      </c>
      <c r="AC106" s="1079">
        <f t="shared" ref="AC106" si="63">T106-SUM(Y106:AA106)-AB106</f>
        <v>0</v>
      </c>
      <c r="AD106" s="899">
        <f t="shared" si="56"/>
        <v>0</v>
      </c>
      <c r="AE106" s="903">
        <f t="shared" si="54"/>
        <v>0</v>
      </c>
      <c r="AF106" s="1080">
        <f t="shared" si="55"/>
        <v>0</v>
      </c>
      <c r="AG106" s="1081">
        <f t="shared" ref="AG106" si="64">SUM(AD106:AF106)</f>
        <v>0</v>
      </c>
      <c r="AH106" s="1079">
        <f t="shared" si="50"/>
        <v>0</v>
      </c>
      <c r="AI106" s="901">
        <f t="shared" si="58"/>
        <v>607185.75624999998</v>
      </c>
      <c r="AJ106" s="899">
        <f t="shared" si="58"/>
        <v>0</v>
      </c>
      <c r="AK106" s="899">
        <f t="shared" si="58"/>
        <v>0</v>
      </c>
      <c r="AL106" s="1080">
        <f t="shared" si="51"/>
        <v>0</v>
      </c>
      <c r="AM106" s="1079">
        <f t="shared" si="52"/>
        <v>0</v>
      </c>
      <c r="AN106" s="899">
        <f t="shared" si="43"/>
        <v>0</v>
      </c>
      <c r="AO106" s="899">
        <f t="shared" si="44"/>
        <v>0</v>
      </c>
      <c r="AP106" s="899">
        <f t="shared" si="53"/>
        <v>0</v>
      </c>
      <c r="AQ106" s="1081">
        <f t="shared" ref="AQ106" si="65">SUM(AN106:AP106)</f>
        <v>0</v>
      </c>
      <c r="AR106" s="1079">
        <f t="shared" si="46"/>
        <v>0</v>
      </c>
      <c r="AS106" s="153"/>
      <c r="AT106" s="1082"/>
      <c r="AU106" s="523"/>
      <c r="AV106" s="1083" t="str">
        <f t="shared" si="47"/>
        <v>CA</v>
      </c>
      <c r="AW106" s="1083" t="str">
        <f t="shared" si="47"/>
        <v>CL</v>
      </c>
      <c r="AX106" s="1083" t="str">
        <f t="shared" si="47"/>
        <v>AIC</v>
      </c>
      <c r="AY106" s="1083" t="str">
        <f t="shared" si="27"/>
        <v>ERB</v>
      </c>
      <c r="AZ106" s="1083" t="str">
        <f t="shared" si="27"/>
        <v>GRB</v>
      </c>
      <c r="BA106" s="1083" t="str">
        <f t="shared" si="27"/>
        <v>Non-Op</v>
      </c>
      <c r="BC106" s="623"/>
      <c r="BD106" s="623"/>
      <c r="BF106" s="623"/>
      <c r="BG106" s="623"/>
      <c r="BH106" s="623"/>
      <c r="BI106" s="623"/>
      <c r="BJ106" s="623"/>
      <c r="BK106" s="623"/>
      <c r="BL106" s="623"/>
      <c r="BN106" s="572"/>
    </row>
    <row r="107" spans="1:66" s="638" customFormat="1" ht="12" customHeight="1">
      <c r="A107" s="643">
        <v>13100543</v>
      </c>
      <c r="B107" s="644" t="s">
        <v>3409</v>
      </c>
      <c r="C107" s="634" t="s">
        <v>1483</v>
      </c>
      <c r="D107" s="635" t="s">
        <v>3098</v>
      </c>
      <c r="E107" s="635"/>
      <c r="F107" s="634"/>
      <c r="G107" s="635"/>
      <c r="H107" s="1168">
        <v>302875.40999999997</v>
      </c>
      <c r="I107" s="1168">
        <v>303729.61</v>
      </c>
      <c r="J107" s="1168">
        <v>308252.40999999997</v>
      </c>
      <c r="K107" s="1168">
        <v>308243.40999999997</v>
      </c>
      <c r="L107" s="1168">
        <v>308234.40999999997</v>
      </c>
      <c r="M107" s="1168">
        <v>308225.40999999997</v>
      </c>
      <c r="N107" s="1168">
        <v>308216.40999999997</v>
      </c>
      <c r="O107" s="1168">
        <v>314807.40999999997</v>
      </c>
      <c r="P107" s="1168">
        <v>324545.43</v>
      </c>
      <c r="Q107" s="1168">
        <v>326966.56</v>
      </c>
      <c r="R107" s="1168">
        <v>326957.56</v>
      </c>
      <c r="S107" s="1168">
        <v>326948.56</v>
      </c>
      <c r="T107" s="1168">
        <v>326939.56</v>
      </c>
      <c r="U107" s="567"/>
      <c r="V107" s="567">
        <f t="shared" si="42"/>
        <v>315002.88874999998</v>
      </c>
      <c r="W107" s="1084"/>
      <c r="X107" s="1085"/>
      <c r="Y107" s="591">
        <f t="shared" si="57"/>
        <v>326939.56</v>
      </c>
      <c r="Z107" s="899">
        <f t="shared" si="57"/>
        <v>0</v>
      </c>
      <c r="AA107" s="899">
        <f t="shared" si="57"/>
        <v>0</v>
      </c>
      <c r="AB107" s="1080">
        <f t="shared" si="48"/>
        <v>0</v>
      </c>
      <c r="AC107" s="1079">
        <f t="shared" si="49"/>
        <v>0</v>
      </c>
      <c r="AD107" s="899">
        <f t="shared" si="56"/>
        <v>0</v>
      </c>
      <c r="AE107" s="903">
        <f t="shared" si="54"/>
        <v>0</v>
      </c>
      <c r="AF107" s="1080">
        <f t="shared" si="55"/>
        <v>0</v>
      </c>
      <c r="AG107" s="1081">
        <f t="shared" si="59"/>
        <v>0</v>
      </c>
      <c r="AH107" s="1079">
        <f t="shared" si="50"/>
        <v>0</v>
      </c>
      <c r="AI107" s="901">
        <f t="shared" si="58"/>
        <v>315002.88874999998</v>
      </c>
      <c r="AJ107" s="899">
        <f t="shared" si="58"/>
        <v>0</v>
      </c>
      <c r="AK107" s="899">
        <f t="shared" si="58"/>
        <v>0</v>
      </c>
      <c r="AL107" s="1080">
        <f t="shared" si="51"/>
        <v>0</v>
      </c>
      <c r="AM107" s="1079">
        <f t="shared" si="52"/>
        <v>0</v>
      </c>
      <c r="AN107" s="899">
        <f t="shared" si="43"/>
        <v>0</v>
      </c>
      <c r="AO107" s="899">
        <f t="shared" si="44"/>
        <v>0</v>
      </c>
      <c r="AP107" s="899">
        <f t="shared" si="53"/>
        <v>0</v>
      </c>
      <c r="AQ107" s="1081">
        <f t="shared" si="60"/>
        <v>0</v>
      </c>
      <c r="AR107" s="1079">
        <f t="shared" si="46"/>
        <v>0</v>
      </c>
      <c r="AS107" s="153"/>
      <c r="AT107" s="1082"/>
      <c r="AU107" s="523"/>
      <c r="AV107" s="1083" t="str">
        <f t="shared" si="47"/>
        <v>CA</v>
      </c>
      <c r="AW107" s="1083" t="str">
        <f t="shared" si="47"/>
        <v>CL</v>
      </c>
      <c r="AX107" s="1083" t="str">
        <f t="shared" si="47"/>
        <v>AIC</v>
      </c>
      <c r="AY107" s="1083" t="str">
        <f t="shared" si="27"/>
        <v>ERB</v>
      </c>
      <c r="AZ107" s="1083" t="str">
        <f t="shared" si="27"/>
        <v>GRB</v>
      </c>
      <c r="BA107" s="1083" t="str">
        <f t="shared" si="27"/>
        <v>Non-Op</v>
      </c>
      <c r="BC107" s="623"/>
      <c r="BD107" s="623"/>
      <c r="BF107" s="623"/>
      <c r="BG107" s="623"/>
      <c r="BH107" s="623"/>
      <c r="BI107" s="623"/>
      <c r="BJ107" s="623"/>
      <c r="BK107" s="623"/>
      <c r="BL107" s="623"/>
      <c r="BN107" s="572"/>
    </row>
    <row r="108" spans="1:66" s="638" customFormat="1" ht="12" customHeight="1">
      <c r="A108" s="643">
        <v>13100563</v>
      </c>
      <c r="B108" s="644" t="s">
        <v>3410</v>
      </c>
      <c r="C108" s="634" t="s">
        <v>1484</v>
      </c>
      <c r="D108" s="635" t="s">
        <v>3098</v>
      </c>
      <c r="E108" s="635"/>
      <c r="F108" s="634"/>
      <c r="G108" s="635"/>
      <c r="H108" s="1168">
        <v>242763.59</v>
      </c>
      <c r="I108" s="1168">
        <v>7455.67</v>
      </c>
      <c r="J108" s="1168">
        <v>7174.84</v>
      </c>
      <c r="K108" s="1168">
        <v>6869.92</v>
      </c>
      <c r="L108" s="1168">
        <v>6562.18</v>
      </c>
      <c r="M108" s="1168">
        <v>6251.71</v>
      </c>
      <c r="N108" s="1168">
        <v>0</v>
      </c>
      <c r="O108" s="1168">
        <v>0</v>
      </c>
      <c r="P108" s="1168">
        <v>0</v>
      </c>
      <c r="Q108" s="1168">
        <v>0</v>
      </c>
      <c r="R108" s="1168">
        <v>0</v>
      </c>
      <c r="S108" s="1168">
        <v>0</v>
      </c>
      <c r="T108" s="1168">
        <v>0</v>
      </c>
      <c r="U108" s="567"/>
      <c r="V108" s="567">
        <f t="shared" si="42"/>
        <v>12974.676249999999</v>
      </c>
      <c r="W108" s="1084"/>
      <c r="X108" s="1085"/>
      <c r="Y108" s="591">
        <f t="shared" si="57"/>
        <v>0</v>
      </c>
      <c r="Z108" s="899">
        <f t="shared" si="57"/>
        <v>0</v>
      </c>
      <c r="AA108" s="899">
        <f t="shared" si="57"/>
        <v>0</v>
      </c>
      <c r="AB108" s="1080">
        <f t="shared" si="48"/>
        <v>0</v>
      </c>
      <c r="AC108" s="1079">
        <f t="shared" si="49"/>
        <v>0</v>
      </c>
      <c r="AD108" s="899">
        <f t="shared" si="56"/>
        <v>0</v>
      </c>
      <c r="AE108" s="903">
        <f t="shared" si="54"/>
        <v>0</v>
      </c>
      <c r="AF108" s="1080">
        <f t="shared" si="55"/>
        <v>0</v>
      </c>
      <c r="AG108" s="1081">
        <f t="shared" si="59"/>
        <v>0</v>
      </c>
      <c r="AH108" s="1079">
        <f t="shared" si="50"/>
        <v>0</v>
      </c>
      <c r="AI108" s="901">
        <f t="shared" si="58"/>
        <v>12974.676249999999</v>
      </c>
      <c r="AJ108" s="899">
        <f t="shared" si="58"/>
        <v>0</v>
      </c>
      <c r="AK108" s="899">
        <f t="shared" si="58"/>
        <v>0</v>
      </c>
      <c r="AL108" s="1080">
        <f t="shared" si="51"/>
        <v>0</v>
      </c>
      <c r="AM108" s="1079">
        <f t="shared" si="52"/>
        <v>0</v>
      </c>
      <c r="AN108" s="899">
        <f t="shared" si="43"/>
        <v>0</v>
      </c>
      <c r="AO108" s="899">
        <f t="shared" si="44"/>
        <v>0</v>
      </c>
      <c r="AP108" s="899">
        <f t="shared" si="53"/>
        <v>0</v>
      </c>
      <c r="AQ108" s="1081">
        <f t="shared" si="60"/>
        <v>0</v>
      </c>
      <c r="AR108" s="1079">
        <f t="shared" si="46"/>
        <v>0</v>
      </c>
      <c r="AS108" s="153"/>
      <c r="AT108" s="1082"/>
      <c r="AU108" s="523"/>
      <c r="AV108" s="1083" t="str">
        <f t="shared" si="47"/>
        <v>CA</v>
      </c>
      <c r="AW108" s="1083" t="str">
        <f t="shared" si="47"/>
        <v>CL</v>
      </c>
      <c r="AX108" s="1083" t="str">
        <f t="shared" si="47"/>
        <v>AIC</v>
      </c>
      <c r="AY108" s="1083" t="str">
        <f t="shared" si="27"/>
        <v>ERB</v>
      </c>
      <c r="AZ108" s="1083" t="str">
        <f t="shared" si="27"/>
        <v>GRB</v>
      </c>
      <c r="BA108" s="1083" t="str">
        <f t="shared" si="27"/>
        <v>Non-Op</v>
      </c>
      <c r="BC108" s="623"/>
      <c r="BD108" s="623"/>
      <c r="BF108" s="623"/>
      <c r="BG108" s="623"/>
      <c r="BH108" s="623"/>
      <c r="BI108" s="623"/>
      <c r="BJ108" s="623"/>
      <c r="BK108" s="623"/>
      <c r="BL108" s="623"/>
      <c r="BN108" s="572"/>
    </row>
    <row r="109" spans="1:66" s="638" customFormat="1" ht="12" customHeight="1">
      <c r="A109" s="643">
        <v>13100573</v>
      </c>
      <c r="B109" s="644" t="s">
        <v>3411</v>
      </c>
      <c r="C109" s="634" t="s">
        <v>1485</v>
      </c>
      <c r="D109" s="635" t="s">
        <v>3098</v>
      </c>
      <c r="E109" s="635"/>
      <c r="F109" s="634"/>
      <c r="G109" s="635"/>
      <c r="H109" s="1168">
        <v>13302.03</v>
      </c>
      <c r="I109" s="1168">
        <v>12669.32</v>
      </c>
      <c r="J109" s="1168">
        <v>12131.73</v>
      </c>
      <c r="K109" s="1168">
        <v>6414.09</v>
      </c>
      <c r="L109" s="1168">
        <v>9969.42</v>
      </c>
      <c r="M109" s="1168">
        <v>4800.1099999999997</v>
      </c>
      <c r="N109" s="1168">
        <v>7950.35</v>
      </c>
      <c r="O109" s="1168">
        <v>7748.9</v>
      </c>
      <c r="P109" s="1168">
        <v>6176.74</v>
      </c>
      <c r="Q109" s="1168">
        <v>7275.48</v>
      </c>
      <c r="R109" s="1168">
        <v>5473.84</v>
      </c>
      <c r="S109" s="1168">
        <v>5005.3900000000003</v>
      </c>
      <c r="T109" s="1168">
        <v>8259.76</v>
      </c>
      <c r="U109" s="567"/>
      <c r="V109" s="567">
        <f t="shared" si="42"/>
        <v>8033.0220833333333</v>
      </c>
      <c r="W109" s="1084"/>
      <c r="X109" s="1085"/>
      <c r="Y109" s="591">
        <f t="shared" si="57"/>
        <v>8259.76</v>
      </c>
      <c r="Z109" s="899">
        <f t="shared" si="57"/>
        <v>0</v>
      </c>
      <c r="AA109" s="899">
        <f t="shared" si="57"/>
        <v>0</v>
      </c>
      <c r="AB109" s="1080">
        <f t="shared" si="48"/>
        <v>0</v>
      </c>
      <c r="AC109" s="1079">
        <f t="shared" si="49"/>
        <v>0</v>
      </c>
      <c r="AD109" s="899">
        <f t="shared" si="56"/>
        <v>0</v>
      </c>
      <c r="AE109" s="903">
        <f t="shared" si="54"/>
        <v>0</v>
      </c>
      <c r="AF109" s="1080">
        <f t="shared" si="55"/>
        <v>0</v>
      </c>
      <c r="AG109" s="1081">
        <f t="shared" si="59"/>
        <v>0</v>
      </c>
      <c r="AH109" s="1079">
        <f t="shared" si="50"/>
        <v>0</v>
      </c>
      <c r="AI109" s="901">
        <f t="shared" si="58"/>
        <v>8033.0220833333333</v>
      </c>
      <c r="AJ109" s="899">
        <f t="shared" si="58"/>
        <v>0</v>
      </c>
      <c r="AK109" s="899">
        <f t="shared" si="58"/>
        <v>0</v>
      </c>
      <c r="AL109" s="1080">
        <f t="shared" si="51"/>
        <v>0</v>
      </c>
      <c r="AM109" s="1079">
        <f t="shared" si="52"/>
        <v>0</v>
      </c>
      <c r="AN109" s="899">
        <f t="shared" si="43"/>
        <v>0</v>
      </c>
      <c r="AO109" s="899">
        <f t="shared" si="44"/>
        <v>0</v>
      </c>
      <c r="AP109" s="899">
        <f t="shared" si="53"/>
        <v>0</v>
      </c>
      <c r="AQ109" s="1081">
        <f t="shared" si="60"/>
        <v>0</v>
      </c>
      <c r="AR109" s="1079">
        <f t="shared" si="46"/>
        <v>0</v>
      </c>
      <c r="AS109" s="153"/>
      <c r="AT109" s="1082"/>
      <c r="AU109" s="523"/>
      <c r="AV109" s="1083" t="str">
        <f t="shared" si="47"/>
        <v>CA</v>
      </c>
      <c r="AW109" s="1083" t="str">
        <f t="shared" si="47"/>
        <v>CL</v>
      </c>
      <c r="AX109" s="1083" t="str">
        <f t="shared" si="47"/>
        <v>AIC</v>
      </c>
      <c r="AY109" s="1083" t="str">
        <f t="shared" si="27"/>
        <v>ERB</v>
      </c>
      <c r="AZ109" s="1083" t="str">
        <f t="shared" si="27"/>
        <v>GRB</v>
      </c>
      <c r="BA109" s="1083" t="str">
        <f t="shared" si="27"/>
        <v>Non-Op</v>
      </c>
      <c r="BC109" s="623"/>
      <c r="BD109" s="623"/>
      <c r="BF109" s="623"/>
      <c r="BG109" s="623"/>
      <c r="BH109" s="623"/>
      <c r="BI109" s="623"/>
      <c r="BJ109" s="623"/>
      <c r="BK109" s="623"/>
      <c r="BL109" s="623"/>
      <c r="BN109" s="572"/>
    </row>
    <row r="110" spans="1:66" s="638" customFormat="1" ht="12" customHeight="1">
      <c r="A110" s="643">
        <v>13101003</v>
      </c>
      <c r="B110" s="644" t="s">
        <v>3412</v>
      </c>
      <c r="C110" s="634" t="s">
        <v>1486</v>
      </c>
      <c r="D110" s="635" t="s">
        <v>3098</v>
      </c>
      <c r="E110" s="635"/>
      <c r="F110" s="634"/>
      <c r="G110" s="635"/>
      <c r="H110" s="1168">
        <v>5955304.6799999997</v>
      </c>
      <c r="I110" s="1168">
        <v>8077400.5099999998</v>
      </c>
      <c r="J110" s="1168">
        <v>6769531.1699999999</v>
      </c>
      <c r="K110" s="1168">
        <v>6821057.0899999999</v>
      </c>
      <c r="L110" s="1168">
        <v>26096736.82</v>
      </c>
      <c r="M110" s="1168">
        <v>4964439.05</v>
      </c>
      <c r="N110" s="1168">
        <v>6101031.2999999998</v>
      </c>
      <c r="O110" s="1168">
        <v>3146770.21</v>
      </c>
      <c r="P110" s="1168">
        <v>5390360.2699999996</v>
      </c>
      <c r="Q110" s="1168">
        <v>2983978.21</v>
      </c>
      <c r="R110" s="1168">
        <v>2814892.89</v>
      </c>
      <c r="S110" s="1168">
        <v>7637758.4500000002</v>
      </c>
      <c r="T110" s="1168">
        <v>6572257.8499999996</v>
      </c>
      <c r="U110" s="567"/>
      <c r="V110" s="567">
        <f t="shared" si="42"/>
        <v>7255644.7695833333</v>
      </c>
      <c r="W110" s="1084"/>
      <c r="X110" s="1085"/>
      <c r="Y110" s="591">
        <f t="shared" si="57"/>
        <v>6572257.8499999996</v>
      </c>
      <c r="Z110" s="899">
        <f t="shared" si="57"/>
        <v>0</v>
      </c>
      <c r="AA110" s="899">
        <f t="shared" si="57"/>
        <v>0</v>
      </c>
      <c r="AB110" s="1080">
        <f t="shared" si="48"/>
        <v>0</v>
      </c>
      <c r="AC110" s="1079">
        <f t="shared" si="49"/>
        <v>0</v>
      </c>
      <c r="AD110" s="899">
        <f t="shared" si="56"/>
        <v>0</v>
      </c>
      <c r="AE110" s="903">
        <f t="shared" si="54"/>
        <v>0</v>
      </c>
      <c r="AF110" s="1080">
        <f t="shared" si="55"/>
        <v>0</v>
      </c>
      <c r="AG110" s="1081">
        <f t="shared" si="59"/>
        <v>0</v>
      </c>
      <c r="AH110" s="1079">
        <f t="shared" si="50"/>
        <v>0</v>
      </c>
      <c r="AI110" s="901">
        <f t="shared" si="58"/>
        <v>7255644.7695833333</v>
      </c>
      <c r="AJ110" s="899">
        <f t="shared" si="58"/>
        <v>0</v>
      </c>
      <c r="AK110" s="899">
        <f t="shared" si="58"/>
        <v>0</v>
      </c>
      <c r="AL110" s="1080">
        <f t="shared" si="51"/>
        <v>0</v>
      </c>
      <c r="AM110" s="1079">
        <f t="shared" si="52"/>
        <v>0</v>
      </c>
      <c r="AN110" s="899">
        <f t="shared" si="43"/>
        <v>0</v>
      </c>
      <c r="AO110" s="899">
        <f t="shared" si="44"/>
        <v>0</v>
      </c>
      <c r="AP110" s="899">
        <f t="shared" si="53"/>
        <v>0</v>
      </c>
      <c r="AQ110" s="1081">
        <f t="shared" si="60"/>
        <v>0</v>
      </c>
      <c r="AR110" s="1079">
        <f t="shared" si="46"/>
        <v>0</v>
      </c>
      <c r="AS110" s="153"/>
      <c r="AT110" s="1082"/>
      <c r="AU110" s="523"/>
      <c r="AV110" s="1083" t="str">
        <f t="shared" si="47"/>
        <v>CA</v>
      </c>
      <c r="AW110" s="1083" t="str">
        <f t="shared" si="47"/>
        <v>CL</v>
      </c>
      <c r="AX110" s="1083" t="str">
        <f t="shared" si="47"/>
        <v>AIC</v>
      </c>
      <c r="AY110" s="1083" t="str">
        <f t="shared" si="27"/>
        <v>ERB</v>
      </c>
      <c r="AZ110" s="1083" t="str">
        <f t="shared" si="27"/>
        <v>GRB</v>
      </c>
      <c r="BA110" s="1083" t="str">
        <f t="shared" si="27"/>
        <v>Non-Op</v>
      </c>
      <c r="BC110" s="623"/>
      <c r="BD110" s="623"/>
      <c r="BF110" s="623"/>
      <c r="BG110" s="623"/>
      <c r="BH110" s="623"/>
      <c r="BI110" s="623"/>
      <c r="BJ110" s="623"/>
      <c r="BK110" s="623"/>
      <c r="BL110" s="623"/>
      <c r="BN110" s="572"/>
    </row>
    <row r="111" spans="1:66" s="638" customFormat="1" ht="12" customHeight="1">
      <c r="A111" s="643">
        <v>13101013</v>
      </c>
      <c r="B111" s="644" t="s">
        <v>3413</v>
      </c>
      <c r="C111" s="634" t="s">
        <v>1487</v>
      </c>
      <c r="D111" s="635" t="s">
        <v>3098</v>
      </c>
      <c r="E111" s="635"/>
      <c r="F111" s="634"/>
      <c r="G111" s="635"/>
      <c r="H111" s="1168">
        <v>0</v>
      </c>
      <c r="I111" s="1168">
        <v>0</v>
      </c>
      <c r="J111" s="1168">
        <v>523332.98</v>
      </c>
      <c r="K111" s="1168">
        <v>-3704.07</v>
      </c>
      <c r="L111" s="1168">
        <v>-8895.2999999999993</v>
      </c>
      <c r="M111" s="1168">
        <v>453262.06</v>
      </c>
      <c r="N111" s="1168">
        <v>-9077.42</v>
      </c>
      <c r="O111" s="1168">
        <v>0</v>
      </c>
      <c r="P111" s="1168">
        <v>0</v>
      </c>
      <c r="Q111" s="1168">
        <v>0</v>
      </c>
      <c r="R111" s="1168">
        <v>0</v>
      </c>
      <c r="S111" s="1168">
        <v>-2219329.0099999998</v>
      </c>
      <c r="T111" s="1168">
        <v>-330.49</v>
      </c>
      <c r="U111" s="567"/>
      <c r="V111" s="567">
        <f t="shared" si="42"/>
        <v>-105381.33374999999</v>
      </c>
      <c r="W111" s="1084"/>
      <c r="X111" s="1085"/>
      <c r="Y111" s="591">
        <f t="shared" si="57"/>
        <v>-330.49</v>
      </c>
      <c r="Z111" s="899">
        <f t="shared" si="57"/>
        <v>0</v>
      </c>
      <c r="AA111" s="899">
        <f t="shared" si="57"/>
        <v>0</v>
      </c>
      <c r="AB111" s="1080">
        <f t="shared" si="48"/>
        <v>0</v>
      </c>
      <c r="AC111" s="1079">
        <f t="shared" si="49"/>
        <v>0</v>
      </c>
      <c r="AD111" s="899">
        <f t="shared" si="56"/>
        <v>0</v>
      </c>
      <c r="AE111" s="903">
        <f t="shared" si="54"/>
        <v>0</v>
      </c>
      <c r="AF111" s="1080">
        <f t="shared" si="55"/>
        <v>0</v>
      </c>
      <c r="AG111" s="1081">
        <f t="shared" si="59"/>
        <v>0</v>
      </c>
      <c r="AH111" s="1079">
        <f t="shared" si="50"/>
        <v>0</v>
      </c>
      <c r="AI111" s="901">
        <f t="shared" si="58"/>
        <v>-105381.33374999999</v>
      </c>
      <c r="AJ111" s="899">
        <f t="shared" si="58"/>
        <v>0</v>
      </c>
      <c r="AK111" s="899">
        <f t="shared" si="58"/>
        <v>0</v>
      </c>
      <c r="AL111" s="1080">
        <f t="shared" si="51"/>
        <v>0</v>
      </c>
      <c r="AM111" s="1079">
        <f t="shared" si="52"/>
        <v>0</v>
      </c>
      <c r="AN111" s="899">
        <f t="shared" si="43"/>
        <v>0</v>
      </c>
      <c r="AO111" s="899">
        <f t="shared" si="44"/>
        <v>0</v>
      </c>
      <c r="AP111" s="899">
        <f t="shared" si="53"/>
        <v>0</v>
      </c>
      <c r="AQ111" s="1081">
        <f t="shared" si="60"/>
        <v>0</v>
      </c>
      <c r="AR111" s="1079">
        <f t="shared" si="46"/>
        <v>0</v>
      </c>
      <c r="AS111" s="153"/>
      <c r="AT111" s="1082"/>
      <c r="AU111" s="523"/>
      <c r="AV111" s="1083" t="str">
        <f t="shared" si="47"/>
        <v>CA</v>
      </c>
      <c r="AW111" s="1083" t="str">
        <f t="shared" si="47"/>
        <v>CL</v>
      </c>
      <c r="AX111" s="1083" t="str">
        <f t="shared" si="47"/>
        <v>AIC</v>
      </c>
      <c r="AY111" s="1083" t="str">
        <f t="shared" si="27"/>
        <v>ERB</v>
      </c>
      <c r="AZ111" s="1083" t="str">
        <f t="shared" si="27"/>
        <v>GRB</v>
      </c>
      <c r="BA111" s="1083" t="str">
        <f t="shared" si="27"/>
        <v>Non-Op</v>
      </c>
      <c r="BC111" s="623"/>
      <c r="BD111" s="623"/>
      <c r="BF111" s="623"/>
      <c r="BG111" s="623"/>
      <c r="BH111" s="623"/>
      <c r="BI111" s="623"/>
      <c r="BJ111" s="623"/>
      <c r="BK111" s="623"/>
      <c r="BL111" s="623"/>
      <c r="BN111" s="572"/>
    </row>
    <row r="112" spans="1:66" s="638" customFormat="1" ht="12" customHeight="1">
      <c r="A112" s="655">
        <v>13101023</v>
      </c>
      <c r="B112" s="652" t="s">
        <v>3414</v>
      </c>
      <c r="C112" s="659" t="s">
        <v>1488</v>
      </c>
      <c r="D112" s="656" t="s">
        <v>3098</v>
      </c>
      <c r="E112" s="656"/>
      <c r="F112" s="989"/>
      <c r="G112" s="656"/>
      <c r="H112" s="1172">
        <v>37192546.850000001</v>
      </c>
      <c r="I112" s="1172">
        <v>18503141.52</v>
      </c>
      <c r="J112" s="1172">
        <v>11020601.550000001</v>
      </c>
      <c r="K112" s="1172">
        <v>4601497.82</v>
      </c>
      <c r="L112" s="1172">
        <v>113040222.48</v>
      </c>
      <c r="M112" s="1172">
        <v>1844153.52</v>
      </c>
      <c r="N112" s="1172">
        <v>26794401.989999998</v>
      </c>
      <c r="O112" s="1172">
        <v>31167369.800000001</v>
      </c>
      <c r="P112" s="1172">
        <v>19817901.129999999</v>
      </c>
      <c r="Q112" s="1172">
        <v>17416846.300000001</v>
      </c>
      <c r="R112" s="1172">
        <v>25523256.870000001</v>
      </c>
      <c r="S112" s="1172">
        <v>18284016.34</v>
      </c>
      <c r="T112" s="1172">
        <v>38091657.869999997</v>
      </c>
      <c r="U112" s="607"/>
      <c r="V112" s="607">
        <f t="shared" si="42"/>
        <v>27137959.306666669</v>
      </c>
      <c r="W112" s="1084"/>
      <c r="X112" s="1085"/>
      <c r="Y112" s="591">
        <f t="shared" ref="Y112:AA132" si="66">IF($D112=Y$5,$T112,0)</f>
        <v>38091657.869999997</v>
      </c>
      <c r="Z112" s="899">
        <f t="shared" si="66"/>
        <v>0</v>
      </c>
      <c r="AA112" s="899">
        <f t="shared" si="66"/>
        <v>0</v>
      </c>
      <c r="AB112" s="1080">
        <f t="shared" si="48"/>
        <v>0</v>
      </c>
      <c r="AC112" s="1079">
        <f t="shared" si="49"/>
        <v>0</v>
      </c>
      <c r="AD112" s="899">
        <f t="shared" si="56"/>
        <v>0</v>
      </c>
      <c r="AE112" s="903">
        <f t="shared" si="54"/>
        <v>0</v>
      </c>
      <c r="AF112" s="1080">
        <f t="shared" si="55"/>
        <v>0</v>
      </c>
      <c r="AG112" s="1081">
        <f t="shared" si="59"/>
        <v>0</v>
      </c>
      <c r="AH112" s="1079">
        <f t="shared" si="50"/>
        <v>0</v>
      </c>
      <c r="AI112" s="901">
        <f t="shared" ref="AI112:AK132" si="67">IF($D112=AI$5,$V112,0)</f>
        <v>27137959.306666669</v>
      </c>
      <c r="AJ112" s="899">
        <f t="shared" si="67"/>
        <v>0</v>
      </c>
      <c r="AK112" s="899">
        <f t="shared" si="67"/>
        <v>0</v>
      </c>
      <c r="AL112" s="1080">
        <f t="shared" si="51"/>
        <v>0</v>
      </c>
      <c r="AM112" s="1079">
        <f t="shared" si="52"/>
        <v>0</v>
      </c>
      <c r="AN112" s="899">
        <f t="shared" si="43"/>
        <v>0</v>
      </c>
      <c r="AO112" s="899">
        <f t="shared" si="44"/>
        <v>0</v>
      </c>
      <c r="AP112" s="899">
        <f t="shared" si="53"/>
        <v>0</v>
      </c>
      <c r="AQ112" s="1081">
        <f t="shared" si="60"/>
        <v>0</v>
      </c>
      <c r="AR112" s="1079">
        <f t="shared" si="46"/>
        <v>0</v>
      </c>
      <c r="AS112" s="153"/>
      <c r="AT112" s="1082"/>
      <c r="AU112" s="523"/>
      <c r="AV112" s="1083" t="str">
        <f t="shared" si="47"/>
        <v>CA</v>
      </c>
      <c r="AW112" s="1083" t="str">
        <f t="shared" si="47"/>
        <v>CL</v>
      </c>
      <c r="AX112" s="1083" t="str">
        <f t="shared" si="47"/>
        <v>AIC</v>
      </c>
      <c r="AY112" s="1083" t="str">
        <f t="shared" si="27"/>
        <v>ERB</v>
      </c>
      <c r="AZ112" s="1083" t="str">
        <f t="shared" si="27"/>
        <v>GRB</v>
      </c>
      <c r="BA112" s="1083" t="str">
        <f t="shared" si="27"/>
        <v>Non-Op</v>
      </c>
      <c r="BC112" s="623"/>
      <c r="BD112" s="623"/>
      <c r="BF112" s="623"/>
      <c r="BG112" s="623"/>
      <c r="BH112" s="623"/>
      <c r="BI112" s="623"/>
      <c r="BJ112" s="623"/>
      <c r="BK112" s="623"/>
      <c r="BL112" s="623"/>
      <c r="BN112" s="572"/>
    </row>
    <row r="113" spans="1:66" s="638" customFormat="1" ht="12" customHeight="1">
      <c r="A113" s="643">
        <v>13101033</v>
      </c>
      <c r="B113" s="644" t="s">
        <v>3415</v>
      </c>
      <c r="C113" s="634" t="s">
        <v>1489</v>
      </c>
      <c r="D113" s="635" t="s">
        <v>3098</v>
      </c>
      <c r="E113" s="635"/>
      <c r="F113" s="634"/>
      <c r="G113" s="635"/>
      <c r="H113" s="1168">
        <v>536374.16</v>
      </c>
      <c r="I113" s="1168">
        <v>-45765.279999999999</v>
      </c>
      <c r="J113" s="1168">
        <v>383957.06</v>
      </c>
      <c r="K113" s="1168">
        <v>429868.67</v>
      </c>
      <c r="L113" s="1168">
        <v>182547.35</v>
      </c>
      <c r="M113" s="1168">
        <v>115775.07</v>
      </c>
      <c r="N113" s="1168">
        <v>605087.44999999995</v>
      </c>
      <c r="O113" s="1168">
        <v>151369.89000000001</v>
      </c>
      <c r="P113" s="1168">
        <v>200095.6</v>
      </c>
      <c r="Q113" s="1168">
        <v>241438.79</v>
      </c>
      <c r="R113" s="1168">
        <v>151921.57</v>
      </c>
      <c r="S113" s="1168">
        <v>197116.55</v>
      </c>
      <c r="T113" s="1168">
        <v>192362.04</v>
      </c>
      <c r="U113" s="567"/>
      <c r="V113" s="567">
        <f t="shared" si="42"/>
        <v>248148.40166666664</v>
      </c>
      <c r="W113" s="1084"/>
      <c r="X113" s="1085"/>
      <c r="Y113" s="591">
        <f t="shared" si="66"/>
        <v>192362.04</v>
      </c>
      <c r="Z113" s="899">
        <f t="shared" si="66"/>
        <v>0</v>
      </c>
      <c r="AA113" s="899">
        <f t="shared" si="66"/>
        <v>0</v>
      </c>
      <c r="AB113" s="1080">
        <f t="shared" si="48"/>
        <v>0</v>
      </c>
      <c r="AC113" s="1079">
        <f t="shared" si="49"/>
        <v>0</v>
      </c>
      <c r="AD113" s="899">
        <f t="shared" si="56"/>
        <v>0</v>
      </c>
      <c r="AE113" s="903">
        <f t="shared" si="54"/>
        <v>0</v>
      </c>
      <c r="AF113" s="1080">
        <f t="shared" si="55"/>
        <v>0</v>
      </c>
      <c r="AG113" s="1081">
        <f t="shared" si="59"/>
        <v>0</v>
      </c>
      <c r="AH113" s="1079">
        <f t="shared" si="50"/>
        <v>0</v>
      </c>
      <c r="AI113" s="901">
        <f t="shared" si="67"/>
        <v>248148.40166666664</v>
      </c>
      <c r="AJ113" s="899">
        <f t="shared" si="67"/>
        <v>0</v>
      </c>
      <c r="AK113" s="899">
        <f t="shared" si="67"/>
        <v>0</v>
      </c>
      <c r="AL113" s="1080">
        <f t="shared" si="51"/>
        <v>0</v>
      </c>
      <c r="AM113" s="1079">
        <f t="shared" si="52"/>
        <v>0</v>
      </c>
      <c r="AN113" s="899">
        <f t="shared" si="43"/>
        <v>0</v>
      </c>
      <c r="AO113" s="899">
        <f t="shared" si="44"/>
        <v>0</v>
      </c>
      <c r="AP113" s="899">
        <f t="shared" si="53"/>
        <v>0</v>
      </c>
      <c r="AQ113" s="1081">
        <f t="shared" si="60"/>
        <v>0</v>
      </c>
      <c r="AR113" s="1079">
        <f t="shared" si="46"/>
        <v>0</v>
      </c>
      <c r="AS113" s="153"/>
      <c r="AT113" s="1082"/>
      <c r="AU113" s="523"/>
      <c r="AV113" s="1083" t="str">
        <f t="shared" si="47"/>
        <v>CA</v>
      </c>
      <c r="AW113" s="1083" t="str">
        <f t="shared" si="47"/>
        <v>CL</v>
      </c>
      <c r="AX113" s="1083" t="str">
        <f t="shared" si="47"/>
        <v>AIC</v>
      </c>
      <c r="AY113" s="1083" t="str">
        <f t="shared" si="27"/>
        <v>ERB</v>
      </c>
      <c r="AZ113" s="1083" t="str">
        <f t="shared" si="27"/>
        <v>GRB</v>
      </c>
      <c r="BA113" s="1083" t="str">
        <f t="shared" si="27"/>
        <v>Non-Op</v>
      </c>
      <c r="BC113" s="623"/>
      <c r="BD113" s="623"/>
      <c r="BF113" s="623"/>
      <c r="BG113" s="623"/>
      <c r="BH113" s="623"/>
      <c r="BI113" s="623"/>
      <c r="BJ113" s="623"/>
      <c r="BK113" s="623"/>
      <c r="BL113" s="623"/>
      <c r="BN113" s="572"/>
    </row>
    <row r="114" spans="1:66" s="638" customFormat="1" ht="12" customHeight="1">
      <c r="A114" s="643">
        <v>13101053</v>
      </c>
      <c r="B114" s="644" t="s">
        <v>3416</v>
      </c>
      <c r="C114" s="634" t="s">
        <v>3110</v>
      </c>
      <c r="D114" s="635" t="s">
        <v>3098</v>
      </c>
      <c r="E114" s="635"/>
      <c r="F114" s="683">
        <v>43891</v>
      </c>
      <c r="G114" s="635"/>
      <c r="H114" s="1168"/>
      <c r="I114" s="1168"/>
      <c r="J114" s="1168"/>
      <c r="K114" s="1168">
        <v>-0.03</v>
      </c>
      <c r="L114" s="1168">
        <v>0</v>
      </c>
      <c r="M114" s="1168">
        <v>0</v>
      </c>
      <c r="N114" s="1168">
        <v>0</v>
      </c>
      <c r="O114" s="1168">
        <v>0</v>
      </c>
      <c r="P114" s="1168">
        <v>0</v>
      </c>
      <c r="Q114" s="1168">
        <v>0</v>
      </c>
      <c r="R114" s="1168">
        <v>0</v>
      </c>
      <c r="S114" s="1168">
        <v>0</v>
      </c>
      <c r="T114" s="1168">
        <v>0</v>
      </c>
      <c r="U114" s="567"/>
      <c r="V114" s="567">
        <f t="shared" si="42"/>
        <v>-2.5000000000000001E-3</v>
      </c>
      <c r="W114" s="1092"/>
      <c r="X114" s="1093"/>
      <c r="Y114" s="591">
        <f t="shared" si="66"/>
        <v>0</v>
      </c>
      <c r="Z114" s="899">
        <f t="shared" si="66"/>
        <v>0</v>
      </c>
      <c r="AA114" s="899">
        <f t="shared" si="66"/>
        <v>0</v>
      </c>
      <c r="AB114" s="1080">
        <f t="shared" si="48"/>
        <v>0</v>
      </c>
      <c r="AC114" s="1079">
        <f t="shared" si="49"/>
        <v>0</v>
      </c>
      <c r="AD114" s="899">
        <f t="shared" si="56"/>
        <v>0</v>
      </c>
      <c r="AE114" s="903">
        <f t="shared" si="54"/>
        <v>0</v>
      </c>
      <c r="AF114" s="1080">
        <f t="shared" si="55"/>
        <v>0</v>
      </c>
      <c r="AG114" s="1081">
        <f t="shared" si="59"/>
        <v>0</v>
      </c>
      <c r="AH114" s="1079">
        <f t="shared" si="50"/>
        <v>0</v>
      </c>
      <c r="AI114" s="901">
        <f t="shared" si="67"/>
        <v>-2.5000000000000001E-3</v>
      </c>
      <c r="AJ114" s="899">
        <f t="shared" si="67"/>
        <v>0</v>
      </c>
      <c r="AK114" s="899">
        <f t="shared" si="67"/>
        <v>0</v>
      </c>
      <c r="AL114" s="1080">
        <f t="shared" si="51"/>
        <v>0</v>
      </c>
      <c r="AM114" s="1079">
        <f t="shared" si="52"/>
        <v>0</v>
      </c>
      <c r="AN114" s="899">
        <f t="shared" si="43"/>
        <v>0</v>
      </c>
      <c r="AO114" s="899">
        <f t="shared" si="44"/>
        <v>0</v>
      </c>
      <c r="AP114" s="899">
        <f t="shared" si="53"/>
        <v>0</v>
      </c>
      <c r="AQ114" s="1081">
        <f t="shared" ref="AQ114" si="68">SUM(AN114:AP114)</f>
        <v>0</v>
      </c>
      <c r="AR114" s="1079">
        <f t="shared" si="46"/>
        <v>0</v>
      </c>
      <c r="AS114" s="153"/>
      <c r="AT114" s="1082"/>
      <c r="AU114" s="523"/>
      <c r="AV114" s="1083" t="str">
        <f t="shared" si="47"/>
        <v>CA</v>
      </c>
      <c r="AW114" s="1083" t="str">
        <f t="shared" si="47"/>
        <v>CL</v>
      </c>
      <c r="AX114" s="1083" t="str">
        <f t="shared" si="47"/>
        <v>AIC</v>
      </c>
      <c r="AY114" s="1083" t="str">
        <f t="shared" si="27"/>
        <v>ERB</v>
      </c>
      <c r="AZ114" s="1083" t="str">
        <f t="shared" si="27"/>
        <v>GRB</v>
      </c>
      <c r="BA114" s="1083" t="str">
        <f t="shared" si="27"/>
        <v>Non-Op</v>
      </c>
      <c r="BC114" s="623"/>
      <c r="BD114" s="623"/>
      <c r="BF114" s="623"/>
      <c r="BG114" s="623"/>
      <c r="BH114" s="623"/>
      <c r="BI114" s="623"/>
      <c r="BJ114" s="623"/>
      <c r="BK114" s="623"/>
      <c r="BL114" s="623"/>
      <c r="BN114" s="572"/>
    </row>
    <row r="115" spans="1:66" s="638" customFormat="1" ht="12" customHeight="1">
      <c r="A115" s="643">
        <v>13101093</v>
      </c>
      <c r="B115" s="644" t="s">
        <v>3417</v>
      </c>
      <c r="C115" s="634" t="s">
        <v>1490</v>
      </c>
      <c r="D115" s="635" t="s">
        <v>3098</v>
      </c>
      <c r="E115" s="635"/>
      <c r="F115" s="634"/>
      <c r="G115" s="635"/>
      <c r="H115" s="1168">
        <v>6997.16</v>
      </c>
      <c r="I115" s="1168">
        <v>-33355.769999999997</v>
      </c>
      <c r="J115" s="1168">
        <v>-22012.28</v>
      </c>
      <c r="K115" s="1168">
        <v>-77344.789999999994</v>
      </c>
      <c r="L115" s="1168">
        <v>-33355.769999999997</v>
      </c>
      <c r="M115" s="1168">
        <v>-2.84</v>
      </c>
      <c r="N115" s="1168">
        <v>-2.84</v>
      </c>
      <c r="O115" s="1168">
        <v>-2.84</v>
      </c>
      <c r="P115" s="1168">
        <v>-2.84</v>
      </c>
      <c r="Q115" s="1168">
        <v>-2.84</v>
      </c>
      <c r="R115" s="1168">
        <v>-2.84</v>
      </c>
      <c r="S115" s="1168">
        <v>-2.84</v>
      </c>
      <c r="T115" s="1168">
        <v>-2.84</v>
      </c>
      <c r="U115" s="567"/>
      <c r="V115" s="567">
        <f t="shared" si="42"/>
        <v>-13549.277499999997</v>
      </c>
      <c r="W115" s="1084"/>
      <c r="X115" s="1085"/>
      <c r="Y115" s="591">
        <f t="shared" si="66"/>
        <v>-2.84</v>
      </c>
      <c r="Z115" s="899">
        <f t="shared" si="66"/>
        <v>0</v>
      </c>
      <c r="AA115" s="899">
        <f t="shared" si="66"/>
        <v>0</v>
      </c>
      <c r="AB115" s="1080">
        <f t="shared" si="48"/>
        <v>0</v>
      </c>
      <c r="AC115" s="1079">
        <f t="shared" si="49"/>
        <v>0</v>
      </c>
      <c r="AD115" s="899">
        <f t="shared" si="56"/>
        <v>0</v>
      </c>
      <c r="AE115" s="903">
        <f t="shared" si="54"/>
        <v>0</v>
      </c>
      <c r="AF115" s="1080">
        <f t="shared" si="55"/>
        <v>0</v>
      </c>
      <c r="AG115" s="1081">
        <f t="shared" si="59"/>
        <v>0</v>
      </c>
      <c r="AH115" s="1079">
        <f t="shared" si="50"/>
        <v>0</v>
      </c>
      <c r="AI115" s="901">
        <f t="shared" si="67"/>
        <v>-13549.277499999997</v>
      </c>
      <c r="AJ115" s="899">
        <f t="shared" si="67"/>
        <v>0</v>
      </c>
      <c r="AK115" s="899">
        <f t="shared" si="67"/>
        <v>0</v>
      </c>
      <c r="AL115" s="1080">
        <f t="shared" si="51"/>
        <v>0</v>
      </c>
      <c r="AM115" s="1079">
        <f t="shared" si="52"/>
        <v>0</v>
      </c>
      <c r="AN115" s="899">
        <f t="shared" si="43"/>
        <v>0</v>
      </c>
      <c r="AO115" s="899">
        <f t="shared" si="44"/>
        <v>0</v>
      </c>
      <c r="AP115" s="899">
        <f t="shared" si="53"/>
        <v>0</v>
      </c>
      <c r="AQ115" s="1081">
        <f t="shared" si="60"/>
        <v>0</v>
      </c>
      <c r="AR115" s="1079">
        <f t="shared" si="46"/>
        <v>0</v>
      </c>
      <c r="AS115" s="153"/>
      <c r="AT115" s="1082"/>
      <c r="AU115" s="523"/>
      <c r="AV115" s="1083" t="str">
        <f t="shared" si="47"/>
        <v>CA</v>
      </c>
      <c r="AW115" s="1083" t="str">
        <f t="shared" si="47"/>
        <v>CL</v>
      </c>
      <c r="AX115" s="1083" t="str">
        <f t="shared" si="47"/>
        <v>AIC</v>
      </c>
      <c r="AY115" s="1083" t="str">
        <f t="shared" ref="AY115:BA179" si="69">IF(VALUE(AD115),AY$7,IF(ISBLANK(AD115),"",AY$7))</f>
        <v>ERB</v>
      </c>
      <c r="AZ115" s="1083" t="str">
        <f t="shared" si="69"/>
        <v>GRB</v>
      </c>
      <c r="BA115" s="1083" t="str">
        <f t="shared" si="69"/>
        <v>Non-Op</v>
      </c>
      <c r="BC115" s="623"/>
      <c r="BD115" s="623"/>
      <c r="BF115" s="623"/>
      <c r="BG115" s="623"/>
      <c r="BH115" s="623"/>
      <c r="BI115" s="623"/>
      <c r="BJ115" s="623"/>
      <c r="BK115" s="623"/>
      <c r="BL115" s="623"/>
      <c r="BN115" s="572"/>
    </row>
    <row r="116" spans="1:66" s="638" customFormat="1" ht="12" customHeight="1">
      <c r="A116" s="643">
        <v>13101113</v>
      </c>
      <c r="B116" s="644" t="s">
        <v>3418</v>
      </c>
      <c r="C116" s="634" t="s">
        <v>1491</v>
      </c>
      <c r="D116" s="635" t="s">
        <v>3098</v>
      </c>
      <c r="E116" s="635"/>
      <c r="F116" s="634"/>
      <c r="G116" s="635"/>
      <c r="H116" s="1168">
        <v>-3590005.18</v>
      </c>
      <c r="I116" s="1168">
        <v>-7347355.2800000003</v>
      </c>
      <c r="J116" s="1168">
        <v>-8081553.4699999997</v>
      </c>
      <c r="K116" s="1168">
        <v>-7962519.25</v>
      </c>
      <c r="L116" s="1168">
        <v>-27882434.23</v>
      </c>
      <c r="M116" s="1168">
        <v>-15409169.73</v>
      </c>
      <c r="N116" s="1168">
        <v>-9605426.9700000007</v>
      </c>
      <c r="O116" s="1168">
        <v>-12913974.720000001</v>
      </c>
      <c r="P116" s="1168">
        <v>-7698018.1200000001</v>
      </c>
      <c r="Q116" s="1168">
        <v>-2813397.26</v>
      </c>
      <c r="R116" s="1168">
        <v>-12550238.35</v>
      </c>
      <c r="S116" s="1168">
        <v>-11693354.050000001</v>
      </c>
      <c r="T116" s="1168">
        <v>-7634245.6100000003</v>
      </c>
      <c r="U116" s="567"/>
      <c r="V116" s="567">
        <f t="shared" si="42"/>
        <v>-10797463.902083334</v>
      </c>
      <c r="W116" s="1084"/>
      <c r="X116" s="1085"/>
      <c r="Y116" s="591">
        <f t="shared" si="66"/>
        <v>-7634245.6100000003</v>
      </c>
      <c r="Z116" s="899">
        <f t="shared" si="66"/>
        <v>0</v>
      </c>
      <c r="AA116" s="899">
        <f t="shared" si="66"/>
        <v>0</v>
      </c>
      <c r="AB116" s="1080">
        <f t="shared" si="48"/>
        <v>0</v>
      </c>
      <c r="AC116" s="1079">
        <f t="shared" si="49"/>
        <v>0</v>
      </c>
      <c r="AD116" s="899">
        <f t="shared" si="56"/>
        <v>0</v>
      </c>
      <c r="AE116" s="903">
        <f t="shared" si="54"/>
        <v>0</v>
      </c>
      <c r="AF116" s="1080">
        <f t="shared" si="55"/>
        <v>0</v>
      </c>
      <c r="AG116" s="1081">
        <f t="shared" si="59"/>
        <v>0</v>
      </c>
      <c r="AH116" s="1079">
        <f t="shared" si="50"/>
        <v>0</v>
      </c>
      <c r="AI116" s="901">
        <f t="shared" si="67"/>
        <v>-10797463.902083334</v>
      </c>
      <c r="AJ116" s="899">
        <f t="shared" si="67"/>
        <v>0</v>
      </c>
      <c r="AK116" s="899">
        <f t="shared" si="67"/>
        <v>0</v>
      </c>
      <c r="AL116" s="1080">
        <f t="shared" si="51"/>
        <v>0</v>
      </c>
      <c r="AM116" s="1079">
        <f t="shared" si="52"/>
        <v>0</v>
      </c>
      <c r="AN116" s="899">
        <f t="shared" si="43"/>
        <v>0</v>
      </c>
      <c r="AO116" s="899">
        <f t="shared" si="44"/>
        <v>0</v>
      </c>
      <c r="AP116" s="899">
        <f t="shared" si="53"/>
        <v>0</v>
      </c>
      <c r="AQ116" s="1081">
        <f t="shared" si="60"/>
        <v>0</v>
      </c>
      <c r="AR116" s="1079">
        <f t="shared" si="46"/>
        <v>0</v>
      </c>
      <c r="AS116" s="153"/>
      <c r="AT116" s="1082"/>
      <c r="AU116" s="523"/>
      <c r="AV116" s="1083" t="str">
        <f t="shared" si="47"/>
        <v>CA</v>
      </c>
      <c r="AW116" s="1083" t="str">
        <f t="shared" si="47"/>
        <v>CL</v>
      </c>
      <c r="AX116" s="1083" t="str">
        <f t="shared" si="47"/>
        <v>AIC</v>
      </c>
      <c r="AY116" s="1083" t="str">
        <f t="shared" si="69"/>
        <v>ERB</v>
      </c>
      <c r="AZ116" s="1083" t="str">
        <f t="shared" si="69"/>
        <v>GRB</v>
      </c>
      <c r="BA116" s="1083" t="str">
        <f t="shared" si="69"/>
        <v>Non-Op</v>
      </c>
      <c r="BC116" s="623"/>
      <c r="BD116" s="623"/>
      <c r="BF116" s="623"/>
      <c r="BG116" s="623"/>
      <c r="BH116" s="623"/>
      <c r="BI116" s="623"/>
      <c r="BJ116" s="623"/>
      <c r="BK116" s="623"/>
      <c r="BL116" s="623"/>
      <c r="BN116" s="572"/>
    </row>
    <row r="117" spans="1:66" s="638" customFormat="1" ht="12" customHeight="1">
      <c r="A117" s="643">
        <v>13101123</v>
      </c>
      <c r="B117" s="644" t="s">
        <v>3419</v>
      </c>
      <c r="C117" s="634" t="s">
        <v>1492</v>
      </c>
      <c r="D117" s="635" t="s">
        <v>3098</v>
      </c>
      <c r="E117" s="635"/>
      <c r="F117" s="634"/>
      <c r="G117" s="635"/>
      <c r="H117" s="1168">
        <v>-3557115.25</v>
      </c>
      <c r="I117" s="1168">
        <v>-3415682.52</v>
      </c>
      <c r="J117" s="1168">
        <v>-3456286.74</v>
      </c>
      <c r="K117" s="1168">
        <v>-3558872.2</v>
      </c>
      <c r="L117" s="1168">
        <v>-4195801.97</v>
      </c>
      <c r="M117" s="1168">
        <v>-3426848.09</v>
      </c>
      <c r="N117" s="1168">
        <v>-4589031.32</v>
      </c>
      <c r="O117" s="1168">
        <v>-4296827.59</v>
      </c>
      <c r="P117" s="1168">
        <v>-3974807.31</v>
      </c>
      <c r="Q117" s="1168">
        <v>-4040930.93</v>
      </c>
      <c r="R117" s="1168">
        <v>-11833628.43</v>
      </c>
      <c r="S117" s="1168">
        <v>-7698826.8700000001</v>
      </c>
      <c r="T117" s="1168">
        <v>-3492898.46</v>
      </c>
      <c r="U117" s="567"/>
      <c r="V117" s="567">
        <f t="shared" si="42"/>
        <v>-4834379.2354166666</v>
      </c>
      <c r="W117" s="1084"/>
      <c r="X117" s="1085"/>
      <c r="Y117" s="591">
        <f t="shared" si="66"/>
        <v>-3492898.46</v>
      </c>
      <c r="Z117" s="899">
        <f t="shared" si="66"/>
        <v>0</v>
      </c>
      <c r="AA117" s="899">
        <f t="shared" si="66"/>
        <v>0</v>
      </c>
      <c r="AB117" s="1080">
        <f t="shared" si="48"/>
        <v>0</v>
      </c>
      <c r="AC117" s="1079">
        <f t="shared" si="49"/>
        <v>0</v>
      </c>
      <c r="AD117" s="899">
        <f t="shared" si="56"/>
        <v>0</v>
      </c>
      <c r="AE117" s="903">
        <f t="shared" si="54"/>
        <v>0</v>
      </c>
      <c r="AF117" s="1080">
        <f t="shared" si="55"/>
        <v>0</v>
      </c>
      <c r="AG117" s="1081">
        <f t="shared" si="59"/>
        <v>0</v>
      </c>
      <c r="AH117" s="1079">
        <f t="shared" si="50"/>
        <v>0</v>
      </c>
      <c r="AI117" s="901">
        <f t="shared" si="67"/>
        <v>-4834379.2354166666</v>
      </c>
      <c r="AJ117" s="899">
        <f t="shared" si="67"/>
        <v>0</v>
      </c>
      <c r="AK117" s="899">
        <f t="shared" si="67"/>
        <v>0</v>
      </c>
      <c r="AL117" s="1080">
        <f t="shared" si="51"/>
        <v>0</v>
      </c>
      <c r="AM117" s="1079">
        <f t="shared" si="52"/>
        <v>0</v>
      </c>
      <c r="AN117" s="899">
        <f t="shared" si="43"/>
        <v>0</v>
      </c>
      <c r="AO117" s="899">
        <f t="shared" si="44"/>
        <v>0</v>
      </c>
      <c r="AP117" s="899">
        <f t="shared" si="53"/>
        <v>0</v>
      </c>
      <c r="AQ117" s="1081">
        <f t="shared" si="60"/>
        <v>0</v>
      </c>
      <c r="AR117" s="1079">
        <f t="shared" si="46"/>
        <v>0</v>
      </c>
      <c r="AS117" s="153"/>
      <c r="AT117" s="1082"/>
      <c r="AU117" s="523"/>
      <c r="AV117" s="1083" t="str">
        <f t="shared" si="47"/>
        <v>CA</v>
      </c>
      <c r="AW117" s="1083" t="str">
        <f t="shared" si="47"/>
        <v>CL</v>
      </c>
      <c r="AX117" s="1083" t="str">
        <f t="shared" si="47"/>
        <v>AIC</v>
      </c>
      <c r="AY117" s="1083" t="str">
        <f t="shared" si="69"/>
        <v>ERB</v>
      </c>
      <c r="AZ117" s="1083" t="str">
        <f t="shared" si="69"/>
        <v>GRB</v>
      </c>
      <c r="BA117" s="1083" t="str">
        <f t="shared" si="69"/>
        <v>Non-Op</v>
      </c>
      <c r="BC117" s="623"/>
      <c r="BD117" s="623"/>
      <c r="BF117" s="623"/>
      <c r="BG117" s="623"/>
      <c r="BH117" s="623"/>
      <c r="BI117" s="623"/>
      <c r="BJ117" s="623"/>
      <c r="BK117" s="623"/>
      <c r="BL117" s="623"/>
      <c r="BN117" s="572"/>
    </row>
    <row r="118" spans="1:66" s="638" customFormat="1" ht="12" customHeight="1">
      <c r="A118" s="643">
        <v>13101133</v>
      </c>
      <c r="B118" s="644" t="s">
        <v>3420</v>
      </c>
      <c r="C118" s="634" t="s">
        <v>1493</v>
      </c>
      <c r="D118" s="635" t="s">
        <v>3098</v>
      </c>
      <c r="E118" s="635"/>
      <c r="F118" s="634"/>
      <c r="G118" s="635"/>
      <c r="H118" s="1168">
        <v>0</v>
      </c>
      <c r="I118" s="1168">
        <v>0</v>
      </c>
      <c r="J118" s="1168">
        <v>0</v>
      </c>
      <c r="K118" s="1168">
        <v>0</v>
      </c>
      <c r="L118" s="1168">
        <v>0</v>
      </c>
      <c r="M118" s="1168">
        <v>0</v>
      </c>
      <c r="N118" s="1168">
        <v>0</v>
      </c>
      <c r="O118" s="1168">
        <v>-324939.43</v>
      </c>
      <c r="P118" s="1168">
        <v>0</v>
      </c>
      <c r="Q118" s="1168">
        <v>0</v>
      </c>
      <c r="R118" s="1168">
        <v>0</v>
      </c>
      <c r="S118" s="1168">
        <v>0</v>
      </c>
      <c r="T118" s="1168">
        <v>0</v>
      </c>
      <c r="U118" s="567"/>
      <c r="V118" s="567">
        <f t="shared" si="42"/>
        <v>-27078.285833333332</v>
      </c>
      <c r="W118" s="1084"/>
      <c r="X118" s="1085"/>
      <c r="Y118" s="591">
        <f t="shared" si="66"/>
        <v>0</v>
      </c>
      <c r="Z118" s="899">
        <f t="shared" si="66"/>
        <v>0</v>
      </c>
      <c r="AA118" s="899">
        <f t="shared" si="66"/>
        <v>0</v>
      </c>
      <c r="AB118" s="1080">
        <f t="shared" si="48"/>
        <v>0</v>
      </c>
      <c r="AC118" s="1079">
        <f t="shared" si="49"/>
        <v>0</v>
      </c>
      <c r="AD118" s="899">
        <f t="shared" si="56"/>
        <v>0</v>
      </c>
      <c r="AE118" s="903">
        <f t="shared" si="54"/>
        <v>0</v>
      </c>
      <c r="AF118" s="1080">
        <f t="shared" si="55"/>
        <v>0</v>
      </c>
      <c r="AG118" s="1081">
        <f t="shared" si="59"/>
        <v>0</v>
      </c>
      <c r="AH118" s="1079">
        <f t="shared" si="50"/>
        <v>0</v>
      </c>
      <c r="AI118" s="901">
        <f t="shared" si="67"/>
        <v>-27078.285833333332</v>
      </c>
      <c r="AJ118" s="899">
        <f t="shared" si="67"/>
        <v>0</v>
      </c>
      <c r="AK118" s="899">
        <f t="shared" si="67"/>
        <v>0</v>
      </c>
      <c r="AL118" s="1080">
        <f t="shared" si="51"/>
        <v>0</v>
      </c>
      <c r="AM118" s="1079">
        <f t="shared" si="52"/>
        <v>0</v>
      </c>
      <c r="AN118" s="899">
        <f t="shared" si="43"/>
        <v>0</v>
      </c>
      <c r="AO118" s="899">
        <f t="shared" si="44"/>
        <v>0</v>
      </c>
      <c r="AP118" s="899">
        <f t="shared" si="53"/>
        <v>0</v>
      </c>
      <c r="AQ118" s="1081">
        <f t="shared" si="60"/>
        <v>0</v>
      </c>
      <c r="AR118" s="1079">
        <f t="shared" si="46"/>
        <v>0</v>
      </c>
      <c r="AS118" s="153"/>
      <c r="AT118" s="1082"/>
      <c r="AU118" s="523"/>
      <c r="AV118" s="1083" t="str">
        <f t="shared" si="47"/>
        <v>CA</v>
      </c>
      <c r="AW118" s="1083" t="str">
        <f t="shared" si="47"/>
        <v>CL</v>
      </c>
      <c r="AX118" s="1083" t="str">
        <f t="shared" si="47"/>
        <v>AIC</v>
      </c>
      <c r="AY118" s="1083" t="str">
        <f t="shared" si="69"/>
        <v>ERB</v>
      </c>
      <c r="AZ118" s="1083" t="str">
        <f t="shared" si="69"/>
        <v>GRB</v>
      </c>
      <c r="BA118" s="1083" t="str">
        <f t="shared" si="69"/>
        <v>Non-Op</v>
      </c>
      <c r="BC118" s="623"/>
      <c r="BD118" s="623"/>
      <c r="BF118" s="623"/>
      <c r="BG118" s="623"/>
      <c r="BH118" s="623"/>
      <c r="BI118" s="623"/>
      <c r="BJ118" s="623"/>
      <c r="BK118" s="623"/>
      <c r="BL118" s="623"/>
      <c r="BN118" s="572"/>
    </row>
    <row r="119" spans="1:66" s="638" customFormat="1" ht="12" customHeight="1">
      <c r="A119" s="643">
        <v>13101163</v>
      </c>
      <c r="B119" s="644" t="s">
        <v>3421</v>
      </c>
      <c r="C119" s="634" t="s">
        <v>1494</v>
      </c>
      <c r="D119" s="635" t="s">
        <v>3098</v>
      </c>
      <c r="E119" s="635"/>
      <c r="F119" s="634"/>
      <c r="G119" s="635"/>
      <c r="H119" s="1168">
        <v>0</v>
      </c>
      <c r="I119" s="1168">
        <v>0</v>
      </c>
      <c r="J119" s="1168">
        <v>0</v>
      </c>
      <c r="K119" s="1168">
        <v>0</v>
      </c>
      <c r="L119" s="1168">
        <v>0</v>
      </c>
      <c r="M119" s="1168">
        <v>0</v>
      </c>
      <c r="N119" s="1168">
        <v>0</v>
      </c>
      <c r="O119" s="1168">
        <v>0</v>
      </c>
      <c r="P119" s="1168">
        <v>0</v>
      </c>
      <c r="Q119" s="1168">
        <v>0</v>
      </c>
      <c r="R119" s="1168">
        <v>0</v>
      </c>
      <c r="S119" s="1168">
        <v>0</v>
      </c>
      <c r="T119" s="1168">
        <v>0</v>
      </c>
      <c r="U119" s="567"/>
      <c r="V119" s="567">
        <f t="shared" si="42"/>
        <v>0</v>
      </c>
      <c r="W119" s="1084"/>
      <c r="X119" s="1085"/>
      <c r="Y119" s="591">
        <f t="shared" si="66"/>
        <v>0</v>
      </c>
      <c r="Z119" s="899">
        <f t="shared" si="66"/>
        <v>0</v>
      </c>
      <c r="AA119" s="899">
        <f t="shared" si="66"/>
        <v>0</v>
      </c>
      <c r="AB119" s="1080">
        <f t="shared" si="48"/>
        <v>0</v>
      </c>
      <c r="AC119" s="1079">
        <f t="shared" si="49"/>
        <v>0</v>
      </c>
      <c r="AD119" s="899">
        <f t="shared" si="56"/>
        <v>0</v>
      </c>
      <c r="AE119" s="903">
        <f t="shared" si="54"/>
        <v>0</v>
      </c>
      <c r="AF119" s="1080">
        <f t="shared" si="55"/>
        <v>0</v>
      </c>
      <c r="AG119" s="1081">
        <f t="shared" si="59"/>
        <v>0</v>
      </c>
      <c r="AH119" s="1079">
        <f t="shared" si="50"/>
        <v>0</v>
      </c>
      <c r="AI119" s="901">
        <f t="shared" si="67"/>
        <v>0</v>
      </c>
      <c r="AJ119" s="899">
        <f t="shared" si="67"/>
        <v>0</v>
      </c>
      <c r="AK119" s="899">
        <f t="shared" si="67"/>
        <v>0</v>
      </c>
      <c r="AL119" s="1080">
        <f t="shared" si="51"/>
        <v>0</v>
      </c>
      <c r="AM119" s="1079">
        <f t="shared" si="52"/>
        <v>0</v>
      </c>
      <c r="AN119" s="899">
        <f t="shared" si="43"/>
        <v>0</v>
      </c>
      <c r="AO119" s="899">
        <f t="shared" si="44"/>
        <v>0</v>
      </c>
      <c r="AP119" s="899">
        <f t="shared" si="53"/>
        <v>0</v>
      </c>
      <c r="AQ119" s="1081">
        <f t="shared" si="60"/>
        <v>0</v>
      </c>
      <c r="AR119" s="1079">
        <f t="shared" si="46"/>
        <v>0</v>
      </c>
      <c r="AS119" s="153"/>
      <c r="AT119" s="1082"/>
      <c r="AU119" s="523"/>
      <c r="AV119" s="1083" t="str">
        <f t="shared" si="47"/>
        <v>CA</v>
      </c>
      <c r="AW119" s="1083" t="str">
        <f t="shared" si="47"/>
        <v>CL</v>
      </c>
      <c r="AX119" s="1083" t="str">
        <f t="shared" si="47"/>
        <v>AIC</v>
      </c>
      <c r="AY119" s="1083" t="str">
        <f t="shared" si="69"/>
        <v>ERB</v>
      </c>
      <c r="AZ119" s="1083" t="str">
        <f t="shared" si="69"/>
        <v>GRB</v>
      </c>
      <c r="BA119" s="1083" t="str">
        <f t="shared" si="69"/>
        <v>Non-Op</v>
      </c>
      <c r="BC119" s="623"/>
      <c r="BD119" s="623"/>
      <c r="BF119" s="623"/>
      <c r="BG119" s="623"/>
      <c r="BH119" s="623"/>
      <c r="BI119" s="623"/>
      <c r="BJ119" s="623"/>
      <c r="BK119" s="623"/>
      <c r="BL119" s="623"/>
      <c r="BN119" s="572"/>
    </row>
    <row r="120" spans="1:66" s="638" customFormat="1" ht="12" customHeight="1">
      <c r="A120" s="666">
        <v>13101183</v>
      </c>
      <c r="B120" s="666" t="s">
        <v>3422</v>
      </c>
      <c r="C120" s="667" t="s">
        <v>1495</v>
      </c>
      <c r="D120" s="648" t="s">
        <v>3098</v>
      </c>
      <c r="E120" s="648"/>
      <c r="F120" s="667"/>
      <c r="G120" s="648"/>
      <c r="H120" s="1171">
        <v>5138846.32</v>
      </c>
      <c r="I120" s="1171">
        <v>5410712.1100000003</v>
      </c>
      <c r="J120" s="1171">
        <v>5767616.7999999998</v>
      </c>
      <c r="K120" s="1171">
        <v>5478937.0700000003</v>
      </c>
      <c r="L120" s="1171">
        <v>5246956.8</v>
      </c>
      <c r="M120" s="1171">
        <v>3425574.83</v>
      </c>
      <c r="N120" s="1171">
        <v>4753249.88</v>
      </c>
      <c r="O120" s="1171">
        <v>4803331.5199999996</v>
      </c>
      <c r="P120" s="1171">
        <v>5440035.2699999996</v>
      </c>
      <c r="Q120" s="1171">
        <v>4339641.9400000004</v>
      </c>
      <c r="R120" s="1171">
        <v>4737480.25</v>
      </c>
      <c r="S120" s="1171">
        <v>2833788.17</v>
      </c>
      <c r="T120" s="1171">
        <v>2840169.59</v>
      </c>
      <c r="U120" s="569"/>
      <c r="V120" s="569">
        <f t="shared" si="42"/>
        <v>4685569.3829166666</v>
      </c>
      <c r="W120" s="1084"/>
      <c r="X120" s="1085"/>
      <c r="Y120" s="591">
        <f t="shared" si="66"/>
        <v>2840169.59</v>
      </c>
      <c r="Z120" s="899">
        <f t="shared" si="66"/>
        <v>0</v>
      </c>
      <c r="AA120" s="899">
        <f t="shared" si="66"/>
        <v>0</v>
      </c>
      <c r="AB120" s="1080">
        <f t="shared" si="48"/>
        <v>0</v>
      </c>
      <c r="AC120" s="1079">
        <f t="shared" si="49"/>
        <v>0</v>
      </c>
      <c r="AD120" s="899">
        <f t="shared" si="56"/>
        <v>0</v>
      </c>
      <c r="AE120" s="903">
        <f t="shared" si="54"/>
        <v>0</v>
      </c>
      <c r="AF120" s="1080">
        <f t="shared" si="55"/>
        <v>0</v>
      </c>
      <c r="AG120" s="1081">
        <f t="shared" si="59"/>
        <v>0</v>
      </c>
      <c r="AH120" s="1079">
        <f t="shared" si="50"/>
        <v>0</v>
      </c>
      <c r="AI120" s="901">
        <f t="shared" si="67"/>
        <v>4685569.3829166666</v>
      </c>
      <c r="AJ120" s="899">
        <f t="shared" si="67"/>
        <v>0</v>
      </c>
      <c r="AK120" s="899">
        <f t="shared" si="67"/>
        <v>0</v>
      </c>
      <c r="AL120" s="1080">
        <f t="shared" si="51"/>
        <v>0</v>
      </c>
      <c r="AM120" s="1079">
        <f t="shared" si="52"/>
        <v>0</v>
      </c>
      <c r="AN120" s="899">
        <f t="shared" si="43"/>
        <v>0</v>
      </c>
      <c r="AO120" s="899">
        <f t="shared" si="44"/>
        <v>0</v>
      </c>
      <c r="AP120" s="899">
        <f t="shared" si="53"/>
        <v>0</v>
      </c>
      <c r="AQ120" s="1081">
        <f t="shared" si="60"/>
        <v>0</v>
      </c>
      <c r="AR120" s="1079">
        <f t="shared" si="46"/>
        <v>0</v>
      </c>
      <c r="AS120" s="153"/>
      <c r="AT120" s="1082"/>
      <c r="AU120" s="523"/>
      <c r="AV120" s="1083" t="str">
        <f t="shared" si="47"/>
        <v>CA</v>
      </c>
      <c r="AW120" s="1083" t="str">
        <f t="shared" si="47"/>
        <v>CL</v>
      </c>
      <c r="AX120" s="1083" t="str">
        <f t="shared" si="47"/>
        <v>AIC</v>
      </c>
      <c r="AY120" s="1083" t="str">
        <f t="shared" si="69"/>
        <v>ERB</v>
      </c>
      <c r="AZ120" s="1083" t="str">
        <f t="shared" si="69"/>
        <v>GRB</v>
      </c>
      <c r="BA120" s="1083" t="str">
        <f t="shared" si="69"/>
        <v>Non-Op</v>
      </c>
      <c r="BC120" s="623"/>
      <c r="BD120" s="623"/>
      <c r="BF120" s="623"/>
      <c r="BG120" s="623"/>
      <c r="BH120" s="623"/>
      <c r="BI120" s="623"/>
      <c r="BJ120" s="623"/>
      <c r="BK120" s="623"/>
      <c r="BL120" s="623"/>
      <c r="BN120" s="572"/>
    </row>
    <row r="121" spans="1:66" s="638" customFormat="1" ht="12" customHeight="1">
      <c r="A121" s="669">
        <v>13101193</v>
      </c>
      <c r="B121" s="669" t="s">
        <v>3423</v>
      </c>
      <c r="C121" s="670" t="s">
        <v>1496</v>
      </c>
      <c r="D121" s="640" t="s">
        <v>3098</v>
      </c>
      <c r="E121" s="640"/>
      <c r="F121" s="670"/>
      <c r="G121" s="640"/>
      <c r="H121" s="1170">
        <v>0</v>
      </c>
      <c r="I121" s="1170">
        <v>0</v>
      </c>
      <c r="J121" s="1170">
        <v>0</v>
      </c>
      <c r="K121" s="1170">
        <v>0</v>
      </c>
      <c r="L121" s="1170">
        <v>0</v>
      </c>
      <c r="M121" s="1170">
        <v>0</v>
      </c>
      <c r="N121" s="1170">
        <v>0</v>
      </c>
      <c r="O121" s="1170">
        <v>0</v>
      </c>
      <c r="P121" s="1170">
        <v>0</v>
      </c>
      <c r="Q121" s="1170">
        <v>0</v>
      </c>
      <c r="R121" s="1170">
        <v>0</v>
      </c>
      <c r="S121" s="1170">
        <v>0</v>
      </c>
      <c r="T121" s="1170">
        <v>0</v>
      </c>
      <c r="U121" s="606"/>
      <c r="V121" s="606">
        <f t="shared" si="42"/>
        <v>0</v>
      </c>
      <c r="W121" s="1084"/>
      <c r="X121" s="1085"/>
      <c r="Y121" s="591">
        <f t="shared" si="66"/>
        <v>0</v>
      </c>
      <c r="Z121" s="899">
        <f t="shared" si="66"/>
        <v>0</v>
      </c>
      <c r="AA121" s="899">
        <f t="shared" si="66"/>
        <v>0</v>
      </c>
      <c r="AB121" s="1080">
        <f t="shared" si="48"/>
        <v>0</v>
      </c>
      <c r="AC121" s="1079">
        <f t="shared" si="49"/>
        <v>0</v>
      </c>
      <c r="AD121" s="899">
        <f t="shared" si="56"/>
        <v>0</v>
      </c>
      <c r="AE121" s="903">
        <f t="shared" si="54"/>
        <v>0</v>
      </c>
      <c r="AF121" s="1080">
        <f t="shared" si="55"/>
        <v>0</v>
      </c>
      <c r="AG121" s="1081">
        <f t="shared" si="59"/>
        <v>0</v>
      </c>
      <c r="AH121" s="1079">
        <f t="shared" si="50"/>
        <v>0</v>
      </c>
      <c r="AI121" s="901">
        <f t="shared" si="67"/>
        <v>0</v>
      </c>
      <c r="AJ121" s="899">
        <f t="shared" si="67"/>
        <v>0</v>
      </c>
      <c r="AK121" s="899">
        <f t="shared" si="67"/>
        <v>0</v>
      </c>
      <c r="AL121" s="1080">
        <f t="shared" si="51"/>
        <v>0</v>
      </c>
      <c r="AM121" s="1079">
        <f t="shared" si="52"/>
        <v>0</v>
      </c>
      <c r="AN121" s="899">
        <f t="shared" si="43"/>
        <v>0</v>
      </c>
      <c r="AO121" s="899">
        <f t="shared" si="44"/>
        <v>0</v>
      </c>
      <c r="AP121" s="899">
        <f t="shared" si="53"/>
        <v>0</v>
      </c>
      <c r="AQ121" s="1081">
        <f t="shared" si="60"/>
        <v>0</v>
      </c>
      <c r="AR121" s="1079">
        <f t="shared" si="46"/>
        <v>0</v>
      </c>
      <c r="AS121" s="153"/>
      <c r="AT121" s="1082"/>
      <c r="AU121" s="523"/>
      <c r="AV121" s="1083" t="str">
        <f t="shared" si="47"/>
        <v>CA</v>
      </c>
      <c r="AW121" s="1083" t="str">
        <f t="shared" si="47"/>
        <v>CL</v>
      </c>
      <c r="AX121" s="1083" t="str">
        <f t="shared" si="47"/>
        <v>AIC</v>
      </c>
      <c r="AY121" s="1083" t="str">
        <f t="shared" si="69"/>
        <v>ERB</v>
      </c>
      <c r="AZ121" s="1083" t="str">
        <f t="shared" si="69"/>
        <v>GRB</v>
      </c>
      <c r="BA121" s="1083" t="str">
        <f t="shared" si="69"/>
        <v>Non-Op</v>
      </c>
      <c r="BC121" s="623"/>
      <c r="BD121" s="623"/>
      <c r="BF121" s="623"/>
      <c r="BG121" s="623"/>
      <c r="BH121" s="623"/>
      <c r="BI121" s="623"/>
      <c r="BJ121" s="623"/>
      <c r="BK121" s="623"/>
      <c r="BL121" s="623"/>
      <c r="BN121" s="572"/>
    </row>
    <row r="122" spans="1:66" s="638" customFormat="1" ht="12" customHeight="1">
      <c r="A122" s="643">
        <v>13101213</v>
      </c>
      <c r="B122" s="644" t="s">
        <v>3424</v>
      </c>
      <c r="C122" s="634" t="s">
        <v>1497</v>
      </c>
      <c r="D122" s="635" t="s">
        <v>3098</v>
      </c>
      <c r="E122" s="635"/>
      <c r="F122" s="683">
        <v>43132</v>
      </c>
      <c r="G122" s="635"/>
      <c r="H122" s="1168">
        <v>0</v>
      </c>
      <c r="I122" s="1168">
        <v>0</v>
      </c>
      <c r="J122" s="1168">
        <v>0</v>
      </c>
      <c r="K122" s="1168">
        <v>0</v>
      </c>
      <c r="L122" s="1168">
        <v>0</v>
      </c>
      <c r="M122" s="1168">
        <v>0</v>
      </c>
      <c r="N122" s="1168">
        <v>0</v>
      </c>
      <c r="O122" s="1168">
        <v>0</v>
      </c>
      <c r="P122" s="1168">
        <v>0</v>
      </c>
      <c r="Q122" s="1168">
        <v>0</v>
      </c>
      <c r="R122" s="1168">
        <v>0</v>
      </c>
      <c r="S122" s="1168">
        <v>0</v>
      </c>
      <c r="T122" s="1168">
        <v>0</v>
      </c>
      <c r="U122" s="567"/>
      <c r="V122" s="567">
        <f t="shared" si="42"/>
        <v>0</v>
      </c>
      <c r="W122" s="1090"/>
      <c r="X122" s="1091"/>
      <c r="Y122" s="591">
        <f t="shared" si="66"/>
        <v>0</v>
      </c>
      <c r="Z122" s="899">
        <f t="shared" si="66"/>
        <v>0</v>
      </c>
      <c r="AA122" s="899">
        <f t="shared" si="66"/>
        <v>0</v>
      </c>
      <c r="AB122" s="1080">
        <f t="shared" si="48"/>
        <v>0</v>
      </c>
      <c r="AC122" s="1079">
        <f t="shared" si="49"/>
        <v>0</v>
      </c>
      <c r="AD122" s="899">
        <f t="shared" si="56"/>
        <v>0</v>
      </c>
      <c r="AE122" s="903">
        <f t="shared" si="54"/>
        <v>0</v>
      </c>
      <c r="AF122" s="1080">
        <f t="shared" si="55"/>
        <v>0</v>
      </c>
      <c r="AG122" s="1081">
        <f t="shared" si="59"/>
        <v>0</v>
      </c>
      <c r="AH122" s="1079">
        <f t="shared" si="50"/>
        <v>0</v>
      </c>
      <c r="AI122" s="901">
        <f t="shared" si="67"/>
        <v>0</v>
      </c>
      <c r="AJ122" s="899">
        <f t="shared" si="67"/>
        <v>0</v>
      </c>
      <c r="AK122" s="899">
        <f t="shared" si="67"/>
        <v>0</v>
      </c>
      <c r="AL122" s="1080">
        <f t="shared" si="51"/>
        <v>0</v>
      </c>
      <c r="AM122" s="1079">
        <f t="shared" si="52"/>
        <v>0</v>
      </c>
      <c r="AN122" s="899">
        <f t="shared" si="43"/>
        <v>0</v>
      </c>
      <c r="AO122" s="899">
        <f t="shared" si="44"/>
        <v>0</v>
      </c>
      <c r="AP122" s="899">
        <f t="shared" si="53"/>
        <v>0</v>
      </c>
      <c r="AQ122" s="1081">
        <f t="shared" si="60"/>
        <v>0</v>
      </c>
      <c r="AR122" s="1079">
        <f t="shared" si="46"/>
        <v>0</v>
      </c>
      <c r="AS122" s="153"/>
      <c r="AT122" s="1082"/>
      <c r="AU122" s="523"/>
      <c r="AV122" s="1083" t="str">
        <f t="shared" si="47"/>
        <v>CA</v>
      </c>
      <c r="AW122" s="1083" t="str">
        <f t="shared" si="47"/>
        <v>CL</v>
      </c>
      <c r="AX122" s="1083" t="str">
        <f t="shared" si="47"/>
        <v>AIC</v>
      </c>
      <c r="AY122" s="1083" t="str">
        <f t="shared" si="69"/>
        <v>ERB</v>
      </c>
      <c r="AZ122" s="1083" t="str">
        <f t="shared" si="69"/>
        <v>GRB</v>
      </c>
      <c r="BA122" s="1083" t="str">
        <f t="shared" si="69"/>
        <v>Non-Op</v>
      </c>
      <c r="BC122" s="623"/>
      <c r="BD122" s="623"/>
      <c r="BF122" s="623"/>
      <c r="BG122" s="623"/>
      <c r="BH122" s="623"/>
      <c r="BI122" s="623"/>
      <c r="BJ122" s="623"/>
      <c r="BK122" s="623"/>
      <c r="BL122" s="623"/>
      <c r="BN122" s="572"/>
    </row>
    <row r="123" spans="1:66" s="638" customFormat="1" ht="12" customHeight="1">
      <c r="A123" s="669" t="s">
        <v>1498</v>
      </c>
      <c r="B123" s="669" t="s">
        <v>1498</v>
      </c>
      <c r="C123" s="670" t="s">
        <v>1499</v>
      </c>
      <c r="D123" s="640" t="s">
        <v>3098</v>
      </c>
      <c r="E123" s="640"/>
      <c r="F123" s="665">
        <v>43405</v>
      </c>
      <c r="G123" s="656"/>
      <c r="H123" s="1172">
        <v>155127.39000000001</v>
      </c>
      <c r="I123" s="1172">
        <v>358017.06</v>
      </c>
      <c r="J123" s="1172">
        <v>452898.05</v>
      </c>
      <c r="K123" s="1172">
        <v>546322.09</v>
      </c>
      <c r="L123" s="1172">
        <v>651950.31000000006</v>
      </c>
      <c r="M123" s="1172">
        <v>733845.03</v>
      </c>
      <c r="N123" s="1172">
        <v>1019133.56</v>
      </c>
      <c r="O123" s="1172">
        <v>1195874.8700000001</v>
      </c>
      <c r="P123" s="1172">
        <v>1363046.57</v>
      </c>
      <c r="Q123" s="1172">
        <v>1441920.9</v>
      </c>
      <c r="R123" s="1172">
        <v>1644254.05</v>
      </c>
      <c r="S123" s="1172">
        <v>1841000.86</v>
      </c>
      <c r="T123" s="1172">
        <v>242994.03</v>
      </c>
      <c r="U123" s="607"/>
      <c r="V123" s="607">
        <f t="shared" si="42"/>
        <v>953943.67166666687</v>
      </c>
      <c r="W123" s="1088"/>
      <c r="X123" s="1089"/>
      <c r="Y123" s="591">
        <f t="shared" si="66"/>
        <v>242994.03</v>
      </c>
      <c r="Z123" s="899">
        <f t="shared" si="66"/>
        <v>0</v>
      </c>
      <c r="AA123" s="899">
        <f t="shared" si="66"/>
        <v>0</v>
      </c>
      <c r="AB123" s="1080">
        <f t="shared" si="48"/>
        <v>0</v>
      </c>
      <c r="AC123" s="1079">
        <f t="shared" si="49"/>
        <v>0</v>
      </c>
      <c r="AD123" s="899">
        <f t="shared" si="56"/>
        <v>0</v>
      </c>
      <c r="AE123" s="903">
        <f t="shared" si="54"/>
        <v>0</v>
      </c>
      <c r="AF123" s="1080">
        <f t="shared" si="55"/>
        <v>0</v>
      </c>
      <c r="AG123" s="1081">
        <f t="shared" si="59"/>
        <v>0</v>
      </c>
      <c r="AH123" s="1079">
        <f t="shared" si="50"/>
        <v>0</v>
      </c>
      <c r="AI123" s="901">
        <f t="shared" si="67"/>
        <v>953943.67166666687</v>
      </c>
      <c r="AJ123" s="899">
        <f t="shared" si="67"/>
        <v>0</v>
      </c>
      <c r="AK123" s="899">
        <f t="shared" si="67"/>
        <v>0</v>
      </c>
      <c r="AL123" s="1080">
        <f t="shared" si="51"/>
        <v>0</v>
      </c>
      <c r="AM123" s="1079">
        <f t="shared" si="52"/>
        <v>0</v>
      </c>
      <c r="AN123" s="899">
        <f t="shared" si="43"/>
        <v>0</v>
      </c>
      <c r="AO123" s="899">
        <f t="shared" si="44"/>
        <v>0</v>
      </c>
      <c r="AP123" s="899">
        <f t="shared" si="53"/>
        <v>0</v>
      </c>
      <c r="AQ123" s="1081">
        <f t="shared" ref="AQ123" si="70">SUM(AN123:AP123)</f>
        <v>0</v>
      </c>
      <c r="AR123" s="1079">
        <f t="shared" si="46"/>
        <v>0</v>
      </c>
      <c r="AS123" s="153"/>
      <c r="AT123" s="1082"/>
      <c r="AU123" s="523"/>
      <c r="AV123" s="1083" t="str">
        <f t="shared" si="47"/>
        <v>CA</v>
      </c>
      <c r="AW123" s="1083" t="str">
        <f t="shared" si="47"/>
        <v>CL</v>
      </c>
      <c r="AX123" s="1083" t="str">
        <f t="shared" si="47"/>
        <v>AIC</v>
      </c>
      <c r="AY123" s="1083" t="str">
        <f t="shared" si="69"/>
        <v>ERB</v>
      </c>
      <c r="AZ123" s="1083" t="str">
        <f t="shared" si="69"/>
        <v>GRB</v>
      </c>
      <c r="BA123" s="1083" t="str">
        <f t="shared" si="69"/>
        <v>Non-Op</v>
      </c>
      <c r="BC123" s="623"/>
      <c r="BD123" s="623"/>
      <c r="BF123" s="623"/>
      <c r="BG123" s="623"/>
      <c r="BH123" s="623"/>
      <c r="BI123" s="623"/>
      <c r="BJ123" s="623"/>
      <c r="BK123" s="623"/>
      <c r="BL123" s="623"/>
      <c r="BN123" s="572"/>
    </row>
    <row r="124" spans="1:66" s="638" customFormat="1" ht="12" customHeight="1">
      <c r="A124" s="643">
        <v>13101253</v>
      </c>
      <c r="B124" s="644" t="s">
        <v>3425</v>
      </c>
      <c r="C124" s="634" t="s">
        <v>1500</v>
      </c>
      <c r="D124" s="635" t="s">
        <v>3098</v>
      </c>
      <c r="E124" s="635"/>
      <c r="F124" s="634"/>
      <c r="G124" s="635"/>
      <c r="H124" s="1168">
        <v>882384.12</v>
      </c>
      <c r="I124" s="1168">
        <v>1700573.31</v>
      </c>
      <c r="J124" s="1168">
        <v>3282400.81</v>
      </c>
      <c r="K124" s="1168">
        <v>1834080.36</v>
      </c>
      <c r="L124" s="1168">
        <v>3177185.22</v>
      </c>
      <c r="M124" s="1168">
        <v>623964.06999999995</v>
      </c>
      <c r="N124" s="1168">
        <v>670012.91</v>
      </c>
      <c r="O124" s="1168">
        <v>462979.87</v>
      </c>
      <c r="P124" s="1168">
        <v>492782.88</v>
      </c>
      <c r="Q124" s="1168">
        <v>594078.39</v>
      </c>
      <c r="R124" s="1168">
        <v>1048206.72</v>
      </c>
      <c r="S124" s="1168">
        <v>818613.55</v>
      </c>
      <c r="T124" s="1168">
        <v>987513.13</v>
      </c>
      <c r="U124" s="567"/>
      <c r="V124" s="567">
        <f t="shared" si="42"/>
        <v>1303318.892916667</v>
      </c>
      <c r="W124" s="1084"/>
      <c r="X124" s="1085"/>
      <c r="Y124" s="591">
        <f t="shared" si="66"/>
        <v>987513.13</v>
      </c>
      <c r="Z124" s="899">
        <f t="shared" si="66"/>
        <v>0</v>
      </c>
      <c r="AA124" s="899">
        <f t="shared" si="66"/>
        <v>0</v>
      </c>
      <c r="AB124" s="1080">
        <f t="shared" si="48"/>
        <v>0</v>
      </c>
      <c r="AC124" s="1079">
        <f t="shared" si="49"/>
        <v>0</v>
      </c>
      <c r="AD124" s="899">
        <f t="shared" si="56"/>
        <v>0</v>
      </c>
      <c r="AE124" s="903">
        <f t="shared" si="54"/>
        <v>0</v>
      </c>
      <c r="AF124" s="1080">
        <f t="shared" si="55"/>
        <v>0</v>
      </c>
      <c r="AG124" s="1081">
        <f t="shared" si="59"/>
        <v>0</v>
      </c>
      <c r="AH124" s="1079">
        <f t="shared" si="50"/>
        <v>0</v>
      </c>
      <c r="AI124" s="901">
        <f t="shared" si="67"/>
        <v>1303318.892916667</v>
      </c>
      <c r="AJ124" s="899">
        <f t="shared" si="67"/>
        <v>0</v>
      </c>
      <c r="AK124" s="899">
        <f t="shared" si="67"/>
        <v>0</v>
      </c>
      <c r="AL124" s="1080">
        <f t="shared" si="51"/>
        <v>0</v>
      </c>
      <c r="AM124" s="1079">
        <f t="shared" si="52"/>
        <v>0</v>
      </c>
      <c r="AN124" s="899">
        <f t="shared" si="43"/>
        <v>0</v>
      </c>
      <c r="AO124" s="899">
        <f t="shared" si="44"/>
        <v>0</v>
      </c>
      <c r="AP124" s="899">
        <f t="shared" si="53"/>
        <v>0</v>
      </c>
      <c r="AQ124" s="1081">
        <f t="shared" si="60"/>
        <v>0</v>
      </c>
      <c r="AR124" s="1079">
        <f t="shared" si="46"/>
        <v>0</v>
      </c>
      <c r="AS124" s="153"/>
      <c r="AT124" s="1082"/>
      <c r="AU124" s="523"/>
      <c r="AV124" s="1083" t="str">
        <f t="shared" si="47"/>
        <v>CA</v>
      </c>
      <c r="AW124" s="1083" t="str">
        <f t="shared" si="47"/>
        <v>CL</v>
      </c>
      <c r="AX124" s="1083" t="str">
        <f t="shared" si="47"/>
        <v>AIC</v>
      </c>
      <c r="AY124" s="1083" t="str">
        <f t="shared" si="69"/>
        <v>ERB</v>
      </c>
      <c r="AZ124" s="1083" t="str">
        <f t="shared" si="69"/>
        <v>GRB</v>
      </c>
      <c r="BA124" s="1083" t="str">
        <f t="shared" si="69"/>
        <v>Non-Op</v>
      </c>
      <c r="BC124" s="623"/>
      <c r="BD124" s="623"/>
      <c r="BF124" s="623"/>
      <c r="BG124" s="623"/>
      <c r="BH124" s="623"/>
      <c r="BI124" s="623"/>
      <c r="BJ124" s="623"/>
      <c r="BK124" s="623"/>
      <c r="BL124" s="623"/>
      <c r="BN124" s="572"/>
    </row>
    <row r="125" spans="1:66" s="638" customFormat="1" ht="12" customHeight="1">
      <c r="A125" s="643">
        <v>13101273</v>
      </c>
      <c r="B125" s="644" t="s">
        <v>3426</v>
      </c>
      <c r="C125" s="634" t="s">
        <v>3111</v>
      </c>
      <c r="D125" s="635" t="s">
        <v>3098</v>
      </c>
      <c r="E125" s="635"/>
      <c r="F125" s="683">
        <v>44136</v>
      </c>
      <c r="G125" s="635"/>
      <c r="H125" s="1168"/>
      <c r="I125" s="1168"/>
      <c r="J125" s="1168"/>
      <c r="K125" s="1168"/>
      <c r="L125" s="1168"/>
      <c r="M125" s="1168"/>
      <c r="N125" s="1168"/>
      <c r="O125" s="1168"/>
      <c r="P125" s="1168"/>
      <c r="Q125" s="1168"/>
      <c r="R125" s="1168"/>
      <c r="S125" s="1168">
        <v>3778578.38</v>
      </c>
      <c r="T125" s="1168">
        <v>5541403.5899999999</v>
      </c>
      <c r="U125" s="567"/>
      <c r="V125" s="567">
        <f t="shared" si="42"/>
        <v>545773.34791666665</v>
      </c>
      <c r="W125" s="1092"/>
      <c r="X125" s="1093"/>
      <c r="Y125" s="591">
        <f t="shared" si="66"/>
        <v>5541403.5899999999</v>
      </c>
      <c r="Z125" s="899">
        <f t="shared" si="66"/>
        <v>0</v>
      </c>
      <c r="AA125" s="899">
        <f t="shared" si="66"/>
        <v>0</v>
      </c>
      <c r="AB125" s="1080">
        <f t="shared" ref="AB125" si="71">T125-SUM(Y125:AA125)</f>
        <v>0</v>
      </c>
      <c r="AC125" s="1079">
        <f t="shared" ref="AC125" si="72">T125-SUM(Y125:AA125)-AB125</f>
        <v>0</v>
      </c>
      <c r="AD125" s="899">
        <f t="shared" si="56"/>
        <v>0</v>
      </c>
      <c r="AE125" s="903">
        <f t="shared" si="54"/>
        <v>0</v>
      </c>
      <c r="AF125" s="1080">
        <f t="shared" si="55"/>
        <v>0</v>
      </c>
      <c r="AG125" s="1081">
        <f t="shared" ref="AG125" si="73">SUM(AD125:AF125)</f>
        <v>0</v>
      </c>
      <c r="AH125" s="1079">
        <f t="shared" si="50"/>
        <v>0</v>
      </c>
      <c r="AI125" s="901">
        <f t="shared" si="67"/>
        <v>545773.34791666665</v>
      </c>
      <c r="AJ125" s="899">
        <f t="shared" si="67"/>
        <v>0</v>
      </c>
      <c r="AK125" s="899">
        <f t="shared" si="67"/>
        <v>0</v>
      </c>
      <c r="AL125" s="1080">
        <f t="shared" si="51"/>
        <v>0</v>
      </c>
      <c r="AM125" s="1079">
        <f t="shared" si="52"/>
        <v>0</v>
      </c>
      <c r="AN125" s="899">
        <f t="shared" si="43"/>
        <v>0</v>
      </c>
      <c r="AO125" s="899">
        <f t="shared" si="44"/>
        <v>0</v>
      </c>
      <c r="AP125" s="899">
        <f t="shared" si="53"/>
        <v>0</v>
      </c>
      <c r="AQ125" s="1081">
        <f t="shared" ref="AQ125" si="74">SUM(AN125:AP125)</f>
        <v>0</v>
      </c>
      <c r="AR125" s="1079">
        <f t="shared" si="46"/>
        <v>0</v>
      </c>
      <c r="AS125" s="153"/>
      <c r="AT125" s="1082"/>
      <c r="AU125" s="523"/>
      <c r="AV125" s="1083" t="str">
        <f t="shared" si="47"/>
        <v>CA</v>
      </c>
      <c r="AW125" s="1083" t="str">
        <f t="shared" si="47"/>
        <v>CL</v>
      </c>
      <c r="AX125" s="1083" t="str">
        <f t="shared" si="47"/>
        <v>AIC</v>
      </c>
      <c r="AY125" s="1083" t="str">
        <f t="shared" si="69"/>
        <v>ERB</v>
      </c>
      <c r="AZ125" s="1083" t="str">
        <f t="shared" si="69"/>
        <v>GRB</v>
      </c>
      <c r="BA125" s="1083" t="str">
        <f t="shared" si="69"/>
        <v>Non-Op</v>
      </c>
      <c r="BC125" s="623"/>
      <c r="BD125" s="623"/>
      <c r="BF125" s="623"/>
      <c r="BG125" s="623"/>
      <c r="BH125" s="623"/>
      <c r="BI125" s="623"/>
      <c r="BJ125" s="623"/>
      <c r="BK125" s="623"/>
      <c r="BL125" s="623"/>
      <c r="BN125" s="572"/>
    </row>
    <row r="126" spans="1:66" s="638" customFormat="1" ht="12" customHeight="1">
      <c r="A126" s="666">
        <v>13109003</v>
      </c>
      <c r="B126" s="666" t="s">
        <v>3427</v>
      </c>
      <c r="C126" s="667" t="s">
        <v>1501</v>
      </c>
      <c r="D126" s="648" t="s">
        <v>3098</v>
      </c>
      <c r="E126" s="648"/>
      <c r="F126" s="667"/>
      <c r="G126" s="648"/>
      <c r="H126" s="1171">
        <v>6403.69</v>
      </c>
      <c r="I126" s="1171">
        <v>6403.69</v>
      </c>
      <c r="J126" s="1171">
        <v>6403.69</v>
      </c>
      <c r="K126" s="1171">
        <v>6403.69</v>
      </c>
      <c r="L126" s="1171">
        <v>6403.69</v>
      </c>
      <c r="M126" s="1171">
        <v>6403.69</v>
      </c>
      <c r="N126" s="1171">
        <v>6470.3</v>
      </c>
      <c r="O126" s="1171">
        <v>6470.3</v>
      </c>
      <c r="P126" s="1171">
        <v>6470.3</v>
      </c>
      <c r="Q126" s="1171">
        <v>6470.3</v>
      </c>
      <c r="R126" s="1171">
        <v>6470.3</v>
      </c>
      <c r="S126" s="1171">
        <v>6470.3</v>
      </c>
      <c r="T126" s="1171">
        <v>6470.3</v>
      </c>
      <c r="U126" s="569"/>
      <c r="V126" s="569">
        <f t="shared" si="42"/>
        <v>6439.7704166666672</v>
      </c>
      <c r="W126" s="1084"/>
      <c r="X126" s="1085"/>
      <c r="Y126" s="591">
        <f t="shared" si="66"/>
        <v>6470.3</v>
      </c>
      <c r="Z126" s="899">
        <f t="shared" si="66"/>
        <v>0</v>
      </c>
      <c r="AA126" s="899">
        <f t="shared" si="66"/>
        <v>0</v>
      </c>
      <c r="AB126" s="1080">
        <f t="shared" si="48"/>
        <v>0</v>
      </c>
      <c r="AC126" s="1079">
        <f t="shared" si="49"/>
        <v>0</v>
      </c>
      <c r="AD126" s="899">
        <f t="shared" si="56"/>
        <v>0</v>
      </c>
      <c r="AE126" s="903">
        <f t="shared" si="54"/>
        <v>0</v>
      </c>
      <c r="AF126" s="1080">
        <f t="shared" si="55"/>
        <v>0</v>
      </c>
      <c r="AG126" s="1081">
        <f t="shared" si="59"/>
        <v>0</v>
      </c>
      <c r="AH126" s="1079">
        <f t="shared" si="50"/>
        <v>0</v>
      </c>
      <c r="AI126" s="901">
        <f t="shared" si="67"/>
        <v>6439.7704166666672</v>
      </c>
      <c r="AJ126" s="899">
        <f t="shared" si="67"/>
        <v>0</v>
      </c>
      <c r="AK126" s="899">
        <f t="shared" si="67"/>
        <v>0</v>
      </c>
      <c r="AL126" s="1080">
        <f t="shared" si="51"/>
        <v>0</v>
      </c>
      <c r="AM126" s="1079">
        <f t="shared" si="52"/>
        <v>0</v>
      </c>
      <c r="AN126" s="899">
        <f t="shared" si="43"/>
        <v>0</v>
      </c>
      <c r="AO126" s="899">
        <f t="shared" si="44"/>
        <v>0</v>
      </c>
      <c r="AP126" s="899">
        <f t="shared" si="53"/>
        <v>0</v>
      </c>
      <c r="AQ126" s="1081">
        <f t="shared" si="60"/>
        <v>0</v>
      </c>
      <c r="AR126" s="1079">
        <f t="shared" si="46"/>
        <v>0</v>
      </c>
      <c r="AS126" s="153"/>
      <c r="AT126" s="1082"/>
      <c r="AU126" s="523"/>
      <c r="AV126" s="1083" t="str">
        <f t="shared" si="47"/>
        <v>CA</v>
      </c>
      <c r="AW126" s="1083" t="str">
        <f t="shared" si="47"/>
        <v>CL</v>
      </c>
      <c r="AX126" s="1083" t="str">
        <f t="shared" si="47"/>
        <v>AIC</v>
      </c>
      <c r="AY126" s="1083" t="str">
        <f t="shared" si="69"/>
        <v>ERB</v>
      </c>
      <c r="AZ126" s="1083" t="str">
        <f t="shared" si="69"/>
        <v>GRB</v>
      </c>
      <c r="BA126" s="1083" t="str">
        <f t="shared" si="69"/>
        <v>Non-Op</v>
      </c>
      <c r="BC126" s="623"/>
      <c r="BD126" s="623"/>
      <c r="BF126" s="623"/>
      <c r="BG126" s="623"/>
      <c r="BH126" s="623"/>
      <c r="BI126" s="623"/>
      <c r="BJ126" s="623"/>
      <c r="BK126" s="623"/>
      <c r="BL126" s="623"/>
      <c r="BN126" s="572"/>
    </row>
    <row r="127" spans="1:66" s="638" customFormat="1" ht="12" customHeight="1">
      <c r="A127" s="643">
        <v>13109013</v>
      </c>
      <c r="B127" s="644" t="s">
        <v>3428</v>
      </c>
      <c r="C127" s="634" t="s">
        <v>1502</v>
      </c>
      <c r="D127" s="635" t="s">
        <v>3098</v>
      </c>
      <c r="E127" s="635"/>
      <c r="F127" s="634"/>
      <c r="G127" s="635"/>
      <c r="H127" s="1168">
        <v>3866</v>
      </c>
      <c r="I127" s="1168">
        <v>3866</v>
      </c>
      <c r="J127" s="1168">
        <v>3866</v>
      </c>
      <c r="K127" s="1168">
        <v>3866</v>
      </c>
      <c r="L127" s="1168">
        <v>3866</v>
      </c>
      <c r="M127" s="1168">
        <v>3866</v>
      </c>
      <c r="N127" s="1168">
        <v>3866</v>
      </c>
      <c r="O127" s="1168">
        <v>3866</v>
      </c>
      <c r="P127" s="1168">
        <v>3866</v>
      </c>
      <c r="Q127" s="1168">
        <v>3866</v>
      </c>
      <c r="R127" s="1168">
        <v>3866</v>
      </c>
      <c r="S127" s="1168">
        <v>3866</v>
      </c>
      <c r="T127" s="1168">
        <v>3866</v>
      </c>
      <c r="U127" s="567"/>
      <c r="V127" s="567">
        <f t="shared" si="42"/>
        <v>3866</v>
      </c>
      <c r="W127" s="1084"/>
      <c r="X127" s="1085"/>
      <c r="Y127" s="591">
        <f t="shared" si="66"/>
        <v>3866</v>
      </c>
      <c r="Z127" s="899">
        <f t="shared" si="66"/>
        <v>0</v>
      </c>
      <c r="AA127" s="899">
        <f t="shared" si="66"/>
        <v>0</v>
      </c>
      <c r="AB127" s="1080">
        <f t="shared" si="48"/>
        <v>0</v>
      </c>
      <c r="AC127" s="1079">
        <f t="shared" si="49"/>
        <v>0</v>
      </c>
      <c r="AD127" s="899">
        <f t="shared" si="56"/>
        <v>0</v>
      </c>
      <c r="AE127" s="903">
        <f t="shared" si="54"/>
        <v>0</v>
      </c>
      <c r="AF127" s="1080">
        <f t="shared" si="55"/>
        <v>0</v>
      </c>
      <c r="AG127" s="1081">
        <f t="shared" si="59"/>
        <v>0</v>
      </c>
      <c r="AH127" s="1079">
        <f t="shared" si="50"/>
        <v>0</v>
      </c>
      <c r="AI127" s="901">
        <f t="shared" si="67"/>
        <v>3866</v>
      </c>
      <c r="AJ127" s="899">
        <f t="shared" si="67"/>
        <v>0</v>
      </c>
      <c r="AK127" s="899">
        <f t="shared" si="67"/>
        <v>0</v>
      </c>
      <c r="AL127" s="1080">
        <f t="shared" si="51"/>
        <v>0</v>
      </c>
      <c r="AM127" s="1079">
        <f t="shared" si="52"/>
        <v>0</v>
      </c>
      <c r="AN127" s="899">
        <f t="shared" si="43"/>
        <v>0</v>
      </c>
      <c r="AO127" s="899">
        <f t="shared" si="44"/>
        <v>0</v>
      </c>
      <c r="AP127" s="899">
        <f t="shared" si="53"/>
        <v>0</v>
      </c>
      <c r="AQ127" s="1081">
        <f t="shared" si="60"/>
        <v>0</v>
      </c>
      <c r="AR127" s="1079">
        <f t="shared" si="46"/>
        <v>0</v>
      </c>
      <c r="AS127" s="153"/>
      <c r="AT127" s="1082"/>
      <c r="AU127" s="523"/>
      <c r="AV127" s="1083" t="str">
        <f t="shared" si="47"/>
        <v>CA</v>
      </c>
      <c r="AW127" s="1083" t="str">
        <f t="shared" si="47"/>
        <v>CL</v>
      </c>
      <c r="AX127" s="1083" t="str">
        <f t="shared" si="47"/>
        <v>AIC</v>
      </c>
      <c r="AY127" s="1083" t="str">
        <f t="shared" si="69"/>
        <v>ERB</v>
      </c>
      <c r="AZ127" s="1083" t="str">
        <f t="shared" si="69"/>
        <v>GRB</v>
      </c>
      <c r="BA127" s="1083" t="str">
        <f t="shared" si="69"/>
        <v>Non-Op</v>
      </c>
      <c r="BC127" s="623"/>
      <c r="BD127" s="623"/>
      <c r="BF127" s="623"/>
      <c r="BG127" s="623"/>
      <c r="BH127" s="623"/>
      <c r="BI127" s="623"/>
      <c r="BJ127" s="623"/>
      <c r="BK127" s="623"/>
      <c r="BL127" s="623"/>
      <c r="BN127" s="572"/>
    </row>
    <row r="128" spans="1:66" s="638" customFormat="1" ht="12" customHeight="1">
      <c r="A128" s="643">
        <v>13109023</v>
      </c>
      <c r="B128" s="644" t="s">
        <v>3429</v>
      </c>
      <c r="C128" s="634" t="s">
        <v>1503</v>
      </c>
      <c r="D128" s="635" t="s">
        <v>3098</v>
      </c>
      <c r="E128" s="635"/>
      <c r="F128" s="683">
        <v>43101</v>
      </c>
      <c r="G128" s="635"/>
      <c r="H128" s="1168">
        <v>229605.47</v>
      </c>
      <c r="I128" s="1168">
        <v>466689.08</v>
      </c>
      <c r="J128" s="1168">
        <v>1617846.09</v>
      </c>
      <c r="K128" s="1168">
        <v>513553.57</v>
      </c>
      <c r="L128" s="1168">
        <v>460423.91</v>
      </c>
      <c r="M128" s="1168">
        <v>2232026.0499999998</v>
      </c>
      <c r="N128" s="1168">
        <v>368508.28</v>
      </c>
      <c r="O128" s="1168">
        <v>226597.88</v>
      </c>
      <c r="P128" s="1168">
        <v>303993.36</v>
      </c>
      <c r="Q128" s="1168">
        <v>305114.78999999998</v>
      </c>
      <c r="R128" s="1168">
        <v>840089.44</v>
      </c>
      <c r="S128" s="1168">
        <v>-940.85</v>
      </c>
      <c r="T128" s="1168">
        <v>-940.85</v>
      </c>
      <c r="U128" s="567"/>
      <c r="V128" s="567">
        <f t="shared" si="42"/>
        <v>620686.1591666668</v>
      </c>
      <c r="W128" s="1090"/>
      <c r="X128" s="1091"/>
      <c r="Y128" s="591">
        <f t="shared" si="66"/>
        <v>-940.85</v>
      </c>
      <c r="Z128" s="899">
        <f t="shared" si="66"/>
        <v>0</v>
      </c>
      <c r="AA128" s="899">
        <f t="shared" si="66"/>
        <v>0</v>
      </c>
      <c r="AB128" s="1080">
        <f t="shared" si="48"/>
        <v>0</v>
      </c>
      <c r="AC128" s="1079">
        <f t="shared" si="49"/>
        <v>0</v>
      </c>
      <c r="AD128" s="899">
        <f t="shared" si="56"/>
        <v>0</v>
      </c>
      <c r="AE128" s="903">
        <f t="shared" si="54"/>
        <v>0</v>
      </c>
      <c r="AF128" s="1080">
        <f t="shared" si="55"/>
        <v>0</v>
      </c>
      <c r="AG128" s="1081">
        <f t="shared" ref="AG128" si="75">SUM(AD128:AF128)</f>
        <v>0</v>
      </c>
      <c r="AH128" s="1079">
        <f t="shared" si="50"/>
        <v>0</v>
      </c>
      <c r="AI128" s="901">
        <f t="shared" si="67"/>
        <v>620686.1591666668</v>
      </c>
      <c r="AJ128" s="899">
        <f t="shared" si="67"/>
        <v>0</v>
      </c>
      <c r="AK128" s="899">
        <f t="shared" si="67"/>
        <v>0</v>
      </c>
      <c r="AL128" s="1080">
        <f t="shared" si="51"/>
        <v>0</v>
      </c>
      <c r="AM128" s="1079">
        <f t="shared" si="52"/>
        <v>0</v>
      </c>
      <c r="AN128" s="899">
        <f t="shared" si="43"/>
        <v>0</v>
      </c>
      <c r="AO128" s="899">
        <f t="shared" si="44"/>
        <v>0</v>
      </c>
      <c r="AP128" s="899">
        <f t="shared" si="53"/>
        <v>0</v>
      </c>
      <c r="AQ128" s="1081"/>
      <c r="AR128" s="1079">
        <f t="shared" si="46"/>
        <v>0</v>
      </c>
      <c r="AS128" s="153"/>
      <c r="AT128" s="1082"/>
      <c r="AU128" s="523"/>
      <c r="AV128" s="1083" t="str">
        <f t="shared" si="47"/>
        <v>CA</v>
      </c>
      <c r="AW128" s="1083" t="str">
        <f t="shared" si="47"/>
        <v>CL</v>
      </c>
      <c r="AX128" s="1083" t="str">
        <f t="shared" si="47"/>
        <v>AIC</v>
      </c>
      <c r="AY128" s="1083" t="str">
        <f t="shared" si="69"/>
        <v>ERB</v>
      </c>
      <c r="AZ128" s="1083" t="str">
        <f t="shared" si="69"/>
        <v>GRB</v>
      </c>
      <c r="BA128" s="1083" t="str">
        <f t="shared" si="69"/>
        <v>Non-Op</v>
      </c>
      <c r="BC128" s="623"/>
      <c r="BD128" s="623"/>
      <c r="BF128" s="623"/>
      <c r="BG128" s="623"/>
      <c r="BH128" s="623"/>
      <c r="BI128" s="623"/>
      <c r="BJ128" s="623"/>
      <c r="BK128" s="623"/>
      <c r="BL128" s="623"/>
      <c r="BN128" s="572"/>
    </row>
    <row r="129" spans="1:66" s="638" customFormat="1" ht="12" customHeight="1">
      <c r="A129" s="643">
        <v>13400021</v>
      </c>
      <c r="B129" s="644" t="s">
        <v>3430</v>
      </c>
      <c r="C129" s="634" t="s">
        <v>1504</v>
      </c>
      <c r="D129" s="635" t="s">
        <v>1382</v>
      </c>
      <c r="E129" s="635"/>
      <c r="F129" s="634"/>
      <c r="G129" s="635"/>
      <c r="H129" s="1168">
        <v>14367568.84</v>
      </c>
      <c r="I129" s="1168">
        <v>14367568.84</v>
      </c>
      <c r="J129" s="1168">
        <v>14367568.84</v>
      </c>
      <c r="K129" s="1168">
        <v>14357147.92</v>
      </c>
      <c r="L129" s="1168">
        <v>14357147.92</v>
      </c>
      <c r="M129" s="1168">
        <v>14357147.92</v>
      </c>
      <c r="N129" s="1168">
        <v>14357147.92</v>
      </c>
      <c r="O129" s="1168">
        <v>14357147.92</v>
      </c>
      <c r="P129" s="1168">
        <v>14357147.92</v>
      </c>
      <c r="Q129" s="1168">
        <v>14357147.92</v>
      </c>
      <c r="R129" s="1168">
        <v>14555917.92</v>
      </c>
      <c r="S129" s="1168">
        <v>241282.8</v>
      </c>
      <c r="T129" s="1168">
        <v>251282.8</v>
      </c>
      <c r="U129" s="567"/>
      <c r="V129" s="567">
        <f t="shared" si="42"/>
        <v>12611816.638333334</v>
      </c>
      <c r="W129" s="1084" t="s">
        <v>1505</v>
      </c>
      <c r="X129" s="1085"/>
      <c r="Y129" s="591">
        <f t="shared" si="66"/>
        <v>0</v>
      </c>
      <c r="Z129" s="899">
        <f t="shared" si="66"/>
        <v>0</v>
      </c>
      <c r="AA129" s="899">
        <f t="shared" si="66"/>
        <v>0</v>
      </c>
      <c r="AB129" s="1080">
        <f t="shared" si="48"/>
        <v>251282.8</v>
      </c>
      <c r="AC129" s="1079">
        <f t="shared" si="49"/>
        <v>0</v>
      </c>
      <c r="AD129" s="899">
        <f t="shared" si="56"/>
        <v>251282.8</v>
      </c>
      <c r="AE129" s="903">
        <f t="shared" si="54"/>
        <v>0</v>
      </c>
      <c r="AF129" s="1080">
        <f t="shared" si="55"/>
        <v>0</v>
      </c>
      <c r="AG129" s="1081">
        <f t="shared" si="59"/>
        <v>251282.8</v>
      </c>
      <c r="AH129" s="1079">
        <f t="shared" si="50"/>
        <v>0</v>
      </c>
      <c r="AI129" s="901">
        <f t="shared" si="67"/>
        <v>0</v>
      </c>
      <c r="AJ129" s="899">
        <f t="shared" si="67"/>
        <v>0</v>
      </c>
      <c r="AK129" s="899">
        <f t="shared" si="67"/>
        <v>0</v>
      </c>
      <c r="AL129" s="1080">
        <f t="shared" si="51"/>
        <v>12611816.638333334</v>
      </c>
      <c r="AM129" s="1079">
        <f t="shared" si="52"/>
        <v>0</v>
      </c>
      <c r="AN129" s="899">
        <f t="shared" si="43"/>
        <v>12611816.638333334</v>
      </c>
      <c r="AO129" s="899">
        <f t="shared" si="44"/>
        <v>0</v>
      </c>
      <c r="AP129" s="899">
        <f t="shared" si="53"/>
        <v>0</v>
      </c>
      <c r="AQ129" s="1081">
        <f t="shared" si="60"/>
        <v>12611816.638333334</v>
      </c>
      <c r="AR129" s="1079">
        <f t="shared" si="46"/>
        <v>0</v>
      </c>
      <c r="AS129" s="153"/>
      <c r="AT129" s="1082" t="s">
        <v>2769</v>
      </c>
      <c r="AU129" s="523"/>
      <c r="AV129" s="1083" t="str">
        <f t="shared" si="47"/>
        <v>CA</v>
      </c>
      <c r="AW129" s="1083" t="str">
        <f t="shared" si="47"/>
        <v>CL</v>
      </c>
      <c r="AX129" s="1083" t="str">
        <f t="shared" si="47"/>
        <v>AIC</v>
      </c>
      <c r="AY129" s="1083" t="str">
        <f t="shared" si="69"/>
        <v>ERB</v>
      </c>
      <c r="AZ129" s="1083" t="str">
        <f t="shared" si="69"/>
        <v>GRB</v>
      </c>
      <c r="BA129" s="1083" t="str">
        <f t="shared" si="69"/>
        <v>Non-Op</v>
      </c>
      <c r="BC129" s="623"/>
      <c r="BD129" s="623"/>
      <c r="BF129" s="623"/>
      <c r="BG129" s="623"/>
      <c r="BH129" s="623"/>
      <c r="BI129" s="623"/>
      <c r="BJ129" s="623"/>
      <c r="BK129" s="623"/>
      <c r="BL129" s="623"/>
      <c r="BN129" s="572"/>
    </row>
    <row r="130" spans="1:66" s="638" customFormat="1" ht="12" customHeight="1">
      <c r="A130" s="643">
        <v>13400031</v>
      </c>
      <c r="B130" s="644" t="s">
        <v>3431</v>
      </c>
      <c r="C130" s="634" t="s">
        <v>1506</v>
      </c>
      <c r="D130" s="635" t="s">
        <v>1382</v>
      </c>
      <c r="E130" s="635"/>
      <c r="F130" s="634"/>
      <c r="G130" s="635"/>
      <c r="H130" s="1168">
        <v>-14367568.84</v>
      </c>
      <c r="I130" s="1168">
        <v>-14367568.84</v>
      </c>
      <c r="J130" s="1168">
        <v>-14367568.84</v>
      </c>
      <c r="K130" s="1168">
        <v>-14357147.92</v>
      </c>
      <c r="L130" s="1168">
        <v>-14357147.92</v>
      </c>
      <c r="M130" s="1168">
        <v>-14357147.92</v>
      </c>
      <c r="N130" s="1168">
        <v>-14357147.92</v>
      </c>
      <c r="O130" s="1168">
        <v>-14357147.92</v>
      </c>
      <c r="P130" s="1168">
        <v>-14357147.92</v>
      </c>
      <c r="Q130" s="1168">
        <v>-14357147.92</v>
      </c>
      <c r="R130" s="1168">
        <v>-14555917.92</v>
      </c>
      <c r="S130" s="1168">
        <v>-241282.8</v>
      </c>
      <c r="T130" s="1168">
        <v>-251282.8</v>
      </c>
      <c r="U130" s="567"/>
      <c r="V130" s="567">
        <f t="shared" si="42"/>
        <v>-12611816.638333334</v>
      </c>
      <c r="W130" s="1084" t="s">
        <v>1505</v>
      </c>
      <c r="X130" s="1085"/>
      <c r="Y130" s="591">
        <f t="shared" si="66"/>
        <v>0</v>
      </c>
      <c r="Z130" s="899">
        <f t="shared" si="66"/>
        <v>0</v>
      </c>
      <c r="AA130" s="899">
        <f t="shared" si="66"/>
        <v>0</v>
      </c>
      <c r="AB130" s="1080">
        <f t="shared" si="48"/>
        <v>-251282.8</v>
      </c>
      <c r="AC130" s="1079">
        <f t="shared" si="49"/>
        <v>0</v>
      </c>
      <c r="AD130" s="899">
        <f t="shared" si="56"/>
        <v>-251282.8</v>
      </c>
      <c r="AE130" s="903">
        <f t="shared" si="54"/>
        <v>0</v>
      </c>
      <c r="AF130" s="1080">
        <f t="shared" si="55"/>
        <v>0</v>
      </c>
      <c r="AG130" s="1081">
        <f t="shared" si="59"/>
        <v>-251282.8</v>
      </c>
      <c r="AH130" s="1079">
        <f t="shared" si="50"/>
        <v>0</v>
      </c>
      <c r="AI130" s="901">
        <f t="shared" si="67"/>
        <v>0</v>
      </c>
      <c r="AJ130" s="899">
        <f t="shared" si="67"/>
        <v>0</v>
      </c>
      <c r="AK130" s="899">
        <f t="shared" si="67"/>
        <v>0</v>
      </c>
      <c r="AL130" s="1080">
        <f t="shared" si="51"/>
        <v>-12611816.638333334</v>
      </c>
      <c r="AM130" s="1079">
        <f t="shared" si="52"/>
        <v>0</v>
      </c>
      <c r="AN130" s="899">
        <f t="shared" si="43"/>
        <v>-12611816.638333334</v>
      </c>
      <c r="AO130" s="899">
        <f t="shared" si="44"/>
        <v>0</v>
      </c>
      <c r="AP130" s="899">
        <f t="shared" si="53"/>
        <v>0</v>
      </c>
      <c r="AQ130" s="1081">
        <f t="shared" si="60"/>
        <v>-12611816.638333334</v>
      </c>
      <c r="AR130" s="1079">
        <f t="shared" si="46"/>
        <v>0</v>
      </c>
      <c r="AS130" s="153"/>
      <c r="AT130" s="1082"/>
      <c r="AU130" s="523"/>
      <c r="AV130" s="1083" t="str">
        <f t="shared" si="47"/>
        <v>CA</v>
      </c>
      <c r="AW130" s="1083" t="str">
        <f t="shared" si="47"/>
        <v>CL</v>
      </c>
      <c r="AX130" s="1083" t="str">
        <f t="shared" si="47"/>
        <v>AIC</v>
      </c>
      <c r="AY130" s="1083" t="str">
        <f t="shared" si="69"/>
        <v>ERB</v>
      </c>
      <c r="AZ130" s="1083" t="str">
        <f t="shared" si="69"/>
        <v>GRB</v>
      </c>
      <c r="BA130" s="1083" t="str">
        <f t="shared" si="69"/>
        <v>Non-Op</v>
      </c>
      <c r="BC130" s="623"/>
      <c r="BD130" s="623"/>
      <c r="BF130" s="623"/>
      <c r="BG130" s="623"/>
      <c r="BH130" s="623"/>
      <c r="BI130" s="623"/>
      <c r="BJ130" s="623"/>
      <c r="BK130" s="623"/>
      <c r="BL130" s="623"/>
      <c r="BN130" s="572"/>
    </row>
    <row r="131" spans="1:66" s="638" customFormat="1" ht="12" customHeight="1">
      <c r="A131" s="568">
        <v>13400073</v>
      </c>
      <c r="B131" s="566" t="s">
        <v>3432</v>
      </c>
      <c r="C131" s="634" t="s">
        <v>1507</v>
      </c>
      <c r="D131" s="635" t="s">
        <v>1384</v>
      </c>
      <c r="E131" s="635"/>
      <c r="F131" s="634"/>
      <c r="G131" s="635"/>
      <c r="H131" s="1168">
        <v>222808.49</v>
      </c>
      <c r="I131" s="1168">
        <v>213682.17</v>
      </c>
      <c r="J131" s="1168">
        <v>171112.64</v>
      </c>
      <c r="K131" s="1168">
        <v>161648.60999999999</v>
      </c>
      <c r="L131" s="1168">
        <v>153104.42000000001</v>
      </c>
      <c r="M131" s="1168">
        <v>142883.07</v>
      </c>
      <c r="N131" s="1168">
        <v>134324.62</v>
      </c>
      <c r="O131" s="1168">
        <v>99858.23</v>
      </c>
      <c r="P131" s="1168">
        <v>88096.05</v>
      </c>
      <c r="Q131" s="1168">
        <v>78253.820000000007</v>
      </c>
      <c r="R131" s="1168">
        <v>68451.100000000006</v>
      </c>
      <c r="S131" s="1168">
        <v>58294.3</v>
      </c>
      <c r="T131" s="1168">
        <v>45450.54</v>
      </c>
      <c r="U131" s="567"/>
      <c r="V131" s="567">
        <f t="shared" si="42"/>
        <v>125319.87875000003</v>
      </c>
      <c r="W131" s="1084"/>
      <c r="X131" s="1085"/>
      <c r="Y131" s="591">
        <f t="shared" si="66"/>
        <v>0</v>
      </c>
      <c r="Z131" s="899">
        <f t="shared" si="66"/>
        <v>0</v>
      </c>
      <c r="AA131" s="899">
        <f t="shared" si="66"/>
        <v>0</v>
      </c>
      <c r="AB131" s="1080">
        <f t="shared" si="48"/>
        <v>45450.54</v>
      </c>
      <c r="AC131" s="1079">
        <f t="shared" si="49"/>
        <v>0</v>
      </c>
      <c r="AD131" s="899">
        <f t="shared" si="56"/>
        <v>0</v>
      </c>
      <c r="AE131" s="903">
        <f t="shared" si="54"/>
        <v>0</v>
      </c>
      <c r="AF131" s="1080">
        <f t="shared" si="55"/>
        <v>45450.54</v>
      </c>
      <c r="AG131" s="1081">
        <f t="shared" si="59"/>
        <v>45450.54</v>
      </c>
      <c r="AH131" s="1079">
        <f t="shared" si="50"/>
        <v>0</v>
      </c>
      <c r="AI131" s="901">
        <f t="shared" si="67"/>
        <v>0</v>
      </c>
      <c r="AJ131" s="899">
        <f t="shared" si="67"/>
        <v>0</v>
      </c>
      <c r="AK131" s="899">
        <f t="shared" si="67"/>
        <v>0</v>
      </c>
      <c r="AL131" s="1080">
        <f t="shared" si="51"/>
        <v>125319.87875000003</v>
      </c>
      <c r="AM131" s="1079">
        <f t="shared" si="52"/>
        <v>0</v>
      </c>
      <c r="AN131" s="899">
        <f t="shared" si="43"/>
        <v>0</v>
      </c>
      <c r="AO131" s="899">
        <f t="shared" si="44"/>
        <v>0</v>
      </c>
      <c r="AP131" s="899">
        <f t="shared" si="53"/>
        <v>125319.87875000003</v>
      </c>
      <c r="AQ131" s="1081">
        <f t="shared" si="60"/>
        <v>125319.87875000003</v>
      </c>
      <c r="AR131" s="1079">
        <f t="shared" si="46"/>
        <v>0</v>
      </c>
      <c r="AS131" s="153"/>
      <c r="AT131" s="1082" t="s">
        <v>2771</v>
      </c>
      <c r="AU131" s="523"/>
      <c r="AV131" s="1083" t="str">
        <f t="shared" si="47"/>
        <v>CA</v>
      </c>
      <c r="AW131" s="1083" t="str">
        <f t="shared" si="47"/>
        <v>CL</v>
      </c>
      <c r="AX131" s="1083" t="str">
        <f t="shared" si="47"/>
        <v>AIC</v>
      </c>
      <c r="AY131" s="1083" t="str">
        <f t="shared" si="69"/>
        <v>ERB</v>
      </c>
      <c r="AZ131" s="1083" t="str">
        <f t="shared" si="69"/>
        <v>GRB</v>
      </c>
      <c r="BA131" s="1083" t="str">
        <f t="shared" si="69"/>
        <v>Non-Op</v>
      </c>
      <c r="BC131" s="623"/>
      <c r="BD131" s="623"/>
      <c r="BF131" s="623"/>
      <c r="BG131" s="623"/>
      <c r="BH131" s="623"/>
      <c r="BI131" s="623"/>
      <c r="BJ131" s="623"/>
      <c r="BK131" s="623"/>
      <c r="BL131" s="623"/>
      <c r="BN131" s="572"/>
    </row>
    <row r="132" spans="1:66" s="638" customFormat="1" ht="12" customHeight="1">
      <c r="A132" s="1175">
        <v>13400111</v>
      </c>
      <c r="B132" s="1176" t="s">
        <v>3433</v>
      </c>
      <c r="C132" s="575" t="s">
        <v>1508</v>
      </c>
      <c r="D132" s="635" t="s">
        <v>1382</v>
      </c>
      <c r="E132" s="635"/>
      <c r="F132" s="575"/>
      <c r="G132" s="635"/>
      <c r="H132" s="1168">
        <v>0</v>
      </c>
      <c r="I132" s="1168">
        <v>0</v>
      </c>
      <c r="J132" s="1168">
        <v>0</v>
      </c>
      <c r="K132" s="1168">
        <v>0</v>
      </c>
      <c r="L132" s="1168">
        <v>0</v>
      </c>
      <c r="M132" s="1168">
        <v>0</v>
      </c>
      <c r="N132" s="1168">
        <v>0</v>
      </c>
      <c r="O132" s="1168">
        <v>0</v>
      </c>
      <c r="P132" s="1168">
        <v>0</v>
      </c>
      <c r="Q132" s="1168">
        <v>0</v>
      </c>
      <c r="R132" s="1168">
        <v>0</v>
      </c>
      <c r="S132" s="1168">
        <v>0</v>
      </c>
      <c r="T132" s="1168">
        <v>0</v>
      </c>
      <c r="U132" s="567"/>
      <c r="V132" s="567">
        <f t="shared" si="42"/>
        <v>0</v>
      </c>
      <c r="W132" s="1084" t="s">
        <v>1505</v>
      </c>
      <c r="X132" s="1085"/>
      <c r="Y132" s="591">
        <f t="shared" si="66"/>
        <v>0</v>
      </c>
      <c r="Z132" s="899">
        <f t="shared" si="66"/>
        <v>0</v>
      </c>
      <c r="AA132" s="899">
        <f t="shared" si="66"/>
        <v>0</v>
      </c>
      <c r="AB132" s="1080">
        <f t="shared" si="48"/>
        <v>0</v>
      </c>
      <c r="AC132" s="1079">
        <f t="shared" si="49"/>
        <v>0</v>
      </c>
      <c r="AD132" s="899">
        <f t="shared" si="56"/>
        <v>0</v>
      </c>
      <c r="AE132" s="903">
        <f t="shared" si="54"/>
        <v>0</v>
      </c>
      <c r="AF132" s="1080">
        <f t="shared" si="55"/>
        <v>0</v>
      </c>
      <c r="AG132" s="1081">
        <f t="shared" si="59"/>
        <v>0</v>
      </c>
      <c r="AH132" s="1079">
        <f t="shared" si="50"/>
        <v>0</v>
      </c>
      <c r="AI132" s="901">
        <f t="shared" si="67"/>
        <v>0</v>
      </c>
      <c r="AJ132" s="899">
        <f t="shared" si="67"/>
        <v>0</v>
      </c>
      <c r="AK132" s="899">
        <f t="shared" si="67"/>
        <v>0</v>
      </c>
      <c r="AL132" s="1080">
        <f t="shared" si="51"/>
        <v>0</v>
      </c>
      <c r="AM132" s="1079">
        <f t="shared" si="52"/>
        <v>0</v>
      </c>
      <c r="AN132" s="899">
        <f t="shared" si="43"/>
        <v>0</v>
      </c>
      <c r="AO132" s="899">
        <f t="shared" si="44"/>
        <v>0</v>
      </c>
      <c r="AP132" s="899">
        <f t="shared" si="53"/>
        <v>0</v>
      </c>
      <c r="AQ132" s="1081">
        <f t="shared" si="60"/>
        <v>0</v>
      </c>
      <c r="AR132" s="1079">
        <f t="shared" si="46"/>
        <v>0</v>
      </c>
      <c r="AS132" s="153"/>
      <c r="AT132" s="1082"/>
      <c r="AU132" s="523"/>
      <c r="AV132" s="1083" t="str">
        <f t="shared" si="47"/>
        <v>CA</v>
      </c>
      <c r="AW132" s="1083" t="str">
        <f t="shared" si="47"/>
        <v>CL</v>
      </c>
      <c r="AX132" s="1083" t="str">
        <f t="shared" si="47"/>
        <v>AIC</v>
      </c>
      <c r="AY132" s="1083" t="str">
        <f t="shared" si="69"/>
        <v>ERB</v>
      </c>
      <c r="AZ132" s="1083" t="str">
        <f t="shared" si="69"/>
        <v>GRB</v>
      </c>
      <c r="BA132" s="1083" t="str">
        <f t="shared" si="69"/>
        <v>Non-Op</v>
      </c>
      <c r="BC132" s="623"/>
      <c r="BD132" s="623"/>
      <c r="BF132" s="623"/>
      <c r="BG132" s="623"/>
      <c r="BH132" s="623"/>
      <c r="BI132" s="623"/>
      <c r="BJ132" s="623"/>
      <c r="BK132" s="623"/>
      <c r="BL132" s="623"/>
      <c r="BN132" s="572"/>
    </row>
    <row r="133" spans="1:66" s="638" customFormat="1" ht="12" customHeight="1">
      <c r="A133" s="1177">
        <v>13400123</v>
      </c>
      <c r="B133" s="1178" t="s">
        <v>3434</v>
      </c>
      <c r="C133" s="634" t="s">
        <v>1509</v>
      </c>
      <c r="D133" s="635" t="s">
        <v>1384</v>
      </c>
      <c r="E133" s="635"/>
      <c r="F133" s="634"/>
      <c r="G133" s="635"/>
      <c r="H133" s="1168">
        <v>0</v>
      </c>
      <c r="I133" s="1168">
        <v>0</v>
      </c>
      <c r="J133" s="1168">
        <v>0</v>
      </c>
      <c r="K133" s="1168">
        <v>0</v>
      </c>
      <c r="L133" s="1168">
        <v>0</v>
      </c>
      <c r="M133" s="1168">
        <v>0</v>
      </c>
      <c r="N133" s="1168">
        <v>0</v>
      </c>
      <c r="O133" s="1168">
        <v>0</v>
      </c>
      <c r="P133" s="1168">
        <v>0</v>
      </c>
      <c r="Q133" s="1168">
        <v>0</v>
      </c>
      <c r="R133" s="1168">
        <v>0</v>
      </c>
      <c r="S133" s="1168">
        <v>0</v>
      </c>
      <c r="T133" s="1168">
        <v>0</v>
      </c>
      <c r="U133" s="567"/>
      <c r="V133" s="567">
        <f t="shared" si="42"/>
        <v>0</v>
      </c>
      <c r="W133" s="1096"/>
      <c r="X133" s="1097"/>
      <c r="Y133" s="591">
        <f t="shared" ref="Y133:AA152" si="76">IF($D133=Y$5,$T133,0)</f>
        <v>0</v>
      </c>
      <c r="Z133" s="899">
        <f t="shared" si="76"/>
        <v>0</v>
      </c>
      <c r="AA133" s="899">
        <f t="shared" si="76"/>
        <v>0</v>
      </c>
      <c r="AB133" s="1080">
        <f t="shared" si="48"/>
        <v>0</v>
      </c>
      <c r="AC133" s="1079">
        <f t="shared" si="49"/>
        <v>0</v>
      </c>
      <c r="AD133" s="899">
        <f t="shared" si="56"/>
        <v>0</v>
      </c>
      <c r="AE133" s="903">
        <f t="shared" si="54"/>
        <v>0</v>
      </c>
      <c r="AF133" s="1080">
        <f t="shared" si="55"/>
        <v>0</v>
      </c>
      <c r="AG133" s="1081">
        <f t="shared" si="59"/>
        <v>0</v>
      </c>
      <c r="AH133" s="1079">
        <f t="shared" si="50"/>
        <v>0</v>
      </c>
      <c r="AI133" s="901">
        <f t="shared" ref="AI133:AK152" si="77">IF($D133=AI$5,$V133,0)</f>
        <v>0</v>
      </c>
      <c r="AJ133" s="899">
        <f t="shared" si="77"/>
        <v>0</v>
      </c>
      <c r="AK133" s="899">
        <f t="shared" si="77"/>
        <v>0</v>
      </c>
      <c r="AL133" s="1080">
        <f t="shared" si="51"/>
        <v>0</v>
      </c>
      <c r="AM133" s="1079">
        <f t="shared" si="52"/>
        <v>0</v>
      </c>
      <c r="AN133" s="899">
        <f t="shared" si="43"/>
        <v>0</v>
      </c>
      <c r="AO133" s="899">
        <f t="shared" si="44"/>
        <v>0</v>
      </c>
      <c r="AP133" s="899">
        <f t="shared" si="53"/>
        <v>0</v>
      </c>
      <c r="AQ133" s="1081">
        <f t="shared" si="60"/>
        <v>0</v>
      </c>
      <c r="AR133" s="1079">
        <f t="shared" si="46"/>
        <v>0</v>
      </c>
      <c r="AS133" s="153"/>
      <c r="AT133" s="1082"/>
      <c r="AU133" s="523"/>
      <c r="AV133" s="1083" t="str">
        <f t="shared" si="47"/>
        <v>CA</v>
      </c>
      <c r="AW133" s="1083" t="str">
        <f t="shared" si="47"/>
        <v>CL</v>
      </c>
      <c r="AX133" s="1083" t="str">
        <f t="shared" si="47"/>
        <v>AIC</v>
      </c>
      <c r="AY133" s="1083" t="str">
        <f t="shared" si="69"/>
        <v>ERB</v>
      </c>
      <c r="AZ133" s="1083" t="str">
        <f t="shared" si="69"/>
        <v>GRB</v>
      </c>
      <c r="BA133" s="1083" t="str">
        <f t="shared" si="69"/>
        <v>Non-Op</v>
      </c>
      <c r="BC133" s="623"/>
      <c r="BD133" s="623"/>
      <c r="BF133" s="623"/>
      <c r="BG133" s="623"/>
      <c r="BH133" s="623"/>
      <c r="BI133" s="623"/>
      <c r="BJ133" s="623"/>
      <c r="BK133" s="623"/>
      <c r="BL133" s="623"/>
      <c r="BN133" s="572"/>
    </row>
    <row r="134" spans="1:66" s="638" customFormat="1" ht="12" customHeight="1">
      <c r="A134" s="573">
        <v>13400211</v>
      </c>
      <c r="B134" s="574" t="s">
        <v>3435</v>
      </c>
      <c r="C134" s="634" t="s">
        <v>1510</v>
      </c>
      <c r="D134" s="635" t="s">
        <v>3098</v>
      </c>
      <c r="E134" s="635"/>
      <c r="F134" s="634"/>
      <c r="G134" s="635"/>
      <c r="H134" s="1168">
        <v>0</v>
      </c>
      <c r="I134" s="1168">
        <v>0</v>
      </c>
      <c r="J134" s="1168">
        <v>0</v>
      </c>
      <c r="K134" s="1168">
        <v>0</v>
      </c>
      <c r="L134" s="1168">
        <v>0</v>
      </c>
      <c r="M134" s="1168">
        <v>0</v>
      </c>
      <c r="N134" s="1168">
        <v>0</v>
      </c>
      <c r="O134" s="1168">
        <v>0</v>
      </c>
      <c r="P134" s="1168">
        <v>0</v>
      </c>
      <c r="Q134" s="1168">
        <v>0</v>
      </c>
      <c r="R134" s="1168">
        <v>0</v>
      </c>
      <c r="S134" s="1168">
        <v>0</v>
      </c>
      <c r="T134" s="1168">
        <v>0</v>
      </c>
      <c r="U134" s="567"/>
      <c r="V134" s="567">
        <f t="shared" si="42"/>
        <v>0</v>
      </c>
      <c r="W134" s="1084"/>
      <c r="X134" s="1085"/>
      <c r="Y134" s="591">
        <f t="shared" si="76"/>
        <v>0</v>
      </c>
      <c r="Z134" s="899">
        <f t="shared" si="76"/>
        <v>0</v>
      </c>
      <c r="AA134" s="899">
        <f t="shared" si="76"/>
        <v>0</v>
      </c>
      <c r="AB134" s="1080">
        <f t="shared" si="48"/>
        <v>0</v>
      </c>
      <c r="AC134" s="1079">
        <f t="shared" si="49"/>
        <v>0</v>
      </c>
      <c r="AD134" s="899">
        <f t="shared" si="56"/>
        <v>0</v>
      </c>
      <c r="AE134" s="903">
        <f t="shared" si="54"/>
        <v>0</v>
      </c>
      <c r="AF134" s="1080">
        <f t="shared" si="55"/>
        <v>0</v>
      </c>
      <c r="AG134" s="1081">
        <f t="shared" si="59"/>
        <v>0</v>
      </c>
      <c r="AH134" s="1079">
        <f t="shared" si="50"/>
        <v>0</v>
      </c>
      <c r="AI134" s="901">
        <f t="shared" si="77"/>
        <v>0</v>
      </c>
      <c r="AJ134" s="899">
        <f t="shared" si="77"/>
        <v>0</v>
      </c>
      <c r="AK134" s="899">
        <f t="shared" si="77"/>
        <v>0</v>
      </c>
      <c r="AL134" s="1080">
        <f t="shared" si="51"/>
        <v>0</v>
      </c>
      <c r="AM134" s="1079">
        <f t="shared" si="52"/>
        <v>0</v>
      </c>
      <c r="AN134" s="899">
        <f t="shared" si="43"/>
        <v>0</v>
      </c>
      <c r="AO134" s="899">
        <f t="shared" si="44"/>
        <v>0</v>
      </c>
      <c r="AP134" s="899">
        <f t="shared" si="53"/>
        <v>0</v>
      </c>
      <c r="AQ134" s="1081">
        <f t="shared" si="60"/>
        <v>0</v>
      </c>
      <c r="AR134" s="1079">
        <f t="shared" si="46"/>
        <v>0</v>
      </c>
      <c r="AS134" s="153"/>
      <c r="AT134" s="1082"/>
      <c r="AU134" s="523"/>
      <c r="AV134" s="1083" t="str">
        <f t="shared" si="47"/>
        <v>CA</v>
      </c>
      <c r="AW134" s="1083" t="str">
        <f t="shared" si="47"/>
        <v>CL</v>
      </c>
      <c r="AX134" s="1083" t="str">
        <f t="shared" si="47"/>
        <v>AIC</v>
      </c>
      <c r="AY134" s="1083" t="str">
        <f t="shared" si="69"/>
        <v>ERB</v>
      </c>
      <c r="AZ134" s="1083" t="str">
        <f t="shared" si="69"/>
        <v>GRB</v>
      </c>
      <c r="BA134" s="1083" t="str">
        <f t="shared" si="69"/>
        <v>Non-Op</v>
      </c>
      <c r="BC134" s="623"/>
      <c r="BD134" s="623"/>
      <c r="BF134" s="623"/>
      <c r="BG134" s="623"/>
      <c r="BH134" s="623"/>
      <c r="BI134" s="623"/>
      <c r="BJ134" s="623"/>
      <c r="BK134" s="623"/>
      <c r="BL134" s="623"/>
      <c r="BN134" s="902"/>
    </row>
    <row r="135" spans="1:66" s="638" customFormat="1" ht="12" customHeight="1">
      <c r="A135" s="573">
        <v>13400241</v>
      </c>
      <c r="B135" s="574" t="s">
        <v>3436</v>
      </c>
      <c r="C135" s="634" t="s">
        <v>1511</v>
      </c>
      <c r="D135" s="635" t="s">
        <v>1382</v>
      </c>
      <c r="E135" s="635"/>
      <c r="F135" s="634"/>
      <c r="G135" s="635"/>
      <c r="H135" s="1168">
        <v>0</v>
      </c>
      <c r="I135" s="1168">
        <v>0</v>
      </c>
      <c r="J135" s="1168">
        <v>0</v>
      </c>
      <c r="K135" s="1168">
        <v>0</v>
      </c>
      <c r="L135" s="1168">
        <v>0</v>
      </c>
      <c r="M135" s="1168">
        <v>0</v>
      </c>
      <c r="N135" s="1168">
        <v>0</v>
      </c>
      <c r="O135" s="1168">
        <v>0</v>
      </c>
      <c r="P135" s="1168">
        <v>0</v>
      </c>
      <c r="Q135" s="1168">
        <v>0</v>
      </c>
      <c r="R135" s="1168">
        <v>0</v>
      </c>
      <c r="S135" s="1168">
        <v>0</v>
      </c>
      <c r="T135" s="1168">
        <v>0</v>
      </c>
      <c r="U135" s="567"/>
      <c r="V135" s="567">
        <f t="shared" si="42"/>
        <v>0</v>
      </c>
      <c r="W135" s="1084" t="s">
        <v>1505</v>
      </c>
      <c r="X135" s="1085"/>
      <c r="Y135" s="591">
        <f t="shared" si="76"/>
        <v>0</v>
      </c>
      <c r="Z135" s="899">
        <f t="shared" si="76"/>
        <v>0</v>
      </c>
      <c r="AA135" s="899">
        <f t="shared" si="76"/>
        <v>0</v>
      </c>
      <c r="AB135" s="1080">
        <f t="shared" si="48"/>
        <v>0</v>
      </c>
      <c r="AC135" s="1079">
        <f t="shared" si="49"/>
        <v>0</v>
      </c>
      <c r="AD135" s="899">
        <f t="shared" si="56"/>
        <v>0</v>
      </c>
      <c r="AE135" s="903">
        <f t="shared" si="54"/>
        <v>0</v>
      </c>
      <c r="AF135" s="1080">
        <f t="shared" si="55"/>
        <v>0</v>
      </c>
      <c r="AG135" s="1081">
        <f t="shared" si="59"/>
        <v>0</v>
      </c>
      <c r="AH135" s="1079">
        <f t="shared" si="50"/>
        <v>0</v>
      </c>
      <c r="AI135" s="901">
        <f t="shared" si="77"/>
        <v>0</v>
      </c>
      <c r="AJ135" s="899">
        <f t="shared" si="77"/>
        <v>0</v>
      </c>
      <c r="AK135" s="899">
        <f t="shared" si="77"/>
        <v>0</v>
      </c>
      <c r="AL135" s="1080">
        <f t="shared" si="51"/>
        <v>0</v>
      </c>
      <c r="AM135" s="1079">
        <f t="shared" si="52"/>
        <v>0</v>
      </c>
      <c r="AN135" s="899">
        <f t="shared" si="43"/>
        <v>0</v>
      </c>
      <c r="AO135" s="899">
        <f t="shared" si="44"/>
        <v>0</v>
      </c>
      <c r="AP135" s="899">
        <f t="shared" si="53"/>
        <v>0</v>
      </c>
      <c r="AQ135" s="1081">
        <f t="shared" si="60"/>
        <v>0</v>
      </c>
      <c r="AR135" s="1079">
        <f t="shared" si="46"/>
        <v>0</v>
      </c>
      <c r="AS135" s="153"/>
      <c r="AT135" s="1082"/>
      <c r="AU135" s="523"/>
      <c r="AV135" s="1083" t="str">
        <f t="shared" si="47"/>
        <v>CA</v>
      </c>
      <c r="AW135" s="1083" t="str">
        <f t="shared" si="47"/>
        <v>CL</v>
      </c>
      <c r="AX135" s="1083" t="str">
        <f t="shared" si="47"/>
        <v>AIC</v>
      </c>
      <c r="AY135" s="1083" t="str">
        <f t="shared" si="69"/>
        <v>ERB</v>
      </c>
      <c r="AZ135" s="1083" t="str">
        <f t="shared" si="69"/>
        <v>GRB</v>
      </c>
      <c r="BA135" s="1083" t="str">
        <f t="shared" si="69"/>
        <v>Non-Op</v>
      </c>
      <c r="BC135" s="623"/>
      <c r="BD135" s="623"/>
      <c r="BF135" s="623"/>
      <c r="BG135" s="623"/>
      <c r="BH135" s="623"/>
      <c r="BI135" s="623"/>
      <c r="BJ135" s="623"/>
      <c r="BK135" s="623"/>
      <c r="BL135" s="623"/>
      <c r="BN135" s="902"/>
    </row>
    <row r="136" spans="1:66" s="638" customFormat="1" ht="12" customHeight="1">
      <c r="A136" s="573">
        <v>13400261</v>
      </c>
      <c r="B136" s="574" t="s">
        <v>3437</v>
      </c>
      <c r="C136" s="575" t="s">
        <v>1512</v>
      </c>
      <c r="D136" s="635" t="s">
        <v>1382</v>
      </c>
      <c r="E136" s="635"/>
      <c r="F136" s="575"/>
      <c r="G136" s="635"/>
      <c r="H136" s="1168">
        <v>252930</v>
      </c>
      <c r="I136" s="1168">
        <v>252930</v>
      </c>
      <c r="J136" s="1168">
        <v>222557.97</v>
      </c>
      <c r="K136" s="1168">
        <v>223350</v>
      </c>
      <c r="L136" s="1168">
        <v>111675</v>
      </c>
      <c r="M136" s="1168">
        <v>0</v>
      </c>
      <c r="N136" s="1168">
        <v>0</v>
      </c>
      <c r="O136" s="1168">
        <v>0</v>
      </c>
      <c r="P136" s="1168">
        <v>0</v>
      </c>
      <c r="Q136" s="1168">
        <v>0</v>
      </c>
      <c r="R136" s="1168">
        <v>0</v>
      </c>
      <c r="S136" s="1168">
        <v>0</v>
      </c>
      <c r="T136" s="1168">
        <v>0</v>
      </c>
      <c r="U136" s="567"/>
      <c r="V136" s="567">
        <f t="shared" si="42"/>
        <v>78081.497499999998</v>
      </c>
      <c r="W136" s="1084" t="s">
        <v>1505</v>
      </c>
      <c r="X136" s="1085"/>
      <c r="Y136" s="591">
        <f t="shared" si="76"/>
        <v>0</v>
      </c>
      <c r="Z136" s="899">
        <f t="shared" si="76"/>
        <v>0</v>
      </c>
      <c r="AA136" s="899">
        <f t="shared" si="76"/>
        <v>0</v>
      </c>
      <c r="AB136" s="1080">
        <f t="shared" si="48"/>
        <v>0</v>
      </c>
      <c r="AC136" s="1079">
        <f t="shared" si="49"/>
        <v>0</v>
      </c>
      <c r="AD136" s="899">
        <f t="shared" si="56"/>
        <v>0</v>
      </c>
      <c r="AE136" s="903">
        <f t="shared" si="54"/>
        <v>0</v>
      </c>
      <c r="AF136" s="1080">
        <f t="shared" si="55"/>
        <v>0</v>
      </c>
      <c r="AG136" s="1081">
        <f t="shared" si="59"/>
        <v>0</v>
      </c>
      <c r="AH136" s="1079">
        <f t="shared" si="50"/>
        <v>0</v>
      </c>
      <c r="AI136" s="901">
        <f t="shared" si="77"/>
        <v>0</v>
      </c>
      <c r="AJ136" s="899">
        <f t="shared" si="77"/>
        <v>0</v>
      </c>
      <c r="AK136" s="899">
        <f t="shared" si="77"/>
        <v>0</v>
      </c>
      <c r="AL136" s="1080">
        <f t="shared" si="51"/>
        <v>78081.497499999998</v>
      </c>
      <c r="AM136" s="1079">
        <f t="shared" si="52"/>
        <v>0</v>
      </c>
      <c r="AN136" s="899">
        <f t="shared" si="43"/>
        <v>78081.497499999998</v>
      </c>
      <c r="AO136" s="899">
        <f t="shared" si="44"/>
        <v>0</v>
      </c>
      <c r="AP136" s="899">
        <f t="shared" si="53"/>
        <v>0</v>
      </c>
      <c r="AQ136" s="1081">
        <f t="shared" si="60"/>
        <v>78081.497499999998</v>
      </c>
      <c r="AR136" s="1079">
        <f t="shared" si="46"/>
        <v>0</v>
      </c>
      <c r="AS136" s="153"/>
      <c r="AT136" s="1082"/>
      <c r="AU136" s="523"/>
      <c r="AV136" s="1083" t="str">
        <f t="shared" si="47"/>
        <v>CA</v>
      </c>
      <c r="AW136" s="1083" t="str">
        <f t="shared" si="47"/>
        <v>CL</v>
      </c>
      <c r="AX136" s="1083" t="str">
        <f t="shared" si="47"/>
        <v>AIC</v>
      </c>
      <c r="AY136" s="1083" t="str">
        <f t="shared" si="69"/>
        <v>ERB</v>
      </c>
      <c r="AZ136" s="1083" t="str">
        <f t="shared" si="69"/>
        <v>GRB</v>
      </c>
      <c r="BA136" s="1083" t="str">
        <f t="shared" si="69"/>
        <v>Non-Op</v>
      </c>
      <c r="BC136" s="623"/>
      <c r="BD136" s="623"/>
      <c r="BF136" s="623"/>
      <c r="BG136" s="623"/>
      <c r="BH136" s="623"/>
      <c r="BI136" s="623"/>
      <c r="BJ136" s="623"/>
      <c r="BK136" s="623"/>
      <c r="BL136" s="623"/>
      <c r="BN136" s="902"/>
    </row>
    <row r="137" spans="1:66" s="638" customFormat="1" ht="12" customHeight="1">
      <c r="A137" s="573">
        <v>13400271</v>
      </c>
      <c r="B137" s="574" t="s">
        <v>3438</v>
      </c>
      <c r="C137" s="575" t="s">
        <v>1513</v>
      </c>
      <c r="D137" s="635" t="s">
        <v>3098</v>
      </c>
      <c r="E137" s="635"/>
      <c r="F137" s="575"/>
      <c r="G137" s="635"/>
      <c r="H137" s="1168">
        <v>0</v>
      </c>
      <c r="I137" s="1168">
        <v>0</v>
      </c>
      <c r="J137" s="1168">
        <v>0</v>
      </c>
      <c r="K137" s="1168">
        <v>0</v>
      </c>
      <c r="L137" s="1168">
        <v>0</v>
      </c>
      <c r="M137" s="1168">
        <v>0</v>
      </c>
      <c r="N137" s="1168">
        <v>0</v>
      </c>
      <c r="O137" s="1168">
        <v>0</v>
      </c>
      <c r="P137" s="1168">
        <v>0</v>
      </c>
      <c r="Q137" s="1168">
        <v>0</v>
      </c>
      <c r="R137" s="1168">
        <v>0</v>
      </c>
      <c r="S137" s="1168">
        <v>0</v>
      </c>
      <c r="T137" s="1168">
        <v>0</v>
      </c>
      <c r="U137" s="567"/>
      <c r="V137" s="567">
        <f t="shared" si="42"/>
        <v>0</v>
      </c>
      <c r="W137" s="1084"/>
      <c r="X137" s="1085"/>
      <c r="Y137" s="591">
        <f t="shared" si="76"/>
        <v>0</v>
      </c>
      <c r="Z137" s="899">
        <f t="shared" si="76"/>
        <v>0</v>
      </c>
      <c r="AA137" s="899">
        <f t="shared" si="76"/>
        <v>0</v>
      </c>
      <c r="AB137" s="1080">
        <f t="shared" si="48"/>
        <v>0</v>
      </c>
      <c r="AC137" s="1079">
        <f t="shared" si="49"/>
        <v>0</v>
      </c>
      <c r="AD137" s="899">
        <f t="shared" si="56"/>
        <v>0</v>
      </c>
      <c r="AE137" s="903">
        <f t="shared" si="54"/>
        <v>0</v>
      </c>
      <c r="AF137" s="1080">
        <f t="shared" si="55"/>
        <v>0</v>
      </c>
      <c r="AG137" s="1081">
        <f t="shared" si="59"/>
        <v>0</v>
      </c>
      <c r="AH137" s="1079">
        <f t="shared" si="50"/>
        <v>0</v>
      </c>
      <c r="AI137" s="901">
        <f t="shared" si="77"/>
        <v>0</v>
      </c>
      <c r="AJ137" s="899">
        <f t="shared" si="77"/>
        <v>0</v>
      </c>
      <c r="AK137" s="899">
        <f t="shared" si="77"/>
        <v>0</v>
      </c>
      <c r="AL137" s="1080">
        <f t="shared" si="51"/>
        <v>0</v>
      </c>
      <c r="AM137" s="1079">
        <f t="shared" si="52"/>
        <v>0</v>
      </c>
      <c r="AN137" s="899">
        <f t="shared" si="43"/>
        <v>0</v>
      </c>
      <c r="AO137" s="899">
        <f t="shared" si="44"/>
        <v>0</v>
      </c>
      <c r="AP137" s="899">
        <f t="shared" si="53"/>
        <v>0</v>
      </c>
      <c r="AQ137" s="1081">
        <f t="shared" si="60"/>
        <v>0</v>
      </c>
      <c r="AR137" s="1079">
        <f t="shared" si="46"/>
        <v>0</v>
      </c>
      <c r="AS137" s="153"/>
      <c r="AT137" s="1082"/>
      <c r="AU137" s="523"/>
      <c r="AV137" s="1083" t="str">
        <f t="shared" si="47"/>
        <v>CA</v>
      </c>
      <c r="AW137" s="1083" t="str">
        <f t="shared" si="47"/>
        <v>CL</v>
      </c>
      <c r="AX137" s="1083" t="str">
        <f t="shared" si="47"/>
        <v>AIC</v>
      </c>
      <c r="AY137" s="1083" t="str">
        <f t="shared" si="69"/>
        <v>ERB</v>
      </c>
      <c r="AZ137" s="1083" t="str">
        <f t="shared" si="69"/>
        <v>GRB</v>
      </c>
      <c r="BA137" s="1083" t="str">
        <f t="shared" si="69"/>
        <v>Non-Op</v>
      </c>
      <c r="BC137" s="623"/>
      <c r="BD137" s="623"/>
      <c r="BF137" s="623"/>
      <c r="BG137" s="623"/>
      <c r="BH137" s="623"/>
      <c r="BI137" s="623"/>
      <c r="BJ137" s="623"/>
      <c r="BK137" s="623"/>
      <c r="BL137" s="623"/>
      <c r="BN137" s="902"/>
    </row>
    <row r="138" spans="1:66" s="638" customFormat="1" ht="12" customHeight="1">
      <c r="A138" s="573">
        <v>13400281</v>
      </c>
      <c r="B138" s="574" t="s">
        <v>3439</v>
      </c>
      <c r="C138" s="575" t="s">
        <v>1514</v>
      </c>
      <c r="D138" s="635" t="s">
        <v>3098</v>
      </c>
      <c r="E138" s="635"/>
      <c r="F138" s="575"/>
      <c r="G138" s="635"/>
      <c r="H138" s="1168">
        <v>0</v>
      </c>
      <c r="I138" s="1168">
        <v>0</v>
      </c>
      <c r="J138" s="1168">
        <v>0</v>
      </c>
      <c r="K138" s="1168">
        <v>0</v>
      </c>
      <c r="L138" s="1168">
        <v>0</v>
      </c>
      <c r="M138" s="1168">
        <v>0</v>
      </c>
      <c r="N138" s="1168">
        <v>0</v>
      </c>
      <c r="O138" s="1168">
        <v>0</v>
      </c>
      <c r="P138" s="1168">
        <v>0</v>
      </c>
      <c r="Q138" s="1168">
        <v>0</v>
      </c>
      <c r="R138" s="1168">
        <v>0</v>
      </c>
      <c r="S138" s="1168">
        <v>0</v>
      </c>
      <c r="T138" s="1168">
        <v>0</v>
      </c>
      <c r="U138" s="567"/>
      <c r="V138" s="567">
        <f t="shared" si="42"/>
        <v>0</v>
      </c>
      <c r="W138" s="1084"/>
      <c r="X138" s="1085"/>
      <c r="Y138" s="591">
        <f t="shared" si="76"/>
        <v>0</v>
      </c>
      <c r="Z138" s="899">
        <f t="shared" si="76"/>
        <v>0</v>
      </c>
      <c r="AA138" s="899">
        <f t="shared" si="76"/>
        <v>0</v>
      </c>
      <c r="AB138" s="1080">
        <f t="shared" si="48"/>
        <v>0</v>
      </c>
      <c r="AC138" s="1079">
        <f t="shared" si="49"/>
        <v>0</v>
      </c>
      <c r="AD138" s="899">
        <f t="shared" si="56"/>
        <v>0</v>
      </c>
      <c r="AE138" s="903">
        <f t="shared" si="54"/>
        <v>0</v>
      </c>
      <c r="AF138" s="1080">
        <f t="shared" si="55"/>
        <v>0</v>
      </c>
      <c r="AG138" s="1081">
        <f t="shared" si="59"/>
        <v>0</v>
      </c>
      <c r="AH138" s="1079">
        <f t="shared" si="50"/>
        <v>0</v>
      </c>
      <c r="AI138" s="901">
        <f t="shared" si="77"/>
        <v>0</v>
      </c>
      <c r="AJ138" s="899">
        <f t="shared" si="77"/>
        <v>0</v>
      </c>
      <c r="AK138" s="899">
        <f t="shared" si="77"/>
        <v>0</v>
      </c>
      <c r="AL138" s="1080">
        <f t="shared" si="51"/>
        <v>0</v>
      </c>
      <c r="AM138" s="1079">
        <f t="shared" si="52"/>
        <v>0</v>
      </c>
      <c r="AN138" s="899">
        <f t="shared" si="43"/>
        <v>0</v>
      </c>
      <c r="AO138" s="899">
        <f t="shared" si="44"/>
        <v>0</v>
      </c>
      <c r="AP138" s="899">
        <f t="shared" si="53"/>
        <v>0</v>
      </c>
      <c r="AQ138" s="1081">
        <f t="shared" si="60"/>
        <v>0</v>
      </c>
      <c r="AR138" s="1079">
        <f t="shared" si="46"/>
        <v>0</v>
      </c>
      <c r="AS138" s="153"/>
      <c r="AT138" s="1082"/>
      <c r="AU138" s="523"/>
      <c r="AV138" s="1083" t="str">
        <f t="shared" si="47"/>
        <v>CA</v>
      </c>
      <c r="AW138" s="1083" t="str">
        <f t="shared" si="47"/>
        <v>CL</v>
      </c>
      <c r="AX138" s="1083" t="str">
        <f t="shared" si="47"/>
        <v>AIC</v>
      </c>
      <c r="AY138" s="1083" t="str">
        <f t="shared" si="69"/>
        <v>ERB</v>
      </c>
      <c r="AZ138" s="1083" t="str">
        <f t="shared" si="69"/>
        <v>GRB</v>
      </c>
      <c r="BA138" s="1083" t="str">
        <f t="shared" si="69"/>
        <v>Non-Op</v>
      </c>
      <c r="BC138" s="623"/>
      <c r="BD138" s="623"/>
      <c r="BF138" s="623"/>
      <c r="BG138" s="623"/>
      <c r="BH138" s="623"/>
      <c r="BI138" s="623"/>
      <c r="BJ138" s="623"/>
      <c r="BK138" s="623"/>
      <c r="BL138" s="623"/>
      <c r="BN138" s="902"/>
    </row>
    <row r="139" spans="1:66" s="638" customFormat="1" ht="12" customHeight="1">
      <c r="A139" s="573">
        <v>13400311</v>
      </c>
      <c r="B139" s="574" t="s">
        <v>3440</v>
      </c>
      <c r="C139" s="575" t="s">
        <v>1515</v>
      </c>
      <c r="D139" s="635" t="s">
        <v>3098</v>
      </c>
      <c r="E139" s="635"/>
      <c r="F139" s="575"/>
      <c r="G139" s="635"/>
      <c r="H139" s="1168">
        <v>64900</v>
      </c>
      <c r="I139" s="1168">
        <v>64900</v>
      </c>
      <c r="J139" s="1168">
        <v>64900</v>
      </c>
      <c r="K139" s="1168">
        <v>64900</v>
      </c>
      <c r="L139" s="1168">
        <v>64900</v>
      </c>
      <c r="M139" s="1168">
        <v>0</v>
      </c>
      <c r="N139" s="1168">
        <v>0</v>
      </c>
      <c r="O139" s="1168">
        <v>0</v>
      </c>
      <c r="P139" s="1168">
        <v>0</v>
      </c>
      <c r="Q139" s="1168">
        <v>0</v>
      </c>
      <c r="R139" s="1168">
        <v>0</v>
      </c>
      <c r="S139" s="1168">
        <v>0</v>
      </c>
      <c r="T139" s="1168">
        <v>0</v>
      </c>
      <c r="U139" s="567"/>
      <c r="V139" s="567">
        <f t="shared" ref="V139:V202" si="78">(H139+T139+SUM(I139:S139)*2)/24</f>
        <v>24337.5</v>
      </c>
      <c r="W139" s="1084"/>
      <c r="X139" s="1085"/>
      <c r="Y139" s="591">
        <f t="shared" si="76"/>
        <v>0</v>
      </c>
      <c r="Z139" s="899">
        <f t="shared" si="76"/>
        <v>0</v>
      </c>
      <c r="AA139" s="899">
        <f t="shared" si="76"/>
        <v>0</v>
      </c>
      <c r="AB139" s="1080">
        <f t="shared" si="48"/>
        <v>0</v>
      </c>
      <c r="AC139" s="1079">
        <f t="shared" si="49"/>
        <v>0</v>
      </c>
      <c r="AD139" s="899">
        <f t="shared" si="56"/>
        <v>0</v>
      </c>
      <c r="AE139" s="903">
        <f t="shared" si="54"/>
        <v>0</v>
      </c>
      <c r="AF139" s="1080">
        <f t="shared" si="55"/>
        <v>0</v>
      </c>
      <c r="AG139" s="1081">
        <f t="shared" si="59"/>
        <v>0</v>
      </c>
      <c r="AH139" s="1079">
        <f t="shared" si="50"/>
        <v>0</v>
      </c>
      <c r="AI139" s="901">
        <f t="shared" si="77"/>
        <v>24337.5</v>
      </c>
      <c r="AJ139" s="899">
        <f t="shared" si="77"/>
        <v>0</v>
      </c>
      <c r="AK139" s="899">
        <f t="shared" si="77"/>
        <v>0</v>
      </c>
      <c r="AL139" s="1080">
        <f t="shared" si="51"/>
        <v>0</v>
      </c>
      <c r="AM139" s="1079">
        <f t="shared" si="52"/>
        <v>0</v>
      </c>
      <c r="AN139" s="899">
        <f t="shared" ref="AN139:AN204" si="79">IF($D139=AN$5,$V139,IF($D139=AN$4, $V139*$AK$1,0))</f>
        <v>0</v>
      </c>
      <c r="AO139" s="899">
        <f t="shared" ref="AO139:AO204" si="80">IF($D139=AO$5,$V139,IF($D139=AO$4, $V139*$AK$2,0))</f>
        <v>0</v>
      </c>
      <c r="AP139" s="899">
        <f t="shared" si="53"/>
        <v>0</v>
      </c>
      <c r="AQ139" s="1081">
        <f t="shared" si="60"/>
        <v>0</v>
      </c>
      <c r="AR139" s="1079">
        <f t="shared" si="46"/>
        <v>0</v>
      </c>
      <c r="AS139" s="153"/>
      <c r="AT139" s="1082" t="s">
        <v>2769</v>
      </c>
      <c r="AU139" s="523"/>
      <c r="AV139" s="1083" t="str">
        <f t="shared" si="47"/>
        <v>CA</v>
      </c>
      <c r="AW139" s="1083" t="str">
        <f t="shared" si="47"/>
        <v>CL</v>
      </c>
      <c r="AX139" s="1083" t="str">
        <f t="shared" si="47"/>
        <v>AIC</v>
      </c>
      <c r="AY139" s="1083" t="str">
        <f t="shared" si="69"/>
        <v>ERB</v>
      </c>
      <c r="AZ139" s="1083" t="str">
        <f t="shared" si="69"/>
        <v>GRB</v>
      </c>
      <c r="BA139" s="1083" t="str">
        <f t="shared" si="69"/>
        <v>Non-Op</v>
      </c>
      <c r="BC139" s="623"/>
      <c r="BD139" s="623"/>
      <c r="BF139" s="623"/>
      <c r="BG139" s="623"/>
      <c r="BH139" s="623"/>
      <c r="BI139" s="623"/>
      <c r="BJ139" s="623"/>
      <c r="BK139" s="623"/>
      <c r="BL139" s="623"/>
      <c r="BN139" s="902"/>
    </row>
    <row r="140" spans="1:66" s="638" customFormat="1" ht="12" customHeight="1">
      <c r="A140" s="576">
        <v>13400321</v>
      </c>
      <c r="B140" s="577" t="s">
        <v>3441</v>
      </c>
      <c r="C140" s="578" t="s">
        <v>1516</v>
      </c>
      <c r="D140" s="648" t="s">
        <v>1382</v>
      </c>
      <c r="E140" s="648"/>
      <c r="F140" s="999"/>
      <c r="G140" s="648"/>
      <c r="H140" s="1171">
        <v>30000</v>
      </c>
      <c r="I140" s="1171">
        <v>30000</v>
      </c>
      <c r="J140" s="1171">
        <v>30000</v>
      </c>
      <c r="K140" s="1171">
        <v>64693</v>
      </c>
      <c r="L140" s="1171">
        <v>64693</v>
      </c>
      <c r="M140" s="1171">
        <v>64693</v>
      </c>
      <c r="N140" s="1171">
        <v>64693</v>
      </c>
      <c r="O140" s="1171">
        <v>64693</v>
      </c>
      <c r="P140" s="1171">
        <v>1733163</v>
      </c>
      <c r="Q140" s="1171">
        <v>1733163</v>
      </c>
      <c r="R140" s="1171">
        <v>1733163</v>
      </c>
      <c r="S140" s="1171">
        <v>1733163</v>
      </c>
      <c r="T140" s="1171">
        <v>1858163</v>
      </c>
      <c r="U140" s="569"/>
      <c r="V140" s="569">
        <f t="shared" si="78"/>
        <v>688349.875</v>
      </c>
      <c r="W140" s="1084" t="s">
        <v>1505</v>
      </c>
      <c r="X140" s="1085"/>
      <c r="Y140" s="591">
        <f t="shared" si="76"/>
        <v>0</v>
      </c>
      <c r="Z140" s="899">
        <f t="shared" si="76"/>
        <v>0</v>
      </c>
      <c r="AA140" s="899">
        <f t="shared" si="76"/>
        <v>0</v>
      </c>
      <c r="AB140" s="1080">
        <f t="shared" si="48"/>
        <v>1858163</v>
      </c>
      <c r="AC140" s="1079">
        <f t="shared" si="49"/>
        <v>0</v>
      </c>
      <c r="AD140" s="899">
        <f t="shared" si="56"/>
        <v>1858163</v>
      </c>
      <c r="AE140" s="903">
        <f t="shared" si="54"/>
        <v>0</v>
      </c>
      <c r="AF140" s="1080">
        <f t="shared" si="55"/>
        <v>0</v>
      </c>
      <c r="AG140" s="1081">
        <f t="shared" si="59"/>
        <v>1858163</v>
      </c>
      <c r="AH140" s="1079">
        <f t="shared" si="50"/>
        <v>0</v>
      </c>
      <c r="AI140" s="901">
        <f t="shared" si="77"/>
        <v>0</v>
      </c>
      <c r="AJ140" s="899">
        <f t="shared" si="77"/>
        <v>0</v>
      </c>
      <c r="AK140" s="899">
        <f t="shared" si="77"/>
        <v>0</v>
      </c>
      <c r="AL140" s="1080">
        <f t="shared" si="51"/>
        <v>688349.875</v>
      </c>
      <c r="AM140" s="1079">
        <f t="shared" si="52"/>
        <v>0</v>
      </c>
      <c r="AN140" s="899">
        <f t="shared" si="79"/>
        <v>688349.875</v>
      </c>
      <c r="AO140" s="899">
        <f t="shared" si="80"/>
        <v>0</v>
      </c>
      <c r="AP140" s="899">
        <f t="shared" si="53"/>
        <v>0</v>
      </c>
      <c r="AQ140" s="1081">
        <f t="shared" si="60"/>
        <v>688349.875</v>
      </c>
      <c r="AR140" s="1079">
        <f t="shared" ref="AR140:AR203" si="81">AQ140-AL140</f>
        <v>0</v>
      </c>
      <c r="AS140" s="153"/>
      <c r="AT140" s="1082" t="s">
        <v>2771</v>
      </c>
      <c r="AU140" s="523"/>
      <c r="AV140" s="1083" t="str">
        <f t="shared" ref="AV140:AX203" si="82">IF(VALUE(Y140),AV$7,IF(ISBLANK(Y140),"",AV$7))</f>
        <v>CA</v>
      </c>
      <c r="AW140" s="1083" t="str">
        <f t="shared" si="82"/>
        <v>CL</v>
      </c>
      <c r="AX140" s="1083" t="str">
        <f t="shared" si="82"/>
        <v>AIC</v>
      </c>
      <c r="AY140" s="1083" t="str">
        <f t="shared" si="69"/>
        <v>ERB</v>
      </c>
      <c r="AZ140" s="1083" t="str">
        <f t="shared" si="69"/>
        <v>GRB</v>
      </c>
      <c r="BA140" s="1083" t="str">
        <f t="shared" si="69"/>
        <v>Non-Op</v>
      </c>
      <c r="BC140" s="623"/>
      <c r="BD140" s="623"/>
      <c r="BF140" s="623"/>
      <c r="BG140" s="623"/>
      <c r="BH140" s="623"/>
      <c r="BI140" s="623"/>
      <c r="BJ140" s="623"/>
      <c r="BK140" s="623"/>
      <c r="BL140" s="623"/>
      <c r="BN140" s="902"/>
    </row>
    <row r="141" spans="1:66" s="638" customFormat="1" ht="12" customHeight="1">
      <c r="A141" s="603">
        <v>13400332</v>
      </c>
      <c r="B141" s="610" t="s">
        <v>3442</v>
      </c>
      <c r="C141" s="909" t="s">
        <v>1517</v>
      </c>
      <c r="D141" s="640" t="s">
        <v>1384</v>
      </c>
      <c r="E141" s="640"/>
      <c r="F141" s="670"/>
      <c r="G141" s="640"/>
      <c r="H141" s="1170">
        <v>1778081.24</v>
      </c>
      <c r="I141" s="1170">
        <v>1778383.24</v>
      </c>
      <c r="J141" s="1170">
        <v>1778684.47</v>
      </c>
      <c r="K141" s="1170">
        <v>1778966.31</v>
      </c>
      <c r="L141" s="1170">
        <v>1779089.27</v>
      </c>
      <c r="M141" s="1170">
        <v>1779103.84</v>
      </c>
      <c r="N141" s="1170">
        <v>1779118.9</v>
      </c>
      <c r="O141" s="1170">
        <v>1779133.47</v>
      </c>
      <c r="P141" s="1170">
        <v>1779148.53</v>
      </c>
      <c r="Q141" s="1170">
        <v>1779163.59</v>
      </c>
      <c r="R141" s="1170">
        <v>1779178.16</v>
      </c>
      <c r="S141" s="1170">
        <v>1779193.22</v>
      </c>
      <c r="T141" s="1170">
        <v>1779207.79</v>
      </c>
      <c r="U141" s="606"/>
      <c r="V141" s="606">
        <f t="shared" si="78"/>
        <v>1778983.959583333</v>
      </c>
      <c r="W141" s="1096"/>
      <c r="X141" s="1097"/>
      <c r="Y141" s="591">
        <f t="shared" si="76"/>
        <v>0</v>
      </c>
      <c r="Z141" s="899">
        <f t="shared" si="76"/>
        <v>0</v>
      </c>
      <c r="AA141" s="899">
        <f t="shared" si="76"/>
        <v>0</v>
      </c>
      <c r="AB141" s="1080">
        <f t="shared" si="48"/>
        <v>1779207.79</v>
      </c>
      <c r="AC141" s="1079">
        <f t="shared" si="49"/>
        <v>0</v>
      </c>
      <c r="AD141" s="899">
        <f t="shared" si="56"/>
        <v>0</v>
      </c>
      <c r="AE141" s="903">
        <f t="shared" si="54"/>
        <v>0</v>
      </c>
      <c r="AF141" s="1080">
        <f t="shared" si="55"/>
        <v>1779207.79</v>
      </c>
      <c r="AG141" s="1081">
        <f t="shared" si="59"/>
        <v>1779207.79</v>
      </c>
      <c r="AH141" s="1079">
        <f t="shared" si="50"/>
        <v>0</v>
      </c>
      <c r="AI141" s="901">
        <f t="shared" si="77"/>
        <v>0</v>
      </c>
      <c r="AJ141" s="899">
        <f t="shared" si="77"/>
        <v>0</v>
      </c>
      <c r="AK141" s="899">
        <f t="shared" si="77"/>
        <v>0</v>
      </c>
      <c r="AL141" s="1080">
        <f t="shared" si="51"/>
        <v>1778983.959583333</v>
      </c>
      <c r="AM141" s="1079">
        <f t="shared" si="52"/>
        <v>0</v>
      </c>
      <c r="AN141" s="899">
        <f t="shared" si="79"/>
        <v>0</v>
      </c>
      <c r="AO141" s="899">
        <f t="shared" si="80"/>
        <v>0</v>
      </c>
      <c r="AP141" s="899">
        <f t="shared" si="53"/>
        <v>1778983.959583333</v>
      </c>
      <c r="AQ141" s="1081">
        <f t="shared" si="60"/>
        <v>1778983.959583333</v>
      </c>
      <c r="AR141" s="1079">
        <f t="shared" si="81"/>
        <v>0</v>
      </c>
      <c r="AS141" s="153"/>
      <c r="AT141" s="1082" t="s">
        <v>2771</v>
      </c>
      <c r="AU141" s="523"/>
      <c r="AV141" s="1083" t="str">
        <f t="shared" si="82"/>
        <v>CA</v>
      </c>
      <c r="AW141" s="1083" t="str">
        <f t="shared" si="82"/>
        <v>CL</v>
      </c>
      <c r="AX141" s="1083" t="str">
        <f t="shared" si="82"/>
        <v>AIC</v>
      </c>
      <c r="AY141" s="1083" t="str">
        <f t="shared" si="69"/>
        <v>ERB</v>
      </c>
      <c r="AZ141" s="1083" t="str">
        <f t="shared" si="69"/>
        <v>GRB</v>
      </c>
      <c r="BA141" s="1083" t="str">
        <f t="shared" si="69"/>
        <v>Non-Op</v>
      </c>
      <c r="BC141" s="623"/>
      <c r="BD141" s="623"/>
      <c r="BF141" s="623"/>
      <c r="BG141" s="623"/>
      <c r="BH141" s="623"/>
      <c r="BI141" s="623"/>
      <c r="BJ141" s="623"/>
      <c r="BK141" s="623"/>
      <c r="BL141" s="623"/>
      <c r="BN141" s="902"/>
    </row>
    <row r="142" spans="1:66" s="638" customFormat="1" ht="12" customHeight="1">
      <c r="A142" s="603">
        <v>13400341</v>
      </c>
      <c r="B142" s="610" t="s">
        <v>3443</v>
      </c>
      <c r="C142" s="909" t="s">
        <v>2940</v>
      </c>
      <c r="D142" s="640" t="s">
        <v>1384</v>
      </c>
      <c r="E142" s="640"/>
      <c r="F142" s="1179">
        <v>42811</v>
      </c>
      <c r="G142" s="640"/>
      <c r="H142" s="1170">
        <v>14826945.48</v>
      </c>
      <c r="I142" s="1170">
        <v>25115701.75</v>
      </c>
      <c r="J142" s="1170">
        <v>25768819.25</v>
      </c>
      <c r="K142" s="1170">
        <v>18457633.25</v>
      </c>
      <c r="L142" s="1170">
        <v>12050377</v>
      </c>
      <c r="M142" s="1170">
        <v>11293906</v>
      </c>
      <c r="N142" s="1170">
        <v>9048221.5</v>
      </c>
      <c r="O142" s="1170">
        <v>14264140.26</v>
      </c>
      <c r="P142" s="1170">
        <v>10224140</v>
      </c>
      <c r="Q142" s="1170">
        <v>12350854.25</v>
      </c>
      <c r="R142" s="1170">
        <v>7939675.5</v>
      </c>
      <c r="S142" s="1170">
        <v>14522652.75</v>
      </c>
      <c r="T142" s="1170">
        <v>17928997.75</v>
      </c>
      <c r="U142" s="606"/>
      <c r="V142" s="606">
        <f t="shared" si="78"/>
        <v>14784507.760416666</v>
      </c>
      <c r="W142" s="1100"/>
      <c r="X142" s="1101"/>
      <c r="Y142" s="591">
        <f t="shared" si="76"/>
        <v>0</v>
      </c>
      <c r="Z142" s="899">
        <f t="shared" si="76"/>
        <v>0</v>
      </c>
      <c r="AA142" s="899">
        <f t="shared" si="76"/>
        <v>0</v>
      </c>
      <c r="AB142" s="1080">
        <f t="shared" ref="AB142:AB205" si="83">T142-SUM(Y142:AA142)</f>
        <v>17928997.75</v>
      </c>
      <c r="AC142" s="1079">
        <f t="shared" ref="AC142:AC205" si="84">T142-SUM(Y142:AA142)-AB142</f>
        <v>0</v>
      </c>
      <c r="AD142" s="899">
        <f t="shared" si="56"/>
        <v>0</v>
      </c>
      <c r="AE142" s="903">
        <f t="shared" si="54"/>
        <v>0</v>
      </c>
      <c r="AF142" s="1080">
        <f t="shared" si="55"/>
        <v>17928997.75</v>
      </c>
      <c r="AG142" s="1081">
        <f t="shared" si="59"/>
        <v>17928997.75</v>
      </c>
      <c r="AH142" s="1079">
        <f t="shared" ref="AH142:AH205" si="85">AG142-AB142</f>
        <v>0</v>
      </c>
      <c r="AI142" s="901">
        <f t="shared" si="77"/>
        <v>0</v>
      </c>
      <c r="AJ142" s="899">
        <f t="shared" si="77"/>
        <v>0</v>
      </c>
      <c r="AK142" s="899">
        <f t="shared" si="77"/>
        <v>0</v>
      </c>
      <c r="AL142" s="1080">
        <f t="shared" ref="AL142:AL205" si="86">V142-SUM(AI142:AK142)</f>
        <v>14784507.760416666</v>
      </c>
      <c r="AM142" s="1079">
        <f t="shared" ref="AM142:AM205" si="87">V142-SUM(AI142:AK142)-AL142</f>
        <v>0</v>
      </c>
      <c r="AN142" s="899">
        <f t="shared" si="79"/>
        <v>0</v>
      </c>
      <c r="AO142" s="899">
        <f t="shared" si="80"/>
        <v>0</v>
      </c>
      <c r="AP142" s="899">
        <f t="shared" ref="AP142:AP205" si="88">IF($D142=AP$5,$V142,IF($D142=AP$4, $V142*$AL$2,0))</f>
        <v>14784507.760416666</v>
      </c>
      <c r="AQ142" s="1081">
        <f t="shared" si="60"/>
        <v>14784507.760416666</v>
      </c>
      <c r="AR142" s="1079">
        <f t="shared" si="81"/>
        <v>0</v>
      </c>
      <c r="AS142" s="153"/>
      <c r="AT142" s="1082" t="s">
        <v>2771</v>
      </c>
      <c r="AU142" s="523"/>
      <c r="AV142" s="1083" t="str">
        <f t="shared" si="82"/>
        <v>CA</v>
      </c>
      <c r="AW142" s="1083" t="str">
        <f t="shared" si="82"/>
        <v>CL</v>
      </c>
      <c r="AX142" s="1083" t="str">
        <f t="shared" si="82"/>
        <v>AIC</v>
      </c>
      <c r="AY142" s="1083" t="str">
        <f t="shared" si="69"/>
        <v>ERB</v>
      </c>
      <c r="AZ142" s="1083" t="str">
        <f t="shared" si="69"/>
        <v>GRB</v>
      </c>
      <c r="BA142" s="1083" t="str">
        <f t="shared" si="69"/>
        <v>Non-Op</v>
      </c>
      <c r="BC142" s="623"/>
      <c r="BD142" s="623"/>
      <c r="BF142" s="623"/>
      <c r="BG142" s="623"/>
      <c r="BH142" s="623"/>
      <c r="BI142" s="623"/>
      <c r="BJ142" s="623"/>
      <c r="BK142" s="623"/>
      <c r="BL142" s="623"/>
      <c r="BN142" s="902"/>
    </row>
    <row r="143" spans="1:66" s="638" customFormat="1" ht="12" customHeight="1">
      <c r="A143" s="676">
        <v>13400342</v>
      </c>
      <c r="B143" s="635" t="s">
        <v>3444</v>
      </c>
      <c r="C143" s="634" t="s">
        <v>1518</v>
      </c>
      <c r="D143" s="635" t="s">
        <v>1384</v>
      </c>
      <c r="E143" s="635"/>
      <c r="F143" s="683">
        <v>43282</v>
      </c>
      <c r="G143" s="635"/>
      <c r="H143" s="1168">
        <v>0</v>
      </c>
      <c r="I143" s="1168">
        <v>1750000</v>
      </c>
      <c r="J143" s="1168">
        <v>0</v>
      </c>
      <c r="K143" s="1168">
        <v>6225000</v>
      </c>
      <c r="L143" s="1168">
        <v>14974903</v>
      </c>
      <c r="M143" s="1168">
        <v>7974643</v>
      </c>
      <c r="N143" s="1168">
        <v>12974610</v>
      </c>
      <c r="O143" s="1168">
        <v>2974480</v>
      </c>
      <c r="P143" s="1168">
        <v>2974480</v>
      </c>
      <c r="Q143" s="1168">
        <v>2974480</v>
      </c>
      <c r="R143" s="1168">
        <v>2974480</v>
      </c>
      <c r="S143" s="1168">
        <v>2974480</v>
      </c>
      <c r="T143" s="1168">
        <v>2974480</v>
      </c>
      <c r="U143" s="567"/>
      <c r="V143" s="567">
        <f t="shared" si="78"/>
        <v>5021566.333333333</v>
      </c>
      <c r="W143" s="1098"/>
      <c r="X143" s="1099"/>
      <c r="Y143" s="591">
        <f t="shared" si="76"/>
        <v>0</v>
      </c>
      <c r="Z143" s="899">
        <f t="shared" si="76"/>
        <v>0</v>
      </c>
      <c r="AA143" s="899">
        <f t="shared" si="76"/>
        <v>0</v>
      </c>
      <c r="AB143" s="1080">
        <f t="shared" si="83"/>
        <v>2974480</v>
      </c>
      <c r="AC143" s="1079">
        <f t="shared" si="84"/>
        <v>0</v>
      </c>
      <c r="AD143" s="899">
        <f t="shared" si="56"/>
        <v>0</v>
      </c>
      <c r="AE143" s="903">
        <f t="shared" si="54"/>
        <v>0</v>
      </c>
      <c r="AF143" s="1080">
        <f t="shared" si="55"/>
        <v>2974480</v>
      </c>
      <c r="AG143" s="1081">
        <f t="shared" si="59"/>
        <v>2974480</v>
      </c>
      <c r="AH143" s="1079">
        <f t="shared" si="85"/>
        <v>0</v>
      </c>
      <c r="AI143" s="901">
        <f t="shared" si="77"/>
        <v>0</v>
      </c>
      <c r="AJ143" s="899">
        <f t="shared" si="77"/>
        <v>0</v>
      </c>
      <c r="AK143" s="899">
        <f t="shared" si="77"/>
        <v>0</v>
      </c>
      <c r="AL143" s="1080">
        <f t="shared" si="86"/>
        <v>5021566.333333333</v>
      </c>
      <c r="AM143" s="1079">
        <f t="shared" si="87"/>
        <v>0</v>
      </c>
      <c r="AN143" s="899">
        <f t="shared" si="79"/>
        <v>0</v>
      </c>
      <c r="AO143" s="899">
        <f t="shared" si="80"/>
        <v>0</v>
      </c>
      <c r="AP143" s="899">
        <f t="shared" si="88"/>
        <v>5021566.333333333</v>
      </c>
      <c r="AQ143" s="1081">
        <f t="shared" ref="AQ143" si="89">SUM(AN143:AP143)</f>
        <v>5021566.333333333</v>
      </c>
      <c r="AR143" s="1079">
        <f t="shared" si="81"/>
        <v>0</v>
      </c>
      <c r="AS143" s="153"/>
      <c r="AT143" s="1082"/>
      <c r="AU143" s="523"/>
      <c r="AV143" s="1083" t="str">
        <f t="shared" si="82"/>
        <v>CA</v>
      </c>
      <c r="AW143" s="1083" t="str">
        <f t="shared" si="82"/>
        <v>CL</v>
      </c>
      <c r="AX143" s="1083" t="str">
        <f t="shared" si="82"/>
        <v>AIC</v>
      </c>
      <c r="AY143" s="1083" t="str">
        <f t="shared" si="69"/>
        <v>ERB</v>
      </c>
      <c r="AZ143" s="1083" t="str">
        <f t="shared" si="69"/>
        <v>GRB</v>
      </c>
      <c r="BA143" s="1083" t="str">
        <f t="shared" si="69"/>
        <v>Non-Op</v>
      </c>
      <c r="BC143" s="623"/>
      <c r="BD143" s="623"/>
      <c r="BF143" s="623"/>
      <c r="BG143" s="623"/>
      <c r="BH143" s="623"/>
      <c r="BI143" s="623"/>
      <c r="BJ143" s="623"/>
      <c r="BK143" s="623"/>
      <c r="BL143" s="623"/>
      <c r="BN143" s="902"/>
    </row>
    <row r="144" spans="1:66" s="638" customFormat="1" ht="12" customHeight="1">
      <c r="A144" s="676">
        <v>13400351</v>
      </c>
      <c r="B144" s="635" t="s">
        <v>3445</v>
      </c>
      <c r="C144" s="634" t="s">
        <v>1519</v>
      </c>
      <c r="D144" s="635" t="s">
        <v>1384</v>
      </c>
      <c r="E144" s="635"/>
      <c r="F144" s="683">
        <v>43435</v>
      </c>
      <c r="G144" s="635"/>
      <c r="H144" s="1168">
        <v>0</v>
      </c>
      <c r="I144" s="1168">
        <v>0</v>
      </c>
      <c r="J144" s="1168">
        <v>0</v>
      </c>
      <c r="K144" s="1168">
        <v>0</v>
      </c>
      <c r="L144" s="1168">
        <v>0</v>
      </c>
      <c r="M144" s="1168">
        <v>0</v>
      </c>
      <c r="N144" s="1168">
        <v>0</v>
      </c>
      <c r="O144" s="1168">
        <v>0</v>
      </c>
      <c r="P144" s="1168">
        <v>0</v>
      </c>
      <c r="Q144" s="1168">
        <v>0</v>
      </c>
      <c r="R144" s="1168">
        <v>0</v>
      </c>
      <c r="S144" s="1168">
        <v>0</v>
      </c>
      <c r="T144" s="1168">
        <v>0</v>
      </c>
      <c r="U144" s="567"/>
      <c r="V144" s="567">
        <f t="shared" si="78"/>
        <v>0</v>
      </c>
      <c r="W144" s="1098"/>
      <c r="X144" s="1099"/>
      <c r="Y144" s="591">
        <f t="shared" si="76"/>
        <v>0</v>
      </c>
      <c r="Z144" s="899">
        <f t="shared" si="76"/>
        <v>0</v>
      </c>
      <c r="AA144" s="899">
        <f t="shared" si="76"/>
        <v>0</v>
      </c>
      <c r="AB144" s="1080">
        <f t="shared" si="83"/>
        <v>0</v>
      </c>
      <c r="AC144" s="1079">
        <f t="shared" si="84"/>
        <v>0</v>
      </c>
      <c r="AD144" s="899">
        <f t="shared" si="56"/>
        <v>0</v>
      </c>
      <c r="AE144" s="903">
        <f t="shared" si="54"/>
        <v>0</v>
      </c>
      <c r="AF144" s="1080">
        <f t="shared" si="55"/>
        <v>0</v>
      </c>
      <c r="AG144" s="1081">
        <f t="shared" si="59"/>
        <v>0</v>
      </c>
      <c r="AH144" s="1079">
        <f t="shared" si="85"/>
        <v>0</v>
      </c>
      <c r="AI144" s="901">
        <f t="shared" si="77"/>
        <v>0</v>
      </c>
      <c r="AJ144" s="899">
        <f t="shared" si="77"/>
        <v>0</v>
      </c>
      <c r="AK144" s="899">
        <f t="shared" si="77"/>
        <v>0</v>
      </c>
      <c r="AL144" s="1080">
        <f t="shared" si="86"/>
        <v>0</v>
      </c>
      <c r="AM144" s="1079">
        <f t="shared" si="87"/>
        <v>0</v>
      </c>
      <c r="AN144" s="899">
        <f t="shared" si="79"/>
        <v>0</v>
      </c>
      <c r="AO144" s="899">
        <f t="shared" si="80"/>
        <v>0</v>
      </c>
      <c r="AP144" s="899">
        <f t="shared" si="88"/>
        <v>0</v>
      </c>
      <c r="AQ144" s="1081">
        <f t="shared" ref="AQ144" si="90">SUM(AN144:AP144)</f>
        <v>0</v>
      </c>
      <c r="AR144" s="1079">
        <f t="shared" si="81"/>
        <v>0</v>
      </c>
      <c r="AS144" s="153"/>
      <c r="AT144" s="1082"/>
      <c r="AU144" s="523"/>
      <c r="AV144" s="1083" t="str">
        <f t="shared" si="82"/>
        <v>CA</v>
      </c>
      <c r="AW144" s="1083" t="str">
        <f t="shared" si="82"/>
        <v>CL</v>
      </c>
      <c r="AX144" s="1083" t="str">
        <f t="shared" si="82"/>
        <v>AIC</v>
      </c>
      <c r="AY144" s="1083" t="str">
        <f t="shared" si="69"/>
        <v>ERB</v>
      </c>
      <c r="AZ144" s="1083" t="str">
        <f t="shared" si="69"/>
        <v>GRB</v>
      </c>
      <c r="BA144" s="1083" t="str">
        <f t="shared" si="69"/>
        <v>Non-Op</v>
      </c>
      <c r="BC144" s="623"/>
      <c r="BD144" s="623"/>
      <c r="BF144" s="623"/>
      <c r="BG144" s="623"/>
      <c r="BH144" s="623"/>
      <c r="BI144" s="623"/>
      <c r="BJ144" s="623"/>
      <c r="BK144" s="623"/>
      <c r="BL144" s="623"/>
      <c r="BN144" s="902"/>
    </row>
    <row r="145" spans="1:66" s="638" customFormat="1" ht="12" customHeight="1">
      <c r="A145" s="643">
        <v>13500003</v>
      </c>
      <c r="B145" s="644" t="s">
        <v>3446</v>
      </c>
      <c r="C145" s="634" t="s">
        <v>1520</v>
      </c>
      <c r="D145" s="635" t="s">
        <v>3098</v>
      </c>
      <c r="E145" s="635"/>
      <c r="F145" s="634"/>
      <c r="G145" s="635"/>
      <c r="H145" s="1168">
        <v>0</v>
      </c>
      <c r="I145" s="1168">
        <v>0</v>
      </c>
      <c r="J145" s="1168">
        <v>0</v>
      </c>
      <c r="K145" s="1168">
        <v>0</v>
      </c>
      <c r="L145" s="1168">
        <v>0</v>
      </c>
      <c r="M145" s="1168">
        <v>0</v>
      </c>
      <c r="N145" s="1168">
        <v>0</v>
      </c>
      <c r="O145" s="1168">
        <v>0</v>
      </c>
      <c r="P145" s="1168">
        <v>0</v>
      </c>
      <c r="Q145" s="1168">
        <v>0</v>
      </c>
      <c r="R145" s="1168">
        <v>0</v>
      </c>
      <c r="S145" s="1168">
        <v>0</v>
      </c>
      <c r="T145" s="1168">
        <v>0</v>
      </c>
      <c r="U145" s="567"/>
      <c r="V145" s="567">
        <f t="shared" si="78"/>
        <v>0</v>
      </c>
      <c r="W145" s="1084"/>
      <c r="X145" s="1085"/>
      <c r="Y145" s="591">
        <f t="shared" si="76"/>
        <v>0</v>
      </c>
      <c r="Z145" s="899">
        <f t="shared" si="76"/>
        <v>0</v>
      </c>
      <c r="AA145" s="899">
        <f t="shared" si="76"/>
        <v>0</v>
      </c>
      <c r="AB145" s="1080">
        <f t="shared" si="83"/>
        <v>0</v>
      </c>
      <c r="AC145" s="1079">
        <f t="shared" si="84"/>
        <v>0</v>
      </c>
      <c r="AD145" s="899">
        <f t="shared" si="56"/>
        <v>0</v>
      </c>
      <c r="AE145" s="903">
        <f t="shared" si="54"/>
        <v>0</v>
      </c>
      <c r="AF145" s="1080">
        <f t="shared" si="55"/>
        <v>0</v>
      </c>
      <c r="AG145" s="1081">
        <f t="shared" si="59"/>
        <v>0</v>
      </c>
      <c r="AH145" s="1079">
        <f t="shared" si="85"/>
        <v>0</v>
      </c>
      <c r="AI145" s="901">
        <f t="shared" si="77"/>
        <v>0</v>
      </c>
      <c r="AJ145" s="899">
        <f t="shared" si="77"/>
        <v>0</v>
      </c>
      <c r="AK145" s="899">
        <f t="shared" si="77"/>
        <v>0</v>
      </c>
      <c r="AL145" s="1080">
        <f t="shared" si="86"/>
        <v>0</v>
      </c>
      <c r="AM145" s="1079">
        <f t="shared" si="87"/>
        <v>0</v>
      </c>
      <c r="AN145" s="899">
        <f t="shared" si="79"/>
        <v>0</v>
      </c>
      <c r="AO145" s="899">
        <f t="shared" si="80"/>
        <v>0</v>
      </c>
      <c r="AP145" s="899">
        <f t="shared" si="88"/>
        <v>0</v>
      </c>
      <c r="AQ145" s="1081">
        <f t="shared" si="60"/>
        <v>0</v>
      </c>
      <c r="AR145" s="1079">
        <f t="shared" si="81"/>
        <v>0</v>
      </c>
      <c r="AS145" s="153"/>
      <c r="AT145" s="1082"/>
      <c r="AU145" s="523"/>
      <c r="AV145" s="1083" t="str">
        <f t="shared" si="82"/>
        <v>CA</v>
      </c>
      <c r="AW145" s="1083" t="str">
        <f t="shared" si="82"/>
        <v>CL</v>
      </c>
      <c r="AX145" s="1083" t="str">
        <f t="shared" si="82"/>
        <v>AIC</v>
      </c>
      <c r="AY145" s="1083" t="str">
        <f t="shared" si="69"/>
        <v>ERB</v>
      </c>
      <c r="AZ145" s="1083" t="str">
        <f t="shared" si="69"/>
        <v>GRB</v>
      </c>
      <c r="BA145" s="1083" t="str">
        <f t="shared" si="69"/>
        <v>Non-Op</v>
      </c>
      <c r="BC145" s="623"/>
      <c r="BD145" s="623"/>
      <c r="BF145" s="623"/>
      <c r="BG145" s="623"/>
      <c r="BH145" s="623"/>
      <c r="BI145" s="623"/>
      <c r="BJ145" s="623"/>
      <c r="BK145" s="623"/>
      <c r="BL145" s="623"/>
      <c r="BN145" s="902"/>
    </row>
    <row r="146" spans="1:66" s="638" customFormat="1" ht="12" customHeight="1">
      <c r="A146" s="643">
        <v>13500041</v>
      </c>
      <c r="B146" s="644" t="s">
        <v>3447</v>
      </c>
      <c r="C146" s="634" t="s">
        <v>1521</v>
      </c>
      <c r="D146" s="635" t="s">
        <v>3098</v>
      </c>
      <c r="E146" s="635"/>
      <c r="F146" s="634"/>
      <c r="G146" s="635"/>
      <c r="H146" s="1168">
        <v>38308.75</v>
      </c>
      <c r="I146" s="1168">
        <v>54197.32</v>
      </c>
      <c r="J146" s="1168">
        <v>368594.2</v>
      </c>
      <c r="K146" s="1168">
        <v>-1741.28</v>
      </c>
      <c r="L146" s="1168">
        <v>445908.66</v>
      </c>
      <c r="M146" s="1168">
        <v>844208.01</v>
      </c>
      <c r="N146" s="1168">
        <v>395407.7</v>
      </c>
      <c r="O146" s="1168">
        <v>-568156.77</v>
      </c>
      <c r="P146" s="1168">
        <v>-278555.27</v>
      </c>
      <c r="Q146" s="1168">
        <v>-217352.59</v>
      </c>
      <c r="R146" s="1168">
        <v>-189270.21</v>
      </c>
      <c r="S146" s="1168">
        <v>-267145.09999999998</v>
      </c>
      <c r="T146" s="1168">
        <v>-136678.03</v>
      </c>
      <c r="U146" s="567"/>
      <c r="V146" s="567">
        <f t="shared" si="78"/>
        <v>44742.502499999995</v>
      </c>
      <c r="W146" s="1084"/>
      <c r="X146" s="1085"/>
      <c r="Y146" s="591">
        <f t="shared" si="76"/>
        <v>-136678.03</v>
      </c>
      <c r="Z146" s="899">
        <f t="shared" si="76"/>
        <v>0</v>
      </c>
      <c r="AA146" s="899">
        <f t="shared" si="76"/>
        <v>0</v>
      </c>
      <c r="AB146" s="1080">
        <f t="shared" si="83"/>
        <v>0</v>
      </c>
      <c r="AC146" s="1079">
        <f t="shared" si="84"/>
        <v>0</v>
      </c>
      <c r="AD146" s="899">
        <f t="shared" si="56"/>
        <v>0</v>
      </c>
      <c r="AE146" s="903">
        <f t="shared" ref="AE146:AE209" si="91">IF($D146=AE$5,$T146,IF($D146=AE$4, $T146*$AK$2,0))</f>
        <v>0</v>
      </c>
      <c r="AF146" s="1080">
        <f t="shared" ref="AF146:AF209" si="92">IF($D146=AF$5,$T146,IF($D146=AF$4, $T146*$AL$2,0))</f>
        <v>0</v>
      </c>
      <c r="AG146" s="1081">
        <f t="shared" si="59"/>
        <v>0</v>
      </c>
      <c r="AH146" s="1079">
        <f t="shared" si="85"/>
        <v>0</v>
      </c>
      <c r="AI146" s="901">
        <f t="shared" si="77"/>
        <v>44742.502499999995</v>
      </c>
      <c r="AJ146" s="899">
        <f t="shared" si="77"/>
        <v>0</v>
      </c>
      <c r="AK146" s="899">
        <f t="shared" si="77"/>
        <v>0</v>
      </c>
      <c r="AL146" s="1080">
        <f t="shared" si="86"/>
        <v>0</v>
      </c>
      <c r="AM146" s="1079">
        <f t="shared" si="87"/>
        <v>0</v>
      </c>
      <c r="AN146" s="899">
        <f t="shared" si="79"/>
        <v>0</v>
      </c>
      <c r="AO146" s="899">
        <f t="shared" si="80"/>
        <v>0</v>
      </c>
      <c r="AP146" s="899">
        <f t="shared" si="88"/>
        <v>0</v>
      </c>
      <c r="AQ146" s="1081">
        <f t="shared" si="60"/>
        <v>0</v>
      </c>
      <c r="AR146" s="1079">
        <f t="shared" si="81"/>
        <v>0</v>
      </c>
      <c r="AS146" s="153"/>
      <c r="AT146" s="1082"/>
      <c r="AU146" s="523"/>
      <c r="AV146" s="1083" t="str">
        <f t="shared" si="82"/>
        <v>CA</v>
      </c>
      <c r="AW146" s="1083" t="str">
        <f t="shared" si="82"/>
        <v>CL</v>
      </c>
      <c r="AX146" s="1083" t="str">
        <f t="shared" si="82"/>
        <v>AIC</v>
      </c>
      <c r="AY146" s="1083" t="str">
        <f t="shared" si="69"/>
        <v>ERB</v>
      </c>
      <c r="AZ146" s="1083" t="str">
        <f t="shared" si="69"/>
        <v>GRB</v>
      </c>
      <c r="BA146" s="1083" t="str">
        <f t="shared" si="69"/>
        <v>Non-Op</v>
      </c>
      <c r="BC146" s="623"/>
      <c r="BD146" s="623"/>
      <c r="BF146" s="623"/>
      <c r="BG146" s="623"/>
      <c r="BH146" s="623"/>
      <c r="BI146" s="623"/>
      <c r="BJ146" s="623"/>
      <c r="BK146" s="623"/>
      <c r="BL146" s="623"/>
      <c r="BN146" s="915"/>
    </row>
    <row r="147" spans="1:66" s="638" customFormat="1" ht="12" customHeight="1">
      <c r="A147" s="643">
        <v>13500051</v>
      </c>
      <c r="B147" s="644" t="s">
        <v>3448</v>
      </c>
      <c r="C147" s="634" t="s">
        <v>1522</v>
      </c>
      <c r="D147" s="635" t="s">
        <v>3098</v>
      </c>
      <c r="E147" s="635"/>
      <c r="F147" s="634"/>
      <c r="G147" s="635"/>
      <c r="H147" s="1168">
        <v>73353</v>
      </c>
      <c r="I147" s="1168">
        <v>73353</v>
      </c>
      <c r="J147" s="1168">
        <v>73353</v>
      </c>
      <c r="K147" s="1168">
        <v>73353</v>
      </c>
      <c r="L147" s="1168">
        <v>73353</v>
      </c>
      <c r="M147" s="1168">
        <v>73353</v>
      </c>
      <c r="N147" s="1168">
        <v>73353</v>
      </c>
      <c r="O147" s="1168">
        <v>73353</v>
      </c>
      <c r="P147" s="1168">
        <v>73353</v>
      </c>
      <c r="Q147" s="1168">
        <v>73353</v>
      </c>
      <c r="R147" s="1168">
        <v>73353</v>
      </c>
      <c r="S147" s="1168">
        <v>73353</v>
      </c>
      <c r="T147" s="1168">
        <v>73353</v>
      </c>
      <c r="U147" s="567"/>
      <c r="V147" s="567">
        <f t="shared" si="78"/>
        <v>73353</v>
      </c>
      <c r="W147" s="1084"/>
      <c r="X147" s="1085"/>
      <c r="Y147" s="591">
        <f t="shared" si="76"/>
        <v>73353</v>
      </c>
      <c r="Z147" s="899">
        <f t="shared" si="76"/>
        <v>0</v>
      </c>
      <c r="AA147" s="899">
        <f t="shared" si="76"/>
        <v>0</v>
      </c>
      <c r="AB147" s="1080">
        <f t="shared" si="83"/>
        <v>0</v>
      </c>
      <c r="AC147" s="1079">
        <f t="shared" si="84"/>
        <v>0</v>
      </c>
      <c r="AD147" s="899">
        <f t="shared" si="56"/>
        <v>0</v>
      </c>
      <c r="AE147" s="903">
        <f t="shared" si="91"/>
        <v>0</v>
      </c>
      <c r="AF147" s="1080">
        <f t="shared" si="92"/>
        <v>0</v>
      </c>
      <c r="AG147" s="1081">
        <f t="shared" si="59"/>
        <v>0</v>
      </c>
      <c r="AH147" s="1079">
        <f t="shared" si="85"/>
        <v>0</v>
      </c>
      <c r="AI147" s="901">
        <f t="shared" si="77"/>
        <v>73353</v>
      </c>
      <c r="AJ147" s="899">
        <f t="shared" si="77"/>
        <v>0</v>
      </c>
      <c r="AK147" s="899">
        <f t="shared" si="77"/>
        <v>0</v>
      </c>
      <c r="AL147" s="1080">
        <f t="shared" si="86"/>
        <v>0</v>
      </c>
      <c r="AM147" s="1079">
        <f t="shared" si="87"/>
        <v>0</v>
      </c>
      <c r="AN147" s="899">
        <f t="shared" si="79"/>
        <v>0</v>
      </c>
      <c r="AO147" s="899">
        <f t="shared" si="80"/>
        <v>0</v>
      </c>
      <c r="AP147" s="899">
        <f t="shared" si="88"/>
        <v>0</v>
      </c>
      <c r="AQ147" s="1081">
        <f t="shared" si="60"/>
        <v>0</v>
      </c>
      <c r="AR147" s="1079">
        <f t="shared" si="81"/>
        <v>0</v>
      </c>
      <c r="AS147" s="153"/>
      <c r="AT147" s="1082"/>
      <c r="AU147" s="523"/>
      <c r="AV147" s="1083" t="str">
        <f t="shared" si="82"/>
        <v>CA</v>
      </c>
      <c r="AW147" s="1083" t="str">
        <f t="shared" si="82"/>
        <v>CL</v>
      </c>
      <c r="AX147" s="1083" t="str">
        <f t="shared" si="82"/>
        <v>AIC</v>
      </c>
      <c r="AY147" s="1083" t="str">
        <f t="shared" si="69"/>
        <v>ERB</v>
      </c>
      <c r="AZ147" s="1083" t="str">
        <f t="shared" si="69"/>
        <v>GRB</v>
      </c>
      <c r="BA147" s="1083" t="str">
        <f t="shared" si="69"/>
        <v>Non-Op</v>
      </c>
      <c r="BC147" s="623"/>
      <c r="BD147" s="623"/>
      <c r="BF147" s="623"/>
      <c r="BG147" s="623"/>
      <c r="BH147" s="623"/>
      <c r="BI147" s="623"/>
      <c r="BJ147" s="623"/>
      <c r="BK147" s="623"/>
      <c r="BL147" s="623"/>
      <c r="BN147" s="902"/>
    </row>
    <row r="148" spans="1:66" s="638" customFormat="1" ht="12" customHeight="1">
      <c r="A148" s="643">
        <v>13500061</v>
      </c>
      <c r="B148" s="644" t="s">
        <v>3449</v>
      </c>
      <c r="C148" s="634" t="s">
        <v>1523</v>
      </c>
      <c r="D148" s="635" t="s">
        <v>3098</v>
      </c>
      <c r="E148" s="635"/>
      <c r="F148" s="634"/>
      <c r="G148" s="635"/>
      <c r="H148" s="1168">
        <v>1172337</v>
      </c>
      <c r="I148" s="1168">
        <v>1172337</v>
      </c>
      <c r="J148" s="1168">
        <v>1172337</v>
      </c>
      <c r="K148" s="1168">
        <v>1172337</v>
      </c>
      <c r="L148" s="1168">
        <v>1172337</v>
      </c>
      <c r="M148" s="1168">
        <v>1172337</v>
      </c>
      <c r="N148" s="1168">
        <v>1172337</v>
      </c>
      <c r="O148" s="1168">
        <v>1172337</v>
      </c>
      <c r="P148" s="1168">
        <v>1172337</v>
      </c>
      <c r="Q148" s="1168">
        <v>1172337</v>
      </c>
      <c r="R148" s="1168">
        <v>1172337</v>
      </c>
      <c r="S148" s="1168">
        <v>1172337</v>
      </c>
      <c r="T148" s="1168">
        <v>1172337</v>
      </c>
      <c r="U148" s="567"/>
      <c r="V148" s="567">
        <f t="shared" si="78"/>
        <v>1172337</v>
      </c>
      <c r="W148" s="1084"/>
      <c r="X148" s="1085"/>
      <c r="Y148" s="591">
        <f t="shared" si="76"/>
        <v>1172337</v>
      </c>
      <c r="Z148" s="899">
        <f t="shared" si="76"/>
        <v>0</v>
      </c>
      <c r="AA148" s="899">
        <f t="shared" si="76"/>
        <v>0</v>
      </c>
      <c r="AB148" s="1080">
        <f t="shared" si="83"/>
        <v>0</v>
      </c>
      <c r="AC148" s="1079">
        <f t="shared" si="84"/>
        <v>0</v>
      </c>
      <c r="AD148" s="899">
        <f t="shared" si="56"/>
        <v>0</v>
      </c>
      <c r="AE148" s="903">
        <f t="shared" si="91"/>
        <v>0</v>
      </c>
      <c r="AF148" s="1080">
        <f t="shared" si="92"/>
        <v>0</v>
      </c>
      <c r="AG148" s="1081">
        <f t="shared" si="59"/>
        <v>0</v>
      </c>
      <c r="AH148" s="1079">
        <f t="shared" si="85"/>
        <v>0</v>
      </c>
      <c r="AI148" s="901">
        <f t="shared" si="77"/>
        <v>1172337</v>
      </c>
      <c r="AJ148" s="899">
        <f t="shared" si="77"/>
        <v>0</v>
      </c>
      <c r="AK148" s="899">
        <f t="shared" si="77"/>
        <v>0</v>
      </c>
      <c r="AL148" s="1080">
        <f t="shared" si="86"/>
        <v>0</v>
      </c>
      <c r="AM148" s="1079">
        <f t="shared" si="87"/>
        <v>0</v>
      </c>
      <c r="AN148" s="899">
        <f t="shared" si="79"/>
        <v>0</v>
      </c>
      <c r="AO148" s="899">
        <f t="shared" si="80"/>
        <v>0</v>
      </c>
      <c r="AP148" s="899">
        <f t="shared" si="88"/>
        <v>0</v>
      </c>
      <c r="AQ148" s="1081">
        <f t="shared" si="60"/>
        <v>0</v>
      </c>
      <c r="AR148" s="1079">
        <f t="shared" si="81"/>
        <v>0</v>
      </c>
      <c r="AS148" s="153"/>
      <c r="AT148" s="1082"/>
      <c r="AU148" s="523"/>
      <c r="AV148" s="1083" t="str">
        <f t="shared" si="82"/>
        <v>CA</v>
      </c>
      <c r="AW148" s="1083" t="str">
        <f t="shared" si="82"/>
        <v>CL</v>
      </c>
      <c r="AX148" s="1083" t="str">
        <f t="shared" si="82"/>
        <v>AIC</v>
      </c>
      <c r="AY148" s="1083" t="str">
        <f t="shared" si="69"/>
        <v>ERB</v>
      </c>
      <c r="AZ148" s="1083" t="str">
        <f t="shared" si="69"/>
        <v>GRB</v>
      </c>
      <c r="BA148" s="1083" t="str">
        <f t="shared" si="69"/>
        <v>Non-Op</v>
      </c>
      <c r="BC148" s="623"/>
      <c r="BD148" s="623"/>
      <c r="BF148" s="623"/>
      <c r="BG148" s="623"/>
      <c r="BH148" s="623"/>
      <c r="BI148" s="623"/>
      <c r="BJ148" s="623"/>
      <c r="BK148" s="623"/>
      <c r="BL148" s="623"/>
      <c r="BN148" s="902"/>
    </row>
    <row r="149" spans="1:66" s="638" customFormat="1" ht="12" customHeight="1">
      <c r="A149" s="643">
        <v>13500071</v>
      </c>
      <c r="B149" s="644" t="s">
        <v>3450</v>
      </c>
      <c r="C149" s="634" t="s">
        <v>1524</v>
      </c>
      <c r="D149" s="635" t="s">
        <v>3098</v>
      </c>
      <c r="E149" s="635"/>
      <c r="F149" s="634"/>
      <c r="G149" s="635"/>
      <c r="H149" s="1168">
        <v>1135288</v>
      </c>
      <c r="I149" s="1168">
        <v>1135288</v>
      </c>
      <c r="J149" s="1168">
        <v>1777597</v>
      </c>
      <c r="K149" s="1168">
        <v>1777597</v>
      </c>
      <c r="L149" s="1168">
        <v>1777597</v>
      </c>
      <c r="M149" s="1168">
        <v>1777597</v>
      </c>
      <c r="N149" s="1168">
        <v>1777597</v>
      </c>
      <c r="O149" s="1168">
        <v>1777597</v>
      </c>
      <c r="P149" s="1168">
        <v>1777597</v>
      </c>
      <c r="Q149" s="1168">
        <v>1777597</v>
      </c>
      <c r="R149" s="1168">
        <v>1777597</v>
      </c>
      <c r="S149" s="1168">
        <v>1777597</v>
      </c>
      <c r="T149" s="1168">
        <v>1777597</v>
      </c>
      <c r="U149" s="567"/>
      <c r="V149" s="567">
        <f t="shared" si="78"/>
        <v>1697308.375</v>
      </c>
      <c r="W149" s="1084"/>
      <c r="X149" s="1085"/>
      <c r="Y149" s="591">
        <f t="shared" si="76"/>
        <v>1777597</v>
      </c>
      <c r="Z149" s="899">
        <f t="shared" si="76"/>
        <v>0</v>
      </c>
      <c r="AA149" s="899">
        <f t="shared" si="76"/>
        <v>0</v>
      </c>
      <c r="AB149" s="1080">
        <f t="shared" si="83"/>
        <v>0</v>
      </c>
      <c r="AC149" s="1079">
        <f t="shared" si="84"/>
        <v>0</v>
      </c>
      <c r="AD149" s="899">
        <f t="shared" si="56"/>
        <v>0</v>
      </c>
      <c r="AE149" s="903">
        <f t="shared" si="91"/>
        <v>0</v>
      </c>
      <c r="AF149" s="1080">
        <f t="shared" si="92"/>
        <v>0</v>
      </c>
      <c r="AG149" s="1081">
        <f t="shared" si="59"/>
        <v>0</v>
      </c>
      <c r="AH149" s="1079">
        <f t="shared" si="85"/>
        <v>0</v>
      </c>
      <c r="AI149" s="901">
        <f t="shared" si="77"/>
        <v>1697308.375</v>
      </c>
      <c r="AJ149" s="899">
        <f t="shared" si="77"/>
        <v>0</v>
      </c>
      <c r="AK149" s="899">
        <f t="shared" si="77"/>
        <v>0</v>
      </c>
      <c r="AL149" s="1080">
        <f t="shared" si="86"/>
        <v>0</v>
      </c>
      <c r="AM149" s="1079">
        <f t="shared" si="87"/>
        <v>0</v>
      </c>
      <c r="AN149" s="899">
        <f t="shared" si="79"/>
        <v>0</v>
      </c>
      <c r="AO149" s="899">
        <f t="shared" si="80"/>
        <v>0</v>
      </c>
      <c r="AP149" s="899">
        <f t="shared" si="88"/>
        <v>0</v>
      </c>
      <c r="AQ149" s="1081">
        <f t="shared" si="60"/>
        <v>0</v>
      </c>
      <c r="AR149" s="1079">
        <f t="shared" si="81"/>
        <v>0</v>
      </c>
      <c r="AS149" s="153"/>
      <c r="AT149" s="1082"/>
      <c r="AU149" s="523"/>
      <c r="AV149" s="1083" t="str">
        <f t="shared" si="82"/>
        <v>CA</v>
      </c>
      <c r="AW149" s="1083" t="str">
        <f t="shared" si="82"/>
        <v>CL</v>
      </c>
      <c r="AX149" s="1083" t="str">
        <f t="shared" si="82"/>
        <v>AIC</v>
      </c>
      <c r="AY149" s="1083" t="str">
        <f t="shared" si="69"/>
        <v>ERB</v>
      </c>
      <c r="AZ149" s="1083" t="str">
        <f t="shared" si="69"/>
        <v>GRB</v>
      </c>
      <c r="BA149" s="1083" t="str">
        <f t="shared" si="69"/>
        <v>Non-Op</v>
      </c>
      <c r="BC149" s="623"/>
      <c r="BD149" s="623"/>
      <c r="BF149" s="623"/>
      <c r="BG149" s="623"/>
      <c r="BH149" s="623"/>
      <c r="BI149" s="623"/>
      <c r="BJ149" s="623"/>
      <c r="BK149" s="623"/>
      <c r="BL149" s="623"/>
      <c r="BN149" s="902"/>
    </row>
    <row r="150" spans="1:66" s="638" customFormat="1" ht="12" customHeight="1">
      <c r="A150" s="643">
        <v>13500183</v>
      </c>
      <c r="B150" s="644" t="s">
        <v>3451</v>
      </c>
      <c r="C150" s="634" t="s">
        <v>1525</v>
      </c>
      <c r="D150" s="635" t="s">
        <v>3098</v>
      </c>
      <c r="E150" s="635"/>
      <c r="F150" s="634"/>
      <c r="G150" s="635"/>
      <c r="H150" s="1168">
        <v>100000</v>
      </c>
      <c r="I150" s="1168">
        <v>100000</v>
      </c>
      <c r="J150" s="1168">
        <v>100000</v>
      </c>
      <c r="K150" s="1168">
        <v>100000</v>
      </c>
      <c r="L150" s="1168">
        <v>100000</v>
      </c>
      <c r="M150" s="1168">
        <v>100000</v>
      </c>
      <c r="N150" s="1168">
        <v>100000</v>
      </c>
      <c r="O150" s="1168">
        <v>100000</v>
      </c>
      <c r="P150" s="1168">
        <v>100000</v>
      </c>
      <c r="Q150" s="1168">
        <v>100000</v>
      </c>
      <c r="R150" s="1168">
        <v>100000</v>
      </c>
      <c r="S150" s="1168">
        <v>100000</v>
      </c>
      <c r="T150" s="1168">
        <v>100000</v>
      </c>
      <c r="U150" s="567"/>
      <c r="V150" s="567">
        <f t="shared" si="78"/>
        <v>100000</v>
      </c>
      <c r="W150" s="1084"/>
      <c r="X150" s="1085"/>
      <c r="Y150" s="591">
        <f t="shared" si="76"/>
        <v>100000</v>
      </c>
      <c r="Z150" s="899">
        <f t="shared" si="76"/>
        <v>0</v>
      </c>
      <c r="AA150" s="899">
        <f t="shared" si="76"/>
        <v>0</v>
      </c>
      <c r="AB150" s="1080">
        <f t="shared" si="83"/>
        <v>0</v>
      </c>
      <c r="AC150" s="1079">
        <f t="shared" si="84"/>
        <v>0</v>
      </c>
      <c r="AD150" s="899">
        <f t="shared" si="56"/>
        <v>0</v>
      </c>
      <c r="AE150" s="903">
        <f t="shared" si="91"/>
        <v>0</v>
      </c>
      <c r="AF150" s="1080">
        <f t="shared" si="92"/>
        <v>0</v>
      </c>
      <c r="AG150" s="1081">
        <f t="shared" si="59"/>
        <v>0</v>
      </c>
      <c r="AH150" s="1079">
        <f t="shared" si="85"/>
        <v>0</v>
      </c>
      <c r="AI150" s="901">
        <f t="shared" si="77"/>
        <v>100000</v>
      </c>
      <c r="AJ150" s="899">
        <f t="shared" si="77"/>
        <v>0</v>
      </c>
      <c r="AK150" s="899">
        <f t="shared" si="77"/>
        <v>0</v>
      </c>
      <c r="AL150" s="1080">
        <f t="shared" si="86"/>
        <v>0</v>
      </c>
      <c r="AM150" s="1079">
        <f t="shared" si="87"/>
        <v>0</v>
      </c>
      <c r="AN150" s="899">
        <f t="shared" si="79"/>
        <v>0</v>
      </c>
      <c r="AO150" s="899">
        <f t="shared" si="80"/>
        <v>0</v>
      </c>
      <c r="AP150" s="899">
        <f t="shared" si="88"/>
        <v>0</v>
      </c>
      <c r="AQ150" s="1081">
        <f t="shared" si="60"/>
        <v>0</v>
      </c>
      <c r="AR150" s="1079">
        <f t="shared" si="81"/>
        <v>0</v>
      </c>
      <c r="AS150" s="153"/>
      <c r="AT150" s="1082"/>
      <c r="AU150" s="523"/>
      <c r="AV150" s="1083" t="str">
        <f t="shared" si="82"/>
        <v>CA</v>
      </c>
      <c r="AW150" s="1083" t="str">
        <f t="shared" si="82"/>
        <v>CL</v>
      </c>
      <c r="AX150" s="1083" t="str">
        <f t="shared" si="82"/>
        <v>AIC</v>
      </c>
      <c r="AY150" s="1083" t="str">
        <f t="shared" si="69"/>
        <v>ERB</v>
      </c>
      <c r="AZ150" s="1083" t="str">
        <f t="shared" si="69"/>
        <v>GRB</v>
      </c>
      <c r="BA150" s="1083" t="str">
        <f t="shared" si="69"/>
        <v>Non-Op</v>
      </c>
      <c r="BC150" s="623"/>
      <c r="BD150" s="623"/>
      <c r="BF150" s="623"/>
      <c r="BG150" s="623"/>
      <c r="BH150" s="623"/>
      <c r="BI150" s="623"/>
      <c r="BJ150" s="623"/>
      <c r="BK150" s="623"/>
      <c r="BL150" s="623"/>
      <c r="BN150" s="902"/>
    </row>
    <row r="151" spans="1:66" s="638" customFormat="1" ht="12" customHeight="1">
      <c r="A151" s="645">
        <v>13500192</v>
      </c>
      <c r="B151" s="646" t="s">
        <v>3452</v>
      </c>
      <c r="C151" s="578" t="s">
        <v>1526</v>
      </c>
      <c r="D151" s="648" t="s">
        <v>3098</v>
      </c>
      <c r="E151" s="648"/>
      <c r="F151" s="999"/>
      <c r="G151" s="648"/>
      <c r="H151" s="1171">
        <v>0</v>
      </c>
      <c r="I151" s="1171">
        <v>0</v>
      </c>
      <c r="J151" s="1171">
        <v>0</v>
      </c>
      <c r="K151" s="1171">
        <v>0</v>
      </c>
      <c r="L151" s="1171">
        <v>0</v>
      </c>
      <c r="M151" s="1171">
        <v>0</v>
      </c>
      <c r="N151" s="1171">
        <v>0</v>
      </c>
      <c r="O151" s="1171">
        <v>0</v>
      </c>
      <c r="P151" s="1171">
        <v>0</v>
      </c>
      <c r="Q151" s="1171">
        <v>0</v>
      </c>
      <c r="R151" s="1171">
        <v>0</v>
      </c>
      <c r="S151" s="1171">
        <v>0</v>
      </c>
      <c r="T151" s="1171">
        <v>0</v>
      </c>
      <c r="U151" s="569"/>
      <c r="V151" s="569">
        <f t="shared" si="78"/>
        <v>0</v>
      </c>
      <c r="W151" s="1084"/>
      <c r="X151" s="1085"/>
      <c r="Y151" s="591">
        <f t="shared" si="76"/>
        <v>0</v>
      </c>
      <c r="Z151" s="899">
        <f t="shared" si="76"/>
        <v>0</v>
      </c>
      <c r="AA151" s="899">
        <f t="shared" si="76"/>
        <v>0</v>
      </c>
      <c r="AB151" s="1080">
        <f t="shared" si="83"/>
        <v>0</v>
      </c>
      <c r="AC151" s="1079">
        <f t="shared" si="84"/>
        <v>0</v>
      </c>
      <c r="AD151" s="899">
        <f t="shared" si="56"/>
        <v>0</v>
      </c>
      <c r="AE151" s="903">
        <f t="shared" si="91"/>
        <v>0</v>
      </c>
      <c r="AF151" s="1080">
        <f t="shared" si="92"/>
        <v>0</v>
      </c>
      <c r="AG151" s="1081">
        <f t="shared" si="59"/>
        <v>0</v>
      </c>
      <c r="AH151" s="1079">
        <f t="shared" si="85"/>
        <v>0</v>
      </c>
      <c r="AI151" s="901">
        <f t="shared" si="77"/>
        <v>0</v>
      </c>
      <c r="AJ151" s="899">
        <f t="shared" si="77"/>
        <v>0</v>
      </c>
      <c r="AK151" s="899">
        <f t="shared" si="77"/>
        <v>0</v>
      </c>
      <c r="AL151" s="1080">
        <f t="shared" si="86"/>
        <v>0</v>
      </c>
      <c r="AM151" s="1079">
        <f t="shared" si="87"/>
        <v>0</v>
      </c>
      <c r="AN151" s="899">
        <f t="shared" si="79"/>
        <v>0</v>
      </c>
      <c r="AO151" s="899">
        <f t="shared" si="80"/>
        <v>0</v>
      </c>
      <c r="AP151" s="899">
        <f t="shared" si="88"/>
        <v>0</v>
      </c>
      <c r="AQ151" s="1081">
        <f t="shared" si="60"/>
        <v>0</v>
      </c>
      <c r="AR151" s="1079">
        <f t="shared" si="81"/>
        <v>0</v>
      </c>
      <c r="AS151" s="153"/>
      <c r="AT151" s="1082"/>
      <c r="AU151" s="523"/>
      <c r="AV151" s="1083" t="str">
        <f t="shared" si="82"/>
        <v>CA</v>
      </c>
      <c r="AW151" s="1083" t="str">
        <f t="shared" si="82"/>
        <v>CL</v>
      </c>
      <c r="AX151" s="1083" t="str">
        <f t="shared" si="82"/>
        <v>AIC</v>
      </c>
      <c r="AY151" s="1083" t="str">
        <f t="shared" si="69"/>
        <v>ERB</v>
      </c>
      <c r="AZ151" s="1083" t="str">
        <f t="shared" si="69"/>
        <v>GRB</v>
      </c>
      <c r="BA151" s="1083" t="str">
        <f t="shared" si="69"/>
        <v>Non-Op</v>
      </c>
      <c r="BC151" s="623"/>
      <c r="BD151" s="623"/>
      <c r="BF151" s="623"/>
      <c r="BG151" s="623"/>
      <c r="BH151" s="623"/>
      <c r="BI151" s="623"/>
      <c r="BJ151" s="623"/>
      <c r="BK151" s="623"/>
      <c r="BL151" s="623"/>
      <c r="BN151" s="902"/>
    </row>
    <row r="152" spans="1:66" s="638" customFormat="1" ht="12" customHeight="1">
      <c r="A152" s="655">
        <v>13500201</v>
      </c>
      <c r="B152" s="652" t="s">
        <v>3453</v>
      </c>
      <c r="C152" s="916" t="s">
        <v>1527</v>
      </c>
      <c r="D152" s="656" t="s">
        <v>3098</v>
      </c>
      <c r="E152" s="656"/>
      <c r="F152" s="989"/>
      <c r="G152" s="656"/>
      <c r="H152" s="1172">
        <v>1117866.96</v>
      </c>
      <c r="I152" s="1172">
        <v>1176534.07</v>
      </c>
      <c r="J152" s="1172">
        <v>1050314.6200000001</v>
      </c>
      <c r="K152" s="1172">
        <v>1012350.79</v>
      </c>
      <c r="L152" s="1172">
        <v>442427.6</v>
      </c>
      <c r="M152" s="1172">
        <v>685368.18</v>
      </c>
      <c r="N152" s="1172">
        <v>771635.61</v>
      </c>
      <c r="O152" s="1172">
        <v>601177.16</v>
      </c>
      <c r="P152" s="1172">
        <v>382281.92</v>
      </c>
      <c r="Q152" s="1172">
        <v>463375.26</v>
      </c>
      <c r="R152" s="1172">
        <v>741632.08</v>
      </c>
      <c r="S152" s="1172">
        <v>714631.63</v>
      </c>
      <c r="T152" s="1172">
        <v>922651.9</v>
      </c>
      <c r="U152" s="607"/>
      <c r="V152" s="607">
        <f t="shared" si="78"/>
        <v>755165.69583333342</v>
      </c>
      <c r="W152" s="1084"/>
      <c r="X152" s="1085"/>
      <c r="Y152" s="591">
        <f t="shared" si="76"/>
        <v>922651.9</v>
      </c>
      <c r="Z152" s="899">
        <f t="shared" si="76"/>
        <v>0</v>
      </c>
      <c r="AA152" s="899">
        <f t="shared" si="76"/>
        <v>0</v>
      </c>
      <c r="AB152" s="1080">
        <f t="shared" si="83"/>
        <v>0</v>
      </c>
      <c r="AC152" s="1079">
        <f t="shared" si="84"/>
        <v>0</v>
      </c>
      <c r="AD152" s="899">
        <f t="shared" si="56"/>
        <v>0</v>
      </c>
      <c r="AE152" s="903">
        <f t="shared" si="91"/>
        <v>0</v>
      </c>
      <c r="AF152" s="1080">
        <f t="shared" si="92"/>
        <v>0</v>
      </c>
      <c r="AG152" s="1081">
        <f t="shared" si="59"/>
        <v>0</v>
      </c>
      <c r="AH152" s="1079">
        <f t="shared" si="85"/>
        <v>0</v>
      </c>
      <c r="AI152" s="901">
        <f t="shared" si="77"/>
        <v>755165.69583333342</v>
      </c>
      <c r="AJ152" s="899">
        <f t="shared" si="77"/>
        <v>0</v>
      </c>
      <c r="AK152" s="899">
        <f t="shared" si="77"/>
        <v>0</v>
      </c>
      <c r="AL152" s="1080">
        <f t="shared" si="86"/>
        <v>0</v>
      </c>
      <c r="AM152" s="1079">
        <f t="shared" si="87"/>
        <v>0</v>
      </c>
      <c r="AN152" s="899">
        <f t="shared" si="79"/>
        <v>0</v>
      </c>
      <c r="AO152" s="899">
        <f t="shared" si="80"/>
        <v>0</v>
      </c>
      <c r="AP152" s="899">
        <f t="shared" si="88"/>
        <v>0</v>
      </c>
      <c r="AQ152" s="1081">
        <f t="shared" si="60"/>
        <v>0</v>
      </c>
      <c r="AR152" s="1079">
        <f t="shared" si="81"/>
        <v>0</v>
      </c>
      <c r="AS152" s="153"/>
      <c r="AT152" s="1082"/>
      <c r="AU152" s="523"/>
      <c r="AV152" s="1083" t="str">
        <f t="shared" si="82"/>
        <v>CA</v>
      </c>
      <c r="AW152" s="1083" t="str">
        <f t="shared" si="82"/>
        <v>CL</v>
      </c>
      <c r="AX152" s="1083" t="str">
        <f t="shared" si="82"/>
        <v>AIC</v>
      </c>
      <c r="AY152" s="1083" t="str">
        <f t="shared" si="69"/>
        <v>ERB</v>
      </c>
      <c r="AZ152" s="1083" t="str">
        <f t="shared" si="69"/>
        <v>GRB</v>
      </c>
      <c r="BA152" s="1083" t="str">
        <f t="shared" si="69"/>
        <v>Non-Op</v>
      </c>
      <c r="BC152" s="623"/>
      <c r="BD152" s="623"/>
      <c r="BF152" s="623"/>
      <c r="BG152" s="623"/>
      <c r="BH152" s="623"/>
      <c r="BI152" s="623"/>
      <c r="BJ152" s="623"/>
      <c r="BK152" s="623"/>
      <c r="BL152" s="623"/>
      <c r="BN152" s="902"/>
    </row>
    <row r="153" spans="1:66" s="638" customFormat="1" ht="12" customHeight="1">
      <c r="A153" s="676">
        <v>13500203</v>
      </c>
      <c r="B153" s="635" t="s">
        <v>3454</v>
      </c>
      <c r="C153" s="634" t="s">
        <v>1528</v>
      </c>
      <c r="D153" s="635" t="s">
        <v>3098</v>
      </c>
      <c r="E153" s="635"/>
      <c r="F153" s="998">
        <v>42811</v>
      </c>
      <c r="G153" s="635"/>
      <c r="H153" s="1168">
        <v>75000</v>
      </c>
      <c r="I153" s="1168">
        <v>75000</v>
      </c>
      <c r="J153" s="1168">
        <v>75000</v>
      </c>
      <c r="K153" s="1168">
        <v>75000</v>
      </c>
      <c r="L153" s="1168">
        <v>75000</v>
      </c>
      <c r="M153" s="1168">
        <v>75000</v>
      </c>
      <c r="N153" s="1168">
        <v>75000</v>
      </c>
      <c r="O153" s="1168">
        <v>75000</v>
      </c>
      <c r="P153" s="1168">
        <v>75000</v>
      </c>
      <c r="Q153" s="1168">
        <v>75000</v>
      </c>
      <c r="R153" s="1168">
        <v>75000</v>
      </c>
      <c r="S153" s="1168">
        <v>75000</v>
      </c>
      <c r="T153" s="1168">
        <v>75000</v>
      </c>
      <c r="U153" s="567"/>
      <c r="V153" s="567">
        <f t="shared" si="78"/>
        <v>75000</v>
      </c>
      <c r="W153" s="1090"/>
      <c r="X153" s="1091"/>
      <c r="Y153" s="591">
        <f t="shared" ref="Y153:AA172" si="93">IF($D153=Y$5,$T153,0)</f>
        <v>75000</v>
      </c>
      <c r="Z153" s="899">
        <f t="shared" si="93"/>
        <v>0</v>
      </c>
      <c r="AA153" s="899">
        <f t="shared" si="93"/>
        <v>0</v>
      </c>
      <c r="AB153" s="1080">
        <f t="shared" si="83"/>
        <v>0</v>
      </c>
      <c r="AC153" s="1079">
        <f t="shared" si="84"/>
        <v>0</v>
      </c>
      <c r="AD153" s="899">
        <f t="shared" si="56"/>
        <v>0</v>
      </c>
      <c r="AE153" s="903">
        <f t="shared" si="91"/>
        <v>0</v>
      </c>
      <c r="AF153" s="1080">
        <f t="shared" si="92"/>
        <v>0</v>
      </c>
      <c r="AG153" s="1081">
        <f t="shared" si="59"/>
        <v>0</v>
      </c>
      <c r="AH153" s="1079">
        <f t="shared" si="85"/>
        <v>0</v>
      </c>
      <c r="AI153" s="901">
        <f t="shared" ref="AI153:AK172" si="94">IF($D153=AI$5,$V153,0)</f>
        <v>75000</v>
      </c>
      <c r="AJ153" s="899">
        <f t="shared" si="94"/>
        <v>0</v>
      </c>
      <c r="AK153" s="899">
        <f t="shared" si="94"/>
        <v>0</v>
      </c>
      <c r="AL153" s="1080">
        <f t="shared" si="86"/>
        <v>0</v>
      </c>
      <c r="AM153" s="1079">
        <f t="shared" si="87"/>
        <v>0</v>
      </c>
      <c r="AN153" s="899">
        <f t="shared" si="79"/>
        <v>0</v>
      </c>
      <c r="AO153" s="899">
        <f t="shared" si="80"/>
        <v>0</v>
      </c>
      <c r="AP153" s="899">
        <f t="shared" si="88"/>
        <v>0</v>
      </c>
      <c r="AQ153" s="1081">
        <f t="shared" si="60"/>
        <v>0</v>
      </c>
      <c r="AR153" s="1079">
        <f t="shared" si="81"/>
        <v>0</v>
      </c>
      <c r="AS153" s="153"/>
      <c r="AT153" s="1082" t="s">
        <v>2771</v>
      </c>
      <c r="AU153" s="523"/>
      <c r="AV153" s="1083" t="str">
        <f t="shared" si="82"/>
        <v>CA</v>
      </c>
      <c r="AW153" s="1083" t="str">
        <f t="shared" si="82"/>
        <v>CL</v>
      </c>
      <c r="AX153" s="1083" t="str">
        <f t="shared" si="82"/>
        <v>AIC</v>
      </c>
      <c r="AY153" s="1083" t="str">
        <f t="shared" si="69"/>
        <v>ERB</v>
      </c>
      <c r="AZ153" s="1083" t="str">
        <f t="shared" si="69"/>
        <v>GRB</v>
      </c>
      <c r="BA153" s="1083" t="str">
        <f t="shared" si="69"/>
        <v>Non-Op</v>
      </c>
      <c r="BC153" s="623"/>
      <c r="BD153" s="623"/>
      <c r="BF153" s="623"/>
      <c r="BG153" s="623"/>
      <c r="BH153" s="623"/>
      <c r="BI153" s="623"/>
      <c r="BJ153" s="623"/>
      <c r="BK153" s="623"/>
      <c r="BL153" s="623"/>
      <c r="BN153" s="902"/>
    </row>
    <row r="154" spans="1:66" s="638" customFormat="1" ht="12" customHeight="1">
      <c r="A154" s="676">
        <v>13500222</v>
      </c>
      <c r="B154" s="635" t="s">
        <v>3455</v>
      </c>
      <c r="C154" s="634" t="s">
        <v>3112</v>
      </c>
      <c r="D154" s="635" t="s">
        <v>3098</v>
      </c>
      <c r="E154" s="635"/>
      <c r="F154" s="683">
        <v>43891</v>
      </c>
      <c r="G154" s="635"/>
      <c r="H154" s="1168"/>
      <c r="I154" s="1168"/>
      <c r="J154" s="1168"/>
      <c r="K154" s="1168">
        <v>203148</v>
      </c>
      <c r="L154" s="1168">
        <v>107709</v>
      </c>
      <c r="M154" s="1168">
        <v>235623</v>
      </c>
      <c r="N154" s="1168">
        <v>410780.2</v>
      </c>
      <c r="O154" s="1168">
        <v>496261.5</v>
      </c>
      <c r="P154" s="1168">
        <v>393855.41</v>
      </c>
      <c r="Q154" s="1168">
        <v>404239.77</v>
      </c>
      <c r="R154" s="1168">
        <v>587530.63</v>
      </c>
      <c r="S154" s="1168">
        <v>664940.37</v>
      </c>
      <c r="T154" s="1168">
        <v>974795.95</v>
      </c>
      <c r="U154" s="567"/>
      <c r="V154" s="567">
        <f t="shared" si="78"/>
        <v>332623.82124999998</v>
      </c>
      <c r="W154" s="1092"/>
      <c r="X154" s="1093"/>
      <c r="Y154" s="591">
        <f t="shared" si="93"/>
        <v>974795.95</v>
      </c>
      <c r="Z154" s="899">
        <f t="shared" si="93"/>
        <v>0</v>
      </c>
      <c r="AA154" s="899">
        <f t="shared" si="93"/>
        <v>0</v>
      </c>
      <c r="AB154" s="1080">
        <f t="shared" si="83"/>
        <v>0</v>
      </c>
      <c r="AC154" s="1079">
        <f t="shared" si="84"/>
        <v>0</v>
      </c>
      <c r="AD154" s="899">
        <f t="shared" si="56"/>
        <v>0</v>
      </c>
      <c r="AE154" s="903">
        <f t="shared" si="91"/>
        <v>0</v>
      </c>
      <c r="AF154" s="1080">
        <f t="shared" si="92"/>
        <v>0</v>
      </c>
      <c r="AG154" s="1081">
        <f t="shared" si="59"/>
        <v>0</v>
      </c>
      <c r="AH154" s="1079">
        <f t="shared" si="85"/>
        <v>0</v>
      </c>
      <c r="AI154" s="901">
        <f t="shared" si="94"/>
        <v>332623.82124999998</v>
      </c>
      <c r="AJ154" s="899">
        <f t="shared" si="94"/>
        <v>0</v>
      </c>
      <c r="AK154" s="899">
        <f t="shared" si="94"/>
        <v>0</v>
      </c>
      <c r="AL154" s="1080">
        <f t="shared" si="86"/>
        <v>0</v>
      </c>
      <c r="AM154" s="1079">
        <f t="shared" si="87"/>
        <v>0</v>
      </c>
      <c r="AN154" s="899">
        <f t="shared" si="79"/>
        <v>0</v>
      </c>
      <c r="AO154" s="899">
        <f t="shared" si="80"/>
        <v>0</v>
      </c>
      <c r="AP154" s="899">
        <f t="shared" si="88"/>
        <v>0</v>
      </c>
      <c r="AQ154" s="1081">
        <f t="shared" ref="AQ154" si="95">SUM(AN154:AP154)</f>
        <v>0</v>
      </c>
      <c r="AR154" s="1079">
        <f t="shared" si="81"/>
        <v>0</v>
      </c>
      <c r="AS154" s="153"/>
      <c r="AT154" s="1082" t="s">
        <v>2769</v>
      </c>
      <c r="AU154" s="523"/>
      <c r="AV154" s="1083" t="str">
        <f t="shared" si="82"/>
        <v>CA</v>
      </c>
      <c r="AW154" s="1083" t="str">
        <f t="shared" si="82"/>
        <v>CL</v>
      </c>
      <c r="AX154" s="1083" t="str">
        <f t="shared" si="82"/>
        <v>AIC</v>
      </c>
      <c r="AY154" s="1083" t="str">
        <f t="shared" si="69"/>
        <v>ERB</v>
      </c>
      <c r="AZ154" s="1083" t="str">
        <f t="shared" si="69"/>
        <v>GRB</v>
      </c>
      <c r="BA154" s="1083" t="str">
        <f t="shared" si="69"/>
        <v>Non-Op</v>
      </c>
      <c r="BC154" s="623"/>
      <c r="BD154" s="623"/>
      <c r="BF154" s="623"/>
      <c r="BG154" s="623"/>
      <c r="BH154" s="623"/>
      <c r="BI154" s="623"/>
      <c r="BJ154" s="623"/>
      <c r="BK154" s="623"/>
      <c r="BL154" s="623"/>
      <c r="BN154" s="917"/>
    </row>
    <row r="155" spans="1:66" s="638" customFormat="1" ht="12" customHeight="1">
      <c r="A155" s="643">
        <v>13600013</v>
      </c>
      <c r="B155" s="644" t="s">
        <v>3456</v>
      </c>
      <c r="C155" s="634" t="s">
        <v>1529</v>
      </c>
      <c r="D155" s="635" t="s">
        <v>1384</v>
      </c>
      <c r="E155" s="635"/>
      <c r="F155" s="634"/>
      <c r="G155" s="635"/>
      <c r="H155" s="1168">
        <v>0</v>
      </c>
      <c r="I155" s="1168">
        <v>0</v>
      </c>
      <c r="J155" s="1168">
        <v>0</v>
      </c>
      <c r="K155" s="1168">
        <v>0</v>
      </c>
      <c r="L155" s="1168">
        <v>0</v>
      </c>
      <c r="M155" s="1168">
        <v>0</v>
      </c>
      <c r="N155" s="1168">
        <v>0</v>
      </c>
      <c r="O155" s="1168">
        <v>0</v>
      </c>
      <c r="P155" s="1168">
        <v>0</v>
      </c>
      <c r="Q155" s="1168">
        <v>0</v>
      </c>
      <c r="R155" s="1168">
        <v>0</v>
      </c>
      <c r="S155" s="1168">
        <v>0</v>
      </c>
      <c r="T155" s="1168">
        <v>0</v>
      </c>
      <c r="U155" s="567"/>
      <c r="V155" s="567">
        <f t="shared" si="78"/>
        <v>0</v>
      </c>
      <c r="W155" s="1096"/>
      <c r="X155" s="1097"/>
      <c r="Y155" s="591">
        <f t="shared" si="93"/>
        <v>0</v>
      </c>
      <c r="Z155" s="899">
        <f t="shared" si="93"/>
        <v>0</v>
      </c>
      <c r="AA155" s="899">
        <f t="shared" si="93"/>
        <v>0</v>
      </c>
      <c r="AB155" s="1080">
        <f t="shared" si="83"/>
        <v>0</v>
      </c>
      <c r="AC155" s="1079">
        <f t="shared" si="84"/>
        <v>0</v>
      </c>
      <c r="AD155" s="899">
        <f t="shared" ref="AD155:AD218" si="96">IF($D155=AD$5,$T155,IF($D155=AD$4, $T155*$AK$1,0))</f>
        <v>0</v>
      </c>
      <c r="AE155" s="903">
        <f t="shared" si="91"/>
        <v>0</v>
      </c>
      <c r="AF155" s="1080">
        <f t="shared" si="92"/>
        <v>0</v>
      </c>
      <c r="AG155" s="1081">
        <f t="shared" si="59"/>
        <v>0</v>
      </c>
      <c r="AH155" s="1079">
        <f t="shared" si="85"/>
        <v>0</v>
      </c>
      <c r="AI155" s="901">
        <f t="shared" si="94"/>
        <v>0</v>
      </c>
      <c r="AJ155" s="899">
        <f t="shared" si="94"/>
        <v>0</v>
      </c>
      <c r="AK155" s="899">
        <f t="shared" si="94"/>
        <v>0</v>
      </c>
      <c r="AL155" s="1080">
        <f t="shared" si="86"/>
        <v>0</v>
      </c>
      <c r="AM155" s="1079">
        <f t="shared" si="87"/>
        <v>0</v>
      </c>
      <c r="AN155" s="899">
        <f t="shared" si="79"/>
        <v>0</v>
      </c>
      <c r="AO155" s="899">
        <f t="shared" si="80"/>
        <v>0</v>
      </c>
      <c r="AP155" s="899">
        <f t="shared" si="88"/>
        <v>0</v>
      </c>
      <c r="AQ155" s="1081">
        <f t="shared" si="60"/>
        <v>0</v>
      </c>
      <c r="AR155" s="1079">
        <f t="shared" si="81"/>
        <v>0</v>
      </c>
      <c r="AS155" s="153"/>
      <c r="AT155" s="1082"/>
      <c r="AU155" s="523"/>
      <c r="AV155" s="1083" t="str">
        <f t="shared" si="82"/>
        <v>CA</v>
      </c>
      <c r="AW155" s="1083" t="str">
        <f t="shared" si="82"/>
        <v>CL</v>
      </c>
      <c r="AX155" s="1083" t="str">
        <f t="shared" si="82"/>
        <v>AIC</v>
      </c>
      <c r="AY155" s="1083" t="str">
        <f t="shared" si="69"/>
        <v>ERB</v>
      </c>
      <c r="AZ155" s="1083" t="str">
        <f t="shared" si="69"/>
        <v>GRB</v>
      </c>
      <c r="BA155" s="1083" t="str">
        <f t="shared" si="69"/>
        <v>Non-Op</v>
      </c>
      <c r="BC155" s="623"/>
      <c r="BD155" s="623"/>
      <c r="BF155" s="623"/>
      <c r="BG155" s="623"/>
      <c r="BH155" s="623"/>
      <c r="BI155" s="623"/>
      <c r="BJ155" s="623"/>
      <c r="BK155" s="623"/>
      <c r="BL155" s="623"/>
      <c r="BN155" s="917"/>
    </row>
    <row r="156" spans="1:66" s="638" customFormat="1" ht="12" customHeight="1">
      <c r="A156" s="643">
        <v>14100311</v>
      </c>
      <c r="B156" s="644" t="s">
        <v>3457</v>
      </c>
      <c r="C156" s="634" t="s">
        <v>1530</v>
      </c>
      <c r="D156" s="635" t="s">
        <v>1384</v>
      </c>
      <c r="E156" s="635"/>
      <c r="F156" s="634"/>
      <c r="G156" s="635"/>
      <c r="H156" s="1168">
        <v>91409.97</v>
      </c>
      <c r="I156" s="1168">
        <v>91409.97</v>
      </c>
      <c r="J156" s="1168">
        <v>91409.97</v>
      </c>
      <c r="K156" s="1168">
        <v>91409.97</v>
      </c>
      <c r="L156" s="1168">
        <v>91409.97</v>
      </c>
      <c r="M156" s="1168">
        <v>91409.97</v>
      </c>
      <c r="N156" s="1168">
        <v>91409.97</v>
      </c>
      <c r="O156" s="1168">
        <v>91409.97</v>
      </c>
      <c r="P156" s="1168">
        <v>91409.97</v>
      </c>
      <c r="Q156" s="1168">
        <v>91409.97</v>
      </c>
      <c r="R156" s="1168">
        <v>91409.97</v>
      </c>
      <c r="S156" s="1168">
        <v>91409.97</v>
      </c>
      <c r="T156" s="1168">
        <v>91409.97</v>
      </c>
      <c r="U156" s="567"/>
      <c r="V156" s="567">
        <f t="shared" si="78"/>
        <v>91409.969999999987</v>
      </c>
      <c r="W156" s="1084"/>
      <c r="X156" s="1085"/>
      <c r="Y156" s="591">
        <f t="shared" si="93"/>
        <v>0</v>
      </c>
      <c r="Z156" s="899">
        <f t="shared" si="93"/>
        <v>0</v>
      </c>
      <c r="AA156" s="899">
        <f t="shared" si="93"/>
        <v>0</v>
      </c>
      <c r="AB156" s="1080">
        <f t="shared" si="83"/>
        <v>91409.97</v>
      </c>
      <c r="AC156" s="1079">
        <f t="shared" si="84"/>
        <v>0</v>
      </c>
      <c r="AD156" s="899">
        <f t="shared" si="96"/>
        <v>0</v>
      </c>
      <c r="AE156" s="903">
        <f t="shared" si="91"/>
        <v>0</v>
      </c>
      <c r="AF156" s="1080">
        <f t="shared" si="92"/>
        <v>91409.97</v>
      </c>
      <c r="AG156" s="1081">
        <f t="shared" si="59"/>
        <v>91409.97</v>
      </c>
      <c r="AH156" s="1079">
        <f t="shared" si="85"/>
        <v>0</v>
      </c>
      <c r="AI156" s="901">
        <f t="shared" si="94"/>
        <v>0</v>
      </c>
      <c r="AJ156" s="899">
        <f t="shared" si="94"/>
        <v>0</v>
      </c>
      <c r="AK156" s="899">
        <f t="shared" si="94"/>
        <v>0</v>
      </c>
      <c r="AL156" s="1080">
        <f t="shared" si="86"/>
        <v>91409.969999999987</v>
      </c>
      <c r="AM156" s="1079">
        <f t="shared" si="87"/>
        <v>0</v>
      </c>
      <c r="AN156" s="899">
        <f t="shared" si="79"/>
        <v>0</v>
      </c>
      <c r="AO156" s="899">
        <f t="shared" si="80"/>
        <v>0</v>
      </c>
      <c r="AP156" s="899">
        <f t="shared" si="88"/>
        <v>91409.969999999987</v>
      </c>
      <c r="AQ156" s="1081">
        <f t="shared" si="60"/>
        <v>91409.969999999987</v>
      </c>
      <c r="AR156" s="1079">
        <f t="shared" si="81"/>
        <v>0</v>
      </c>
      <c r="AS156" s="153"/>
      <c r="AT156" s="1082"/>
      <c r="AU156" s="523"/>
      <c r="AV156" s="1083" t="str">
        <f t="shared" si="82"/>
        <v>CA</v>
      </c>
      <c r="AW156" s="1083" t="str">
        <f t="shared" si="82"/>
        <v>CL</v>
      </c>
      <c r="AX156" s="1083" t="str">
        <f t="shared" si="82"/>
        <v>AIC</v>
      </c>
      <c r="AY156" s="1083" t="str">
        <f t="shared" si="69"/>
        <v>ERB</v>
      </c>
      <c r="AZ156" s="1083" t="str">
        <f t="shared" si="69"/>
        <v>GRB</v>
      </c>
      <c r="BA156" s="1083" t="str">
        <f t="shared" si="69"/>
        <v>Non-Op</v>
      </c>
      <c r="BC156" s="623"/>
      <c r="BD156" s="623"/>
      <c r="BF156" s="623"/>
      <c r="BG156" s="623"/>
      <c r="BH156" s="623"/>
      <c r="BI156" s="623"/>
      <c r="BJ156" s="623"/>
      <c r="BK156" s="623"/>
      <c r="BL156" s="623"/>
      <c r="BN156" s="917"/>
    </row>
    <row r="157" spans="1:66" s="638" customFormat="1" ht="12" customHeight="1">
      <c r="A157" s="643">
        <v>14200003</v>
      </c>
      <c r="B157" s="644" t="s">
        <v>3458</v>
      </c>
      <c r="C157" s="634" t="s">
        <v>1531</v>
      </c>
      <c r="D157" s="635" t="s">
        <v>3098</v>
      </c>
      <c r="E157" s="635"/>
      <c r="F157" s="634"/>
      <c r="G157" s="635"/>
      <c r="H157" s="1168">
        <v>-28382.74</v>
      </c>
      <c r="I157" s="1168">
        <v>0</v>
      </c>
      <c r="J157" s="1168">
        <v>-24348.25</v>
      </c>
      <c r="K157" s="1168">
        <v>-55374.41</v>
      </c>
      <c r="L157" s="1168">
        <v>-6050</v>
      </c>
      <c r="M157" s="1168">
        <v>-6616424.6600000001</v>
      </c>
      <c r="N157" s="1168">
        <v>-22864.54</v>
      </c>
      <c r="O157" s="1168">
        <v>-6050</v>
      </c>
      <c r="P157" s="1168">
        <v>-60569.19</v>
      </c>
      <c r="Q157" s="1168">
        <v>-57467.66</v>
      </c>
      <c r="R157" s="1168">
        <v>-35046.51</v>
      </c>
      <c r="S157" s="1168">
        <v>6050</v>
      </c>
      <c r="T157" s="1168">
        <v>-32731.77</v>
      </c>
      <c r="U157" s="567"/>
      <c r="V157" s="567">
        <f t="shared" si="78"/>
        <v>-575725.20625000005</v>
      </c>
      <c r="W157" s="1084"/>
      <c r="X157" s="1085"/>
      <c r="Y157" s="591">
        <f t="shared" si="93"/>
        <v>-32731.77</v>
      </c>
      <c r="Z157" s="899">
        <f t="shared" si="93"/>
        <v>0</v>
      </c>
      <c r="AA157" s="899">
        <f t="shared" si="93"/>
        <v>0</v>
      </c>
      <c r="AB157" s="1080">
        <f t="shared" si="83"/>
        <v>0</v>
      </c>
      <c r="AC157" s="1079">
        <f t="shared" si="84"/>
        <v>0</v>
      </c>
      <c r="AD157" s="899">
        <f t="shared" si="96"/>
        <v>0</v>
      </c>
      <c r="AE157" s="903">
        <f t="shared" si="91"/>
        <v>0</v>
      </c>
      <c r="AF157" s="1080">
        <f t="shared" si="92"/>
        <v>0</v>
      </c>
      <c r="AG157" s="1081">
        <f t="shared" si="59"/>
        <v>0</v>
      </c>
      <c r="AH157" s="1079">
        <f t="shared" si="85"/>
        <v>0</v>
      </c>
      <c r="AI157" s="901">
        <f t="shared" si="94"/>
        <v>-575725.20625000005</v>
      </c>
      <c r="AJ157" s="899">
        <f t="shared" si="94"/>
        <v>0</v>
      </c>
      <c r="AK157" s="899">
        <f t="shared" si="94"/>
        <v>0</v>
      </c>
      <c r="AL157" s="1080">
        <f t="shared" si="86"/>
        <v>0</v>
      </c>
      <c r="AM157" s="1079">
        <f t="shared" si="87"/>
        <v>0</v>
      </c>
      <c r="AN157" s="899">
        <f t="shared" si="79"/>
        <v>0</v>
      </c>
      <c r="AO157" s="899">
        <f t="shared" si="80"/>
        <v>0</v>
      </c>
      <c r="AP157" s="899">
        <f t="shared" si="88"/>
        <v>0</v>
      </c>
      <c r="AQ157" s="1081">
        <f t="shared" si="60"/>
        <v>0</v>
      </c>
      <c r="AR157" s="1079">
        <f t="shared" si="81"/>
        <v>0</v>
      </c>
      <c r="AS157" s="153"/>
      <c r="AT157" s="1082"/>
      <c r="AU157" s="523"/>
      <c r="AV157" s="1083" t="str">
        <f t="shared" si="82"/>
        <v>CA</v>
      </c>
      <c r="AW157" s="1083" t="str">
        <f t="shared" si="82"/>
        <v>CL</v>
      </c>
      <c r="AX157" s="1083" t="str">
        <f t="shared" si="82"/>
        <v>AIC</v>
      </c>
      <c r="AY157" s="1083" t="str">
        <f t="shared" si="69"/>
        <v>ERB</v>
      </c>
      <c r="AZ157" s="1083" t="str">
        <f t="shared" si="69"/>
        <v>GRB</v>
      </c>
      <c r="BA157" s="1083" t="str">
        <f t="shared" si="69"/>
        <v>Non-Op</v>
      </c>
      <c r="BC157" s="623"/>
      <c r="BD157" s="623"/>
      <c r="BF157" s="623"/>
      <c r="BG157" s="623"/>
      <c r="BH157" s="623"/>
      <c r="BI157" s="623"/>
      <c r="BJ157" s="623"/>
      <c r="BK157" s="623"/>
      <c r="BL157" s="623"/>
      <c r="BN157" s="917"/>
    </row>
    <row r="158" spans="1:66" s="638" customFormat="1" ht="12" customHeight="1">
      <c r="A158" s="643">
        <v>14200201</v>
      </c>
      <c r="B158" s="644" t="s">
        <v>3459</v>
      </c>
      <c r="C158" s="634" t="s">
        <v>1532</v>
      </c>
      <c r="D158" s="635" t="s">
        <v>3098</v>
      </c>
      <c r="E158" s="635"/>
      <c r="F158" s="634"/>
      <c r="G158" s="635"/>
      <c r="H158" s="1168">
        <v>140581557.97999999</v>
      </c>
      <c r="I158" s="1168">
        <v>141747662.33000001</v>
      </c>
      <c r="J158" s="1168">
        <v>159600345.94999999</v>
      </c>
      <c r="K158" s="1168">
        <v>152234846.12</v>
      </c>
      <c r="L158" s="1168">
        <v>137825392.97</v>
      </c>
      <c r="M158" s="1168">
        <v>124591040.09999999</v>
      </c>
      <c r="N158" s="1168">
        <v>123111211.47</v>
      </c>
      <c r="O158" s="1168">
        <v>114121346.31999999</v>
      </c>
      <c r="P158" s="1168">
        <v>120818983.09999999</v>
      </c>
      <c r="Q158" s="1168">
        <v>125033796.66</v>
      </c>
      <c r="R158" s="1168">
        <v>121616068.79000001</v>
      </c>
      <c r="S158" s="1168">
        <v>161724756.93000001</v>
      </c>
      <c r="T158" s="1168">
        <v>179724041.46000001</v>
      </c>
      <c r="U158" s="567"/>
      <c r="V158" s="567">
        <f t="shared" si="78"/>
        <v>136881520.87166667</v>
      </c>
      <c r="W158" s="1084"/>
      <c r="X158" s="1085"/>
      <c r="Y158" s="591">
        <f t="shared" si="93"/>
        <v>179724041.46000001</v>
      </c>
      <c r="Z158" s="899">
        <f t="shared" si="93"/>
        <v>0</v>
      </c>
      <c r="AA158" s="899">
        <f t="shared" si="93"/>
        <v>0</v>
      </c>
      <c r="AB158" s="1080">
        <f t="shared" si="83"/>
        <v>0</v>
      </c>
      <c r="AC158" s="1079">
        <f t="shared" si="84"/>
        <v>0</v>
      </c>
      <c r="AD158" s="899">
        <f t="shared" si="96"/>
        <v>0</v>
      </c>
      <c r="AE158" s="903">
        <f t="shared" si="91"/>
        <v>0</v>
      </c>
      <c r="AF158" s="1080">
        <f t="shared" si="92"/>
        <v>0</v>
      </c>
      <c r="AG158" s="1081">
        <f t="shared" si="59"/>
        <v>0</v>
      </c>
      <c r="AH158" s="1079">
        <f t="shared" si="85"/>
        <v>0</v>
      </c>
      <c r="AI158" s="901">
        <f t="shared" si="94"/>
        <v>136881520.87166667</v>
      </c>
      <c r="AJ158" s="899">
        <f t="shared" si="94"/>
        <v>0</v>
      </c>
      <c r="AK158" s="899">
        <f t="shared" si="94"/>
        <v>0</v>
      </c>
      <c r="AL158" s="1080">
        <f t="shared" si="86"/>
        <v>0</v>
      </c>
      <c r="AM158" s="1079">
        <f t="shared" si="87"/>
        <v>0</v>
      </c>
      <c r="AN158" s="899">
        <f t="shared" si="79"/>
        <v>0</v>
      </c>
      <c r="AO158" s="899">
        <f t="shared" si="80"/>
        <v>0</v>
      </c>
      <c r="AP158" s="899">
        <f t="shared" si="88"/>
        <v>0</v>
      </c>
      <c r="AQ158" s="1081">
        <f t="shared" si="60"/>
        <v>0</v>
      </c>
      <c r="AR158" s="1079">
        <f t="shared" si="81"/>
        <v>0</v>
      </c>
      <c r="AS158" s="153"/>
      <c r="AT158" s="1082"/>
      <c r="AU158" s="523"/>
      <c r="AV158" s="1083" t="str">
        <f t="shared" si="82"/>
        <v>CA</v>
      </c>
      <c r="AW158" s="1083" t="str">
        <f t="shared" si="82"/>
        <v>CL</v>
      </c>
      <c r="AX158" s="1083" t="str">
        <f t="shared" si="82"/>
        <v>AIC</v>
      </c>
      <c r="AY158" s="1083" t="str">
        <f t="shared" si="69"/>
        <v>ERB</v>
      </c>
      <c r="AZ158" s="1083" t="str">
        <f t="shared" si="69"/>
        <v>GRB</v>
      </c>
      <c r="BA158" s="1083" t="str">
        <f t="shared" si="69"/>
        <v>Non-Op</v>
      </c>
      <c r="BC158" s="623"/>
      <c r="BD158" s="623"/>
      <c r="BF158" s="623"/>
      <c r="BG158" s="623"/>
      <c r="BH158" s="623"/>
      <c r="BI158" s="623"/>
      <c r="BJ158" s="623"/>
      <c r="BK158" s="623"/>
      <c r="BL158" s="623"/>
      <c r="BN158" s="917"/>
    </row>
    <row r="159" spans="1:66" s="638" customFormat="1" ht="12" customHeight="1">
      <c r="A159" s="643">
        <v>14200202</v>
      </c>
      <c r="B159" s="644" t="s">
        <v>3460</v>
      </c>
      <c r="C159" s="634" t="s">
        <v>1533</v>
      </c>
      <c r="D159" s="635" t="s">
        <v>3098</v>
      </c>
      <c r="E159" s="635"/>
      <c r="F159" s="634"/>
      <c r="G159" s="635"/>
      <c r="H159" s="1168">
        <v>81202418.859999999</v>
      </c>
      <c r="I159" s="1168">
        <v>87030657.579999998</v>
      </c>
      <c r="J159" s="1168">
        <v>96992800.420000002</v>
      </c>
      <c r="K159" s="1168">
        <v>93478615.409999996</v>
      </c>
      <c r="L159" s="1168">
        <v>72684137.25</v>
      </c>
      <c r="M159" s="1168">
        <v>53272685.079999998</v>
      </c>
      <c r="N159" s="1168">
        <v>42073353.649999999</v>
      </c>
      <c r="O159" s="1168">
        <v>32255729.48</v>
      </c>
      <c r="P159" s="1168">
        <v>26982803.420000002</v>
      </c>
      <c r="Q159" s="1168">
        <v>26221838.420000002</v>
      </c>
      <c r="R159" s="1168">
        <v>31383065.120000001</v>
      </c>
      <c r="S159" s="1168">
        <v>68813788.760000005</v>
      </c>
      <c r="T159" s="1168">
        <v>86481274.180000007</v>
      </c>
      <c r="U159" s="567"/>
      <c r="V159" s="567">
        <f t="shared" si="78"/>
        <v>59585943.425833322</v>
      </c>
      <c r="W159" s="1084"/>
      <c r="X159" s="1085"/>
      <c r="Y159" s="591">
        <f t="shared" si="93"/>
        <v>86481274.180000007</v>
      </c>
      <c r="Z159" s="899">
        <f t="shared" si="93"/>
        <v>0</v>
      </c>
      <c r="AA159" s="899">
        <f t="shared" si="93"/>
        <v>0</v>
      </c>
      <c r="AB159" s="1080">
        <f t="shared" si="83"/>
        <v>0</v>
      </c>
      <c r="AC159" s="1079">
        <f t="shared" si="84"/>
        <v>0</v>
      </c>
      <c r="AD159" s="899">
        <f t="shared" si="96"/>
        <v>0</v>
      </c>
      <c r="AE159" s="903">
        <f t="shared" si="91"/>
        <v>0</v>
      </c>
      <c r="AF159" s="1080">
        <f t="shared" si="92"/>
        <v>0</v>
      </c>
      <c r="AG159" s="1081">
        <f t="shared" si="59"/>
        <v>0</v>
      </c>
      <c r="AH159" s="1079">
        <f t="shared" si="85"/>
        <v>0</v>
      </c>
      <c r="AI159" s="901">
        <f t="shared" si="94"/>
        <v>59585943.425833322</v>
      </c>
      <c r="AJ159" s="899">
        <f t="shared" si="94"/>
        <v>0</v>
      </c>
      <c r="AK159" s="899">
        <f t="shared" si="94"/>
        <v>0</v>
      </c>
      <c r="AL159" s="1080">
        <f t="shared" si="86"/>
        <v>0</v>
      </c>
      <c r="AM159" s="1079">
        <f t="shared" si="87"/>
        <v>0</v>
      </c>
      <c r="AN159" s="899">
        <f t="shared" si="79"/>
        <v>0</v>
      </c>
      <c r="AO159" s="899">
        <f t="shared" si="80"/>
        <v>0</v>
      </c>
      <c r="AP159" s="899">
        <f t="shared" si="88"/>
        <v>0</v>
      </c>
      <c r="AQ159" s="1081">
        <f t="shared" si="60"/>
        <v>0</v>
      </c>
      <c r="AR159" s="1079">
        <f t="shared" si="81"/>
        <v>0</v>
      </c>
      <c r="AS159" s="153"/>
      <c r="AT159" s="1082"/>
      <c r="AU159" s="523"/>
      <c r="AV159" s="1083" t="str">
        <f t="shared" si="82"/>
        <v>CA</v>
      </c>
      <c r="AW159" s="1083" t="str">
        <f t="shared" si="82"/>
        <v>CL</v>
      </c>
      <c r="AX159" s="1083" t="str">
        <f t="shared" si="82"/>
        <v>AIC</v>
      </c>
      <c r="AY159" s="1083" t="str">
        <f t="shared" si="69"/>
        <v>ERB</v>
      </c>
      <c r="AZ159" s="1083" t="str">
        <f t="shared" si="69"/>
        <v>GRB</v>
      </c>
      <c r="BA159" s="1083" t="str">
        <f t="shared" si="69"/>
        <v>Non-Op</v>
      </c>
      <c r="BC159" s="623"/>
      <c r="BD159" s="623"/>
      <c r="BF159" s="623"/>
      <c r="BG159" s="623"/>
      <c r="BH159" s="623"/>
      <c r="BI159" s="623"/>
      <c r="BJ159" s="623"/>
      <c r="BK159" s="623"/>
      <c r="BL159" s="623"/>
      <c r="BN159" s="902"/>
    </row>
    <row r="160" spans="1:66" s="638" customFormat="1" ht="12" customHeight="1">
      <c r="A160" s="643">
        <v>14200203</v>
      </c>
      <c r="B160" s="644" t="s">
        <v>3461</v>
      </c>
      <c r="C160" s="634" t="s">
        <v>1534</v>
      </c>
      <c r="D160" s="635" t="s">
        <v>3098</v>
      </c>
      <c r="E160" s="635"/>
      <c r="F160" s="634"/>
      <c r="G160" s="635"/>
      <c r="H160" s="1168">
        <v>-977758.04</v>
      </c>
      <c r="I160" s="1168">
        <v>-965401.75</v>
      </c>
      <c r="J160" s="1168">
        <v>-880829.95</v>
      </c>
      <c r="K160" s="1168">
        <v>-866066.72</v>
      </c>
      <c r="L160" s="1168">
        <v>-860928.54</v>
      </c>
      <c r="M160" s="1168">
        <v>-838932.14</v>
      </c>
      <c r="N160" s="1168">
        <v>-832452.68</v>
      </c>
      <c r="O160" s="1168">
        <v>-823647.73</v>
      </c>
      <c r="P160" s="1168">
        <v>-618404.13</v>
      </c>
      <c r="Q160" s="1168">
        <v>-481472.18</v>
      </c>
      <c r="R160" s="1168">
        <v>-463003.32</v>
      </c>
      <c r="S160" s="1168">
        <v>-449061.11</v>
      </c>
      <c r="T160" s="1168">
        <v>-446567.18</v>
      </c>
      <c r="U160" s="567"/>
      <c r="V160" s="567">
        <f t="shared" si="78"/>
        <v>-732696.90499999991</v>
      </c>
      <c r="W160" s="1084"/>
      <c r="X160" s="1085"/>
      <c r="Y160" s="591">
        <f t="shared" si="93"/>
        <v>-446567.18</v>
      </c>
      <c r="Z160" s="899">
        <f t="shared" si="93"/>
        <v>0</v>
      </c>
      <c r="AA160" s="899">
        <f t="shared" si="93"/>
        <v>0</v>
      </c>
      <c r="AB160" s="1080">
        <f t="shared" si="83"/>
        <v>0</v>
      </c>
      <c r="AC160" s="1079">
        <f t="shared" si="84"/>
        <v>0</v>
      </c>
      <c r="AD160" s="899">
        <f t="shared" si="96"/>
        <v>0</v>
      </c>
      <c r="AE160" s="903">
        <f t="shared" si="91"/>
        <v>0</v>
      </c>
      <c r="AF160" s="1080">
        <f t="shared" si="92"/>
        <v>0</v>
      </c>
      <c r="AG160" s="1081">
        <f t="shared" si="59"/>
        <v>0</v>
      </c>
      <c r="AH160" s="1079">
        <f t="shared" si="85"/>
        <v>0</v>
      </c>
      <c r="AI160" s="901">
        <f t="shared" si="94"/>
        <v>-732696.90499999991</v>
      </c>
      <c r="AJ160" s="899">
        <f t="shared" si="94"/>
        <v>0</v>
      </c>
      <c r="AK160" s="899">
        <f t="shared" si="94"/>
        <v>0</v>
      </c>
      <c r="AL160" s="1080">
        <f t="shared" si="86"/>
        <v>0</v>
      </c>
      <c r="AM160" s="1079">
        <f t="shared" si="87"/>
        <v>0</v>
      </c>
      <c r="AN160" s="899">
        <f t="shared" si="79"/>
        <v>0</v>
      </c>
      <c r="AO160" s="899">
        <f t="shared" si="80"/>
        <v>0</v>
      </c>
      <c r="AP160" s="899">
        <f t="shared" si="88"/>
        <v>0</v>
      </c>
      <c r="AQ160" s="1081">
        <f t="shared" si="60"/>
        <v>0</v>
      </c>
      <c r="AR160" s="1079">
        <f t="shared" si="81"/>
        <v>0</v>
      </c>
      <c r="AS160" s="153"/>
      <c r="AT160" s="1082"/>
      <c r="AU160" s="523"/>
      <c r="AV160" s="1083" t="str">
        <f t="shared" si="82"/>
        <v>CA</v>
      </c>
      <c r="AW160" s="1083" t="str">
        <f t="shared" si="82"/>
        <v>CL</v>
      </c>
      <c r="AX160" s="1083" t="str">
        <f t="shared" si="82"/>
        <v>AIC</v>
      </c>
      <c r="AY160" s="1083" t="str">
        <f t="shared" si="69"/>
        <v>ERB</v>
      </c>
      <c r="AZ160" s="1083" t="str">
        <f t="shared" si="69"/>
        <v>GRB</v>
      </c>
      <c r="BA160" s="1083" t="str">
        <f t="shared" si="69"/>
        <v>Non-Op</v>
      </c>
      <c r="BC160" s="623"/>
      <c r="BD160" s="623"/>
      <c r="BF160" s="623"/>
      <c r="BG160" s="623"/>
      <c r="BH160" s="623"/>
      <c r="BI160" s="623"/>
      <c r="BJ160" s="623"/>
      <c r="BK160" s="623"/>
      <c r="BL160" s="623"/>
      <c r="BN160" s="902"/>
    </row>
    <row r="161" spans="1:66" s="638" customFormat="1" ht="12" customHeight="1">
      <c r="A161" s="643">
        <v>14200213</v>
      </c>
      <c r="B161" s="644" t="s">
        <v>3462</v>
      </c>
      <c r="C161" s="634" t="s">
        <v>1534</v>
      </c>
      <c r="D161" s="635" t="s">
        <v>3098</v>
      </c>
      <c r="E161" s="635"/>
      <c r="F161" s="634"/>
      <c r="G161" s="635"/>
      <c r="H161" s="1168">
        <v>-3439.51</v>
      </c>
      <c r="I161" s="1168">
        <v>-6020.18</v>
      </c>
      <c r="J161" s="1168">
        <v>-4828.45</v>
      </c>
      <c r="K161" s="1168">
        <v>-1670.01</v>
      </c>
      <c r="L161" s="1168">
        <v>-24133.759999999998</v>
      </c>
      <c r="M161" s="1168">
        <v>-5789.65</v>
      </c>
      <c r="N161" s="1168">
        <v>-5144.34</v>
      </c>
      <c r="O161" s="1168">
        <v>-2822.84</v>
      </c>
      <c r="P161" s="1168">
        <v>-3046.86</v>
      </c>
      <c r="Q161" s="1168">
        <v>-3310.21</v>
      </c>
      <c r="R161" s="1168">
        <v>-5062.28</v>
      </c>
      <c r="S161" s="1168">
        <v>-3050.48</v>
      </c>
      <c r="T161" s="1168">
        <v>-3006.31</v>
      </c>
      <c r="U161" s="567"/>
      <c r="V161" s="567">
        <f t="shared" si="78"/>
        <v>-5675.1641666666665</v>
      </c>
      <c r="W161" s="1084"/>
      <c r="X161" s="1085"/>
      <c r="Y161" s="591">
        <f t="shared" si="93"/>
        <v>-3006.31</v>
      </c>
      <c r="Z161" s="899">
        <f t="shared" si="93"/>
        <v>0</v>
      </c>
      <c r="AA161" s="899">
        <f t="shared" si="93"/>
        <v>0</v>
      </c>
      <c r="AB161" s="1080">
        <f t="shared" si="83"/>
        <v>0</v>
      </c>
      <c r="AC161" s="1079">
        <f t="shared" si="84"/>
        <v>0</v>
      </c>
      <c r="AD161" s="899">
        <f t="shared" si="96"/>
        <v>0</v>
      </c>
      <c r="AE161" s="903">
        <f t="shared" si="91"/>
        <v>0</v>
      </c>
      <c r="AF161" s="1080">
        <f t="shared" si="92"/>
        <v>0</v>
      </c>
      <c r="AG161" s="1081">
        <f t="shared" si="59"/>
        <v>0</v>
      </c>
      <c r="AH161" s="1079">
        <f t="shared" si="85"/>
        <v>0</v>
      </c>
      <c r="AI161" s="901">
        <f t="shared" si="94"/>
        <v>-5675.1641666666665</v>
      </c>
      <c r="AJ161" s="899">
        <f t="shared" si="94"/>
        <v>0</v>
      </c>
      <c r="AK161" s="899">
        <f t="shared" si="94"/>
        <v>0</v>
      </c>
      <c r="AL161" s="1080">
        <f t="shared" si="86"/>
        <v>0</v>
      </c>
      <c r="AM161" s="1079">
        <f t="shared" si="87"/>
        <v>0</v>
      </c>
      <c r="AN161" s="899">
        <f t="shared" si="79"/>
        <v>0</v>
      </c>
      <c r="AO161" s="899">
        <f t="shared" si="80"/>
        <v>0</v>
      </c>
      <c r="AP161" s="899">
        <f t="shared" si="88"/>
        <v>0</v>
      </c>
      <c r="AQ161" s="1081">
        <f t="shared" si="60"/>
        <v>0</v>
      </c>
      <c r="AR161" s="1079">
        <f t="shared" si="81"/>
        <v>0</v>
      </c>
      <c r="AS161" s="153"/>
      <c r="AT161" s="1082"/>
      <c r="AU161" s="523"/>
      <c r="AV161" s="1083" t="str">
        <f t="shared" si="82"/>
        <v>CA</v>
      </c>
      <c r="AW161" s="1083" t="str">
        <f t="shared" si="82"/>
        <v>CL</v>
      </c>
      <c r="AX161" s="1083" t="str">
        <f t="shared" si="82"/>
        <v>AIC</v>
      </c>
      <c r="AY161" s="1083" t="str">
        <f t="shared" si="69"/>
        <v>ERB</v>
      </c>
      <c r="AZ161" s="1083" t="str">
        <f t="shared" si="69"/>
        <v>GRB</v>
      </c>
      <c r="BA161" s="1083" t="str">
        <f t="shared" si="69"/>
        <v>Non-Op</v>
      </c>
      <c r="BC161" s="623"/>
      <c r="BD161" s="623"/>
      <c r="BF161" s="623"/>
      <c r="BG161" s="623"/>
      <c r="BH161" s="623"/>
      <c r="BI161" s="623"/>
      <c r="BJ161" s="623"/>
      <c r="BK161" s="623"/>
      <c r="BL161" s="623"/>
      <c r="BN161" s="902"/>
    </row>
    <row r="162" spans="1:66" s="638" customFormat="1" ht="12" customHeight="1">
      <c r="A162" s="643">
        <v>14200223</v>
      </c>
      <c r="B162" s="644" t="s">
        <v>3463</v>
      </c>
      <c r="C162" s="634" t="s">
        <v>1535</v>
      </c>
      <c r="D162" s="635" t="s">
        <v>3098</v>
      </c>
      <c r="E162" s="635"/>
      <c r="F162" s="634"/>
      <c r="G162" s="635"/>
      <c r="H162" s="1168">
        <v>21806.79</v>
      </c>
      <c r="I162" s="1168">
        <v>23613.73</v>
      </c>
      <c r="J162" s="1168">
        <v>21923.53</v>
      </c>
      <c r="K162" s="1168">
        <v>21806.79</v>
      </c>
      <c r="L162" s="1168">
        <v>21806.79</v>
      </c>
      <c r="M162" s="1168">
        <v>22906.79</v>
      </c>
      <c r="N162" s="1168">
        <v>22083.64</v>
      </c>
      <c r="O162" s="1168">
        <v>21806.79</v>
      </c>
      <c r="P162" s="1168">
        <v>22828.080000000002</v>
      </c>
      <c r="Q162" s="1168">
        <v>21956.79</v>
      </c>
      <c r="R162" s="1168">
        <v>22077.63</v>
      </c>
      <c r="S162" s="1168">
        <v>23303.63</v>
      </c>
      <c r="T162" s="1168">
        <v>22671.77</v>
      </c>
      <c r="U162" s="567"/>
      <c r="V162" s="567">
        <f t="shared" si="78"/>
        <v>22362.789166666669</v>
      </c>
      <c r="W162" s="1084"/>
      <c r="X162" s="1085"/>
      <c r="Y162" s="591">
        <f t="shared" si="93"/>
        <v>22671.77</v>
      </c>
      <c r="Z162" s="899">
        <f t="shared" si="93"/>
        <v>0</v>
      </c>
      <c r="AA162" s="899">
        <f t="shared" si="93"/>
        <v>0</v>
      </c>
      <c r="AB162" s="1080">
        <f t="shared" si="83"/>
        <v>0</v>
      </c>
      <c r="AC162" s="1079">
        <f t="shared" si="84"/>
        <v>0</v>
      </c>
      <c r="AD162" s="899">
        <f t="shared" si="96"/>
        <v>0</v>
      </c>
      <c r="AE162" s="903">
        <f t="shared" si="91"/>
        <v>0</v>
      </c>
      <c r="AF162" s="1080">
        <f t="shared" si="92"/>
        <v>0</v>
      </c>
      <c r="AG162" s="1081">
        <f t="shared" si="59"/>
        <v>0</v>
      </c>
      <c r="AH162" s="1079">
        <f t="shared" si="85"/>
        <v>0</v>
      </c>
      <c r="AI162" s="901">
        <f t="shared" si="94"/>
        <v>22362.789166666669</v>
      </c>
      <c r="AJ162" s="899">
        <f t="shared" si="94"/>
        <v>0</v>
      </c>
      <c r="AK162" s="899">
        <f t="shared" si="94"/>
        <v>0</v>
      </c>
      <c r="AL162" s="1080">
        <f t="shared" si="86"/>
        <v>0</v>
      </c>
      <c r="AM162" s="1079">
        <f t="shared" si="87"/>
        <v>0</v>
      </c>
      <c r="AN162" s="899">
        <f t="shared" si="79"/>
        <v>0</v>
      </c>
      <c r="AO162" s="899">
        <f t="shared" si="80"/>
        <v>0</v>
      </c>
      <c r="AP162" s="899">
        <f t="shared" si="88"/>
        <v>0</v>
      </c>
      <c r="AQ162" s="1081">
        <f t="shared" si="60"/>
        <v>0</v>
      </c>
      <c r="AR162" s="1079">
        <f t="shared" si="81"/>
        <v>0</v>
      </c>
      <c r="AS162" s="153"/>
      <c r="AT162" s="1082"/>
      <c r="AU162" s="523"/>
      <c r="AV162" s="1083" t="str">
        <f t="shared" si="82"/>
        <v>CA</v>
      </c>
      <c r="AW162" s="1083" t="str">
        <f t="shared" si="82"/>
        <v>CL</v>
      </c>
      <c r="AX162" s="1083" t="str">
        <f t="shared" si="82"/>
        <v>AIC</v>
      </c>
      <c r="AY162" s="1083" t="str">
        <f t="shared" si="69"/>
        <v>ERB</v>
      </c>
      <c r="AZ162" s="1083" t="str">
        <f t="shared" si="69"/>
        <v>GRB</v>
      </c>
      <c r="BA162" s="1083" t="str">
        <f t="shared" si="69"/>
        <v>Non-Op</v>
      </c>
      <c r="BC162" s="623"/>
      <c r="BD162" s="623"/>
      <c r="BF162" s="623"/>
      <c r="BG162" s="623"/>
      <c r="BH162" s="623"/>
      <c r="BI162" s="623"/>
      <c r="BJ162" s="623"/>
      <c r="BK162" s="623"/>
      <c r="BL162" s="623"/>
      <c r="BN162" s="902"/>
    </row>
    <row r="163" spans="1:66" s="638" customFormat="1" ht="12" customHeight="1">
      <c r="A163" s="676">
        <v>14200251</v>
      </c>
      <c r="B163" s="635" t="s">
        <v>3464</v>
      </c>
      <c r="C163" s="634" t="s">
        <v>1532</v>
      </c>
      <c r="D163" s="635" t="s">
        <v>3098</v>
      </c>
      <c r="E163" s="635"/>
      <c r="F163" s="634"/>
      <c r="G163" s="635"/>
      <c r="H163" s="1168">
        <v>0</v>
      </c>
      <c r="I163" s="1168">
        <v>0</v>
      </c>
      <c r="J163" s="1168">
        <v>0</v>
      </c>
      <c r="K163" s="1168">
        <v>0</v>
      </c>
      <c r="L163" s="1168">
        <v>0</v>
      </c>
      <c r="M163" s="1168">
        <v>0</v>
      </c>
      <c r="N163" s="1168">
        <v>0</v>
      </c>
      <c r="O163" s="1168">
        <v>0</v>
      </c>
      <c r="P163" s="1168">
        <v>0</v>
      </c>
      <c r="Q163" s="1168">
        <v>0</v>
      </c>
      <c r="R163" s="1168">
        <v>0</v>
      </c>
      <c r="S163" s="1168">
        <v>0</v>
      </c>
      <c r="T163" s="1168">
        <v>-4415460.08</v>
      </c>
      <c r="U163" s="567"/>
      <c r="V163" s="567">
        <f t="shared" si="78"/>
        <v>-183977.50333333333</v>
      </c>
      <c r="W163" s="1084"/>
      <c r="X163" s="1085"/>
      <c r="Y163" s="591">
        <f t="shared" si="93"/>
        <v>-4415460.08</v>
      </c>
      <c r="Z163" s="899">
        <f t="shared" si="93"/>
        <v>0</v>
      </c>
      <c r="AA163" s="899">
        <f t="shared" si="93"/>
        <v>0</v>
      </c>
      <c r="AB163" s="1080">
        <f t="shared" si="83"/>
        <v>0</v>
      </c>
      <c r="AC163" s="1079">
        <f t="shared" si="84"/>
        <v>0</v>
      </c>
      <c r="AD163" s="899">
        <f t="shared" si="96"/>
        <v>0</v>
      </c>
      <c r="AE163" s="903">
        <f t="shared" si="91"/>
        <v>0</v>
      </c>
      <c r="AF163" s="1080">
        <f t="shared" si="92"/>
        <v>0</v>
      </c>
      <c r="AG163" s="1081">
        <f t="shared" si="59"/>
        <v>0</v>
      </c>
      <c r="AH163" s="1079">
        <f t="shared" si="85"/>
        <v>0</v>
      </c>
      <c r="AI163" s="901">
        <f t="shared" si="94"/>
        <v>-183977.50333333333</v>
      </c>
      <c r="AJ163" s="899">
        <f t="shared" si="94"/>
        <v>0</v>
      </c>
      <c r="AK163" s="899">
        <f t="shared" si="94"/>
        <v>0</v>
      </c>
      <c r="AL163" s="1080">
        <f t="shared" si="86"/>
        <v>0</v>
      </c>
      <c r="AM163" s="1079">
        <f t="shared" si="87"/>
        <v>0</v>
      </c>
      <c r="AN163" s="899">
        <f t="shared" si="79"/>
        <v>0</v>
      </c>
      <c r="AO163" s="899">
        <f t="shared" si="80"/>
        <v>0</v>
      </c>
      <c r="AP163" s="899">
        <f t="shared" si="88"/>
        <v>0</v>
      </c>
      <c r="AQ163" s="1081">
        <f t="shared" si="60"/>
        <v>0</v>
      </c>
      <c r="AR163" s="1079">
        <f t="shared" si="81"/>
        <v>0</v>
      </c>
      <c r="AS163" s="153"/>
      <c r="AT163" s="1082"/>
      <c r="AU163" s="523"/>
      <c r="AV163" s="1083" t="str">
        <f t="shared" si="82"/>
        <v>CA</v>
      </c>
      <c r="AW163" s="1083" t="str">
        <f t="shared" si="82"/>
        <v>CL</v>
      </c>
      <c r="AX163" s="1083" t="str">
        <f t="shared" si="82"/>
        <v>AIC</v>
      </c>
      <c r="AY163" s="1083" t="str">
        <f t="shared" si="69"/>
        <v>ERB</v>
      </c>
      <c r="AZ163" s="1083" t="str">
        <f t="shared" si="69"/>
        <v>GRB</v>
      </c>
      <c r="BA163" s="1083" t="str">
        <f t="shared" si="69"/>
        <v>Non-Op</v>
      </c>
      <c r="BC163" s="623"/>
      <c r="BD163" s="623"/>
      <c r="BF163" s="623"/>
      <c r="BG163" s="623"/>
      <c r="BH163" s="623"/>
      <c r="BI163" s="623"/>
      <c r="BJ163" s="623"/>
      <c r="BK163" s="623"/>
      <c r="BL163" s="623"/>
      <c r="BN163" s="902"/>
    </row>
    <row r="164" spans="1:66" s="638" customFormat="1" ht="12" customHeight="1">
      <c r="A164" s="643">
        <v>14200252</v>
      </c>
      <c r="B164" s="644" t="s">
        <v>3465</v>
      </c>
      <c r="C164" s="634" t="s">
        <v>1536</v>
      </c>
      <c r="D164" s="635" t="s">
        <v>3098</v>
      </c>
      <c r="E164" s="635"/>
      <c r="F164" s="634"/>
      <c r="G164" s="635"/>
      <c r="H164" s="1168">
        <v>0</v>
      </c>
      <c r="I164" s="1168">
        <v>0</v>
      </c>
      <c r="J164" s="1168">
        <v>0</v>
      </c>
      <c r="K164" s="1168">
        <v>0</v>
      </c>
      <c r="L164" s="1168">
        <v>0</v>
      </c>
      <c r="M164" s="1168">
        <v>0</v>
      </c>
      <c r="N164" s="1168">
        <v>0</v>
      </c>
      <c r="O164" s="1168">
        <v>0</v>
      </c>
      <c r="P164" s="1168">
        <v>0</v>
      </c>
      <c r="Q164" s="1168">
        <v>0</v>
      </c>
      <c r="R164" s="1168">
        <v>0</v>
      </c>
      <c r="S164" s="1168">
        <v>0</v>
      </c>
      <c r="T164" s="1168">
        <v>-2109903.17</v>
      </c>
      <c r="U164" s="567"/>
      <c r="V164" s="567">
        <f t="shared" si="78"/>
        <v>-87912.63208333333</v>
      </c>
      <c r="W164" s="1084"/>
      <c r="X164" s="1085"/>
      <c r="Y164" s="591">
        <f t="shared" si="93"/>
        <v>-2109903.17</v>
      </c>
      <c r="Z164" s="899">
        <f t="shared" si="93"/>
        <v>0</v>
      </c>
      <c r="AA164" s="899">
        <f t="shared" si="93"/>
        <v>0</v>
      </c>
      <c r="AB164" s="1080">
        <f t="shared" si="83"/>
        <v>0</v>
      </c>
      <c r="AC164" s="1079">
        <f t="shared" si="84"/>
        <v>0</v>
      </c>
      <c r="AD164" s="899">
        <f t="shared" si="96"/>
        <v>0</v>
      </c>
      <c r="AE164" s="903">
        <f t="shared" si="91"/>
        <v>0</v>
      </c>
      <c r="AF164" s="1080">
        <f t="shared" si="92"/>
        <v>0</v>
      </c>
      <c r="AG164" s="1081">
        <f t="shared" si="59"/>
        <v>0</v>
      </c>
      <c r="AH164" s="1079">
        <f t="shared" si="85"/>
        <v>0</v>
      </c>
      <c r="AI164" s="901">
        <f t="shared" si="94"/>
        <v>-87912.63208333333</v>
      </c>
      <c r="AJ164" s="899">
        <f t="shared" si="94"/>
        <v>0</v>
      </c>
      <c r="AK164" s="899">
        <f t="shared" si="94"/>
        <v>0</v>
      </c>
      <c r="AL164" s="1080">
        <f t="shared" si="86"/>
        <v>0</v>
      </c>
      <c r="AM164" s="1079">
        <f t="shared" si="87"/>
        <v>0</v>
      </c>
      <c r="AN164" s="899">
        <f t="shared" si="79"/>
        <v>0</v>
      </c>
      <c r="AO164" s="899">
        <f t="shared" si="80"/>
        <v>0</v>
      </c>
      <c r="AP164" s="899">
        <f t="shared" si="88"/>
        <v>0</v>
      </c>
      <c r="AQ164" s="1081">
        <f t="shared" si="60"/>
        <v>0</v>
      </c>
      <c r="AR164" s="1079">
        <f t="shared" si="81"/>
        <v>0</v>
      </c>
      <c r="AS164" s="153"/>
      <c r="AT164" s="1082"/>
      <c r="AU164" s="523"/>
      <c r="AV164" s="1083" t="str">
        <f t="shared" si="82"/>
        <v>CA</v>
      </c>
      <c r="AW164" s="1083" t="str">
        <f t="shared" si="82"/>
        <v>CL</v>
      </c>
      <c r="AX164" s="1083" t="str">
        <f t="shared" si="82"/>
        <v>AIC</v>
      </c>
      <c r="AY164" s="1083" t="str">
        <f t="shared" si="69"/>
        <v>ERB</v>
      </c>
      <c r="AZ164" s="1083" t="str">
        <f t="shared" si="69"/>
        <v>GRB</v>
      </c>
      <c r="BA164" s="1083" t="str">
        <f t="shared" si="69"/>
        <v>Non-Op</v>
      </c>
      <c r="BC164" s="623"/>
      <c r="BD164" s="623"/>
      <c r="BF164" s="623"/>
      <c r="BG164" s="623"/>
      <c r="BH164" s="623"/>
      <c r="BI164" s="623"/>
      <c r="BJ164" s="623"/>
      <c r="BK164" s="623"/>
      <c r="BL164" s="623"/>
      <c r="BN164" s="902"/>
    </row>
    <row r="165" spans="1:66" s="638" customFormat="1" ht="12" customHeight="1">
      <c r="A165" s="643">
        <v>14200253</v>
      </c>
      <c r="B165" s="644" t="s">
        <v>3466</v>
      </c>
      <c r="C165" s="634" t="s">
        <v>1537</v>
      </c>
      <c r="D165" s="635" t="s">
        <v>3098</v>
      </c>
      <c r="E165" s="635"/>
      <c r="F165" s="634"/>
      <c r="G165" s="635"/>
      <c r="H165" s="1168">
        <v>-410.98</v>
      </c>
      <c r="I165" s="1168">
        <v>-51578.080000000002</v>
      </c>
      <c r="J165" s="1168">
        <v>-119850.41</v>
      </c>
      <c r="K165" s="1168">
        <v>-2995.96</v>
      </c>
      <c r="L165" s="1168">
        <v>-5980.48</v>
      </c>
      <c r="M165" s="1168">
        <v>-46141.71</v>
      </c>
      <c r="N165" s="1168">
        <v>-240.62</v>
      </c>
      <c r="O165" s="1168">
        <v>-78562.25</v>
      </c>
      <c r="P165" s="1168">
        <v>-33173.910000000003</v>
      </c>
      <c r="Q165" s="1168">
        <v>-609618.99</v>
      </c>
      <c r="R165" s="1168">
        <v>-214763.85</v>
      </c>
      <c r="S165" s="1168">
        <v>-598222.04</v>
      </c>
      <c r="T165" s="1168">
        <v>-120143.94</v>
      </c>
      <c r="U165" s="567"/>
      <c r="V165" s="567">
        <f t="shared" si="78"/>
        <v>-151783.81333333332</v>
      </c>
      <c r="W165" s="1084"/>
      <c r="X165" s="1085"/>
      <c r="Y165" s="591">
        <f t="shared" si="93"/>
        <v>-120143.94</v>
      </c>
      <c r="Z165" s="899">
        <f t="shared" si="93"/>
        <v>0</v>
      </c>
      <c r="AA165" s="899">
        <f t="shared" si="93"/>
        <v>0</v>
      </c>
      <c r="AB165" s="1080">
        <f t="shared" si="83"/>
        <v>0</v>
      </c>
      <c r="AC165" s="1079">
        <f t="shared" si="84"/>
        <v>0</v>
      </c>
      <c r="AD165" s="899">
        <f t="shared" si="96"/>
        <v>0</v>
      </c>
      <c r="AE165" s="903">
        <f t="shared" si="91"/>
        <v>0</v>
      </c>
      <c r="AF165" s="1080">
        <f t="shared" si="92"/>
        <v>0</v>
      </c>
      <c r="AG165" s="1081">
        <f t="shared" si="59"/>
        <v>0</v>
      </c>
      <c r="AH165" s="1079">
        <f t="shared" si="85"/>
        <v>0</v>
      </c>
      <c r="AI165" s="901">
        <f t="shared" si="94"/>
        <v>-151783.81333333332</v>
      </c>
      <c r="AJ165" s="899">
        <f t="shared" si="94"/>
        <v>0</v>
      </c>
      <c r="AK165" s="899">
        <f t="shared" si="94"/>
        <v>0</v>
      </c>
      <c r="AL165" s="1080">
        <f t="shared" si="86"/>
        <v>0</v>
      </c>
      <c r="AM165" s="1079">
        <f t="shared" si="87"/>
        <v>0</v>
      </c>
      <c r="AN165" s="899">
        <f t="shared" si="79"/>
        <v>0</v>
      </c>
      <c r="AO165" s="899">
        <f t="shared" si="80"/>
        <v>0</v>
      </c>
      <c r="AP165" s="899">
        <f t="shared" si="88"/>
        <v>0</v>
      </c>
      <c r="AQ165" s="1081">
        <f t="shared" si="60"/>
        <v>0</v>
      </c>
      <c r="AR165" s="1079">
        <f t="shared" si="81"/>
        <v>0</v>
      </c>
      <c r="AS165" s="153"/>
      <c r="AT165" s="1082"/>
      <c r="AU165" s="523"/>
      <c r="AV165" s="1083" t="str">
        <f t="shared" si="82"/>
        <v>CA</v>
      </c>
      <c r="AW165" s="1083" t="str">
        <f t="shared" si="82"/>
        <v>CL</v>
      </c>
      <c r="AX165" s="1083" t="str">
        <f t="shared" si="82"/>
        <v>AIC</v>
      </c>
      <c r="AY165" s="1083" t="str">
        <f t="shared" si="69"/>
        <v>ERB</v>
      </c>
      <c r="AZ165" s="1083" t="str">
        <f t="shared" si="69"/>
        <v>GRB</v>
      </c>
      <c r="BA165" s="1083" t="str">
        <f t="shared" si="69"/>
        <v>Non-Op</v>
      </c>
      <c r="BC165" s="623"/>
      <c r="BD165" s="623"/>
      <c r="BF165" s="623"/>
      <c r="BG165" s="623"/>
      <c r="BH165" s="623"/>
      <c r="BI165" s="623"/>
      <c r="BJ165" s="623"/>
      <c r="BK165" s="623"/>
      <c r="BL165" s="623"/>
      <c r="BN165" s="902"/>
    </row>
    <row r="166" spans="1:66" s="638" customFormat="1" ht="12" customHeight="1">
      <c r="A166" s="672">
        <v>14300062</v>
      </c>
      <c r="B166" s="673" t="s">
        <v>3467</v>
      </c>
      <c r="C166" s="634" t="s">
        <v>1538</v>
      </c>
      <c r="D166" s="635" t="s">
        <v>3098</v>
      </c>
      <c r="E166" s="635"/>
      <c r="F166" s="634"/>
      <c r="G166" s="635"/>
      <c r="H166" s="1168">
        <v>14730417.199999999</v>
      </c>
      <c r="I166" s="1168">
        <v>8757912.6799999997</v>
      </c>
      <c r="J166" s="1168">
        <v>7094051.6399999997</v>
      </c>
      <c r="K166" s="1168">
        <v>1066402.92</v>
      </c>
      <c r="L166" s="1168">
        <v>4527334.34</v>
      </c>
      <c r="M166" s="1168">
        <v>6558157.1799999997</v>
      </c>
      <c r="N166" s="1168">
        <v>2782296.3</v>
      </c>
      <c r="O166" s="1168">
        <v>3948285.43</v>
      </c>
      <c r="P166" s="1168">
        <v>6110056.4000000004</v>
      </c>
      <c r="Q166" s="1168">
        <v>3937649.27</v>
      </c>
      <c r="R166" s="1168">
        <v>8580683.5700000003</v>
      </c>
      <c r="S166" s="1168">
        <v>13496795.300000001</v>
      </c>
      <c r="T166" s="1168">
        <v>14956094.57</v>
      </c>
      <c r="U166" s="567"/>
      <c r="V166" s="567">
        <f t="shared" si="78"/>
        <v>6808573.4095833339</v>
      </c>
      <c r="W166" s="1084"/>
      <c r="X166" s="1085"/>
      <c r="Y166" s="591">
        <f t="shared" si="93"/>
        <v>14956094.57</v>
      </c>
      <c r="Z166" s="899">
        <f t="shared" si="93"/>
        <v>0</v>
      </c>
      <c r="AA166" s="899">
        <f t="shared" si="93"/>
        <v>0</v>
      </c>
      <c r="AB166" s="1080">
        <f t="shared" si="83"/>
        <v>0</v>
      </c>
      <c r="AC166" s="1079">
        <f t="shared" si="84"/>
        <v>0</v>
      </c>
      <c r="AD166" s="899">
        <f t="shared" si="96"/>
        <v>0</v>
      </c>
      <c r="AE166" s="903">
        <f t="shared" si="91"/>
        <v>0</v>
      </c>
      <c r="AF166" s="1080">
        <f t="shared" si="92"/>
        <v>0</v>
      </c>
      <c r="AG166" s="1081">
        <f t="shared" si="59"/>
        <v>0</v>
      </c>
      <c r="AH166" s="1079">
        <f t="shared" si="85"/>
        <v>0</v>
      </c>
      <c r="AI166" s="901">
        <f t="shared" si="94"/>
        <v>6808573.4095833339</v>
      </c>
      <c r="AJ166" s="899">
        <f t="shared" si="94"/>
        <v>0</v>
      </c>
      <c r="AK166" s="899">
        <f t="shared" si="94"/>
        <v>0</v>
      </c>
      <c r="AL166" s="1080">
        <f t="shared" si="86"/>
        <v>0</v>
      </c>
      <c r="AM166" s="1079">
        <f t="shared" si="87"/>
        <v>0</v>
      </c>
      <c r="AN166" s="899">
        <f t="shared" si="79"/>
        <v>0</v>
      </c>
      <c r="AO166" s="899">
        <f t="shared" si="80"/>
        <v>0</v>
      </c>
      <c r="AP166" s="899">
        <f t="shared" si="88"/>
        <v>0</v>
      </c>
      <c r="AQ166" s="1081">
        <f t="shared" si="60"/>
        <v>0</v>
      </c>
      <c r="AR166" s="1079">
        <f t="shared" si="81"/>
        <v>0</v>
      </c>
      <c r="AS166" s="153"/>
      <c r="AT166" s="1082"/>
      <c r="AU166" s="523"/>
      <c r="AV166" s="1083" t="str">
        <f t="shared" si="82"/>
        <v>CA</v>
      </c>
      <c r="AW166" s="1083" t="str">
        <f t="shared" si="82"/>
        <v>CL</v>
      </c>
      <c r="AX166" s="1083" t="str">
        <f t="shared" si="82"/>
        <v>AIC</v>
      </c>
      <c r="AY166" s="1083" t="str">
        <f t="shared" si="69"/>
        <v>ERB</v>
      </c>
      <c r="AZ166" s="1083" t="str">
        <f t="shared" si="69"/>
        <v>GRB</v>
      </c>
      <c r="BA166" s="1083" t="str">
        <f t="shared" si="69"/>
        <v>Non-Op</v>
      </c>
      <c r="BC166" s="623"/>
      <c r="BD166" s="623"/>
      <c r="BF166" s="623"/>
      <c r="BG166" s="623"/>
      <c r="BH166" s="623"/>
      <c r="BI166" s="623"/>
      <c r="BJ166" s="623"/>
      <c r="BK166" s="623"/>
      <c r="BL166" s="623"/>
      <c r="BN166" s="902"/>
    </row>
    <row r="167" spans="1:66" s="638" customFormat="1" ht="12" customHeight="1">
      <c r="A167" s="643">
        <v>14300072</v>
      </c>
      <c r="B167" s="644" t="s">
        <v>3468</v>
      </c>
      <c r="C167" s="634" t="s">
        <v>1539</v>
      </c>
      <c r="D167" s="635" t="s">
        <v>3098</v>
      </c>
      <c r="E167" s="635"/>
      <c r="F167" s="634"/>
      <c r="G167" s="635"/>
      <c r="H167" s="1168">
        <v>164969.65</v>
      </c>
      <c r="I167" s="1168">
        <v>128358.57</v>
      </c>
      <c r="J167" s="1168">
        <v>132423.32</v>
      </c>
      <c r="K167" s="1168">
        <v>712348.48</v>
      </c>
      <c r="L167" s="1168">
        <v>790817.72</v>
      </c>
      <c r="M167" s="1168">
        <v>612061</v>
      </c>
      <c r="N167" s="1168">
        <v>416475.95</v>
      </c>
      <c r="O167" s="1168">
        <v>487299.53</v>
      </c>
      <c r="P167" s="1168">
        <v>312920.67</v>
      </c>
      <c r="Q167" s="1168">
        <v>539596.97</v>
      </c>
      <c r="R167" s="1168">
        <v>297411.46999999997</v>
      </c>
      <c r="S167" s="1168">
        <v>724450.53</v>
      </c>
      <c r="T167" s="1168">
        <v>559067.44999999995</v>
      </c>
      <c r="U167" s="567"/>
      <c r="V167" s="567">
        <f t="shared" si="78"/>
        <v>459681.89666666667</v>
      </c>
      <c r="W167" s="1084"/>
      <c r="X167" s="1085"/>
      <c r="Y167" s="591">
        <f t="shared" si="93"/>
        <v>559067.44999999995</v>
      </c>
      <c r="Z167" s="899">
        <f t="shared" si="93"/>
        <v>0</v>
      </c>
      <c r="AA167" s="899">
        <f t="shared" si="93"/>
        <v>0</v>
      </c>
      <c r="AB167" s="1080">
        <f t="shared" si="83"/>
        <v>0</v>
      </c>
      <c r="AC167" s="1079">
        <f t="shared" si="84"/>
        <v>0</v>
      </c>
      <c r="AD167" s="899">
        <f t="shared" si="96"/>
        <v>0</v>
      </c>
      <c r="AE167" s="903">
        <f t="shared" si="91"/>
        <v>0</v>
      </c>
      <c r="AF167" s="1080">
        <f t="shared" si="92"/>
        <v>0</v>
      </c>
      <c r="AG167" s="1081">
        <f t="shared" ref="AG167:AG238" si="97">SUM(AD167:AF167)</f>
        <v>0</v>
      </c>
      <c r="AH167" s="1079">
        <f t="shared" si="85"/>
        <v>0</v>
      </c>
      <c r="AI167" s="901">
        <f t="shared" si="94"/>
        <v>459681.89666666667</v>
      </c>
      <c r="AJ167" s="899">
        <f t="shared" si="94"/>
        <v>0</v>
      </c>
      <c r="AK167" s="899">
        <f t="shared" si="94"/>
        <v>0</v>
      </c>
      <c r="AL167" s="1080">
        <f t="shared" si="86"/>
        <v>0</v>
      </c>
      <c r="AM167" s="1079">
        <f t="shared" si="87"/>
        <v>0</v>
      </c>
      <c r="AN167" s="899">
        <f t="shared" si="79"/>
        <v>0</v>
      </c>
      <c r="AO167" s="899">
        <f t="shared" si="80"/>
        <v>0</v>
      </c>
      <c r="AP167" s="899">
        <f t="shared" si="88"/>
        <v>0</v>
      </c>
      <c r="AQ167" s="1081">
        <f t="shared" ref="AQ167:AQ238" si="98">SUM(AN167:AP167)</f>
        <v>0</v>
      </c>
      <c r="AR167" s="1079">
        <f t="shared" si="81"/>
        <v>0</v>
      </c>
      <c r="AS167" s="153"/>
      <c r="AT167" s="1082"/>
      <c r="AU167" s="523"/>
      <c r="AV167" s="1083" t="str">
        <f t="shared" si="82"/>
        <v>CA</v>
      </c>
      <c r="AW167" s="1083" t="str">
        <f t="shared" si="82"/>
        <v>CL</v>
      </c>
      <c r="AX167" s="1083" t="str">
        <f t="shared" si="82"/>
        <v>AIC</v>
      </c>
      <c r="AY167" s="1083" t="str">
        <f t="shared" si="69"/>
        <v>ERB</v>
      </c>
      <c r="AZ167" s="1083" t="str">
        <f t="shared" si="69"/>
        <v>GRB</v>
      </c>
      <c r="BA167" s="1083" t="str">
        <f t="shared" si="69"/>
        <v>Non-Op</v>
      </c>
      <c r="BC167" s="623"/>
      <c r="BD167" s="623"/>
      <c r="BF167" s="623"/>
      <c r="BG167" s="623"/>
      <c r="BH167" s="623"/>
      <c r="BI167" s="623"/>
      <c r="BJ167" s="623"/>
      <c r="BK167" s="623"/>
      <c r="BL167" s="623"/>
      <c r="BN167" s="902"/>
    </row>
    <row r="168" spans="1:66" s="638" customFormat="1" ht="12" customHeight="1">
      <c r="A168" s="643">
        <v>14300081</v>
      </c>
      <c r="B168" s="644" t="s">
        <v>3469</v>
      </c>
      <c r="C168" s="673" t="s">
        <v>1540</v>
      </c>
      <c r="D168" s="635" t="s">
        <v>3098</v>
      </c>
      <c r="E168" s="635"/>
      <c r="F168" s="673"/>
      <c r="G168" s="635"/>
      <c r="H168" s="1168">
        <v>2426.04</v>
      </c>
      <c r="I168" s="1168">
        <v>2426.04</v>
      </c>
      <c r="J168" s="1168">
        <v>468.48</v>
      </c>
      <c r="K168" s="1168">
        <v>1901.7</v>
      </c>
      <c r="L168" s="1168">
        <v>1529.89</v>
      </c>
      <c r="M168" s="1168">
        <v>1529.89</v>
      </c>
      <c r="N168" s="1168">
        <v>2963.11</v>
      </c>
      <c r="O168" s="1168">
        <v>2963.11</v>
      </c>
      <c r="P168" s="1168">
        <v>1540.38</v>
      </c>
      <c r="Q168" s="1168">
        <v>2973.6</v>
      </c>
      <c r="R168" s="1168">
        <v>2973.6</v>
      </c>
      <c r="S168" s="1168">
        <v>2973.6</v>
      </c>
      <c r="T168" s="1168">
        <v>3546.88</v>
      </c>
      <c r="U168" s="567"/>
      <c r="V168" s="567">
        <f t="shared" si="78"/>
        <v>2269.1549999999997</v>
      </c>
      <c r="W168" s="1084"/>
      <c r="X168" s="1085"/>
      <c r="Y168" s="591">
        <f t="shared" si="93"/>
        <v>3546.88</v>
      </c>
      <c r="Z168" s="899">
        <f t="shared" si="93"/>
        <v>0</v>
      </c>
      <c r="AA168" s="899">
        <f t="shared" si="93"/>
        <v>0</v>
      </c>
      <c r="AB168" s="1080">
        <f t="shared" si="83"/>
        <v>0</v>
      </c>
      <c r="AC168" s="1079">
        <f t="shared" si="84"/>
        <v>0</v>
      </c>
      <c r="AD168" s="899">
        <f t="shared" si="96"/>
        <v>0</v>
      </c>
      <c r="AE168" s="903">
        <f t="shared" si="91"/>
        <v>0</v>
      </c>
      <c r="AF168" s="1080">
        <f t="shared" si="92"/>
        <v>0</v>
      </c>
      <c r="AG168" s="1081">
        <f t="shared" si="97"/>
        <v>0</v>
      </c>
      <c r="AH168" s="1079">
        <f t="shared" si="85"/>
        <v>0</v>
      </c>
      <c r="AI168" s="901">
        <f t="shared" si="94"/>
        <v>2269.1549999999997</v>
      </c>
      <c r="AJ168" s="899">
        <f t="shared" si="94"/>
        <v>0</v>
      </c>
      <c r="AK168" s="899">
        <f t="shared" si="94"/>
        <v>0</v>
      </c>
      <c r="AL168" s="1080">
        <f t="shared" si="86"/>
        <v>0</v>
      </c>
      <c r="AM168" s="1079">
        <f t="shared" si="87"/>
        <v>0</v>
      </c>
      <c r="AN168" s="899">
        <f t="shared" si="79"/>
        <v>0</v>
      </c>
      <c r="AO168" s="899">
        <f t="shared" si="80"/>
        <v>0</v>
      </c>
      <c r="AP168" s="899">
        <f t="shared" si="88"/>
        <v>0</v>
      </c>
      <c r="AQ168" s="1081">
        <f t="shared" si="98"/>
        <v>0</v>
      </c>
      <c r="AR168" s="1079">
        <f t="shared" si="81"/>
        <v>0</v>
      </c>
      <c r="AS168" s="153"/>
      <c r="AT168" s="1082"/>
      <c r="AU168" s="523"/>
      <c r="AV168" s="1083" t="str">
        <f t="shared" si="82"/>
        <v>CA</v>
      </c>
      <c r="AW168" s="1083" t="str">
        <f t="shared" si="82"/>
        <v>CL</v>
      </c>
      <c r="AX168" s="1083" t="str">
        <f t="shared" si="82"/>
        <v>AIC</v>
      </c>
      <c r="AY168" s="1083" t="str">
        <f t="shared" si="69"/>
        <v>ERB</v>
      </c>
      <c r="AZ168" s="1083" t="str">
        <f t="shared" si="69"/>
        <v>GRB</v>
      </c>
      <c r="BA168" s="1083" t="str">
        <f t="shared" si="69"/>
        <v>Non-Op</v>
      </c>
      <c r="BC168" s="623"/>
      <c r="BD168" s="623"/>
      <c r="BF168" s="623"/>
      <c r="BG168" s="623"/>
      <c r="BH168" s="623"/>
      <c r="BI168" s="623"/>
      <c r="BJ168" s="623"/>
      <c r="BK168" s="623"/>
      <c r="BL168" s="623"/>
      <c r="BN168" s="915"/>
    </row>
    <row r="169" spans="1:66" s="638" customFormat="1" ht="12" customHeight="1">
      <c r="A169" s="643">
        <v>14300082</v>
      </c>
      <c r="B169" s="644" t="s">
        <v>3470</v>
      </c>
      <c r="C169" s="634" t="s">
        <v>1541</v>
      </c>
      <c r="D169" s="635" t="s">
        <v>3098</v>
      </c>
      <c r="E169" s="635"/>
      <c r="F169" s="634"/>
      <c r="G169" s="635"/>
      <c r="H169" s="1168">
        <v>339892.01</v>
      </c>
      <c r="I169" s="1168">
        <v>293566.05</v>
      </c>
      <c r="J169" s="1168">
        <v>264705.39</v>
      </c>
      <c r="K169" s="1168">
        <v>576003.93000000005</v>
      </c>
      <c r="L169" s="1168">
        <v>790817.27</v>
      </c>
      <c r="M169" s="1168">
        <v>1406936.63</v>
      </c>
      <c r="N169" s="1168">
        <v>416476.1</v>
      </c>
      <c r="O169" s="1168">
        <v>903879.07</v>
      </c>
      <c r="P169" s="1168">
        <v>800215.98</v>
      </c>
      <c r="Q169" s="1168">
        <v>226649.33</v>
      </c>
      <c r="R169" s="1168">
        <v>524114.87</v>
      </c>
      <c r="S169" s="1168">
        <v>724450.54</v>
      </c>
      <c r="T169" s="1168">
        <v>559067.46</v>
      </c>
      <c r="U169" s="567"/>
      <c r="V169" s="567">
        <f t="shared" si="78"/>
        <v>614774.57458333333</v>
      </c>
      <c r="W169" s="1084"/>
      <c r="X169" s="1085"/>
      <c r="Y169" s="591">
        <f t="shared" si="93"/>
        <v>559067.46</v>
      </c>
      <c r="Z169" s="899">
        <f t="shared" si="93"/>
        <v>0</v>
      </c>
      <c r="AA169" s="899">
        <f t="shared" si="93"/>
        <v>0</v>
      </c>
      <c r="AB169" s="1080">
        <f t="shared" si="83"/>
        <v>0</v>
      </c>
      <c r="AC169" s="1079">
        <f t="shared" si="84"/>
        <v>0</v>
      </c>
      <c r="AD169" s="899">
        <f t="shared" si="96"/>
        <v>0</v>
      </c>
      <c r="AE169" s="903">
        <f t="shared" si="91"/>
        <v>0</v>
      </c>
      <c r="AF169" s="1080">
        <f t="shared" si="92"/>
        <v>0</v>
      </c>
      <c r="AG169" s="1081">
        <f t="shared" si="97"/>
        <v>0</v>
      </c>
      <c r="AH169" s="1079">
        <f t="shared" si="85"/>
        <v>0</v>
      </c>
      <c r="AI169" s="901">
        <f t="shared" si="94"/>
        <v>614774.57458333333</v>
      </c>
      <c r="AJ169" s="899">
        <f t="shared" si="94"/>
        <v>0</v>
      </c>
      <c r="AK169" s="899">
        <f t="shared" si="94"/>
        <v>0</v>
      </c>
      <c r="AL169" s="1080">
        <f t="shared" si="86"/>
        <v>0</v>
      </c>
      <c r="AM169" s="1079">
        <f t="shared" si="87"/>
        <v>0</v>
      </c>
      <c r="AN169" s="899">
        <f t="shared" si="79"/>
        <v>0</v>
      </c>
      <c r="AO169" s="899">
        <f t="shared" si="80"/>
        <v>0</v>
      </c>
      <c r="AP169" s="899">
        <f t="shared" si="88"/>
        <v>0</v>
      </c>
      <c r="AQ169" s="1081">
        <f t="shared" si="98"/>
        <v>0</v>
      </c>
      <c r="AR169" s="1079">
        <f t="shared" si="81"/>
        <v>0</v>
      </c>
      <c r="AS169" s="153"/>
      <c r="AT169" s="1082"/>
      <c r="AU169" s="523"/>
      <c r="AV169" s="1083" t="str">
        <f t="shared" si="82"/>
        <v>CA</v>
      </c>
      <c r="AW169" s="1083" t="str">
        <f t="shared" si="82"/>
        <v>CL</v>
      </c>
      <c r="AX169" s="1083" t="str">
        <f t="shared" si="82"/>
        <v>AIC</v>
      </c>
      <c r="AY169" s="1083" t="str">
        <f t="shared" si="69"/>
        <v>ERB</v>
      </c>
      <c r="AZ169" s="1083" t="str">
        <f t="shared" si="69"/>
        <v>GRB</v>
      </c>
      <c r="BA169" s="1083" t="str">
        <f t="shared" si="69"/>
        <v>Non-Op</v>
      </c>
      <c r="BC169" s="623"/>
      <c r="BD169" s="623"/>
      <c r="BF169" s="623"/>
      <c r="BG169" s="623"/>
      <c r="BH169" s="623"/>
      <c r="BI169" s="623"/>
      <c r="BJ169" s="623"/>
      <c r="BK169" s="623"/>
      <c r="BL169" s="623"/>
      <c r="BN169" s="902"/>
    </row>
    <row r="170" spans="1:66" s="638" customFormat="1" ht="12" customHeight="1">
      <c r="A170" s="643">
        <v>14300141</v>
      </c>
      <c r="B170" s="644" t="s">
        <v>3471</v>
      </c>
      <c r="C170" s="634" t="s">
        <v>1542</v>
      </c>
      <c r="D170" s="635" t="s">
        <v>3098</v>
      </c>
      <c r="E170" s="635"/>
      <c r="F170" s="634"/>
      <c r="G170" s="635"/>
      <c r="H170" s="1168">
        <v>16641829.220000001</v>
      </c>
      <c r="I170" s="1168">
        <v>11876120.68</v>
      </c>
      <c r="J170" s="1168">
        <v>8613912.0099999998</v>
      </c>
      <c r="K170" s="1168">
        <v>11640772.83</v>
      </c>
      <c r="L170" s="1168">
        <v>12718650.75</v>
      </c>
      <c r="M170" s="1168">
        <v>10726825.23</v>
      </c>
      <c r="N170" s="1168">
        <v>9033478.4100000001</v>
      </c>
      <c r="O170" s="1168">
        <v>13336828.52</v>
      </c>
      <c r="P170" s="1168">
        <v>22216442.260000002</v>
      </c>
      <c r="Q170" s="1168">
        <v>15900707.550000001</v>
      </c>
      <c r="R170" s="1168">
        <v>19597947.219999999</v>
      </c>
      <c r="S170" s="1168">
        <v>14130559.98</v>
      </c>
      <c r="T170" s="1168">
        <v>16604848.949999999</v>
      </c>
      <c r="U170" s="567"/>
      <c r="V170" s="567">
        <f t="shared" si="78"/>
        <v>13867965.377083331</v>
      </c>
      <c r="W170" s="1084"/>
      <c r="X170" s="1085"/>
      <c r="Y170" s="591">
        <f t="shared" si="93"/>
        <v>16604848.949999999</v>
      </c>
      <c r="Z170" s="899">
        <f t="shared" si="93"/>
        <v>0</v>
      </c>
      <c r="AA170" s="899">
        <f t="shared" si="93"/>
        <v>0</v>
      </c>
      <c r="AB170" s="1080">
        <f t="shared" si="83"/>
        <v>0</v>
      </c>
      <c r="AC170" s="1079">
        <f t="shared" si="84"/>
        <v>0</v>
      </c>
      <c r="AD170" s="899">
        <f t="shared" si="96"/>
        <v>0</v>
      </c>
      <c r="AE170" s="903">
        <f t="shared" si="91"/>
        <v>0</v>
      </c>
      <c r="AF170" s="1080">
        <f t="shared" si="92"/>
        <v>0</v>
      </c>
      <c r="AG170" s="1081">
        <f t="shared" si="97"/>
        <v>0</v>
      </c>
      <c r="AH170" s="1079">
        <f t="shared" si="85"/>
        <v>0</v>
      </c>
      <c r="AI170" s="901">
        <f t="shared" si="94"/>
        <v>13867965.377083331</v>
      </c>
      <c r="AJ170" s="899">
        <f t="shared" si="94"/>
        <v>0</v>
      </c>
      <c r="AK170" s="899">
        <f t="shared" si="94"/>
        <v>0</v>
      </c>
      <c r="AL170" s="1080">
        <f t="shared" si="86"/>
        <v>0</v>
      </c>
      <c r="AM170" s="1079">
        <f t="shared" si="87"/>
        <v>0</v>
      </c>
      <c r="AN170" s="899">
        <f t="shared" si="79"/>
        <v>0</v>
      </c>
      <c r="AO170" s="899">
        <f t="shared" si="80"/>
        <v>0</v>
      </c>
      <c r="AP170" s="899">
        <f t="shared" si="88"/>
        <v>0</v>
      </c>
      <c r="AQ170" s="1081">
        <f t="shared" si="98"/>
        <v>0</v>
      </c>
      <c r="AR170" s="1079">
        <f t="shared" si="81"/>
        <v>0</v>
      </c>
      <c r="AS170" s="153"/>
      <c r="AT170" s="1082"/>
      <c r="AU170" s="523"/>
      <c r="AV170" s="1083" t="str">
        <f t="shared" si="82"/>
        <v>CA</v>
      </c>
      <c r="AW170" s="1083" t="str">
        <f t="shared" si="82"/>
        <v>CL</v>
      </c>
      <c r="AX170" s="1083" t="str">
        <f t="shared" si="82"/>
        <v>AIC</v>
      </c>
      <c r="AY170" s="1083" t="str">
        <f t="shared" si="69"/>
        <v>ERB</v>
      </c>
      <c r="AZ170" s="1083" t="str">
        <f t="shared" si="69"/>
        <v>GRB</v>
      </c>
      <c r="BA170" s="1083" t="str">
        <f t="shared" si="69"/>
        <v>Non-Op</v>
      </c>
      <c r="BC170" s="623"/>
      <c r="BD170" s="623"/>
      <c r="BF170" s="623"/>
      <c r="BG170" s="623"/>
      <c r="BH170" s="623"/>
      <c r="BI170" s="623"/>
      <c r="BJ170" s="623"/>
      <c r="BK170" s="623"/>
      <c r="BL170" s="623"/>
      <c r="BN170" s="902"/>
    </row>
    <row r="171" spans="1:66" s="638" customFormat="1" ht="12" customHeight="1">
      <c r="A171" s="643">
        <v>14300151</v>
      </c>
      <c r="B171" s="644" t="s">
        <v>3472</v>
      </c>
      <c r="C171" s="634" t="s">
        <v>1543</v>
      </c>
      <c r="D171" s="635" t="s">
        <v>3098</v>
      </c>
      <c r="E171" s="635"/>
      <c r="F171" s="634"/>
      <c r="G171" s="635"/>
      <c r="H171" s="1168">
        <v>1412423.52</v>
      </c>
      <c r="I171" s="1168">
        <v>1256465.49</v>
      </c>
      <c r="J171" s="1168">
        <v>1269144.1599999999</v>
      </c>
      <c r="K171" s="1168">
        <v>1141679.43</v>
      </c>
      <c r="L171" s="1168">
        <v>1125141.5900000001</v>
      </c>
      <c r="M171" s="1168">
        <v>1165092.32</v>
      </c>
      <c r="N171" s="1168">
        <v>1077189.82</v>
      </c>
      <c r="O171" s="1168">
        <v>1144197.92</v>
      </c>
      <c r="P171" s="1168">
        <v>1394971.66</v>
      </c>
      <c r="Q171" s="1168">
        <v>1056145.45</v>
      </c>
      <c r="R171" s="1168">
        <v>1109515.69</v>
      </c>
      <c r="S171" s="1168">
        <v>1239200.78</v>
      </c>
      <c r="T171" s="1168">
        <v>1531824.36</v>
      </c>
      <c r="U171" s="567"/>
      <c r="V171" s="567">
        <f t="shared" si="78"/>
        <v>1204239.0208333333</v>
      </c>
      <c r="W171" s="1084"/>
      <c r="X171" s="1085"/>
      <c r="Y171" s="591">
        <f t="shared" si="93"/>
        <v>1531824.36</v>
      </c>
      <c r="Z171" s="899">
        <f t="shared" si="93"/>
        <v>0</v>
      </c>
      <c r="AA171" s="899">
        <f t="shared" si="93"/>
        <v>0</v>
      </c>
      <c r="AB171" s="1080">
        <f t="shared" si="83"/>
        <v>0</v>
      </c>
      <c r="AC171" s="1079">
        <f t="shared" si="84"/>
        <v>0</v>
      </c>
      <c r="AD171" s="899">
        <f t="shared" si="96"/>
        <v>0</v>
      </c>
      <c r="AE171" s="903">
        <f t="shared" si="91"/>
        <v>0</v>
      </c>
      <c r="AF171" s="1080">
        <f t="shared" si="92"/>
        <v>0</v>
      </c>
      <c r="AG171" s="1081">
        <f t="shared" si="97"/>
        <v>0</v>
      </c>
      <c r="AH171" s="1079">
        <f t="shared" si="85"/>
        <v>0</v>
      </c>
      <c r="AI171" s="901">
        <f t="shared" si="94"/>
        <v>1204239.0208333333</v>
      </c>
      <c r="AJ171" s="899">
        <f t="shared" si="94"/>
        <v>0</v>
      </c>
      <c r="AK171" s="899">
        <f t="shared" si="94"/>
        <v>0</v>
      </c>
      <c r="AL171" s="1080">
        <f t="shared" si="86"/>
        <v>0</v>
      </c>
      <c r="AM171" s="1079">
        <f t="shared" si="87"/>
        <v>0</v>
      </c>
      <c r="AN171" s="899">
        <f t="shared" si="79"/>
        <v>0</v>
      </c>
      <c r="AO171" s="899">
        <f t="shared" si="80"/>
        <v>0</v>
      </c>
      <c r="AP171" s="899">
        <f t="shared" si="88"/>
        <v>0</v>
      </c>
      <c r="AQ171" s="1081">
        <f t="shared" si="98"/>
        <v>0</v>
      </c>
      <c r="AR171" s="1079">
        <f t="shared" si="81"/>
        <v>0</v>
      </c>
      <c r="AS171" s="153"/>
      <c r="AT171" s="1082"/>
      <c r="AU171" s="523"/>
      <c r="AV171" s="1083" t="str">
        <f t="shared" si="82"/>
        <v>CA</v>
      </c>
      <c r="AW171" s="1083" t="str">
        <f t="shared" si="82"/>
        <v>CL</v>
      </c>
      <c r="AX171" s="1083" t="str">
        <f t="shared" si="82"/>
        <v>AIC</v>
      </c>
      <c r="AY171" s="1083" t="str">
        <f t="shared" si="69"/>
        <v>ERB</v>
      </c>
      <c r="AZ171" s="1083" t="str">
        <f t="shared" si="69"/>
        <v>GRB</v>
      </c>
      <c r="BA171" s="1083" t="str">
        <f t="shared" si="69"/>
        <v>Non-Op</v>
      </c>
      <c r="BC171" s="623"/>
      <c r="BD171" s="623"/>
      <c r="BF171" s="623"/>
      <c r="BG171" s="623"/>
      <c r="BH171" s="623"/>
      <c r="BI171" s="623"/>
      <c r="BJ171" s="623"/>
      <c r="BK171" s="623"/>
      <c r="BL171" s="623"/>
      <c r="BN171" s="902"/>
    </row>
    <row r="172" spans="1:66" s="638" customFormat="1" ht="12" customHeight="1">
      <c r="A172" s="643">
        <v>14300171</v>
      </c>
      <c r="B172" s="644" t="s">
        <v>3473</v>
      </c>
      <c r="C172" s="634" t="s">
        <v>1544</v>
      </c>
      <c r="D172" s="635" t="s">
        <v>3098</v>
      </c>
      <c r="E172" s="635"/>
      <c r="F172" s="634"/>
      <c r="G172" s="635"/>
      <c r="H172" s="1168">
        <v>14568251.74</v>
      </c>
      <c r="I172" s="1168">
        <v>17793065.149999999</v>
      </c>
      <c r="J172" s="1168">
        <v>18228003.059999999</v>
      </c>
      <c r="K172" s="1168">
        <v>17016691.010000002</v>
      </c>
      <c r="L172" s="1168">
        <v>15278132.789999999</v>
      </c>
      <c r="M172" s="1168">
        <v>12513813.59</v>
      </c>
      <c r="N172" s="1168">
        <v>10806720</v>
      </c>
      <c r="O172" s="1168">
        <v>10060751.119999999</v>
      </c>
      <c r="P172" s="1168">
        <v>10313799.08</v>
      </c>
      <c r="Q172" s="1168">
        <v>10455060.949999999</v>
      </c>
      <c r="R172" s="1168">
        <v>10356578.380000001</v>
      </c>
      <c r="S172" s="1168">
        <v>11712103.220000001</v>
      </c>
      <c r="T172" s="1168">
        <v>14568251.74</v>
      </c>
      <c r="U172" s="567"/>
      <c r="V172" s="567">
        <f t="shared" si="78"/>
        <v>13258580.840833334</v>
      </c>
      <c r="W172" s="1084"/>
      <c r="X172" s="1085"/>
      <c r="Y172" s="591">
        <f t="shared" si="93"/>
        <v>14568251.74</v>
      </c>
      <c r="Z172" s="899">
        <f t="shared" si="93"/>
        <v>0</v>
      </c>
      <c r="AA172" s="899">
        <f t="shared" si="93"/>
        <v>0</v>
      </c>
      <c r="AB172" s="1080">
        <f t="shared" si="83"/>
        <v>0</v>
      </c>
      <c r="AC172" s="1079">
        <f t="shared" si="84"/>
        <v>0</v>
      </c>
      <c r="AD172" s="899">
        <f t="shared" si="96"/>
        <v>0</v>
      </c>
      <c r="AE172" s="903">
        <f t="shared" si="91"/>
        <v>0</v>
      </c>
      <c r="AF172" s="1080">
        <f t="shared" si="92"/>
        <v>0</v>
      </c>
      <c r="AG172" s="1081">
        <f t="shared" si="97"/>
        <v>0</v>
      </c>
      <c r="AH172" s="1079">
        <f t="shared" si="85"/>
        <v>0</v>
      </c>
      <c r="AI172" s="901">
        <f t="shared" si="94"/>
        <v>13258580.840833334</v>
      </c>
      <c r="AJ172" s="899">
        <f t="shared" si="94"/>
        <v>0</v>
      </c>
      <c r="AK172" s="899">
        <f t="shared" si="94"/>
        <v>0</v>
      </c>
      <c r="AL172" s="1080">
        <f t="shared" si="86"/>
        <v>0</v>
      </c>
      <c r="AM172" s="1079">
        <f t="shared" si="87"/>
        <v>0</v>
      </c>
      <c r="AN172" s="899">
        <f t="shared" si="79"/>
        <v>0</v>
      </c>
      <c r="AO172" s="899">
        <f t="shared" si="80"/>
        <v>0</v>
      </c>
      <c r="AP172" s="899">
        <f t="shared" si="88"/>
        <v>0</v>
      </c>
      <c r="AQ172" s="1081">
        <f t="shared" si="98"/>
        <v>0</v>
      </c>
      <c r="AR172" s="1079">
        <f t="shared" si="81"/>
        <v>0</v>
      </c>
      <c r="AS172" s="153"/>
      <c r="AT172" s="1082" t="s">
        <v>2769</v>
      </c>
      <c r="AU172" s="523"/>
      <c r="AV172" s="1083" t="str">
        <f t="shared" si="82"/>
        <v>CA</v>
      </c>
      <c r="AW172" s="1083" t="str">
        <f t="shared" si="82"/>
        <v>CL</v>
      </c>
      <c r="AX172" s="1083" t="str">
        <f t="shared" si="82"/>
        <v>AIC</v>
      </c>
      <c r="AY172" s="1083" t="str">
        <f t="shared" si="69"/>
        <v>ERB</v>
      </c>
      <c r="AZ172" s="1083" t="str">
        <f t="shared" si="69"/>
        <v>GRB</v>
      </c>
      <c r="BA172" s="1083" t="str">
        <f t="shared" si="69"/>
        <v>Non-Op</v>
      </c>
      <c r="BC172" s="623"/>
      <c r="BD172" s="623"/>
      <c r="BF172" s="623"/>
      <c r="BG172" s="623"/>
      <c r="BH172" s="623"/>
      <c r="BI172" s="623"/>
      <c r="BJ172" s="623"/>
      <c r="BK172" s="623"/>
      <c r="BL172" s="623"/>
      <c r="BN172" s="902"/>
    </row>
    <row r="173" spans="1:66" s="638" customFormat="1" ht="12" customHeight="1">
      <c r="A173" s="643">
        <v>14300213</v>
      </c>
      <c r="B173" s="644" t="s">
        <v>3474</v>
      </c>
      <c r="C173" s="634" t="s">
        <v>1545</v>
      </c>
      <c r="D173" s="635" t="s">
        <v>3098</v>
      </c>
      <c r="E173" s="635"/>
      <c r="F173" s="634"/>
      <c r="G173" s="635"/>
      <c r="H173" s="1168">
        <v>0</v>
      </c>
      <c r="I173" s="1168">
        <v>0</v>
      </c>
      <c r="J173" s="1168">
        <v>0</v>
      </c>
      <c r="K173" s="1168">
        <v>0</v>
      </c>
      <c r="L173" s="1168">
        <v>0</v>
      </c>
      <c r="M173" s="1168">
        <v>0</v>
      </c>
      <c r="N173" s="1168">
        <v>0</v>
      </c>
      <c r="O173" s="1168">
        <v>0</v>
      </c>
      <c r="P173" s="1168">
        <v>0</v>
      </c>
      <c r="Q173" s="1168">
        <v>0</v>
      </c>
      <c r="R173" s="1168">
        <v>0</v>
      </c>
      <c r="S173" s="1168">
        <v>0</v>
      </c>
      <c r="T173" s="1168">
        <v>0</v>
      </c>
      <c r="U173" s="567"/>
      <c r="V173" s="567">
        <f t="shared" si="78"/>
        <v>0</v>
      </c>
      <c r="W173" s="1084"/>
      <c r="X173" s="1085"/>
      <c r="Y173" s="591">
        <f t="shared" ref="Y173:AA192" si="99">IF($D173=Y$5,$T173,0)</f>
        <v>0</v>
      </c>
      <c r="Z173" s="899">
        <f t="shared" si="99"/>
        <v>0</v>
      </c>
      <c r="AA173" s="899">
        <f t="shared" si="99"/>
        <v>0</v>
      </c>
      <c r="AB173" s="1080">
        <f t="shared" si="83"/>
        <v>0</v>
      </c>
      <c r="AC173" s="1079">
        <f t="shared" si="84"/>
        <v>0</v>
      </c>
      <c r="AD173" s="899">
        <f t="shared" si="96"/>
        <v>0</v>
      </c>
      <c r="AE173" s="903">
        <f t="shared" si="91"/>
        <v>0</v>
      </c>
      <c r="AF173" s="1080">
        <f t="shared" si="92"/>
        <v>0</v>
      </c>
      <c r="AG173" s="1081">
        <f t="shared" si="97"/>
        <v>0</v>
      </c>
      <c r="AH173" s="1079">
        <f t="shared" si="85"/>
        <v>0</v>
      </c>
      <c r="AI173" s="901">
        <f t="shared" ref="AI173:AK192" si="100">IF($D173=AI$5,$V173,0)</f>
        <v>0</v>
      </c>
      <c r="AJ173" s="899">
        <f t="shared" si="100"/>
        <v>0</v>
      </c>
      <c r="AK173" s="899">
        <f t="shared" si="100"/>
        <v>0</v>
      </c>
      <c r="AL173" s="1080">
        <f t="shared" si="86"/>
        <v>0</v>
      </c>
      <c r="AM173" s="1079">
        <f t="shared" si="87"/>
        <v>0</v>
      </c>
      <c r="AN173" s="899">
        <f t="shared" si="79"/>
        <v>0</v>
      </c>
      <c r="AO173" s="899">
        <f t="shared" si="80"/>
        <v>0</v>
      </c>
      <c r="AP173" s="899">
        <f t="shared" si="88"/>
        <v>0</v>
      </c>
      <c r="AQ173" s="1081">
        <f t="shared" si="98"/>
        <v>0</v>
      </c>
      <c r="AR173" s="1079">
        <f t="shared" si="81"/>
        <v>0</v>
      </c>
      <c r="AS173" s="153"/>
      <c r="AT173" s="1082"/>
      <c r="AU173" s="523"/>
      <c r="AV173" s="1083" t="str">
        <f t="shared" si="82"/>
        <v>CA</v>
      </c>
      <c r="AW173" s="1083" t="str">
        <f t="shared" si="82"/>
        <v>CL</v>
      </c>
      <c r="AX173" s="1083" t="str">
        <f t="shared" si="82"/>
        <v>AIC</v>
      </c>
      <c r="AY173" s="1083" t="str">
        <f t="shared" si="69"/>
        <v>ERB</v>
      </c>
      <c r="AZ173" s="1083" t="str">
        <f t="shared" si="69"/>
        <v>GRB</v>
      </c>
      <c r="BA173" s="1083" t="str">
        <f t="shared" si="69"/>
        <v>Non-Op</v>
      </c>
      <c r="BC173" s="623"/>
      <c r="BD173" s="623"/>
      <c r="BF173" s="623"/>
      <c r="BG173" s="623"/>
      <c r="BH173" s="623"/>
      <c r="BI173" s="623"/>
      <c r="BJ173" s="623"/>
      <c r="BK173" s="623"/>
      <c r="BL173" s="623"/>
      <c r="BN173" s="902"/>
    </row>
    <row r="174" spans="1:66" s="638" customFormat="1" ht="12" customHeight="1">
      <c r="A174" s="643">
        <v>14300241</v>
      </c>
      <c r="B174" s="644" t="s">
        <v>3475</v>
      </c>
      <c r="C174" s="634" t="s">
        <v>1546</v>
      </c>
      <c r="D174" s="635" t="s">
        <v>1384</v>
      </c>
      <c r="E174" s="635"/>
      <c r="F174" s="634"/>
      <c r="G174" s="635"/>
      <c r="H174" s="1168">
        <v>674926.65</v>
      </c>
      <c r="I174" s="1168">
        <v>596926.65</v>
      </c>
      <c r="J174" s="1168">
        <v>596926.65</v>
      </c>
      <c r="K174" s="1168">
        <v>596926.65</v>
      </c>
      <c r="L174" s="1168">
        <v>674926.65</v>
      </c>
      <c r="M174" s="1168">
        <v>674926.65</v>
      </c>
      <c r="N174" s="1168">
        <v>674926.65</v>
      </c>
      <c r="O174" s="1168">
        <v>674926.65</v>
      </c>
      <c r="P174" s="1168">
        <v>674926.65</v>
      </c>
      <c r="Q174" s="1168">
        <v>674926.65</v>
      </c>
      <c r="R174" s="1168">
        <v>674926.65</v>
      </c>
      <c r="S174" s="1168">
        <v>674926.65</v>
      </c>
      <c r="T174" s="1168">
        <v>674926.65</v>
      </c>
      <c r="U174" s="567"/>
      <c r="V174" s="567">
        <f t="shared" si="78"/>
        <v>655426.65000000014</v>
      </c>
      <c r="W174" s="1084"/>
      <c r="X174" s="1085"/>
      <c r="Y174" s="591">
        <f t="shared" si="99"/>
        <v>0</v>
      </c>
      <c r="Z174" s="899">
        <f t="shared" si="99"/>
        <v>0</v>
      </c>
      <c r="AA174" s="899">
        <f t="shared" si="99"/>
        <v>0</v>
      </c>
      <c r="AB174" s="1080">
        <f t="shared" si="83"/>
        <v>674926.65</v>
      </c>
      <c r="AC174" s="1079">
        <f t="shared" si="84"/>
        <v>0</v>
      </c>
      <c r="AD174" s="899">
        <f t="shared" si="96"/>
        <v>0</v>
      </c>
      <c r="AE174" s="903">
        <f t="shared" si="91"/>
        <v>0</v>
      </c>
      <c r="AF174" s="1080">
        <f t="shared" si="92"/>
        <v>674926.65</v>
      </c>
      <c r="AG174" s="1081">
        <f t="shared" si="97"/>
        <v>674926.65</v>
      </c>
      <c r="AH174" s="1079">
        <f t="shared" si="85"/>
        <v>0</v>
      </c>
      <c r="AI174" s="901">
        <f t="shared" si="100"/>
        <v>0</v>
      </c>
      <c r="AJ174" s="899">
        <f t="shared" si="100"/>
        <v>0</v>
      </c>
      <c r="AK174" s="899">
        <f t="shared" si="100"/>
        <v>0</v>
      </c>
      <c r="AL174" s="1080">
        <f t="shared" si="86"/>
        <v>655426.65000000014</v>
      </c>
      <c r="AM174" s="1079">
        <f t="shared" si="87"/>
        <v>0</v>
      </c>
      <c r="AN174" s="899">
        <f t="shared" si="79"/>
        <v>0</v>
      </c>
      <c r="AO174" s="899">
        <f t="shared" si="80"/>
        <v>0</v>
      </c>
      <c r="AP174" s="899">
        <f t="shared" si="88"/>
        <v>655426.65000000014</v>
      </c>
      <c r="AQ174" s="1081">
        <f t="shared" si="98"/>
        <v>655426.65000000014</v>
      </c>
      <c r="AR174" s="1079">
        <f t="shared" si="81"/>
        <v>0</v>
      </c>
      <c r="AS174" s="153"/>
      <c r="AT174" s="1082" t="s">
        <v>2776</v>
      </c>
      <c r="AU174" s="523"/>
      <c r="AV174" s="1083" t="str">
        <f t="shared" si="82"/>
        <v>CA</v>
      </c>
      <c r="AW174" s="1083" t="str">
        <f t="shared" si="82"/>
        <v>CL</v>
      </c>
      <c r="AX174" s="1083" t="str">
        <f t="shared" si="82"/>
        <v>AIC</v>
      </c>
      <c r="AY174" s="1083" t="str">
        <f t="shared" si="69"/>
        <v>ERB</v>
      </c>
      <c r="AZ174" s="1083" t="str">
        <f t="shared" si="69"/>
        <v>GRB</v>
      </c>
      <c r="BA174" s="1083" t="str">
        <f t="shared" si="69"/>
        <v>Non-Op</v>
      </c>
      <c r="BC174" s="623"/>
      <c r="BD174" s="623"/>
      <c r="BF174" s="623"/>
      <c r="BG174" s="623"/>
      <c r="BH174" s="623"/>
      <c r="BI174" s="623"/>
      <c r="BJ174" s="623"/>
      <c r="BK174" s="623"/>
      <c r="BL174" s="623"/>
      <c r="BN174" s="902"/>
    </row>
    <row r="175" spans="1:66" s="638" customFormat="1" ht="12" customHeight="1">
      <c r="A175" s="643">
        <v>14300253</v>
      </c>
      <c r="B175" s="644" t="s">
        <v>3476</v>
      </c>
      <c r="C175" s="634" t="s">
        <v>1547</v>
      </c>
      <c r="D175" s="635" t="s">
        <v>3098</v>
      </c>
      <c r="E175" s="635"/>
      <c r="F175" s="634"/>
      <c r="G175" s="635"/>
      <c r="H175" s="1168">
        <v>112409.08</v>
      </c>
      <c r="I175" s="1168">
        <v>-106909.08</v>
      </c>
      <c r="J175" s="1168">
        <v>0</v>
      </c>
      <c r="K175" s="1168">
        <v>-2848330.21</v>
      </c>
      <c r="L175" s="1168">
        <v>0</v>
      </c>
      <c r="M175" s="1168">
        <v>0</v>
      </c>
      <c r="N175" s="1168">
        <v>13526937.51</v>
      </c>
      <c r="O175" s="1168">
        <v>197089.69</v>
      </c>
      <c r="P175" s="1168">
        <v>197089.69</v>
      </c>
      <c r="Q175" s="1168">
        <v>197089.69</v>
      </c>
      <c r="R175" s="1168">
        <v>197089.69</v>
      </c>
      <c r="S175" s="1168">
        <v>197089.69</v>
      </c>
      <c r="T175" s="1168">
        <v>646148.41</v>
      </c>
      <c r="U175" s="567"/>
      <c r="V175" s="567">
        <f t="shared" si="78"/>
        <v>994702.11791666632</v>
      </c>
      <c r="W175" s="1084"/>
      <c r="X175" s="1085"/>
      <c r="Y175" s="591">
        <f t="shared" si="99"/>
        <v>646148.41</v>
      </c>
      <c r="Z175" s="899">
        <f t="shared" si="99"/>
        <v>0</v>
      </c>
      <c r="AA175" s="899">
        <f t="shared" si="99"/>
        <v>0</v>
      </c>
      <c r="AB175" s="1080">
        <f t="shared" si="83"/>
        <v>0</v>
      </c>
      <c r="AC175" s="1079">
        <f t="shared" si="84"/>
        <v>0</v>
      </c>
      <c r="AD175" s="899">
        <f t="shared" si="96"/>
        <v>0</v>
      </c>
      <c r="AE175" s="903">
        <f t="shared" si="91"/>
        <v>0</v>
      </c>
      <c r="AF175" s="1080">
        <f t="shared" si="92"/>
        <v>0</v>
      </c>
      <c r="AG175" s="1081">
        <f t="shared" si="97"/>
        <v>0</v>
      </c>
      <c r="AH175" s="1079">
        <f t="shared" si="85"/>
        <v>0</v>
      </c>
      <c r="AI175" s="901">
        <f t="shared" si="100"/>
        <v>994702.11791666632</v>
      </c>
      <c r="AJ175" s="899">
        <f t="shared" si="100"/>
        <v>0</v>
      </c>
      <c r="AK175" s="899">
        <f t="shared" si="100"/>
        <v>0</v>
      </c>
      <c r="AL175" s="1080">
        <f t="shared" si="86"/>
        <v>0</v>
      </c>
      <c r="AM175" s="1079">
        <f t="shared" si="87"/>
        <v>0</v>
      </c>
      <c r="AN175" s="899">
        <f t="shared" si="79"/>
        <v>0</v>
      </c>
      <c r="AO175" s="899">
        <f t="shared" si="80"/>
        <v>0</v>
      </c>
      <c r="AP175" s="899">
        <f t="shared" si="88"/>
        <v>0</v>
      </c>
      <c r="AQ175" s="1081">
        <f t="shared" si="98"/>
        <v>0</v>
      </c>
      <c r="AR175" s="1079">
        <f t="shared" si="81"/>
        <v>0</v>
      </c>
      <c r="AS175" s="153"/>
      <c r="AT175" s="1082"/>
      <c r="AU175" s="523"/>
      <c r="AV175" s="1083" t="str">
        <f t="shared" si="82"/>
        <v>CA</v>
      </c>
      <c r="AW175" s="1083" t="str">
        <f t="shared" si="82"/>
        <v>CL</v>
      </c>
      <c r="AX175" s="1083" t="str">
        <f t="shared" si="82"/>
        <v>AIC</v>
      </c>
      <c r="AY175" s="1083" t="str">
        <f t="shared" si="69"/>
        <v>ERB</v>
      </c>
      <c r="AZ175" s="1083" t="str">
        <f t="shared" si="69"/>
        <v>GRB</v>
      </c>
      <c r="BA175" s="1083" t="str">
        <f t="shared" si="69"/>
        <v>Non-Op</v>
      </c>
      <c r="BC175" s="623"/>
      <c r="BD175" s="623"/>
      <c r="BF175" s="623"/>
      <c r="BG175" s="623"/>
      <c r="BH175" s="623"/>
      <c r="BI175" s="623"/>
      <c r="BJ175" s="623"/>
      <c r="BK175" s="623"/>
      <c r="BL175" s="623"/>
      <c r="BN175" s="902"/>
    </row>
    <row r="176" spans="1:66" s="638" customFormat="1" ht="12" customHeight="1">
      <c r="A176" s="643">
        <v>14300261</v>
      </c>
      <c r="B176" s="644" t="s">
        <v>3477</v>
      </c>
      <c r="C176" s="634" t="s">
        <v>1548</v>
      </c>
      <c r="D176" s="635" t="s">
        <v>1384</v>
      </c>
      <c r="E176" s="635"/>
      <c r="F176" s="634"/>
      <c r="G176" s="635"/>
      <c r="H176" s="1168">
        <v>3719414.5</v>
      </c>
      <c r="I176" s="1168">
        <v>3705050.5</v>
      </c>
      <c r="J176" s="1168">
        <v>3690142.5</v>
      </c>
      <c r="K176" s="1168">
        <v>3675646.5</v>
      </c>
      <c r="L176" s="1168">
        <v>3660913.5</v>
      </c>
      <c r="M176" s="1168">
        <v>3646350.5</v>
      </c>
      <c r="N176" s="1168">
        <v>3631489.5</v>
      </c>
      <c r="O176" s="1168">
        <v>3616859.5</v>
      </c>
      <c r="P176" s="1168">
        <v>3602163.5</v>
      </c>
      <c r="Q176" s="1168">
        <v>3587172.5</v>
      </c>
      <c r="R176" s="1168">
        <v>3572408.5</v>
      </c>
      <c r="S176" s="1168">
        <v>3557351.5</v>
      </c>
      <c r="T176" s="1168">
        <v>3542454.5</v>
      </c>
      <c r="U176" s="567"/>
      <c r="V176" s="567">
        <f t="shared" si="78"/>
        <v>3631373.5833333335</v>
      </c>
      <c r="W176" s="1096"/>
      <c r="X176" s="1097"/>
      <c r="Y176" s="591">
        <f t="shared" si="99"/>
        <v>0</v>
      </c>
      <c r="Z176" s="899">
        <f t="shared" si="99"/>
        <v>0</v>
      </c>
      <c r="AA176" s="899">
        <f t="shared" si="99"/>
        <v>0</v>
      </c>
      <c r="AB176" s="1080">
        <f t="shared" si="83"/>
        <v>3542454.5</v>
      </c>
      <c r="AC176" s="1079">
        <f t="shared" si="84"/>
        <v>0</v>
      </c>
      <c r="AD176" s="899">
        <f t="shared" si="96"/>
        <v>0</v>
      </c>
      <c r="AE176" s="903">
        <f t="shared" si="91"/>
        <v>0</v>
      </c>
      <c r="AF176" s="1080">
        <f t="shared" si="92"/>
        <v>3542454.5</v>
      </c>
      <c r="AG176" s="1081">
        <f t="shared" si="97"/>
        <v>3542454.5</v>
      </c>
      <c r="AH176" s="1079">
        <f t="shared" si="85"/>
        <v>0</v>
      </c>
      <c r="AI176" s="901">
        <f t="shared" si="100"/>
        <v>0</v>
      </c>
      <c r="AJ176" s="899">
        <f t="shared" si="100"/>
        <v>0</v>
      </c>
      <c r="AK176" s="899">
        <f t="shared" si="100"/>
        <v>0</v>
      </c>
      <c r="AL176" s="1080">
        <f t="shared" si="86"/>
        <v>3631373.5833333335</v>
      </c>
      <c r="AM176" s="1079">
        <f t="shared" si="87"/>
        <v>0</v>
      </c>
      <c r="AN176" s="899">
        <f t="shared" si="79"/>
        <v>0</v>
      </c>
      <c r="AO176" s="899">
        <f t="shared" si="80"/>
        <v>0</v>
      </c>
      <c r="AP176" s="899">
        <f t="shared" si="88"/>
        <v>3631373.5833333335</v>
      </c>
      <c r="AQ176" s="1081">
        <f t="shared" si="98"/>
        <v>3631373.5833333335</v>
      </c>
      <c r="AR176" s="1079">
        <f t="shared" si="81"/>
        <v>0</v>
      </c>
      <c r="AS176" s="153"/>
      <c r="AT176" s="1082"/>
      <c r="AU176" s="523"/>
      <c r="AV176" s="1083" t="str">
        <f t="shared" si="82"/>
        <v>CA</v>
      </c>
      <c r="AW176" s="1083" t="str">
        <f t="shared" si="82"/>
        <v>CL</v>
      </c>
      <c r="AX176" s="1083" t="str">
        <f t="shared" si="82"/>
        <v>AIC</v>
      </c>
      <c r="AY176" s="1083" t="str">
        <f t="shared" si="69"/>
        <v>ERB</v>
      </c>
      <c r="AZ176" s="1083" t="str">
        <f t="shared" si="69"/>
        <v>GRB</v>
      </c>
      <c r="BA176" s="1083" t="str">
        <f t="shared" si="69"/>
        <v>Non-Op</v>
      </c>
      <c r="BC176" s="623"/>
      <c r="BD176" s="623"/>
      <c r="BF176" s="623"/>
      <c r="BG176" s="623"/>
      <c r="BH176" s="623"/>
      <c r="BI176" s="623"/>
      <c r="BJ176" s="623"/>
      <c r="BK176" s="623"/>
      <c r="BL176" s="623"/>
      <c r="BN176" s="902"/>
    </row>
    <row r="177" spans="1:66" s="638" customFormat="1" ht="12" customHeight="1">
      <c r="A177" s="643">
        <v>14300323</v>
      </c>
      <c r="B177" s="644" t="s">
        <v>3478</v>
      </c>
      <c r="C177" s="634" t="s">
        <v>1549</v>
      </c>
      <c r="D177" s="635" t="s">
        <v>3098</v>
      </c>
      <c r="E177" s="635"/>
      <c r="F177" s="634"/>
      <c r="G177" s="635"/>
      <c r="H177" s="1168">
        <v>-1380.18</v>
      </c>
      <c r="I177" s="1168">
        <v>8830.2099999999991</v>
      </c>
      <c r="J177" s="1168">
        <v>9483.2099999999991</v>
      </c>
      <c r="K177" s="1168">
        <v>6302.74</v>
      </c>
      <c r="L177" s="1168">
        <v>14851.55</v>
      </c>
      <c r="M177" s="1168">
        <v>7257.92</v>
      </c>
      <c r="N177" s="1168">
        <v>2891.7</v>
      </c>
      <c r="O177" s="1168">
        <v>2506.98</v>
      </c>
      <c r="P177" s="1168">
        <v>4348.62</v>
      </c>
      <c r="Q177" s="1168">
        <v>4345.28</v>
      </c>
      <c r="R177" s="1168">
        <v>0</v>
      </c>
      <c r="S177" s="1168">
        <v>0</v>
      </c>
      <c r="T177" s="1168">
        <v>1192.99</v>
      </c>
      <c r="U177" s="567"/>
      <c r="V177" s="567">
        <f t="shared" si="78"/>
        <v>5060.3845833333326</v>
      </c>
      <c r="W177" s="1084"/>
      <c r="X177" s="1085"/>
      <c r="Y177" s="591">
        <f t="shared" si="99"/>
        <v>1192.99</v>
      </c>
      <c r="Z177" s="899">
        <f t="shared" si="99"/>
        <v>0</v>
      </c>
      <c r="AA177" s="899">
        <f t="shared" si="99"/>
        <v>0</v>
      </c>
      <c r="AB177" s="1080">
        <f t="shared" si="83"/>
        <v>0</v>
      </c>
      <c r="AC177" s="1079">
        <f t="shared" si="84"/>
        <v>0</v>
      </c>
      <c r="AD177" s="899">
        <f t="shared" si="96"/>
        <v>0</v>
      </c>
      <c r="AE177" s="903">
        <f t="shared" si="91"/>
        <v>0</v>
      </c>
      <c r="AF177" s="1080">
        <f t="shared" si="92"/>
        <v>0</v>
      </c>
      <c r="AG177" s="1081">
        <f t="shared" si="97"/>
        <v>0</v>
      </c>
      <c r="AH177" s="1079">
        <f t="shared" si="85"/>
        <v>0</v>
      </c>
      <c r="AI177" s="901">
        <f t="shared" si="100"/>
        <v>5060.3845833333326</v>
      </c>
      <c r="AJ177" s="899">
        <f t="shared" si="100"/>
        <v>0</v>
      </c>
      <c r="AK177" s="899">
        <f t="shared" si="100"/>
        <v>0</v>
      </c>
      <c r="AL177" s="1080">
        <f t="shared" si="86"/>
        <v>0</v>
      </c>
      <c r="AM177" s="1079">
        <f t="shared" si="87"/>
        <v>0</v>
      </c>
      <c r="AN177" s="899">
        <f t="shared" si="79"/>
        <v>0</v>
      </c>
      <c r="AO177" s="899">
        <f t="shared" si="80"/>
        <v>0</v>
      </c>
      <c r="AP177" s="899">
        <f t="shared" si="88"/>
        <v>0</v>
      </c>
      <c r="AQ177" s="1081">
        <f t="shared" si="98"/>
        <v>0</v>
      </c>
      <c r="AR177" s="1079">
        <f t="shared" si="81"/>
        <v>0</v>
      </c>
      <c r="AS177" s="153"/>
      <c r="AT177" s="1082"/>
      <c r="AU177" s="523"/>
      <c r="AV177" s="1083" t="str">
        <f t="shared" si="82"/>
        <v>CA</v>
      </c>
      <c r="AW177" s="1083" t="str">
        <f t="shared" si="82"/>
        <v>CL</v>
      </c>
      <c r="AX177" s="1083" t="str">
        <f t="shared" si="82"/>
        <v>AIC</v>
      </c>
      <c r="AY177" s="1083" t="str">
        <f t="shared" si="69"/>
        <v>ERB</v>
      </c>
      <c r="AZ177" s="1083" t="str">
        <f t="shared" si="69"/>
        <v>GRB</v>
      </c>
      <c r="BA177" s="1083" t="str">
        <f t="shared" si="69"/>
        <v>Non-Op</v>
      </c>
      <c r="BC177" s="623"/>
      <c r="BD177" s="623"/>
      <c r="BF177" s="623"/>
      <c r="BG177" s="623"/>
      <c r="BH177" s="623"/>
      <c r="BI177" s="623"/>
      <c r="BJ177" s="623"/>
      <c r="BK177" s="623"/>
      <c r="BL177" s="623"/>
      <c r="BN177" s="915"/>
    </row>
    <row r="178" spans="1:66" s="638" customFormat="1" ht="12" customHeight="1">
      <c r="A178" s="643">
        <v>14300333</v>
      </c>
      <c r="B178" s="644" t="s">
        <v>3479</v>
      </c>
      <c r="C178" s="634" t="s">
        <v>1550</v>
      </c>
      <c r="D178" s="635" t="s">
        <v>3098</v>
      </c>
      <c r="E178" s="635"/>
      <c r="F178" s="634"/>
      <c r="G178" s="635"/>
      <c r="H178" s="1168">
        <v>20362.62</v>
      </c>
      <c r="I178" s="1168">
        <v>20362.62</v>
      </c>
      <c r="J178" s="1168">
        <v>20362.62</v>
      </c>
      <c r="K178" s="1168">
        <v>20362.62</v>
      </c>
      <c r="L178" s="1168">
        <v>20362.62</v>
      </c>
      <c r="M178" s="1168">
        <v>20362.62</v>
      </c>
      <c r="N178" s="1168">
        <v>20362.62</v>
      </c>
      <c r="O178" s="1168">
        <v>16758.14</v>
      </c>
      <c r="P178" s="1168">
        <v>16758.14</v>
      </c>
      <c r="Q178" s="1168">
        <v>16575.68</v>
      </c>
      <c r="R178" s="1168">
        <v>16575.68</v>
      </c>
      <c r="S178" s="1168">
        <v>16575.68</v>
      </c>
      <c r="T178" s="1168">
        <v>16575.68</v>
      </c>
      <c r="U178" s="567"/>
      <c r="V178" s="567">
        <f t="shared" si="78"/>
        <v>18657.349166666663</v>
      </c>
      <c r="W178" s="1084"/>
      <c r="X178" s="1085"/>
      <c r="Y178" s="591">
        <f t="shared" si="99"/>
        <v>16575.68</v>
      </c>
      <c r="Z178" s="899">
        <f t="shared" si="99"/>
        <v>0</v>
      </c>
      <c r="AA178" s="899">
        <f t="shared" si="99"/>
        <v>0</v>
      </c>
      <c r="AB178" s="1080">
        <f t="shared" si="83"/>
        <v>0</v>
      </c>
      <c r="AC178" s="1079">
        <f t="shared" si="84"/>
        <v>0</v>
      </c>
      <c r="AD178" s="899">
        <f t="shared" si="96"/>
        <v>0</v>
      </c>
      <c r="AE178" s="903">
        <f t="shared" si="91"/>
        <v>0</v>
      </c>
      <c r="AF178" s="1080">
        <f t="shared" si="92"/>
        <v>0</v>
      </c>
      <c r="AG178" s="1081">
        <f t="shared" si="97"/>
        <v>0</v>
      </c>
      <c r="AH178" s="1079">
        <f t="shared" si="85"/>
        <v>0</v>
      </c>
      <c r="AI178" s="901">
        <f t="shared" si="100"/>
        <v>18657.349166666663</v>
      </c>
      <c r="AJ178" s="899">
        <f t="shared" si="100"/>
        <v>0</v>
      </c>
      <c r="AK178" s="899">
        <f t="shared" si="100"/>
        <v>0</v>
      </c>
      <c r="AL178" s="1080">
        <f t="shared" si="86"/>
        <v>0</v>
      </c>
      <c r="AM178" s="1079">
        <f t="shared" si="87"/>
        <v>0</v>
      </c>
      <c r="AN178" s="899">
        <f t="shared" si="79"/>
        <v>0</v>
      </c>
      <c r="AO178" s="899">
        <f t="shared" si="80"/>
        <v>0</v>
      </c>
      <c r="AP178" s="899">
        <f t="shared" si="88"/>
        <v>0</v>
      </c>
      <c r="AQ178" s="1081">
        <f t="shared" si="98"/>
        <v>0</v>
      </c>
      <c r="AR178" s="1079">
        <f t="shared" si="81"/>
        <v>0</v>
      </c>
      <c r="AS178" s="153"/>
      <c r="AT178" s="1082"/>
      <c r="AU178" s="523"/>
      <c r="AV178" s="1083" t="str">
        <f t="shared" si="82"/>
        <v>CA</v>
      </c>
      <c r="AW178" s="1083" t="str">
        <f t="shared" si="82"/>
        <v>CL</v>
      </c>
      <c r="AX178" s="1083" t="str">
        <f t="shared" si="82"/>
        <v>AIC</v>
      </c>
      <c r="AY178" s="1083" t="str">
        <f t="shared" si="69"/>
        <v>ERB</v>
      </c>
      <c r="AZ178" s="1083" t="str">
        <f t="shared" si="69"/>
        <v>GRB</v>
      </c>
      <c r="BA178" s="1083" t="str">
        <f t="shared" si="69"/>
        <v>Non-Op</v>
      </c>
      <c r="BC178" s="623"/>
      <c r="BD178" s="623"/>
      <c r="BF178" s="623"/>
      <c r="BG178" s="623"/>
      <c r="BH178" s="623"/>
      <c r="BI178" s="623"/>
      <c r="BJ178" s="623"/>
      <c r="BK178" s="623"/>
      <c r="BL178" s="623"/>
      <c r="BN178" s="915"/>
    </row>
    <row r="179" spans="1:66" s="638" customFormat="1" ht="12" customHeight="1">
      <c r="A179" s="645">
        <v>14300341</v>
      </c>
      <c r="B179" s="646" t="s">
        <v>3480</v>
      </c>
      <c r="C179" s="647" t="s">
        <v>1551</v>
      </c>
      <c r="D179" s="648" t="s">
        <v>3098</v>
      </c>
      <c r="E179" s="648"/>
      <c r="F179" s="647"/>
      <c r="G179" s="648"/>
      <c r="H179" s="1171">
        <v>1426032.01</v>
      </c>
      <c r="I179" s="1171">
        <v>824059.34</v>
      </c>
      <c r="J179" s="1171">
        <v>878969.64</v>
      </c>
      <c r="K179" s="1171">
        <v>250014.54</v>
      </c>
      <c r="L179" s="1171">
        <v>236055.48</v>
      </c>
      <c r="M179" s="1171">
        <v>624877.59</v>
      </c>
      <c r="N179" s="1171">
        <v>363337.02</v>
      </c>
      <c r="O179" s="1171">
        <v>396247.57</v>
      </c>
      <c r="P179" s="1171">
        <v>1449361.24</v>
      </c>
      <c r="Q179" s="1171">
        <v>45379.79</v>
      </c>
      <c r="R179" s="1171">
        <v>378336.29</v>
      </c>
      <c r="S179" s="1171">
        <v>560325.06999999995</v>
      </c>
      <c r="T179" s="1171">
        <v>204017.02</v>
      </c>
      <c r="U179" s="569"/>
      <c r="V179" s="569">
        <f t="shared" si="78"/>
        <v>568499.00708333333</v>
      </c>
      <c r="W179" s="1084"/>
      <c r="X179" s="1085"/>
      <c r="Y179" s="591">
        <f t="shared" si="99"/>
        <v>204017.02</v>
      </c>
      <c r="Z179" s="899">
        <f t="shared" si="99"/>
        <v>0</v>
      </c>
      <c r="AA179" s="899">
        <f t="shared" si="99"/>
        <v>0</v>
      </c>
      <c r="AB179" s="1080">
        <f t="shared" si="83"/>
        <v>0</v>
      </c>
      <c r="AC179" s="1079">
        <f t="shared" si="84"/>
        <v>0</v>
      </c>
      <c r="AD179" s="899">
        <f t="shared" si="96"/>
        <v>0</v>
      </c>
      <c r="AE179" s="903">
        <f t="shared" si="91"/>
        <v>0</v>
      </c>
      <c r="AF179" s="1080">
        <f t="shared" si="92"/>
        <v>0</v>
      </c>
      <c r="AG179" s="1081">
        <f t="shared" si="97"/>
        <v>0</v>
      </c>
      <c r="AH179" s="1079">
        <f t="shared" si="85"/>
        <v>0</v>
      </c>
      <c r="AI179" s="901">
        <f t="shared" si="100"/>
        <v>568499.00708333333</v>
      </c>
      <c r="AJ179" s="899">
        <f t="shared" si="100"/>
        <v>0</v>
      </c>
      <c r="AK179" s="899">
        <f t="shared" si="100"/>
        <v>0</v>
      </c>
      <c r="AL179" s="1080">
        <f t="shared" si="86"/>
        <v>0</v>
      </c>
      <c r="AM179" s="1079">
        <f t="shared" si="87"/>
        <v>0</v>
      </c>
      <c r="AN179" s="899">
        <f t="shared" si="79"/>
        <v>0</v>
      </c>
      <c r="AO179" s="899">
        <f t="shared" si="80"/>
        <v>0</v>
      </c>
      <c r="AP179" s="899">
        <f t="shared" si="88"/>
        <v>0</v>
      </c>
      <c r="AQ179" s="1081">
        <f t="shared" si="98"/>
        <v>0</v>
      </c>
      <c r="AR179" s="1079">
        <f t="shared" si="81"/>
        <v>0</v>
      </c>
      <c r="AS179" s="153"/>
      <c r="AT179" s="1082"/>
      <c r="AU179" s="523"/>
      <c r="AV179" s="1083" t="str">
        <f t="shared" si="82"/>
        <v>CA</v>
      </c>
      <c r="AW179" s="1083" t="str">
        <f t="shared" si="82"/>
        <v>CL</v>
      </c>
      <c r="AX179" s="1083" t="str">
        <f t="shared" si="82"/>
        <v>AIC</v>
      </c>
      <c r="AY179" s="1083" t="str">
        <f t="shared" si="69"/>
        <v>ERB</v>
      </c>
      <c r="AZ179" s="1083" t="str">
        <f t="shared" si="69"/>
        <v>GRB</v>
      </c>
      <c r="BA179" s="1083" t="str">
        <f t="shared" si="69"/>
        <v>Non-Op</v>
      </c>
      <c r="BC179" s="623"/>
      <c r="BD179" s="623"/>
      <c r="BF179" s="623"/>
      <c r="BG179" s="623"/>
      <c r="BH179" s="623"/>
      <c r="BI179" s="623"/>
      <c r="BJ179" s="623"/>
      <c r="BK179" s="623"/>
      <c r="BL179" s="623"/>
      <c r="BN179" s="902"/>
    </row>
    <row r="180" spans="1:66" s="638" customFormat="1" ht="12" customHeight="1">
      <c r="A180" s="643">
        <v>14300703</v>
      </c>
      <c r="B180" s="644" t="s">
        <v>3481</v>
      </c>
      <c r="C180" s="634" t="s">
        <v>1552</v>
      </c>
      <c r="D180" s="635" t="s">
        <v>3098</v>
      </c>
      <c r="E180" s="635"/>
      <c r="F180" s="634"/>
      <c r="G180" s="635"/>
      <c r="H180" s="1168">
        <v>15759286.880000001</v>
      </c>
      <c r="I180" s="1168">
        <v>15106107.75</v>
      </c>
      <c r="J180" s="1168">
        <v>18312076.800000001</v>
      </c>
      <c r="K180" s="1168">
        <v>17438706.260000002</v>
      </c>
      <c r="L180" s="1168">
        <v>10983051.460000001</v>
      </c>
      <c r="M180" s="1168">
        <v>11546930.029999999</v>
      </c>
      <c r="N180" s="1168">
        <v>13525020.33</v>
      </c>
      <c r="O180" s="1168">
        <v>13795288.960000001</v>
      </c>
      <c r="P180" s="1168">
        <v>15545058.68</v>
      </c>
      <c r="Q180" s="1168">
        <v>21609878.850000001</v>
      </c>
      <c r="R180" s="1168">
        <v>19748147.690000001</v>
      </c>
      <c r="S180" s="1168">
        <v>22314989.300000001</v>
      </c>
      <c r="T180" s="1168">
        <v>21424565.649999999</v>
      </c>
      <c r="U180" s="567"/>
      <c r="V180" s="567">
        <f t="shared" si="78"/>
        <v>16543098.53125</v>
      </c>
      <c r="W180" s="1084"/>
      <c r="X180" s="1085"/>
      <c r="Y180" s="591">
        <f t="shared" si="99"/>
        <v>21424565.649999999</v>
      </c>
      <c r="Z180" s="899">
        <f t="shared" si="99"/>
        <v>0</v>
      </c>
      <c r="AA180" s="899">
        <f t="shared" si="99"/>
        <v>0</v>
      </c>
      <c r="AB180" s="1080">
        <f t="shared" si="83"/>
        <v>0</v>
      </c>
      <c r="AC180" s="1079">
        <f t="shared" si="84"/>
        <v>0</v>
      </c>
      <c r="AD180" s="899">
        <f t="shared" si="96"/>
        <v>0</v>
      </c>
      <c r="AE180" s="903">
        <f t="shared" si="91"/>
        <v>0</v>
      </c>
      <c r="AF180" s="1080">
        <f t="shared" si="92"/>
        <v>0</v>
      </c>
      <c r="AG180" s="1081">
        <f t="shared" si="97"/>
        <v>0</v>
      </c>
      <c r="AH180" s="1079">
        <f t="shared" si="85"/>
        <v>0</v>
      </c>
      <c r="AI180" s="901">
        <f t="shared" si="100"/>
        <v>16543098.53125</v>
      </c>
      <c r="AJ180" s="899">
        <f t="shared" si="100"/>
        <v>0</v>
      </c>
      <c r="AK180" s="899">
        <f t="shared" si="100"/>
        <v>0</v>
      </c>
      <c r="AL180" s="1080">
        <f t="shared" si="86"/>
        <v>0</v>
      </c>
      <c r="AM180" s="1079">
        <f t="shared" si="87"/>
        <v>0</v>
      </c>
      <c r="AN180" s="899">
        <f t="shared" si="79"/>
        <v>0</v>
      </c>
      <c r="AO180" s="899">
        <f t="shared" si="80"/>
        <v>0</v>
      </c>
      <c r="AP180" s="899">
        <f t="shared" si="88"/>
        <v>0</v>
      </c>
      <c r="AQ180" s="1081">
        <f t="shared" si="98"/>
        <v>0</v>
      </c>
      <c r="AR180" s="1079">
        <f t="shared" si="81"/>
        <v>0</v>
      </c>
      <c r="AS180" s="153"/>
      <c r="AT180" s="1082"/>
      <c r="AU180" s="523"/>
      <c r="AV180" s="1083" t="str">
        <f t="shared" si="82"/>
        <v>CA</v>
      </c>
      <c r="AW180" s="1083" t="str">
        <f t="shared" si="82"/>
        <v>CL</v>
      </c>
      <c r="AX180" s="1083" t="str">
        <f t="shared" si="82"/>
        <v>AIC</v>
      </c>
      <c r="AY180" s="1083" t="str">
        <f t="shared" ref="AY180:BA243" si="101">IF(VALUE(AD180),AY$7,IF(ISBLANK(AD180),"",AY$7))</f>
        <v>ERB</v>
      </c>
      <c r="AZ180" s="1083" t="str">
        <f t="shared" si="101"/>
        <v>GRB</v>
      </c>
      <c r="BA180" s="1083" t="str">
        <f t="shared" si="101"/>
        <v>Non-Op</v>
      </c>
      <c r="BC180" s="623"/>
      <c r="BD180" s="623"/>
      <c r="BF180" s="623"/>
      <c r="BG180" s="623"/>
      <c r="BH180" s="623"/>
      <c r="BI180" s="623"/>
      <c r="BJ180" s="623"/>
      <c r="BK180" s="623"/>
      <c r="BL180" s="623"/>
      <c r="BN180" s="902"/>
    </row>
    <row r="181" spans="1:66" s="638" customFormat="1" ht="12" customHeight="1">
      <c r="A181" s="643">
        <v>14300711</v>
      </c>
      <c r="B181" s="644" t="s">
        <v>3482</v>
      </c>
      <c r="C181" s="634" t="s">
        <v>1553</v>
      </c>
      <c r="D181" s="635" t="s">
        <v>3098</v>
      </c>
      <c r="E181" s="635"/>
      <c r="F181" s="683">
        <v>43070</v>
      </c>
      <c r="G181" s="635"/>
      <c r="H181" s="1168">
        <v>0</v>
      </c>
      <c r="I181" s="1168">
        <v>0</v>
      </c>
      <c r="J181" s="1168">
        <v>0</v>
      </c>
      <c r="K181" s="1168">
        <v>0</v>
      </c>
      <c r="L181" s="1168">
        <v>0</v>
      </c>
      <c r="M181" s="1168">
        <v>0</v>
      </c>
      <c r="N181" s="1168">
        <v>0</v>
      </c>
      <c r="O181" s="1168">
        <v>0</v>
      </c>
      <c r="P181" s="1168">
        <v>0</v>
      </c>
      <c r="Q181" s="1168">
        <v>0</v>
      </c>
      <c r="R181" s="1168">
        <v>0</v>
      </c>
      <c r="S181" s="1168">
        <v>0</v>
      </c>
      <c r="T181" s="1168">
        <v>0</v>
      </c>
      <c r="U181" s="567"/>
      <c r="V181" s="567">
        <f t="shared" si="78"/>
        <v>0</v>
      </c>
      <c r="W181" s="1090"/>
      <c r="X181" s="1091"/>
      <c r="Y181" s="591">
        <f t="shared" si="99"/>
        <v>0</v>
      </c>
      <c r="Z181" s="899">
        <f t="shared" si="99"/>
        <v>0</v>
      </c>
      <c r="AA181" s="899">
        <f t="shared" si="99"/>
        <v>0</v>
      </c>
      <c r="AB181" s="1080">
        <f t="shared" si="83"/>
        <v>0</v>
      </c>
      <c r="AC181" s="1079">
        <f t="shared" si="84"/>
        <v>0</v>
      </c>
      <c r="AD181" s="899">
        <f t="shared" si="96"/>
        <v>0</v>
      </c>
      <c r="AE181" s="903">
        <f t="shared" si="91"/>
        <v>0</v>
      </c>
      <c r="AF181" s="1080">
        <f t="shared" si="92"/>
        <v>0</v>
      </c>
      <c r="AG181" s="1081">
        <f t="shared" si="97"/>
        <v>0</v>
      </c>
      <c r="AH181" s="1079">
        <f t="shared" si="85"/>
        <v>0</v>
      </c>
      <c r="AI181" s="901">
        <f t="shared" si="100"/>
        <v>0</v>
      </c>
      <c r="AJ181" s="899">
        <f t="shared" si="100"/>
        <v>0</v>
      </c>
      <c r="AK181" s="899">
        <f t="shared" si="100"/>
        <v>0</v>
      </c>
      <c r="AL181" s="1080">
        <f t="shared" si="86"/>
        <v>0</v>
      </c>
      <c r="AM181" s="1079">
        <f t="shared" si="87"/>
        <v>0</v>
      </c>
      <c r="AN181" s="899">
        <f t="shared" si="79"/>
        <v>0</v>
      </c>
      <c r="AO181" s="899">
        <f t="shared" si="80"/>
        <v>0</v>
      </c>
      <c r="AP181" s="899">
        <f t="shared" si="88"/>
        <v>0</v>
      </c>
      <c r="AQ181" s="1081">
        <f t="shared" si="98"/>
        <v>0</v>
      </c>
      <c r="AR181" s="1079">
        <f t="shared" si="81"/>
        <v>0</v>
      </c>
      <c r="AS181" s="153"/>
      <c r="AT181" s="1082"/>
      <c r="AU181" s="523"/>
      <c r="AV181" s="1083" t="str">
        <f t="shared" si="82"/>
        <v>CA</v>
      </c>
      <c r="AW181" s="1083" t="str">
        <f t="shared" si="82"/>
        <v>CL</v>
      </c>
      <c r="AX181" s="1083" t="str">
        <f t="shared" si="82"/>
        <v>AIC</v>
      </c>
      <c r="AY181" s="1083" t="str">
        <f t="shared" si="101"/>
        <v>ERB</v>
      </c>
      <c r="AZ181" s="1083" t="str">
        <f t="shared" si="101"/>
        <v>GRB</v>
      </c>
      <c r="BA181" s="1083" t="str">
        <f t="shared" si="101"/>
        <v>Non-Op</v>
      </c>
      <c r="BC181" s="623"/>
      <c r="BD181" s="623"/>
      <c r="BF181" s="623"/>
      <c r="BG181" s="623"/>
      <c r="BH181" s="623"/>
      <c r="BI181" s="623"/>
      <c r="BJ181" s="623"/>
      <c r="BK181" s="623"/>
      <c r="BL181" s="623"/>
      <c r="BN181" s="902"/>
    </row>
    <row r="182" spans="1:66" s="638" customFormat="1" ht="12" customHeight="1">
      <c r="A182" s="643">
        <v>14300713</v>
      </c>
      <c r="B182" s="644" t="s">
        <v>3483</v>
      </c>
      <c r="C182" s="634" t="s">
        <v>1554</v>
      </c>
      <c r="D182" s="635" t="s">
        <v>3098</v>
      </c>
      <c r="E182" s="635"/>
      <c r="F182" s="634"/>
      <c r="G182" s="635"/>
      <c r="H182" s="1168">
        <v>116957.16</v>
      </c>
      <c r="I182" s="1168">
        <v>113659.89</v>
      </c>
      <c r="J182" s="1168">
        <v>114052.97</v>
      </c>
      <c r="K182" s="1168">
        <v>111774.82</v>
      </c>
      <c r="L182" s="1168">
        <v>111432.69</v>
      </c>
      <c r="M182" s="1168">
        <v>111650.79</v>
      </c>
      <c r="N182" s="1168">
        <v>111447.62</v>
      </c>
      <c r="O182" s="1168">
        <v>115464.85</v>
      </c>
      <c r="P182" s="1168">
        <v>119562.92</v>
      </c>
      <c r="Q182" s="1168">
        <v>122965.56</v>
      </c>
      <c r="R182" s="1168">
        <v>120681.02</v>
      </c>
      <c r="S182" s="1168">
        <v>127772.82</v>
      </c>
      <c r="T182" s="1168">
        <v>128085.91</v>
      </c>
      <c r="U182" s="567"/>
      <c r="V182" s="567">
        <f t="shared" si="78"/>
        <v>116915.62375000001</v>
      </c>
      <c r="W182" s="1084"/>
      <c r="X182" s="1085"/>
      <c r="Y182" s="591">
        <f t="shared" si="99"/>
        <v>128085.91</v>
      </c>
      <c r="Z182" s="899">
        <f t="shared" si="99"/>
        <v>0</v>
      </c>
      <c r="AA182" s="899">
        <f t="shared" si="99"/>
        <v>0</v>
      </c>
      <c r="AB182" s="1080">
        <f t="shared" si="83"/>
        <v>0</v>
      </c>
      <c r="AC182" s="1079">
        <f t="shared" si="84"/>
        <v>0</v>
      </c>
      <c r="AD182" s="899">
        <f t="shared" si="96"/>
        <v>0</v>
      </c>
      <c r="AE182" s="903">
        <f t="shared" si="91"/>
        <v>0</v>
      </c>
      <c r="AF182" s="1080">
        <f t="shared" si="92"/>
        <v>0</v>
      </c>
      <c r="AG182" s="1081">
        <f t="shared" si="97"/>
        <v>0</v>
      </c>
      <c r="AH182" s="1079">
        <f t="shared" si="85"/>
        <v>0</v>
      </c>
      <c r="AI182" s="901">
        <f t="shared" si="100"/>
        <v>116915.62375000001</v>
      </c>
      <c r="AJ182" s="899">
        <f t="shared" si="100"/>
        <v>0</v>
      </c>
      <c r="AK182" s="899">
        <f t="shared" si="100"/>
        <v>0</v>
      </c>
      <c r="AL182" s="1080">
        <f t="shared" si="86"/>
        <v>0</v>
      </c>
      <c r="AM182" s="1079">
        <f t="shared" si="87"/>
        <v>0</v>
      </c>
      <c r="AN182" s="899">
        <f t="shared" si="79"/>
        <v>0</v>
      </c>
      <c r="AO182" s="899">
        <f t="shared" si="80"/>
        <v>0</v>
      </c>
      <c r="AP182" s="899">
        <f t="shared" si="88"/>
        <v>0</v>
      </c>
      <c r="AQ182" s="1081">
        <f t="shared" si="98"/>
        <v>0</v>
      </c>
      <c r="AR182" s="1079">
        <f t="shared" si="81"/>
        <v>0</v>
      </c>
      <c r="AS182" s="153"/>
      <c r="AT182" s="1082"/>
      <c r="AU182" s="523"/>
      <c r="AV182" s="1083" t="str">
        <f t="shared" si="82"/>
        <v>CA</v>
      </c>
      <c r="AW182" s="1083" t="str">
        <f t="shared" si="82"/>
        <v>CL</v>
      </c>
      <c r="AX182" s="1083" t="str">
        <f t="shared" si="82"/>
        <v>AIC</v>
      </c>
      <c r="AY182" s="1083" t="str">
        <f t="shared" si="101"/>
        <v>ERB</v>
      </c>
      <c r="AZ182" s="1083" t="str">
        <f t="shared" si="101"/>
        <v>GRB</v>
      </c>
      <c r="BA182" s="1083" t="str">
        <f t="shared" si="101"/>
        <v>Non-Op</v>
      </c>
      <c r="BC182" s="623"/>
      <c r="BD182" s="623"/>
      <c r="BF182" s="623"/>
      <c r="BG182" s="623"/>
      <c r="BH182" s="623"/>
      <c r="BI182" s="623"/>
      <c r="BJ182" s="623"/>
      <c r="BK182" s="623"/>
      <c r="BL182" s="623"/>
      <c r="BN182" s="902"/>
    </row>
    <row r="183" spans="1:66" s="638" customFormat="1" ht="12" customHeight="1">
      <c r="A183" s="643">
        <v>14300723</v>
      </c>
      <c r="B183" s="644" t="s">
        <v>3484</v>
      </c>
      <c r="C183" s="634" t="s">
        <v>1555</v>
      </c>
      <c r="D183" s="635" t="s">
        <v>3098</v>
      </c>
      <c r="E183" s="635"/>
      <c r="F183" s="634"/>
      <c r="G183" s="635"/>
      <c r="H183" s="1168">
        <v>1594080.55</v>
      </c>
      <c r="I183" s="1168">
        <v>1591717.73</v>
      </c>
      <c r="J183" s="1168">
        <v>1590852.16</v>
      </c>
      <c r="K183" s="1168">
        <v>1587917.25</v>
      </c>
      <c r="L183" s="1168">
        <v>1584645.13</v>
      </c>
      <c r="M183" s="1168">
        <v>1560722.68</v>
      </c>
      <c r="N183" s="1168">
        <v>1556632.73</v>
      </c>
      <c r="O183" s="1168">
        <v>1553265.91</v>
      </c>
      <c r="P183" s="1168">
        <v>1551306.46</v>
      </c>
      <c r="Q183" s="1168">
        <v>1549493.92</v>
      </c>
      <c r="R183" s="1168">
        <v>1548044.92</v>
      </c>
      <c r="S183" s="1168">
        <v>1465055.84</v>
      </c>
      <c r="T183" s="1168">
        <v>1464526.46</v>
      </c>
      <c r="U183" s="567"/>
      <c r="V183" s="567">
        <f t="shared" si="78"/>
        <v>1555746.5195833333</v>
      </c>
      <c r="W183" s="1084"/>
      <c r="X183" s="1085"/>
      <c r="Y183" s="591">
        <f t="shared" si="99"/>
        <v>1464526.46</v>
      </c>
      <c r="Z183" s="899">
        <f t="shared" si="99"/>
        <v>0</v>
      </c>
      <c r="AA183" s="899">
        <f t="shared" si="99"/>
        <v>0</v>
      </c>
      <c r="AB183" s="1080">
        <f t="shared" si="83"/>
        <v>0</v>
      </c>
      <c r="AC183" s="1079">
        <f t="shared" si="84"/>
        <v>0</v>
      </c>
      <c r="AD183" s="899">
        <f t="shared" si="96"/>
        <v>0</v>
      </c>
      <c r="AE183" s="903">
        <f t="shared" si="91"/>
        <v>0</v>
      </c>
      <c r="AF183" s="1080">
        <f t="shared" si="92"/>
        <v>0</v>
      </c>
      <c r="AG183" s="1081">
        <f t="shared" si="97"/>
        <v>0</v>
      </c>
      <c r="AH183" s="1079">
        <f t="shared" si="85"/>
        <v>0</v>
      </c>
      <c r="AI183" s="901">
        <f t="shared" si="100"/>
        <v>1555746.5195833333</v>
      </c>
      <c r="AJ183" s="899">
        <f t="shared" si="100"/>
        <v>0</v>
      </c>
      <c r="AK183" s="899">
        <f t="shared" si="100"/>
        <v>0</v>
      </c>
      <c r="AL183" s="1080">
        <f t="shared" si="86"/>
        <v>0</v>
      </c>
      <c r="AM183" s="1079">
        <f t="shared" si="87"/>
        <v>0</v>
      </c>
      <c r="AN183" s="899">
        <f t="shared" si="79"/>
        <v>0</v>
      </c>
      <c r="AO183" s="899">
        <f t="shared" si="80"/>
        <v>0</v>
      </c>
      <c r="AP183" s="899">
        <f t="shared" si="88"/>
        <v>0</v>
      </c>
      <c r="AQ183" s="1081">
        <f t="shared" si="98"/>
        <v>0</v>
      </c>
      <c r="AR183" s="1079">
        <f t="shared" si="81"/>
        <v>0</v>
      </c>
      <c r="AS183" s="153"/>
      <c r="AT183" s="1082"/>
      <c r="AU183" s="523"/>
      <c r="AV183" s="1083" t="str">
        <f t="shared" si="82"/>
        <v>CA</v>
      </c>
      <c r="AW183" s="1083" t="str">
        <f t="shared" si="82"/>
        <v>CL</v>
      </c>
      <c r="AX183" s="1083" t="str">
        <f t="shared" si="82"/>
        <v>AIC</v>
      </c>
      <c r="AY183" s="1083" t="str">
        <f t="shared" si="101"/>
        <v>ERB</v>
      </c>
      <c r="AZ183" s="1083" t="str">
        <f t="shared" si="101"/>
        <v>GRB</v>
      </c>
      <c r="BA183" s="1083" t="str">
        <f t="shared" si="101"/>
        <v>Non-Op</v>
      </c>
      <c r="BC183" s="623"/>
      <c r="BD183" s="623"/>
      <c r="BF183" s="623"/>
      <c r="BG183" s="623"/>
      <c r="BH183" s="623"/>
      <c r="BI183" s="623"/>
      <c r="BJ183" s="623"/>
      <c r="BK183" s="623"/>
      <c r="BL183" s="623"/>
      <c r="BN183" s="902"/>
    </row>
    <row r="184" spans="1:66" s="638" customFormat="1" ht="12" customHeight="1">
      <c r="A184" s="643">
        <v>14300733</v>
      </c>
      <c r="B184" s="644" t="s">
        <v>3485</v>
      </c>
      <c r="C184" s="634" t="s">
        <v>1556</v>
      </c>
      <c r="D184" s="635" t="s">
        <v>3098</v>
      </c>
      <c r="E184" s="635"/>
      <c r="F184" s="634"/>
      <c r="G184" s="635"/>
      <c r="H184" s="1168">
        <v>11018032.33</v>
      </c>
      <c r="I184" s="1168">
        <v>11115306.34</v>
      </c>
      <c r="J184" s="1168">
        <v>11034298.18</v>
      </c>
      <c r="K184" s="1168">
        <v>11491553.43</v>
      </c>
      <c r="L184" s="1168">
        <v>12118941.890000001</v>
      </c>
      <c r="M184" s="1168">
        <v>11819802.029999999</v>
      </c>
      <c r="N184" s="1168">
        <v>11249788.130000001</v>
      </c>
      <c r="O184" s="1168">
        <v>11469929.1</v>
      </c>
      <c r="P184" s="1168">
        <v>10886078.76</v>
      </c>
      <c r="Q184" s="1168">
        <v>10661933.74</v>
      </c>
      <c r="R184" s="1168">
        <v>11016738.109999999</v>
      </c>
      <c r="S184" s="1168">
        <v>11544241.779999999</v>
      </c>
      <c r="T184" s="1168">
        <v>11333601.869999999</v>
      </c>
      <c r="U184" s="567"/>
      <c r="V184" s="567">
        <f t="shared" si="78"/>
        <v>11298702.3825</v>
      </c>
      <c r="W184" s="1084"/>
      <c r="X184" s="1085"/>
      <c r="Y184" s="591">
        <f t="shared" si="99"/>
        <v>11333601.869999999</v>
      </c>
      <c r="Z184" s="899">
        <f t="shared" si="99"/>
        <v>0</v>
      </c>
      <c r="AA184" s="899">
        <f t="shared" si="99"/>
        <v>0</v>
      </c>
      <c r="AB184" s="1080">
        <f t="shared" si="83"/>
        <v>0</v>
      </c>
      <c r="AC184" s="1079">
        <f t="shared" si="84"/>
        <v>0</v>
      </c>
      <c r="AD184" s="899">
        <f t="shared" si="96"/>
        <v>0</v>
      </c>
      <c r="AE184" s="903">
        <f t="shared" si="91"/>
        <v>0</v>
      </c>
      <c r="AF184" s="1080">
        <f t="shared" si="92"/>
        <v>0</v>
      </c>
      <c r="AG184" s="1081">
        <f t="shared" si="97"/>
        <v>0</v>
      </c>
      <c r="AH184" s="1079">
        <f t="shared" si="85"/>
        <v>0</v>
      </c>
      <c r="AI184" s="901">
        <f t="shared" si="100"/>
        <v>11298702.3825</v>
      </c>
      <c r="AJ184" s="899">
        <f t="shared" si="100"/>
        <v>0</v>
      </c>
      <c r="AK184" s="899">
        <f t="shared" si="100"/>
        <v>0</v>
      </c>
      <c r="AL184" s="1080">
        <f t="shared" si="86"/>
        <v>0</v>
      </c>
      <c r="AM184" s="1079">
        <f t="shared" si="87"/>
        <v>0</v>
      </c>
      <c r="AN184" s="899">
        <f t="shared" si="79"/>
        <v>0</v>
      </c>
      <c r="AO184" s="899">
        <f t="shared" si="80"/>
        <v>0</v>
      </c>
      <c r="AP184" s="899">
        <f t="shared" si="88"/>
        <v>0</v>
      </c>
      <c r="AQ184" s="1081">
        <f t="shared" si="98"/>
        <v>0</v>
      </c>
      <c r="AR184" s="1079">
        <f t="shared" si="81"/>
        <v>0</v>
      </c>
      <c r="AS184" s="153"/>
      <c r="AT184" s="1082"/>
      <c r="AU184" s="523"/>
      <c r="AV184" s="1083" t="str">
        <f t="shared" si="82"/>
        <v>CA</v>
      </c>
      <c r="AW184" s="1083" t="str">
        <f t="shared" si="82"/>
        <v>CL</v>
      </c>
      <c r="AX184" s="1083" t="str">
        <f t="shared" si="82"/>
        <v>AIC</v>
      </c>
      <c r="AY184" s="1083" t="str">
        <f t="shared" si="101"/>
        <v>ERB</v>
      </c>
      <c r="AZ184" s="1083" t="str">
        <f t="shared" si="101"/>
        <v>GRB</v>
      </c>
      <c r="BA184" s="1083" t="str">
        <f t="shared" si="101"/>
        <v>Non-Op</v>
      </c>
      <c r="BC184" s="623"/>
      <c r="BD184" s="623"/>
      <c r="BF184" s="623"/>
      <c r="BG184" s="623"/>
      <c r="BH184" s="623"/>
      <c r="BI184" s="623"/>
      <c r="BJ184" s="623"/>
      <c r="BK184" s="623"/>
      <c r="BL184" s="623"/>
      <c r="BN184" s="902"/>
    </row>
    <row r="185" spans="1:66" s="638" customFormat="1" ht="12" customHeight="1">
      <c r="A185" s="643">
        <v>14300743</v>
      </c>
      <c r="B185" s="644" t="s">
        <v>3486</v>
      </c>
      <c r="C185" s="634" t="s">
        <v>1557</v>
      </c>
      <c r="D185" s="635" t="s">
        <v>3098</v>
      </c>
      <c r="E185" s="635"/>
      <c r="F185" s="634"/>
      <c r="G185" s="635"/>
      <c r="H185" s="1168">
        <v>688123.88</v>
      </c>
      <c r="I185" s="1168">
        <v>635123.85</v>
      </c>
      <c r="J185" s="1168">
        <v>509320.64</v>
      </c>
      <c r="K185" s="1168">
        <v>548591.13</v>
      </c>
      <c r="L185" s="1168">
        <v>573406.48</v>
      </c>
      <c r="M185" s="1168">
        <v>519511.81</v>
      </c>
      <c r="N185" s="1168">
        <v>511064.36</v>
      </c>
      <c r="O185" s="1168">
        <v>520175.44</v>
      </c>
      <c r="P185" s="1168">
        <v>543571.51</v>
      </c>
      <c r="Q185" s="1168">
        <v>581685.56000000006</v>
      </c>
      <c r="R185" s="1168">
        <v>589029.28</v>
      </c>
      <c r="S185" s="1168">
        <v>537610.37</v>
      </c>
      <c r="T185" s="1168">
        <v>487816.84</v>
      </c>
      <c r="U185" s="567"/>
      <c r="V185" s="567">
        <f t="shared" si="78"/>
        <v>554755.0658333333</v>
      </c>
      <c r="W185" s="1084"/>
      <c r="X185" s="1085"/>
      <c r="Y185" s="591">
        <f t="shared" si="99"/>
        <v>487816.84</v>
      </c>
      <c r="Z185" s="899">
        <f t="shared" si="99"/>
        <v>0</v>
      </c>
      <c r="AA185" s="899">
        <f t="shared" si="99"/>
        <v>0</v>
      </c>
      <c r="AB185" s="1080">
        <f t="shared" si="83"/>
        <v>0</v>
      </c>
      <c r="AC185" s="1079">
        <f t="shared" si="84"/>
        <v>0</v>
      </c>
      <c r="AD185" s="899">
        <f t="shared" si="96"/>
        <v>0</v>
      </c>
      <c r="AE185" s="903">
        <f t="shared" si="91"/>
        <v>0</v>
      </c>
      <c r="AF185" s="1080">
        <f t="shared" si="92"/>
        <v>0</v>
      </c>
      <c r="AG185" s="1081">
        <f t="shared" si="97"/>
        <v>0</v>
      </c>
      <c r="AH185" s="1079">
        <f t="shared" si="85"/>
        <v>0</v>
      </c>
      <c r="AI185" s="901">
        <f t="shared" si="100"/>
        <v>554755.0658333333</v>
      </c>
      <c r="AJ185" s="899">
        <f t="shared" si="100"/>
        <v>0</v>
      </c>
      <c r="AK185" s="899">
        <f t="shared" si="100"/>
        <v>0</v>
      </c>
      <c r="AL185" s="1080">
        <f t="shared" si="86"/>
        <v>0</v>
      </c>
      <c r="AM185" s="1079">
        <f t="shared" si="87"/>
        <v>0</v>
      </c>
      <c r="AN185" s="899">
        <f t="shared" si="79"/>
        <v>0</v>
      </c>
      <c r="AO185" s="899">
        <f t="shared" si="80"/>
        <v>0</v>
      </c>
      <c r="AP185" s="899">
        <f t="shared" si="88"/>
        <v>0</v>
      </c>
      <c r="AQ185" s="1081">
        <f t="shared" si="98"/>
        <v>0</v>
      </c>
      <c r="AR185" s="1079">
        <f t="shared" si="81"/>
        <v>0</v>
      </c>
      <c r="AS185" s="153"/>
      <c r="AT185" s="1082"/>
      <c r="AU185" s="523"/>
      <c r="AV185" s="1083" t="str">
        <f t="shared" si="82"/>
        <v>CA</v>
      </c>
      <c r="AW185" s="1083" t="str">
        <f t="shared" si="82"/>
        <v>CL</v>
      </c>
      <c r="AX185" s="1083" t="str">
        <f t="shared" si="82"/>
        <v>AIC</v>
      </c>
      <c r="AY185" s="1083" t="str">
        <f t="shared" si="101"/>
        <v>ERB</v>
      </c>
      <c r="AZ185" s="1083" t="str">
        <f t="shared" si="101"/>
        <v>GRB</v>
      </c>
      <c r="BA185" s="1083" t="str">
        <f t="shared" si="101"/>
        <v>Non-Op</v>
      </c>
      <c r="BC185" s="623"/>
      <c r="BD185" s="623"/>
      <c r="BF185" s="623"/>
      <c r="BG185" s="623"/>
      <c r="BH185" s="623"/>
      <c r="BI185" s="623"/>
      <c r="BJ185" s="623"/>
      <c r="BK185" s="623"/>
      <c r="BL185" s="623"/>
      <c r="BN185" s="902"/>
    </row>
    <row r="186" spans="1:66" s="638" customFormat="1" ht="12" customHeight="1">
      <c r="A186" s="643">
        <v>14300763</v>
      </c>
      <c r="B186" s="644" t="s">
        <v>3487</v>
      </c>
      <c r="C186" s="634" t="s">
        <v>1558</v>
      </c>
      <c r="D186" s="635" t="s">
        <v>3098</v>
      </c>
      <c r="E186" s="635"/>
      <c r="F186" s="634"/>
      <c r="G186" s="635"/>
      <c r="H186" s="1168">
        <v>-1048655.8799999999</v>
      </c>
      <c r="I186" s="1168">
        <v>-754457.07</v>
      </c>
      <c r="J186" s="1168">
        <v>-551922.27</v>
      </c>
      <c r="K186" s="1168">
        <v>2379261.0499999998</v>
      </c>
      <c r="L186" s="1168">
        <v>4371423.6900000004</v>
      </c>
      <c r="M186" s="1168">
        <v>7105141.7999999998</v>
      </c>
      <c r="N186" s="1168">
        <v>501000.18</v>
      </c>
      <c r="O186" s="1168">
        <v>4088838.09</v>
      </c>
      <c r="P186" s="1168">
        <v>1029577.06</v>
      </c>
      <c r="Q186" s="1168">
        <v>1330549</v>
      </c>
      <c r="R186" s="1168">
        <v>1583728.38</v>
      </c>
      <c r="S186" s="1168">
        <v>2002185.72</v>
      </c>
      <c r="T186" s="1168">
        <v>-1424997.23</v>
      </c>
      <c r="U186" s="567"/>
      <c r="V186" s="567">
        <f t="shared" si="78"/>
        <v>1820708.2562499996</v>
      </c>
      <c r="W186" s="1084"/>
      <c r="X186" s="1085"/>
      <c r="Y186" s="591">
        <f t="shared" si="99"/>
        <v>-1424997.23</v>
      </c>
      <c r="Z186" s="899">
        <f t="shared" si="99"/>
        <v>0</v>
      </c>
      <c r="AA186" s="899">
        <f t="shared" si="99"/>
        <v>0</v>
      </c>
      <c r="AB186" s="1080">
        <f t="shared" si="83"/>
        <v>0</v>
      </c>
      <c r="AC186" s="1079">
        <f t="shared" si="84"/>
        <v>0</v>
      </c>
      <c r="AD186" s="899">
        <f t="shared" si="96"/>
        <v>0</v>
      </c>
      <c r="AE186" s="903">
        <f t="shared" si="91"/>
        <v>0</v>
      </c>
      <c r="AF186" s="1080">
        <f t="shared" si="92"/>
        <v>0</v>
      </c>
      <c r="AG186" s="1081">
        <f t="shared" si="97"/>
        <v>0</v>
      </c>
      <c r="AH186" s="1079">
        <f t="shared" si="85"/>
        <v>0</v>
      </c>
      <c r="AI186" s="901">
        <f t="shared" si="100"/>
        <v>1820708.2562499996</v>
      </c>
      <c r="AJ186" s="899">
        <f t="shared" si="100"/>
        <v>0</v>
      </c>
      <c r="AK186" s="899">
        <f t="shared" si="100"/>
        <v>0</v>
      </c>
      <c r="AL186" s="1080">
        <f t="shared" si="86"/>
        <v>0</v>
      </c>
      <c r="AM186" s="1079">
        <f t="shared" si="87"/>
        <v>0</v>
      </c>
      <c r="AN186" s="899">
        <f t="shared" si="79"/>
        <v>0</v>
      </c>
      <c r="AO186" s="899">
        <f t="shared" si="80"/>
        <v>0</v>
      </c>
      <c r="AP186" s="899">
        <f t="shared" si="88"/>
        <v>0</v>
      </c>
      <c r="AQ186" s="1081">
        <f t="shared" si="98"/>
        <v>0</v>
      </c>
      <c r="AR186" s="1079">
        <f t="shared" si="81"/>
        <v>0</v>
      </c>
      <c r="AS186" s="153"/>
      <c r="AT186" s="1082"/>
      <c r="AU186" s="523"/>
      <c r="AV186" s="1083" t="str">
        <f t="shared" si="82"/>
        <v>CA</v>
      </c>
      <c r="AW186" s="1083" t="str">
        <f t="shared" si="82"/>
        <v>CL</v>
      </c>
      <c r="AX186" s="1083" t="str">
        <f t="shared" si="82"/>
        <v>AIC</v>
      </c>
      <c r="AY186" s="1083" t="str">
        <f t="shared" si="101"/>
        <v>ERB</v>
      </c>
      <c r="AZ186" s="1083" t="str">
        <f t="shared" si="101"/>
        <v>GRB</v>
      </c>
      <c r="BA186" s="1083" t="str">
        <f t="shared" si="101"/>
        <v>Non-Op</v>
      </c>
      <c r="BC186" s="623"/>
      <c r="BD186" s="623"/>
      <c r="BF186" s="623"/>
      <c r="BG186" s="623"/>
      <c r="BH186" s="623"/>
      <c r="BI186" s="623"/>
      <c r="BJ186" s="623"/>
      <c r="BK186" s="623"/>
      <c r="BL186" s="623"/>
      <c r="BN186" s="902"/>
    </row>
    <row r="187" spans="1:66" s="638" customFormat="1" ht="12" customHeight="1">
      <c r="A187" s="651">
        <v>14300913</v>
      </c>
      <c r="B187" s="660" t="s">
        <v>3488</v>
      </c>
      <c r="C187" s="918" t="s">
        <v>1559</v>
      </c>
      <c r="D187" s="640" t="s">
        <v>3098</v>
      </c>
      <c r="E187" s="640"/>
      <c r="F187" s="997"/>
      <c r="G187" s="640"/>
      <c r="H187" s="1170">
        <v>0</v>
      </c>
      <c r="I187" s="1170">
        <v>0</v>
      </c>
      <c r="J187" s="1170">
        <v>0</v>
      </c>
      <c r="K187" s="1170">
        <v>0</v>
      </c>
      <c r="L187" s="1170">
        <v>0</v>
      </c>
      <c r="M187" s="1170">
        <v>0</v>
      </c>
      <c r="N187" s="1170">
        <v>0</v>
      </c>
      <c r="O187" s="1170">
        <v>0</v>
      </c>
      <c r="P187" s="1170">
        <v>0</v>
      </c>
      <c r="Q187" s="1170">
        <v>0</v>
      </c>
      <c r="R187" s="1170">
        <v>0</v>
      </c>
      <c r="S187" s="1170">
        <v>0</v>
      </c>
      <c r="T187" s="1170">
        <v>0</v>
      </c>
      <c r="U187" s="606"/>
      <c r="V187" s="606">
        <f t="shared" si="78"/>
        <v>0</v>
      </c>
      <c r="W187" s="1084"/>
      <c r="X187" s="1085"/>
      <c r="Y187" s="591">
        <f t="shared" si="99"/>
        <v>0</v>
      </c>
      <c r="Z187" s="899">
        <f t="shared" si="99"/>
        <v>0</v>
      </c>
      <c r="AA187" s="899">
        <f t="shared" si="99"/>
        <v>0</v>
      </c>
      <c r="AB187" s="1080">
        <f t="shared" si="83"/>
        <v>0</v>
      </c>
      <c r="AC187" s="1079">
        <f t="shared" si="84"/>
        <v>0</v>
      </c>
      <c r="AD187" s="899">
        <f t="shared" si="96"/>
        <v>0</v>
      </c>
      <c r="AE187" s="903">
        <f t="shared" si="91"/>
        <v>0</v>
      </c>
      <c r="AF187" s="1080">
        <f t="shared" si="92"/>
        <v>0</v>
      </c>
      <c r="AG187" s="1081">
        <f t="shared" si="97"/>
        <v>0</v>
      </c>
      <c r="AH187" s="1079">
        <f t="shared" si="85"/>
        <v>0</v>
      </c>
      <c r="AI187" s="901">
        <f t="shared" si="100"/>
        <v>0</v>
      </c>
      <c r="AJ187" s="899">
        <f t="shared" si="100"/>
        <v>0</v>
      </c>
      <c r="AK187" s="899">
        <f t="shared" si="100"/>
        <v>0</v>
      </c>
      <c r="AL187" s="1080">
        <f t="shared" si="86"/>
        <v>0</v>
      </c>
      <c r="AM187" s="1079">
        <f t="shared" si="87"/>
        <v>0</v>
      </c>
      <c r="AN187" s="899">
        <f t="shared" si="79"/>
        <v>0</v>
      </c>
      <c r="AO187" s="899">
        <f t="shared" si="80"/>
        <v>0</v>
      </c>
      <c r="AP187" s="899">
        <f t="shared" si="88"/>
        <v>0</v>
      </c>
      <c r="AQ187" s="1081">
        <f t="shared" si="98"/>
        <v>0</v>
      </c>
      <c r="AR187" s="1079">
        <f t="shared" si="81"/>
        <v>0</v>
      </c>
      <c r="AS187" s="153"/>
      <c r="AT187" s="1082"/>
      <c r="AU187" s="523"/>
      <c r="AV187" s="1083" t="str">
        <f t="shared" si="82"/>
        <v>CA</v>
      </c>
      <c r="AW187" s="1083" t="str">
        <f t="shared" si="82"/>
        <v>CL</v>
      </c>
      <c r="AX187" s="1083" t="str">
        <f t="shared" si="82"/>
        <v>AIC</v>
      </c>
      <c r="AY187" s="1083" t="str">
        <f t="shared" si="101"/>
        <v>ERB</v>
      </c>
      <c r="AZ187" s="1083" t="str">
        <f t="shared" si="101"/>
        <v>GRB</v>
      </c>
      <c r="BA187" s="1083" t="str">
        <f t="shared" si="101"/>
        <v>Non-Op</v>
      </c>
      <c r="BC187" s="623"/>
      <c r="BD187" s="623"/>
      <c r="BF187" s="623"/>
      <c r="BG187" s="623"/>
      <c r="BH187" s="623"/>
      <c r="BI187" s="623"/>
      <c r="BJ187" s="623"/>
      <c r="BK187" s="623"/>
      <c r="BL187" s="623"/>
      <c r="BN187" s="902"/>
    </row>
    <row r="188" spans="1:66" s="638" customFormat="1" ht="12" customHeight="1">
      <c r="A188" s="643">
        <v>14300921</v>
      </c>
      <c r="B188" s="644" t="s">
        <v>3489</v>
      </c>
      <c r="C188" s="634" t="s">
        <v>1560</v>
      </c>
      <c r="D188" s="635" t="s">
        <v>3098</v>
      </c>
      <c r="E188" s="635"/>
      <c r="F188" s="634"/>
      <c r="G188" s="635"/>
      <c r="H188" s="1168">
        <v>917178.63</v>
      </c>
      <c r="I188" s="1168">
        <v>917178.63</v>
      </c>
      <c r="J188" s="1168">
        <v>917178.63</v>
      </c>
      <c r="K188" s="1168">
        <v>917178.63</v>
      </c>
      <c r="L188" s="1168">
        <v>917178.63</v>
      </c>
      <c r="M188" s="1168">
        <v>917178.63</v>
      </c>
      <c r="N188" s="1168">
        <v>917178.63</v>
      </c>
      <c r="O188" s="1168">
        <v>917178.63</v>
      </c>
      <c r="P188" s="1168">
        <v>917178.63</v>
      </c>
      <c r="Q188" s="1168">
        <v>917178.63</v>
      </c>
      <c r="R188" s="1168">
        <v>917178.63</v>
      </c>
      <c r="S188" s="1168">
        <v>917178.63</v>
      </c>
      <c r="T188" s="1168">
        <v>951545.31</v>
      </c>
      <c r="U188" s="567"/>
      <c r="V188" s="567">
        <f t="shared" si="78"/>
        <v>918610.57500000019</v>
      </c>
      <c r="W188" s="1084"/>
      <c r="X188" s="1085"/>
      <c r="Y188" s="591">
        <f t="shared" si="99"/>
        <v>951545.31</v>
      </c>
      <c r="Z188" s="899">
        <f t="shared" si="99"/>
        <v>0</v>
      </c>
      <c r="AA188" s="899">
        <f t="shared" si="99"/>
        <v>0</v>
      </c>
      <c r="AB188" s="1080">
        <f t="shared" si="83"/>
        <v>0</v>
      </c>
      <c r="AC188" s="1079">
        <f t="shared" si="84"/>
        <v>0</v>
      </c>
      <c r="AD188" s="899">
        <f t="shared" si="96"/>
        <v>0</v>
      </c>
      <c r="AE188" s="903">
        <f t="shared" si="91"/>
        <v>0</v>
      </c>
      <c r="AF188" s="1080">
        <f t="shared" si="92"/>
        <v>0</v>
      </c>
      <c r="AG188" s="1081">
        <f t="shared" si="97"/>
        <v>0</v>
      </c>
      <c r="AH188" s="1079">
        <f t="shared" si="85"/>
        <v>0</v>
      </c>
      <c r="AI188" s="901">
        <f t="shared" si="100"/>
        <v>918610.57500000019</v>
      </c>
      <c r="AJ188" s="899">
        <f t="shared" si="100"/>
        <v>0</v>
      </c>
      <c r="AK188" s="899">
        <f t="shared" si="100"/>
        <v>0</v>
      </c>
      <c r="AL188" s="1080">
        <f t="shared" si="86"/>
        <v>0</v>
      </c>
      <c r="AM188" s="1079">
        <f t="shared" si="87"/>
        <v>0</v>
      </c>
      <c r="AN188" s="899">
        <f t="shared" si="79"/>
        <v>0</v>
      </c>
      <c r="AO188" s="899">
        <f t="shared" si="80"/>
        <v>0</v>
      </c>
      <c r="AP188" s="899">
        <f t="shared" si="88"/>
        <v>0</v>
      </c>
      <c r="AQ188" s="1081">
        <f t="shared" si="98"/>
        <v>0</v>
      </c>
      <c r="AR188" s="1079">
        <f t="shared" si="81"/>
        <v>0</v>
      </c>
      <c r="AS188" s="153"/>
      <c r="AT188" s="1082"/>
      <c r="AU188" s="523"/>
      <c r="AV188" s="1083" t="str">
        <f t="shared" si="82"/>
        <v>CA</v>
      </c>
      <c r="AW188" s="1083" t="str">
        <f t="shared" si="82"/>
        <v>CL</v>
      </c>
      <c r="AX188" s="1083" t="str">
        <f t="shared" si="82"/>
        <v>AIC</v>
      </c>
      <c r="AY188" s="1083" t="str">
        <f t="shared" si="101"/>
        <v>ERB</v>
      </c>
      <c r="AZ188" s="1083" t="str">
        <f t="shared" si="101"/>
        <v>GRB</v>
      </c>
      <c r="BA188" s="1083" t="str">
        <f t="shared" si="101"/>
        <v>Non-Op</v>
      </c>
      <c r="BC188" s="623"/>
      <c r="BD188" s="623"/>
      <c r="BF188" s="623"/>
      <c r="BG188" s="623"/>
      <c r="BH188" s="623"/>
      <c r="BI188" s="623"/>
      <c r="BJ188" s="623"/>
      <c r="BK188" s="623"/>
      <c r="BL188" s="623"/>
      <c r="BN188" s="902"/>
    </row>
    <row r="189" spans="1:66" s="638" customFormat="1" ht="12" customHeight="1">
      <c r="A189" s="643" t="s">
        <v>2882</v>
      </c>
      <c r="B189" s="644" t="s">
        <v>2882</v>
      </c>
      <c r="C189" s="634" t="s">
        <v>2941</v>
      </c>
      <c r="D189" s="635" t="s">
        <v>3098</v>
      </c>
      <c r="E189" s="635"/>
      <c r="F189" s="998">
        <v>43555</v>
      </c>
      <c r="G189" s="635"/>
      <c r="H189" s="1168">
        <v>0</v>
      </c>
      <c r="I189" s="1168">
        <v>0</v>
      </c>
      <c r="J189" s="1168">
        <v>0</v>
      </c>
      <c r="K189" s="1168">
        <v>0</v>
      </c>
      <c r="L189" s="1168">
        <v>0</v>
      </c>
      <c r="M189" s="1168">
        <v>0</v>
      </c>
      <c r="N189" s="1168">
        <v>0</v>
      </c>
      <c r="O189" s="1168">
        <v>0</v>
      </c>
      <c r="P189" s="1168">
        <v>0</v>
      </c>
      <c r="Q189" s="1168">
        <v>0</v>
      </c>
      <c r="R189" s="1168">
        <v>0</v>
      </c>
      <c r="S189" s="1168">
        <v>0</v>
      </c>
      <c r="T189" s="1168">
        <v>0</v>
      </c>
      <c r="U189" s="567"/>
      <c r="V189" s="567">
        <f t="shared" si="78"/>
        <v>0</v>
      </c>
      <c r="W189" s="1088"/>
      <c r="X189" s="1089"/>
      <c r="Y189" s="591">
        <f t="shared" si="99"/>
        <v>0</v>
      </c>
      <c r="Z189" s="899">
        <f t="shared" si="99"/>
        <v>0</v>
      </c>
      <c r="AA189" s="899">
        <f t="shared" si="99"/>
        <v>0</v>
      </c>
      <c r="AB189" s="1080">
        <f t="shared" si="83"/>
        <v>0</v>
      </c>
      <c r="AC189" s="1079">
        <f t="shared" si="84"/>
        <v>0</v>
      </c>
      <c r="AD189" s="899">
        <f t="shared" si="96"/>
        <v>0</v>
      </c>
      <c r="AE189" s="903">
        <f t="shared" si="91"/>
        <v>0</v>
      </c>
      <c r="AF189" s="1080">
        <f t="shared" si="92"/>
        <v>0</v>
      </c>
      <c r="AG189" s="1081">
        <f t="shared" ref="AG189" si="102">SUM(AD189:AF189)</f>
        <v>0</v>
      </c>
      <c r="AH189" s="1079">
        <f t="shared" si="85"/>
        <v>0</v>
      </c>
      <c r="AI189" s="901">
        <f t="shared" si="100"/>
        <v>0</v>
      </c>
      <c r="AJ189" s="899">
        <f t="shared" si="100"/>
        <v>0</v>
      </c>
      <c r="AK189" s="899">
        <f t="shared" si="100"/>
        <v>0</v>
      </c>
      <c r="AL189" s="1080">
        <f t="shared" si="86"/>
        <v>0</v>
      </c>
      <c r="AM189" s="1079">
        <f t="shared" si="87"/>
        <v>0</v>
      </c>
      <c r="AN189" s="899">
        <f t="shared" si="79"/>
        <v>0</v>
      </c>
      <c r="AO189" s="899">
        <f t="shared" si="80"/>
        <v>0</v>
      </c>
      <c r="AP189" s="899">
        <f t="shared" si="88"/>
        <v>0</v>
      </c>
      <c r="AQ189" s="1081">
        <f t="shared" si="98"/>
        <v>0</v>
      </c>
      <c r="AR189" s="1079">
        <f t="shared" si="81"/>
        <v>0</v>
      </c>
      <c r="AS189" s="153"/>
      <c r="AT189" s="1082"/>
      <c r="AU189" s="523"/>
      <c r="AV189" s="1083" t="str">
        <f t="shared" si="82"/>
        <v>CA</v>
      </c>
      <c r="AW189" s="1083" t="str">
        <f t="shared" si="82"/>
        <v>CL</v>
      </c>
      <c r="AX189" s="1083" t="str">
        <f t="shared" si="82"/>
        <v>AIC</v>
      </c>
      <c r="AY189" s="1083" t="str">
        <f t="shared" si="101"/>
        <v>ERB</v>
      </c>
      <c r="AZ189" s="1083" t="str">
        <f t="shared" si="101"/>
        <v>GRB</v>
      </c>
      <c r="BA189" s="1083" t="str">
        <f t="shared" si="101"/>
        <v>Non-Op</v>
      </c>
      <c r="BC189" s="623"/>
      <c r="BD189" s="623"/>
      <c r="BF189" s="623"/>
      <c r="BG189" s="623"/>
      <c r="BH189" s="623"/>
      <c r="BI189" s="623"/>
      <c r="BJ189" s="623"/>
      <c r="BK189" s="623"/>
      <c r="BL189" s="623"/>
      <c r="BN189" s="902"/>
    </row>
    <row r="190" spans="1:66" s="638" customFormat="1" ht="12" customHeight="1">
      <c r="A190" s="643">
        <v>14301022</v>
      </c>
      <c r="B190" s="644" t="s">
        <v>3490</v>
      </c>
      <c r="C190" s="634" t="s">
        <v>1561</v>
      </c>
      <c r="D190" s="635" t="s">
        <v>3098</v>
      </c>
      <c r="E190" s="635"/>
      <c r="F190" s="634"/>
      <c r="G190" s="635"/>
      <c r="H190" s="1168">
        <v>5116216.57</v>
      </c>
      <c r="I190" s="1168">
        <v>6348460.5700000003</v>
      </c>
      <c r="J190" s="1168">
        <v>6223556.4500000002</v>
      </c>
      <c r="K190" s="1168">
        <v>6907435.8099999996</v>
      </c>
      <c r="L190" s="1168">
        <v>4206734.05</v>
      </c>
      <c r="M190" s="1168">
        <v>3817692.67</v>
      </c>
      <c r="N190" s="1168">
        <v>3349490.56</v>
      </c>
      <c r="O190" s="1168">
        <v>3071057.32</v>
      </c>
      <c r="P190" s="1168">
        <v>3287361.9</v>
      </c>
      <c r="Q190" s="1168">
        <v>3626872.73</v>
      </c>
      <c r="R190" s="1168">
        <v>4154860.79</v>
      </c>
      <c r="S190" s="1168">
        <v>5164185.1399999997</v>
      </c>
      <c r="T190" s="1168">
        <v>6606186.1100000003</v>
      </c>
      <c r="U190" s="567"/>
      <c r="V190" s="567">
        <f t="shared" si="78"/>
        <v>4668242.444166665</v>
      </c>
      <c r="W190" s="1084"/>
      <c r="X190" s="1085"/>
      <c r="Y190" s="591">
        <f t="shared" si="99"/>
        <v>6606186.1100000003</v>
      </c>
      <c r="Z190" s="899">
        <f t="shared" si="99"/>
        <v>0</v>
      </c>
      <c r="AA190" s="899">
        <f t="shared" si="99"/>
        <v>0</v>
      </c>
      <c r="AB190" s="1080">
        <f t="shared" si="83"/>
        <v>0</v>
      </c>
      <c r="AC190" s="1079">
        <f t="shared" si="84"/>
        <v>0</v>
      </c>
      <c r="AD190" s="899">
        <f t="shared" si="96"/>
        <v>0</v>
      </c>
      <c r="AE190" s="903">
        <f t="shared" si="91"/>
        <v>0</v>
      </c>
      <c r="AF190" s="1080">
        <f t="shared" si="92"/>
        <v>0</v>
      </c>
      <c r="AG190" s="1081">
        <f t="shared" si="97"/>
        <v>0</v>
      </c>
      <c r="AH190" s="1079">
        <f t="shared" si="85"/>
        <v>0</v>
      </c>
      <c r="AI190" s="901">
        <f t="shared" si="100"/>
        <v>4668242.444166665</v>
      </c>
      <c r="AJ190" s="899">
        <f t="shared" si="100"/>
        <v>0</v>
      </c>
      <c r="AK190" s="899">
        <f t="shared" si="100"/>
        <v>0</v>
      </c>
      <c r="AL190" s="1080">
        <f t="shared" si="86"/>
        <v>0</v>
      </c>
      <c r="AM190" s="1079">
        <f t="shared" si="87"/>
        <v>0</v>
      </c>
      <c r="AN190" s="899">
        <f t="shared" si="79"/>
        <v>0</v>
      </c>
      <c r="AO190" s="899">
        <f t="shared" si="80"/>
        <v>0</v>
      </c>
      <c r="AP190" s="899">
        <f t="shared" si="88"/>
        <v>0</v>
      </c>
      <c r="AQ190" s="1081">
        <f t="shared" si="98"/>
        <v>0</v>
      </c>
      <c r="AR190" s="1079">
        <f t="shared" si="81"/>
        <v>0</v>
      </c>
      <c r="AS190" s="153"/>
      <c r="AT190" s="1082"/>
      <c r="AU190" s="523"/>
      <c r="AV190" s="1083" t="str">
        <f t="shared" si="82"/>
        <v>CA</v>
      </c>
      <c r="AW190" s="1083" t="str">
        <f t="shared" si="82"/>
        <v>CL</v>
      </c>
      <c r="AX190" s="1083" t="str">
        <f t="shared" si="82"/>
        <v>AIC</v>
      </c>
      <c r="AY190" s="1083" t="str">
        <f t="shared" si="101"/>
        <v>ERB</v>
      </c>
      <c r="AZ190" s="1083" t="str">
        <f t="shared" si="101"/>
        <v>GRB</v>
      </c>
      <c r="BA190" s="1083" t="str">
        <f t="shared" si="101"/>
        <v>Non-Op</v>
      </c>
      <c r="BC190" s="623"/>
      <c r="BD190" s="623"/>
      <c r="BF190" s="623"/>
      <c r="BG190" s="623"/>
      <c r="BH190" s="623"/>
      <c r="BI190" s="623"/>
      <c r="BJ190" s="623"/>
      <c r="BK190" s="623"/>
      <c r="BL190" s="623"/>
      <c r="BN190" s="902"/>
    </row>
    <row r="191" spans="1:66" s="638" customFormat="1" ht="12" customHeight="1">
      <c r="A191" s="643">
        <v>14301033</v>
      </c>
      <c r="B191" s="644" t="s">
        <v>3491</v>
      </c>
      <c r="C191" s="635" t="s">
        <v>1562</v>
      </c>
      <c r="D191" s="635" t="s">
        <v>3098</v>
      </c>
      <c r="E191" s="635"/>
      <c r="F191" s="635"/>
      <c r="G191" s="635"/>
      <c r="H191" s="1168">
        <v>364660.75</v>
      </c>
      <c r="I191" s="1168">
        <v>364660.75</v>
      </c>
      <c r="J191" s="1168">
        <v>364660.75</v>
      </c>
      <c r="K191" s="1168">
        <v>364660.75</v>
      </c>
      <c r="L191" s="1168">
        <v>364660.75</v>
      </c>
      <c r="M191" s="1168">
        <v>364660.75</v>
      </c>
      <c r="N191" s="1168">
        <v>364660.75</v>
      </c>
      <c r="O191" s="1168">
        <v>364660.75</v>
      </c>
      <c r="P191" s="1168">
        <v>364660.75</v>
      </c>
      <c r="Q191" s="1168">
        <v>364660.75</v>
      </c>
      <c r="R191" s="1168">
        <v>364660.75</v>
      </c>
      <c r="S191" s="1168">
        <v>364660.75</v>
      </c>
      <c r="T191" s="1168">
        <v>364660.75</v>
      </c>
      <c r="U191" s="567"/>
      <c r="V191" s="567">
        <f t="shared" si="78"/>
        <v>364660.75</v>
      </c>
      <c r="W191" s="1084"/>
      <c r="X191" s="1085"/>
      <c r="Y191" s="591">
        <f t="shared" si="99"/>
        <v>364660.75</v>
      </c>
      <c r="Z191" s="899">
        <f t="shared" si="99"/>
        <v>0</v>
      </c>
      <c r="AA191" s="899">
        <f t="shared" si="99"/>
        <v>0</v>
      </c>
      <c r="AB191" s="1080">
        <f t="shared" si="83"/>
        <v>0</v>
      </c>
      <c r="AC191" s="1079">
        <f t="shared" si="84"/>
        <v>0</v>
      </c>
      <c r="AD191" s="899">
        <f t="shared" si="96"/>
        <v>0</v>
      </c>
      <c r="AE191" s="903">
        <f t="shared" si="91"/>
        <v>0</v>
      </c>
      <c r="AF191" s="1080">
        <f t="shared" si="92"/>
        <v>0</v>
      </c>
      <c r="AG191" s="1081">
        <f t="shared" si="97"/>
        <v>0</v>
      </c>
      <c r="AH191" s="1079">
        <f t="shared" si="85"/>
        <v>0</v>
      </c>
      <c r="AI191" s="901">
        <f t="shared" si="100"/>
        <v>364660.75</v>
      </c>
      <c r="AJ191" s="899">
        <f t="shared" si="100"/>
        <v>0</v>
      </c>
      <c r="AK191" s="899">
        <f t="shared" si="100"/>
        <v>0</v>
      </c>
      <c r="AL191" s="1080">
        <f t="shared" si="86"/>
        <v>0</v>
      </c>
      <c r="AM191" s="1079">
        <f t="shared" si="87"/>
        <v>0</v>
      </c>
      <c r="AN191" s="899">
        <f t="shared" si="79"/>
        <v>0</v>
      </c>
      <c r="AO191" s="899">
        <f t="shared" si="80"/>
        <v>0</v>
      </c>
      <c r="AP191" s="899">
        <f t="shared" si="88"/>
        <v>0</v>
      </c>
      <c r="AQ191" s="1081">
        <f t="shared" si="98"/>
        <v>0</v>
      </c>
      <c r="AR191" s="1079">
        <f t="shared" si="81"/>
        <v>0</v>
      </c>
      <c r="AS191" s="153"/>
      <c r="AT191" s="1082" t="s">
        <v>2769</v>
      </c>
      <c r="AU191" s="523"/>
      <c r="AV191" s="1083" t="str">
        <f t="shared" si="82"/>
        <v>CA</v>
      </c>
      <c r="AW191" s="1083" t="str">
        <f t="shared" si="82"/>
        <v>CL</v>
      </c>
      <c r="AX191" s="1083" t="str">
        <f t="shared" si="82"/>
        <v>AIC</v>
      </c>
      <c r="AY191" s="1083" t="str">
        <f t="shared" si="101"/>
        <v>ERB</v>
      </c>
      <c r="AZ191" s="1083" t="str">
        <f t="shared" si="101"/>
        <v>GRB</v>
      </c>
      <c r="BA191" s="1083" t="str">
        <f t="shared" si="101"/>
        <v>Non-Op</v>
      </c>
      <c r="BC191" s="623"/>
      <c r="BD191" s="623"/>
      <c r="BF191" s="623"/>
      <c r="BG191" s="623"/>
      <c r="BH191" s="623"/>
      <c r="BI191" s="623"/>
      <c r="BJ191" s="623"/>
      <c r="BK191" s="623"/>
      <c r="BL191" s="623"/>
      <c r="BN191" s="902"/>
    </row>
    <row r="192" spans="1:66" s="638" customFormat="1" ht="12" customHeight="1">
      <c r="A192" s="643">
        <v>14301041</v>
      </c>
      <c r="B192" s="644" t="s">
        <v>3492</v>
      </c>
      <c r="C192" s="634" t="s">
        <v>1563</v>
      </c>
      <c r="D192" s="635" t="s">
        <v>3098</v>
      </c>
      <c r="E192" s="635"/>
      <c r="F192" s="634"/>
      <c r="G192" s="635"/>
      <c r="H192" s="1168">
        <v>0</v>
      </c>
      <c r="I192" s="1168">
        <v>0</v>
      </c>
      <c r="J192" s="1168">
        <v>0</v>
      </c>
      <c r="K192" s="1168">
        <v>0</v>
      </c>
      <c r="L192" s="1168">
        <v>0</v>
      </c>
      <c r="M192" s="1168">
        <v>0</v>
      </c>
      <c r="N192" s="1168">
        <v>0</v>
      </c>
      <c r="O192" s="1168">
        <v>0</v>
      </c>
      <c r="P192" s="1168">
        <v>0</v>
      </c>
      <c r="Q192" s="1168">
        <v>0</v>
      </c>
      <c r="R192" s="1168">
        <v>0</v>
      </c>
      <c r="S192" s="1168">
        <v>0</v>
      </c>
      <c r="T192" s="1168">
        <v>0</v>
      </c>
      <c r="U192" s="567"/>
      <c r="V192" s="567">
        <f t="shared" si="78"/>
        <v>0</v>
      </c>
      <c r="W192" s="1084"/>
      <c r="X192" s="1085"/>
      <c r="Y192" s="591">
        <f t="shared" si="99"/>
        <v>0</v>
      </c>
      <c r="Z192" s="899">
        <f t="shared" si="99"/>
        <v>0</v>
      </c>
      <c r="AA192" s="899">
        <f t="shared" si="99"/>
        <v>0</v>
      </c>
      <c r="AB192" s="1080">
        <f t="shared" si="83"/>
        <v>0</v>
      </c>
      <c r="AC192" s="1079">
        <f t="shared" si="84"/>
        <v>0</v>
      </c>
      <c r="AD192" s="899">
        <f t="shared" si="96"/>
        <v>0</v>
      </c>
      <c r="AE192" s="903">
        <f t="shared" si="91"/>
        <v>0</v>
      </c>
      <c r="AF192" s="1080">
        <f t="shared" si="92"/>
        <v>0</v>
      </c>
      <c r="AG192" s="1081">
        <f t="shared" si="97"/>
        <v>0</v>
      </c>
      <c r="AH192" s="1079">
        <f t="shared" si="85"/>
        <v>0</v>
      </c>
      <c r="AI192" s="901">
        <f t="shared" si="100"/>
        <v>0</v>
      </c>
      <c r="AJ192" s="899">
        <f t="shared" si="100"/>
        <v>0</v>
      </c>
      <c r="AK192" s="899">
        <f t="shared" si="100"/>
        <v>0</v>
      </c>
      <c r="AL192" s="1080">
        <f t="shared" si="86"/>
        <v>0</v>
      </c>
      <c r="AM192" s="1079">
        <f t="shared" si="87"/>
        <v>0</v>
      </c>
      <c r="AN192" s="899">
        <f t="shared" si="79"/>
        <v>0</v>
      </c>
      <c r="AO192" s="899">
        <f t="shared" si="80"/>
        <v>0</v>
      </c>
      <c r="AP192" s="899">
        <f t="shared" si="88"/>
        <v>0</v>
      </c>
      <c r="AQ192" s="1081">
        <f t="shared" si="98"/>
        <v>0</v>
      </c>
      <c r="AR192" s="1079">
        <f t="shared" si="81"/>
        <v>0</v>
      </c>
      <c r="AS192" s="153"/>
      <c r="AT192" s="1082"/>
      <c r="AU192" s="523"/>
      <c r="AV192" s="1083" t="str">
        <f t="shared" si="82"/>
        <v>CA</v>
      </c>
      <c r="AW192" s="1083" t="str">
        <f t="shared" si="82"/>
        <v>CL</v>
      </c>
      <c r="AX192" s="1083" t="str">
        <f t="shared" si="82"/>
        <v>AIC</v>
      </c>
      <c r="AY192" s="1083" t="str">
        <f t="shared" si="101"/>
        <v>ERB</v>
      </c>
      <c r="AZ192" s="1083" t="str">
        <f t="shared" si="101"/>
        <v>GRB</v>
      </c>
      <c r="BA192" s="1083" t="str">
        <f t="shared" si="101"/>
        <v>Non-Op</v>
      </c>
      <c r="BC192" s="623"/>
      <c r="BD192" s="623"/>
      <c r="BF192" s="623"/>
      <c r="BG192" s="623"/>
      <c r="BH192" s="623"/>
      <c r="BI192" s="623"/>
      <c r="BJ192" s="623"/>
      <c r="BK192" s="623"/>
      <c r="BL192" s="623"/>
      <c r="BN192" s="902"/>
    </row>
    <row r="193" spans="1:66" s="638" customFormat="1" ht="12" customHeight="1">
      <c r="A193" s="643">
        <v>14301043</v>
      </c>
      <c r="B193" s="644" t="s">
        <v>3493</v>
      </c>
      <c r="C193" s="673" t="s">
        <v>1564</v>
      </c>
      <c r="D193" s="635" t="s">
        <v>1384</v>
      </c>
      <c r="E193" s="635"/>
      <c r="F193" s="673"/>
      <c r="G193" s="635"/>
      <c r="H193" s="1168">
        <v>2471300.61</v>
      </c>
      <c r="I193" s="1168">
        <v>2347680.7400000002</v>
      </c>
      <c r="J193" s="1168">
        <v>2670494.7000000002</v>
      </c>
      <c r="K193" s="1168">
        <v>4296217.8499999996</v>
      </c>
      <c r="L193" s="1168">
        <v>2824519.12</v>
      </c>
      <c r="M193" s="1168">
        <v>2696569.44</v>
      </c>
      <c r="N193" s="1168">
        <v>4128795.53</v>
      </c>
      <c r="O193" s="1168">
        <v>3411107.87</v>
      </c>
      <c r="P193" s="1168">
        <v>3285757.35</v>
      </c>
      <c r="Q193" s="1168">
        <v>4630165.1900000004</v>
      </c>
      <c r="R193" s="1168">
        <v>3781858.79</v>
      </c>
      <c r="S193" s="1168">
        <v>3645127.39</v>
      </c>
      <c r="T193" s="1168">
        <v>4880402.66</v>
      </c>
      <c r="U193" s="567"/>
      <c r="V193" s="567">
        <f t="shared" si="78"/>
        <v>3449512.1337500005</v>
      </c>
      <c r="W193" s="1084"/>
      <c r="X193" s="1085"/>
      <c r="Y193" s="1102"/>
      <c r="Z193" s="1080"/>
      <c r="AA193" s="1080"/>
      <c r="AB193" s="1080">
        <f t="shared" si="83"/>
        <v>4880402.66</v>
      </c>
      <c r="AC193" s="1079">
        <f t="shared" si="84"/>
        <v>0</v>
      </c>
      <c r="AD193" s="899">
        <f t="shared" si="96"/>
        <v>0</v>
      </c>
      <c r="AE193" s="903">
        <f t="shared" si="91"/>
        <v>0</v>
      </c>
      <c r="AF193" s="1080">
        <f t="shared" si="92"/>
        <v>4880402.66</v>
      </c>
      <c r="AG193" s="1081">
        <f t="shared" si="97"/>
        <v>4880402.66</v>
      </c>
      <c r="AH193" s="1079">
        <f t="shared" si="85"/>
        <v>0</v>
      </c>
      <c r="AI193" s="1103">
        <f t="shared" ref="AI193:AK212" si="103">IF($D193=AI$5,$V193,0)</f>
        <v>0</v>
      </c>
      <c r="AJ193" s="1080">
        <f t="shared" si="103"/>
        <v>0</v>
      </c>
      <c r="AK193" s="1080">
        <f t="shared" si="103"/>
        <v>0</v>
      </c>
      <c r="AL193" s="1080">
        <f t="shared" si="86"/>
        <v>3449512.1337500005</v>
      </c>
      <c r="AM193" s="1079">
        <f t="shared" si="87"/>
        <v>0</v>
      </c>
      <c r="AN193" s="899">
        <f t="shared" si="79"/>
        <v>0</v>
      </c>
      <c r="AO193" s="899">
        <f t="shared" si="80"/>
        <v>0</v>
      </c>
      <c r="AP193" s="899">
        <f t="shared" si="88"/>
        <v>3449512.1337500005</v>
      </c>
      <c r="AQ193" s="1081">
        <f t="shared" si="98"/>
        <v>3449512.1337500005</v>
      </c>
      <c r="AR193" s="1079">
        <f t="shared" si="81"/>
        <v>0</v>
      </c>
      <c r="AS193" s="153"/>
      <c r="AT193" s="1082"/>
      <c r="AU193" s="523"/>
      <c r="AV193" s="1083" t="str">
        <f t="shared" si="82"/>
        <v/>
      </c>
      <c r="AW193" s="1083" t="str">
        <f t="shared" si="82"/>
        <v/>
      </c>
      <c r="AX193" s="1083" t="str">
        <f t="shared" si="82"/>
        <v/>
      </c>
      <c r="AY193" s="1083" t="str">
        <f t="shared" si="101"/>
        <v>ERB</v>
      </c>
      <c r="AZ193" s="1083" t="str">
        <f t="shared" si="101"/>
        <v>GRB</v>
      </c>
      <c r="BA193" s="1083" t="str">
        <f t="shared" si="101"/>
        <v>Non-Op</v>
      </c>
      <c r="BC193" s="623"/>
      <c r="BD193" s="623"/>
      <c r="BF193" s="623"/>
      <c r="BG193" s="623"/>
      <c r="BH193" s="623"/>
      <c r="BI193" s="623"/>
      <c r="BJ193" s="623"/>
      <c r="BK193" s="623"/>
      <c r="BL193" s="623"/>
      <c r="BN193" s="902"/>
    </row>
    <row r="194" spans="1:66" s="638" customFormat="1" ht="12" customHeight="1">
      <c r="A194" s="643">
        <v>14400311</v>
      </c>
      <c r="B194" s="644" t="s">
        <v>3494</v>
      </c>
      <c r="C194" s="634" t="s">
        <v>1565</v>
      </c>
      <c r="D194" s="635" t="s">
        <v>3098</v>
      </c>
      <c r="E194" s="635"/>
      <c r="F194" s="634"/>
      <c r="G194" s="635"/>
      <c r="H194" s="1168">
        <v>-3597355.68</v>
      </c>
      <c r="I194" s="1168">
        <v>-3886719.96</v>
      </c>
      <c r="J194" s="1168">
        <v>-4172133.06</v>
      </c>
      <c r="K194" s="1168">
        <v>-4513543.07</v>
      </c>
      <c r="L194" s="1168">
        <v>-5454789.4699999997</v>
      </c>
      <c r="M194" s="1168">
        <v>-5094415.6900000004</v>
      </c>
      <c r="N194" s="1168">
        <v>-5629405.5300000003</v>
      </c>
      <c r="O194" s="1168">
        <v>-6336881.3099999996</v>
      </c>
      <c r="P194" s="1168">
        <v>-7296353.1200000001</v>
      </c>
      <c r="Q194" s="1168">
        <v>-8168486.2599999998</v>
      </c>
      <c r="R194" s="1168">
        <v>-9283044.9100000001</v>
      </c>
      <c r="S194" s="1168">
        <v>-10991953.5</v>
      </c>
      <c r="T194" s="1168">
        <v>-12838403.189999999</v>
      </c>
      <c r="U194" s="567"/>
      <c r="V194" s="567">
        <f t="shared" si="78"/>
        <v>-6587133.7762500001</v>
      </c>
      <c r="W194" s="1084"/>
      <c r="X194" s="1085"/>
      <c r="Y194" s="591">
        <f t="shared" ref="Y194:AA213" si="104">IF($D194=Y$5,$T194,0)</f>
        <v>-12838403.189999999</v>
      </c>
      <c r="Z194" s="899">
        <f t="shared" si="104"/>
        <v>0</v>
      </c>
      <c r="AA194" s="899">
        <f t="shared" si="104"/>
        <v>0</v>
      </c>
      <c r="AB194" s="1080">
        <f t="shared" si="83"/>
        <v>0</v>
      </c>
      <c r="AC194" s="1079">
        <f t="shared" si="84"/>
        <v>0</v>
      </c>
      <c r="AD194" s="899">
        <f t="shared" si="96"/>
        <v>0</v>
      </c>
      <c r="AE194" s="903">
        <f t="shared" si="91"/>
        <v>0</v>
      </c>
      <c r="AF194" s="1080">
        <f t="shared" si="92"/>
        <v>0</v>
      </c>
      <c r="AG194" s="1081">
        <f t="shared" si="97"/>
        <v>0</v>
      </c>
      <c r="AH194" s="1079">
        <f t="shared" si="85"/>
        <v>0</v>
      </c>
      <c r="AI194" s="901">
        <f t="shared" si="103"/>
        <v>-6587133.7762500001</v>
      </c>
      <c r="AJ194" s="899">
        <f t="shared" si="103"/>
        <v>0</v>
      </c>
      <c r="AK194" s="899">
        <f t="shared" si="103"/>
        <v>0</v>
      </c>
      <c r="AL194" s="1080">
        <f t="shared" si="86"/>
        <v>0</v>
      </c>
      <c r="AM194" s="1079">
        <f t="shared" si="87"/>
        <v>0</v>
      </c>
      <c r="AN194" s="899">
        <f t="shared" si="79"/>
        <v>0</v>
      </c>
      <c r="AO194" s="899">
        <f t="shared" si="80"/>
        <v>0</v>
      </c>
      <c r="AP194" s="899">
        <f t="shared" si="88"/>
        <v>0</v>
      </c>
      <c r="AQ194" s="1081">
        <f t="shared" si="98"/>
        <v>0</v>
      </c>
      <c r="AR194" s="1079">
        <f t="shared" si="81"/>
        <v>0</v>
      </c>
      <c r="AS194" s="153"/>
      <c r="AT194" s="1082"/>
      <c r="AU194" s="523"/>
      <c r="AV194" s="1083" t="str">
        <f t="shared" si="82"/>
        <v>CA</v>
      </c>
      <c r="AW194" s="1083" t="str">
        <f t="shared" si="82"/>
        <v>CL</v>
      </c>
      <c r="AX194" s="1083" t="str">
        <f t="shared" si="82"/>
        <v>AIC</v>
      </c>
      <c r="AY194" s="1083" t="str">
        <f t="shared" si="101"/>
        <v>ERB</v>
      </c>
      <c r="AZ194" s="1083" t="str">
        <f t="shared" si="101"/>
        <v>GRB</v>
      </c>
      <c r="BA194" s="1083" t="str">
        <f t="shared" si="101"/>
        <v>Non-Op</v>
      </c>
      <c r="BC194" s="623"/>
      <c r="BD194" s="623"/>
      <c r="BF194" s="623"/>
      <c r="BG194" s="623"/>
      <c r="BH194" s="623"/>
      <c r="BI194" s="623"/>
      <c r="BJ194" s="623"/>
      <c r="BK194" s="623"/>
      <c r="BL194" s="623"/>
      <c r="BN194" s="902"/>
    </row>
    <row r="195" spans="1:66" s="638" customFormat="1" ht="12" customHeight="1">
      <c r="A195" s="643">
        <v>14400312</v>
      </c>
      <c r="B195" s="644" t="s">
        <v>3495</v>
      </c>
      <c r="C195" s="634" t="s">
        <v>1566</v>
      </c>
      <c r="D195" s="635" t="s">
        <v>3098</v>
      </c>
      <c r="E195" s="635"/>
      <c r="F195" s="634"/>
      <c r="G195" s="635"/>
      <c r="H195" s="1168">
        <v>-1097007.45</v>
      </c>
      <c r="I195" s="1168">
        <v>-1236424.55</v>
      </c>
      <c r="J195" s="1168">
        <v>-1240124.3</v>
      </c>
      <c r="K195" s="1168">
        <v>-1402347.06</v>
      </c>
      <c r="L195" s="1168">
        <v>-1505166.79</v>
      </c>
      <c r="M195" s="1168">
        <v>-1711025.82</v>
      </c>
      <c r="N195" s="1168">
        <v>-1695322.35</v>
      </c>
      <c r="O195" s="1168">
        <v>-1710352.2</v>
      </c>
      <c r="P195" s="1168">
        <v>-1769294.55</v>
      </c>
      <c r="Q195" s="1168">
        <v>-1805532.74</v>
      </c>
      <c r="R195" s="1168">
        <v>-1945395.29</v>
      </c>
      <c r="S195" s="1168">
        <v>-2460427.91</v>
      </c>
      <c r="T195" s="1168">
        <v>-3057421.25</v>
      </c>
      <c r="U195" s="567"/>
      <c r="V195" s="567">
        <f t="shared" si="78"/>
        <v>-1713218.9925000004</v>
      </c>
      <c r="W195" s="1084"/>
      <c r="X195" s="1085"/>
      <c r="Y195" s="591">
        <f t="shared" si="104"/>
        <v>-3057421.25</v>
      </c>
      <c r="Z195" s="899">
        <f t="shared" si="104"/>
        <v>0</v>
      </c>
      <c r="AA195" s="899">
        <f t="shared" si="104"/>
        <v>0</v>
      </c>
      <c r="AB195" s="1080">
        <f t="shared" si="83"/>
        <v>0</v>
      </c>
      <c r="AC195" s="1079">
        <f t="shared" si="84"/>
        <v>0</v>
      </c>
      <c r="AD195" s="899">
        <f t="shared" si="96"/>
        <v>0</v>
      </c>
      <c r="AE195" s="903">
        <f t="shared" si="91"/>
        <v>0</v>
      </c>
      <c r="AF195" s="1080">
        <f t="shared" si="92"/>
        <v>0</v>
      </c>
      <c r="AG195" s="1081">
        <f t="shared" si="97"/>
        <v>0</v>
      </c>
      <c r="AH195" s="1079">
        <f t="shared" si="85"/>
        <v>0</v>
      </c>
      <c r="AI195" s="901">
        <f t="shared" si="103"/>
        <v>-1713218.9925000004</v>
      </c>
      <c r="AJ195" s="899">
        <f t="shared" si="103"/>
        <v>0</v>
      </c>
      <c r="AK195" s="899">
        <f t="shared" si="103"/>
        <v>0</v>
      </c>
      <c r="AL195" s="1080">
        <f t="shared" si="86"/>
        <v>0</v>
      </c>
      <c r="AM195" s="1079">
        <f t="shared" si="87"/>
        <v>0</v>
      </c>
      <c r="AN195" s="899">
        <f t="shared" si="79"/>
        <v>0</v>
      </c>
      <c r="AO195" s="899">
        <f t="shared" si="80"/>
        <v>0</v>
      </c>
      <c r="AP195" s="899">
        <f t="shared" si="88"/>
        <v>0</v>
      </c>
      <c r="AQ195" s="1081">
        <f t="shared" si="98"/>
        <v>0</v>
      </c>
      <c r="AR195" s="1079">
        <f t="shared" si="81"/>
        <v>0</v>
      </c>
      <c r="AS195" s="153"/>
      <c r="AT195" s="1082"/>
      <c r="AU195" s="523"/>
      <c r="AV195" s="1083" t="str">
        <f t="shared" si="82"/>
        <v>CA</v>
      </c>
      <c r="AW195" s="1083" t="str">
        <f t="shared" si="82"/>
        <v>CL</v>
      </c>
      <c r="AX195" s="1083" t="str">
        <f t="shared" si="82"/>
        <v>AIC</v>
      </c>
      <c r="AY195" s="1083" t="str">
        <f t="shared" si="101"/>
        <v>ERB</v>
      </c>
      <c r="AZ195" s="1083" t="str">
        <f t="shared" si="101"/>
        <v>GRB</v>
      </c>
      <c r="BA195" s="1083" t="str">
        <f t="shared" si="101"/>
        <v>Non-Op</v>
      </c>
      <c r="BC195" s="623"/>
      <c r="BD195" s="623"/>
      <c r="BF195" s="623"/>
      <c r="BG195" s="623"/>
      <c r="BH195" s="623"/>
      <c r="BI195" s="623"/>
      <c r="BJ195" s="623"/>
      <c r="BK195" s="623"/>
      <c r="BL195" s="623"/>
      <c r="BN195" s="902"/>
    </row>
    <row r="196" spans="1:66" s="638" customFormat="1" ht="12" customHeight="1">
      <c r="A196" s="645">
        <v>14400313</v>
      </c>
      <c r="B196" s="646" t="s">
        <v>3496</v>
      </c>
      <c r="C196" s="647" t="s">
        <v>1567</v>
      </c>
      <c r="D196" s="648" t="s">
        <v>3098</v>
      </c>
      <c r="E196" s="648"/>
      <c r="F196" s="650"/>
      <c r="G196" s="648"/>
      <c r="H196" s="1171">
        <v>-1378696.67</v>
      </c>
      <c r="I196" s="1171">
        <v>13077.12</v>
      </c>
      <c r="J196" s="1171">
        <v>13077.12</v>
      </c>
      <c r="K196" s="1171">
        <v>-1773738.4</v>
      </c>
      <c r="L196" s="1171">
        <v>13077.38</v>
      </c>
      <c r="M196" s="1171">
        <v>13077.38</v>
      </c>
      <c r="N196" s="1171">
        <v>-1530673.69</v>
      </c>
      <c r="O196" s="1171">
        <v>13077.38</v>
      </c>
      <c r="P196" s="1171">
        <v>13077.38</v>
      </c>
      <c r="Q196" s="1171">
        <v>-1845911.77</v>
      </c>
      <c r="R196" s="1171">
        <v>-651872.62</v>
      </c>
      <c r="S196" s="1171">
        <v>-651872.62</v>
      </c>
      <c r="T196" s="1171">
        <v>-2207915.25</v>
      </c>
      <c r="U196" s="569"/>
      <c r="V196" s="569">
        <f t="shared" si="78"/>
        <v>-680742.60833333328</v>
      </c>
      <c r="W196" s="1084"/>
      <c r="X196" s="1085"/>
      <c r="Y196" s="591">
        <f t="shared" si="104"/>
        <v>-2207915.25</v>
      </c>
      <c r="Z196" s="899">
        <f t="shared" si="104"/>
        <v>0</v>
      </c>
      <c r="AA196" s="899">
        <f t="shared" si="104"/>
        <v>0</v>
      </c>
      <c r="AB196" s="1080">
        <f t="shared" si="83"/>
        <v>0</v>
      </c>
      <c r="AC196" s="1079">
        <f t="shared" si="84"/>
        <v>0</v>
      </c>
      <c r="AD196" s="899">
        <f t="shared" si="96"/>
        <v>0</v>
      </c>
      <c r="AE196" s="903">
        <f t="shared" si="91"/>
        <v>0</v>
      </c>
      <c r="AF196" s="1080">
        <f t="shared" si="92"/>
        <v>0</v>
      </c>
      <c r="AG196" s="1081">
        <f t="shared" si="97"/>
        <v>0</v>
      </c>
      <c r="AH196" s="1079">
        <f t="shared" si="85"/>
        <v>0</v>
      </c>
      <c r="AI196" s="901">
        <f t="shared" si="103"/>
        <v>-680742.60833333328</v>
      </c>
      <c r="AJ196" s="899">
        <f t="shared" si="103"/>
        <v>0</v>
      </c>
      <c r="AK196" s="899">
        <f t="shared" si="103"/>
        <v>0</v>
      </c>
      <c r="AL196" s="1080">
        <f t="shared" si="86"/>
        <v>0</v>
      </c>
      <c r="AM196" s="1079">
        <f t="shared" si="87"/>
        <v>0</v>
      </c>
      <c r="AN196" s="899">
        <f t="shared" si="79"/>
        <v>0</v>
      </c>
      <c r="AO196" s="899">
        <f t="shared" si="80"/>
        <v>0</v>
      </c>
      <c r="AP196" s="899">
        <f t="shared" si="88"/>
        <v>0</v>
      </c>
      <c r="AQ196" s="1081">
        <f t="shared" si="98"/>
        <v>0</v>
      </c>
      <c r="AR196" s="1079">
        <f t="shared" si="81"/>
        <v>0</v>
      </c>
      <c r="AS196" s="153"/>
      <c r="AT196" s="1082"/>
      <c r="AU196" s="523"/>
      <c r="AV196" s="1083" t="str">
        <f t="shared" si="82"/>
        <v>CA</v>
      </c>
      <c r="AW196" s="1083" t="str">
        <f t="shared" si="82"/>
        <v>CL</v>
      </c>
      <c r="AX196" s="1083" t="str">
        <f t="shared" si="82"/>
        <v>AIC</v>
      </c>
      <c r="AY196" s="1083" t="str">
        <f t="shared" si="101"/>
        <v>ERB</v>
      </c>
      <c r="AZ196" s="1083" t="str">
        <f t="shared" si="101"/>
        <v>GRB</v>
      </c>
      <c r="BA196" s="1083" t="str">
        <f t="shared" si="101"/>
        <v>Non-Op</v>
      </c>
      <c r="BC196" s="623"/>
      <c r="BD196" s="623"/>
      <c r="BF196" s="623"/>
      <c r="BG196" s="623"/>
      <c r="BH196" s="623"/>
      <c r="BI196" s="623"/>
      <c r="BJ196" s="623"/>
      <c r="BK196" s="623"/>
      <c r="BL196" s="623"/>
      <c r="BN196" s="915"/>
    </row>
    <row r="197" spans="1:66" s="638" customFormat="1" ht="12" customHeight="1">
      <c r="A197" s="643">
        <v>14400323</v>
      </c>
      <c r="B197" s="644" t="s">
        <v>3497</v>
      </c>
      <c r="C197" s="634" t="s">
        <v>1568</v>
      </c>
      <c r="D197" s="635" t="s">
        <v>3098</v>
      </c>
      <c r="E197" s="635"/>
      <c r="F197" s="634"/>
      <c r="G197" s="635"/>
      <c r="H197" s="1168">
        <v>0</v>
      </c>
      <c r="I197" s="1168">
        <v>0</v>
      </c>
      <c r="J197" s="1168">
        <v>0</v>
      </c>
      <c r="K197" s="1168">
        <v>0</v>
      </c>
      <c r="L197" s="1168">
        <v>0</v>
      </c>
      <c r="M197" s="1168">
        <v>0</v>
      </c>
      <c r="N197" s="1168">
        <v>0</v>
      </c>
      <c r="O197" s="1168">
        <v>0</v>
      </c>
      <c r="P197" s="1168">
        <v>0</v>
      </c>
      <c r="Q197" s="1168">
        <v>0</v>
      </c>
      <c r="R197" s="1168">
        <v>0</v>
      </c>
      <c r="S197" s="1168">
        <v>0</v>
      </c>
      <c r="T197" s="1168">
        <v>0</v>
      </c>
      <c r="U197" s="567"/>
      <c r="V197" s="567">
        <f t="shared" si="78"/>
        <v>0</v>
      </c>
      <c r="W197" s="1084"/>
      <c r="X197" s="1085"/>
      <c r="Y197" s="591">
        <f t="shared" si="104"/>
        <v>0</v>
      </c>
      <c r="Z197" s="899">
        <f t="shared" si="104"/>
        <v>0</v>
      </c>
      <c r="AA197" s="899">
        <f t="shared" si="104"/>
        <v>0</v>
      </c>
      <c r="AB197" s="1080">
        <f t="shared" si="83"/>
        <v>0</v>
      </c>
      <c r="AC197" s="1079">
        <f t="shared" si="84"/>
        <v>0</v>
      </c>
      <c r="AD197" s="899">
        <f t="shared" si="96"/>
        <v>0</v>
      </c>
      <c r="AE197" s="903">
        <f t="shared" si="91"/>
        <v>0</v>
      </c>
      <c r="AF197" s="1080">
        <f t="shared" si="92"/>
        <v>0</v>
      </c>
      <c r="AG197" s="1081">
        <f t="shared" si="97"/>
        <v>0</v>
      </c>
      <c r="AH197" s="1079">
        <f t="shared" si="85"/>
        <v>0</v>
      </c>
      <c r="AI197" s="901">
        <f t="shared" si="103"/>
        <v>0</v>
      </c>
      <c r="AJ197" s="899">
        <f t="shared" si="103"/>
        <v>0</v>
      </c>
      <c r="AK197" s="899">
        <f t="shared" si="103"/>
        <v>0</v>
      </c>
      <c r="AL197" s="1080">
        <f t="shared" si="86"/>
        <v>0</v>
      </c>
      <c r="AM197" s="1079">
        <f t="shared" si="87"/>
        <v>0</v>
      </c>
      <c r="AN197" s="899">
        <f t="shared" si="79"/>
        <v>0</v>
      </c>
      <c r="AO197" s="899">
        <f t="shared" si="80"/>
        <v>0</v>
      </c>
      <c r="AP197" s="899">
        <f t="shared" si="88"/>
        <v>0</v>
      </c>
      <c r="AQ197" s="1081">
        <f t="shared" si="98"/>
        <v>0</v>
      </c>
      <c r="AR197" s="1079">
        <f t="shared" si="81"/>
        <v>0</v>
      </c>
      <c r="AS197" s="153"/>
      <c r="AT197" s="1082"/>
      <c r="AU197" s="523"/>
      <c r="AV197" s="1083" t="str">
        <f t="shared" si="82"/>
        <v>CA</v>
      </c>
      <c r="AW197" s="1083" t="str">
        <f t="shared" si="82"/>
        <v>CL</v>
      </c>
      <c r="AX197" s="1083" t="str">
        <f t="shared" si="82"/>
        <v>AIC</v>
      </c>
      <c r="AY197" s="1083" t="str">
        <f t="shared" si="101"/>
        <v>ERB</v>
      </c>
      <c r="AZ197" s="1083" t="str">
        <f t="shared" si="101"/>
        <v>GRB</v>
      </c>
      <c r="BA197" s="1083" t="str">
        <f t="shared" si="101"/>
        <v>Non-Op</v>
      </c>
      <c r="BC197" s="623"/>
      <c r="BD197" s="623"/>
      <c r="BF197" s="623"/>
      <c r="BG197" s="623"/>
      <c r="BH197" s="623"/>
      <c r="BI197" s="623"/>
      <c r="BJ197" s="623"/>
      <c r="BK197" s="623"/>
      <c r="BL197" s="623"/>
      <c r="BN197" s="915"/>
    </row>
    <row r="198" spans="1:66" s="638" customFormat="1" ht="12" customHeight="1">
      <c r="A198" s="676">
        <v>14400333</v>
      </c>
      <c r="B198" s="635" t="s">
        <v>3498</v>
      </c>
      <c r="C198" s="634" t="s">
        <v>2942</v>
      </c>
      <c r="D198" s="635" t="s">
        <v>3098</v>
      </c>
      <c r="E198" s="635"/>
      <c r="F198" s="998">
        <v>42720</v>
      </c>
      <c r="G198" s="635"/>
      <c r="H198" s="1168">
        <v>0</v>
      </c>
      <c r="I198" s="1168">
        <v>0</v>
      </c>
      <c r="J198" s="1168">
        <v>0</v>
      </c>
      <c r="K198" s="1168">
        <v>0</v>
      </c>
      <c r="L198" s="1168">
        <v>0</v>
      </c>
      <c r="M198" s="1168">
        <v>0</v>
      </c>
      <c r="N198" s="1168">
        <v>0</v>
      </c>
      <c r="O198" s="1168">
        <v>0</v>
      </c>
      <c r="P198" s="1168">
        <v>0</v>
      </c>
      <c r="Q198" s="1168">
        <v>0</v>
      </c>
      <c r="R198" s="1168">
        <v>0</v>
      </c>
      <c r="S198" s="1168">
        <v>0</v>
      </c>
      <c r="T198" s="1168">
        <v>0</v>
      </c>
      <c r="U198" s="567"/>
      <c r="V198" s="567">
        <f t="shared" si="78"/>
        <v>0</v>
      </c>
      <c r="W198" s="1090"/>
      <c r="X198" s="1091"/>
      <c r="Y198" s="591">
        <f t="shared" si="104"/>
        <v>0</v>
      </c>
      <c r="Z198" s="899">
        <f t="shared" si="104"/>
        <v>0</v>
      </c>
      <c r="AA198" s="899">
        <f t="shared" si="104"/>
        <v>0</v>
      </c>
      <c r="AB198" s="1080">
        <f t="shared" si="83"/>
        <v>0</v>
      </c>
      <c r="AC198" s="1079">
        <f t="shared" si="84"/>
        <v>0</v>
      </c>
      <c r="AD198" s="899">
        <f t="shared" si="96"/>
        <v>0</v>
      </c>
      <c r="AE198" s="903">
        <f t="shared" si="91"/>
        <v>0</v>
      </c>
      <c r="AF198" s="1080">
        <f t="shared" si="92"/>
        <v>0</v>
      </c>
      <c r="AG198" s="1081">
        <f t="shared" si="97"/>
        <v>0</v>
      </c>
      <c r="AH198" s="1079">
        <f t="shared" si="85"/>
        <v>0</v>
      </c>
      <c r="AI198" s="901">
        <f t="shared" si="103"/>
        <v>0</v>
      </c>
      <c r="AJ198" s="899">
        <f t="shared" si="103"/>
        <v>0</v>
      </c>
      <c r="AK198" s="899">
        <f t="shared" si="103"/>
        <v>0</v>
      </c>
      <c r="AL198" s="1080">
        <f t="shared" si="86"/>
        <v>0</v>
      </c>
      <c r="AM198" s="1079">
        <f t="shared" si="87"/>
        <v>0</v>
      </c>
      <c r="AN198" s="899">
        <f t="shared" si="79"/>
        <v>0</v>
      </c>
      <c r="AO198" s="899">
        <f t="shared" si="80"/>
        <v>0</v>
      </c>
      <c r="AP198" s="899">
        <f t="shared" si="88"/>
        <v>0</v>
      </c>
      <c r="AQ198" s="1081">
        <f t="shared" si="98"/>
        <v>0</v>
      </c>
      <c r="AR198" s="1079">
        <f t="shared" si="81"/>
        <v>0</v>
      </c>
      <c r="AS198" s="153"/>
      <c r="AT198" s="1082"/>
      <c r="AU198" s="523"/>
      <c r="AV198" s="1083" t="str">
        <f t="shared" si="82"/>
        <v>CA</v>
      </c>
      <c r="AW198" s="1083" t="str">
        <f t="shared" si="82"/>
        <v>CL</v>
      </c>
      <c r="AX198" s="1083" t="str">
        <f t="shared" si="82"/>
        <v>AIC</v>
      </c>
      <c r="AY198" s="1083" t="str">
        <f t="shared" si="101"/>
        <v>ERB</v>
      </c>
      <c r="AZ198" s="1083" t="str">
        <f t="shared" si="101"/>
        <v>GRB</v>
      </c>
      <c r="BA198" s="1083" t="str">
        <f t="shared" si="101"/>
        <v>Non-Op</v>
      </c>
      <c r="BC198" s="623"/>
      <c r="BD198" s="623"/>
      <c r="BF198" s="623"/>
      <c r="BG198" s="623"/>
      <c r="BH198" s="623"/>
      <c r="BI198" s="623"/>
      <c r="BJ198" s="623"/>
      <c r="BK198" s="623"/>
      <c r="BL198" s="623"/>
      <c r="BN198" s="902"/>
    </row>
    <row r="199" spans="1:66" s="638" customFormat="1" ht="13.95" customHeight="1">
      <c r="A199" s="643">
        <v>14400343</v>
      </c>
      <c r="B199" s="644" t="s">
        <v>3499</v>
      </c>
      <c r="C199" s="634" t="s">
        <v>1569</v>
      </c>
      <c r="D199" s="635" t="s">
        <v>3098</v>
      </c>
      <c r="E199" s="635"/>
      <c r="F199" s="634"/>
      <c r="G199" s="635"/>
      <c r="H199" s="1168">
        <v>-1553526.07</v>
      </c>
      <c r="I199" s="1168">
        <v>-1568511.53</v>
      </c>
      <c r="J199" s="1168">
        <v>-1555734.68</v>
      </c>
      <c r="K199" s="1168">
        <v>-1583110.05</v>
      </c>
      <c r="L199" s="1168">
        <v>-1554327.8</v>
      </c>
      <c r="M199" s="1168">
        <v>-1561477.18</v>
      </c>
      <c r="N199" s="1168">
        <v>-1540406.68</v>
      </c>
      <c r="O199" s="1168">
        <v>-1583519.36</v>
      </c>
      <c r="P199" s="1168">
        <v>-1531314.45</v>
      </c>
      <c r="Q199" s="1168">
        <v>-1493536.86</v>
      </c>
      <c r="R199" s="1168">
        <v>-1526667.88</v>
      </c>
      <c r="S199" s="1168">
        <v>-1511346.2</v>
      </c>
      <c r="T199" s="1168">
        <v>-1496416.06</v>
      </c>
      <c r="U199" s="567"/>
      <c r="V199" s="567">
        <f t="shared" si="78"/>
        <v>-1544576.9779166665</v>
      </c>
      <c r="W199" s="1084"/>
      <c r="X199" s="1085"/>
      <c r="Y199" s="591">
        <f t="shared" si="104"/>
        <v>-1496416.06</v>
      </c>
      <c r="Z199" s="899">
        <f t="shared" si="104"/>
        <v>0</v>
      </c>
      <c r="AA199" s="899">
        <f t="shared" si="104"/>
        <v>0</v>
      </c>
      <c r="AB199" s="1080">
        <f t="shared" si="83"/>
        <v>0</v>
      </c>
      <c r="AC199" s="1079">
        <f t="shared" si="84"/>
        <v>0</v>
      </c>
      <c r="AD199" s="899">
        <f t="shared" si="96"/>
        <v>0</v>
      </c>
      <c r="AE199" s="903">
        <f t="shared" si="91"/>
        <v>0</v>
      </c>
      <c r="AF199" s="1080">
        <f t="shared" si="92"/>
        <v>0</v>
      </c>
      <c r="AG199" s="1081">
        <f t="shared" si="97"/>
        <v>0</v>
      </c>
      <c r="AH199" s="1079">
        <f t="shared" si="85"/>
        <v>0</v>
      </c>
      <c r="AI199" s="901">
        <f t="shared" si="103"/>
        <v>-1544576.9779166665</v>
      </c>
      <c r="AJ199" s="899">
        <f t="shared" si="103"/>
        <v>0</v>
      </c>
      <c r="AK199" s="899">
        <f t="shared" si="103"/>
        <v>0</v>
      </c>
      <c r="AL199" s="1080">
        <f t="shared" si="86"/>
        <v>0</v>
      </c>
      <c r="AM199" s="1079">
        <f t="shared" si="87"/>
        <v>0</v>
      </c>
      <c r="AN199" s="899">
        <f t="shared" si="79"/>
        <v>0</v>
      </c>
      <c r="AO199" s="899">
        <f t="shared" si="80"/>
        <v>0</v>
      </c>
      <c r="AP199" s="899">
        <f t="shared" si="88"/>
        <v>0</v>
      </c>
      <c r="AQ199" s="1081">
        <f t="shared" si="98"/>
        <v>0</v>
      </c>
      <c r="AR199" s="1079">
        <f t="shared" si="81"/>
        <v>0</v>
      </c>
      <c r="AS199" s="153"/>
      <c r="AT199" s="1082" t="s">
        <v>2773</v>
      </c>
      <c r="AU199" s="523"/>
      <c r="AV199" s="1083" t="str">
        <f t="shared" si="82"/>
        <v>CA</v>
      </c>
      <c r="AW199" s="1083" t="str">
        <f t="shared" si="82"/>
        <v>CL</v>
      </c>
      <c r="AX199" s="1083" t="str">
        <f t="shared" si="82"/>
        <v>AIC</v>
      </c>
      <c r="AY199" s="1083" t="str">
        <f t="shared" si="101"/>
        <v>ERB</v>
      </c>
      <c r="AZ199" s="1083" t="str">
        <f t="shared" si="101"/>
        <v>GRB</v>
      </c>
      <c r="BA199" s="1083" t="str">
        <f t="shared" si="101"/>
        <v>Non-Op</v>
      </c>
      <c r="BC199" s="623"/>
      <c r="BD199" s="623"/>
      <c r="BF199" s="623"/>
      <c r="BG199" s="623"/>
      <c r="BH199" s="623"/>
      <c r="BI199" s="623"/>
      <c r="BJ199" s="623"/>
      <c r="BK199" s="623"/>
      <c r="BL199" s="623"/>
      <c r="BN199" s="919"/>
    </row>
    <row r="200" spans="1:66" s="638" customFormat="1" ht="12" customHeight="1">
      <c r="A200" s="645">
        <v>14400353</v>
      </c>
      <c r="B200" s="646" t="s">
        <v>3500</v>
      </c>
      <c r="C200" s="920" t="s">
        <v>1570</v>
      </c>
      <c r="D200" s="648" t="s">
        <v>3098</v>
      </c>
      <c r="E200" s="648"/>
      <c r="F200" s="999"/>
      <c r="G200" s="648"/>
      <c r="H200" s="1171">
        <v>-666734.56000000006</v>
      </c>
      <c r="I200" s="1171">
        <v>-613734.53</v>
      </c>
      <c r="J200" s="1171">
        <v>-502223.52</v>
      </c>
      <c r="K200" s="1171">
        <v>-541494.01</v>
      </c>
      <c r="L200" s="1171">
        <v>-566309.36</v>
      </c>
      <c r="M200" s="1171">
        <v>-512414.69</v>
      </c>
      <c r="N200" s="1171">
        <v>-503967.24</v>
      </c>
      <c r="O200" s="1171">
        <v>-513078.32</v>
      </c>
      <c r="P200" s="1171">
        <v>-536474.39</v>
      </c>
      <c r="Q200" s="1171">
        <v>-574588.43999999994</v>
      </c>
      <c r="R200" s="1171">
        <v>-581932.16</v>
      </c>
      <c r="S200" s="1171">
        <v>-530513.25</v>
      </c>
      <c r="T200" s="1171">
        <v>-480719.72</v>
      </c>
      <c r="U200" s="569"/>
      <c r="V200" s="569">
        <f t="shared" si="78"/>
        <v>-545871.42083333328</v>
      </c>
      <c r="W200" s="1084"/>
      <c r="X200" s="1085"/>
      <c r="Y200" s="591">
        <f t="shared" si="104"/>
        <v>-480719.72</v>
      </c>
      <c r="Z200" s="899">
        <f t="shared" si="104"/>
        <v>0</v>
      </c>
      <c r="AA200" s="899">
        <f t="shared" si="104"/>
        <v>0</v>
      </c>
      <c r="AB200" s="1080">
        <f t="shared" si="83"/>
        <v>0</v>
      </c>
      <c r="AC200" s="1079">
        <f t="shared" si="84"/>
        <v>0</v>
      </c>
      <c r="AD200" s="899">
        <f t="shared" si="96"/>
        <v>0</v>
      </c>
      <c r="AE200" s="903">
        <f t="shared" si="91"/>
        <v>0</v>
      </c>
      <c r="AF200" s="1080">
        <f t="shared" si="92"/>
        <v>0</v>
      </c>
      <c r="AG200" s="1081">
        <f t="shared" si="97"/>
        <v>0</v>
      </c>
      <c r="AH200" s="1079">
        <f t="shared" si="85"/>
        <v>0</v>
      </c>
      <c r="AI200" s="901">
        <f t="shared" si="103"/>
        <v>-545871.42083333328</v>
      </c>
      <c r="AJ200" s="899">
        <f t="shared" si="103"/>
        <v>0</v>
      </c>
      <c r="AK200" s="899">
        <f t="shared" si="103"/>
        <v>0</v>
      </c>
      <c r="AL200" s="1080">
        <f t="shared" si="86"/>
        <v>0</v>
      </c>
      <c r="AM200" s="1079">
        <f t="shared" si="87"/>
        <v>0</v>
      </c>
      <c r="AN200" s="899">
        <f t="shared" si="79"/>
        <v>0</v>
      </c>
      <c r="AO200" s="899">
        <f t="shared" si="80"/>
        <v>0</v>
      </c>
      <c r="AP200" s="899">
        <f t="shared" si="88"/>
        <v>0</v>
      </c>
      <c r="AQ200" s="1081">
        <f t="shared" si="98"/>
        <v>0</v>
      </c>
      <c r="AR200" s="1079">
        <f t="shared" si="81"/>
        <v>0</v>
      </c>
      <c r="AS200" s="153"/>
      <c r="AT200" s="1082" t="s">
        <v>2773</v>
      </c>
      <c r="AU200" s="523"/>
      <c r="AV200" s="1083" t="str">
        <f t="shared" si="82"/>
        <v>CA</v>
      </c>
      <c r="AW200" s="1083" t="str">
        <f t="shared" si="82"/>
        <v>CL</v>
      </c>
      <c r="AX200" s="1083" t="str">
        <f t="shared" si="82"/>
        <v>AIC</v>
      </c>
      <c r="AY200" s="1083" t="str">
        <f t="shared" si="101"/>
        <v>ERB</v>
      </c>
      <c r="AZ200" s="1083" t="str">
        <f t="shared" si="101"/>
        <v>GRB</v>
      </c>
      <c r="BA200" s="1083" t="str">
        <f t="shared" si="101"/>
        <v>Non-Op</v>
      </c>
      <c r="BC200" s="623"/>
      <c r="BD200" s="623"/>
      <c r="BF200" s="623"/>
      <c r="BG200" s="623"/>
      <c r="BH200" s="623"/>
      <c r="BI200" s="623"/>
      <c r="BJ200" s="623"/>
      <c r="BK200" s="623"/>
      <c r="BL200" s="623"/>
      <c r="BN200" s="902"/>
    </row>
    <row r="201" spans="1:66" s="638" customFormat="1" ht="12" customHeight="1">
      <c r="A201" s="921">
        <v>14600000</v>
      </c>
      <c r="B201" s="922" t="s">
        <v>3501</v>
      </c>
      <c r="C201" s="923" t="s">
        <v>1571</v>
      </c>
      <c r="D201" s="907" t="s">
        <v>1384</v>
      </c>
      <c r="E201" s="907"/>
      <c r="F201" s="1180"/>
      <c r="G201" s="907"/>
      <c r="H201" s="1169">
        <v>0</v>
      </c>
      <c r="I201" s="1169">
        <v>0</v>
      </c>
      <c r="J201" s="1169">
        <v>0</v>
      </c>
      <c r="K201" s="1169">
        <v>0</v>
      </c>
      <c r="L201" s="1169">
        <v>0</v>
      </c>
      <c r="M201" s="1169">
        <v>0</v>
      </c>
      <c r="N201" s="1169">
        <v>0</v>
      </c>
      <c r="O201" s="1169">
        <v>0</v>
      </c>
      <c r="P201" s="1169">
        <v>0</v>
      </c>
      <c r="Q201" s="1169">
        <v>0</v>
      </c>
      <c r="R201" s="1169">
        <v>0</v>
      </c>
      <c r="S201" s="1169">
        <v>0</v>
      </c>
      <c r="T201" s="1169">
        <v>0</v>
      </c>
      <c r="U201" s="908"/>
      <c r="V201" s="908">
        <f t="shared" si="78"/>
        <v>0</v>
      </c>
      <c r="W201" s="1084"/>
      <c r="X201" s="1085"/>
      <c r="Y201" s="591">
        <f t="shared" si="104"/>
        <v>0</v>
      </c>
      <c r="Z201" s="899">
        <f t="shared" si="104"/>
        <v>0</v>
      </c>
      <c r="AA201" s="899">
        <f t="shared" si="104"/>
        <v>0</v>
      </c>
      <c r="AB201" s="1080">
        <f t="shared" si="83"/>
        <v>0</v>
      </c>
      <c r="AC201" s="1079">
        <f t="shared" si="84"/>
        <v>0</v>
      </c>
      <c r="AD201" s="899">
        <f t="shared" si="96"/>
        <v>0</v>
      </c>
      <c r="AE201" s="903">
        <f t="shared" si="91"/>
        <v>0</v>
      </c>
      <c r="AF201" s="1080">
        <f t="shared" si="92"/>
        <v>0</v>
      </c>
      <c r="AG201" s="1081">
        <f t="shared" si="97"/>
        <v>0</v>
      </c>
      <c r="AH201" s="1079">
        <f t="shared" si="85"/>
        <v>0</v>
      </c>
      <c r="AI201" s="901">
        <f t="shared" si="103"/>
        <v>0</v>
      </c>
      <c r="AJ201" s="899">
        <f t="shared" si="103"/>
        <v>0</v>
      </c>
      <c r="AK201" s="899">
        <f t="shared" si="103"/>
        <v>0</v>
      </c>
      <c r="AL201" s="1080">
        <f t="shared" si="86"/>
        <v>0</v>
      </c>
      <c r="AM201" s="1079">
        <f t="shared" si="87"/>
        <v>0</v>
      </c>
      <c r="AN201" s="899">
        <f t="shared" si="79"/>
        <v>0</v>
      </c>
      <c r="AO201" s="899">
        <f t="shared" si="80"/>
        <v>0</v>
      </c>
      <c r="AP201" s="899">
        <f t="shared" si="88"/>
        <v>0</v>
      </c>
      <c r="AQ201" s="1081">
        <f t="shared" si="98"/>
        <v>0</v>
      </c>
      <c r="AR201" s="1079">
        <f t="shared" si="81"/>
        <v>0</v>
      </c>
      <c r="AS201" s="153"/>
      <c r="AT201" s="1082" t="s">
        <v>2773</v>
      </c>
      <c r="AU201" s="523"/>
      <c r="AV201" s="1083" t="str">
        <f t="shared" si="82"/>
        <v>CA</v>
      </c>
      <c r="AW201" s="1083" t="str">
        <f t="shared" si="82"/>
        <v>CL</v>
      </c>
      <c r="AX201" s="1083" t="str">
        <f t="shared" si="82"/>
        <v>AIC</v>
      </c>
      <c r="AY201" s="1083" t="str">
        <f t="shared" si="101"/>
        <v>ERB</v>
      </c>
      <c r="AZ201" s="1083" t="str">
        <f t="shared" si="101"/>
        <v>GRB</v>
      </c>
      <c r="BA201" s="1083" t="str">
        <f t="shared" si="101"/>
        <v>Non-Op</v>
      </c>
      <c r="BC201" s="623"/>
      <c r="BD201" s="623"/>
      <c r="BF201" s="623"/>
      <c r="BG201" s="623"/>
      <c r="BH201" s="623"/>
      <c r="BI201" s="623"/>
      <c r="BJ201" s="623"/>
      <c r="BK201" s="623"/>
      <c r="BL201" s="623"/>
      <c r="BN201" s="902"/>
    </row>
    <row r="202" spans="1:66" s="638" customFormat="1" ht="12" customHeight="1">
      <c r="A202" s="645" t="s">
        <v>1572</v>
      </c>
      <c r="B202" s="646" t="s">
        <v>1572</v>
      </c>
      <c r="C202" s="920" t="s">
        <v>1573</v>
      </c>
      <c r="D202" s="648" t="s">
        <v>1384</v>
      </c>
      <c r="E202" s="648"/>
      <c r="F202" s="674">
        <v>43221</v>
      </c>
      <c r="G202" s="648"/>
      <c r="H202" s="1171">
        <v>21253.82</v>
      </c>
      <c r="I202" s="1171">
        <v>23889.31</v>
      </c>
      <c r="J202" s="1171">
        <v>20015.47</v>
      </c>
      <c r="K202" s="1171">
        <v>24877.59</v>
      </c>
      <c r="L202" s="1171">
        <v>24270.81</v>
      </c>
      <c r="M202" s="1171">
        <v>22300.82</v>
      </c>
      <c r="N202" s="1171">
        <v>21982.85</v>
      </c>
      <c r="O202" s="1171">
        <v>20957.669999999998</v>
      </c>
      <c r="P202" s="1171">
        <v>21311.64</v>
      </c>
      <c r="Q202" s="1171">
        <v>19738.25</v>
      </c>
      <c r="R202" s="1171">
        <v>20475.830000000002</v>
      </c>
      <c r="S202" s="1171">
        <v>19367.11</v>
      </c>
      <c r="T202" s="1171">
        <v>17693.93</v>
      </c>
      <c r="U202" s="569"/>
      <c r="V202" s="569">
        <f t="shared" si="78"/>
        <v>21555.102083333335</v>
      </c>
      <c r="W202" s="1090"/>
      <c r="X202" s="1091"/>
      <c r="Y202" s="591">
        <f t="shared" si="104"/>
        <v>0</v>
      </c>
      <c r="Z202" s="899">
        <f t="shared" si="104"/>
        <v>0</v>
      </c>
      <c r="AA202" s="899">
        <f t="shared" si="104"/>
        <v>0</v>
      </c>
      <c r="AB202" s="1080">
        <f t="shared" si="83"/>
        <v>17693.93</v>
      </c>
      <c r="AC202" s="1079">
        <f t="shared" si="84"/>
        <v>0</v>
      </c>
      <c r="AD202" s="899">
        <f t="shared" si="96"/>
        <v>0</v>
      </c>
      <c r="AE202" s="903">
        <f t="shared" si="91"/>
        <v>0</v>
      </c>
      <c r="AF202" s="1080">
        <f t="shared" si="92"/>
        <v>17693.93</v>
      </c>
      <c r="AG202" s="1081">
        <f t="shared" si="97"/>
        <v>17693.93</v>
      </c>
      <c r="AH202" s="1079">
        <f t="shared" si="85"/>
        <v>0</v>
      </c>
      <c r="AI202" s="901">
        <f t="shared" si="103"/>
        <v>0</v>
      </c>
      <c r="AJ202" s="899">
        <f t="shared" si="103"/>
        <v>0</v>
      </c>
      <c r="AK202" s="899">
        <f t="shared" si="103"/>
        <v>0</v>
      </c>
      <c r="AL202" s="1080">
        <f t="shared" si="86"/>
        <v>21555.102083333335</v>
      </c>
      <c r="AM202" s="1079">
        <f t="shared" si="87"/>
        <v>0</v>
      </c>
      <c r="AN202" s="899">
        <f t="shared" si="79"/>
        <v>0</v>
      </c>
      <c r="AO202" s="899">
        <f t="shared" si="80"/>
        <v>0</v>
      </c>
      <c r="AP202" s="899">
        <f t="shared" si="88"/>
        <v>21555.102083333335</v>
      </c>
      <c r="AQ202" s="1081">
        <f t="shared" ref="AQ202" si="105">SUM(AN202:AP202)</f>
        <v>21555.102083333335</v>
      </c>
      <c r="AR202" s="1079">
        <f t="shared" si="81"/>
        <v>0</v>
      </c>
      <c r="AS202" s="153"/>
      <c r="AT202" s="1082" t="s">
        <v>2773</v>
      </c>
      <c r="AU202" s="523"/>
      <c r="AV202" s="1083" t="str">
        <f t="shared" si="82"/>
        <v>CA</v>
      </c>
      <c r="AW202" s="1083" t="str">
        <f t="shared" si="82"/>
        <v>CL</v>
      </c>
      <c r="AX202" s="1083" t="str">
        <f t="shared" si="82"/>
        <v>AIC</v>
      </c>
      <c r="AY202" s="1083" t="str">
        <f t="shared" si="101"/>
        <v>ERB</v>
      </c>
      <c r="AZ202" s="1083" t="str">
        <f t="shared" si="101"/>
        <v>GRB</v>
      </c>
      <c r="BA202" s="1083" t="str">
        <f t="shared" si="101"/>
        <v>Non-Op</v>
      </c>
      <c r="BC202" s="623"/>
      <c r="BD202" s="623"/>
      <c r="BF202" s="623"/>
      <c r="BG202" s="623"/>
      <c r="BH202" s="623"/>
      <c r="BI202" s="623"/>
      <c r="BJ202" s="623"/>
      <c r="BK202" s="623"/>
      <c r="BL202" s="623"/>
      <c r="BN202" s="902"/>
    </row>
    <row r="203" spans="1:66" s="638" customFormat="1" ht="12" customHeight="1">
      <c r="A203" s="645">
        <v>14602502</v>
      </c>
      <c r="B203" s="646" t="s">
        <v>3502</v>
      </c>
      <c r="C203" s="920" t="s">
        <v>1574</v>
      </c>
      <c r="D203" s="648" t="s">
        <v>1384</v>
      </c>
      <c r="E203" s="648"/>
      <c r="F203" s="674">
        <v>43221</v>
      </c>
      <c r="G203" s="648"/>
      <c r="H203" s="1171">
        <v>2692870.74</v>
      </c>
      <c r="I203" s="1171">
        <v>2088972.41</v>
      </c>
      <c r="J203" s="1171">
        <v>2342149.21</v>
      </c>
      <c r="K203" s="1171">
        <v>527089.75</v>
      </c>
      <c r="L203" s="1171">
        <v>2136967.66</v>
      </c>
      <c r="M203" s="1171">
        <v>4850428.4000000004</v>
      </c>
      <c r="N203" s="1171">
        <v>18914820.329999998</v>
      </c>
      <c r="O203" s="1171">
        <v>17800310.59</v>
      </c>
      <c r="P203" s="1171">
        <v>18465047.309999999</v>
      </c>
      <c r="Q203" s="1171">
        <v>4862575.8499999996</v>
      </c>
      <c r="R203" s="1171">
        <v>1037405.15</v>
      </c>
      <c r="S203" s="1171">
        <v>3321065.69</v>
      </c>
      <c r="T203" s="1171">
        <v>3368011.31</v>
      </c>
      <c r="U203" s="569"/>
      <c r="V203" s="569">
        <f t="shared" ref="V203:V266" si="106">(H203+T203+SUM(I203:S203)*2)/24</f>
        <v>6614772.78125</v>
      </c>
      <c r="W203" s="1086"/>
      <c r="X203" s="1087"/>
      <c r="Y203" s="591">
        <f t="shared" si="104"/>
        <v>0</v>
      </c>
      <c r="Z203" s="899">
        <f t="shared" si="104"/>
        <v>0</v>
      </c>
      <c r="AA203" s="899">
        <f t="shared" si="104"/>
        <v>0</v>
      </c>
      <c r="AB203" s="1080">
        <f t="shared" si="83"/>
        <v>3368011.31</v>
      </c>
      <c r="AC203" s="1079">
        <f t="shared" si="84"/>
        <v>0</v>
      </c>
      <c r="AD203" s="899">
        <f t="shared" si="96"/>
        <v>0</v>
      </c>
      <c r="AE203" s="903">
        <f t="shared" si="91"/>
        <v>0</v>
      </c>
      <c r="AF203" s="1080">
        <f t="shared" si="92"/>
        <v>3368011.31</v>
      </c>
      <c r="AG203" s="1081">
        <f t="shared" si="97"/>
        <v>3368011.31</v>
      </c>
      <c r="AH203" s="1079">
        <f t="shared" si="85"/>
        <v>0</v>
      </c>
      <c r="AI203" s="901">
        <f t="shared" si="103"/>
        <v>0</v>
      </c>
      <c r="AJ203" s="899">
        <f t="shared" si="103"/>
        <v>0</v>
      </c>
      <c r="AK203" s="899">
        <f t="shared" si="103"/>
        <v>0</v>
      </c>
      <c r="AL203" s="1080">
        <f t="shared" si="86"/>
        <v>6614772.78125</v>
      </c>
      <c r="AM203" s="1079">
        <f t="shared" si="87"/>
        <v>0</v>
      </c>
      <c r="AN203" s="899">
        <f t="shared" si="79"/>
        <v>0</v>
      </c>
      <c r="AO203" s="899">
        <f t="shared" si="80"/>
        <v>0</v>
      </c>
      <c r="AP203" s="899">
        <f t="shared" si="88"/>
        <v>6614772.78125</v>
      </c>
      <c r="AQ203" s="1081">
        <f t="shared" ref="AQ203:AQ207" si="107">SUM(AN203:AP203)</f>
        <v>6614772.78125</v>
      </c>
      <c r="AR203" s="1079">
        <f t="shared" si="81"/>
        <v>0</v>
      </c>
      <c r="AS203" s="153"/>
      <c r="AT203" s="1082" t="s">
        <v>2773</v>
      </c>
      <c r="AU203" s="523"/>
      <c r="AV203" s="1083" t="str">
        <f t="shared" si="82"/>
        <v>CA</v>
      </c>
      <c r="AW203" s="1083" t="str">
        <f t="shared" si="82"/>
        <v>CL</v>
      </c>
      <c r="AX203" s="1083" t="str">
        <f t="shared" si="82"/>
        <v>AIC</v>
      </c>
      <c r="AY203" s="1083" t="str">
        <f t="shared" si="101"/>
        <v>ERB</v>
      </c>
      <c r="AZ203" s="1083" t="str">
        <f t="shared" si="101"/>
        <v>GRB</v>
      </c>
      <c r="BA203" s="1083" t="str">
        <f t="shared" si="101"/>
        <v>Non-Op</v>
      </c>
      <c r="BC203" s="623"/>
      <c r="BD203" s="623"/>
      <c r="BF203" s="623"/>
      <c r="BG203" s="623"/>
      <c r="BH203" s="623"/>
      <c r="BI203" s="623"/>
      <c r="BJ203" s="623"/>
      <c r="BK203" s="623"/>
      <c r="BL203" s="623"/>
      <c r="BN203" s="915"/>
    </row>
    <row r="204" spans="1:66" s="638" customFormat="1" ht="12" customHeight="1">
      <c r="A204" s="645">
        <v>14609470</v>
      </c>
      <c r="B204" s="646" t="s">
        <v>3503</v>
      </c>
      <c r="C204" s="920" t="s">
        <v>1575</v>
      </c>
      <c r="D204" s="648" t="s">
        <v>1384</v>
      </c>
      <c r="E204" s="648"/>
      <c r="F204" s="674">
        <v>43221</v>
      </c>
      <c r="G204" s="648"/>
      <c r="H204" s="1171">
        <v>824452.99</v>
      </c>
      <c r="I204" s="1171">
        <v>924858.75</v>
      </c>
      <c r="J204" s="1171">
        <v>1008802.74</v>
      </c>
      <c r="K204" s="1171">
        <v>1205140.72</v>
      </c>
      <c r="L204" s="1171">
        <v>1104995.75</v>
      </c>
      <c r="M204" s="1171">
        <v>1188167.5900000001</v>
      </c>
      <c r="N204" s="1171">
        <v>1274042.72</v>
      </c>
      <c r="O204" s="1171">
        <v>1109915.82</v>
      </c>
      <c r="P204" s="1171">
        <v>1137010.79</v>
      </c>
      <c r="Q204" s="1171">
        <v>1109236.7</v>
      </c>
      <c r="R204" s="1171">
        <v>1186744.98</v>
      </c>
      <c r="S204" s="1171">
        <v>1222394.8899999999</v>
      </c>
      <c r="T204" s="1171">
        <v>549497.02</v>
      </c>
      <c r="U204" s="569"/>
      <c r="V204" s="569">
        <f t="shared" si="106"/>
        <v>1096523.8712500001</v>
      </c>
      <c r="W204" s="1090"/>
      <c r="X204" s="1091"/>
      <c r="Y204" s="591">
        <f t="shared" si="104"/>
        <v>0</v>
      </c>
      <c r="Z204" s="899">
        <f t="shared" si="104"/>
        <v>0</v>
      </c>
      <c r="AA204" s="899">
        <f t="shared" si="104"/>
        <v>0</v>
      </c>
      <c r="AB204" s="1080">
        <f t="shared" si="83"/>
        <v>549497.02</v>
      </c>
      <c r="AC204" s="1079">
        <f t="shared" si="84"/>
        <v>0</v>
      </c>
      <c r="AD204" s="899">
        <f t="shared" si="96"/>
        <v>0</v>
      </c>
      <c r="AE204" s="903">
        <f t="shared" si="91"/>
        <v>0</v>
      </c>
      <c r="AF204" s="1080">
        <f t="shared" si="92"/>
        <v>549497.02</v>
      </c>
      <c r="AG204" s="1081">
        <f t="shared" si="97"/>
        <v>549497.02</v>
      </c>
      <c r="AH204" s="1079">
        <f t="shared" si="85"/>
        <v>0</v>
      </c>
      <c r="AI204" s="901">
        <f t="shared" si="103"/>
        <v>0</v>
      </c>
      <c r="AJ204" s="899">
        <f t="shared" si="103"/>
        <v>0</v>
      </c>
      <c r="AK204" s="899">
        <f t="shared" si="103"/>
        <v>0</v>
      </c>
      <c r="AL204" s="1080">
        <f t="shared" si="86"/>
        <v>1096523.8712500001</v>
      </c>
      <c r="AM204" s="1079">
        <f t="shared" si="87"/>
        <v>0</v>
      </c>
      <c r="AN204" s="899">
        <f t="shared" si="79"/>
        <v>0</v>
      </c>
      <c r="AO204" s="899">
        <f t="shared" si="80"/>
        <v>0</v>
      </c>
      <c r="AP204" s="899">
        <f t="shared" si="88"/>
        <v>1096523.8712500001</v>
      </c>
      <c r="AQ204" s="1081">
        <f t="shared" si="107"/>
        <v>1096523.8712500001</v>
      </c>
      <c r="AR204" s="1079">
        <f t="shared" ref="AR204:AR267" si="108">AQ204-AL204</f>
        <v>0</v>
      </c>
      <c r="AS204" s="153"/>
      <c r="AT204" s="1082" t="s">
        <v>2773</v>
      </c>
      <c r="AU204" s="523"/>
      <c r="AV204" s="1083" t="str">
        <f t="shared" ref="AV204:AX267" si="109">IF(VALUE(Y204),AV$7,IF(ISBLANK(Y204),"",AV$7))</f>
        <v>CA</v>
      </c>
      <c r="AW204" s="1083" t="str">
        <f t="shared" si="109"/>
        <v>CL</v>
      </c>
      <c r="AX204" s="1083" t="str">
        <f t="shared" si="109"/>
        <v>AIC</v>
      </c>
      <c r="AY204" s="1083" t="str">
        <f t="shared" si="101"/>
        <v>ERB</v>
      </c>
      <c r="AZ204" s="1083" t="str">
        <f t="shared" si="101"/>
        <v>GRB</v>
      </c>
      <c r="BA204" s="1083" t="str">
        <f t="shared" si="101"/>
        <v>Non-Op</v>
      </c>
      <c r="BC204" s="623"/>
      <c r="BD204" s="623"/>
      <c r="BF204" s="623"/>
      <c r="BG204" s="623"/>
      <c r="BH204" s="623"/>
      <c r="BI204" s="623"/>
      <c r="BJ204" s="623"/>
      <c r="BK204" s="623"/>
      <c r="BL204" s="623"/>
      <c r="BN204" s="902"/>
    </row>
    <row r="205" spans="1:66" s="638" customFormat="1" ht="12" customHeight="1">
      <c r="A205" s="645">
        <v>14609480</v>
      </c>
      <c r="B205" s="646" t="s">
        <v>3504</v>
      </c>
      <c r="C205" s="920" t="s">
        <v>1576</v>
      </c>
      <c r="D205" s="648" t="s">
        <v>1384</v>
      </c>
      <c r="E205" s="648"/>
      <c r="F205" s="674">
        <v>43221</v>
      </c>
      <c r="G205" s="648"/>
      <c r="H205" s="1171">
        <v>79638.899999999994</v>
      </c>
      <c r="I205" s="1171">
        <v>166978.23999999999</v>
      </c>
      <c r="J205" s="1171">
        <v>193802.87</v>
      </c>
      <c r="K205" s="1171">
        <v>255825.84</v>
      </c>
      <c r="L205" s="1171">
        <v>222136.66</v>
      </c>
      <c r="M205" s="1171">
        <v>225335.4</v>
      </c>
      <c r="N205" s="1171">
        <v>228559.57</v>
      </c>
      <c r="O205" s="1171">
        <v>-28081.26</v>
      </c>
      <c r="P205" s="1171">
        <v>-24717.38</v>
      </c>
      <c r="Q205" s="1171">
        <v>-21246.400000000001</v>
      </c>
      <c r="R205" s="1171">
        <v>-17966.599999999999</v>
      </c>
      <c r="S205" s="1171">
        <v>-15137.52</v>
      </c>
      <c r="T205" s="1171">
        <v>-12484.7</v>
      </c>
      <c r="U205" s="569"/>
      <c r="V205" s="569">
        <f t="shared" si="106"/>
        <v>101588.87666666669</v>
      </c>
      <c r="W205" s="1090"/>
      <c r="X205" s="1091"/>
      <c r="Y205" s="591">
        <f t="shared" si="104"/>
        <v>0</v>
      </c>
      <c r="Z205" s="899">
        <f t="shared" si="104"/>
        <v>0</v>
      </c>
      <c r="AA205" s="899">
        <f t="shared" si="104"/>
        <v>0</v>
      </c>
      <c r="AB205" s="1080">
        <f t="shared" si="83"/>
        <v>-12484.7</v>
      </c>
      <c r="AC205" s="1079">
        <f t="shared" si="84"/>
        <v>0</v>
      </c>
      <c r="AD205" s="899">
        <f t="shared" si="96"/>
        <v>0</v>
      </c>
      <c r="AE205" s="903">
        <f t="shared" si="91"/>
        <v>0</v>
      </c>
      <c r="AF205" s="1080">
        <f t="shared" si="92"/>
        <v>-12484.7</v>
      </c>
      <c r="AG205" s="1081">
        <f t="shared" si="97"/>
        <v>-12484.7</v>
      </c>
      <c r="AH205" s="1079">
        <f t="shared" si="85"/>
        <v>0</v>
      </c>
      <c r="AI205" s="901">
        <f t="shared" si="103"/>
        <v>0</v>
      </c>
      <c r="AJ205" s="899">
        <f t="shared" si="103"/>
        <v>0</v>
      </c>
      <c r="AK205" s="899">
        <f t="shared" si="103"/>
        <v>0</v>
      </c>
      <c r="AL205" s="1080">
        <f t="shared" si="86"/>
        <v>101588.87666666669</v>
      </c>
      <c r="AM205" s="1079">
        <f t="shared" si="87"/>
        <v>0</v>
      </c>
      <c r="AN205" s="899">
        <f t="shared" ref="AN205:AN268" si="110">IF($D205=AN$5,$V205,IF($D205=AN$4, $V205*$AK$1,0))</f>
        <v>0</v>
      </c>
      <c r="AO205" s="899">
        <f t="shared" ref="AO205:AO268" si="111">IF($D205=AO$5,$V205,IF($D205=AO$4, $V205*$AK$2,0))</f>
        <v>0</v>
      </c>
      <c r="AP205" s="899">
        <f t="shared" si="88"/>
        <v>101588.87666666669</v>
      </c>
      <c r="AQ205" s="1081">
        <f t="shared" si="107"/>
        <v>101588.87666666669</v>
      </c>
      <c r="AR205" s="1079">
        <f t="shared" si="108"/>
        <v>0</v>
      </c>
      <c r="AS205" s="153"/>
      <c r="AT205" s="1082" t="s">
        <v>2773</v>
      </c>
      <c r="AU205" s="523"/>
      <c r="AV205" s="1083" t="str">
        <f t="shared" si="109"/>
        <v>CA</v>
      </c>
      <c r="AW205" s="1083" t="str">
        <f t="shared" si="109"/>
        <v>CL</v>
      </c>
      <c r="AX205" s="1083" t="str">
        <f t="shared" si="109"/>
        <v>AIC</v>
      </c>
      <c r="AY205" s="1083" t="str">
        <f t="shared" si="101"/>
        <v>ERB</v>
      </c>
      <c r="AZ205" s="1083" t="str">
        <f t="shared" si="101"/>
        <v>GRB</v>
      </c>
      <c r="BA205" s="1083" t="str">
        <f t="shared" si="101"/>
        <v>Non-Op</v>
      </c>
      <c r="BC205" s="623"/>
      <c r="BD205" s="623"/>
      <c r="BF205" s="623"/>
      <c r="BG205" s="623"/>
      <c r="BH205" s="623"/>
      <c r="BI205" s="623"/>
      <c r="BJ205" s="623"/>
      <c r="BK205" s="623"/>
      <c r="BL205" s="623"/>
      <c r="BN205" s="902"/>
    </row>
    <row r="206" spans="1:66" s="638" customFormat="1" ht="12" customHeight="1">
      <c r="A206" s="645">
        <v>14609490</v>
      </c>
      <c r="B206" s="646" t="s">
        <v>3505</v>
      </c>
      <c r="C206" s="647" t="s">
        <v>1577</v>
      </c>
      <c r="D206" s="648" t="s">
        <v>1384</v>
      </c>
      <c r="E206" s="648"/>
      <c r="F206" s="674">
        <v>43221</v>
      </c>
      <c r="G206" s="648"/>
      <c r="H206" s="1171">
        <v>2657.34</v>
      </c>
      <c r="I206" s="1171">
        <v>6387</v>
      </c>
      <c r="J206" s="1171">
        <v>10447.42</v>
      </c>
      <c r="K206" s="1171">
        <v>25079.53</v>
      </c>
      <c r="L206" s="1171">
        <v>21375.54</v>
      </c>
      <c r="M206" s="1171">
        <v>23759.3</v>
      </c>
      <c r="N206" s="1171">
        <v>26666.07</v>
      </c>
      <c r="O206" s="1171">
        <v>5882.13</v>
      </c>
      <c r="P206" s="1171">
        <v>8892.59</v>
      </c>
      <c r="Q206" s="1171">
        <v>2731.94</v>
      </c>
      <c r="R206" s="1171">
        <v>5602.5</v>
      </c>
      <c r="S206" s="1171">
        <v>8012</v>
      </c>
      <c r="T206" s="1171">
        <v>2432.6999999999998</v>
      </c>
      <c r="U206" s="569"/>
      <c r="V206" s="569">
        <f t="shared" si="106"/>
        <v>12281.753333333332</v>
      </c>
      <c r="W206" s="1090"/>
      <c r="X206" s="1091"/>
      <c r="Y206" s="591">
        <f t="shared" si="104"/>
        <v>0</v>
      </c>
      <c r="Z206" s="899">
        <f t="shared" si="104"/>
        <v>0</v>
      </c>
      <c r="AA206" s="899">
        <f t="shared" si="104"/>
        <v>0</v>
      </c>
      <c r="AB206" s="1080">
        <f t="shared" ref="AB206:AB269" si="112">T206-SUM(Y206:AA206)</f>
        <v>2432.6999999999998</v>
      </c>
      <c r="AC206" s="1079">
        <f t="shared" ref="AC206:AC269" si="113">T206-SUM(Y206:AA206)-AB206</f>
        <v>0</v>
      </c>
      <c r="AD206" s="899">
        <f t="shared" si="96"/>
        <v>0</v>
      </c>
      <c r="AE206" s="903">
        <f t="shared" si="91"/>
        <v>0</v>
      </c>
      <c r="AF206" s="1080">
        <f t="shared" si="92"/>
        <v>2432.6999999999998</v>
      </c>
      <c r="AG206" s="1081">
        <f t="shared" si="97"/>
        <v>2432.6999999999998</v>
      </c>
      <c r="AH206" s="1079">
        <f t="shared" ref="AH206:AH269" si="114">AG206-AB206</f>
        <v>0</v>
      </c>
      <c r="AI206" s="901">
        <f t="shared" si="103"/>
        <v>0</v>
      </c>
      <c r="AJ206" s="899">
        <f t="shared" si="103"/>
        <v>0</v>
      </c>
      <c r="AK206" s="899">
        <f t="shared" si="103"/>
        <v>0</v>
      </c>
      <c r="AL206" s="1080">
        <f t="shared" ref="AL206:AL269" si="115">V206-SUM(AI206:AK206)</f>
        <v>12281.753333333332</v>
      </c>
      <c r="AM206" s="1079">
        <f t="shared" ref="AM206:AM269" si="116">V206-SUM(AI206:AK206)-AL206</f>
        <v>0</v>
      </c>
      <c r="AN206" s="899">
        <f t="shared" si="110"/>
        <v>0</v>
      </c>
      <c r="AO206" s="899">
        <f t="shared" si="111"/>
        <v>0</v>
      </c>
      <c r="AP206" s="899">
        <f t="shared" ref="AP206:AP269" si="117">IF($D206=AP$5,$V206,IF($D206=AP$4, $V206*$AL$2,0))</f>
        <v>12281.753333333332</v>
      </c>
      <c r="AQ206" s="1081">
        <f t="shared" si="107"/>
        <v>12281.753333333332</v>
      </c>
      <c r="AR206" s="1079">
        <f t="shared" si="108"/>
        <v>0</v>
      </c>
      <c r="AS206" s="153"/>
      <c r="AT206" s="1082"/>
      <c r="AU206" s="523"/>
      <c r="AV206" s="1083" t="str">
        <f t="shared" si="109"/>
        <v>CA</v>
      </c>
      <c r="AW206" s="1083" t="str">
        <f t="shared" si="109"/>
        <v>CL</v>
      </c>
      <c r="AX206" s="1083" t="str">
        <f t="shared" si="109"/>
        <v>AIC</v>
      </c>
      <c r="AY206" s="1083" t="str">
        <f t="shared" si="101"/>
        <v>ERB</v>
      </c>
      <c r="AZ206" s="1083" t="str">
        <f t="shared" si="101"/>
        <v>GRB</v>
      </c>
      <c r="BA206" s="1083" t="str">
        <f t="shared" si="101"/>
        <v>Non-Op</v>
      </c>
      <c r="BC206" s="623"/>
      <c r="BD206" s="623"/>
      <c r="BF206" s="623"/>
      <c r="BG206" s="623"/>
      <c r="BH206" s="623"/>
      <c r="BI206" s="623"/>
      <c r="BJ206" s="623"/>
      <c r="BK206" s="623"/>
      <c r="BL206" s="623"/>
      <c r="BN206" s="902"/>
    </row>
    <row r="207" spans="1:66" s="638" customFormat="1" ht="12" customHeight="1">
      <c r="A207" s="643">
        <v>14609500</v>
      </c>
      <c r="B207" s="644" t="s">
        <v>3506</v>
      </c>
      <c r="C207" s="634" t="s">
        <v>1578</v>
      </c>
      <c r="D207" s="635" t="s">
        <v>1384</v>
      </c>
      <c r="E207" s="635"/>
      <c r="F207" s="683">
        <v>43221</v>
      </c>
      <c r="G207" s="635"/>
      <c r="H207" s="1168">
        <v>184209.89</v>
      </c>
      <c r="I207" s="1168">
        <v>315368.82</v>
      </c>
      <c r="J207" s="1168">
        <v>441708.25</v>
      </c>
      <c r="K207" s="1168">
        <v>578025.31000000006</v>
      </c>
      <c r="L207" s="1168">
        <v>264322.87</v>
      </c>
      <c r="M207" s="1168">
        <v>450727.94</v>
      </c>
      <c r="N207" s="1168">
        <v>1540799.7</v>
      </c>
      <c r="O207" s="1168">
        <v>1751487.84</v>
      </c>
      <c r="P207" s="1168">
        <v>1933146.21</v>
      </c>
      <c r="Q207" s="1168">
        <v>110961.87</v>
      </c>
      <c r="R207" s="1168">
        <v>178735.67</v>
      </c>
      <c r="S207" s="1168">
        <v>261255.17</v>
      </c>
      <c r="T207" s="1168">
        <v>349885.98</v>
      </c>
      <c r="U207" s="567"/>
      <c r="V207" s="567">
        <f t="shared" si="106"/>
        <v>674465.63208333321</v>
      </c>
      <c r="W207" s="1090"/>
      <c r="X207" s="1091"/>
      <c r="Y207" s="591">
        <f t="shared" si="104"/>
        <v>0</v>
      </c>
      <c r="Z207" s="899">
        <f t="shared" si="104"/>
        <v>0</v>
      </c>
      <c r="AA207" s="899">
        <f t="shared" si="104"/>
        <v>0</v>
      </c>
      <c r="AB207" s="1080">
        <f t="shared" si="112"/>
        <v>349885.98</v>
      </c>
      <c r="AC207" s="1079">
        <f t="shared" si="113"/>
        <v>0</v>
      </c>
      <c r="AD207" s="899">
        <f t="shared" si="96"/>
        <v>0</v>
      </c>
      <c r="AE207" s="903">
        <f t="shared" si="91"/>
        <v>0</v>
      </c>
      <c r="AF207" s="1080">
        <f t="shared" si="92"/>
        <v>349885.98</v>
      </c>
      <c r="AG207" s="1081">
        <f t="shared" si="97"/>
        <v>349885.98</v>
      </c>
      <c r="AH207" s="1079">
        <f t="shared" si="114"/>
        <v>0</v>
      </c>
      <c r="AI207" s="901">
        <f t="shared" si="103"/>
        <v>0</v>
      </c>
      <c r="AJ207" s="899">
        <f t="shared" si="103"/>
        <v>0</v>
      </c>
      <c r="AK207" s="899">
        <f t="shared" si="103"/>
        <v>0</v>
      </c>
      <c r="AL207" s="1080">
        <f t="shared" si="115"/>
        <v>674465.63208333321</v>
      </c>
      <c r="AM207" s="1079">
        <f t="shared" si="116"/>
        <v>0</v>
      </c>
      <c r="AN207" s="899">
        <f t="shared" si="110"/>
        <v>0</v>
      </c>
      <c r="AO207" s="899">
        <f t="shared" si="111"/>
        <v>0</v>
      </c>
      <c r="AP207" s="899">
        <f t="shared" si="117"/>
        <v>674465.63208333321</v>
      </c>
      <c r="AQ207" s="1081">
        <f t="shared" si="107"/>
        <v>674465.63208333321</v>
      </c>
      <c r="AR207" s="1079">
        <f t="shared" si="108"/>
        <v>0</v>
      </c>
      <c r="AS207" s="153"/>
      <c r="AT207" s="1082"/>
      <c r="AU207" s="523"/>
      <c r="AV207" s="1083" t="str">
        <f t="shared" si="109"/>
        <v>CA</v>
      </c>
      <c r="AW207" s="1083" t="str">
        <f t="shared" si="109"/>
        <v>CL</v>
      </c>
      <c r="AX207" s="1083" t="str">
        <f t="shared" si="109"/>
        <v>AIC</v>
      </c>
      <c r="AY207" s="1083" t="str">
        <f t="shared" si="101"/>
        <v>ERB</v>
      </c>
      <c r="AZ207" s="1083" t="str">
        <f t="shared" si="101"/>
        <v>GRB</v>
      </c>
      <c r="BA207" s="1083" t="str">
        <f t="shared" si="101"/>
        <v>Non-Op</v>
      </c>
      <c r="BC207" s="623"/>
      <c r="BD207" s="623"/>
      <c r="BF207" s="623"/>
      <c r="BG207" s="623"/>
      <c r="BH207" s="623"/>
      <c r="BI207" s="623"/>
      <c r="BJ207" s="623"/>
      <c r="BK207" s="623"/>
      <c r="BL207" s="623"/>
      <c r="BN207" s="902"/>
    </row>
    <row r="208" spans="1:66" s="638" customFormat="1" ht="12" customHeight="1">
      <c r="A208" s="643">
        <v>15100001</v>
      </c>
      <c r="B208" s="644" t="s">
        <v>3507</v>
      </c>
      <c r="C208" s="634" t="s">
        <v>1579</v>
      </c>
      <c r="D208" s="635" t="s">
        <v>3098</v>
      </c>
      <c r="E208" s="635"/>
      <c r="F208" s="683">
        <v>43070</v>
      </c>
      <c r="G208" s="635"/>
      <c r="H208" s="1168">
        <v>0</v>
      </c>
      <c r="I208" s="1168">
        <v>0</v>
      </c>
      <c r="J208" s="1168">
        <v>0</v>
      </c>
      <c r="K208" s="1168">
        <v>0</v>
      </c>
      <c r="L208" s="1168">
        <v>0</v>
      </c>
      <c r="M208" s="1168">
        <v>0</v>
      </c>
      <c r="N208" s="1168">
        <v>0</v>
      </c>
      <c r="O208" s="1168">
        <v>0</v>
      </c>
      <c r="P208" s="1168">
        <v>0</v>
      </c>
      <c r="Q208" s="1168">
        <v>0</v>
      </c>
      <c r="R208" s="1168">
        <v>0</v>
      </c>
      <c r="S208" s="1168">
        <v>0</v>
      </c>
      <c r="T208" s="1168">
        <v>0</v>
      </c>
      <c r="U208" s="567"/>
      <c r="V208" s="567">
        <f t="shared" si="106"/>
        <v>0</v>
      </c>
      <c r="W208" s="1090"/>
      <c r="X208" s="1091"/>
      <c r="Y208" s="591">
        <f t="shared" si="104"/>
        <v>0</v>
      </c>
      <c r="Z208" s="899">
        <f t="shared" si="104"/>
        <v>0</v>
      </c>
      <c r="AA208" s="899">
        <f t="shared" si="104"/>
        <v>0</v>
      </c>
      <c r="AB208" s="1080">
        <f t="shared" si="112"/>
        <v>0</v>
      </c>
      <c r="AC208" s="1079">
        <f t="shared" si="113"/>
        <v>0</v>
      </c>
      <c r="AD208" s="899">
        <f t="shared" si="96"/>
        <v>0</v>
      </c>
      <c r="AE208" s="903">
        <f t="shared" si="91"/>
        <v>0</v>
      </c>
      <c r="AF208" s="1080">
        <f t="shared" si="92"/>
        <v>0</v>
      </c>
      <c r="AG208" s="1081">
        <f t="shared" si="97"/>
        <v>0</v>
      </c>
      <c r="AH208" s="1079">
        <f t="shared" si="114"/>
        <v>0</v>
      </c>
      <c r="AI208" s="901">
        <f t="shared" si="103"/>
        <v>0</v>
      </c>
      <c r="AJ208" s="899">
        <f t="shared" si="103"/>
        <v>0</v>
      </c>
      <c r="AK208" s="899">
        <f t="shared" si="103"/>
        <v>0</v>
      </c>
      <c r="AL208" s="1080">
        <f t="shared" si="115"/>
        <v>0</v>
      </c>
      <c r="AM208" s="1079">
        <f t="shared" si="116"/>
        <v>0</v>
      </c>
      <c r="AN208" s="899">
        <f t="shared" si="110"/>
        <v>0</v>
      </c>
      <c r="AO208" s="899">
        <f t="shared" si="111"/>
        <v>0</v>
      </c>
      <c r="AP208" s="899">
        <f t="shared" si="117"/>
        <v>0</v>
      </c>
      <c r="AQ208" s="1081">
        <f t="shared" si="98"/>
        <v>0</v>
      </c>
      <c r="AR208" s="1079">
        <f t="shared" si="108"/>
        <v>0</v>
      </c>
      <c r="AS208" s="153"/>
      <c r="AT208" s="1082"/>
      <c r="AU208" s="523"/>
      <c r="AV208" s="1083" t="str">
        <f t="shared" si="109"/>
        <v>CA</v>
      </c>
      <c r="AW208" s="1083" t="str">
        <f t="shared" si="109"/>
        <v>CL</v>
      </c>
      <c r="AX208" s="1083" t="str">
        <f t="shared" si="109"/>
        <v>AIC</v>
      </c>
      <c r="AY208" s="1083" t="str">
        <f t="shared" si="101"/>
        <v>ERB</v>
      </c>
      <c r="AZ208" s="1083" t="str">
        <f t="shared" si="101"/>
        <v>GRB</v>
      </c>
      <c r="BA208" s="1083" t="str">
        <f t="shared" si="101"/>
        <v>Non-Op</v>
      </c>
      <c r="BC208" s="623"/>
      <c r="BD208" s="623"/>
      <c r="BF208" s="623"/>
      <c r="BG208" s="623"/>
      <c r="BH208" s="623"/>
      <c r="BI208" s="623"/>
      <c r="BJ208" s="623"/>
      <c r="BK208" s="623"/>
      <c r="BL208" s="623"/>
      <c r="BN208" s="902"/>
    </row>
    <row r="209" spans="1:66" s="638" customFormat="1" ht="12" customHeight="1">
      <c r="A209" s="643">
        <v>15100021</v>
      </c>
      <c r="B209" s="644" t="s">
        <v>3508</v>
      </c>
      <c r="C209" s="634" t="s">
        <v>1580</v>
      </c>
      <c r="D209" s="635" t="s">
        <v>3098</v>
      </c>
      <c r="E209" s="635"/>
      <c r="F209" s="634"/>
      <c r="G209" s="635"/>
      <c r="H209" s="1168">
        <v>94496.25</v>
      </c>
      <c r="I209" s="1168">
        <v>0</v>
      </c>
      <c r="J209" s="1168">
        <v>0</v>
      </c>
      <c r="K209" s="1168">
        <v>0</v>
      </c>
      <c r="L209" s="1168">
        <v>0</v>
      </c>
      <c r="M209" s="1168">
        <v>0</v>
      </c>
      <c r="N209" s="1168">
        <v>0</v>
      </c>
      <c r="O209" s="1168">
        <v>0</v>
      </c>
      <c r="P209" s="1168">
        <v>0</v>
      </c>
      <c r="Q209" s="1168">
        <v>0</v>
      </c>
      <c r="R209" s="1168">
        <v>0</v>
      </c>
      <c r="S209" s="1168">
        <v>0</v>
      </c>
      <c r="T209" s="1168">
        <v>0</v>
      </c>
      <c r="U209" s="567"/>
      <c r="V209" s="567">
        <f t="shared" si="106"/>
        <v>3937.34375</v>
      </c>
      <c r="W209" s="1084"/>
      <c r="X209" s="1085"/>
      <c r="Y209" s="591">
        <f t="shared" si="104"/>
        <v>0</v>
      </c>
      <c r="Z209" s="899">
        <f t="shared" si="104"/>
        <v>0</v>
      </c>
      <c r="AA209" s="899">
        <f t="shared" si="104"/>
        <v>0</v>
      </c>
      <c r="AB209" s="1080">
        <f t="shared" si="112"/>
        <v>0</v>
      </c>
      <c r="AC209" s="1079">
        <f t="shared" si="113"/>
        <v>0</v>
      </c>
      <c r="AD209" s="899">
        <f t="shared" si="96"/>
        <v>0</v>
      </c>
      <c r="AE209" s="903">
        <f t="shared" si="91"/>
        <v>0</v>
      </c>
      <c r="AF209" s="1080">
        <f t="shared" si="92"/>
        <v>0</v>
      </c>
      <c r="AG209" s="1081">
        <f t="shared" si="97"/>
        <v>0</v>
      </c>
      <c r="AH209" s="1079">
        <f t="shared" si="114"/>
        <v>0</v>
      </c>
      <c r="AI209" s="901">
        <f t="shared" si="103"/>
        <v>3937.34375</v>
      </c>
      <c r="AJ209" s="899">
        <f t="shared" si="103"/>
        <v>0</v>
      </c>
      <c r="AK209" s="899">
        <f t="shared" si="103"/>
        <v>0</v>
      </c>
      <c r="AL209" s="1080">
        <f t="shared" si="115"/>
        <v>0</v>
      </c>
      <c r="AM209" s="1079">
        <f t="shared" si="116"/>
        <v>0</v>
      </c>
      <c r="AN209" s="899">
        <f t="shared" si="110"/>
        <v>0</v>
      </c>
      <c r="AO209" s="899">
        <f t="shared" si="111"/>
        <v>0</v>
      </c>
      <c r="AP209" s="899">
        <f t="shared" si="117"/>
        <v>0</v>
      </c>
      <c r="AQ209" s="1081">
        <f t="shared" si="98"/>
        <v>0</v>
      </c>
      <c r="AR209" s="1079">
        <f t="shared" si="108"/>
        <v>0</v>
      </c>
      <c r="AS209" s="153"/>
      <c r="AT209" s="1082"/>
      <c r="AU209" s="523"/>
      <c r="AV209" s="1083" t="str">
        <f t="shared" si="109"/>
        <v>CA</v>
      </c>
      <c r="AW209" s="1083" t="str">
        <f t="shared" si="109"/>
        <v>CL</v>
      </c>
      <c r="AX209" s="1083" t="str">
        <f t="shared" si="109"/>
        <v>AIC</v>
      </c>
      <c r="AY209" s="1083" t="str">
        <f t="shared" si="101"/>
        <v>ERB</v>
      </c>
      <c r="AZ209" s="1083" t="str">
        <f t="shared" si="101"/>
        <v>GRB</v>
      </c>
      <c r="BA209" s="1083" t="str">
        <f t="shared" si="101"/>
        <v>Non-Op</v>
      </c>
      <c r="BC209" s="623"/>
      <c r="BD209" s="623"/>
      <c r="BF209" s="623"/>
      <c r="BG209" s="623"/>
      <c r="BH209" s="623"/>
      <c r="BI209" s="623"/>
      <c r="BJ209" s="623"/>
      <c r="BK209" s="623"/>
      <c r="BL209" s="623"/>
      <c r="BN209" s="902"/>
    </row>
    <row r="210" spans="1:66" s="638" customFormat="1" ht="12" customHeight="1">
      <c r="A210" s="643">
        <v>15100031</v>
      </c>
      <c r="B210" s="644" t="s">
        <v>3509</v>
      </c>
      <c r="C210" s="634" t="s">
        <v>1581</v>
      </c>
      <c r="D210" s="635" t="s">
        <v>3098</v>
      </c>
      <c r="E210" s="635"/>
      <c r="F210" s="634"/>
      <c r="G210" s="635"/>
      <c r="H210" s="1168">
        <v>3607368.63</v>
      </c>
      <c r="I210" s="1168">
        <v>3593239.47</v>
      </c>
      <c r="J210" s="1168">
        <v>4341586.17</v>
      </c>
      <c r="K210" s="1168">
        <v>4485722.53</v>
      </c>
      <c r="L210" s="1168">
        <v>4811246.29</v>
      </c>
      <c r="M210" s="1168">
        <v>4695090.49</v>
      </c>
      <c r="N210" s="1168">
        <v>4630545.18</v>
      </c>
      <c r="O210" s="1168">
        <v>4646815.3</v>
      </c>
      <c r="P210" s="1168">
        <v>4467355.6100000003</v>
      </c>
      <c r="Q210" s="1168">
        <v>4595631.3499999996</v>
      </c>
      <c r="R210" s="1168">
        <v>4553913.67</v>
      </c>
      <c r="S210" s="1168">
        <v>4391627.84</v>
      </c>
      <c r="T210" s="1168">
        <v>4234634.29</v>
      </c>
      <c r="U210" s="567"/>
      <c r="V210" s="567">
        <f t="shared" si="106"/>
        <v>4427814.6133333342</v>
      </c>
      <c r="W210" s="1084"/>
      <c r="X210" s="1085"/>
      <c r="Y210" s="591">
        <f t="shared" si="104"/>
        <v>4234634.29</v>
      </c>
      <c r="Z210" s="899">
        <f t="shared" si="104"/>
        <v>0</v>
      </c>
      <c r="AA210" s="899">
        <f t="shared" si="104"/>
        <v>0</v>
      </c>
      <c r="AB210" s="1080">
        <f t="shared" si="112"/>
        <v>0</v>
      </c>
      <c r="AC210" s="1079">
        <f t="shared" si="113"/>
        <v>0</v>
      </c>
      <c r="AD210" s="899">
        <f t="shared" si="96"/>
        <v>0</v>
      </c>
      <c r="AE210" s="903">
        <f t="shared" ref="AE210:AE273" si="118">IF($D210=AE$5,$T210,IF($D210=AE$4, $T210*$AK$2,0))</f>
        <v>0</v>
      </c>
      <c r="AF210" s="1080">
        <f t="shared" ref="AF210:AF273" si="119">IF($D210=AF$5,$T210,IF($D210=AF$4, $T210*$AL$2,0))</f>
        <v>0</v>
      </c>
      <c r="AG210" s="1081">
        <f t="shared" si="97"/>
        <v>0</v>
      </c>
      <c r="AH210" s="1079">
        <f t="shared" si="114"/>
        <v>0</v>
      </c>
      <c r="AI210" s="901">
        <f t="shared" si="103"/>
        <v>4427814.6133333342</v>
      </c>
      <c r="AJ210" s="899">
        <f t="shared" si="103"/>
        <v>0</v>
      </c>
      <c r="AK210" s="899">
        <f t="shared" si="103"/>
        <v>0</v>
      </c>
      <c r="AL210" s="1080">
        <f t="shared" si="115"/>
        <v>0</v>
      </c>
      <c r="AM210" s="1079">
        <f t="shared" si="116"/>
        <v>0</v>
      </c>
      <c r="AN210" s="899">
        <f t="shared" si="110"/>
        <v>0</v>
      </c>
      <c r="AO210" s="899">
        <f t="shared" si="111"/>
        <v>0</v>
      </c>
      <c r="AP210" s="899">
        <f t="shared" si="117"/>
        <v>0</v>
      </c>
      <c r="AQ210" s="1081">
        <f t="shared" si="98"/>
        <v>0</v>
      </c>
      <c r="AR210" s="1079">
        <f t="shared" si="108"/>
        <v>0</v>
      </c>
      <c r="AS210" s="153"/>
      <c r="AT210" s="1082"/>
      <c r="AU210" s="523"/>
      <c r="AV210" s="1083" t="str">
        <f t="shared" si="109"/>
        <v>CA</v>
      </c>
      <c r="AW210" s="1083" t="str">
        <f t="shared" si="109"/>
        <v>CL</v>
      </c>
      <c r="AX210" s="1083" t="str">
        <f t="shared" si="109"/>
        <v>AIC</v>
      </c>
      <c r="AY210" s="1083" t="str">
        <f t="shared" si="101"/>
        <v>ERB</v>
      </c>
      <c r="AZ210" s="1083" t="str">
        <f t="shared" si="101"/>
        <v>GRB</v>
      </c>
      <c r="BA210" s="1083" t="str">
        <f t="shared" si="101"/>
        <v>Non-Op</v>
      </c>
      <c r="BC210" s="623"/>
      <c r="BD210" s="623"/>
      <c r="BF210" s="623"/>
      <c r="BG210" s="623"/>
      <c r="BH210" s="623"/>
      <c r="BI210" s="623"/>
      <c r="BJ210" s="623"/>
      <c r="BK210" s="623"/>
      <c r="BL210" s="623"/>
      <c r="BN210" s="902"/>
    </row>
    <row r="211" spans="1:66" s="638" customFormat="1" ht="12" customHeight="1">
      <c r="A211" s="643">
        <v>15100041</v>
      </c>
      <c r="B211" s="644" t="s">
        <v>3510</v>
      </c>
      <c r="C211" s="634" t="s">
        <v>1582</v>
      </c>
      <c r="D211" s="635" t="s">
        <v>3098</v>
      </c>
      <c r="E211" s="635"/>
      <c r="F211" s="634"/>
      <c r="G211" s="635"/>
      <c r="H211" s="1168">
        <v>225635.93</v>
      </c>
      <c r="I211" s="1168">
        <v>232134.63</v>
      </c>
      <c r="J211" s="1168">
        <v>391493.61</v>
      </c>
      <c r="K211" s="1168">
        <v>279863.93</v>
      </c>
      <c r="L211" s="1168">
        <v>258977.93</v>
      </c>
      <c r="M211" s="1168">
        <v>312486.55</v>
      </c>
      <c r="N211" s="1168">
        <v>264214.11</v>
      </c>
      <c r="O211" s="1168">
        <v>227658.13</v>
      </c>
      <c r="P211" s="1168">
        <v>259483.75</v>
      </c>
      <c r="Q211" s="1168">
        <v>240072.07</v>
      </c>
      <c r="R211" s="1168">
        <v>202001.29</v>
      </c>
      <c r="S211" s="1168">
        <v>255959.43</v>
      </c>
      <c r="T211" s="1168">
        <v>221477.55</v>
      </c>
      <c r="U211" s="567"/>
      <c r="V211" s="567">
        <f t="shared" si="106"/>
        <v>262325.18083333335</v>
      </c>
      <c r="W211" s="1084"/>
      <c r="X211" s="1085"/>
      <c r="Y211" s="591">
        <f t="shared" si="104"/>
        <v>221477.55</v>
      </c>
      <c r="Z211" s="899">
        <f t="shared" si="104"/>
        <v>0</v>
      </c>
      <c r="AA211" s="899">
        <f t="shared" si="104"/>
        <v>0</v>
      </c>
      <c r="AB211" s="1080">
        <f t="shared" si="112"/>
        <v>0</v>
      </c>
      <c r="AC211" s="1079">
        <f t="shared" si="113"/>
        <v>0</v>
      </c>
      <c r="AD211" s="899">
        <f t="shared" si="96"/>
        <v>0</v>
      </c>
      <c r="AE211" s="903">
        <f t="shared" si="118"/>
        <v>0</v>
      </c>
      <c r="AF211" s="1080">
        <f t="shared" si="119"/>
        <v>0</v>
      </c>
      <c r="AG211" s="1081">
        <f t="shared" si="97"/>
        <v>0</v>
      </c>
      <c r="AH211" s="1079">
        <f t="shared" si="114"/>
        <v>0</v>
      </c>
      <c r="AI211" s="901">
        <f t="shared" si="103"/>
        <v>262325.18083333335</v>
      </c>
      <c r="AJ211" s="899">
        <f t="shared" si="103"/>
        <v>0</v>
      </c>
      <c r="AK211" s="899">
        <f t="shared" si="103"/>
        <v>0</v>
      </c>
      <c r="AL211" s="1080">
        <f t="shared" si="115"/>
        <v>0</v>
      </c>
      <c r="AM211" s="1079">
        <f t="shared" si="116"/>
        <v>0</v>
      </c>
      <c r="AN211" s="899">
        <f t="shared" si="110"/>
        <v>0</v>
      </c>
      <c r="AO211" s="899">
        <f t="shared" si="111"/>
        <v>0</v>
      </c>
      <c r="AP211" s="899">
        <f t="shared" si="117"/>
        <v>0</v>
      </c>
      <c r="AQ211" s="1081">
        <f t="shared" si="98"/>
        <v>0</v>
      </c>
      <c r="AR211" s="1079">
        <f t="shared" si="108"/>
        <v>0</v>
      </c>
      <c r="AS211" s="153"/>
      <c r="AT211" s="1082"/>
      <c r="AU211" s="523"/>
      <c r="AV211" s="1083" t="str">
        <f t="shared" si="109"/>
        <v>CA</v>
      </c>
      <c r="AW211" s="1083" t="str">
        <f t="shared" si="109"/>
        <v>CL</v>
      </c>
      <c r="AX211" s="1083" t="str">
        <f t="shared" si="109"/>
        <v>AIC</v>
      </c>
      <c r="AY211" s="1083" t="str">
        <f t="shared" si="101"/>
        <v>ERB</v>
      </c>
      <c r="AZ211" s="1083" t="str">
        <f t="shared" si="101"/>
        <v>GRB</v>
      </c>
      <c r="BA211" s="1083" t="str">
        <f t="shared" si="101"/>
        <v>Non-Op</v>
      </c>
      <c r="BC211" s="623"/>
      <c r="BD211" s="623"/>
      <c r="BF211" s="623"/>
      <c r="BG211" s="623"/>
      <c r="BH211" s="623"/>
      <c r="BI211" s="623"/>
      <c r="BJ211" s="623"/>
      <c r="BK211" s="623"/>
      <c r="BL211" s="623"/>
      <c r="BN211" s="902"/>
    </row>
    <row r="212" spans="1:66" s="638" customFormat="1" ht="12" customHeight="1">
      <c r="A212" s="643">
        <v>15100061</v>
      </c>
      <c r="B212" s="644" t="s">
        <v>3511</v>
      </c>
      <c r="C212" s="634" t="s">
        <v>1583</v>
      </c>
      <c r="D212" s="635" t="s">
        <v>3098</v>
      </c>
      <c r="E212" s="635"/>
      <c r="F212" s="634"/>
      <c r="G212" s="635"/>
      <c r="H212" s="1168">
        <v>30727.73</v>
      </c>
      <c r="I212" s="1168">
        <v>34064.69</v>
      </c>
      <c r="J212" s="1168">
        <v>32771.410000000003</v>
      </c>
      <c r="K212" s="1168">
        <v>30123.26</v>
      </c>
      <c r="L212" s="1168">
        <v>28901.21</v>
      </c>
      <c r="M212" s="1168">
        <v>28901.21</v>
      </c>
      <c r="N212" s="1168">
        <v>28901.21</v>
      </c>
      <c r="O212" s="1168">
        <v>28901.21</v>
      </c>
      <c r="P212" s="1168">
        <v>26248.62</v>
      </c>
      <c r="Q212" s="1168">
        <v>25274.99</v>
      </c>
      <c r="R212" s="1168">
        <v>20225.669999999998</v>
      </c>
      <c r="S212" s="1168">
        <v>19128.84</v>
      </c>
      <c r="T212" s="1168">
        <v>18167.990000000002</v>
      </c>
      <c r="U212" s="567"/>
      <c r="V212" s="567">
        <f t="shared" si="106"/>
        <v>27324.181666666667</v>
      </c>
      <c r="W212" s="1084"/>
      <c r="X212" s="1085"/>
      <c r="Y212" s="591">
        <f t="shared" si="104"/>
        <v>18167.990000000002</v>
      </c>
      <c r="Z212" s="899">
        <f t="shared" si="104"/>
        <v>0</v>
      </c>
      <c r="AA212" s="899">
        <f t="shared" si="104"/>
        <v>0</v>
      </c>
      <c r="AB212" s="1080">
        <f t="shared" si="112"/>
        <v>0</v>
      </c>
      <c r="AC212" s="1079">
        <f t="shared" si="113"/>
        <v>0</v>
      </c>
      <c r="AD212" s="899">
        <f t="shared" si="96"/>
        <v>0</v>
      </c>
      <c r="AE212" s="903">
        <f t="shared" si="118"/>
        <v>0</v>
      </c>
      <c r="AF212" s="1080">
        <f t="shared" si="119"/>
        <v>0</v>
      </c>
      <c r="AG212" s="1081">
        <f t="shared" si="97"/>
        <v>0</v>
      </c>
      <c r="AH212" s="1079">
        <f t="shared" si="114"/>
        <v>0</v>
      </c>
      <c r="AI212" s="901">
        <f t="shared" si="103"/>
        <v>27324.181666666667</v>
      </c>
      <c r="AJ212" s="899">
        <f t="shared" si="103"/>
        <v>0</v>
      </c>
      <c r="AK212" s="899">
        <f t="shared" si="103"/>
        <v>0</v>
      </c>
      <c r="AL212" s="1080">
        <f t="shared" si="115"/>
        <v>0</v>
      </c>
      <c r="AM212" s="1079">
        <f t="shared" si="116"/>
        <v>0</v>
      </c>
      <c r="AN212" s="899">
        <f t="shared" si="110"/>
        <v>0</v>
      </c>
      <c r="AO212" s="899">
        <f t="shared" si="111"/>
        <v>0</v>
      </c>
      <c r="AP212" s="899">
        <f t="shared" si="117"/>
        <v>0</v>
      </c>
      <c r="AQ212" s="1081">
        <f t="shared" si="98"/>
        <v>0</v>
      </c>
      <c r="AR212" s="1079">
        <f t="shared" si="108"/>
        <v>0</v>
      </c>
      <c r="AS212" s="153"/>
      <c r="AT212" s="1082"/>
      <c r="AU212" s="523"/>
      <c r="AV212" s="1083" t="str">
        <f t="shared" si="109"/>
        <v>CA</v>
      </c>
      <c r="AW212" s="1083" t="str">
        <f t="shared" si="109"/>
        <v>CL</v>
      </c>
      <c r="AX212" s="1083" t="str">
        <f t="shared" si="109"/>
        <v>AIC</v>
      </c>
      <c r="AY212" s="1083" t="str">
        <f t="shared" si="101"/>
        <v>ERB</v>
      </c>
      <c r="AZ212" s="1083" t="str">
        <f t="shared" si="101"/>
        <v>GRB</v>
      </c>
      <c r="BA212" s="1083" t="str">
        <f t="shared" si="101"/>
        <v>Non-Op</v>
      </c>
      <c r="BC212" s="623"/>
      <c r="BD212" s="623"/>
      <c r="BF212" s="623"/>
      <c r="BG212" s="623"/>
      <c r="BH212" s="623"/>
      <c r="BI212" s="623"/>
      <c r="BJ212" s="623"/>
      <c r="BK212" s="623"/>
      <c r="BL212" s="623"/>
      <c r="BN212" s="902"/>
    </row>
    <row r="213" spans="1:66" s="638" customFormat="1" ht="12" customHeight="1">
      <c r="A213" s="643">
        <v>15100081</v>
      </c>
      <c r="B213" s="644" t="s">
        <v>3512</v>
      </c>
      <c r="C213" s="634" t="s">
        <v>1584</v>
      </c>
      <c r="D213" s="635" t="s">
        <v>3098</v>
      </c>
      <c r="E213" s="635"/>
      <c r="F213" s="634"/>
      <c r="G213" s="635"/>
      <c r="H213" s="1168">
        <v>1702579.41</v>
      </c>
      <c r="I213" s="1168">
        <v>1702579.41</v>
      </c>
      <c r="J213" s="1168">
        <v>1702579.41</v>
      </c>
      <c r="K213" s="1168">
        <v>1702579.41</v>
      </c>
      <c r="L213" s="1168">
        <v>1702579.41</v>
      </c>
      <c r="M213" s="1168">
        <v>1702579.41</v>
      </c>
      <c r="N213" s="1168">
        <v>1697565.38</v>
      </c>
      <c r="O213" s="1168">
        <v>1649580.71</v>
      </c>
      <c r="P213" s="1168">
        <v>1649580.71</v>
      </c>
      <c r="Q213" s="1168">
        <v>1649580.71</v>
      </c>
      <c r="R213" s="1168">
        <v>1644876.24</v>
      </c>
      <c r="S213" s="1168">
        <v>1728118.09</v>
      </c>
      <c r="T213" s="1168">
        <v>1728118.09</v>
      </c>
      <c r="U213" s="567"/>
      <c r="V213" s="567">
        <f t="shared" si="106"/>
        <v>1687295.6366666667</v>
      </c>
      <c r="W213" s="1084"/>
      <c r="X213" s="1085"/>
      <c r="Y213" s="591">
        <f t="shared" si="104"/>
        <v>1728118.09</v>
      </c>
      <c r="Z213" s="899">
        <f t="shared" si="104"/>
        <v>0</v>
      </c>
      <c r="AA213" s="899">
        <f t="shared" si="104"/>
        <v>0</v>
      </c>
      <c r="AB213" s="1080">
        <f t="shared" si="112"/>
        <v>0</v>
      </c>
      <c r="AC213" s="1079">
        <f t="shared" si="113"/>
        <v>0</v>
      </c>
      <c r="AD213" s="899">
        <f t="shared" si="96"/>
        <v>0</v>
      </c>
      <c r="AE213" s="903">
        <f t="shared" si="118"/>
        <v>0</v>
      </c>
      <c r="AF213" s="1080">
        <f t="shared" si="119"/>
        <v>0</v>
      </c>
      <c r="AG213" s="1081">
        <f t="shared" si="97"/>
        <v>0</v>
      </c>
      <c r="AH213" s="1079">
        <f t="shared" si="114"/>
        <v>0</v>
      </c>
      <c r="AI213" s="901">
        <f t="shared" ref="AI213:AK232" si="120">IF($D213=AI$5,$V213,0)</f>
        <v>1687295.6366666667</v>
      </c>
      <c r="AJ213" s="899">
        <f t="shared" si="120"/>
        <v>0</v>
      </c>
      <c r="AK213" s="899">
        <f t="shared" si="120"/>
        <v>0</v>
      </c>
      <c r="AL213" s="1080">
        <f t="shared" si="115"/>
        <v>0</v>
      </c>
      <c r="AM213" s="1079">
        <f t="shared" si="116"/>
        <v>0</v>
      </c>
      <c r="AN213" s="899">
        <f t="shared" si="110"/>
        <v>0</v>
      </c>
      <c r="AO213" s="899">
        <f t="shared" si="111"/>
        <v>0</v>
      </c>
      <c r="AP213" s="899">
        <f t="shared" si="117"/>
        <v>0</v>
      </c>
      <c r="AQ213" s="1081">
        <f t="shared" si="98"/>
        <v>0</v>
      </c>
      <c r="AR213" s="1079">
        <f t="shared" si="108"/>
        <v>0</v>
      </c>
      <c r="AS213" s="153"/>
      <c r="AT213" s="1082"/>
      <c r="AU213" s="523"/>
      <c r="AV213" s="1083" t="str">
        <f t="shared" si="109"/>
        <v>CA</v>
      </c>
      <c r="AW213" s="1083" t="str">
        <f t="shared" si="109"/>
        <v>CL</v>
      </c>
      <c r="AX213" s="1083" t="str">
        <f t="shared" si="109"/>
        <v>AIC</v>
      </c>
      <c r="AY213" s="1083" t="str">
        <f t="shared" si="101"/>
        <v>ERB</v>
      </c>
      <c r="AZ213" s="1083" t="str">
        <f t="shared" si="101"/>
        <v>GRB</v>
      </c>
      <c r="BA213" s="1083" t="str">
        <f t="shared" si="101"/>
        <v>Non-Op</v>
      </c>
      <c r="BC213" s="623"/>
      <c r="BD213" s="623"/>
      <c r="BF213" s="623"/>
      <c r="BG213" s="623"/>
      <c r="BH213" s="623"/>
      <c r="BI213" s="623"/>
      <c r="BJ213" s="623"/>
      <c r="BK213" s="623"/>
      <c r="BL213" s="623"/>
      <c r="BN213" s="902"/>
    </row>
    <row r="214" spans="1:66" s="638" customFormat="1" ht="12" customHeight="1">
      <c r="A214" s="643">
        <v>15100091</v>
      </c>
      <c r="B214" s="644" t="s">
        <v>3513</v>
      </c>
      <c r="C214" s="634" t="s">
        <v>1585</v>
      </c>
      <c r="D214" s="635" t="s">
        <v>3098</v>
      </c>
      <c r="E214" s="635"/>
      <c r="F214" s="634"/>
      <c r="G214" s="635"/>
      <c r="H214" s="1168">
        <v>1776524.13</v>
      </c>
      <c r="I214" s="1168">
        <v>1776524.13</v>
      </c>
      <c r="J214" s="1168">
        <v>1776524.13</v>
      </c>
      <c r="K214" s="1168">
        <v>1776524.13</v>
      </c>
      <c r="L214" s="1168">
        <v>1776524.13</v>
      </c>
      <c r="M214" s="1168">
        <v>1772729.69</v>
      </c>
      <c r="N214" s="1168">
        <v>1772729.69</v>
      </c>
      <c r="O214" s="1168">
        <v>1772729.69</v>
      </c>
      <c r="P214" s="1168">
        <v>1760094.7</v>
      </c>
      <c r="Q214" s="1168">
        <v>1760094.7</v>
      </c>
      <c r="R214" s="1168">
        <v>1749355.77</v>
      </c>
      <c r="S214" s="1168">
        <v>1808327.23</v>
      </c>
      <c r="T214" s="1168">
        <v>1808327.23</v>
      </c>
      <c r="U214" s="567"/>
      <c r="V214" s="567">
        <f t="shared" si="106"/>
        <v>1774548.6391666664</v>
      </c>
      <c r="W214" s="1084"/>
      <c r="X214" s="1085"/>
      <c r="Y214" s="591">
        <f t="shared" ref="Y214:AA232" si="121">IF($D214=Y$5,$T214,0)</f>
        <v>1808327.23</v>
      </c>
      <c r="Z214" s="899">
        <f t="shared" si="121"/>
        <v>0</v>
      </c>
      <c r="AA214" s="899">
        <f t="shared" si="121"/>
        <v>0</v>
      </c>
      <c r="AB214" s="1080">
        <f t="shared" si="112"/>
        <v>0</v>
      </c>
      <c r="AC214" s="1079">
        <f t="shared" si="113"/>
        <v>0</v>
      </c>
      <c r="AD214" s="899">
        <f t="shared" si="96"/>
        <v>0</v>
      </c>
      <c r="AE214" s="903">
        <f t="shared" si="118"/>
        <v>0</v>
      </c>
      <c r="AF214" s="1080">
        <f t="shared" si="119"/>
        <v>0</v>
      </c>
      <c r="AG214" s="1081">
        <f t="shared" si="97"/>
        <v>0</v>
      </c>
      <c r="AH214" s="1079">
        <f t="shared" si="114"/>
        <v>0</v>
      </c>
      <c r="AI214" s="901">
        <f t="shared" si="120"/>
        <v>1774548.6391666664</v>
      </c>
      <c r="AJ214" s="899">
        <f t="shared" si="120"/>
        <v>0</v>
      </c>
      <c r="AK214" s="899">
        <f t="shared" si="120"/>
        <v>0</v>
      </c>
      <c r="AL214" s="1080">
        <f t="shared" si="115"/>
        <v>0</v>
      </c>
      <c r="AM214" s="1079">
        <f t="shared" si="116"/>
        <v>0</v>
      </c>
      <c r="AN214" s="899">
        <f t="shared" si="110"/>
        <v>0</v>
      </c>
      <c r="AO214" s="899">
        <f t="shared" si="111"/>
        <v>0</v>
      </c>
      <c r="AP214" s="899">
        <f t="shared" si="117"/>
        <v>0</v>
      </c>
      <c r="AQ214" s="1081">
        <f t="shared" si="98"/>
        <v>0</v>
      </c>
      <c r="AR214" s="1079">
        <f t="shared" si="108"/>
        <v>0</v>
      </c>
      <c r="AS214" s="153"/>
      <c r="AT214" s="1082"/>
      <c r="AU214" s="523"/>
      <c r="AV214" s="1083" t="str">
        <f t="shared" si="109"/>
        <v>CA</v>
      </c>
      <c r="AW214" s="1083" t="str">
        <f t="shared" si="109"/>
        <v>CL</v>
      </c>
      <c r="AX214" s="1083" t="str">
        <f t="shared" si="109"/>
        <v>AIC</v>
      </c>
      <c r="AY214" s="1083" t="str">
        <f t="shared" si="101"/>
        <v>ERB</v>
      </c>
      <c r="AZ214" s="1083" t="str">
        <f t="shared" si="101"/>
        <v>GRB</v>
      </c>
      <c r="BA214" s="1083" t="str">
        <f t="shared" si="101"/>
        <v>Non-Op</v>
      </c>
      <c r="BC214" s="623"/>
      <c r="BD214" s="623"/>
      <c r="BF214" s="623"/>
      <c r="BG214" s="623"/>
      <c r="BH214" s="623"/>
      <c r="BI214" s="623"/>
      <c r="BJ214" s="623"/>
      <c r="BK214" s="623"/>
      <c r="BL214" s="623"/>
      <c r="BN214" s="902"/>
    </row>
    <row r="215" spans="1:66" s="638" customFormat="1" ht="12" customHeight="1">
      <c r="A215" s="643">
        <v>15100101</v>
      </c>
      <c r="B215" s="644" t="s">
        <v>3514</v>
      </c>
      <c r="C215" s="634" t="s">
        <v>1586</v>
      </c>
      <c r="D215" s="635" t="s">
        <v>3098</v>
      </c>
      <c r="E215" s="635"/>
      <c r="F215" s="634"/>
      <c r="G215" s="635"/>
      <c r="H215" s="1168">
        <v>4297298.34</v>
      </c>
      <c r="I215" s="1168">
        <v>4020284.77</v>
      </c>
      <c r="J215" s="1168">
        <v>3911619.68</v>
      </c>
      <c r="K215" s="1168">
        <v>3878837.83</v>
      </c>
      <c r="L215" s="1168">
        <v>3878837.83</v>
      </c>
      <c r="M215" s="1168">
        <v>3878837.83</v>
      </c>
      <c r="N215" s="1168">
        <v>3878837.83</v>
      </c>
      <c r="O215" s="1168">
        <v>3857179.56</v>
      </c>
      <c r="P215" s="1168">
        <v>3689289.7</v>
      </c>
      <c r="Q215" s="1168">
        <v>3564724.89</v>
      </c>
      <c r="R215" s="1168">
        <v>3513438.66</v>
      </c>
      <c r="S215" s="1168">
        <v>3936810.01</v>
      </c>
      <c r="T215" s="1168">
        <v>4139796.68</v>
      </c>
      <c r="U215" s="567"/>
      <c r="V215" s="567">
        <f t="shared" si="106"/>
        <v>3852270.5083333328</v>
      </c>
      <c r="W215" s="1084"/>
      <c r="X215" s="1085"/>
      <c r="Y215" s="591">
        <f t="shared" si="121"/>
        <v>4139796.68</v>
      </c>
      <c r="Z215" s="899">
        <f t="shared" si="121"/>
        <v>0</v>
      </c>
      <c r="AA215" s="899">
        <f t="shared" si="121"/>
        <v>0</v>
      </c>
      <c r="AB215" s="1080">
        <f t="shared" si="112"/>
        <v>0</v>
      </c>
      <c r="AC215" s="1079">
        <f t="shared" si="113"/>
        <v>0</v>
      </c>
      <c r="AD215" s="899">
        <f t="shared" si="96"/>
        <v>0</v>
      </c>
      <c r="AE215" s="903">
        <f t="shared" si="118"/>
        <v>0</v>
      </c>
      <c r="AF215" s="1080">
        <f t="shared" si="119"/>
        <v>0</v>
      </c>
      <c r="AG215" s="1081">
        <f t="shared" si="97"/>
        <v>0</v>
      </c>
      <c r="AH215" s="1079">
        <f t="shared" si="114"/>
        <v>0</v>
      </c>
      <c r="AI215" s="901">
        <f t="shared" si="120"/>
        <v>3852270.5083333328</v>
      </c>
      <c r="AJ215" s="899">
        <f t="shared" si="120"/>
        <v>0</v>
      </c>
      <c r="AK215" s="899">
        <f t="shared" si="120"/>
        <v>0</v>
      </c>
      <c r="AL215" s="1080">
        <f t="shared" si="115"/>
        <v>0</v>
      </c>
      <c r="AM215" s="1079">
        <f t="shared" si="116"/>
        <v>0</v>
      </c>
      <c r="AN215" s="899">
        <f t="shared" si="110"/>
        <v>0</v>
      </c>
      <c r="AO215" s="899">
        <f t="shared" si="111"/>
        <v>0</v>
      </c>
      <c r="AP215" s="899">
        <f t="shared" si="117"/>
        <v>0</v>
      </c>
      <c r="AQ215" s="1081">
        <f t="shared" si="98"/>
        <v>0</v>
      </c>
      <c r="AR215" s="1079">
        <f t="shared" si="108"/>
        <v>0</v>
      </c>
      <c r="AS215" s="153"/>
      <c r="AT215" s="1082"/>
      <c r="AU215" s="523"/>
      <c r="AV215" s="1083" t="str">
        <f t="shared" si="109"/>
        <v>CA</v>
      </c>
      <c r="AW215" s="1083" t="str">
        <f t="shared" si="109"/>
        <v>CL</v>
      </c>
      <c r="AX215" s="1083" t="str">
        <f t="shared" si="109"/>
        <v>AIC</v>
      </c>
      <c r="AY215" s="1083" t="str">
        <f t="shared" si="101"/>
        <v>ERB</v>
      </c>
      <c r="AZ215" s="1083" t="str">
        <f t="shared" si="101"/>
        <v>GRB</v>
      </c>
      <c r="BA215" s="1083" t="str">
        <f t="shared" si="101"/>
        <v>Non-Op</v>
      </c>
      <c r="BC215" s="623"/>
      <c r="BD215" s="623"/>
      <c r="BF215" s="623"/>
      <c r="BG215" s="623"/>
      <c r="BH215" s="623"/>
      <c r="BI215" s="623"/>
      <c r="BJ215" s="623"/>
      <c r="BK215" s="623"/>
      <c r="BL215" s="623"/>
      <c r="BN215" s="917"/>
    </row>
    <row r="216" spans="1:66" s="638" customFormat="1" ht="12" customHeight="1">
      <c r="A216" s="643">
        <v>15100122</v>
      </c>
      <c r="B216" s="644" t="s">
        <v>3515</v>
      </c>
      <c r="C216" s="634" t="s">
        <v>1587</v>
      </c>
      <c r="D216" s="635" t="s">
        <v>3098</v>
      </c>
      <c r="E216" s="635"/>
      <c r="F216" s="634"/>
      <c r="G216" s="635"/>
      <c r="H216" s="1168">
        <v>296344.58</v>
      </c>
      <c r="I216" s="1168">
        <v>296344.58</v>
      </c>
      <c r="J216" s="1168">
        <v>296344.58</v>
      </c>
      <c r="K216" s="1168">
        <v>296344.58</v>
      </c>
      <c r="L216" s="1168">
        <v>296344.58</v>
      </c>
      <c r="M216" s="1168">
        <v>296344.58</v>
      </c>
      <c r="N216" s="1168">
        <v>296344.58</v>
      </c>
      <c r="O216" s="1168">
        <v>296344.58</v>
      </c>
      <c r="P216" s="1168">
        <v>296344.58</v>
      </c>
      <c r="Q216" s="1168">
        <v>296344.58</v>
      </c>
      <c r="R216" s="1168">
        <v>296344.58</v>
      </c>
      <c r="S216" s="1168">
        <v>296344.58</v>
      </c>
      <c r="T216" s="1168">
        <v>296344.58</v>
      </c>
      <c r="U216" s="567"/>
      <c r="V216" s="567">
        <f t="shared" si="106"/>
        <v>296344.58</v>
      </c>
      <c r="W216" s="1084"/>
      <c r="X216" s="1085"/>
      <c r="Y216" s="591">
        <f t="shared" si="121"/>
        <v>296344.58</v>
      </c>
      <c r="Z216" s="899">
        <f t="shared" si="121"/>
        <v>0</v>
      </c>
      <c r="AA216" s="899">
        <f t="shared" si="121"/>
        <v>0</v>
      </c>
      <c r="AB216" s="1080">
        <f t="shared" si="112"/>
        <v>0</v>
      </c>
      <c r="AC216" s="1079">
        <f t="shared" si="113"/>
        <v>0</v>
      </c>
      <c r="AD216" s="899">
        <f t="shared" si="96"/>
        <v>0</v>
      </c>
      <c r="AE216" s="903">
        <f t="shared" si="118"/>
        <v>0</v>
      </c>
      <c r="AF216" s="1080">
        <f t="shared" si="119"/>
        <v>0</v>
      </c>
      <c r="AG216" s="1081">
        <f t="shared" si="97"/>
        <v>0</v>
      </c>
      <c r="AH216" s="1079">
        <f t="shared" si="114"/>
        <v>0</v>
      </c>
      <c r="AI216" s="901">
        <f t="shared" si="120"/>
        <v>296344.58</v>
      </c>
      <c r="AJ216" s="899">
        <f t="shared" si="120"/>
        <v>0</v>
      </c>
      <c r="AK216" s="899">
        <f t="shared" si="120"/>
        <v>0</v>
      </c>
      <c r="AL216" s="1080">
        <f t="shared" si="115"/>
        <v>0</v>
      </c>
      <c r="AM216" s="1079">
        <f t="shared" si="116"/>
        <v>0</v>
      </c>
      <c r="AN216" s="899">
        <f t="shared" si="110"/>
        <v>0</v>
      </c>
      <c r="AO216" s="899">
        <f t="shared" si="111"/>
        <v>0</v>
      </c>
      <c r="AP216" s="899">
        <f t="shared" si="117"/>
        <v>0</v>
      </c>
      <c r="AQ216" s="1081">
        <f t="shared" si="98"/>
        <v>0</v>
      </c>
      <c r="AR216" s="1079">
        <f t="shared" si="108"/>
        <v>0</v>
      </c>
      <c r="AS216" s="153"/>
      <c r="AT216" s="1082"/>
      <c r="AU216" s="523"/>
      <c r="AV216" s="1083" t="str">
        <f t="shared" si="109"/>
        <v>CA</v>
      </c>
      <c r="AW216" s="1083" t="str">
        <f t="shared" si="109"/>
        <v>CL</v>
      </c>
      <c r="AX216" s="1083" t="str">
        <f t="shared" si="109"/>
        <v>AIC</v>
      </c>
      <c r="AY216" s="1083" t="str">
        <f t="shared" si="101"/>
        <v>ERB</v>
      </c>
      <c r="AZ216" s="1083" t="str">
        <f t="shared" si="101"/>
        <v>GRB</v>
      </c>
      <c r="BA216" s="1083" t="str">
        <f t="shared" si="101"/>
        <v>Non-Op</v>
      </c>
      <c r="BC216" s="623"/>
      <c r="BD216" s="623"/>
      <c r="BF216" s="623"/>
      <c r="BG216" s="623"/>
      <c r="BH216" s="623"/>
      <c r="BI216" s="623"/>
      <c r="BJ216" s="623"/>
      <c r="BK216" s="623"/>
      <c r="BL216" s="623"/>
      <c r="BN216" s="902"/>
    </row>
    <row r="217" spans="1:66" s="638" customFormat="1" ht="12" customHeight="1">
      <c r="A217" s="643">
        <v>15100181</v>
      </c>
      <c r="B217" s="644" t="s">
        <v>3516</v>
      </c>
      <c r="C217" s="634" t="s">
        <v>1588</v>
      </c>
      <c r="D217" s="635" t="s">
        <v>3098</v>
      </c>
      <c r="E217" s="635"/>
      <c r="F217" s="634"/>
      <c r="G217" s="635"/>
      <c r="H217" s="1168">
        <v>62730.11</v>
      </c>
      <c r="I217" s="1168">
        <v>62730.11</v>
      </c>
      <c r="J217" s="1168">
        <v>55020.11</v>
      </c>
      <c r="K217" s="1168">
        <v>32764.11</v>
      </c>
      <c r="L217" s="1168">
        <v>8018.11</v>
      </c>
      <c r="M217" s="1168">
        <v>-7706.05</v>
      </c>
      <c r="N217" s="1168">
        <v>8.11</v>
      </c>
      <c r="O217" s="1168">
        <v>8.11</v>
      </c>
      <c r="P217" s="1168">
        <v>8.11</v>
      </c>
      <c r="Q217" s="1168">
        <v>8.11</v>
      </c>
      <c r="R217" s="1168">
        <v>8.11</v>
      </c>
      <c r="S217" s="1168">
        <v>8.11</v>
      </c>
      <c r="T217" s="1168">
        <v>8.11</v>
      </c>
      <c r="U217" s="567"/>
      <c r="V217" s="567">
        <f t="shared" si="106"/>
        <v>15187.013333333327</v>
      </c>
      <c r="W217" s="1084"/>
      <c r="X217" s="1085"/>
      <c r="Y217" s="591">
        <f t="shared" si="121"/>
        <v>8.11</v>
      </c>
      <c r="Z217" s="899">
        <f t="shared" si="121"/>
        <v>0</v>
      </c>
      <c r="AA217" s="899">
        <f t="shared" si="121"/>
        <v>0</v>
      </c>
      <c r="AB217" s="1080">
        <f t="shared" si="112"/>
        <v>0</v>
      </c>
      <c r="AC217" s="1079">
        <f t="shared" si="113"/>
        <v>0</v>
      </c>
      <c r="AD217" s="899">
        <f t="shared" si="96"/>
        <v>0</v>
      </c>
      <c r="AE217" s="903">
        <f t="shared" si="118"/>
        <v>0</v>
      </c>
      <c r="AF217" s="1080">
        <f t="shared" si="119"/>
        <v>0</v>
      </c>
      <c r="AG217" s="1081">
        <f t="shared" si="97"/>
        <v>0</v>
      </c>
      <c r="AH217" s="1079">
        <f t="shared" si="114"/>
        <v>0</v>
      </c>
      <c r="AI217" s="901">
        <f t="shared" si="120"/>
        <v>15187.013333333327</v>
      </c>
      <c r="AJ217" s="899">
        <f t="shared" si="120"/>
        <v>0</v>
      </c>
      <c r="AK217" s="899">
        <f t="shared" si="120"/>
        <v>0</v>
      </c>
      <c r="AL217" s="1080">
        <f t="shared" si="115"/>
        <v>0</v>
      </c>
      <c r="AM217" s="1079">
        <f t="shared" si="116"/>
        <v>0</v>
      </c>
      <c r="AN217" s="899">
        <f t="shared" si="110"/>
        <v>0</v>
      </c>
      <c r="AO217" s="899">
        <f t="shared" si="111"/>
        <v>0</v>
      </c>
      <c r="AP217" s="899">
        <f t="shared" si="117"/>
        <v>0</v>
      </c>
      <c r="AQ217" s="1081">
        <f t="shared" si="98"/>
        <v>0</v>
      </c>
      <c r="AR217" s="1079">
        <f t="shared" si="108"/>
        <v>0</v>
      </c>
      <c r="AS217" s="153"/>
      <c r="AT217" s="1082"/>
      <c r="AU217" s="523"/>
      <c r="AV217" s="1083" t="str">
        <f t="shared" si="109"/>
        <v>CA</v>
      </c>
      <c r="AW217" s="1083" t="str">
        <f t="shared" si="109"/>
        <v>CL</v>
      </c>
      <c r="AX217" s="1083" t="str">
        <f t="shared" si="109"/>
        <v>AIC</v>
      </c>
      <c r="AY217" s="1083" t="str">
        <f t="shared" si="101"/>
        <v>ERB</v>
      </c>
      <c r="AZ217" s="1083" t="str">
        <f t="shared" si="101"/>
        <v>GRB</v>
      </c>
      <c r="BA217" s="1083" t="str">
        <f t="shared" si="101"/>
        <v>Non-Op</v>
      </c>
      <c r="BC217" s="623"/>
      <c r="BD217" s="623"/>
      <c r="BF217" s="623"/>
      <c r="BG217" s="623"/>
      <c r="BH217" s="623"/>
      <c r="BI217" s="623"/>
      <c r="BJ217" s="623"/>
      <c r="BK217" s="623"/>
      <c r="BL217" s="623"/>
      <c r="BN217" s="902"/>
    </row>
    <row r="218" spans="1:66" s="638" customFormat="1" ht="12" customHeight="1">
      <c r="A218" s="643">
        <v>15100211</v>
      </c>
      <c r="B218" s="644" t="s">
        <v>3517</v>
      </c>
      <c r="C218" s="634" t="s">
        <v>1589</v>
      </c>
      <c r="D218" s="635" t="s">
        <v>3098</v>
      </c>
      <c r="E218" s="635"/>
      <c r="F218" s="634"/>
      <c r="G218" s="635"/>
      <c r="H218" s="1168">
        <v>-761794.99</v>
      </c>
      <c r="I218" s="1168">
        <v>-322516.01</v>
      </c>
      <c r="J218" s="1168">
        <v>-209745.06</v>
      </c>
      <c r="K218" s="1168">
        <v>-133551.32999999999</v>
      </c>
      <c r="L218" s="1168">
        <v>-247140.35</v>
      </c>
      <c r="M218" s="1168">
        <v>-230048.09</v>
      </c>
      <c r="N218" s="1168">
        <v>-216438.72</v>
      </c>
      <c r="O218" s="1168">
        <v>-194940.18</v>
      </c>
      <c r="P218" s="1168">
        <v>-206658.48</v>
      </c>
      <c r="Q218" s="1168">
        <v>-215212.12</v>
      </c>
      <c r="R218" s="1168">
        <v>-123618.59</v>
      </c>
      <c r="S218" s="1168">
        <v>-167092.64000000001</v>
      </c>
      <c r="T218" s="1168">
        <v>-162481.04999999999</v>
      </c>
      <c r="U218" s="567"/>
      <c r="V218" s="567">
        <f t="shared" si="106"/>
        <v>-227424.96583333332</v>
      </c>
      <c r="W218" s="1084"/>
      <c r="X218" s="1085"/>
      <c r="Y218" s="591">
        <f t="shared" si="121"/>
        <v>-162481.04999999999</v>
      </c>
      <c r="Z218" s="899">
        <f t="shared" si="121"/>
        <v>0</v>
      </c>
      <c r="AA218" s="899">
        <f t="shared" si="121"/>
        <v>0</v>
      </c>
      <c r="AB218" s="1080">
        <f t="shared" si="112"/>
        <v>0</v>
      </c>
      <c r="AC218" s="1079">
        <f t="shared" si="113"/>
        <v>0</v>
      </c>
      <c r="AD218" s="899">
        <f t="shared" si="96"/>
        <v>0</v>
      </c>
      <c r="AE218" s="903">
        <f t="shared" si="118"/>
        <v>0</v>
      </c>
      <c r="AF218" s="1080">
        <f t="shared" si="119"/>
        <v>0</v>
      </c>
      <c r="AG218" s="1081">
        <f t="shared" si="97"/>
        <v>0</v>
      </c>
      <c r="AH218" s="1079">
        <f t="shared" si="114"/>
        <v>0</v>
      </c>
      <c r="AI218" s="901">
        <f t="shared" si="120"/>
        <v>-227424.96583333332</v>
      </c>
      <c r="AJ218" s="899">
        <f t="shared" si="120"/>
        <v>0</v>
      </c>
      <c r="AK218" s="899">
        <f t="shared" si="120"/>
        <v>0</v>
      </c>
      <c r="AL218" s="1080">
        <f t="shared" si="115"/>
        <v>0</v>
      </c>
      <c r="AM218" s="1079">
        <f t="shared" si="116"/>
        <v>0</v>
      </c>
      <c r="AN218" s="899">
        <f t="shared" si="110"/>
        <v>0</v>
      </c>
      <c r="AO218" s="899">
        <f t="shared" si="111"/>
        <v>0</v>
      </c>
      <c r="AP218" s="899">
        <f t="shared" si="117"/>
        <v>0</v>
      </c>
      <c r="AQ218" s="1081">
        <f t="shared" si="98"/>
        <v>0</v>
      </c>
      <c r="AR218" s="1079">
        <f t="shared" si="108"/>
        <v>0</v>
      </c>
      <c r="AS218" s="153"/>
      <c r="AT218" s="1082"/>
      <c r="AU218" s="523"/>
      <c r="AV218" s="1083" t="str">
        <f t="shared" si="109"/>
        <v>CA</v>
      </c>
      <c r="AW218" s="1083" t="str">
        <f t="shared" si="109"/>
        <v>CL</v>
      </c>
      <c r="AX218" s="1083" t="str">
        <f t="shared" si="109"/>
        <v>AIC</v>
      </c>
      <c r="AY218" s="1083" t="str">
        <f t="shared" si="101"/>
        <v>ERB</v>
      </c>
      <c r="AZ218" s="1083" t="str">
        <f t="shared" si="101"/>
        <v>GRB</v>
      </c>
      <c r="BA218" s="1083" t="str">
        <f t="shared" si="101"/>
        <v>Non-Op</v>
      </c>
      <c r="BC218" s="623"/>
      <c r="BD218" s="623"/>
      <c r="BF218" s="623"/>
      <c r="BG218" s="623"/>
      <c r="BH218" s="623"/>
      <c r="BI218" s="623"/>
      <c r="BJ218" s="623"/>
      <c r="BK218" s="623"/>
      <c r="BL218" s="623"/>
      <c r="BN218" s="902"/>
    </row>
    <row r="219" spans="1:66" s="638" customFormat="1" ht="12" customHeight="1">
      <c r="A219" s="1181">
        <v>15100221</v>
      </c>
      <c r="B219" s="1182" t="s">
        <v>3518</v>
      </c>
      <c r="C219" s="634" t="s">
        <v>1590</v>
      </c>
      <c r="D219" s="635" t="s">
        <v>3098</v>
      </c>
      <c r="E219" s="635"/>
      <c r="F219" s="634"/>
      <c r="G219" s="635"/>
      <c r="H219" s="1168">
        <v>1124053.55</v>
      </c>
      <c r="I219" s="1168">
        <v>959546.8</v>
      </c>
      <c r="J219" s="1168">
        <v>461999.61</v>
      </c>
      <c r="K219" s="1168">
        <v>418214.81</v>
      </c>
      <c r="L219" s="1168">
        <v>473539.15</v>
      </c>
      <c r="M219" s="1168">
        <v>645799.62</v>
      </c>
      <c r="N219" s="1168">
        <v>623124.04</v>
      </c>
      <c r="O219" s="1168">
        <v>621968.13</v>
      </c>
      <c r="P219" s="1168">
        <v>719691.66</v>
      </c>
      <c r="Q219" s="1168">
        <v>1183279.6399999999</v>
      </c>
      <c r="R219" s="1168">
        <v>1112691.42</v>
      </c>
      <c r="S219" s="1168">
        <v>1346013.61</v>
      </c>
      <c r="T219" s="1168">
        <v>1234673.1599999999</v>
      </c>
      <c r="U219" s="567"/>
      <c r="V219" s="567">
        <f t="shared" si="106"/>
        <v>812102.65375000006</v>
      </c>
      <c r="W219" s="1084"/>
      <c r="X219" s="1085"/>
      <c r="Y219" s="591">
        <f t="shared" si="121"/>
        <v>1234673.1599999999</v>
      </c>
      <c r="Z219" s="899">
        <f t="shared" si="121"/>
        <v>0</v>
      </c>
      <c r="AA219" s="899">
        <f t="shared" si="121"/>
        <v>0</v>
      </c>
      <c r="AB219" s="1080">
        <f t="shared" si="112"/>
        <v>0</v>
      </c>
      <c r="AC219" s="1079">
        <f t="shared" si="113"/>
        <v>0</v>
      </c>
      <c r="AD219" s="899">
        <f t="shared" ref="AD219:AD282" si="122">IF($D219=AD$5,$T219,IF($D219=AD$4, $T219*$AK$1,0))</f>
        <v>0</v>
      </c>
      <c r="AE219" s="903">
        <f t="shared" si="118"/>
        <v>0</v>
      </c>
      <c r="AF219" s="1080">
        <f t="shared" si="119"/>
        <v>0</v>
      </c>
      <c r="AG219" s="1081">
        <f t="shared" si="97"/>
        <v>0</v>
      </c>
      <c r="AH219" s="1079">
        <f t="shared" si="114"/>
        <v>0</v>
      </c>
      <c r="AI219" s="901">
        <f t="shared" si="120"/>
        <v>812102.65375000006</v>
      </c>
      <c r="AJ219" s="899">
        <f t="shared" si="120"/>
        <v>0</v>
      </c>
      <c r="AK219" s="899">
        <f t="shared" si="120"/>
        <v>0</v>
      </c>
      <c r="AL219" s="1080">
        <f t="shared" si="115"/>
        <v>0</v>
      </c>
      <c r="AM219" s="1079">
        <f t="shared" si="116"/>
        <v>0</v>
      </c>
      <c r="AN219" s="899">
        <f t="shared" si="110"/>
        <v>0</v>
      </c>
      <c r="AO219" s="899">
        <f t="shared" si="111"/>
        <v>0</v>
      </c>
      <c r="AP219" s="899">
        <f t="shared" si="117"/>
        <v>0</v>
      </c>
      <c r="AQ219" s="1081">
        <f t="shared" si="98"/>
        <v>0</v>
      </c>
      <c r="AR219" s="1079">
        <f t="shared" si="108"/>
        <v>0</v>
      </c>
      <c r="AS219" s="153"/>
      <c r="AT219" s="1082"/>
      <c r="AU219" s="523"/>
      <c r="AV219" s="1083" t="str">
        <f t="shared" si="109"/>
        <v>CA</v>
      </c>
      <c r="AW219" s="1083" t="str">
        <f t="shared" si="109"/>
        <v>CL</v>
      </c>
      <c r="AX219" s="1083" t="str">
        <f t="shared" si="109"/>
        <v>AIC</v>
      </c>
      <c r="AY219" s="1083" t="str">
        <f t="shared" si="101"/>
        <v>ERB</v>
      </c>
      <c r="AZ219" s="1083" t="str">
        <f t="shared" si="101"/>
        <v>GRB</v>
      </c>
      <c r="BA219" s="1083" t="str">
        <f t="shared" si="101"/>
        <v>Non-Op</v>
      </c>
      <c r="BC219" s="623"/>
      <c r="BD219" s="623"/>
      <c r="BF219" s="623"/>
      <c r="BG219" s="623"/>
      <c r="BH219" s="623"/>
      <c r="BI219" s="623"/>
      <c r="BJ219" s="623"/>
      <c r="BK219" s="623"/>
      <c r="BL219" s="623"/>
      <c r="BN219" s="902"/>
    </row>
    <row r="220" spans="1:66" s="638" customFormat="1" ht="12" customHeight="1">
      <c r="A220" s="643">
        <v>15100271</v>
      </c>
      <c r="B220" s="644" t="s">
        <v>3519</v>
      </c>
      <c r="C220" s="634" t="s">
        <v>1591</v>
      </c>
      <c r="D220" s="635" t="s">
        <v>3098</v>
      </c>
      <c r="E220" s="635"/>
      <c r="F220" s="634"/>
      <c r="G220" s="635"/>
      <c r="H220" s="1168">
        <v>2672076.4300000002</v>
      </c>
      <c r="I220" s="1168">
        <v>2671555.0699999998</v>
      </c>
      <c r="J220" s="1168">
        <v>2671428.33</v>
      </c>
      <c r="K220" s="1168">
        <v>2671091.3199999998</v>
      </c>
      <c r="L220" s="1168">
        <v>2669581.96</v>
      </c>
      <c r="M220" s="1168">
        <v>2668746.63</v>
      </c>
      <c r="N220" s="1168">
        <v>2667922.8199999998</v>
      </c>
      <c r="O220" s="1168">
        <v>2667554.12</v>
      </c>
      <c r="P220" s="1168">
        <v>2666929.06</v>
      </c>
      <c r="Q220" s="1168">
        <v>2665563.7200000002</v>
      </c>
      <c r="R220" s="1168">
        <v>2665235.35</v>
      </c>
      <c r="S220" s="1168">
        <v>2494041.33</v>
      </c>
      <c r="T220" s="1168">
        <v>2493375.9500000002</v>
      </c>
      <c r="U220" s="567"/>
      <c r="V220" s="567">
        <f t="shared" si="106"/>
        <v>2646864.6583333337</v>
      </c>
      <c r="W220" s="1084"/>
      <c r="X220" s="1085"/>
      <c r="Y220" s="591">
        <f t="shared" si="121"/>
        <v>2493375.9500000002</v>
      </c>
      <c r="Z220" s="899">
        <f t="shared" si="121"/>
        <v>0</v>
      </c>
      <c r="AA220" s="899">
        <f t="shared" si="121"/>
        <v>0</v>
      </c>
      <c r="AB220" s="1080">
        <f t="shared" si="112"/>
        <v>0</v>
      </c>
      <c r="AC220" s="1079">
        <f t="shared" si="113"/>
        <v>0</v>
      </c>
      <c r="AD220" s="899">
        <f t="shared" si="122"/>
        <v>0</v>
      </c>
      <c r="AE220" s="903">
        <f t="shared" si="118"/>
        <v>0</v>
      </c>
      <c r="AF220" s="1080">
        <f t="shared" si="119"/>
        <v>0</v>
      </c>
      <c r="AG220" s="1081">
        <f t="shared" si="97"/>
        <v>0</v>
      </c>
      <c r="AH220" s="1079">
        <f t="shared" si="114"/>
        <v>0</v>
      </c>
      <c r="AI220" s="901">
        <f t="shared" si="120"/>
        <v>2646864.6583333337</v>
      </c>
      <c r="AJ220" s="899">
        <f t="shared" si="120"/>
        <v>0</v>
      </c>
      <c r="AK220" s="899">
        <f t="shared" si="120"/>
        <v>0</v>
      </c>
      <c r="AL220" s="1080">
        <f t="shared" si="115"/>
        <v>0</v>
      </c>
      <c r="AM220" s="1079">
        <f t="shared" si="116"/>
        <v>0</v>
      </c>
      <c r="AN220" s="899">
        <f t="shared" si="110"/>
        <v>0</v>
      </c>
      <c r="AO220" s="899">
        <f t="shared" si="111"/>
        <v>0</v>
      </c>
      <c r="AP220" s="899">
        <f t="shared" si="117"/>
        <v>0</v>
      </c>
      <c r="AQ220" s="1081">
        <f t="shared" si="98"/>
        <v>0</v>
      </c>
      <c r="AR220" s="1079">
        <f t="shared" si="108"/>
        <v>0</v>
      </c>
      <c r="AS220" s="153"/>
      <c r="AT220" s="1082"/>
      <c r="AU220" s="523"/>
      <c r="AV220" s="1083" t="str">
        <f t="shared" si="109"/>
        <v>CA</v>
      </c>
      <c r="AW220" s="1083" t="str">
        <f t="shared" si="109"/>
        <v>CL</v>
      </c>
      <c r="AX220" s="1083" t="str">
        <f t="shared" si="109"/>
        <v>AIC</v>
      </c>
      <c r="AY220" s="1083" t="str">
        <f t="shared" si="101"/>
        <v>ERB</v>
      </c>
      <c r="AZ220" s="1083" t="str">
        <f t="shared" si="101"/>
        <v>GRB</v>
      </c>
      <c r="BA220" s="1083" t="str">
        <f t="shared" si="101"/>
        <v>Non-Op</v>
      </c>
      <c r="BC220" s="623"/>
      <c r="BD220" s="623"/>
      <c r="BF220" s="623"/>
      <c r="BG220" s="623"/>
      <c r="BH220" s="623"/>
      <c r="BI220" s="623"/>
      <c r="BJ220" s="623"/>
      <c r="BK220" s="623"/>
      <c r="BL220" s="623"/>
      <c r="BN220" s="902"/>
    </row>
    <row r="221" spans="1:66" s="638" customFormat="1" ht="12" customHeight="1">
      <c r="A221" s="676">
        <v>15100291</v>
      </c>
      <c r="B221" s="635" t="s">
        <v>3520</v>
      </c>
      <c r="C221" s="634" t="s">
        <v>1592</v>
      </c>
      <c r="D221" s="635" t="s">
        <v>3098</v>
      </c>
      <c r="E221" s="635"/>
      <c r="F221" s="634"/>
      <c r="G221" s="635"/>
      <c r="H221" s="1168">
        <v>399518.04</v>
      </c>
      <c r="I221" s="1168">
        <v>357728.05</v>
      </c>
      <c r="J221" s="1168">
        <v>357728.05</v>
      </c>
      <c r="K221" s="1168">
        <v>357728.05</v>
      </c>
      <c r="L221" s="1168">
        <v>381079.33</v>
      </c>
      <c r="M221" s="1168">
        <v>381079.33</v>
      </c>
      <c r="N221" s="1168">
        <v>381079.33</v>
      </c>
      <c r="O221" s="1168">
        <v>381079.33</v>
      </c>
      <c r="P221" s="1168">
        <v>381079.33</v>
      </c>
      <c r="Q221" s="1168">
        <v>381079.33</v>
      </c>
      <c r="R221" s="1168">
        <v>381079.33</v>
      </c>
      <c r="S221" s="1168">
        <v>381079.32</v>
      </c>
      <c r="T221" s="1168">
        <v>381079.32</v>
      </c>
      <c r="U221" s="567"/>
      <c r="V221" s="567">
        <f t="shared" si="106"/>
        <v>376009.78833333333</v>
      </c>
      <c r="W221" s="1084"/>
      <c r="X221" s="1085"/>
      <c r="Y221" s="591">
        <f t="shared" si="121"/>
        <v>381079.32</v>
      </c>
      <c r="Z221" s="899">
        <f t="shared" si="121"/>
        <v>0</v>
      </c>
      <c r="AA221" s="899">
        <f t="shared" si="121"/>
        <v>0</v>
      </c>
      <c r="AB221" s="1080">
        <f t="shared" si="112"/>
        <v>0</v>
      </c>
      <c r="AC221" s="1079">
        <f t="shared" si="113"/>
        <v>0</v>
      </c>
      <c r="AD221" s="899">
        <f t="shared" si="122"/>
        <v>0</v>
      </c>
      <c r="AE221" s="903">
        <f t="shared" si="118"/>
        <v>0</v>
      </c>
      <c r="AF221" s="1080">
        <f t="shared" si="119"/>
        <v>0</v>
      </c>
      <c r="AG221" s="1081">
        <f t="shared" si="97"/>
        <v>0</v>
      </c>
      <c r="AH221" s="1079">
        <f t="shared" si="114"/>
        <v>0</v>
      </c>
      <c r="AI221" s="901">
        <f t="shared" si="120"/>
        <v>376009.78833333333</v>
      </c>
      <c r="AJ221" s="899">
        <f t="shared" si="120"/>
        <v>0</v>
      </c>
      <c r="AK221" s="899">
        <f t="shared" si="120"/>
        <v>0</v>
      </c>
      <c r="AL221" s="1080">
        <f t="shared" si="115"/>
        <v>0</v>
      </c>
      <c r="AM221" s="1079">
        <f t="shared" si="116"/>
        <v>0</v>
      </c>
      <c r="AN221" s="899">
        <f t="shared" si="110"/>
        <v>0</v>
      </c>
      <c r="AO221" s="899">
        <f t="shared" si="111"/>
        <v>0</v>
      </c>
      <c r="AP221" s="899">
        <f t="shared" si="117"/>
        <v>0</v>
      </c>
      <c r="AQ221" s="1081">
        <f t="shared" si="98"/>
        <v>0</v>
      </c>
      <c r="AR221" s="1079">
        <f t="shared" si="108"/>
        <v>0</v>
      </c>
      <c r="AS221" s="153"/>
      <c r="AT221" s="1082"/>
      <c r="AU221" s="523"/>
      <c r="AV221" s="1083" t="str">
        <f t="shared" si="109"/>
        <v>CA</v>
      </c>
      <c r="AW221" s="1083" t="str">
        <f t="shared" si="109"/>
        <v>CL</v>
      </c>
      <c r="AX221" s="1083" t="str">
        <f t="shared" si="109"/>
        <v>AIC</v>
      </c>
      <c r="AY221" s="1083" t="str">
        <f t="shared" si="101"/>
        <v>ERB</v>
      </c>
      <c r="AZ221" s="1083" t="str">
        <f t="shared" si="101"/>
        <v>GRB</v>
      </c>
      <c r="BA221" s="1083" t="str">
        <f t="shared" si="101"/>
        <v>Non-Op</v>
      </c>
      <c r="BC221" s="623"/>
      <c r="BD221" s="623"/>
      <c r="BF221" s="623"/>
      <c r="BG221" s="623"/>
      <c r="BH221" s="623"/>
      <c r="BI221" s="623"/>
      <c r="BJ221" s="623"/>
      <c r="BK221" s="623"/>
      <c r="BL221" s="623"/>
      <c r="BN221" s="902"/>
    </row>
    <row r="222" spans="1:66" s="638" customFormat="1" ht="12" customHeight="1">
      <c r="A222" s="643">
        <v>15111001</v>
      </c>
      <c r="B222" s="644" t="s">
        <v>3521</v>
      </c>
      <c r="C222" s="634" t="s">
        <v>1593</v>
      </c>
      <c r="D222" s="635" t="s">
        <v>3098</v>
      </c>
      <c r="E222" s="635"/>
      <c r="F222" s="634"/>
      <c r="G222" s="635"/>
      <c r="H222" s="1168">
        <v>235220.82</v>
      </c>
      <c r="I222" s="1168">
        <v>235220.82</v>
      </c>
      <c r="J222" s="1168">
        <v>235220.82</v>
      </c>
      <c r="K222" s="1168">
        <v>235220.82</v>
      </c>
      <c r="L222" s="1168">
        <v>235220.82</v>
      </c>
      <c r="M222" s="1168">
        <v>235220.82</v>
      </c>
      <c r="N222" s="1168">
        <v>235220.82</v>
      </c>
      <c r="O222" s="1168">
        <v>234989.9</v>
      </c>
      <c r="P222" s="1168">
        <v>234989.9</v>
      </c>
      <c r="Q222" s="1168">
        <v>234910.11</v>
      </c>
      <c r="R222" s="1168">
        <v>234910.11</v>
      </c>
      <c r="S222" s="1168">
        <v>234910.11</v>
      </c>
      <c r="T222" s="1168">
        <v>234271.63</v>
      </c>
      <c r="U222" s="567"/>
      <c r="V222" s="567">
        <f t="shared" si="106"/>
        <v>235065.10624999998</v>
      </c>
      <c r="W222" s="1084"/>
      <c r="X222" s="1085"/>
      <c r="Y222" s="591">
        <f t="shared" si="121"/>
        <v>234271.63</v>
      </c>
      <c r="Z222" s="899">
        <f t="shared" si="121"/>
        <v>0</v>
      </c>
      <c r="AA222" s="899">
        <f t="shared" si="121"/>
        <v>0</v>
      </c>
      <c r="AB222" s="1080">
        <f t="shared" si="112"/>
        <v>0</v>
      </c>
      <c r="AC222" s="1079">
        <f t="shared" si="113"/>
        <v>0</v>
      </c>
      <c r="AD222" s="899">
        <f t="shared" si="122"/>
        <v>0</v>
      </c>
      <c r="AE222" s="903">
        <f t="shared" si="118"/>
        <v>0</v>
      </c>
      <c r="AF222" s="1080">
        <f t="shared" si="119"/>
        <v>0</v>
      </c>
      <c r="AG222" s="1081">
        <f t="shared" si="97"/>
        <v>0</v>
      </c>
      <c r="AH222" s="1079">
        <f t="shared" si="114"/>
        <v>0</v>
      </c>
      <c r="AI222" s="901">
        <f t="shared" si="120"/>
        <v>235065.10624999998</v>
      </c>
      <c r="AJ222" s="899">
        <f t="shared" si="120"/>
        <v>0</v>
      </c>
      <c r="AK222" s="899">
        <f t="shared" si="120"/>
        <v>0</v>
      </c>
      <c r="AL222" s="1080">
        <f t="shared" si="115"/>
        <v>0</v>
      </c>
      <c r="AM222" s="1079">
        <f t="shared" si="116"/>
        <v>0</v>
      </c>
      <c r="AN222" s="899">
        <f t="shared" si="110"/>
        <v>0</v>
      </c>
      <c r="AO222" s="899">
        <f t="shared" si="111"/>
        <v>0</v>
      </c>
      <c r="AP222" s="899">
        <f t="shared" si="117"/>
        <v>0</v>
      </c>
      <c r="AQ222" s="1081">
        <f t="shared" si="98"/>
        <v>0</v>
      </c>
      <c r="AR222" s="1079">
        <f t="shared" si="108"/>
        <v>0</v>
      </c>
      <c r="AS222" s="153"/>
      <c r="AT222" s="1082"/>
      <c r="AU222" s="523"/>
      <c r="AV222" s="1083" t="str">
        <f t="shared" si="109"/>
        <v>CA</v>
      </c>
      <c r="AW222" s="1083" t="str">
        <f t="shared" si="109"/>
        <v>CL</v>
      </c>
      <c r="AX222" s="1083" t="str">
        <f t="shared" si="109"/>
        <v>AIC</v>
      </c>
      <c r="AY222" s="1083" t="str">
        <f t="shared" si="101"/>
        <v>ERB</v>
      </c>
      <c r="AZ222" s="1083" t="str">
        <f t="shared" si="101"/>
        <v>GRB</v>
      </c>
      <c r="BA222" s="1083" t="str">
        <f t="shared" si="101"/>
        <v>Non-Op</v>
      </c>
      <c r="BC222" s="623"/>
      <c r="BD222" s="623"/>
      <c r="BF222" s="623"/>
      <c r="BG222" s="623"/>
      <c r="BH222" s="623"/>
      <c r="BI222" s="623"/>
      <c r="BJ222" s="623"/>
      <c r="BK222" s="623"/>
      <c r="BL222" s="623"/>
      <c r="BN222" s="902"/>
    </row>
    <row r="223" spans="1:66" s="638" customFormat="1" ht="12" customHeight="1">
      <c r="A223" s="643">
        <v>15400023</v>
      </c>
      <c r="B223" s="644" t="s">
        <v>3522</v>
      </c>
      <c r="C223" s="634" t="s">
        <v>1594</v>
      </c>
      <c r="D223" s="635" t="s">
        <v>3098</v>
      </c>
      <c r="E223" s="635"/>
      <c r="F223" s="634"/>
      <c r="G223" s="635"/>
      <c r="H223" s="1168">
        <v>49859046.530000001</v>
      </c>
      <c r="I223" s="1168">
        <v>51704877.329999998</v>
      </c>
      <c r="J223" s="1168">
        <v>54742333.299999997</v>
      </c>
      <c r="K223" s="1168">
        <v>55377669.990000002</v>
      </c>
      <c r="L223" s="1168">
        <v>57688051.119999997</v>
      </c>
      <c r="M223" s="1168">
        <v>65456711.229999997</v>
      </c>
      <c r="N223" s="1168">
        <v>62969834.170000002</v>
      </c>
      <c r="O223" s="1168">
        <v>60995178.740000002</v>
      </c>
      <c r="P223" s="1168">
        <v>60965246.729999997</v>
      </c>
      <c r="Q223" s="1168">
        <v>70579460</v>
      </c>
      <c r="R223" s="1168">
        <v>66479584.689999998</v>
      </c>
      <c r="S223" s="1168">
        <v>67303491.409999996</v>
      </c>
      <c r="T223" s="1168">
        <v>65650276.25</v>
      </c>
      <c r="U223" s="567"/>
      <c r="V223" s="567">
        <f t="shared" si="106"/>
        <v>61001425.008333348</v>
      </c>
      <c r="W223" s="1084"/>
      <c r="X223" s="1085"/>
      <c r="Y223" s="591">
        <f t="shared" si="121"/>
        <v>65650276.25</v>
      </c>
      <c r="Z223" s="899">
        <f t="shared" si="121"/>
        <v>0</v>
      </c>
      <c r="AA223" s="899">
        <f t="shared" si="121"/>
        <v>0</v>
      </c>
      <c r="AB223" s="1080">
        <f t="shared" si="112"/>
        <v>0</v>
      </c>
      <c r="AC223" s="1079">
        <f t="shared" si="113"/>
        <v>0</v>
      </c>
      <c r="AD223" s="899">
        <f t="shared" si="122"/>
        <v>0</v>
      </c>
      <c r="AE223" s="903">
        <f t="shared" si="118"/>
        <v>0</v>
      </c>
      <c r="AF223" s="1080">
        <f t="shared" si="119"/>
        <v>0</v>
      </c>
      <c r="AG223" s="1081">
        <f t="shared" si="97"/>
        <v>0</v>
      </c>
      <c r="AH223" s="1079">
        <f t="shared" si="114"/>
        <v>0</v>
      </c>
      <c r="AI223" s="901">
        <f t="shared" si="120"/>
        <v>61001425.008333348</v>
      </c>
      <c r="AJ223" s="899">
        <f t="shared" si="120"/>
        <v>0</v>
      </c>
      <c r="AK223" s="899">
        <f t="shared" si="120"/>
        <v>0</v>
      </c>
      <c r="AL223" s="1080">
        <f t="shared" si="115"/>
        <v>0</v>
      </c>
      <c r="AM223" s="1079">
        <f t="shared" si="116"/>
        <v>0</v>
      </c>
      <c r="AN223" s="899">
        <f t="shared" si="110"/>
        <v>0</v>
      </c>
      <c r="AO223" s="899">
        <f t="shared" si="111"/>
        <v>0</v>
      </c>
      <c r="AP223" s="899">
        <f t="shared" si="117"/>
        <v>0</v>
      </c>
      <c r="AQ223" s="1081">
        <f t="shared" si="98"/>
        <v>0</v>
      </c>
      <c r="AR223" s="1079">
        <f t="shared" si="108"/>
        <v>0</v>
      </c>
      <c r="AS223" s="153"/>
      <c r="AT223" s="1082"/>
      <c r="AU223" s="523"/>
      <c r="AV223" s="1083" t="str">
        <f t="shared" si="109"/>
        <v>CA</v>
      </c>
      <c r="AW223" s="1083" t="str">
        <f t="shared" si="109"/>
        <v>CL</v>
      </c>
      <c r="AX223" s="1083" t="str">
        <f t="shared" si="109"/>
        <v>AIC</v>
      </c>
      <c r="AY223" s="1083" t="str">
        <f t="shared" si="101"/>
        <v>ERB</v>
      </c>
      <c r="AZ223" s="1083" t="str">
        <f t="shared" si="101"/>
        <v>GRB</v>
      </c>
      <c r="BA223" s="1083" t="str">
        <f t="shared" si="101"/>
        <v>Non-Op</v>
      </c>
      <c r="BC223" s="623"/>
      <c r="BD223" s="623"/>
      <c r="BF223" s="623"/>
      <c r="BG223" s="623"/>
      <c r="BH223" s="623"/>
      <c r="BI223" s="623"/>
      <c r="BJ223" s="623"/>
      <c r="BK223" s="623"/>
      <c r="BL223" s="623"/>
      <c r="BN223" s="902"/>
    </row>
    <row r="224" spans="1:66" s="638" customFormat="1" ht="12" customHeight="1">
      <c r="A224" s="643">
        <v>15400031</v>
      </c>
      <c r="B224" s="644" t="s">
        <v>3523</v>
      </c>
      <c r="C224" s="634" t="s">
        <v>1595</v>
      </c>
      <c r="D224" s="635" t="s">
        <v>3098</v>
      </c>
      <c r="E224" s="635"/>
      <c r="F224" s="634"/>
      <c r="G224" s="635"/>
      <c r="H224" s="1168">
        <v>0</v>
      </c>
      <c r="I224" s="1168">
        <v>0</v>
      </c>
      <c r="J224" s="1168">
        <v>0</v>
      </c>
      <c r="K224" s="1168">
        <v>0</v>
      </c>
      <c r="L224" s="1168">
        <v>0</v>
      </c>
      <c r="M224" s="1168">
        <v>0</v>
      </c>
      <c r="N224" s="1168">
        <v>0</v>
      </c>
      <c r="O224" s="1168">
        <v>0</v>
      </c>
      <c r="P224" s="1168">
        <v>0</v>
      </c>
      <c r="Q224" s="1168">
        <v>0</v>
      </c>
      <c r="R224" s="1168">
        <v>0</v>
      </c>
      <c r="S224" s="1168">
        <v>0</v>
      </c>
      <c r="T224" s="1168">
        <v>0</v>
      </c>
      <c r="U224" s="567"/>
      <c r="V224" s="567">
        <f t="shared" si="106"/>
        <v>0</v>
      </c>
      <c r="W224" s="1084"/>
      <c r="X224" s="1085"/>
      <c r="Y224" s="591">
        <f t="shared" si="121"/>
        <v>0</v>
      </c>
      <c r="Z224" s="899">
        <f t="shared" si="121"/>
        <v>0</v>
      </c>
      <c r="AA224" s="899">
        <f t="shared" si="121"/>
        <v>0</v>
      </c>
      <c r="AB224" s="1080">
        <f t="shared" si="112"/>
        <v>0</v>
      </c>
      <c r="AC224" s="1079">
        <f t="shared" si="113"/>
        <v>0</v>
      </c>
      <c r="AD224" s="899">
        <f t="shared" si="122"/>
        <v>0</v>
      </c>
      <c r="AE224" s="903">
        <f t="shared" si="118"/>
        <v>0</v>
      </c>
      <c r="AF224" s="1080">
        <f t="shared" si="119"/>
        <v>0</v>
      </c>
      <c r="AG224" s="1081">
        <f t="shared" si="97"/>
        <v>0</v>
      </c>
      <c r="AH224" s="1079">
        <f t="shared" si="114"/>
        <v>0</v>
      </c>
      <c r="AI224" s="901">
        <f t="shared" si="120"/>
        <v>0</v>
      </c>
      <c r="AJ224" s="899">
        <f t="shared" si="120"/>
        <v>0</v>
      </c>
      <c r="AK224" s="899">
        <f t="shared" si="120"/>
        <v>0</v>
      </c>
      <c r="AL224" s="1080">
        <f t="shared" si="115"/>
        <v>0</v>
      </c>
      <c r="AM224" s="1079">
        <f t="shared" si="116"/>
        <v>0</v>
      </c>
      <c r="AN224" s="899">
        <f t="shared" si="110"/>
        <v>0</v>
      </c>
      <c r="AO224" s="899">
        <f t="shared" si="111"/>
        <v>0</v>
      </c>
      <c r="AP224" s="899">
        <f t="shared" si="117"/>
        <v>0</v>
      </c>
      <c r="AQ224" s="1081">
        <f t="shared" si="98"/>
        <v>0</v>
      </c>
      <c r="AR224" s="1079">
        <f t="shared" si="108"/>
        <v>0</v>
      </c>
      <c r="AS224" s="153"/>
      <c r="AT224" s="1082"/>
      <c r="AU224" s="523"/>
      <c r="AV224" s="1083" t="str">
        <f t="shared" si="109"/>
        <v>CA</v>
      </c>
      <c r="AW224" s="1083" t="str">
        <f t="shared" si="109"/>
        <v>CL</v>
      </c>
      <c r="AX224" s="1083" t="str">
        <f t="shared" si="109"/>
        <v>AIC</v>
      </c>
      <c r="AY224" s="1083" t="str">
        <f t="shared" si="101"/>
        <v>ERB</v>
      </c>
      <c r="AZ224" s="1083" t="str">
        <f t="shared" si="101"/>
        <v>GRB</v>
      </c>
      <c r="BA224" s="1083" t="str">
        <f t="shared" si="101"/>
        <v>Non-Op</v>
      </c>
      <c r="BC224" s="623"/>
      <c r="BD224" s="623"/>
      <c r="BF224" s="623"/>
      <c r="BG224" s="623"/>
      <c r="BH224" s="623"/>
      <c r="BI224" s="623"/>
      <c r="BJ224" s="623"/>
      <c r="BK224" s="623"/>
      <c r="BL224" s="623"/>
      <c r="BN224" s="902"/>
    </row>
    <row r="225" spans="1:66" s="638" customFormat="1" ht="12" customHeight="1">
      <c r="A225" s="643">
        <v>15400033</v>
      </c>
      <c r="B225" s="644" t="s">
        <v>3524</v>
      </c>
      <c r="C225" s="634" t="s">
        <v>1596</v>
      </c>
      <c r="D225" s="635" t="s">
        <v>3098</v>
      </c>
      <c r="E225" s="635"/>
      <c r="F225" s="634"/>
      <c r="G225" s="635"/>
      <c r="H225" s="1168">
        <v>-49495847.700000003</v>
      </c>
      <c r="I225" s="1168">
        <v>-51341984.880000003</v>
      </c>
      <c r="J225" s="1168">
        <v>-54371132.670000002</v>
      </c>
      <c r="K225" s="1168">
        <v>-55006469.359999999</v>
      </c>
      <c r="L225" s="1168">
        <v>-57316850.490000002</v>
      </c>
      <c r="M225" s="1168">
        <v>-64957119.469999999</v>
      </c>
      <c r="N225" s="1168">
        <v>-62405479.329999998</v>
      </c>
      <c r="O225" s="1168">
        <v>-59999344.840000004</v>
      </c>
      <c r="P225" s="1168">
        <v>-59969412.829999998</v>
      </c>
      <c r="Q225" s="1168">
        <v>-68846473.560000002</v>
      </c>
      <c r="R225" s="1168">
        <v>-64743054.240000002</v>
      </c>
      <c r="S225" s="1168">
        <v>-62936940.649999999</v>
      </c>
      <c r="T225" s="1168">
        <v>-64449512.049999997</v>
      </c>
      <c r="U225" s="567"/>
      <c r="V225" s="567">
        <f t="shared" si="106"/>
        <v>-59905578.516249992</v>
      </c>
      <c r="W225" s="1084"/>
      <c r="X225" s="1085"/>
      <c r="Y225" s="591">
        <f t="shared" si="121"/>
        <v>-64449512.049999997</v>
      </c>
      <c r="Z225" s="899">
        <f t="shared" si="121"/>
        <v>0</v>
      </c>
      <c r="AA225" s="899">
        <f t="shared" si="121"/>
        <v>0</v>
      </c>
      <c r="AB225" s="1080">
        <f t="shared" si="112"/>
        <v>0</v>
      </c>
      <c r="AC225" s="1079">
        <f t="shared" si="113"/>
        <v>0</v>
      </c>
      <c r="AD225" s="899">
        <f t="shared" si="122"/>
        <v>0</v>
      </c>
      <c r="AE225" s="903">
        <f t="shared" si="118"/>
        <v>0</v>
      </c>
      <c r="AF225" s="1080">
        <f t="shared" si="119"/>
        <v>0</v>
      </c>
      <c r="AG225" s="1081">
        <f t="shared" si="97"/>
        <v>0</v>
      </c>
      <c r="AH225" s="1079">
        <f t="shared" si="114"/>
        <v>0</v>
      </c>
      <c r="AI225" s="901">
        <f t="shared" si="120"/>
        <v>-59905578.516249992</v>
      </c>
      <c r="AJ225" s="899">
        <f t="shared" si="120"/>
        <v>0</v>
      </c>
      <c r="AK225" s="899">
        <f t="shared" si="120"/>
        <v>0</v>
      </c>
      <c r="AL225" s="1080">
        <f t="shared" si="115"/>
        <v>0</v>
      </c>
      <c r="AM225" s="1079">
        <f t="shared" si="116"/>
        <v>0</v>
      </c>
      <c r="AN225" s="899">
        <f t="shared" si="110"/>
        <v>0</v>
      </c>
      <c r="AO225" s="899">
        <f t="shared" si="111"/>
        <v>0</v>
      </c>
      <c r="AP225" s="899">
        <f t="shared" si="117"/>
        <v>0</v>
      </c>
      <c r="AQ225" s="1081">
        <f t="shared" si="98"/>
        <v>0</v>
      </c>
      <c r="AR225" s="1079">
        <f t="shared" si="108"/>
        <v>0</v>
      </c>
      <c r="AS225" s="153"/>
      <c r="AT225" s="1082"/>
      <c r="AU225" s="523"/>
      <c r="AV225" s="1083" t="str">
        <f t="shared" si="109"/>
        <v>CA</v>
      </c>
      <c r="AW225" s="1083" t="str">
        <f t="shared" si="109"/>
        <v>CL</v>
      </c>
      <c r="AX225" s="1083" t="str">
        <f t="shared" si="109"/>
        <v>AIC</v>
      </c>
      <c r="AY225" s="1083" t="str">
        <f t="shared" si="101"/>
        <v>ERB</v>
      </c>
      <c r="AZ225" s="1083" t="str">
        <f t="shared" si="101"/>
        <v>GRB</v>
      </c>
      <c r="BA225" s="1083" t="str">
        <f t="shared" si="101"/>
        <v>Non-Op</v>
      </c>
      <c r="BC225" s="623"/>
      <c r="BD225" s="623"/>
      <c r="BF225" s="623"/>
      <c r="BG225" s="623"/>
      <c r="BH225" s="623"/>
      <c r="BI225" s="623"/>
      <c r="BJ225" s="623"/>
      <c r="BK225" s="623"/>
      <c r="BL225" s="623"/>
      <c r="BN225" s="902"/>
    </row>
    <row r="226" spans="1:66" s="638" customFormat="1" ht="12" customHeight="1">
      <c r="A226" s="645">
        <v>15400041</v>
      </c>
      <c r="B226" s="646" t="s">
        <v>3525</v>
      </c>
      <c r="C226" s="647" t="s">
        <v>1597</v>
      </c>
      <c r="D226" s="648" t="s">
        <v>3098</v>
      </c>
      <c r="E226" s="648"/>
      <c r="F226" s="647"/>
      <c r="G226" s="648"/>
      <c r="H226" s="1171">
        <v>4885521.74</v>
      </c>
      <c r="I226" s="1171">
        <v>4905531.0599999996</v>
      </c>
      <c r="J226" s="1171">
        <v>5012040.75</v>
      </c>
      <c r="K226" s="1171">
        <v>4870574.91</v>
      </c>
      <c r="L226" s="1171">
        <v>5175641.4800000004</v>
      </c>
      <c r="M226" s="1171">
        <v>5195650.0599999996</v>
      </c>
      <c r="N226" s="1171">
        <v>5272194.83</v>
      </c>
      <c r="O226" s="1171">
        <v>5288947.83</v>
      </c>
      <c r="P226" s="1171">
        <v>5223353.87</v>
      </c>
      <c r="Q226" s="1171">
        <v>4975898.53</v>
      </c>
      <c r="R226" s="1171">
        <v>4791723.8099999996</v>
      </c>
      <c r="S226" s="1171">
        <v>4812388.91</v>
      </c>
      <c r="T226" s="1171">
        <v>4894174.08</v>
      </c>
      <c r="U226" s="569"/>
      <c r="V226" s="569">
        <f t="shared" si="106"/>
        <v>5034482.8291666657</v>
      </c>
      <c r="W226" s="1084"/>
      <c r="X226" s="1085"/>
      <c r="Y226" s="591">
        <f t="shared" si="121"/>
        <v>4894174.08</v>
      </c>
      <c r="Z226" s="899">
        <f t="shared" si="121"/>
        <v>0</v>
      </c>
      <c r="AA226" s="899">
        <f t="shared" si="121"/>
        <v>0</v>
      </c>
      <c r="AB226" s="1080">
        <f t="shared" si="112"/>
        <v>0</v>
      </c>
      <c r="AC226" s="1079">
        <f t="shared" si="113"/>
        <v>0</v>
      </c>
      <c r="AD226" s="899">
        <f t="shared" si="122"/>
        <v>0</v>
      </c>
      <c r="AE226" s="903">
        <f t="shared" si="118"/>
        <v>0</v>
      </c>
      <c r="AF226" s="1080">
        <f t="shared" si="119"/>
        <v>0</v>
      </c>
      <c r="AG226" s="1081">
        <f t="shared" si="97"/>
        <v>0</v>
      </c>
      <c r="AH226" s="1079">
        <f t="shared" si="114"/>
        <v>0</v>
      </c>
      <c r="AI226" s="901">
        <f t="shared" si="120"/>
        <v>5034482.8291666657</v>
      </c>
      <c r="AJ226" s="899">
        <f t="shared" si="120"/>
        <v>0</v>
      </c>
      <c r="AK226" s="899">
        <f t="shared" si="120"/>
        <v>0</v>
      </c>
      <c r="AL226" s="1080">
        <f t="shared" si="115"/>
        <v>0</v>
      </c>
      <c r="AM226" s="1079">
        <f t="shared" si="116"/>
        <v>0</v>
      </c>
      <c r="AN226" s="899">
        <f t="shared" si="110"/>
        <v>0</v>
      </c>
      <c r="AO226" s="899">
        <f t="shared" si="111"/>
        <v>0</v>
      </c>
      <c r="AP226" s="899">
        <f t="shared" si="117"/>
        <v>0</v>
      </c>
      <c r="AQ226" s="1081">
        <f t="shared" si="98"/>
        <v>0</v>
      </c>
      <c r="AR226" s="1079">
        <f t="shared" si="108"/>
        <v>0</v>
      </c>
      <c r="AS226" s="153"/>
      <c r="AT226" s="1082"/>
      <c r="AU226" s="523"/>
      <c r="AV226" s="1083" t="str">
        <f t="shared" si="109"/>
        <v>CA</v>
      </c>
      <c r="AW226" s="1083" t="str">
        <f t="shared" si="109"/>
        <v>CL</v>
      </c>
      <c r="AX226" s="1083" t="str">
        <f t="shared" si="109"/>
        <v>AIC</v>
      </c>
      <c r="AY226" s="1083" t="str">
        <f t="shared" si="101"/>
        <v>ERB</v>
      </c>
      <c r="AZ226" s="1083" t="str">
        <f t="shared" si="101"/>
        <v>GRB</v>
      </c>
      <c r="BA226" s="1083" t="str">
        <f t="shared" si="101"/>
        <v>Non-Op</v>
      </c>
      <c r="BC226" s="623"/>
      <c r="BD226" s="623"/>
      <c r="BF226" s="623"/>
      <c r="BG226" s="623"/>
      <c r="BH226" s="623"/>
      <c r="BI226" s="623"/>
      <c r="BJ226" s="623"/>
      <c r="BK226" s="623"/>
      <c r="BL226" s="623"/>
      <c r="BN226" s="902"/>
    </row>
    <row r="227" spans="1:66" s="638" customFormat="1" ht="12" customHeight="1">
      <c r="A227" s="643">
        <v>15400061</v>
      </c>
      <c r="B227" s="644" t="s">
        <v>3526</v>
      </c>
      <c r="C227" s="634" t="s">
        <v>1598</v>
      </c>
      <c r="D227" s="635" t="s">
        <v>3098</v>
      </c>
      <c r="E227" s="635"/>
      <c r="F227" s="634"/>
      <c r="G227" s="635"/>
      <c r="H227" s="1168">
        <v>27291706.850000001</v>
      </c>
      <c r="I227" s="1168">
        <v>27870118.870000001</v>
      </c>
      <c r="J227" s="1168">
        <v>27868938.579999998</v>
      </c>
      <c r="K227" s="1168">
        <v>27476627.050000001</v>
      </c>
      <c r="L227" s="1168">
        <v>27986348.530000001</v>
      </c>
      <c r="M227" s="1168">
        <v>28234965.699999999</v>
      </c>
      <c r="N227" s="1168">
        <v>28175710.469999999</v>
      </c>
      <c r="O227" s="1168">
        <v>28156768.899999999</v>
      </c>
      <c r="P227" s="1168">
        <v>28199735.41</v>
      </c>
      <c r="Q227" s="1168">
        <v>28157187.239999998</v>
      </c>
      <c r="R227" s="1168">
        <v>28121275.829999998</v>
      </c>
      <c r="S227" s="1168">
        <v>28542754.079999998</v>
      </c>
      <c r="T227" s="1168">
        <v>28424409.77</v>
      </c>
      <c r="U227" s="567"/>
      <c r="V227" s="567">
        <f t="shared" si="106"/>
        <v>28054040.747499999</v>
      </c>
      <c r="W227" s="1084"/>
      <c r="X227" s="1085"/>
      <c r="Y227" s="591">
        <f t="shared" si="121"/>
        <v>28424409.77</v>
      </c>
      <c r="Z227" s="899">
        <f t="shared" si="121"/>
        <v>0</v>
      </c>
      <c r="AA227" s="899">
        <f t="shared" si="121"/>
        <v>0</v>
      </c>
      <c r="AB227" s="1080">
        <f t="shared" si="112"/>
        <v>0</v>
      </c>
      <c r="AC227" s="1079">
        <f t="shared" si="113"/>
        <v>0</v>
      </c>
      <c r="AD227" s="899">
        <f t="shared" si="122"/>
        <v>0</v>
      </c>
      <c r="AE227" s="903">
        <f t="shared" si="118"/>
        <v>0</v>
      </c>
      <c r="AF227" s="1080">
        <f t="shared" si="119"/>
        <v>0</v>
      </c>
      <c r="AG227" s="1081">
        <f t="shared" si="97"/>
        <v>0</v>
      </c>
      <c r="AH227" s="1079">
        <f t="shared" si="114"/>
        <v>0</v>
      </c>
      <c r="AI227" s="901">
        <f t="shared" si="120"/>
        <v>28054040.747499999</v>
      </c>
      <c r="AJ227" s="899">
        <f t="shared" si="120"/>
        <v>0</v>
      </c>
      <c r="AK227" s="899">
        <f t="shared" si="120"/>
        <v>0</v>
      </c>
      <c r="AL227" s="1080">
        <f t="shared" si="115"/>
        <v>0</v>
      </c>
      <c r="AM227" s="1079">
        <f t="shared" si="116"/>
        <v>0</v>
      </c>
      <c r="AN227" s="899">
        <f t="shared" si="110"/>
        <v>0</v>
      </c>
      <c r="AO227" s="899">
        <f t="shared" si="111"/>
        <v>0</v>
      </c>
      <c r="AP227" s="899">
        <f t="shared" si="117"/>
        <v>0</v>
      </c>
      <c r="AQ227" s="1081">
        <f t="shared" si="98"/>
        <v>0</v>
      </c>
      <c r="AR227" s="1079">
        <f t="shared" si="108"/>
        <v>0</v>
      </c>
      <c r="AS227" s="153"/>
      <c r="AT227" s="1082"/>
      <c r="AU227" s="523"/>
      <c r="AV227" s="1083" t="str">
        <f t="shared" si="109"/>
        <v>CA</v>
      </c>
      <c r="AW227" s="1083" t="str">
        <f t="shared" si="109"/>
        <v>CL</v>
      </c>
      <c r="AX227" s="1083" t="str">
        <f t="shared" si="109"/>
        <v>AIC</v>
      </c>
      <c r="AY227" s="1083" t="str">
        <f t="shared" si="101"/>
        <v>ERB</v>
      </c>
      <c r="AZ227" s="1083" t="str">
        <f t="shared" si="101"/>
        <v>GRB</v>
      </c>
      <c r="BA227" s="1083" t="str">
        <f t="shared" si="101"/>
        <v>Non-Op</v>
      </c>
      <c r="BC227" s="623"/>
      <c r="BD227" s="623"/>
      <c r="BF227" s="623"/>
      <c r="BG227" s="623"/>
      <c r="BH227" s="623"/>
      <c r="BI227" s="623"/>
      <c r="BJ227" s="623"/>
      <c r="BK227" s="623"/>
      <c r="BL227" s="623"/>
      <c r="BN227" s="924"/>
    </row>
    <row r="228" spans="1:66" s="638" customFormat="1" ht="12" customHeight="1">
      <c r="A228" s="643">
        <v>15400091</v>
      </c>
      <c r="B228" s="644" t="s">
        <v>3057</v>
      </c>
      <c r="C228" s="634" t="s">
        <v>1599</v>
      </c>
      <c r="D228" s="635" t="s">
        <v>3098</v>
      </c>
      <c r="E228" s="635"/>
      <c r="F228" s="683">
        <v>43191</v>
      </c>
      <c r="G228" s="635"/>
      <c r="H228" s="1168">
        <v>169145.54</v>
      </c>
      <c r="I228" s="1168">
        <v>169145.54</v>
      </c>
      <c r="J228" s="1168">
        <v>169145.54</v>
      </c>
      <c r="K228" s="1168">
        <v>169145.54</v>
      </c>
      <c r="L228" s="1168">
        <v>169145.54</v>
      </c>
      <c r="M228" s="1168">
        <v>169145.54</v>
      </c>
      <c r="N228" s="1168">
        <v>169145.54</v>
      </c>
      <c r="O228" s="1168">
        <v>169145.54</v>
      </c>
      <c r="P228" s="1168">
        <v>169145.54</v>
      </c>
      <c r="Q228" s="1168">
        <v>169145.54</v>
      </c>
      <c r="R228" s="1168">
        <v>169145.54</v>
      </c>
      <c r="S228" s="1168">
        <v>169145.54</v>
      </c>
      <c r="T228" s="1168">
        <v>169145.54</v>
      </c>
      <c r="U228" s="567"/>
      <c r="V228" s="567">
        <f t="shared" si="106"/>
        <v>169145.54</v>
      </c>
      <c r="W228" s="1090"/>
      <c r="X228" s="1091"/>
      <c r="Y228" s="591">
        <f t="shared" si="121"/>
        <v>169145.54</v>
      </c>
      <c r="Z228" s="899">
        <f t="shared" si="121"/>
        <v>0</v>
      </c>
      <c r="AA228" s="899">
        <f t="shared" si="121"/>
        <v>0</v>
      </c>
      <c r="AB228" s="1080">
        <f t="shared" si="112"/>
        <v>0</v>
      </c>
      <c r="AC228" s="1079">
        <f t="shared" si="113"/>
        <v>0</v>
      </c>
      <c r="AD228" s="899">
        <f t="shared" si="122"/>
        <v>0</v>
      </c>
      <c r="AE228" s="903">
        <f t="shared" si="118"/>
        <v>0</v>
      </c>
      <c r="AF228" s="1080">
        <f t="shared" si="119"/>
        <v>0</v>
      </c>
      <c r="AG228" s="1081">
        <f t="shared" si="97"/>
        <v>0</v>
      </c>
      <c r="AH228" s="1079">
        <f t="shared" si="114"/>
        <v>0</v>
      </c>
      <c r="AI228" s="901">
        <f t="shared" si="120"/>
        <v>169145.54</v>
      </c>
      <c r="AJ228" s="899">
        <f t="shared" si="120"/>
        <v>0</v>
      </c>
      <c r="AK228" s="899">
        <f t="shared" si="120"/>
        <v>0</v>
      </c>
      <c r="AL228" s="1080">
        <f t="shared" si="115"/>
        <v>0</v>
      </c>
      <c r="AM228" s="1079">
        <f t="shared" si="116"/>
        <v>0</v>
      </c>
      <c r="AN228" s="899">
        <f t="shared" si="110"/>
        <v>0</v>
      </c>
      <c r="AO228" s="899">
        <f t="shared" si="111"/>
        <v>0</v>
      </c>
      <c r="AP228" s="899">
        <f t="shared" si="117"/>
        <v>0</v>
      </c>
      <c r="AQ228" s="1081"/>
      <c r="AR228" s="1079">
        <f t="shared" si="108"/>
        <v>0</v>
      </c>
      <c r="AS228" s="153"/>
      <c r="AT228" s="1082"/>
      <c r="AU228" s="523"/>
      <c r="AV228" s="1083" t="str">
        <f t="shared" si="109"/>
        <v>CA</v>
      </c>
      <c r="AW228" s="1083" t="str">
        <f t="shared" si="109"/>
        <v>CL</v>
      </c>
      <c r="AX228" s="1083" t="str">
        <f t="shared" si="109"/>
        <v>AIC</v>
      </c>
      <c r="AY228" s="1083" t="str">
        <f t="shared" si="101"/>
        <v>ERB</v>
      </c>
      <c r="AZ228" s="1083" t="str">
        <f t="shared" si="101"/>
        <v>GRB</v>
      </c>
      <c r="BA228" s="1083" t="str">
        <f t="shared" si="101"/>
        <v>Non-Op</v>
      </c>
      <c r="BC228" s="623"/>
      <c r="BD228" s="623"/>
      <c r="BF228" s="623"/>
      <c r="BG228" s="623"/>
      <c r="BH228" s="623"/>
      <c r="BI228" s="623"/>
      <c r="BJ228" s="623"/>
      <c r="BK228" s="623"/>
      <c r="BL228" s="623"/>
      <c r="BN228" s="924"/>
    </row>
    <row r="229" spans="1:66" s="638" customFormat="1" ht="12" customHeight="1">
      <c r="A229" s="643">
        <v>15400101</v>
      </c>
      <c r="B229" s="644" t="s">
        <v>3527</v>
      </c>
      <c r="C229" s="634" t="s">
        <v>1600</v>
      </c>
      <c r="D229" s="635" t="s">
        <v>3098</v>
      </c>
      <c r="E229" s="635"/>
      <c r="F229" s="634"/>
      <c r="G229" s="635"/>
      <c r="H229" s="1168">
        <v>50147150.880000003</v>
      </c>
      <c r="I229" s="1168">
        <v>49434351.210000001</v>
      </c>
      <c r="J229" s="1168">
        <v>47810915.409999996</v>
      </c>
      <c r="K229" s="1168">
        <v>48987106.600000001</v>
      </c>
      <c r="L229" s="1168">
        <v>49974961.350000001</v>
      </c>
      <c r="M229" s="1168">
        <v>66267907.340000004</v>
      </c>
      <c r="N229" s="1168">
        <v>65748725.469999999</v>
      </c>
      <c r="O229" s="1168">
        <v>66382340.159999996</v>
      </c>
      <c r="P229" s="1168">
        <v>55091207.920000002</v>
      </c>
      <c r="Q229" s="1168">
        <v>55070530.859999999</v>
      </c>
      <c r="R229" s="1168">
        <v>54559943.18</v>
      </c>
      <c r="S229" s="1168">
        <v>55862723.509999998</v>
      </c>
      <c r="T229" s="1168">
        <v>55745615.140000001</v>
      </c>
      <c r="U229" s="567"/>
      <c r="V229" s="567">
        <f t="shared" si="106"/>
        <v>55678091.335000001</v>
      </c>
      <c r="W229" s="1084"/>
      <c r="X229" s="1085"/>
      <c r="Y229" s="591">
        <f t="shared" si="121"/>
        <v>55745615.140000001</v>
      </c>
      <c r="Z229" s="899">
        <f t="shared" si="121"/>
        <v>0</v>
      </c>
      <c r="AA229" s="899">
        <f t="shared" si="121"/>
        <v>0</v>
      </c>
      <c r="AB229" s="1080">
        <f t="shared" si="112"/>
        <v>0</v>
      </c>
      <c r="AC229" s="1079">
        <f t="shared" si="113"/>
        <v>0</v>
      </c>
      <c r="AD229" s="899">
        <f t="shared" si="122"/>
        <v>0</v>
      </c>
      <c r="AE229" s="903">
        <f t="shared" si="118"/>
        <v>0</v>
      </c>
      <c r="AF229" s="1080">
        <f t="shared" si="119"/>
        <v>0</v>
      </c>
      <c r="AG229" s="1081">
        <f t="shared" si="97"/>
        <v>0</v>
      </c>
      <c r="AH229" s="1079">
        <f t="shared" si="114"/>
        <v>0</v>
      </c>
      <c r="AI229" s="901">
        <f t="shared" si="120"/>
        <v>55678091.335000001</v>
      </c>
      <c r="AJ229" s="899">
        <f t="shared" si="120"/>
        <v>0</v>
      </c>
      <c r="AK229" s="899">
        <f t="shared" si="120"/>
        <v>0</v>
      </c>
      <c r="AL229" s="1080">
        <f t="shared" si="115"/>
        <v>0</v>
      </c>
      <c r="AM229" s="1079">
        <f t="shared" si="116"/>
        <v>0</v>
      </c>
      <c r="AN229" s="899">
        <f t="shared" si="110"/>
        <v>0</v>
      </c>
      <c r="AO229" s="899">
        <f t="shared" si="111"/>
        <v>0</v>
      </c>
      <c r="AP229" s="899">
        <f t="shared" si="117"/>
        <v>0</v>
      </c>
      <c r="AQ229" s="1081">
        <f t="shared" si="98"/>
        <v>0</v>
      </c>
      <c r="AR229" s="1079">
        <f t="shared" si="108"/>
        <v>0</v>
      </c>
      <c r="AS229" s="153"/>
      <c r="AT229" s="1082"/>
      <c r="AU229" s="523"/>
      <c r="AV229" s="1083" t="str">
        <f t="shared" si="109"/>
        <v>CA</v>
      </c>
      <c r="AW229" s="1083" t="str">
        <f t="shared" si="109"/>
        <v>CL</v>
      </c>
      <c r="AX229" s="1083" t="str">
        <f t="shared" si="109"/>
        <v>AIC</v>
      </c>
      <c r="AY229" s="1083" t="str">
        <f t="shared" si="101"/>
        <v>ERB</v>
      </c>
      <c r="AZ229" s="1083" t="str">
        <f t="shared" si="101"/>
        <v>GRB</v>
      </c>
      <c r="BA229" s="1083" t="str">
        <f t="shared" si="101"/>
        <v>Non-Op</v>
      </c>
      <c r="BC229" s="623"/>
      <c r="BD229" s="623"/>
      <c r="BF229" s="623"/>
      <c r="BG229" s="623"/>
      <c r="BH229" s="623"/>
      <c r="BI229" s="623"/>
      <c r="BJ229" s="623"/>
      <c r="BK229" s="623"/>
      <c r="BL229" s="623"/>
      <c r="BN229" s="924"/>
    </row>
    <row r="230" spans="1:66" s="638" customFormat="1" ht="12" customHeight="1">
      <c r="A230" s="643">
        <v>15400102</v>
      </c>
      <c r="B230" s="644" t="s">
        <v>3528</v>
      </c>
      <c r="C230" s="634" t="s">
        <v>1601</v>
      </c>
      <c r="D230" s="635" t="s">
        <v>3098</v>
      </c>
      <c r="E230" s="635"/>
      <c r="F230" s="634"/>
      <c r="G230" s="635"/>
      <c r="H230" s="1168">
        <v>14637868.65</v>
      </c>
      <c r="I230" s="1168">
        <v>14649151.18</v>
      </c>
      <c r="J230" s="1168">
        <v>14436235.49</v>
      </c>
      <c r="K230" s="1168">
        <v>14984194.109999999</v>
      </c>
      <c r="L230" s="1168">
        <v>15264423.34</v>
      </c>
      <c r="M230" s="1168">
        <v>14873902.08</v>
      </c>
      <c r="N230" s="1168">
        <v>14135019.720000001</v>
      </c>
      <c r="O230" s="1168">
        <v>13954720.220000001</v>
      </c>
      <c r="P230" s="1168">
        <v>14039718.390000001</v>
      </c>
      <c r="Q230" s="1168">
        <v>13747415.810000001</v>
      </c>
      <c r="R230" s="1168">
        <v>13432391.74</v>
      </c>
      <c r="S230" s="1168">
        <v>12893048.42</v>
      </c>
      <c r="T230" s="1168">
        <v>12714979.27</v>
      </c>
      <c r="U230" s="567"/>
      <c r="V230" s="567">
        <f t="shared" si="106"/>
        <v>14173887.038333334</v>
      </c>
      <c r="W230" s="1084"/>
      <c r="X230" s="1085"/>
      <c r="Y230" s="591">
        <f t="shared" si="121"/>
        <v>12714979.27</v>
      </c>
      <c r="Z230" s="899">
        <f t="shared" si="121"/>
        <v>0</v>
      </c>
      <c r="AA230" s="899">
        <f t="shared" si="121"/>
        <v>0</v>
      </c>
      <c r="AB230" s="1080">
        <f t="shared" si="112"/>
        <v>0</v>
      </c>
      <c r="AC230" s="1079">
        <f t="shared" si="113"/>
        <v>0</v>
      </c>
      <c r="AD230" s="899">
        <f t="shared" si="122"/>
        <v>0</v>
      </c>
      <c r="AE230" s="903">
        <f t="shared" si="118"/>
        <v>0</v>
      </c>
      <c r="AF230" s="1080">
        <f t="shared" si="119"/>
        <v>0</v>
      </c>
      <c r="AG230" s="1081">
        <f t="shared" si="97"/>
        <v>0</v>
      </c>
      <c r="AH230" s="1079">
        <f t="shared" si="114"/>
        <v>0</v>
      </c>
      <c r="AI230" s="901">
        <f t="shared" si="120"/>
        <v>14173887.038333334</v>
      </c>
      <c r="AJ230" s="899">
        <f t="shared" si="120"/>
        <v>0</v>
      </c>
      <c r="AK230" s="899">
        <f t="shared" si="120"/>
        <v>0</v>
      </c>
      <c r="AL230" s="1080">
        <f t="shared" si="115"/>
        <v>0</v>
      </c>
      <c r="AM230" s="1079">
        <f t="shared" si="116"/>
        <v>0</v>
      </c>
      <c r="AN230" s="899">
        <f t="shared" si="110"/>
        <v>0</v>
      </c>
      <c r="AO230" s="899">
        <f t="shared" si="111"/>
        <v>0</v>
      </c>
      <c r="AP230" s="899">
        <f t="shared" si="117"/>
        <v>0</v>
      </c>
      <c r="AQ230" s="1081">
        <f t="shared" si="98"/>
        <v>0</v>
      </c>
      <c r="AR230" s="1079">
        <f t="shared" si="108"/>
        <v>0</v>
      </c>
      <c r="AS230" s="153"/>
      <c r="AT230" s="1082"/>
      <c r="AU230" s="523"/>
      <c r="AV230" s="1083" t="str">
        <f t="shared" si="109"/>
        <v>CA</v>
      </c>
      <c r="AW230" s="1083" t="str">
        <f t="shared" si="109"/>
        <v>CL</v>
      </c>
      <c r="AX230" s="1083" t="str">
        <f t="shared" si="109"/>
        <v>AIC</v>
      </c>
      <c r="AY230" s="1083" t="str">
        <f t="shared" si="101"/>
        <v>ERB</v>
      </c>
      <c r="AZ230" s="1083" t="str">
        <f t="shared" si="101"/>
        <v>GRB</v>
      </c>
      <c r="BA230" s="1083" t="str">
        <f t="shared" si="101"/>
        <v>Non-Op</v>
      </c>
      <c r="BC230" s="623"/>
      <c r="BD230" s="623"/>
      <c r="BF230" s="623"/>
      <c r="BG230" s="623"/>
      <c r="BH230" s="623"/>
      <c r="BI230" s="623"/>
      <c r="BJ230" s="623"/>
      <c r="BK230" s="623"/>
      <c r="BL230" s="623"/>
      <c r="BN230" s="902"/>
    </row>
    <row r="231" spans="1:66" s="638" customFormat="1" ht="12" customHeight="1">
      <c r="A231" s="643">
        <v>15400103</v>
      </c>
      <c r="B231" s="644" t="s">
        <v>3529</v>
      </c>
      <c r="C231" s="634" t="s">
        <v>1602</v>
      </c>
      <c r="D231" s="635" t="s">
        <v>3098</v>
      </c>
      <c r="E231" s="635"/>
      <c r="F231" s="634"/>
      <c r="G231" s="635"/>
      <c r="H231" s="1168">
        <v>14889619.119999999</v>
      </c>
      <c r="I231" s="1168">
        <v>14704210.800000001</v>
      </c>
      <c r="J231" s="1168">
        <v>14127239.98</v>
      </c>
      <c r="K231" s="1168">
        <v>14056489.68</v>
      </c>
      <c r="L231" s="1168">
        <v>14120592.5</v>
      </c>
      <c r="M231" s="1168">
        <v>13971466.01</v>
      </c>
      <c r="N231" s="1168">
        <v>13481497.109999999</v>
      </c>
      <c r="O231" s="1168">
        <v>13223614.76</v>
      </c>
      <c r="P231" s="1168">
        <v>13140687.57</v>
      </c>
      <c r="Q231" s="1168">
        <v>12662500.75</v>
      </c>
      <c r="R231" s="1168">
        <v>12025115.560000001</v>
      </c>
      <c r="S231" s="1168">
        <v>11856211.279999999</v>
      </c>
      <c r="T231" s="1168">
        <v>11586536.060000001</v>
      </c>
      <c r="U231" s="567"/>
      <c r="V231" s="567">
        <f t="shared" si="106"/>
        <v>13383975.299166666</v>
      </c>
      <c r="W231" s="1084"/>
      <c r="X231" s="1085"/>
      <c r="Y231" s="591">
        <f t="shared" si="121"/>
        <v>11586536.060000001</v>
      </c>
      <c r="Z231" s="899">
        <f t="shared" si="121"/>
        <v>0</v>
      </c>
      <c r="AA231" s="899">
        <f t="shared" si="121"/>
        <v>0</v>
      </c>
      <c r="AB231" s="1080">
        <f t="shared" si="112"/>
        <v>0</v>
      </c>
      <c r="AC231" s="1079">
        <f t="shared" si="113"/>
        <v>0</v>
      </c>
      <c r="AD231" s="899">
        <f t="shared" si="122"/>
        <v>0</v>
      </c>
      <c r="AE231" s="903">
        <f t="shared" si="118"/>
        <v>0</v>
      </c>
      <c r="AF231" s="1080">
        <f t="shared" si="119"/>
        <v>0</v>
      </c>
      <c r="AG231" s="1081">
        <f t="shared" si="97"/>
        <v>0</v>
      </c>
      <c r="AH231" s="1079">
        <f t="shared" si="114"/>
        <v>0</v>
      </c>
      <c r="AI231" s="901">
        <f t="shared" si="120"/>
        <v>13383975.299166666</v>
      </c>
      <c r="AJ231" s="899">
        <f t="shared" si="120"/>
        <v>0</v>
      </c>
      <c r="AK231" s="899">
        <f t="shared" si="120"/>
        <v>0</v>
      </c>
      <c r="AL231" s="1080">
        <f t="shared" si="115"/>
        <v>0</v>
      </c>
      <c r="AM231" s="1079">
        <f t="shared" si="116"/>
        <v>0</v>
      </c>
      <c r="AN231" s="899">
        <f t="shared" si="110"/>
        <v>0</v>
      </c>
      <c r="AO231" s="899">
        <f t="shared" si="111"/>
        <v>0</v>
      </c>
      <c r="AP231" s="899">
        <f t="shared" si="117"/>
        <v>0</v>
      </c>
      <c r="AQ231" s="1081">
        <f t="shared" si="98"/>
        <v>0</v>
      </c>
      <c r="AR231" s="1079">
        <f t="shared" si="108"/>
        <v>0</v>
      </c>
      <c r="AS231" s="153"/>
      <c r="AT231" s="1082" t="s">
        <v>2769</v>
      </c>
      <c r="AU231" s="523"/>
      <c r="AV231" s="1083" t="str">
        <f t="shared" si="109"/>
        <v>CA</v>
      </c>
      <c r="AW231" s="1083" t="str">
        <f t="shared" si="109"/>
        <v>CL</v>
      </c>
      <c r="AX231" s="1083" t="str">
        <f t="shared" si="109"/>
        <v>AIC</v>
      </c>
      <c r="AY231" s="1083" t="str">
        <f t="shared" si="101"/>
        <v>ERB</v>
      </c>
      <c r="AZ231" s="1083" t="str">
        <f t="shared" si="101"/>
        <v>GRB</v>
      </c>
      <c r="BA231" s="1083" t="str">
        <f t="shared" si="101"/>
        <v>Non-Op</v>
      </c>
      <c r="BC231" s="623"/>
      <c r="BD231" s="623"/>
      <c r="BF231" s="623"/>
      <c r="BG231" s="623"/>
      <c r="BH231" s="623"/>
      <c r="BI231" s="623"/>
      <c r="BJ231" s="623"/>
      <c r="BK231" s="623"/>
      <c r="BL231" s="623"/>
      <c r="BN231" s="924"/>
    </row>
    <row r="232" spans="1:66" s="638" customFormat="1" ht="12" customHeight="1">
      <c r="A232" s="643">
        <v>15400181</v>
      </c>
      <c r="B232" s="644" t="s">
        <v>3530</v>
      </c>
      <c r="C232" s="634" t="s">
        <v>1603</v>
      </c>
      <c r="D232" s="635" t="s">
        <v>3098</v>
      </c>
      <c r="E232" s="635"/>
      <c r="F232" s="634"/>
      <c r="G232" s="635"/>
      <c r="H232" s="1168">
        <v>3170905.97</v>
      </c>
      <c r="I232" s="1168">
        <v>3179693.38</v>
      </c>
      <c r="J232" s="1168">
        <v>3264235.05</v>
      </c>
      <c r="K232" s="1168">
        <v>3297854.98</v>
      </c>
      <c r="L232" s="1168">
        <v>3321992.79</v>
      </c>
      <c r="M232" s="1168">
        <v>3323064.48</v>
      </c>
      <c r="N232" s="1168">
        <v>3167871.57</v>
      </c>
      <c r="O232" s="1168">
        <v>3149334.22</v>
      </c>
      <c r="P232" s="1168">
        <v>3124091.09</v>
      </c>
      <c r="Q232" s="1168">
        <v>3139104.43</v>
      </c>
      <c r="R232" s="1168">
        <v>3207760.31</v>
      </c>
      <c r="S232" s="1168">
        <v>3208369.95</v>
      </c>
      <c r="T232" s="1168">
        <v>3179918.65</v>
      </c>
      <c r="U232" s="567"/>
      <c r="V232" s="567">
        <f t="shared" si="106"/>
        <v>3213232.0466666669</v>
      </c>
      <c r="W232" s="1084"/>
      <c r="X232" s="1085"/>
      <c r="Y232" s="591">
        <f t="shared" si="121"/>
        <v>3179918.65</v>
      </c>
      <c r="Z232" s="899">
        <f t="shared" si="121"/>
        <v>0</v>
      </c>
      <c r="AA232" s="899">
        <f t="shared" si="121"/>
        <v>0</v>
      </c>
      <c r="AB232" s="1080">
        <f t="shared" si="112"/>
        <v>0</v>
      </c>
      <c r="AC232" s="1079">
        <f t="shared" si="113"/>
        <v>0</v>
      </c>
      <c r="AD232" s="899">
        <f t="shared" si="122"/>
        <v>0</v>
      </c>
      <c r="AE232" s="903">
        <f t="shared" si="118"/>
        <v>0</v>
      </c>
      <c r="AF232" s="1080">
        <f t="shared" si="119"/>
        <v>0</v>
      </c>
      <c r="AG232" s="1081">
        <f t="shared" si="97"/>
        <v>0</v>
      </c>
      <c r="AH232" s="1079">
        <f t="shared" si="114"/>
        <v>0</v>
      </c>
      <c r="AI232" s="901">
        <f t="shared" si="120"/>
        <v>3213232.0466666669</v>
      </c>
      <c r="AJ232" s="899">
        <f t="shared" si="120"/>
        <v>0</v>
      </c>
      <c r="AK232" s="899">
        <f t="shared" si="120"/>
        <v>0</v>
      </c>
      <c r="AL232" s="1080">
        <f t="shared" si="115"/>
        <v>0</v>
      </c>
      <c r="AM232" s="1079">
        <f t="shared" si="116"/>
        <v>0</v>
      </c>
      <c r="AN232" s="899">
        <f t="shared" si="110"/>
        <v>0</v>
      </c>
      <c r="AO232" s="899">
        <f t="shared" si="111"/>
        <v>0</v>
      </c>
      <c r="AP232" s="899">
        <f t="shared" si="117"/>
        <v>0</v>
      </c>
      <c r="AQ232" s="1081">
        <f t="shared" si="98"/>
        <v>0</v>
      </c>
      <c r="AR232" s="1079">
        <f t="shared" si="108"/>
        <v>0</v>
      </c>
      <c r="AS232" s="153"/>
      <c r="AT232" s="1082"/>
      <c r="AU232" s="523"/>
      <c r="AV232" s="1083" t="str">
        <f t="shared" si="109"/>
        <v>CA</v>
      </c>
      <c r="AW232" s="1083" t="str">
        <f t="shared" si="109"/>
        <v>CL</v>
      </c>
      <c r="AX232" s="1083" t="str">
        <f t="shared" si="109"/>
        <v>AIC</v>
      </c>
      <c r="AY232" s="1083" t="str">
        <f t="shared" si="101"/>
        <v>ERB</v>
      </c>
      <c r="AZ232" s="1083" t="str">
        <f t="shared" si="101"/>
        <v>GRB</v>
      </c>
      <c r="BA232" s="1083" t="str">
        <f t="shared" si="101"/>
        <v>Non-Op</v>
      </c>
      <c r="BC232" s="623"/>
      <c r="BD232" s="623"/>
      <c r="BF232" s="623"/>
      <c r="BG232" s="623"/>
      <c r="BH232" s="623"/>
      <c r="BI232" s="623"/>
      <c r="BJ232" s="623"/>
      <c r="BK232" s="623"/>
      <c r="BL232" s="623"/>
      <c r="BN232" s="924"/>
    </row>
    <row r="233" spans="1:66" s="638" customFormat="1" ht="12" customHeight="1">
      <c r="A233" s="643">
        <v>15600003</v>
      </c>
      <c r="B233" s="644" t="s">
        <v>3531</v>
      </c>
      <c r="C233" s="634" t="s">
        <v>1604</v>
      </c>
      <c r="D233" s="635" t="s">
        <v>1384</v>
      </c>
      <c r="E233" s="635"/>
      <c r="F233" s="634"/>
      <c r="G233" s="635"/>
      <c r="H233" s="1168">
        <v>32795.49</v>
      </c>
      <c r="I233" s="1168">
        <v>50116.1</v>
      </c>
      <c r="J233" s="1168">
        <v>130053.44</v>
      </c>
      <c r="K233" s="1168">
        <v>276228.46000000002</v>
      </c>
      <c r="L233" s="1168">
        <v>184220.06</v>
      </c>
      <c r="M233" s="1168">
        <v>176523.35</v>
      </c>
      <c r="N233" s="1168">
        <v>139012.74</v>
      </c>
      <c r="O233" s="1168">
        <v>248742.92</v>
      </c>
      <c r="P233" s="1168">
        <v>268427.40000000002</v>
      </c>
      <c r="Q233" s="1168">
        <v>165122.23999999999</v>
      </c>
      <c r="R233" s="1168">
        <v>75524.55</v>
      </c>
      <c r="S233" s="1168">
        <v>106688.31</v>
      </c>
      <c r="T233" s="1168">
        <v>133577.28</v>
      </c>
      <c r="U233" s="567"/>
      <c r="V233" s="567">
        <f t="shared" si="106"/>
        <v>158653.82958333337</v>
      </c>
      <c r="W233" s="1084"/>
      <c r="X233" s="1085"/>
      <c r="Y233" s="1102"/>
      <c r="Z233" s="1080"/>
      <c r="AA233" s="1080"/>
      <c r="AB233" s="1080">
        <f t="shared" si="112"/>
        <v>133577.28</v>
      </c>
      <c r="AC233" s="1079">
        <f t="shared" si="113"/>
        <v>0</v>
      </c>
      <c r="AD233" s="899">
        <f t="shared" si="122"/>
        <v>0</v>
      </c>
      <c r="AE233" s="903">
        <f t="shared" si="118"/>
        <v>0</v>
      </c>
      <c r="AF233" s="1080">
        <f t="shared" si="119"/>
        <v>133577.28</v>
      </c>
      <c r="AG233" s="1081">
        <f t="shared" si="97"/>
        <v>133577.28</v>
      </c>
      <c r="AH233" s="1079">
        <f t="shared" si="114"/>
        <v>0</v>
      </c>
      <c r="AI233" s="1103">
        <f t="shared" ref="AI233:AK252" si="123">IF($D233=AI$5,$V233,0)</f>
        <v>0</v>
      </c>
      <c r="AJ233" s="1080">
        <f t="shared" si="123"/>
        <v>0</v>
      </c>
      <c r="AK233" s="1080">
        <f t="shared" si="123"/>
        <v>0</v>
      </c>
      <c r="AL233" s="1080">
        <f t="shared" si="115"/>
        <v>158653.82958333337</v>
      </c>
      <c r="AM233" s="1079">
        <f t="shared" si="116"/>
        <v>0</v>
      </c>
      <c r="AN233" s="899">
        <f t="shared" si="110"/>
        <v>0</v>
      </c>
      <c r="AO233" s="899">
        <f t="shared" si="111"/>
        <v>0</v>
      </c>
      <c r="AP233" s="899">
        <f t="shared" si="117"/>
        <v>158653.82958333337</v>
      </c>
      <c r="AQ233" s="1081">
        <f t="shared" si="98"/>
        <v>158653.82958333337</v>
      </c>
      <c r="AR233" s="1079">
        <f t="shared" si="108"/>
        <v>0</v>
      </c>
      <c r="AS233" s="153"/>
      <c r="AT233" s="1082"/>
      <c r="AU233" s="523"/>
      <c r="AV233" s="1083" t="str">
        <f t="shared" si="109"/>
        <v/>
      </c>
      <c r="AW233" s="1083" t="str">
        <f t="shared" si="109"/>
        <v/>
      </c>
      <c r="AX233" s="1083" t="str">
        <f t="shared" si="109"/>
        <v/>
      </c>
      <c r="AY233" s="1083" t="str">
        <f t="shared" si="101"/>
        <v>ERB</v>
      </c>
      <c r="AZ233" s="1083" t="str">
        <f t="shared" si="101"/>
        <v>GRB</v>
      </c>
      <c r="BA233" s="1083" t="str">
        <f t="shared" si="101"/>
        <v>Non-Op</v>
      </c>
      <c r="BC233" s="623"/>
      <c r="BD233" s="623"/>
      <c r="BF233" s="623"/>
      <c r="BG233" s="623"/>
      <c r="BH233" s="623"/>
      <c r="BI233" s="623"/>
      <c r="BJ233" s="623"/>
      <c r="BK233" s="623"/>
      <c r="BL233" s="623"/>
      <c r="BN233" s="925"/>
    </row>
    <row r="234" spans="1:66" s="638" customFormat="1" ht="12" customHeight="1">
      <c r="A234" s="643">
        <v>15810001</v>
      </c>
      <c r="B234" s="644" t="s">
        <v>3532</v>
      </c>
      <c r="C234" s="634" t="s">
        <v>1605</v>
      </c>
      <c r="D234" s="635" t="s">
        <v>3098</v>
      </c>
      <c r="E234" s="635"/>
      <c r="F234" s="634"/>
      <c r="G234" s="635"/>
      <c r="H234" s="1168">
        <v>335927.7</v>
      </c>
      <c r="I234" s="1168">
        <v>335927.7</v>
      </c>
      <c r="J234" s="1168">
        <v>335927.7</v>
      </c>
      <c r="K234" s="1168">
        <v>335927.7</v>
      </c>
      <c r="L234" s="1168">
        <v>480427.7</v>
      </c>
      <c r="M234" s="1168">
        <v>480427.7</v>
      </c>
      <c r="N234" s="1168">
        <v>480427.7</v>
      </c>
      <c r="O234" s="1168">
        <v>480427.7</v>
      </c>
      <c r="P234" s="1168">
        <v>480427.7</v>
      </c>
      <c r="Q234" s="1168">
        <v>480427.7</v>
      </c>
      <c r="R234" s="1168">
        <v>480427.7</v>
      </c>
      <c r="S234" s="1168">
        <v>406890.95</v>
      </c>
      <c r="T234" s="1168">
        <v>406890.95</v>
      </c>
      <c r="U234" s="567"/>
      <c r="V234" s="567">
        <f t="shared" si="106"/>
        <v>429089.77291666676</v>
      </c>
      <c r="W234" s="1084"/>
      <c r="X234" s="1085"/>
      <c r="Y234" s="591">
        <f t="shared" ref="Y234:AA253" si="124">IF($D234=Y$5,$T234,0)</f>
        <v>406890.95</v>
      </c>
      <c r="Z234" s="899">
        <f t="shared" si="124"/>
        <v>0</v>
      </c>
      <c r="AA234" s="899">
        <f t="shared" si="124"/>
        <v>0</v>
      </c>
      <c r="AB234" s="1080">
        <f t="shared" si="112"/>
        <v>0</v>
      </c>
      <c r="AC234" s="1079">
        <f t="shared" si="113"/>
        <v>0</v>
      </c>
      <c r="AD234" s="899">
        <f t="shared" si="122"/>
        <v>0</v>
      </c>
      <c r="AE234" s="903">
        <f t="shared" si="118"/>
        <v>0</v>
      </c>
      <c r="AF234" s="1080">
        <f t="shared" si="119"/>
        <v>0</v>
      </c>
      <c r="AG234" s="1081">
        <f t="shared" si="97"/>
        <v>0</v>
      </c>
      <c r="AH234" s="1079">
        <f t="shared" si="114"/>
        <v>0</v>
      </c>
      <c r="AI234" s="901">
        <f t="shared" si="123"/>
        <v>429089.77291666676</v>
      </c>
      <c r="AJ234" s="899">
        <f t="shared" si="123"/>
        <v>0</v>
      </c>
      <c r="AK234" s="899">
        <f t="shared" si="123"/>
        <v>0</v>
      </c>
      <c r="AL234" s="1080">
        <f t="shared" si="115"/>
        <v>0</v>
      </c>
      <c r="AM234" s="1079">
        <f t="shared" si="116"/>
        <v>0</v>
      </c>
      <c r="AN234" s="899">
        <f t="shared" si="110"/>
        <v>0</v>
      </c>
      <c r="AO234" s="899">
        <f t="shared" si="111"/>
        <v>0</v>
      </c>
      <c r="AP234" s="899">
        <f t="shared" si="117"/>
        <v>0</v>
      </c>
      <c r="AQ234" s="1081">
        <f t="shared" si="98"/>
        <v>0</v>
      </c>
      <c r="AR234" s="1079">
        <f t="shared" si="108"/>
        <v>0</v>
      </c>
      <c r="AS234" s="153"/>
      <c r="AT234" s="1082"/>
      <c r="AU234" s="523"/>
      <c r="AV234" s="1083" t="str">
        <f t="shared" si="109"/>
        <v>CA</v>
      </c>
      <c r="AW234" s="1083" t="str">
        <f t="shared" si="109"/>
        <v>CL</v>
      </c>
      <c r="AX234" s="1083" t="str">
        <f t="shared" si="109"/>
        <v>AIC</v>
      </c>
      <c r="AY234" s="1083" t="str">
        <f t="shared" si="101"/>
        <v>ERB</v>
      </c>
      <c r="AZ234" s="1083" t="str">
        <f t="shared" si="101"/>
        <v>GRB</v>
      </c>
      <c r="BA234" s="1083" t="str">
        <f t="shared" si="101"/>
        <v>Non-Op</v>
      </c>
      <c r="BC234" s="623"/>
      <c r="BD234" s="623"/>
      <c r="BF234" s="623"/>
      <c r="BG234" s="623"/>
      <c r="BH234" s="623"/>
      <c r="BI234" s="623"/>
      <c r="BJ234" s="623"/>
      <c r="BK234" s="623"/>
      <c r="BL234" s="623"/>
      <c r="BN234" s="902"/>
    </row>
    <row r="235" spans="1:66" s="638" customFormat="1" ht="12" customHeight="1">
      <c r="A235" s="643">
        <v>16300023</v>
      </c>
      <c r="B235" s="644" t="s">
        <v>3533</v>
      </c>
      <c r="C235" s="634" t="s">
        <v>1606</v>
      </c>
      <c r="D235" s="635" t="s">
        <v>3098</v>
      </c>
      <c r="E235" s="635"/>
      <c r="F235" s="634"/>
      <c r="G235" s="635"/>
      <c r="H235" s="1168">
        <v>-439026.77</v>
      </c>
      <c r="I235" s="1168">
        <v>19974.52</v>
      </c>
      <c r="J235" s="1168">
        <v>67004.320000000007</v>
      </c>
      <c r="K235" s="1168">
        <v>-168317.52</v>
      </c>
      <c r="L235" s="1168">
        <v>54168.01</v>
      </c>
      <c r="M235" s="1168">
        <v>75688.240000000005</v>
      </c>
      <c r="N235" s="1168">
        <v>27432.71</v>
      </c>
      <c r="O235" s="1168">
        <v>-179141.9</v>
      </c>
      <c r="P235" s="1168">
        <v>-298757.64</v>
      </c>
      <c r="Q235" s="1168">
        <v>-445742.19</v>
      </c>
      <c r="R235" s="1168">
        <v>-545486.02</v>
      </c>
      <c r="S235" s="1168">
        <v>-405765.29</v>
      </c>
      <c r="T235" s="1168">
        <v>-399640.98</v>
      </c>
      <c r="U235" s="567"/>
      <c r="V235" s="567">
        <f t="shared" si="106"/>
        <v>-184856.38624999998</v>
      </c>
      <c r="W235" s="1084"/>
      <c r="X235" s="1085"/>
      <c r="Y235" s="591">
        <f t="shared" si="124"/>
        <v>-399640.98</v>
      </c>
      <c r="Z235" s="899">
        <f t="shared" si="124"/>
        <v>0</v>
      </c>
      <c r="AA235" s="899">
        <f t="shared" si="124"/>
        <v>0</v>
      </c>
      <c r="AB235" s="1080">
        <f t="shared" si="112"/>
        <v>0</v>
      </c>
      <c r="AC235" s="1079">
        <f t="shared" si="113"/>
        <v>0</v>
      </c>
      <c r="AD235" s="899">
        <f t="shared" si="122"/>
        <v>0</v>
      </c>
      <c r="AE235" s="903">
        <f t="shared" si="118"/>
        <v>0</v>
      </c>
      <c r="AF235" s="1080">
        <f t="shared" si="119"/>
        <v>0</v>
      </c>
      <c r="AG235" s="1081">
        <f t="shared" si="97"/>
        <v>0</v>
      </c>
      <c r="AH235" s="1079">
        <f t="shared" si="114"/>
        <v>0</v>
      </c>
      <c r="AI235" s="901">
        <f t="shared" si="123"/>
        <v>-184856.38624999998</v>
      </c>
      <c r="AJ235" s="899">
        <f t="shared" si="123"/>
        <v>0</v>
      </c>
      <c r="AK235" s="899">
        <f t="shared" si="123"/>
        <v>0</v>
      </c>
      <c r="AL235" s="1080">
        <f t="shared" si="115"/>
        <v>0</v>
      </c>
      <c r="AM235" s="1079">
        <f t="shared" si="116"/>
        <v>0</v>
      </c>
      <c r="AN235" s="899">
        <f t="shared" si="110"/>
        <v>0</v>
      </c>
      <c r="AO235" s="899">
        <f t="shared" si="111"/>
        <v>0</v>
      </c>
      <c r="AP235" s="899">
        <f t="shared" si="117"/>
        <v>0</v>
      </c>
      <c r="AQ235" s="1081">
        <f t="shared" si="98"/>
        <v>0</v>
      </c>
      <c r="AR235" s="1079">
        <f t="shared" si="108"/>
        <v>0</v>
      </c>
      <c r="AS235" s="153"/>
      <c r="AT235" s="1082"/>
      <c r="AU235" s="523"/>
      <c r="AV235" s="1083" t="str">
        <f t="shared" si="109"/>
        <v>CA</v>
      </c>
      <c r="AW235" s="1083" t="str">
        <f t="shared" si="109"/>
        <v>CL</v>
      </c>
      <c r="AX235" s="1083" t="str">
        <f t="shared" si="109"/>
        <v>AIC</v>
      </c>
      <c r="AY235" s="1083" t="str">
        <f t="shared" si="101"/>
        <v>ERB</v>
      </c>
      <c r="AZ235" s="1083" t="str">
        <f t="shared" si="101"/>
        <v>GRB</v>
      </c>
      <c r="BA235" s="1083" t="str">
        <f t="shared" si="101"/>
        <v>Non-Op</v>
      </c>
      <c r="BC235" s="623"/>
      <c r="BD235" s="623"/>
      <c r="BF235" s="623"/>
      <c r="BG235" s="623"/>
      <c r="BH235" s="623"/>
      <c r="BI235" s="623"/>
      <c r="BJ235" s="623"/>
      <c r="BK235" s="623"/>
      <c r="BL235" s="623"/>
      <c r="BN235" s="902"/>
    </row>
    <row r="236" spans="1:66" s="638" customFormat="1" ht="12" customHeight="1">
      <c r="A236" s="643">
        <v>16300063</v>
      </c>
      <c r="B236" s="644" t="s">
        <v>3534</v>
      </c>
      <c r="C236" s="634" t="s">
        <v>1607</v>
      </c>
      <c r="D236" s="635" t="s">
        <v>3098</v>
      </c>
      <c r="E236" s="635"/>
      <c r="F236" s="634"/>
      <c r="G236" s="635"/>
      <c r="H236" s="1168">
        <v>230547.83</v>
      </c>
      <c r="I236" s="1168">
        <v>219059.69</v>
      </c>
      <c r="J236" s="1168">
        <v>198482.08</v>
      </c>
      <c r="K236" s="1168">
        <v>230217.37</v>
      </c>
      <c r="L236" s="1168">
        <v>276251.27</v>
      </c>
      <c r="M236" s="1168">
        <v>280509.12</v>
      </c>
      <c r="N236" s="1168">
        <v>299212.59999999998</v>
      </c>
      <c r="O236" s="1168">
        <v>340344.94</v>
      </c>
      <c r="P236" s="1168">
        <v>351606.35</v>
      </c>
      <c r="Q236" s="1168">
        <v>360008.43</v>
      </c>
      <c r="R236" s="1168">
        <v>388827.96</v>
      </c>
      <c r="S236" s="1168">
        <v>414763.16</v>
      </c>
      <c r="T236" s="1168">
        <v>410847.82</v>
      </c>
      <c r="U236" s="567"/>
      <c r="V236" s="567">
        <f t="shared" si="106"/>
        <v>306665.06625000003</v>
      </c>
      <c r="W236" s="1084"/>
      <c r="X236" s="1085"/>
      <c r="Y236" s="591">
        <f t="shared" si="124"/>
        <v>410847.82</v>
      </c>
      <c r="Z236" s="899">
        <f t="shared" si="124"/>
        <v>0</v>
      </c>
      <c r="AA236" s="899">
        <f t="shared" si="124"/>
        <v>0</v>
      </c>
      <c r="AB236" s="1080">
        <f t="shared" si="112"/>
        <v>0</v>
      </c>
      <c r="AC236" s="1079">
        <f t="shared" si="113"/>
        <v>0</v>
      </c>
      <c r="AD236" s="899">
        <f t="shared" si="122"/>
        <v>0</v>
      </c>
      <c r="AE236" s="903">
        <f t="shared" si="118"/>
        <v>0</v>
      </c>
      <c r="AF236" s="1080">
        <f t="shared" si="119"/>
        <v>0</v>
      </c>
      <c r="AG236" s="1081">
        <f t="shared" si="97"/>
        <v>0</v>
      </c>
      <c r="AH236" s="1079">
        <f t="shared" si="114"/>
        <v>0</v>
      </c>
      <c r="AI236" s="901">
        <f t="shared" si="123"/>
        <v>306665.06625000003</v>
      </c>
      <c r="AJ236" s="899">
        <f t="shared" si="123"/>
        <v>0</v>
      </c>
      <c r="AK236" s="899">
        <f t="shared" si="123"/>
        <v>0</v>
      </c>
      <c r="AL236" s="1080">
        <f t="shared" si="115"/>
        <v>0</v>
      </c>
      <c r="AM236" s="1079">
        <f t="shared" si="116"/>
        <v>0</v>
      </c>
      <c r="AN236" s="899">
        <f t="shared" si="110"/>
        <v>0</v>
      </c>
      <c r="AO236" s="899">
        <f t="shared" si="111"/>
        <v>0</v>
      </c>
      <c r="AP236" s="899">
        <f t="shared" si="117"/>
        <v>0</v>
      </c>
      <c r="AQ236" s="1081">
        <f t="shared" si="98"/>
        <v>0</v>
      </c>
      <c r="AR236" s="1079">
        <f t="shared" si="108"/>
        <v>0</v>
      </c>
      <c r="AS236" s="153"/>
      <c r="AT236" s="1082"/>
      <c r="AU236" s="523"/>
      <c r="AV236" s="1083" t="str">
        <f t="shared" si="109"/>
        <v>CA</v>
      </c>
      <c r="AW236" s="1083" t="str">
        <f t="shared" si="109"/>
        <v>CL</v>
      </c>
      <c r="AX236" s="1083" t="str">
        <f t="shared" si="109"/>
        <v>AIC</v>
      </c>
      <c r="AY236" s="1083" t="str">
        <f t="shared" si="101"/>
        <v>ERB</v>
      </c>
      <c r="AZ236" s="1083" t="str">
        <f t="shared" si="101"/>
        <v>GRB</v>
      </c>
      <c r="BA236" s="1083" t="str">
        <f t="shared" si="101"/>
        <v>Non-Op</v>
      </c>
      <c r="BC236" s="623"/>
      <c r="BD236" s="623"/>
      <c r="BF236" s="623"/>
      <c r="BG236" s="623"/>
      <c r="BH236" s="623"/>
      <c r="BI236" s="623"/>
      <c r="BJ236" s="623"/>
      <c r="BK236" s="623"/>
      <c r="BL236" s="623"/>
      <c r="BN236" s="902"/>
    </row>
    <row r="237" spans="1:66" s="638" customFormat="1" ht="12" customHeight="1">
      <c r="A237" s="643">
        <v>16410002</v>
      </c>
      <c r="B237" s="644" t="s">
        <v>3535</v>
      </c>
      <c r="C237" s="634" t="s">
        <v>1608</v>
      </c>
      <c r="D237" s="635" t="s">
        <v>3098</v>
      </c>
      <c r="E237" s="635"/>
      <c r="F237" s="634"/>
      <c r="G237" s="635"/>
      <c r="H237" s="1168">
        <v>17607517.780000001</v>
      </c>
      <c r="I237" s="1168">
        <v>14424598.01</v>
      </c>
      <c r="J237" s="1168">
        <v>9554274.8800000008</v>
      </c>
      <c r="K237" s="1168">
        <v>8990147.4700000007</v>
      </c>
      <c r="L237" s="1168">
        <v>10430878.77</v>
      </c>
      <c r="M237" s="1168">
        <v>12277167.92</v>
      </c>
      <c r="N237" s="1168">
        <v>13570460.130000001</v>
      </c>
      <c r="O237" s="1168">
        <v>13824567.73</v>
      </c>
      <c r="P237" s="1168">
        <v>14043146.16</v>
      </c>
      <c r="Q237" s="1168">
        <v>15420073.59</v>
      </c>
      <c r="R237" s="1168">
        <v>14756848.359999999</v>
      </c>
      <c r="S237" s="1168">
        <v>16076181.289999999</v>
      </c>
      <c r="T237" s="1168">
        <v>13762152.24</v>
      </c>
      <c r="U237" s="567"/>
      <c r="V237" s="567">
        <f t="shared" si="106"/>
        <v>13254431.609999999</v>
      </c>
      <c r="W237" s="1084"/>
      <c r="X237" s="1085"/>
      <c r="Y237" s="591">
        <f t="shared" si="124"/>
        <v>13762152.24</v>
      </c>
      <c r="Z237" s="899">
        <f t="shared" si="124"/>
        <v>0</v>
      </c>
      <c r="AA237" s="899">
        <f t="shared" si="124"/>
        <v>0</v>
      </c>
      <c r="AB237" s="1080">
        <f t="shared" si="112"/>
        <v>0</v>
      </c>
      <c r="AC237" s="1079">
        <f t="shared" si="113"/>
        <v>0</v>
      </c>
      <c r="AD237" s="899">
        <f t="shared" si="122"/>
        <v>0</v>
      </c>
      <c r="AE237" s="903">
        <f t="shared" si="118"/>
        <v>0</v>
      </c>
      <c r="AF237" s="1080">
        <f t="shared" si="119"/>
        <v>0</v>
      </c>
      <c r="AG237" s="1081">
        <f t="shared" si="97"/>
        <v>0</v>
      </c>
      <c r="AH237" s="1079">
        <f t="shared" si="114"/>
        <v>0</v>
      </c>
      <c r="AI237" s="901">
        <f t="shared" si="123"/>
        <v>13254431.609999999</v>
      </c>
      <c r="AJ237" s="899">
        <f t="shared" si="123"/>
        <v>0</v>
      </c>
      <c r="AK237" s="899">
        <f t="shared" si="123"/>
        <v>0</v>
      </c>
      <c r="AL237" s="1080">
        <f t="shared" si="115"/>
        <v>0</v>
      </c>
      <c r="AM237" s="1079">
        <f t="shared" si="116"/>
        <v>0</v>
      </c>
      <c r="AN237" s="899">
        <f t="shared" si="110"/>
        <v>0</v>
      </c>
      <c r="AO237" s="899">
        <f t="shared" si="111"/>
        <v>0</v>
      </c>
      <c r="AP237" s="899">
        <f t="shared" si="117"/>
        <v>0</v>
      </c>
      <c r="AQ237" s="1081">
        <f t="shared" si="98"/>
        <v>0</v>
      </c>
      <c r="AR237" s="1079">
        <f t="shared" si="108"/>
        <v>0</v>
      </c>
      <c r="AS237" s="153"/>
      <c r="AT237" s="1082"/>
      <c r="AU237" s="523"/>
      <c r="AV237" s="1083" t="str">
        <f t="shared" si="109"/>
        <v>CA</v>
      </c>
      <c r="AW237" s="1083" t="str">
        <f t="shared" si="109"/>
        <v>CL</v>
      </c>
      <c r="AX237" s="1083" t="str">
        <f t="shared" si="109"/>
        <v>AIC</v>
      </c>
      <c r="AY237" s="1083" t="str">
        <f t="shared" si="101"/>
        <v>ERB</v>
      </c>
      <c r="AZ237" s="1083" t="str">
        <f t="shared" si="101"/>
        <v>GRB</v>
      </c>
      <c r="BA237" s="1083" t="str">
        <f t="shared" si="101"/>
        <v>Non-Op</v>
      </c>
      <c r="BC237" s="623"/>
      <c r="BD237" s="623"/>
      <c r="BF237" s="623"/>
      <c r="BG237" s="623"/>
      <c r="BH237" s="623"/>
      <c r="BI237" s="623"/>
      <c r="BJ237" s="623"/>
      <c r="BK237" s="623"/>
      <c r="BL237" s="623"/>
      <c r="BN237" s="902"/>
    </row>
    <row r="238" spans="1:66" s="638" customFormat="1" ht="12" customHeight="1">
      <c r="A238" s="643">
        <v>16410012</v>
      </c>
      <c r="B238" s="644" t="s">
        <v>3536</v>
      </c>
      <c r="C238" s="634" t="s">
        <v>1609</v>
      </c>
      <c r="D238" s="635" t="s">
        <v>3098</v>
      </c>
      <c r="E238" s="635"/>
      <c r="F238" s="634"/>
      <c r="G238" s="635"/>
      <c r="H238" s="1168">
        <v>2925466.98</v>
      </c>
      <c r="I238" s="1168">
        <v>2920769.99</v>
      </c>
      <c r="J238" s="1168">
        <v>1486279.16</v>
      </c>
      <c r="K238" s="1168">
        <v>1439264.58</v>
      </c>
      <c r="L238" s="1168">
        <v>1345570.17</v>
      </c>
      <c r="M238" s="1168">
        <v>1932697.43</v>
      </c>
      <c r="N238" s="1168">
        <v>1878507.59</v>
      </c>
      <c r="O238" s="1168">
        <v>1866725.38</v>
      </c>
      <c r="P238" s="1168">
        <v>1859295.89</v>
      </c>
      <c r="Q238" s="1168">
        <v>2316466.06</v>
      </c>
      <c r="R238" s="1168">
        <v>2322726.7000000002</v>
      </c>
      <c r="S238" s="1168">
        <v>2415760.25</v>
      </c>
      <c r="T238" s="1168">
        <v>2454982.13</v>
      </c>
      <c r="U238" s="567"/>
      <c r="V238" s="567">
        <f t="shared" si="106"/>
        <v>2039523.9795833332</v>
      </c>
      <c r="W238" s="1084"/>
      <c r="X238" s="1085"/>
      <c r="Y238" s="591">
        <f t="shared" si="124"/>
        <v>2454982.13</v>
      </c>
      <c r="Z238" s="899">
        <f t="shared" si="124"/>
        <v>0</v>
      </c>
      <c r="AA238" s="899">
        <f t="shared" si="124"/>
        <v>0</v>
      </c>
      <c r="AB238" s="1080">
        <f t="shared" si="112"/>
        <v>0</v>
      </c>
      <c r="AC238" s="1079">
        <f t="shared" si="113"/>
        <v>0</v>
      </c>
      <c r="AD238" s="899">
        <f t="shared" si="122"/>
        <v>0</v>
      </c>
      <c r="AE238" s="903">
        <f t="shared" si="118"/>
        <v>0</v>
      </c>
      <c r="AF238" s="1080">
        <f t="shared" si="119"/>
        <v>0</v>
      </c>
      <c r="AG238" s="1081">
        <f t="shared" si="97"/>
        <v>0</v>
      </c>
      <c r="AH238" s="1079">
        <f t="shared" si="114"/>
        <v>0</v>
      </c>
      <c r="AI238" s="901">
        <f t="shared" si="123"/>
        <v>2039523.9795833332</v>
      </c>
      <c r="AJ238" s="899">
        <f t="shared" si="123"/>
        <v>0</v>
      </c>
      <c r="AK238" s="899">
        <f t="shared" si="123"/>
        <v>0</v>
      </c>
      <c r="AL238" s="1080">
        <f t="shared" si="115"/>
        <v>0</v>
      </c>
      <c r="AM238" s="1079">
        <f t="shared" si="116"/>
        <v>0</v>
      </c>
      <c r="AN238" s="899">
        <f t="shared" si="110"/>
        <v>0</v>
      </c>
      <c r="AO238" s="899">
        <f t="shared" si="111"/>
        <v>0</v>
      </c>
      <c r="AP238" s="899">
        <f t="shared" si="117"/>
        <v>0</v>
      </c>
      <c r="AQ238" s="1081">
        <f t="shared" si="98"/>
        <v>0</v>
      </c>
      <c r="AR238" s="1079">
        <f t="shared" si="108"/>
        <v>0</v>
      </c>
      <c r="AS238" s="153"/>
      <c r="AT238" s="1082"/>
      <c r="AU238" s="523"/>
      <c r="AV238" s="1083" t="str">
        <f t="shared" si="109"/>
        <v>CA</v>
      </c>
      <c r="AW238" s="1083" t="str">
        <f t="shared" si="109"/>
        <v>CL</v>
      </c>
      <c r="AX238" s="1083" t="str">
        <f t="shared" si="109"/>
        <v>AIC</v>
      </c>
      <c r="AY238" s="1083" t="str">
        <f t="shared" si="101"/>
        <v>ERB</v>
      </c>
      <c r="AZ238" s="1083" t="str">
        <f t="shared" si="101"/>
        <v>GRB</v>
      </c>
      <c r="BA238" s="1083" t="str">
        <f t="shared" si="101"/>
        <v>Non-Op</v>
      </c>
      <c r="BC238" s="623"/>
      <c r="BD238" s="623"/>
      <c r="BF238" s="623"/>
      <c r="BG238" s="623"/>
      <c r="BH238" s="623"/>
      <c r="BI238" s="623"/>
      <c r="BJ238" s="623"/>
      <c r="BK238" s="623"/>
      <c r="BL238" s="623"/>
      <c r="BN238" s="902"/>
    </row>
    <row r="239" spans="1:66" s="638" customFormat="1" ht="12" customHeight="1">
      <c r="A239" s="643">
        <v>16410022</v>
      </c>
      <c r="B239" s="644" t="s">
        <v>3537</v>
      </c>
      <c r="C239" s="634" t="s">
        <v>1610</v>
      </c>
      <c r="D239" s="635" t="s">
        <v>3098</v>
      </c>
      <c r="E239" s="635"/>
      <c r="F239" s="634"/>
      <c r="G239" s="635"/>
      <c r="H239" s="1168">
        <v>14412607.52</v>
      </c>
      <c r="I239" s="1168">
        <v>10844151.869999999</v>
      </c>
      <c r="J239" s="1168">
        <v>8796623.1999999993</v>
      </c>
      <c r="K239" s="1168">
        <v>9517101.2100000009</v>
      </c>
      <c r="L239" s="1168">
        <v>11337976.42</v>
      </c>
      <c r="M239" s="1168">
        <v>15087137.07</v>
      </c>
      <c r="N239" s="1168">
        <v>18191353.57</v>
      </c>
      <c r="O239" s="1168">
        <v>19117706.170000002</v>
      </c>
      <c r="P239" s="1168">
        <v>19186166.75</v>
      </c>
      <c r="Q239" s="1168">
        <v>20764926.379999999</v>
      </c>
      <c r="R239" s="1168">
        <v>21194822.329999998</v>
      </c>
      <c r="S239" s="1168">
        <v>19486262.489999998</v>
      </c>
      <c r="T239" s="1168">
        <v>14478067.710000001</v>
      </c>
      <c r="U239" s="567"/>
      <c r="V239" s="567">
        <f t="shared" si="106"/>
        <v>15664130.422916668</v>
      </c>
      <c r="W239" s="1084"/>
      <c r="X239" s="1085"/>
      <c r="Y239" s="591">
        <f t="shared" si="124"/>
        <v>14478067.710000001</v>
      </c>
      <c r="Z239" s="899">
        <f t="shared" si="124"/>
        <v>0</v>
      </c>
      <c r="AA239" s="899">
        <f t="shared" si="124"/>
        <v>0</v>
      </c>
      <c r="AB239" s="1080">
        <f t="shared" si="112"/>
        <v>0</v>
      </c>
      <c r="AC239" s="1079">
        <f t="shared" si="113"/>
        <v>0</v>
      </c>
      <c r="AD239" s="899">
        <f t="shared" si="122"/>
        <v>0</v>
      </c>
      <c r="AE239" s="903">
        <f t="shared" si="118"/>
        <v>0</v>
      </c>
      <c r="AF239" s="1080">
        <f t="shared" si="119"/>
        <v>0</v>
      </c>
      <c r="AG239" s="1081">
        <f t="shared" ref="AG239:AG269" si="125">SUM(AD239:AF239)</f>
        <v>0</v>
      </c>
      <c r="AH239" s="1079">
        <f t="shared" si="114"/>
        <v>0</v>
      </c>
      <c r="AI239" s="901">
        <f t="shared" si="123"/>
        <v>15664130.422916668</v>
      </c>
      <c r="AJ239" s="899">
        <f t="shared" si="123"/>
        <v>0</v>
      </c>
      <c r="AK239" s="899">
        <f t="shared" si="123"/>
        <v>0</v>
      </c>
      <c r="AL239" s="1080">
        <f t="shared" si="115"/>
        <v>0</v>
      </c>
      <c r="AM239" s="1079">
        <f t="shared" si="116"/>
        <v>0</v>
      </c>
      <c r="AN239" s="899">
        <f t="shared" si="110"/>
        <v>0</v>
      </c>
      <c r="AO239" s="899">
        <f t="shared" si="111"/>
        <v>0</v>
      </c>
      <c r="AP239" s="899">
        <f t="shared" si="117"/>
        <v>0</v>
      </c>
      <c r="AQ239" s="1081">
        <f t="shared" ref="AQ239:AQ310" si="126">SUM(AN239:AP239)</f>
        <v>0</v>
      </c>
      <c r="AR239" s="1079">
        <f t="shared" si="108"/>
        <v>0</v>
      </c>
      <c r="AS239" s="153"/>
      <c r="AT239" s="1082"/>
      <c r="AU239" s="523"/>
      <c r="AV239" s="1083" t="str">
        <f t="shared" si="109"/>
        <v>CA</v>
      </c>
      <c r="AW239" s="1083" t="str">
        <f t="shared" si="109"/>
        <v>CL</v>
      </c>
      <c r="AX239" s="1083" t="str">
        <f t="shared" si="109"/>
        <v>AIC</v>
      </c>
      <c r="AY239" s="1083" t="str">
        <f t="shared" si="101"/>
        <v>ERB</v>
      </c>
      <c r="AZ239" s="1083" t="str">
        <f t="shared" si="101"/>
        <v>GRB</v>
      </c>
      <c r="BA239" s="1083" t="str">
        <f t="shared" si="101"/>
        <v>Non-Op</v>
      </c>
      <c r="BC239" s="623"/>
      <c r="BD239" s="623"/>
      <c r="BF239" s="623"/>
      <c r="BG239" s="623"/>
      <c r="BH239" s="623"/>
      <c r="BI239" s="623"/>
      <c r="BJ239" s="623"/>
      <c r="BK239" s="623"/>
      <c r="BL239" s="623"/>
      <c r="BN239" s="902"/>
    </row>
    <row r="240" spans="1:66" s="638" customFormat="1" ht="12" customHeight="1">
      <c r="A240" s="643">
        <v>16420002</v>
      </c>
      <c r="B240" s="644" t="s">
        <v>3538</v>
      </c>
      <c r="C240" s="634" t="s">
        <v>1611</v>
      </c>
      <c r="D240" s="635" t="s">
        <v>3098</v>
      </c>
      <c r="E240" s="635"/>
      <c r="F240" s="634"/>
      <c r="G240" s="635"/>
      <c r="H240" s="1168">
        <v>0</v>
      </c>
      <c r="I240" s="1168">
        <v>0</v>
      </c>
      <c r="J240" s="1168">
        <v>0</v>
      </c>
      <c r="K240" s="1168">
        <v>0</v>
      </c>
      <c r="L240" s="1168">
        <v>0</v>
      </c>
      <c r="M240" s="1168">
        <v>0</v>
      </c>
      <c r="N240" s="1168">
        <v>0</v>
      </c>
      <c r="O240" s="1168">
        <v>0</v>
      </c>
      <c r="P240" s="1168">
        <v>0</v>
      </c>
      <c r="Q240" s="1168">
        <v>0</v>
      </c>
      <c r="R240" s="1168">
        <v>0</v>
      </c>
      <c r="S240" s="1168">
        <v>0</v>
      </c>
      <c r="T240" s="1168">
        <v>0</v>
      </c>
      <c r="U240" s="567"/>
      <c r="V240" s="567">
        <f t="shared" si="106"/>
        <v>0</v>
      </c>
      <c r="W240" s="1084"/>
      <c r="X240" s="1085"/>
      <c r="Y240" s="591">
        <f t="shared" si="124"/>
        <v>0</v>
      </c>
      <c r="Z240" s="899">
        <f t="shared" si="124"/>
        <v>0</v>
      </c>
      <c r="AA240" s="899">
        <f t="shared" si="124"/>
        <v>0</v>
      </c>
      <c r="AB240" s="1080">
        <f t="shared" si="112"/>
        <v>0</v>
      </c>
      <c r="AC240" s="1079">
        <f t="shared" si="113"/>
        <v>0</v>
      </c>
      <c r="AD240" s="899">
        <f t="shared" si="122"/>
        <v>0</v>
      </c>
      <c r="AE240" s="903">
        <f t="shared" si="118"/>
        <v>0</v>
      </c>
      <c r="AF240" s="1080">
        <f t="shared" si="119"/>
        <v>0</v>
      </c>
      <c r="AG240" s="1081">
        <f t="shared" si="125"/>
        <v>0</v>
      </c>
      <c r="AH240" s="1079">
        <f t="shared" si="114"/>
        <v>0</v>
      </c>
      <c r="AI240" s="901">
        <f t="shared" si="123"/>
        <v>0</v>
      </c>
      <c r="AJ240" s="899">
        <f t="shared" si="123"/>
        <v>0</v>
      </c>
      <c r="AK240" s="899">
        <f t="shared" si="123"/>
        <v>0</v>
      </c>
      <c r="AL240" s="1080">
        <f t="shared" si="115"/>
        <v>0</v>
      </c>
      <c r="AM240" s="1079">
        <f t="shared" si="116"/>
        <v>0</v>
      </c>
      <c r="AN240" s="899">
        <f t="shared" si="110"/>
        <v>0</v>
      </c>
      <c r="AO240" s="899">
        <f t="shared" si="111"/>
        <v>0</v>
      </c>
      <c r="AP240" s="899">
        <f t="shared" si="117"/>
        <v>0</v>
      </c>
      <c r="AQ240" s="1081">
        <f t="shared" si="126"/>
        <v>0</v>
      </c>
      <c r="AR240" s="1079">
        <f t="shared" si="108"/>
        <v>0</v>
      </c>
      <c r="AS240" s="153"/>
      <c r="AT240" s="1082"/>
      <c r="AU240" s="523"/>
      <c r="AV240" s="1083" t="str">
        <f t="shared" si="109"/>
        <v>CA</v>
      </c>
      <c r="AW240" s="1083" t="str">
        <f t="shared" si="109"/>
        <v>CL</v>
      </c>
      <c r="AX240" s="1083" t="str">
        <f t="shared" si="109"/>
        <v>AIC</v>
      </c>
      <c r="AY240" s="1083" t="str">
        <f t="shared" si="101"/>
        <v>ERB</v>
      </c>
      <c r="AZ240" s="1083" t="str">
        <f t="shared" si="101"/>
        <v>GRB</v>
      </c>
      <c r="BA240" s="1083" t="str">
        <f t="shared" si="101"/>
        <v>Non-Op</v>
      </c>
      <c r="BC240" s="623"/>
      <c r="BD240" s="623"/>
      <c r="BF240" s="623"/>
      <c r="BG240" s="623"/>
      <c r="BH240" s="623"/>
      <c r="BI240" s="623"/>
      <c r="BJ240" s="623"/>
      <c r="BK240" s="623"/>
      <c r="BL240" s="623"/>
      <c r="BN240" s="902"/>
    </row>
    <row r="241" spans="1:66" s="638" customFormat="1" ht="12" customHeight="1">
      <c r="A241" s="645">
        <v>16420012</v>
      </c>
      <c r="B241" s="646" t="s">
        <v>3539</v>
      </c>
      <c r="C241" s="647" t="s">
        <v>1612</v>
      </c>
      <c r="D241" s="648" t="s">
        <v>3098</v>
      </c>
      <c r="E241" s="648"/>
      <c r="F241" s="647"/>
      <c r="G241" s="648"/>
      <c r="H241" s="1171">
        <v>76243.23</v>
      </c>
      <c r="I241" s="1171">
        <v>80107.98</v>
      </c>
      <c r="J241" s="1171">
        <v>65505.120000000003</v>
      </c>
      <c r="K241" s="1171">
        <v>66533.25</v>
      </c>
      <c r="L241" s="1171">
        <v>62523.78</v>
      </c>
      <c r="M241" s="1171">
        <v>54550.559999999998</v>
      </c>
      <c r="N241" s="1171">
        <v>49051.21</v>
      </c>
      <c r="O241" s="1171">
        <v>44277.31</v>
      </c>
      <c r="P241" s="1171">
        <v>66466.89</v>
      </c>
      <c r="Q241" s="1171">
        <v>59762.48</v>
      </c>
      <c r="R241" s="1171">
        <v>62674.44</v>
      </c>
      <c r="S241" s="1171">
        <v>59223.48</v>
      </c>
      <c r="T241" s="1171">
        <v>74680.3</v>
      </c>
      <c r="U241" s="569"/>
      <c r="V241" s="569">
        <f t="shared" si="106"/>
        <v>62178.188750000001</v>
      </c>
      <c r="W241" s="1084"/>
      <c r="X241" s="1085"/>
      <c r="Y241" s="591">
        <f t="shared" si="124"/>
        <v>74680.3</v>
      </c>
      <c r="Z241" s="899">
        <f t="shared" si="124"/>
        <v>0</v>
      </c>
      <c r="AA241" s="899">
        <f t="shared" si="124"/>
        <v>0</v>
      </c>
      <c r="AB241" s="1080">
        <f t="shared" si="112"/>
        <v>0</v>
      </c>
      <c r="AC241" s="1079">
        <f t="shared" si="113"/>
        <v>0</v>
      </c>
      <c r="AD241" s="899">
        <f t="shared" si="122"/>
        <v>0</v>
      </c>
      <c r="AE241" s="903">
        <f t="shared" si="118"/>
        <v>0</v>
      </c>
      <c r="AF241" s="1080">
        <f t="shared" si="119"/>
        <v>0</v>
      </c>
      <c r="AG241" s="1081">
        <f t="shared" si="125"/>
        <v>0</v>
      </c>
      <c r="AH241" s="1079">
        <f t="shared" si="114"/>
        <v>0</v>
      </c>
      <c r="AI241" s="901">
        <f t="shared" si="123"/>
        <v>62178.188750000001</v>
      </c>
      <c r="AJ241" s="899">
        <f t="shared" si="123"/>
        <v>0</v>
      </c>
      <c r="AK241" s="899">
        <f t="shared" si="123"/>
        <v>0</v>
      </c>
      <c r="AL241" s="1080">
        <f t="shared" si="115"/>
        <v>0</v>
      </c>
      <c r="AM241" s="1079">
        <f t="shared" si="116"/>
        <v>0</v>
      </c>
      <c r="AN241" s="899">
        <f t="shared" si="110"/>
        <v>0</v>
      </c>
      <c r="AO241" s="899">
        <f t="shared" si="111"/>
        <v>0</v>
      </c>
      <c r="AP241" s="899">
        <f t="shared" si="117"/>
        <v>0</v>
      </c>
      <c r="AQ241" s="1081">
        <f t="shared" si="126"/>
        <v>0</v>
      </c>
      <c r="AR241" s="1079">
        <f t="shared" si="108"/>
        <v>0</v>
      </c>
      <c r="AS241" s="153"/>
      <c r="AT241" s="1082"/>
      <c r="AU241" s="523"/>
      <c r="AV241" s="1083" t="str">
        <f t="shared" si="109"/>
        <v>CA</v>
      </c>
      <c r="AW241" s="1083" t="str">
        <f t="shared" si="109"/>
        <v>CL</v>
      </c>
      <c r="AX241" s="1083" t="str">
        <f t="shared" si="109"/>
        <v>AIC</v>
      </c>
      <c r="AY241" s="1083" t="str">
        <f t="shared" si="101"/>
        <v>ERB</v>
      </c>
      <c r="AZ241" s="1083" t="str">
        <f t="shared" si="101"/>
        <v>GRB</v>
      </c>
      <c r="BA241" s="1083" t="str">
        <f t="shared" si="101"/>
        <v>Non-Op</v>
      </c>
      <c r="BC241" s="623"/>
      <c r="BD241" s="623"/>
      <c r="BF241" s="623"/>
      <c r="BG241" s="623"/>
      <c r="BH241" s="623"/>
      <c r="BI241" s="623"/>
      <c r="BJ241" s="623"/>
      <c r="BK241" s="623"/>
      <c r="BL241" s="623"/>
      <c r="BN241" s="902"/>
    </row>
    <row r="242" spans="1:66" s="638" customFormat="1" ht="12" customHeight="1">
      <c r="A242" s="643">
        <v>16500013</v>
      </c>
      <c r="B242" s="644" t="s">
        <v>3540</v>
      </c>
      <c r="C242" s="634" t="s">
        <v>1613</v>
      </c>
      <c r="D242" s="635" t="s">
        <v>3098</v>
      </c>
      <c r="E242" s="635"/>
      <c r="F242" s="634"/>
      <c r="G242" s="635"/>
      <c r="H242" s="1168">
        <v>0</v>
      </c>
      <c r="I242" s="1168">
        <v>0</v>
      </c>
      <c r="J242" s="1168">
        <v>0</v>
      </c>
      <c r="K242" s="1168">
        <v>0</v>
      </c>
      <c r="L242" s="1168">
        <v>0</v>
      </c>
      <c r="M242" s="1168">
        <v>0</v>
      </c>
      <c r="N242" s="1168">
        <v>0</v>
      </c>
      <c r="O242" s="1168">
        <v>0</v>
      </c>
      <c r="P242" s="1168">
        <v>0</v>
      </c>
      <c r="Q242" s="1168">
        <v>0</v>
      </c>
      <c r="R242" s="1168">
        <v>0</v>
      </c>
      <c r="S242" s="1168">
        <v>0</v>
      </c>
      <c r="T242" s="1168">
        <v>0</v>
      </c>
      <c r="U242" s="567"/>
      <c r="V242" s="567">
        <f t="shared" si="106"/>
        <v>0</v>
      </c>
      <c r="W242" s="1084"/>
      <c r="X242" s="1085"/>
      <c r="Y242" s="591">
        <f t="shared" si="124"/>
        <v>0</v>
      </c>
      <c r="Z242" s="899">
        <f t="shared" si="124"/>
        <v>0</v>
      </c>
      <c r="AA242" s="899">
        <f t="shared" si="124"/>
        <v>0</v>
      </c>
      <c r="AB242" s="1080">
        <f t="shared" si="112"/>
        <v>0</v>
      </c>
      <c r="AC242" s="1079">
        <f t="shared" si="113"/>
        <v>0</v>
      </c>
      <c r="AD242" s="899">
        <f t="shared" si="122"/>
        <v>0</v>
      </c>
      <c r="AE242" s="903">
        <f t="shared" si="118"/>
        <v>0</v>
      </c>
      <c r="AF242" s="1080">
        <f t="shared" si="119"/>
        <v>0</v>
      </c>
      <c r="AG242" s="1081">
        <f t="shared" si="125"/>
        <v>0</v>
      </c>
      <c r="AH242" s="1079">
        <f t="shared" si="114"/>
        <v>0</v>
      </c>
      <c r="AI242" s="901">
        <f t="shared" si="123"/>
        <v>0</v>
      </c>
      <c r="AJ242" s="899">
        <f t="shared" si="123"/>
        <v>0</v>
      </c>
      <c r="AK242" s="899">
        <f t="shared" si="123"/>
        <v>0</v>
      </c>
      <c r="AL242" s="1080">
        <f t="shared" si="115"/>
        <v>0</v>
      </c>
      <c r="AM242" s="1079">
        <f t="shared" si="116"/>
        <v>0</v>
      </c>
      <c r="AN242" s="899">
        <f t="shared" si="110"/>
        <v>0</v>
      </c>
      <c r="AO242" s="899">
        <f t="shared" si="111"/>
        <v>0</v>
      </c>
      <c r="AP242" s="899">
        <f t="shared" si="117"/>
        <v>0</v>
      </c>
      <c r="AQ242" s="1081">
        <f t="shared" si="126"/>
        <v>0</v>
      </c>
      <c r="AR242" s="1079">
        <f t="shared" si="108"/>
        <v>0</v>
      </c>
      <c r="AS242" s="153"/>
      <c r="AT242" s="1082"/>
      <c r="AU242" s="523"/>
      <c r="AV242" s="1083" t="str">
        <f t="shared" si="109"/>
        <v>CA</v>
      </c>
      <c r="AW242" s="1083" t="str">
        <f t="shared" si="109"/>
        <v>CL</v>
      </c>
      <c r="AX242" s="1083" t="str">
        <f t="shared" si="109"/>
        <v>AIC</v>
      </c>
      <c r="AY242" s="1083" t="str">
        <f t="shared" si="101"/>
        <v>ERB</v>
      </c>
      <c r="AZ242" s="1083" t="str">
        <f t="shared" si="101"/>
        <v>GRB</v>
      </c>
      <c r="BA242" s="1083" t="str">
        <f t="shared" si="101"/>
        <v>Non-Op</v>
      </c>
      <c r="BC242" s="623"/>
      <c r="BD242" s="623"/>
      <c r="BF242" s="623"/>
      <c r="BG242" s="623"/>
      <c r="BH242" s="623"/>
      <c r="BI242" s="623"/>
      <c r="BJ242" s="623"/>
      <c r="BK242" s="623"/>
      <c r="BL242" s="623"/>
      <c r="BN242" s="572"/>
    </row>
    <row r="243" spans="1:66" s="638" customFormat="1" ht="12" customHeight="1">
      <c r="A243" s="676">
        <v>16500022</v>
      </c>
      <c r="B243" s="635" t="s">
        <v>3541</v>
      </c>
      <c r="C243" s="634" t="s">
        <v>2943</v>
      </c>
      <c r="D243" s="635" t="s">
        <v>3098</v>
      </c>
      <c r="E243" s="635"/>
      <c r="F243" s="683">
        <v>42964</v>
      </c>
      <c r="G243" s="635"/>
      <c r="H243" s="1168">
        <v>0</v>
      </c>
      <c r="I243" s="1168">
        <v>0</v>
      </c>
      <c r="J243" s="1168">
        <v>0</v>
      </c>
      <c r="K243" s="1168">
        <v>0</v>
      </c>
      <c r="L243" s="1168">
        <v>0</v>
      </c>
      <c r="M243" s="1168">
        <v>0</v>
      </c>
      <c r="N243" s="1168">
        <v>0</v>
      </c>
      <c r="O243" s="1168">
        <v>0</v>
      </c>
      <c r="P243" s="1168">
        <v>0</v>
      </c>
      <c r="Q243" s="1168">
        <v>0</v>
      </c>
      <c r="R243" s="1168">
        <v>0</v>
      </c>
      <c r="S243" s="1168">
        <v>0</v>
      </c>
      <c r="T243" s="1168">
        <v>0</v>
      </c>
      <c r="U243" s="567"/>
      <c r="V243" s="567">
        <f t="shared" si="106"/>
        <v>0</v>
      </c>
      <c r="W243" s="1090"/>
      <c r="X243" s="1091"/>
      <c r="Y243" s="591">
        <f t="shared" si="124"/>
        <v>0</v>
      </c>
      <c r="Z243" s="899">
        <f t="shared" si="124"/>
        <v>0</v>
      </c>
      <c r="AA243" s="899">
        <f t="shared" si="124"/>
        <v>0</v>
      </c>
      <c r="AB243" s="1080">
        <f t="shared" si="112"/>
        <v>0</v>
      </c>
      <c r="AC243" s="1079">
        <f t="shared" si="113"/>
        <v>0</v>
      </c>
      <c r="AD243" s="899">
        <f t="shared" si="122"/>
        <v>0</v>
      </c>
      <c r="AE243" s="903">
        <f t="shared" si="118"/>
        <v>0</v>
      </c>
      <c r="AF243" s="1080">
        <f t="shared" si="119"/>
        <v>0</v>
      </c>
      <c r="AG243" s="1081">
        <f t="shared" si="125"/>
        <v>0</v>
      </c>
      <c r="AH243" s="1079">
        <f t="shared" si="114"/>
        <v>0</v>
      </c>
      <c r="AI243" s="901">
        <f t="shared" si="123"/>
        <v>0</v>
      </c>
      <c r="AJ243" s="899">
        <f t="shared" si="123"/>
        <v>0</v>
      </c>
      <c r="AK243" s="899">
        <f t="shared" si="123"/>
        <v>0</v>
      </c>
      <c r="AL243" s="1080">
        <f t="shared" si="115"/>
        <v>0</v>
      </c>
      <c r="AM243" s="1079">
        <f t="shared" si="116"/>
        <v>0</v>
      </c>
      <c r="AN243" s="899">
        <f t="shared" si="110"/>
        <v>0</v>
      </c>
      <c r="AO243" s="899">
        <f t="shared" si="111"/>
        <v>0</v>
      </c>
      <c r="AP243" s="899">
        <f t="shared" si="117"/>
        <v>0</v>
      </c>
      <c r="AQ243" s="1081">
        <f t="shared" si="126"/>
        <v>0</v>
      </c>
      <c r="AR243" s="1079">
        <f t="shared" si="108"/>
        <v>0</v>
      </c>
      <c r="AS243" s="153"/>
      <c r="AT243" s="1082"/>
      <c r="AU243" s="523"/>
      <c r="AV243" s="1083" t="str">
        <f t="shared" si="109"/>
        <v>CA</v>
      </c>
      <c r="AW243" s="1083" t="str">
        <f t="shared" si="109"/>
        <v>CL</v>
      </c>
      <c r="AX243" s="1083" t="str">
        <f t="shared" si="109"/>
        <v>AIC</v>
      </c>
      <c r="AY243" s="1083" t="str">
        <f t="shared" si="101"/>
        <v>ERB</v>
      </c>
      <c r="AZ243" s="1083" t="str">
        <f t="shared" si="101"/>
        <v>GRB</v>
      </c>
      <c r="BA243" s="1083" t="str">
        <f t="shared" si="101"/>
        <v>Non-Op</v>
      </c>
      <c r="BC243" s="623"/>
      <c r="BD243" s="623"/>
      <c r="BF243" s="623"/>
      <c r="BG243" s="623"/>
      <c r="BH243" s="623"/>
      <c r="BI243" s="623"/>
      <c r="BJ243" s="623"/>
      <c r="BK243" s="623"/>
      <c r="BL243" s="623"/>
      <c r="BN243" s="902"/>
    </row>
    <row r="244" spans="1:66" s="638" customFormat="1" ht="12" customHeight="1">
      <c r="A244" s="645">
        <v>16500063</v>
      </c>
      <c r="B244" s="646" t="s">
        <v>3542</v>
      </c>
      <c r="C244" s="647" t="s">
        <v>1614</v>
      </c>
      <c r="D244" s="648" t="s">
        <v>3098</v>
      </c>
      <c r="E244" s="648"/>
      <c r="F244" s="647"/>
      <c r="G244" s="648"/>
      <c r="H244" s="1171">
        <v>0</v>
      </c>
      <c r="I244" s="1171">
        <v>0</v>
      </c>
      <c r="J244" s="1171">
        <v>0</v>
      </c>
      <c r="K244" s="1171">
        <v>0</v>
      </c>
      <c r="L244" s="1171">
        <v>0</v>
      </c>
      <c r="M244" s="1171">
        <v>0</v>
      </c>
      <c r="N244" s="1171">
        <v>0</v>
      </c>
      <c r="O244" s="1171">
        <v>0</v>
      </c>
      <c r="P244" s="1171">
        <v>0</v>
      </c>
      <c r="Q244" s="1171">
        <v>0</v>
      </c>
      <c r="R244" s="1171">
        <v>0</v>
      </c>
      <c r="S244" s="1171">
        <v>0</v>
      </c>
      <c r="T244" s="1171">
        <v>0</v>
      </c>
      <c r="U244" s="569"/>
      <c r="V244" s="569">
        <f t="shared" si="106"/>
        <v>0</v>
      </c>
      <c r="W244" s="1084"/>
      <c r="X244" s="1085"/>
      <c r="Y244" s="591">
        <f t="shared" si="124"/>
        <v>0</v>
      </c>
      <c r="Z244" s="899">
        <f t="shared" si="124"/>
        <v>0</v>
      </c>
      <c r="AA244" s="899">
        <f t="shared" si="124"/>
        <v>0</v>
      </c>
      <c r="AB244" s="1080">
        <f t="shared" si="112"/>
        <v>0</v>
      </c>
      <c r="AC244" s="1079">
        <f t="shared" si="113"/>
        <v>0</v>
      </c>
      <c r="AD244" s="899">
        <f t="shared" si="122"/>
        <v>0</v>
      </c>
      <c r="AE244" s="903">
        <f t="shared" si="118"/>
        <v>0</v>
      </c>
      <c r="AF244" s="1080">
        <f t="shared" si="119"/>
        <v>0</v>
      </c>
      <c r="AG244" s="1081">
        <f t="shared" si="125"/>
        <v>0</v>
      </c>
      <c r="AH244" s="1079">
        <f t="shared" si="114"/>
        <v>0</v>
      </c>
      <c r="AI244" s="901">
        <f t="shared" si="123"/>
        <v>0</v>
      </c>
      <c r="AJ244" s="899">
        <f t="shared" si="123"/>
        <v>0</v>
      </c>
      <c r="AK244" s="899">
        <f t="shared" si="123"/>
        <v>0</v>
      </c>
      <c r="AL244" s="1080">
        <f t="shared" si="115"/>
        <v>0</v>
      </c>
      <c r="AM244" s="1079">
        <f t="shared" si="116"/>
        <v>0</v>
      </c>
      <c r="AN244" s="899">
        <f t="shared" si="110"/>
        <v>0</v>
      </c>
      <c r="AO244" s="899">
        <f t="shared" si="111"/>
        <v>0</v>
      </c>
      <c r="AP244" s="899">
        <f t="shared" si="117"/>
        <v>0</v>
      </c>
      <c r="AQ244" s="1081">
        <f t="shared" si="126"/>
        <v>0</v>
      </c>
      <c r="AR244" s="1079">
        <f t="shared" si="108"/>
        <v>0</v>
      </c>
      <c r="AS244" s="153"/>
      <c r="AT244" s="1082"/>
      <c r="AU244" s="523"/>
      <c r="AV244" s="1083" t="str">
        <f t="shared" si="109"/>
        <v>CA</v>
      </c>
      <c r="AW244" s="1083" t="str">
        <f t="shared" si="109"/>
        <v>CL</v>
      </c>
      <c r="AX244" s="1083" t="str">
        <f t="shared" si="109"/>
        <v>AIC</v>
      </c>
      <c r="AY244" s="1083" t="str">
        <f t="shared" ref="AY244:BA307" si="127">IF(VALUE(AD244),AY$7,IF(ISBLANK(AD244),"",AY$7))</f>
        <v>ERB</v>
      </c>
      <c r="AZ244" s="1083" t="str">
        <f t="shared" si="127"/>
        <v>GRB</v>
      </c>
      <c r="BA244" s="1083" t="str">
        <f t="shared" si="127"/>
        <v>Non-Op</v>
      </c>
      <c r="BC244" s="623"/>
      <c r="BD244" s="623"/>
      <c r="BF244" s="623"/>
      <c r="BG244" s="623"/>
      <c r="BH244" s="623"/>
      <c r="BI244" s="623"/>
      <c r="BJ244" s="623"/>
      <c r="BK244" s="623"/>
      <c r="BL244" s="623"/>
      <c r="BN244" s="902"/>
    </row>
    <row r="245" spans="1:66" s="638" customFormat="1" ht="12" customHeight="1">
      <c r="A245" s="643">
        <v>16500071</v>
      </c>
      <c r="B245" s="644" t="s">
        <v>3543</v>
      </c>
      <c r="C245" s="634" t="s">
        <v>1615</v>
      </c>
      <c r="D245" s="635" t="s">
        <v>3098</v>
      </c>
      <c r="E245" s="635"/>
      <c r="F245" s="634"/>
      <c r="G245" s="635"/>
      <c r="H245" s="1168">
        <v>0</v>
      </c>
      <c r="I245" s="1168">
        <v>0</v>
      </c>
      <c r="J245" s="1168">
        <v>0</v>
      </c>
      <c r="K245" s="1168">
        <v>0</v>
      </c>
      <c r="L245" s="1168">
        <v>0</v>
      </c>
      <c r="M245" s="1168">
        <v>0</v>
      </c>
      <c r="N245" s="1168">
        <v>0</v>
      </c>
      <c r="O245" s="1168">
        <v>0</v>
      </c>
      <c r="P245" s="1168">
        <v>0</v>
      </c>
      <c r="Q245" s="1168">
        <v>0</v>
      </c>
      <c r="R245" s="1168">
        <v>0</v>
      </c>
      <c r="S245" s="1168">
        <v>0</v>
      </c>
      <c r="T245" s="1168">
        <v>0</v>
      </c>
      <c r="U245" s="567"/>
      <c r="V245" s="567">
        <f t="shared" si="106"/>
        <v>0</v>
      </c>
      <c r="W245" s="1084"/>
      <c r="X245" s="1085"/>
      <c r="Y245" s="591">
        <f t="shared" si="124"/>
        <v>0</v>
      </c>
      <c r="Z245" s="899">
        <f t="shared" si="124"/>
        <v>0</v>
      </c>
      <c r="AA245" s="899">
        <f t="shared" si="124"/>
        <v>0</v>
      </c>
      <c r="AB245" s="1080">
        <f t="shared" si="112"/>
        <v>0</v>
      </c>
      <c r="AC245" s="1079">
        <f t="shared" si="113"/>
        <v>0</v>
      </c>
      <c r="AD245" s="899">
        <f t="shared" si="122"/>
        <v>0</v>
      </c>
      <c r="AE245" s="903">
        <f t="shared" si="118"/>
        <v>0</v>
      </c>
      <c r="AF245" s="1080">
        <f t="shared" si="119"/>
        <v>0</v>
      </c>
      <c r="AG245" s="1081">
        <f t="shared" si="125"/>
        <v>0</v>
      </c>
      <c r="AH245" s="1079">
        <f t="shared" si="114"/>
        <v>0</v>
      </c>
      <c r="AI245" s="901">
        <f t="shared" si="123"/>
        <v>0</v>
      </c>
      <c r="AJ245" s="899">
        <f t="shared" si="123"/>
        <v>0</v>
      </c>
      <c r="AK245" s="899">
        <f t="shared" si="123"/>
        <v>0</v>
      </c>
      <c r="AL245" s="1080">
        <f t="shared" si="115"/>
        <v>0</v>
      </c>
      <c r="AM245" s="1079">
        <f t="shared" si="116"/>
        <v>0</v>
      </c>
      <c r="AN245" s="899">
        <f t="shared" si="110"/>
        <v>0</v>
      </c>
      <c r="AO245" s="899">
        <f t="shared" si="111"/>
        <v>0</v>
      </c>
      <c r="AP245" s="899">
        <f t="shared" si="117"/>
        <v>0</v>
      </c>
      <c r="AQ245" s="1081">
        <f t="shared" si="126"/>
        <v>0</v>
      </c>
      <c r="AR245" s="1079">
        <f t="shared" si="108"/>
        <v>0</v>
      </c>
      <c r="AS245" s="153"/>
      <c r="AT245" s="1082"/>
      <c r="AU245" s="523"/>
      <c r="AV245" s="1083" t="str">
        <f t="shared" si="109"/>
        <v>CA</v>
      </c>
      <c r="AW245" s="1083" t="str">
        <f t="shared" si="109"/>
        <v>CL</v>
      </c>
      <c r="AX245" s="1083" t="str">
        <f t="shared" si="109"/>
        <v>AIC</v>
      </c>
      <c r="AY245" s="1083" t="str">
        <f t="shared" si="127"/>
        <v>ERB</v>
      </c>
      <c r="AZ245" s="1083" t="str">
        <f t="shared" si="127"/>
        <v>GRB</v>
      </c>
      <c r="BA245" s="1083" t="str">
        <f t="shared" si="127"/>
        <v>Non-Op</v>
      </c>
      <c r="BC245" s="623"/>
      <c r="BD245" s="623"/>
      <c r="BF245" s="623"/>
      <c r="BG245" s="623"/>
      <c r="BH245" s="623"/>
      <c r="BI245" s="623"/>
      <c r="BJ245" s="623"/>
      <c r="BK245" s="623"/>
      <c r="BL245" s="623"/>
      <c r="BN245" s="902"/>
    </row>
    <row r="246" spans="1:66" s="638" customFormat="1" ht="12" customHeight="1">
      <c r="A246" s="645">
        <v>16500081</v>
      </c>
      <c r="B246" s="646" t="s">
        <v>3544</v>
      </c>
      <c r="C246" s="647" t="s">
        <v>1616</v>
      </c>
      <c r="D246" s="648" t="s">
        <v>3098</v>
      </c>
      <c r="E246" s="648"/>
      <c r="F246" s="654">
        <v>43040</v>
      </c>
      <c r="G246" s="648"/>
      <c r="H246" s="1171">
        <v>0</v>
      </c>
      <c r="I246" s="1171">
        <v>0</v>
      </c>
      <c r="J246" s="1171">
        <v>0</v>
      </c>
      <c r="K246" s="1171">
        <v>0</v>
      </c>
      <c r="L246" s="1171">
        <v>0</v>
      </c>
      <c r="M246" s="1171">
        <v>0</v>
      </c>
      <c r="N246" s="1171">
        <v>0</v>
      </c>
      <c r="O246" s="1171">
        <v>0</v>
      </c>
      <c r="P246" s="1171">
        <v>0</v>
      </c>
      <c r="Q246" s="1171">
        <v>0</v>
      </c>
      <c r="R246" s="1171">
        <v>0</v>
      </c>
      <c r="S246" s="1171">
        <v>0</v>
      </c>
      <c r="T246" s="1171">
        <v>0</v>
      </c>
      <c r="U246" s="569"/>
      <c r="V246" s="569">
        <f t="shared" si="106"/>
        <v>0</v>
      </c>
      <c r="W246" s="1090"/>
      <c r="X246" s="1091"/>
      <c r="Y246" s="591">
        <f t="shared" si="124"/>
        <v>0</v>
      </c>
      <c r="Z246" s="899">
        <f t="shared" si="124"/>
        <v>0</v>
      </c>
      <c r="AA246" s="899">
        <f t="shared" si="124"/>
        <v>0</v>
      </c>
      <c r="AB246" s="1080">
        <f t="shared" si="112"/>
        <v>0</v>
      </c>
      <c r="AC246" s="1079">
        <f t="shared" si="113"/>
        <v>0</v>
      </c>
      <c r="AD246" s="899">
        <f t="shared" si="122"/>
        <v>0</v>
      </c>
      <c r="AE246" s="903">
        <f t="shared" si="118"/>
        <v>0</v>
      </c>
      <c r="AF246" s="1080">
        <f t="shared" si="119"/>
        <v>0</v>
      </c>
      <c r="AG246" s="1081">
        <f t="shared" si="125"/>
        <v>0</v>
      </c>
      <c r="AH246" s="1079">
        <f t="shared" si="114"/>
        <v>0</v>
      </c>
      <c r="AI246" s="901">
        <f t="shared" si="123"/>
        <v>0</v>
      </c>
      <c r="AJ246" s="899">
        <f t="shared" si="123"/>
        <v>0</v>
      </c>
      <c r="AK246" s="899">
        <f t="shared" si="123"/>
        <v>0</v>
      </c>
      <c r="AL246" s="1080">
        <f t="shared" si="115"/>
        <v>0</v>
      </c>
      <c r="AM246" s="1079">
        <f t="shared" si="116"/>
        <v>0</v>
      </c>
      <c r="AN246" s="899">
        <f t="shared" si="110"/>
        <v>0</v>
      </c>
      <c r="AO246" s="899">
        <f t="shared" si="111"/>
        <v>0</v>
      </c>
      <c r="AP246" s="899">
        <f t="shared" si="117"/>
        <v>0</v>
      </c>
      <c r="AQ246" s="1081">
        <f t="shared" si="126"/>
        <v>0</v>
      </c>
      <c r="AR246" s="1079">
        <f t="shared" si="108"/>
        <v>0</v>
      </c>
      <c r="AS246" s="153"/>
      <c r="AT246" s="1082"/>
      <c r="AU246" s="523"/>
      <c r="AV246" s="1083" t="str">
        <f t="shared" si="109"/>
        <v>CA</v>
      </c>
      <c r="AW246" s="1083" t="str">
        <f t="shared" si="109"/>
        <v>CL</v>
      </c>
      <c r="AX246" s="1083" t="str">
        <f t="shared" si="109"/>
        <v>AIC</v>
      </c>
      <c r="AY246" s="1083" t="str">
        <f t="shared" si="127"/>
        <v>ERB</v>
      </c>
      <c r="AZ246" s="1083" t="str">
        <f t="shared" si="127"/>
        <v>GRB</v>
      </c>
      <c r="BA246" s="1083" t="str">
        <f t="shared" si="127"/>
        <v>Non-Op</v>
      </c>
      <c r="BC246" s="623"/>
      <c r="BD246" s="623"/>
      <c r="BF246" s="623"/>
      <c r="BG246" s="623"/>
      <c r="BH246" s="623"/>
      <c r="BI246" s="623"/>
      <c r="BJ246" s="623"/>
      <c r="BK246" s="623"/>
      <c r="BL246" s="623"/>
      <c r="BN246" s="902"/>
    </row>
    <row r="247" spans="1:66" s="638" customFormat="1" ht="12" customHeight="1">
      <c r="A247" s="645">
        <v>16500083</v>
      </c>
      <c r="B247" s="646" t="s">
        <v>3545</v>
      </c>
      <c r="C247" s="647" t="s">
        <v>1617</v>
      </c>
      <c r="D247" s="648" t="s">
        <v>3098</v>
      </c>
      <c r="E247" s="648"/>
      <c r="F247" s="647"/>
      <c r="G247" s="648"/>
      <c r="H247" s="1171">
        <v>0</v>
      </c>
      <c r="I247" s="1171">
        <v>0</v>
      </c>
      <c r="J247" s="1171">
        <v>0</v>
      </c>
      <c r="K247" s="1171">
        <v>0</v>
      </c>
      <c r="L247" s="1171">
        <v>0</v>
      </c>
      <c r="M247" s="1171">
        <v>0</v>
      </c>
      <c r="N247" s="1171">
        <v>0</v>
      </c>
      <c r="O247" s="1171">
        <v>0</v>
      </c>
      <c r="P247" s="1171">
        <v>0</v>
      </c>
      <c r="Q247" s="1171">
        <v>0</v>
      </c>
      <c r="R247" s="1171">
        <v>0</v>
      </c>
      <c r="S247" s="1171">
        <v>0</v>
      </c>
      <c r="T247" s="1171">
        <v>0</v>
      </c>
      <c r="U247" s="569"/>
      <c r="V247" s="569">
        <f t="shared" si="106"/>
        <v>0</v>
      </c>
      <c r="W247" s="1084"/>
      <c r="X247" s="1085"/>
      <c r="Y247" s="591">
        <f t="shared" si="124"/>
        <v>0</v>
      </c>
      <c r="Z247" s="899">
        <f t="shared" si="124"/>
        <v>0</v>
      </c>
      <c r="AA247" s="899">
        <f t="shared" si="124"/>
        <v>0</v>
      </c>
      <c r="AB247" s="1080">
        <f t="shared" si="112"/>
        <v>0</v>
      </c>
      <c r="AC247" s="1079">
        <f t="shared" si="113"/>
        <v>0</v>
      </c>
      <c r="AD247" s="899">
        <f t="shared" si="122"/>
        <v>0</v>
      </c>
      <c r="AE247" s="903">
        <f t="shared" si="118"/>
        <v>0</v>
      </c>
      <c r="AF247" s="1080">
        <f t="shared" si="119"/>
        <v>0</v>
      </c>
      <c r="AG247" s="1081">
        <f t="shared" si="125"/>
        <v>0</v>
      </c>
      <c r="AH247" s="1079">
        <f t="shared" si="114"/>
        <v>0</v>
      </c>
      <c r="AI247" s="901">
        <f t="shared" si="123"/>
        <v>0</v>
      </c>
      <c r="AJ247" s="899">
        <f t="shared" si="123"/>
        <v>0</v>
      </c>
      <c r="AK247" s="899">
        <f t="shared" si="123"/>
        <v>0</v>
      </c>
      <c r="AL247" s="1080">
        <f t="shared" si="115"/>
        <v>0</v>
      </c>
      <c r="AM247" s="1079">
        <f t="shared" si="116"/>
        <v>0</v>
      </c>
      <c r="AN247" s="899">
        <f t="shared" si="110"/>
        <v>0</v>
      </c>
      <c r="AO247" s="899">
        <f t="shared" si="111"/>
        <v>0</v>
      </c>
      <c r="AP247" s="899">
        <f t="shared" si="117"/>
        <v>0</v>
      </c>
      <c r="AQ247" s="1081">
        <f t="shared" si="126"/>
        <v>0</v>
      </c>
      <c r="AR247" s="1079">
        <f t="shared" si="108"/>
        <v>0</v>
      </c>
      <c r="AS247" s="153"/>
      <c r="AT247" s="1082"/>
      <c r="AU247" s="523"/>
      <c r="AV247" s="1083" t="str">
        <f t="shared" si="109"/>
        <v>CA</v>
      </c>
      <c r="AW247" s="1083" t="str">
        <f t="shared" si="109"/>
        <v>CL</v>
      </c>
      <c r="AX247" s="1083" t="str">
        <f t="shared" si="109"/>
        <v>AIC</v>
      </c>
      <c r="AY247" s="1083" t="str">
        <f t="shared" si="127"/>
        <v>ERB</v>
      </c>
      <c r="AZ247" s="1083" t="str">
        <f t="shared" si="127"/>
        <v>GRB</v>
      </c>
      <c r="BA247" s="1083" t="str">
        <f t="shared" si="127"/>
        <v>Non-Op</v>
      </c>
      <c r="BC247" s="623"/>
      <c r="BD247" s="623"/>
      <c r="BF247" s="623"/>
      <c r="BG247" s="623"/>
      <c r="BH247" s="623"/>
      <c r="BI247" s="623"/>
      <c r="BJ247" s="623"/>
      <c r="BK247" s="623"/>
      <c r="BL247" s="623"/>
      <c r="BN247" s="902"/>
    </row>
    <row r="248" spans="1:66" s="638" customFormat="1" ht="12" customHeight="1">
      <c r="A248" s="643">
        <v>16500091</v>
      </c>
      <c r="B248" s="644" t="s">
        <v>3546</v>
      </c>
      <c r="C248" s="634" t="s">
        <v>1618</v>
      </c>
      <c r="D248" s="635" t="s">
        <v>3098</v>
      </c>
      <c r="E248" s="635"/>
      <c r="F248" s="683">
        <v>43040</v>
      </c>
      <c r="G248" s="635"/>
      <c r="H248" s="1168">
        <v>0</v>
      </c>
      <c r="I248" s="1168">
        <v>0</v>
      </c>
      <c r="J248" s="1168">
        <v>0</v>
      </c>
      <c r="K248" s="1168">
        <v>0</v>
      </c>
      <c r="L248" s="1168">
        <v>0</v>
      </c>
      <c r="M248" s="1168">
        <v>0</v>
      </c>
      <c r="N248" s="1168">
        <v>0</v>
      </c>
      <c r="O248" s="1168">
        <v>0</v>
      </c>
      <c r="P248" s="1168">
        <v>0</v>
      </c>
      <c r="Q248" s="1168">
        <v>0</v>
      </c>
      <c r="R248" s="1168">
        <v>0</v>
      </c>
      <c r="S248" s="1168">
        <v>0</v>
      </c>
      <c r="T248" s="1168">
        <v>0</v>
      </c>
      <c r="U248" s="567"/>
      <c r="V248" s="567">
        <f t="shared" si="106"/>
        <v>0</v>
      </c>
      <c r="W248" s="1090"/>
      <c r="X248" s="1091"/>
      <c r="Y248" s="591">
        <f t="shared" si="124"/>
        <v>0</v>
      </c>
      <c r="Z248" s="899">
        <f t="shared" si="124"/>
        <v>0</v>
      </c>
      <c r="AA248" s="899">
        <f t="shared" si="124"/>
        <v>0</v>
      </c>
      <c r="AB248" s="1080">
        <f t="shared" si="112"/>
        <v>0</v>
      </c>
      <c r="AC248" s="1079">
        <f t="shared" si="113"/>
        <v>0</v>
      </c>
      <c r="AD248" s="899">
        <f t="shared" si="122"/>
        <v>0</v>
      </c>
      <c r="AE248" s="903">
        <f t="shared" si="118"/>
        <v>0</v>
      </c>
      <c r="AF248" s="1080">
        <f t="shared" si="119"/>
        <v>0</v>
      </c>
      <c r="AG248" s="1081">
        <f t="shared" si="125"/>
        <v>0</v>
      </c>
      <c r="AH248" s="1079">
        <f t="shared" si="114"/>
        <v>0</v>
      </c>
      <c r="AI248" s="901">
        <f t="shared" si="123"/>
        <v>0</v>
      </c>
      <c r="AJ248" s="899">
        <f t="shared" si="123"/>
        <v>0</v>
      </c>
      <c r="AK248" s="899">
        <f t="shared" si="123"/>
        <v>0</v>
      </c>
      <c r="AL248" s="1080">
        <f t="shared" si="115"/>
        <v>0</v>
      </c>
      <c r="AM248" s="1079">
        <f t="shared" si="116"/>
        <v>0</v>
      </c>
      <c r="AN248" s="899">
        <f t="shared" si="110"/>
        <v>0</v>
      </c>
      <c r="AO248" s="899">
        <f t="shared" si="111"/>
        <v>0</v>
      </c>
      <c r="AP248" s="899">
        <f t="shared" si="117"/>
        <v>0</v>
      </c>
      <c r="AQ248" s="1081">
        <f t="shared" si="126"/>
        <v>0</v>
      </c>
      <c r="AR248" s="1079">
        <f t="shared" si="108"/>
        <v>0</v>
      </c>
      <c r="AS248" s="153"/>
      <c r="AT248" s="1082"/>
      <c r="AU248" s="523"/>
      <c r="AV248" s="1083" t="str">
        <f t="shared" si="109"/>
        <v>CA</v>
      </c>
      <c r="AW248" s="1083" t="str">
        <f t="shared" si="109"/>
        <v>CL</v>
      </c>
      <c r="AX248" s="1083" t="str">
        <f t="shared" si="109"/>
        <v>AIC</v>
      </c>
      <c r="AY248" s="1083" t="str">
        <f t="shared" si="127"/>
        <v>ERB</v>
      </c>
      <c r="AZ248" s="1083" t="str">
        <f t="shared" si="127"/>
        <v>GRB</v>
      </c>
      <c r="BA248" s="1083" t="str">
        <f t="shared" si="127"/>
        <v>Non-Op</v>
      </c>
      <c r="BC248" s="623"/>
      <c r="BD248" s="623"/>
      <c r="BF248" s="623"/>
      <c r="BG248" s="623"/>
      <c r="BH248" s="623"/>
      <c r="BI248" s="623"/>
      <c r="BJ248" s="623"/>
      <c r="BK248" s="623"/>
      <c r="BL248" s="623"/>
      <c r="BN248" s="902"/>
    </row>
    <row r="249" spans="1:66" s="638" customFormat="1" ht="12" customHeight="1">
      <c r="A249" s="643">
        <v>16500101</v>
      </c>
      <c r="B249" s="644" t="s">
        <v>3547</v>
      </c>
      <c r="C249" s="634" t="s">
        <v>1619</v>
      </c>
      <c r="D249" s="635" t="s">
        <v>3098</v>
      </c>
      <c r="E249" s="635"/>
      <c r="F249" s="683">
        <v>43040</v>
      </c>
      <c r="G249" s="635"/>
      <c r="H249" s="1168">
        <v>0</v>
      </c>
      <c r="I249" s="1168">
        <v>0</v>
      </c>
      <c r="J249" s="1168">
        <v>0</v>
      </c>
      <c r="K249" s="1168">
        <v>0</v>
      </c>
      <c r="L249" s="1168">
        <v>0</v>
      </c>
      <c r="M249" s="1168">
        <v>0</v>
      </c>
      <c r="N249" s="1168">
        <v>0</v>
      </c>
      <c r="O249" s="1168">
        <v>0</v>
      </c>
      <c r="P249" s="1168">
        <v>0</v>
      </c>
      <c r="Q249" s="1168">
        <v>0</v>
      </c>
      <c r="R249" s="1168">
        <v>0</v>
      </c>
      <c r="S249" s="1168">
        <v>0</v>
      </c>
      <c r="T249" s="1168">
        <v>0</v>
      </c>
      <c r="U249" s="567"/>
      <c r="V249" s="567">
        <f t="shared" si="106"/>
        <v>0</v>
      </c>
      <c r="W249" s="1090"/>
      <c r="X249" s="1091"/>
      <c r="Y249" s="591">
        <f t="shared" si="124"/>
        <v>0</v>
      </c>
      <c r="Z249" s="899">
        <f t="shared" si="124"/>
        <v>0</v>
      </c>
      <c r="AA249" s="899">
        <f t="shared" si="124"/>
        <v>0</v>
      </c>
      <c r="AB249" s="1080">
        <f t="shared" si="112"/>
        <v>0</v>
      </c>
      <c r="AC249" s="1079">
        <f t="shared" si="113"/>
        <v>0</v>
      </c>
      <c r="AD249" s="899">
        <f t="shared" si="122"/>
        <v>0</v>
      </c>
      <c r="AE249" s="903">
        <f t="shared" si="118"/>
        <v>0</v>
      </c>
      <c r="AF249" s="1080">
        <f t="shared" si="119"/>
        <v>0</v>
      </c>
      <c r="AG249" s="1081">
        <f t="shared" si="125"/>
        <v>0</v>
      </c>
      <c r="AH249" s="1079">
        <f t="shared" si="114"/>
        <v>0</v>
      </c>
      <c r="AI249" s="901">
        <f t="shared" si="123"/>
        <v>0</v>
      </c>
      <c r="AJ249" s="899">
        <f t="shared" si="123"/>
        <v>0</v>
      </c>
      <c r="AK249" s="899">
        <f t="shared" si="123"/>
        <v>0</v>
      </c>
      <c r="AL249" s="1080">
        <f t="shared" si="115"/>
        <v>0</v>
      </c>
      <c r="AM249" s="1079">
        <f t="shared" si="116"/>
        <v>0</v>
      </c>
      <c r="AN249" s="899">
        <f t="shared" si="110"/>
        <v>0</v>
      </c>
      <c r="AO249" s="899">
        <f t="shared" si="111"/>
        <v>0</v>
      </c>
      <c r="AP249" s="899">
        <f t="shared" si="117"/>
        <v>0</v>
      </c>
      <c r="AQ249" s="1081">
        <f t="shared" si="126"/>
        <v>0</v>
      </c>
      <c r="AR249" s="1079">
        <f t="shared" si="108"/>
        <v>0</v>
      </c>
      <c r="AS249" s="153"/>
      <c r="AT249" s="1082"/>
      <c r="AU249" s="523"/>
      <c r="AV249" s="1083" t="str">
        <f t="shared" si="109"/>
        <v>CA</v>
      </c>
      <c r="AW249" s="1083" t="str">
        <f t="shared" si="109"/>
        <v>CL</v>
      </c>
      <c r="AX249" s="1083" t="str">
        <f t="shared" si="109"/>
        <v>AIC</v>
      </c>
      <c r="AY249" s="1083" t="str">
        <f t="shared" si="127"/>
        <v>ERB</v>
      </c>
      <c r="AZ249" s="1083" t="str">
        <f t="shared" si="127"/>
        <v>GRB</v>
      </c>
      <c r="BA249" s="1083" t="str">
        <f t="shared" si="127"/>
        <v>Non-Op</v>
      </c>
      <c r="BC249" s="623"/>
      <c r="BD249" s="623"/>
      <c r="BF249" s="623"/>
      <c r="BG249" s="623"/>
      <c r="BH249" s="623"/>
      <c r="BI249" s="623"/>
      <c r="BJ249" s="623"/>
      <c r="BK249" s="623"/>
      <c r="BL249" s="623"/>
      <c r="BN249" s="902"/>
    </row>
    <row r="250" spans="1:66" s="638" customFormat="1" ht="12" customHeight="1">
      <c r="A250" s="643">
        <v>16500103</v>
      </c>
      <c r="B250" s="644" t="s">
        <v>3548</v>
      </c>
      <c r="C250" s="634" t="s">
        <v>1620</v>
      </c>
      <c r="D250" s="635" t="s">
        <v>3098</v>
      </c>
      <c r="E250" s="635"/>
      <c r="F250" s="634"/>
      <c r="G250" s="635"/>
      <c r="H250" s="1168">
        <v>0</v>
      </c>
      <c r="I250" s="1168">
        <v>0</v>
      </c>
      <c r="J250" s="1168">
        <v>0</v>
      </c>
      <c r="K250" s="1168">
        <v>0</v>
      </c>
      <c r="L250" s="1168">
        <v>0</v>
      </c>
      <c r="M250" s="1168">
        <v>0</v>
      </c>
      <c r="N250" s="1168">
        <v>0</v>
      </c>
      <c r="O250" s="1168">
        <v>0</v>
      </c>
      <c r="P250" s="1168">
        <v>0</v>
      </c>
      <c r="Q250" s="1168">
        <v>0</v>
      </c>
      <c r="R250" s="1168">
        <v>0</v>
      </c>
      <c r="S250" s="1168">
        <v>0</v>
      </c>
      <c r="T250" s="1168">
        <v>0</v>
      </c>
      <c r="U250" s="567"/>
      <c r="V250" s="567">
        <f t="shared" si="106"/>
        <v>0</v>
      </c>
      <c r="W250" s="1084"/>
      <c r="X250" s="1085"/>
      <c r="Y250" s="591">
        <f t="shared" si="124"/>
        <v>0</v>
      </c>
      <c r="Z250" s="899">
        <f t="shared" si="124"/>
        <v>0</v>
      </c>
      <c r="AA250" s="899">
        <f t="shared" si="124"/>
        <v>0</v>
      </c>
      <c r="AB250" s="1080">
        <f t="shared" si="112"/>
        <v>0</v>
      </c>
      <c r="AC250" s="1079">
        <f t="shared" si="113"/>
        <v>0</v>
      </c>
      <c r="AD250" s="899">
        <f t="shared" si="122"/>
        <v>0</v>
      </c>
      <c r="AE250" s="903">
        <f t="shared" si="118"/>
        <v>0</v>
      </c>
      <c r="AF250" s="1080">
        <f t="shared" si="119"/>
        <v>0</v>
      </c>
      <c r="AG250" s="1081">
        <f t="shared" si="125"/>
        <v>0</v>
      </c>
      <c r="AH250" s="1079">
        <f t="shared" si="114"/>
        <v>0</v>
      </c>
      <c r="AI250" s="901">
        <f t="shared" si="123"/>
        <v>0</v>
      </c>
      <c r="AJ250" s="899">
        <f t="shared" si="123"/>
        <v>0</v>
      </c>
      <c r="AK250" s="899">
        <f t="shared" si="123"/>
        <v>0</v>
      </c>
      <c r="AL250" s="1080">
        <f t="shared" si="115"/>
        <v>0</v>
      </c>
      <c r="AM250" s="1079">
        <f t="shared" si="116"/>
        <v>0</v>
      </c>
      <c r="AN250" s="899">
        <f t="shared" si="110"/>
        <v>0</v>
      </c>
      <c r="AO250" s="899">
        <f t="shared" si="111"/>
        <v>0</v>
      </c>
      <c r="AP250" s="899">
        <f t="shared" si="117"/>
        <v>0</v>
      </c>
      <c r="AQ250" s="1081">
        <f t="shared" si="126"/>
        <v>0</v>
      </c>
      <c r="AR250" s="1079">
        <f t="shared" si="108"/>
        <v>0</v>
      </c>
      <c r="AS250" s="153"/>
      <c r="AT250" s="1082"/>
      <c r="AU250" s="523"/>
      <c r="AV250" s="1083" t="str">
        <f t="shared" si="109"/>
        <v>CA</v>
      </c>
      <c r="AW250" s="1083" t="str">
        <f t="shared" si="109"/>
        <v>CL</v>
      </c>
      <c r="AX250" s="1083" t="str">
        <f t="shared" si="109"/>
        <v>AIC</v>
      </c>
      <c r="AY250" s="1083" t="str">
        <f t="shared" si="127"/>
        <v>ERB</v>
      </c>
      <c r="AZ250" s="1083" t="str">
        <f t="shared" si="127"/>
        <v>GRB</v>
      </c>
      <c r="BA250" s="1083" t="str">
        <f t="shared" si="127"/>
        <v>Non-Op</v>
      </c>
      <c r="BC250" s="623"/>
      <c r="BD250" s="623"/>
      <c r="BF250" s="623"/>
      <c r="BG250" s="623"/>
      <c r="BH250" s="623"/>
      <c r="BI250" s="623"/>
      <c r="BJ250" s="623"/>
      <c r="BK250" s="623"/>
      <c r="BL250" s="623"/>
      <c r="BN250" s="902"/>
    </row>
    <row r="251" spans="1:66" s="638" customFormat="1" ht="12" customHeight="1">
      <c r="A251" s="643">
        <v>16500123</v>
      </c>
      <c r="B251" s="644" t="s">
        <v>3549</v>
      </c>
      <c r="C251" s="634" t="s">
        <v>1621</v>
      </c>
      <c r="D251" s="635" t="s">
        <v>3098</v>
      </c>
      <c r="E251" s="635"/>
      <c r="F251" s="634"/>
      <c r="G251" s="635"/>
      <c r="H251" s="1168">
        <v>0</v>
      </c>
      <c r="I251" s="1168">
        <v>0</v>
      </c>
      <c r="J251" s="1168">
        <v>0</v>
      </c>
      <c r="K251" s="1168">
        <v>0</v>
      </c>
      <c r="L251" s="1168">
        <v>0</v>
      </c>
      <c r="M251" s="1168">
        <v>0</v>
      </c>
      <c r="N251" s="1168">
        <v>0</v>
      </c>
      <c r="O251" s="1168">
        <v>0</v>
      </c>
      <c r="P251" s="1168">
        <v>0</v>
      </c>
      <c r="Q251" s="1168">
        <v>0</v>
      </c>
      <c r="R251" s="1168">
        <v>0</v>
      </c>
      <c r="S251" s="1168">
        <v>0</v>
      </c>
      <c r="T251" s="1168">
        <v>0</v>
      </c>
      <c r="U251" s="567"/>
      <c r="V251" s="567">
        <f t="shared" si="106"/>
        <v>0</v>
      </c>
      <c r="W251" s="1084"/>
      <c r="X251" s="1085"/>
      <c r="Y251" s="591">
        <f t="shared" si="124"/>
        <v>0</v>
      </c>
      <c r="Z251" s="899">
        <f t="shared" si="124"/>
        <v>0</v>
      </c>
      <c r="AA251" s="899">
        <f t="shared" si="124"/>
        <v>0</v>
      </c>
      <c r="AB251" s="1080">
        <f t="shared" si="112"/>
        <v>0</v>
      </c>
      <c r="AC251" s="1079">
        <f t="shared" si="113"/>
        <v>0</v>
      </c>
      <c r="AD251" s="899">
        <f t="shared" si="122"/>
        <v>0</v>
      </c>
      <c r="AE251" s="903">
        <f t="shared" si="118"/>
        <v>0</v>
      </c>
      <c r="AF251" s="1080">
        <f t="shared" si="119"/>
        <v>0</v>
      </c>
      <c r="AG251" s="1081">
        <f t="shared" si="125"/>
        <v>0</v>
      </c>
      <c r="AH251" s="1079">
        <f t="shared" si="114"/>
        <v>0</v>
      </c>
      <c r="AI251" s="901">
        <f t="shared" si="123"/>
        <v>0</v>
      </c>
      <c r="AJ251" s="899">
        <f t="shared" si="123"/>
        <v>0</v>
      </c>
      <c r="AK251" s="899">
        <f t="shared" si="123"/>
        <v>0</v>
      </c>
      <c r="AL251" s="1080">
        <f t="shared" si="115"/>
        <v>0</v>
      </c>
      <c r="AM251" s="1079">
        <f t="shared" si="116"/>
        <v>0</v>
      </c>
      <c r="AN251" s="899">
        <f t="shared" si="110"/>
        <v>0</v>
      </c>
      <c r="AO251" s="899">
        <f t="shared" si="111"/>
        <v>0</v>
      </c>
      <c r="AP251" s="899">
        <f t="shared" si="117"/>
        <v>0</v>
      </c>
      <c r="AQ251" s="1081">
        <f t="shared" si="126"/>
        <v>0</v>
      </c>
      <c r="AR251" s="1079">
        <f t="shared" si="108"/>
        <v>0</v>
      </c>
      <c r="AS251" s="153"/>
      <c r="AT251" s="1082"/>
      <c r="AU251" s="523"/>
      <c r="AV251" s="1083" t="str">
        <f t="shared" si="109"/>
        <v>CA</v>
      </c>
      <c r="AW251" s="1083" t="str">
        <f t="shared" si="109"/>
        <v>CL</v>
      </c>
      <c r="AX251" s="1083" t="str">
        <f t="shared" si="109"/>
        <v>AIC</v>
      </c>
      <c r="AY251" s="1083" t="str">
        <f t="shared" si="127"/>
        <v>ERB</v>
      </c>
      <c r="AZ251" s="1083" t="str">
        <f t="shared" si="127"/>
        <v>GRB</v>
      </c>
      <c r="BA251" s="1083" t="str">
        <f t="shared" si="127"/>
        <v>Non-Op</v>
      </c>
      <c r="BC251" s="623"/>
      <c r="BD251" s="623"/>
      <c r="BF251" s="623"/>
      <c r="BG251" s="623"/>
      <c r="BH251" s="623"/>
      <c r="BI251" s="623"/>
      <c r="BJ251" s="623"/>
      <c r="BK251" s="623"/>
      <c r="BL251" s="623"/>
      <c r="BN251" s="902"/>
    </row>
    <row r="252" spans="1:66" s="638" customFormat="1" ht="12" customHeight="1">
      <c r="A252" s="643">
        <v>16500143</v>
      </c>
      <c r="B252" s="644" t="s">
        <v>3550</v>
      </c>
      <c r="C252" s="634" t="s">
        <v>1622</v>
      </c>
      <c r="D252" s="635" t="s">
        <v>3098</v>
      </c>
      <c r="E252" s="635"/>
      <c r="F252" s="634"/>
      <c r="G252" s="635"/>
      <c r="H252" s="1168">
        <v>0</v>
      </c>
      <c r="I252" s="1168">
        <v>0</v>
      </c>
      <c r="J252" s="1168">
        <v>0</v>
      </c>
      <c r="K252" s="1168">
        <v>0</v>
      </c>
      <c r="L252" s="1168">
        <v>0</v>
      </c>
      <c r="M252" s="1168">
        <v>0</v>
      </c>
      <c r="N252" s="1168">
        <v>0</v>
      </c>
      <c r="O252" s="1168">
        <v>0</v>
      </c>
      <c r="P252" s="1168">
        <v>0</v>
      </c>
      <c r="Q252" s="1168">
        <v>0</v>
      </c>
      <c r="R252" s="1168">
        <v>0</v>
      </c>
      <c r="S252" s="1168">
        <v>0</v>
      </c>
      <c r="T252" s="1168">
        <v>0</v>
      </c>
      <c r="U252" s="567"/>
      <c r="V252" s="567">
        <f t="shared" si="106"/>
        <v>0</v>
      </c>
      <c r="W252" s="1084"/>
      <c r="X252" s="1085"/>
      <c r="Y252" s="591">
        <f t="shared" si="124"/>
        <v>0</v>
      </c>
      <c r="Z252" s="899">
        <f t="shared" si="124"/>
        <v>0</v>
      </c>
      <c r="AA252" s="899">
        <f t="shared" si="124"/>
        <v>0</v>
      </c>
      <c r="AB252" s="1080">
        <f t="shared" si="112"/>
        <v>0</v>
      </c>
      <c r="AC252" s="1079">
        <f t="shared" si="113"/>
        <v>0</v>
      </c>
      <c r="AD252" s="899">
        <f t="shared" si="122"/>
        <v>0</v>
      </c>
      <c r="AE252" s="903">
        <f t="shared" si="118"/>
        <v>0</v>
      </c>
      <c r="AF252" s="1080">
        <f t="shared" si="119"/>
        <v>0</v>
      </c>
      <c r="AG252" s="1081">
        <f t="shared" si="125"/>
        <v>0</v>
      </c>
      <c r="AH252" s="1079">
        <f t="shared" si="114"/>
        <v>0</v>
      </c>
      <c r="AI252" s="901">
        <f t="shared" si="123"/>
        <v>0</v>
      </c>
      <c r="AJ252" s="899">
        <f t="shared" si="123"/>
        <v>0</v>
      </c>
      <c r="AK252" s="899">
        <f t="shared" si="123"/>
        <v>0</v>
      </c>
      <c r="AL252" s="1080">
        <f t="shared" si="115"/>
        <v>0</v>
      </c>
      <c r="AM252" s="1079">
        <f t="shared" si="116"/>
        <v>0</v>
      </c>
      <c r="AN252" s="899">
        <f t="shared" si="110"/>
        <v>0</v>
      </c>
      <c r="AO252" s="899">
        <f t="shared" si="111"/>
        <v>0</v>
      </c>
      <c r="AP252" s="899">
        <f t="shared" si="117"/>
        <v>0</v>
      </c>
      <c r="AQ252" s="1081">
        <f t="shared" si="126"/>
        <v>0</v>
      </c>
      <c r="AR252" s="1079">
        <f t="shared" si="108"/>
        <v>0</v>
      </c>
      <c r="AS252" s="153"/>
      <c r="AT252" s="1082"/>
      <c r="AU252" s="523"/>
      <c r="AV252" s="1083" t="str">
        <f t="shared" si="109"/>
        <v>CA</v>
      </c>
      <c r="AW252" s="1083" t="str">
        <f t="shared" si="109"/>
        <v>CL</v>
      </c>
      <c r="AX252" s="1083" t="str">
        <f t="shared" si="109"/>
        <v>AIC</v>
      </c>
      <c r="AY252" s="1083" t="str">
        <f t="shared" si="127"/>
        <v>ERB</v>
      </c>
      <c r="AZ252" s="1083" t="str">
        <f t="shared" si="127"/>
        <v>GRB</v>
      </c>
      <c r="BA252" s="1083" t="str">
        <f t="shared" si="127"/>
        <v>Non-Op</v>
      </c>
      <c r="BC252" s="623"/>
      <c r="BD252" s="623"/>
      <c r="BF252" s="623"/>
      <c r="BG252" s="623"/>
      <c r="BH252" s="623"/>
      <c r="BI252" s="623"/>
      <c r="BJ252" s="623"/>
      <c r="BK252" s="623"/>
      <c r="BL252" s="623"/>
      <c r="BN252" s="902"/>
    </row>
    <row r="253" spans="1:66" s="638" customFormat="1" ht="12" customHeight="1">
      <c r="A253" s="643">
        <v>16500153</v>
      </c>
      <c r="B253" s="644" t="s">
        <v>3551</v>
      </c>
      <c r="C253" s="634" t="s">
        <v>1623</v>
      </c>
      <c r="D253" s="635" t="s">
        <v>3098</v>
      </c>
      <c r="E253" s="635"/>
      <c r="F253" s="634"/>
      <c r="G253" s="635"/>
      <c r="H253" s="1168">
        <v>0</v>
      </c>
      <c r="I253" s="1168">
        <v>0</v>
      </c>
      <c r="J253" s="1168">
        <v>0</v>
      </c>
      <c r="K253" s="1168">
        <v>0</v>
      </c>
      <c r="L253" s="1168">
        <v>0</v>
      </c>
      <c r="M253" s="1168">
        <v>0</v>
      </c>
      <c r="N253" s="1168">
        <v>0</v>
      </c>
      <c r="O253" s="1168">
        <v>0</v>
      </c>
      <c r="P253" s="1168">
        <v>0</v>
      </c>
      <c r="Q253" s="1168">
        <v>0</v>
      </c>
      <c r="R253" s="1168">
        <v>0</v>
      </c>
      <c r="S253" s="1168">
        <v>0</v>
      </c>
      <c r="T253" s="1168">
        <v>0</v>
      </c>
      <c r="U253" s="567"/>
      <c r="V253" s="567">
        <f t="shared" si="106"/>
        <v>0</v>
      </c>
      <c r="W253" s="1084"/>
      <c r="X253" s="1085"/>
      <c r="Y253" s="591">
        <f t="shared" si="124"/>
        <v>0</v>
      </c>
      <c r="Z253" s="899">
        <f t="shared" si="124"/>
        <v>0</v>
      </c>
      <c r="AA253" s="899">
        <f t="shared" si="124"/>
        <v>0</v>
      </c>
      <c r="AB253" s="1080">
        <f t="shared" si="112"/>
        <v>0</v>
      </c>
      <c r="AC253" s="1079">
        <f t="shared" si="113"/>
        <v>0</v>
      </c>
      <c r="AD253" s="899">
        <f t="shared" si="122"/>
        <v>0</v>
      </c>
      <c r="AE253" s="903">
        <f t="shared" si="118"/>
        <v>0</v>
      </c>
      <c r="AF253" s="1080">
        <f t="shared" si="119"/>
        <v>0</v>
      </c>
      <c r="AG253" s="1081">
        <f t="shared" si="125"/>
        <v>0</v>
      </c>
      <c r="AH253" s="1079">
        <f t="shared" si="114"/>
        <v>0</v>
      </c>
      <c r="AI253" s="901">
        <f t="shared" ref="AI253:AK272" si="128">IF($D253=AI$5,$V253,0)</f>
        <v>0</v>
      </c>
      <c r="AJ253" s="899">
        <f t="shared" si="128"/>
        <v>0</v>
      </c>
      <c r="AK253" s="899">
        <f t="shared" si="128"/>
        <v>0</v>
      </c>
      <c r="AL253" s="1080">
        <f t="shared" si="115"/>
        <v>0</v>
      </c>
      <c r="AM253" s="1079">
        <f t="shared" si="116"/>
        <v>0</v>
      </c>
      <c r="AN253" s="899">
        <f t="shared" si="110"/>
        <v>0</v>
      </c>
      <c r="AO253" s="899">
        <f t="shared" si="111"/>
        <v>0</v>
      </c>
      <c r="AP253" s="899">
        <f t="shared" si="117"/>
        <v>0</v>
      </c>
      <c r="AQ253" s="1081">
        <f t="shared" si="126"/>
        <v>0</v>
      </c>
      <c r="AR253" s="1079">
        <f t="shared" si="108"/>
        <v>0</v>
      </c>
      <c r="AS253" s="153"/>
      <c r="AT253" s="1082"/>
      <c r="AU253" s="523"/>
      <c r="AV253" s="1083" t="str">
        <f t="shared" si="109"/>
        <v>CA</v>
      </c>
      <c r="AW253" s="1083" t="str">
        <f t="shared" si="109"/>
        <v>CL</v>
      </c>
      <c r="AX253" s="1083" t="str">
        <f t="shared" si="109"/>
        <v>AIC</v>
      </c>
      <c r="AY253" s="1083" t="str">
        <f t="shared" si="127"/>
        <v>ERB</v>
      </c>
      <c r="AZ253" s="1083" t="str">
        <f t="shared" si="127"/>
        <v>GRB</v>
      </c>
      <c r="BA253" s="1083" t="str">
        <f t="shared" si="127"/>
        <v>Non-Op</v>
      </c>
      <c r="BC253" s="623"/>
      <c r="BD253" s="623"/>
      <c r="BF253" s="623"/>
      <c r="BG253" s="623"/>
      <c r="BH253" s="623"/>
      <c r="BI253" s="623"/>
      <c r="BJ253" s="623"/>
      <c r="BK253" s="623"/>
      <c r="BL253" s="623"/>
      <c r="BN253" s="902"/>
    </row>
    <row r="254" spans="1:66" s="638" customFormat="1" ht="12" customHeight="1">
      <c r="A254" s="645">
        <v>16500173</v>
      </c>
      <c r="B254" s="646" t="s">
        <v>3552</v>
      </c>
      <c r="C254" s="647" t="s">
        <v>1624</v>
      </c>
      <c r="D254" s="648" t="s">
        <v>3098</v>
      </c>
      <c r="E254" s="648"/>
      <c r="F254" s="999"/>
      <c r="G254" s="648"/>
      <c r="H254" s="1171">
        <v>0</v>
      </c>
      <c r="I254" s="1171">
        <v>0</v>
      </c>
      <c r="J254" s="1171">
        <v>0</v>
      </c>
      <c r="K254" s="1171">
        <v>0</v>
      </c>
      <c r="L254" s="1171">
        <v>0</v>
      </c>
      <c r="M254" s="1171">
        <v>0</v>
      </c>
      <c r="N254" s="1171">
        <v>0</v>
      </c>
      <c r="O254" s="1171">
        <v>0</v>
      </c>
      <c r="P254" s="1171">
        <v>0</v>
      </c>
      <c r="Q254" s="1171">
        <v>0</v>
      </c>
      <c r="R254" s="1171">
        <v>0</v>
      </c>
      <c r="S254" s="1171">
        <v>0</v>
      </c>
      <c r="T254" s="1171">
        <v>0</v>
      </c>
      <c r="U254" s="569"/>
      <c r="V254" s="569">
        <f t="shared" si="106"/>
        <v>0</v>
      </c>
      <c r="W254" s="1084"/>
      <c r="X254" s="1085"/>
      <c r="Y254" s="591">
        <f t="shared" ref="Y254:AA273" si="129">IF($D254=Y$5,$T254,0)</f>
        <v>0</v>
      </c>
      <c r="Z254" s="899">
        <f t="shared" si="129"/>
        <v>0</v>
      </c>
      <c r="AA254" s="899">
        <f t="shared" si="129"/>
        <v>0</v>
      </c>
      <c r="AB254" s="1080">
        <f t="shared" si="112"/>
        <v>0</v>
      </c>
      <c r="AC254" s="1079">
        <f t="shared" si="113"/>
        <v>0</v>
      </c>
      <c r="AD254" s="899">
        <f t="shared" si="122"/>
        <v>0</v>
      </c>
      <c r="AE254" s="903">
        <f t="shared" si="118"/>
        <v>0</v>
      </c>
      <c r="AF254" s="1080">
        <f t="shared" si="119"/>
        <v>0</v>
      </c>
      <c r="AG254" s="1081">
        <f t="shared" si="125"/>
        <v>0</v>
      </c>
      <c r="AH254" s="1079">
        <f t="shared" si="114"/>
        <v>0</v>
      </c>
      <c r="AI254" s="901">
        <f t="shared" si="128"/>
        <v>0</v>
      </c>
      <c r="AJ254" s="899">
        <f t="shared" si="128"/>
        <v>0</v>
      </c>
      <c r="AK254" s="899">
        <f t="shared" si="128"/>
        <v>0</v>
      </c>
      <c r="AL254" s="1080">
        <f t="shared" si="115"/>
        <v>0</v>
      </c>
      <c r="AM254" s="1079">
        <f t="shared" si="116"/>
        <v>0</v>
      </c>
      <c r="AN254" s="899">
        <f t="shared" si="110"/>
        <v>0</v>
      </c>
      <c r="AO254" s="899">
        <f t="shared" si="111"/>
        <v>0</v>
      </c>
      <c r="AP254" s="899">
        <f t="shared" si="117"/>
        <v>0</v>
      </c>
      <c r="AQ254" s="1081">
        <f t="shared" si="126"/>
        <v>0</v>
      </c>
      <c r="AR254" s="1079">
        <f t="shared" si="108"/>
        <v>0</v>
      </c>
      <c r="AS254" s="153"/>
      <c r="AT254" s="1082"/>
      <c r="AU254" s="523"/>
      <c r="AV254" s="1083" t="str">
        <f t="shared" si="109"/>
        <v>CA</v>
      </c>
      <c r="AW254" s="1083" t="str">
        <f t="shared" si="109"/>
        <v>CL</v>
      </c>
      <c r="AX254" s="1083" t="str">
        <f t="shared" si="109"/>
        <v>AIC</v>
      </c>
      <c r="AY254" s="1083" t="str">
        <f t="shared" si="127"/>
        <v>ERB</v>
      </c>
      <c r="AZ254" s="1083" t="str">
        <f t="shared" si="127"/>
        <v>GRB</v>
      </c>
      <c r="BA254" s="1083" t="str">
        <f t="shared" si="127"/>
        <v>Non-Op</v>
      </c>
      <c r="BC254" s="623"/>
      <c r="BD254" s="623"/>
      <c r="BF254" s="623"/>
      <c r="BG254" s="623"/>
      <c r="BH254" s="623"/>
      <c r="BI254" s="623"/>
      <c r="BJ254" s="623"/>
      <c r="BK254" s="623"/>
      <c r="BL254" s="623"/>
      <c r="BN254" s="902"/>
    </row>
    <row r="255" spans="1:66" s="638" customFormat="1" ht="12" customHeight="1">
      <c r="A255" s="645">
        <v>16500183</v>
      </c>
      <c r="B255" s="646" t="s">
        <v>3553</v>
      </c>
      <c r="C255" s="647" t="s">
        <v>1625</v>
      </c>
      <c r="D255" s="648" t="s">
        <v>3098</v>
      </c>
      <c r="E255" s="648"/>
      <c r="F255" s="999"/>
      <c r="G255" s="648"/>
      <c r="H255" s="1171">
        <v>0</v>
      </c>
      <c r="I255" s="1171">
        <v>0</v>
      </c>
      <c r="J255" s="1171">
        <v>0</v>
      </c>
      <c r="K255" s="1171">
        <v>0</v>
      </c>
      <c r="L255" s="1171">
        <v>0</v>
      </c>
      <c r="M255" s="1171">
        <v>0</v>
      </c>
      <c r="N255" s="1171">
        <v>0</v>
      </c>
      <c r="O255" s="1171">
        <v>0</v>
      </c>
      <c r="P255" s="1171">
        <v>0</v>
      </c>
      <c r="Q255" s="1171">
        <v>0</v>
      </c>
      <c r="R255" s="1171">
        <v>0</v>
      </c>
      <c r="S255" s="1171">
        <v>0</v>
      </c>
      <c r="T255" s="1171">
        <v>0</v>
      </c>
      <c r="U255" s="569"/>
      <c r="V255" s="569">
        <f t="shared" si="106"/>
        <v>0</v>
      </c>
      <c r="W255" s="1084"/>
      <c r="X255" s="1085"/>
      <c r="Y255" s="591">
        <f t="shared" si="129"/>
        <v>0</v>
      </c>
      <c r="Z255" s="899">
        <f t="shared" si="129"/>
        <v>0</v>
      </c>
      <c r="AA255" s="899">
        <f t="shared" si="129"/>
        <v>0</v>
      </c>
      <c r="AB255" s="1080">
        <f t="shared" si="112"/>
        <v>0</v>
      </c>
      <c r="AC255" s="1079">
        <f t="shared" si="113"/>
        <v>0</v>
      </c>
      <c r="AD255" s="899">
        <f t="shared" si="122"/>
        <v>0</v>
      </c>
      <c r="AE255" s="903">
        <f t="shared" si="118"/>
        <v>0</v>
      </c>
      <c r="AF255" s="1080">
        <f t="shared" si="119"/>
        <v>0</v>
      </c>
      <c r="AG255" s="1081">
        <f t="shared" si="125"/>
        <v>0</v>
      </c>
      <c r="AH255" s="1079">
        <f t="shared" si="114"/>
        <v>0</v>
      </c>
      <c r="AI255" s="901">
        <f t="shared" si="128"/>
        <v>0</v>
      </c>
      <c r="AJ255" s="899">
        <f t="shared" si="128"/>
        <v>0</v>
      </c>
      <c r="AK255" s="899">
        <f t="shared" si="128"/>
        <v>0</v>
      </c>
      <c r="AL255" s="1080">
        <f t="shared" si="115"/>
        <v>0</v>
      </c>
      <c r="AM255" s="1079">
        <f t="shared" si="116"/>
        <v>0</v>
      </c>
      <c r="AN255" s="899">
        <f t="shared" si="110"/>
        <v>0</v>
      </c>
      <c r="AO255" s="899">
        <f t="shared" si="111"/>
        <v>0</v>
      </c>
      <c r="AP255" s="899">
        <f t="shared" si="117"/>
        <v>0</v>
      </c>
      <c r="AQ255" s="1081">
        <f t="shared" si="126"/>
        <v>0</v>
      </c>
      <c r="AR255" s="1079">
        <f t="shared" si="108"/>
        <v>0</v>
      </c>
      <c r="AS255" s="153"/>
      <c r="AT255" s="1082"/>
      <c r="AU255" s="523"/>
      <c r="AV255" s="1083" t="str">
        <f t="shared" si="109"/>
        <v>CA</v>
      </c>
      <c r="AW255" s="1083" t="str">
        <f t="shared" si="109"/>
        <v>CL</v>
      </c>
      <c r="AX255" s="1083" t="str">
        <f t="shared" si="109"/>
        <v>AIC</v>
      </c>
      <c r="AY255" s="1083" t="str">
        <f t="shared" si="127"/>
        <v>ERB</v>
      </c>
      <c r="AZ255" s="1083" t="str">
        <f t="shared" si="127"/>
        <v>GRB</v>
      </c>
      <c r="BA255" s="1083" t="str">
        <f t="shared" si="127"/>
        <v>Non-Op</v>
      </c>
      <c r="BC255" s="623"/>
      <c r="BD255" s="623"/>
      <c r="BF255" s="623"/>
      <c r="BG255" s="623"/>
      <c r="BH255" s="623"/>
      <c r="BI255" s="623"/>
      <c r="BJ255" s="623"/>
      <c r="BK255" s="623"/>
      <c r="BL255" s="623"/>
      <c r="BN255" s="902"/>
    </row>
    <row r="256" spans="1:66" s="638" customFormat="1" ht="12" customHeight="1">
      <c r="A256" s="676">
        <v>16500213</v>
      </c>
      <c r="B256" s="635" t="s">
        <v>3554</v>
      </c>
      <c r="C256" s="634" t="s">
        <v>2944</v>
      </c>
      <c r="D256" s="635" t="s">
        <v>3098</v>
      </c>
      <c r="E256" s="635"/>
      <c r="F256" s="675">
        <v>42736</v>
      </c>
      <c r="G256" s="635"/>
      <c r="H256" s="1168">
        <v>0</v>
      </c>
      <c r="I256" s="1168">
        <v>0</v>
      </c>
      <c r="J256" s="1168">
        <v>0</v>
      </c>
      <c r="K256" s="1168">
        <v>0</v>
      </c>
      <c r="L256" s="1168">
        <v>0</v>
      </c>
      <c r="M256" s="1168">
        <v>0</v>
      </c>
      <c r="N256" s="1168">
        <v>0</v>
      </c>
      <c r="O256" s="1168">
        <v>0</v>
      </c>
      <c r="P256" s="1168">
        <v>0</v>
      </c>
      <c r="Q256" s="1168">
        <v>0</v>
      </c>
      <c r="R256" s="1168">
        <v>0</v>
      </c>
      <c r="S256" s="1168">
        <v>0</v>
      </c>
      <c r="T256" s="1168">
        <v>0</v>
      </c>
      <c r="U256" s="567"/>
      <c r="V256" s="567">
        <f t="shared" si="106"/>
        <v>0</v>
      </c>
      <c r="W256" s="1090"/>
      <c r="X256" s="1091"/>
      <c r="Y256" s="591">
        <f t="shared" si="129"/>
        <v>0</v>
      </c>
      <c r="Z256" s="899">
        <f t="shared" si="129"/>
        <v>0</v>
      </c>
      <c r="AA256" s="899">
        <f t="shared" si="129"/>
        <v>0</v>
      </c>
      <c r="AB256" s="1080">
        <f t="shared" si="112"/>
        <v>0</v>
      </c>
      <c r="AC256" s="1079">
        <f t="shared" si="113"/>
        <v>0</v>
      </c>
      <c r="AD256" s="899">
        <f t="shared" si="122"/>
        <v>0</v>
      </c>
      <c r="AE256" s="903">
        <f t="shared" si="118"/>
        <v>0</v>
      </c>
      <c r="AF256" s="1080">
        <f t="shared" si="119"/>
        <v>0</v>
      </c>
      <c r="AG256" s="1081">
        <f t="shared" si="125"/>
        <v>0</v>
      </c>
      <c r="AH256" s="1079">
        <f t="shared" si="114"/>
        <v>0</v>
      </c>
      <c r="AI256" s="901">
        <f t="shared" si="128"/>
        <v>0</v>
      </c>
      <c r="AJ256" s="899">
        <f t="shared" si="128"/>
        <v>0</v>
      </c>
      <c r="AK256" s="899">
        <f t="shared" si="128"/>
        <v>0</v>
      </c>
      <c r="AL256" s="1080">
        <f t="shared" si="115"/>
        <v>0</v>
      </c>
      <c r="AM256" s="1079">
        <f t="shared" si="116"/>
        <v>0</v>
      </c>
      <c r="AN256" s="899">
        <f t="shared" si="110"/>
        <v>0</v>
      </c>
      <c r="AO256" s="899">
        <f t="shared" si="111"/>
        <v>0</v>
      </c>
      <c r="AP256" s="899">
        <f t="shared" si="117"/>
        <v>0</v>
      </c>
      <c r="AQ256" s="1081">
        <f t="shared" si="126"/>
        <v>0</v>
      </c>
      <c r="AR256" s="1079">
        <f t="shared" si="108"/>
        <v>0</v>
      </c>
      <c r="AS256" s="153"/>
      <c r="AT256" s="1082"/>
      <c r="AU256" s="523"/>
      <c r="AV256" s="1083" t="str">
        <f t="shared" si="109"/>
        <v>CA</v>
      </c>
      <c r="AW256" s="1083" t="str">
        <f t="shared" si="109"/>
        <v>CL</v>
      </c>
      <c r="AX256" s="1083" t="str">
        <f t="shared" si="109"/>
        <v>AIC</v>
      </c>
      <c r="AY256" s="1083" t="str">
        <f t="shared" si="127"/>
        <v>ERB</v>
      </c>
      <c r="AZ256" s="1083" t="str">
        <f t="shared" si="127"/>
        <v>GRB</v>
      </c>
      <c r="BA256" s="1083" t="str">
        <f t="shared" si="127"/>
        <v>Non-Op</v>
      </c>
      <c r="BC256" s="623"/>
      <c r="BD256" s="623"/>
      <c r="BF256" s="623"/>
      <c r="BG256" s="623"/>
      <c r="BH256" s="623"/>
      <c r="BI256" s="623"/>
      <c r="BJ256" s="623"/>
      <c r="BK256" s="623"/>
      <c r="BL256" s="623"/>
      <c r="BN256" s="902"/>
    </row>
    <row r="257" spans="1:66" s="638" customFormat="1" ht="12" customHeight="1">
      <c r="A257" s="676">
        <v>16500223</v>
      </c>
      <c r="B257" s="635" t="s">
        <v>3555</v>
      </c>
      <c r="C257" s="634" t="s">
        <v>2945</v>
      </c>
      <c r="D257" s="635" t="s">
        <v>3098</v>
      </c>
      <c r="E257" s="635"/>
      <c r="F257" s="675">
        <v>43025</v>
      </c>
      <c r="G257" s="635"/>
      <c r="H257" s="1168">
        <v>0</v>
      </c>
      <c r="I257" s="1168">
        <v>0</v>
      </c>
      <c r="J257" s="1168">
        <v>0</v>
      </c>
      <c r="K257" s="1168">
        <v>0</v>
      </c>
      <c r="L257" s="1168">
        <v>0</v>
      </c>
      <c r="M257" s="1168">
        <v>0</v>
      </c>
      <c r="N257" s="1168">
        <v>0</v>
      </c>
      <c r="O257" s="1168">
        <v>0</v>
      </c>
      <c r="P257" s="1168">
        <v>0</v>
      </c>
      <c r="Q257" s="1168">
        <v>0</v>
      </c>
      <c r="R257" s="1168">
        <v>0</v>
      </c>
      <c r="S257" s="1168">
        <v>0</v>
      </c>
      <c r="T257" s="1168">
        <v>0</v>
      </c>
      <c r="U257" s="567"/>
      <c r="V257" s="567">
        <f t="shared" si="106"/>
        <v>0</v>
      </c>
      <c r="W257" s="1090"/>
      <c r="X257" s="1091"/>
      <c r="Y257" s="591">
        <f t="shared" si="129"/>
        <v>0</v>
      </c>
      <c r="Z257" s="899">
        <f t="shared" si="129"/>
        <v>0</v>
      </c>
      <c r="AA257" s="899">
        <f t="shared" si="129"/>
        <v>0</v>
      </c>
      <c r="AB257" s="1080">
        <f t="shared" si="112"/>
        <v>0</v>
      </c>
      <c r="AC257" s="1079">
        <f t="shared" si="113"/>
        <v>0</v>
      </c>
      <c r="AD257" s="899">
        <f t="shared" si="122"/>
        <v>0</v>
      </c>
      <c r="AE257" s="903">
        <f t="shared" si="118"/>
        <v>0</v>
      </c>
      <c r="AF257" s="1080">
        <f t="shared" si="119"/>
        <v>0</v>
      </c>
      <c r="AG257" s="1081">
        <f t="shared" si="125"/>
        <v>0</v>
      </c>
      <c r="AH257" s="1079">
        <f t="shared" si="114"/>
        <v>0</v>
      </c>
      <c r="AI257" s="901">
        <f t="shared" si="128"/>
        <v>0</v>
      </c>
      <c r="AJ257" s="899">
        <f t="shared" si="128"/>
        <v>0</v>
      </c>
      <c r="AK257" s="899">
        <f t="shared" si="128"/>
        <v>0</v>
      </c>
      <c r="AL257" s="1080">
        <f t="shared" si="115"/>
        <v>0</v>
      </c>
      <c r="AM257" s="1079">
        <f t="shared" si="116"/>
        <v>0</v>
      </c>
      <c r="AN257" s="899">
        <f t="shared" si="110"/>
        <v>0</v>
      </c>
      <c r="AO257" s="899">
        <f t="shared" si="111"/>
        <v>0</v>
      </c>
      <c r="AP257" s="899">
        <f t="shared" si="117"/>
        <v>0</v>
      </c>
      <c r="AQ257" s="1081">
        <f t="shared" si="126"/>
        <v>0</v>
      </c>
      <c r="AR257" s="1079">
        <f t="shared" si="108"/>
        <v>0</v>
      </c>
      <c r="AS257" s="153"/>
      <c r="AT257" s="1082"/>
      <c r="AU257" s="523"/>
      <c r="AV257" s="1083" t="str">
        <f t="shared" si="109"/>
        <v>CA</v>
      </c>
      <c r="AW257" s="1083" t="str">
        <f t="shared" si="109"/>
        <v>CL</v>
      </c>
      <c r="AX257" s="1083" t="str">
        <f t="shared" si="109"/>
        <v>AIC</v>
      </c>
      <c r="AY257" s="1083" t="str">
        <f t="shared" si="127"/>
        <v>ERB</v>
      </c>
      <c r="AZ257" s="1083" t="str">
        <f t="shared" si="127"/>
        <v>GRB</v>
      </c>
      <c r="BA257" s="1083" t="str">
        <f t="shared" si="127"/>
        <v>Non-Op</v>
      </c>
      <c r="BC257" s="623"/>
      <c r="BD257" s="623"/>
      <c r="BF257" s="623"/>
      <c r="BG257" s="623"/>
      <c r="BH257" s="623"/>
      <c r="BI257" s="623"/>
      <c r="BJ257" s="623"/>
      <c r="BK257" s="623"/>
      <c r="BL257" s="623"/>
      <c r="BN257" s="902"/>
    </row>
    <row r="258" spans="1:66" s="638" customFormat="1" ht="12" customHeight="1">
      <c r="A258" s="645">
        <v>16500251</v>
      </c>
      <c r="B258" s="646" t="s">
        <v>3556</v>
      </c>
      <c r="C258" s="647" t="s">
        <v>1626</v>
      </c>
      <c r="D258" s="648" t="s">
        <v>3098</v>
      </c>
      <c r="E258" s="648"/>
      <c r="F258" s="649"/>
      <c r="G258" s="648"/>
      <c r="H258" s="1171">
        <v>0</v>
      </c>
      <c r="I258" s="1171">
        <v>0</v>
      </c>
      <c r="J258" s="1171">
        <v>0</v>
      </c>
      <c r="K258" s="1171">
        <v>0</v>
      </c>
      <c r="L258" s="1171">
        <v>0</v>
      </c>
      <c r="M258" s="1171">
        <v>0</v>
      </c>
      <c r="N258" s="1171">
        <v>0</v>
      </c>
      <c r="O258" s="1171">
        <v>0</v>
      </c>
      <c r="P258" s="1171">
        <v>0</v>
      </c>
      <c r="Q258" s="1171">
        <v>0</v>
      </c>
      <c r="R258" s="1171">
        <v>0</v>
      </c>
      <c r="S258" s="1171">
        <v>0</v>
      </c>
      <c r="T258" s="1171">
        <v>0</v>
      </c>
      <c r="U258" s="569"/>
      <c r="V258" s="569">
        <f t="shared" si="106"/>
        <v>0</v>
      </c>
      <c r="W258" s="1084"/>
      <c r="X258" s="1085"/>
      <c r="Y258" s="591">
        <f t="shared" si="129"/>
        <v>0</v>
      </c>
      <c r="Z258" s="899">
        <f t="shared" si="129"/>
        <v>0</v>
      </c>
      <c r="AA258" s="899">
        <f t="shared" si="129"/>
        <v>0</v>
      </c>
      <c r="AB258" s="1080">
        <f t="shared" si="112"/>
        <v>0</v>
      </c>
      <c r="AC258" s="1079">
        <f t="shared" si="113"/>
        <v>0</v>
      </c>
      <c r="AD258" s="899">
        <f t="shared" si="122"/>
        <v>0</v>
      </c>
      <c r="AE258" s="903">
        <f t="shared" si="118"/>
        <v>0</v>
      </c>
      <c r="AF258" s="1080">
        <f t="shared" si="119"/>
        <v>0</v>
      </c>
      <c r="AG258" s="1081">
        <f t="shared" si="125"/>
        <v>0</v>
      </c>
      <c r="AH258" s="1079">
        <f t="shared" si="114"/>
        <v>0</v>
      </c>
      <c r="AI258" s="901">
        <f t="shared" si="128"/>
        <v>0</v>
      </c>
      <c r="AJ258" s="899">
        <f t="shared" si="128"/>
        <v>0</v>
      </c>
      <c r="AK258" s="899">
        <f t="shared" si="128"/>
        <v>0</v>
      </c>
      <c r="AL258" s="1080">
        <f t="shared" si="115"/>
        <v>0</v>
      </c>
      <c r="AM258" s="1079">
        <f t="shared" si="116"/>
        <v>0</v>
      </c>
      <c r="AN258" s="899">
        <f t="shared" si="110"/>
        <v>0</v>
      </c>
      <c r="AO258" s="899">
        <f t="shared" si="111"/>
        <v>0</v>
      </c>
      <c r="AP258" s="899">
        <f t="shared" si="117"/>
        <v>0</v>
      </c>
      <c r="AQ258" s="1081">
        <f t="shared" si="126"/>
        <v>0</v>
      </c>
      <c r="AR258" s="1079">
        <f t="shared" si="108"/>
        <v>0</v>
      </c>
      <c r="AS258" s="153"/>
      <c r="AT258" s="1082"/>
      <c r="AU258" s="523"/>
      <c r="AV258" s="1083" t="str">
        <f t="shared" si="109"/>
        <v>CA</v>
      </c>
      <c r="AW258" s="1083" t="str">
        <f t="shared" si="109"/>
        <v>CL</v>
      </c>
      <c r="AX258" s="1083" t="str">
        <f t="shared" si="109"/>
        <v>AIC</v>
      </c>
      <c r="AY258" s="1083" t="str">
        <f t="shared" si="127"/>
        <v>ERB</v>
      </c>
      <c r="AZ258" s="1083" t="str">
        <f t="shared" si="127"/>
        <v>GRB</v>
      </c>
      <c r="BA258" s="1083" t="str">
        <f t="shared" si="127"/>
        <v>Non-Op</v>
      </c>
      <c r="BC258" s="623"/>
      <c r="BD258" s="623"/>
      <c r="BF258" s="623"/>
      <c r="BG258" s="623"/>
      <c r="BH258" s="623"/>
      <c r="BI258" s="623"/>
      <c r="BJ258" s="623"/>
      <c r="BK258" s="623"/>
      <c r="BL258" s="623"/>
      <c r="BN258" s="902"/>
    </row>
    <row r="259" spans="1:66" s="638" customFormat="1" ht="12" customHeight="1">
      <c r="A259" s="672">
        <v>16500283</v>
      </c>
      <c r="B259" s="673" t="s">
        <v>3557</v>
      </c>
      <c r="C259" s="634" t="s">
        <v>1627</v>
      </c>
      <c r="D259" s="635" t="s">
        <v>3098</v>
      </c>
      <c r="E259" s="635"/>
      <c r="F259" s="998"/>
      <c r="G259" s="635"/>
      <c r="H259" s="1168">
        <v>0</v>
      </c>
      <c r="I259" s="1168">
        <v>0</v>
      </c>
      <c r="J259" s="1168">
        <v>0</v>
      </c>
      <c r="K259" s="1168">
        <v>0</v>
      </c>
      <c r="L259" s="1168">
        <v>0</v>
      </c>
      <c r="M259" s="1168">
        <v>0</v>
      </c>
      <c r="N259" s="1168">
        <v>0</v>
      </c>
      <c r="O259" s="1168">
        <v>0</v>
      </c>
      <c r="P259" s="1168">
        <v>0</v>
      </c>
      <c r="Q259" s="1168">
        <v>0</v>
      </c>
      <c r="R259" s="1168">
        <v>0</v>
      </c>
      <c r="S259" s="1168">
        <v>0</v>
      </c>
      <c r="T259" s="1168">
        <v>0</v>
      </c>
      <c r="U259" s="567"/>
      <c r="V259" s="567">
        <f t="shared" si="106"/>
        <v>0</v>
      </c>
      <c r="W259" s="1084"/>
      <c r="X259" s="1085"/>
      <c r="Y259" s="591">
        <f t="shared" si="129"/>
        <v>0</v>
      </c>
      <c r="Z259" s="899">
        <f t="shared" si="129"/>
        <v>0</v>
      </c>
      <c r="AA259" s="899">
        <f t="shared" si="129"/>
        <v>0</v>
      </c>
      <c r="AB259" s="1080">
        <f t="shared" si="112"/>
        <v>0</v>
      </c>
      <c r="AC259" s="1079">
        <f t="shared" si="113"/>
        <v>0</v>
      </c>
      <c r="AD259" s="899">
        <f t="shared" si="122"/>
        <v>0</v>
      </c>
      <c r="AE259" s="903">
        <f t="shared" si="118"/>
        <v>0</v>
      </c>
      <c r="AF259" s="1080">
        <f t="shared" si="119"/>
        <v>0</v>
      </c>
      <c r="AG259" s="1081">
        <f t="shared" si="125"/>
        <v>0</v>
      </c>
      <c r="AH259" s="1079">
        <f t="shared" si="114"/>
        <v>0</v>
      </c>
      <c r="AI259" s="901">
        <f t="shared" si="128"/>
        <v>0</v>
      </c>
      <c r="AJ259" s="899">
        <f t="shared" si="128"/>
        <v>0</v>
      </c>
      <c r="AK259" s="899">
        <f t="shared" si="128"/>
        <v>0</v>
      </c>
      <c r="AL259" s="1080">
        <f t="shared" si="115"/>
        <v>0</v>
      </c>
      <c r="AM259" s="1079">
        <f t="shared" si="116"/>
        <v>0</v>
      </c>
      <c r="AN259" s="899">
        <f t="shared" si="110"/>
        <v>0</v>
      </c>
      <c r="AO259" s="899">
        <f t="shared" si="111"/>
        <v>0</v>
      </c>
      <c r="AP259" s="899">
        <f t="shared" si="117"/>
        <v>0</v>
      </c>
      <c r="AQ259" s="1081">
        <f t="shared" si="126"/>
        <v>0</v>
      </c>
      <c r="AR259" s="1079">
        <f t="shared" si="108"/>
        <v>0</v>
      </c>
      <c r="AS259" s="153"/>
      <c r="AT259" s="1082"/>
      <c r="AU259" s="523"/>
      <c r="AV259" s="1083" t="str">
        <f t="shared" si="109"/>
        <v>CA</v>
      </c>
      <c r="AW259" s="1083" t="str">
        <f t="shared" si="109"/>
        <v>CL</v>
      </c>
      <c r="AX259" s="1083" t="str">
        <f t="shared" si="109"/>
        <v>AIC</v>
      </c>
      <c r="AY259" s="1083" t="str">
        <f t="shared" si="127"/>
        <v>ERB</v>
      </c>
      <c r="AZ259" s="1083" t="str">
        <f t="shared" si="127"/>
        <v>GRB</v>
      </c>
      <c r="BA259" s="1083" t="str">
        <f t="shared" si="127"/>
        <v>Non-Op</v>
      </c>
      <c r="BC259" s="623"/>
      <c r="BD259" s="623"/>
      <c r="BF259" s="623"/>
      <c r="BG259" s="623"/>
      <c r="BH259" s="623"/>
      <c r="BI259" s="623"/>
      <c r="BJ259" s="623"/>
      <c r="BK259" s="623"/>
      <c r="BL259" s="623"/>
      <c r="BN259" s="902"/>
    </row>
    <row r="260" spans="1:66" s="638" customFormat="1" ht="12" customHeight="1">
      <c r="A260" s="1001">
        <v>16500303</v>
      </c>
      <c r="B260" s="634" t="s">
        <v>3558</v>
      </c>
      <c r="C260" s="634" t="s">
        <v>2946</v>
      </c>
      <c r="D260" s="635" t="s">
        <v>3098</v>
      </c>
      <c r="E260" s="635"/>
      <c r="F260" s="998">
        <v>42933</v>
      </c>
      <c r="G260" s="635"/>
      <c r="H260" s="1168">
        <v>0</v>
      </c>
      <c r="I260" s="1168">
        <v>0</v>
      </c>
      <c r="J260" s="1168">
        <v>0</v>
      </c>
      <c r="K260" s="1168">
        <v>0</v>
      </c>
      <c r="L260" s="1168">
        <v>0</v>
      </c>
      <c r="M260" s="1168">
        <v>0</v>
      </c>
      <c r="N260" s="1168">
        <v>0</v>
      </c>
      <c r="O260" s="1168">
        <v>0</v>
      </c>
      <c r="P260" s="1168">
        <v>0</v>
      </c>
      <c r="Q260" s="1168">
        <v>0</v>
      </c>
      <c r="R260" s="1168">
        <v>0</v>
      </c>
      <c r="S260" s="1168">
        <v>0</v>
      </c>
      <c r="T260" s="1168">
        <v>0</v>
      </c>
      <c r="U260" s="567"/>
      <c r="V260" s="567">
        <f t="shared" si="106"/>
        <v>0</v>
      </c>
      <c r="W260" s="1090"/>
      <c r="X260" s="1091"/>
      <c r="Y260" s="591">
        <f t="shared" si="129"/>
        <v>0</v>
      </c>
      <c r="Z260" s="899">
        <f t="shared" si="129"/>
        <v>0</v>
      </c>
      <c r="AA260" s="899">
        <f t="shared" si="129"/>
        <v>0</v>
      </c>
      <c r="AB260" s="1080">
        <f t="shared" si="112"/>
        <v>0</v>
      </c>
      <c r="AC260" s="1079">
        <f t="shared" si="113"/>
        <v>0</v>
      </c>
      <c r="AD260" s="899">
        <f t="shared" si="122"/>
        <v>0</v>
      </c>
      <c r="AE260" s="903">
        <f t="shared" si="118"/>
        <v>0</v>
      </c>
      <c r="AF260" s="1080">
        <f t="shared" si="119"/>
        <v>0</v>
      </c>
      <c r="AG260" s="1081">
        <f t="shared" si="125"/>
        <v>0</v>
      </c>
      <c r="AH260" s="1079">
        <f t="shared" si="114"/>
        <v>0</v>
      </c>
      <c r="AI260" s="901">
        <f t="shared" si="128"/>
        <v>0</v>
      </c>
      <c r="AJ260" s="899">
        <f t="shared" si="128"/>
        <v>0</v>
      </c>
      <c r="AK260" s="899">
        <f t="shared" si="128"/>
        <v>0</v>
      </c>
      <c r="AL260" s="1080">
        <f t="shared" si="115"/>
        <v>0</v>
      </c>
      <c r="AM260" s="1079">
        <f t="shared" si="116"/>
        <v>0</v>
      </c>
      <c r="AN260" s="899">
        <f t="shared" si="110"/>
        <v>0</v>
      </c>
      <c r="AO260" s="899">
        <f t="shared" si="111"/>
        <v>0</v>
      </c>
      <c r="AP260" s="899">
        <f t="shared" si="117"/>
        <v>0</v>
      </c>
      <c r="AQ260" s="1081">
        <f t="shared" si="126"/>
        <v>0</v>
      </c>
      <c r="AR260" s="1079">
        <f t="shared" si="108"/>
        <v>0</v>
      </c>
      <c r="AS260" s="153"/>
      <c r="AT260" s="1082"/>
      <c r="AU260" s="523"/>
      <c r="AV260" s="1083" t="str">
        <f t="shared" si="109"/>
        <v>CA</v>
      </c>
      <c r="AW260" s="1083" t="str">
        <f t="shared" si="109"/>
        <v>CL</v>
      </c>
      <c r="AX260" s="1083" t="str">
        <f t="shared" si="109"/>
        <v>AIC</v>
      </c>
      <c r="AY260" s="1083" t="str">
        <f t="shared" si="127"/>
        <v>ERB</v>
      </c>
      <c r="AZ260" s="1083" t="str">
        <f t="shared" si="127"/>
        <v>GRB</v>
      </c>
      <c r="BA260" s="1083" t="str">
        <f t="shared" si="127"/>
        <v>Non-Op</v>
      </c>
      <c r="BC260" s="623"/>
      <c r="BD260" s="623"/>
      <c r="BF260" s="623"/>
      <c r="BG260" s="623"/>
      <c r="BH260" s="623"/>
      <c r="BI260" s="623"/>
      <c r="BJ260" s="623"/>
      <c r="BK260" s="623"/>
      <c r="BL260" s="623"/>
      <c r="BN260" s="902"/>
    </row>
    <row r="261" spans="1:66" s="638" customFormat="1" ht="12" customHeight="1">
      <c r="A261" s="643">
        <v>16500321</v>
      </c>
      <c r="B261" s="644" t="s">
        <v>3559</v>
      </c>
      <c r="C261" s="673" t="s">
        <v>1628</v>
      </c>
      <c r="D261" s="635" t="s">
        <v>3098</v>
      </c>
      <c r="E261" s="635"/>
      <c r="F261" s="673"/>
      <c r="G261" s="635"/>
      <c r="H261" s="1168">
        <v>0</v>
      </c>
      <c r="I261" s="1168">
        <v>0</v>
      </c>
      <c r="J261" s="1168">
        <v>0</v>
      </c>
      <c r="K261" s="1168">
        <v>0</v>
      </c>
      <c r="L261" s="1168">
        <v>0</v>
      </c>
      <c r="M261" s="1168">
        <v>0</v>
      </c>
      <c r="N261" s="1168">
        <v>0</v>
      </c>
      <c r="O261" s="1168">
        <v>0</v>
      </c>
      <c r="P261" s="1168">
        <v>0</v>
      </c>
      <c r="Q261" s="1168">
        <v>0</v>
      </c>
      <c r="R261" s="1168">
        <v>0</v>
      </c>
      <c r="S261" s="1168">
        <v>0</v>
      </c>
      <c r="T261" s="1168">
        <v>0</v>
      </c>
      <c r="U261" s="567"/>
      <c r="V261" s="567">
        <f t="shared" si="106"/>
        <v>0</v>
      </c>
      <c r="W261" s="1084"/>
      <c r="X261" s="1085"/>
      <c r="Y261" s="591">
        <f t="shared" si="129"/>
        <v>0</v>
      </c>
      <c r="Z261" s="899">
        <f t="shared" si="129"/>
        <v>0</v>
      </c>
      <c r="AA261" s="899">
        <f t="shared" si="129"/>
        <v>0</v>
      </c>
      <c r="AB261" s="1080">
        <f t="shared" si="112"/>
        <v>0</v>
      </c>
      <c r="AC261" s="1079">
        <f t="shared" si="113"/>
        <v>0</v>
      </c>
      <c r="AD261" s="899">
        <f t="shared" si="122"/>
        <v>0</v>
      </c>
      <c r="AE261" s="903">
        <f t="shared" si="118"/>
        <v>0</v>
      </c>
      <c r="AF261" s="1080">
        <f t="shared" si="119"/>
        <v>0</v>
      </c>
      <c r="AG261" s="1081">
        <f t="shared" si="125"/>
        <v>0</v>
      </c>
      <c r="AH261" s="1079">
        <f t="shared" si="114"/>
        <v>0</v>
      </c>
      <c r="AI261" s="901">
        <f t="shared" si="128"/>
        <v>0</v>
      </c>
      <c r="AJ261" s="899">
        <f t="shared" si="128"/>
        <v>0</v>
      </c>
      <c r="AK261" s="899">
        <f t="shared" si="128"/>
        <v>0</v>
      </c>
      <c r="AL261" s="1080">
        <f t="shared" si="115"/>
        <v>0</v>
      </c>
      <c r="AM261" s="1079">
        <f t="shared" si="116"/>
        <v>0</v>
      </c>
      <c r="AN261" s="899">
        <f t="shared" si="110"/>
        <v>0</v>
      </c>
      <c r="AO261" s="899">
        <f t="shared" si="111"/>
        <v>0</v>
      </c>
      <c r="AP261" s="899">
        <f t="shared" si="117"/>
        <v>0</v>
      </c>
      <c r="AQ261" s="1081">
        <f t="shared" si="126"/>
        <v>0</v>
      </c>
      <c r="AR261" s="1079">
        <f t="shared" si="108"/>
        <v>0</v>
      </c>
      <c r="AS261" s="153"/>
      <c r="AT261" s="1082"/>
      <c r="AU261" s="523"/>
      <c r="AV261" s="1083" t="str">
        <f t="shared" si="109"/>
        <v>CA</v>
      </c>
      <c r="AW261" s="1083" t="str">
        <f t="shared" si="109"/>
        <v>CL</v>
      </c>
      <c r="AX261" s="1083" t="str">
        <f t="shared" si="109"/>
        <v>AIC</v>
      </c>
      <c r="AY261" s="1083" t="str">
        <f t="shared" si="127"/>
        <v>ERB</v>
      </c>
      <c r="AZ261" s="1083" t="str">
        <f t="shared" si="127"/>
        <v>GRB</v>
      </c>
      <c r="BA261" s="1083" t="str">
        <f t="shared" si="127"/>
        <v>Non-Op</v>
      </c>
      <c r="BC261" s="623"/>
      <c r="BD261" s="623"/>
      <c r="BF261" s="623"/>
      <c r="BG261" s="623"/>
      <c r="BH261" s="623"/>
      <c r="BI261" s="623"/>
      <c r="BJ261" s="623"/>
      <c r="BK261" s="623"/>
      <c r="BL261" s="623"/>
      <c r="BN261" s="902"/>
    </row>
    <row r="262" spans="1:66" s="638" customFormat="1" ht="12" customHeight="1">
      <c r="A262" s="643">
        <v>16500331</v>
      </c>
      <c r="B262" s="644" t="s">
        <v>3560</v>
      </c>
      <c r="C262" s="673" t="s">
        <v>1629</v>
      </c>
      <c r="D262" s="635" t="s">
        <v>3098</v>
      </c>
      <c r="E262" s="635"/>
      <c r="F262" s="673"/>
      <c r="G262" s="635"/>
      <c r="H262" s="1168">
        <v>0</v>
      </c>
      <c r="I262" s="1168">
        <v>0</v>
      </c>
      <c r="J262" s="1168">
        <v>0</v>
      </c>
      <c r="K262" s="1168">
        <v>0</v>
      </c>
      <c r="L262" s="1168">
        <v>0</v>
      </c>
      <c r="M262" s="1168">
        <v>0</v>
      </c>
      <c r="N262" s="1168">
        <v>0</v>
      </c>
      <c r="O262" s="1168">
        <v>0</v>
      </c>
      <c r="P262" s="1168">
        <v>0</v>
      </c>
      <c r="Q262" s="1168">
        <v>0</v>
      </c>
      <c r="R262" s="1168">
        <v>0</v>
      </c>
      <c r="S262" s="1168">
        <v>0</v>
      </c>
      <c r="T262" s="1168">
        <v>0</v>
      </c>
      <c r="U262" s="567"/>
      <c r="V262" s="567">
        <f t="shared" si="106"/>
        <v>0</v>
      </c>
      <c r="W262" s="1084"/>
      <c r="X262" s="1085"/>
      <c r="Y262" s="591">
        <f t="shared" si="129"/>
        <v>0</v>
      </c>
      <c r="Z262" s="899">
        <f t="shared" si="129"/>
        <v>0</v>
      </c>
      <c r="AA262" s="899">
        <f t="shared" si="129"/>
        <v>0</v>
      </c>
      <c r="AB262" s="1080">
        <f t="shared" si="112"/>
        <v>0</v>
      </c>
      <c r="AC262" s="1079">
        <f t="shared" si="113"/>
        <v>0</v>
      </c>
      <c r="AD262" s="899">
        <f t="shared" si="122"/>
        <v>0</v>
      </c>
      <c r="AE262" s="903">
        <f t="shared" si="118"/>
        <v>0</v>
      </c>
      <c r="AF262" s="1080">
        <f t="shared" si="119"/>
        <v>0</v>
      </c>
      <c r="AG262" s="1081">
        <f t="shared" si="125"/>
        <v>0</v>
      </c>
      <c r="AH262" s="1079">
        <f t="shared" si="114"/>
        <v>0</v>
      </c>
      <c r="AI262" s="901">
        <f t="shared" si="128"/>
        <v>0</v>
      </c>
      <c r="AJ262" s="899">
        <f t="shared" si="128"/>
        <v>0</v>
      </c>
      <c r="AK262" s="899">
        <f t="shared" si="128"/>
        <v>0</v>
      </c>
      <c r="AL262" s="1080">
        <f t="shared" si="115"/>
        <v>0</v>
      </c>
      <c r="AM262" s="1079">
        <f t="shared" si="116"/>
        <v>0</v>
      </c>
      <c r="AN262" s="899">
        <f t="shared" si="110"/>
        <v>0</v>
      </c>
      <c r="AO262" s="899">
        <f t="shared" si="111"/>
        <v>0</v>
      </c>
      <c r="AP262" s="899">
        <f t="shared" si="117"/>
        <v>0</v>
      </c>
      <c r="AQ262" s="1081">
        <f t="shared" si="126"/>
        <v>0</v>
      </c>
      <c r="AR262" s="1079">
        <f t="shared" si="108"/>
        <v>0</v>
      </c>
      <c r="AS262" s="153"/>
      <c r="AT262" s="1082"/>
      <c r="AU262" s="523"/>
      <c r="AV262" s="1083" t="str">
        <f t="shared" si="109"/>
        <v>CA</v>
      </c>
      <c r="AW262" s="1083" t="str">
        <f t="shared" si="109"/>
        <v>CL</v>
      </c>
      <c r="AX262" s="1083" t="str">
        <f t="shared" si="109"/>
        <v>AIC</v>
      </c>
      <c r="AY262" s="1083" t="str">
        <f t="shared" si="127"/>
        <v>ERB</v>
      </c>
      <c r="AZ262" s="1083" t="str">
        <f t="shared" si="127"/>
        <v>GRB</v>
      </c>
      <c r="BA262" s="1083" t="str">
        <f t="shared" si="127"/>
        <v>Non-Op</v>
      </c>
      <c r="BC262" s="623"/>
      <c r="BD262" s="623"/>
      <c r="BF262" s="623"/>
      <c r="BG262" s="623"/>
      <c r="BH262" s="623"/>
      <c r="BI262" s="623"/>
      <c r="BJ262" s="623"/>
      <c r="BK262" s="623"/>
      <c r="BL262" s="623"/>
      <c r="BN262" s="902"/>
    </row>
    <row r="263" spans="1:66" s="638" customFormat="1" ht="12" customHeight="1">
      <c r="A263" s="643">
        <v>16500333</v>
      </c>
      <c r="B263" s="644" t="s">
        <v>3561</v>
      </c>
      <c r="C263" s="634" t="s">
        <v>1630</v>
      </c>
      <c r="D263" s="635" t="s">
        <v>3098</v>
      </c>
      <c r="E263" s="635"/>
      <c r="F263" s="634"/>
      <c r="G263" s="635"/>
      <c r="H263" s="1168">
        <v>0</v>
      </c>
      <c r="I263" s="1168">
        <v>0</v>
      </c>
      <c r="J263" s="1168">
        <v>0</v>
      </c>
      <c r="K263" s="1168">
        <v>0</v>
      </c>
      <c r="L263" s="1168">
        <v>0</v>
      </c>
      <c r="M263" s="1168">
        <v>0</v>
      </c>
      <c r="N263" s="1168">
        <v>0</v>
      </c>
      <c r="O263" s="1168">
        <v>0</v>
      </c>
      <c r="P263" s="1168">
        <v>0</v>
      </c>
      <c r="Q263" s="1168">
        <v>0</v>
      </c>
      <c r="R263" s="1168">
        <v>0</v>
      </c>
      <c r="S263" s="1168">
        <v>0</v>
      </c>
      <c r="T263" s="1168">
        <v>0</v>
      </c>
      <c r="U263" s="567"/>
      <c r="V263" s="567">
        <f t="shared" si="106"/>
        <v>0</v>
      </c>
      <c r="W263" s="1084"/>
      <c r="X263" s="1085"/>
      <c r="Y263" s="591">
        <f t="shared" si="129"/>
        <v>0</v>
      </c>
      <c r="Z263" s="899">
        <f t="shared" si="129"/>
        <v>0</v>
      </c>
      <c r="AA263" s="899">
        <f t="shared" si="129"/>
        <v>0</v>
      </c>
      <c r="AB263" s="1080">
        <f t="shared" si="112"/>
        <v>0</v>
      </c>
      <c r="AC263" s="1079">
        <f t="shared" si="113"/>
        <v>0</v>
      </c>
      <c r="AD263" s="899">
        <f t="shared" si="122"/>
        <v>0</v>
      </c>
      <c r="AE263" s="903">
        <f t="shared" si="118"/>
        <v>0</v>
      </c>
      <c r="AF263" s="1080">
        <f t="shared" si="119"/>
        <v>0</v>
      </c>
      <c r="AG263" s="1081">
        <f t="shared" si="125"/>
        <v>0</v>
      </c>
      <c r="AH263" s="1079">
        <f t="shared" si="114"/>
        <v>0</v>
      </c>
      <c r="AI263" s="901">
        <f t="shared" si="128"/>
        <v>0</v>
      </c>
      <c r="AJ263" s="899">
        <f t="shared" si="128"/>
        <v>0</v>
      </c>
      <c r="AK263" s="899">
        <f t="shared" si="128"/>
        <v>0</v>
      </c>
      <c r="AL263" s="1080">
        <f t="shared" si="115"/>
        <v>0</v>
      </c>
      <c r="AM263" s="1079">
        <f t="shared" si="116"/>
        <v>0</v>
      </c>
      <c r="AN263" s="899">
        <f t="shared" si="110"/>
        <v>0</v>
      </c>
      <c r="AO263" s="899">
        <f t="shared" si="111"/>
        <v>0</v>
      </c>
      <c r="AP263" s="899">
        <f t="shared" si="117"/>
        <v>0</v>
      </c>
      <c r="AQ263" s="1081">
        <f t="shared" si="126"/>
        <v>0</v>
      </c>
      <c r="AR263" s="1079">
        <f t="shared" si="108"/>
        <v>0</v>
      </c>
      <c r="AS263" s="153"/>
      <c r="AT263" s="1082"/>
      <c r="AU263" s="523"/>
      <c r="AV263" s="1083" t="str">
        <f t="shared" si="109"/>
        <v>CA</v>
      </c>
      <c r="AW263" s="1083" t="str">
        <f t="shared" si="109"/>
        <v>CL</v>
      </c>
      <c r="AX263" s="1083" t="str">
        <f t="shared" si="109"/>
        <v>AIC</v>
      </c>
      <c r="AY263" s="1083" t="str">
        <f t="shared" si="127"/>
        <v>ERB</v>
      </c>
      <c r="AZ263" s="1083" t="str">
        <f t="shared" si="127"/>
        <v>GRB</v>
      </c>
      <c r="BA263" s="1083" t="str">
        <f t="shared" si="127"/>
        <v>Non-Op</v>
      </c>
      <c r="BC263" s="623"/>
      <c r="BD263" s="623"/>
      <c r="BF263" s="623"/>
      <c r="BG263" s="623"/>
      <c r="BH263" s="623"/>
      <c r="BI263" s="623"/>
      <c r="BJ263" s="623"/>
      <c r="BK263" s="623"/>
      <c r="BL263" s="623"/>
      <c r="BN263" s="902"/>
    </row>
    <row r="264" spans="1:66" s="638" customFormat="1" ht="12" customHeight="1">
      <c r="A264" s="643">
        <v>16500351</v>
      </c>
      <c r="B264" s="644" t="s">
        <v>3562</v>
      </c>
      <c r="C264" s="634" t="s">
        <v>1631</v>
      </c>
      <c r="D264" s="635" t="s">
        <v>3098</v>
      </c>
      <c r="E264" s="635"/>
      <c r="F264" s="634"/>
      <c r="G264" s="635"/>
      <c r="H264" s="1168">
        <v>0</v>
      </c>
      <c r="I264" s="1168">
        <v>0</v>
      </c>
      <c r="J264" s="1168">
        <v>0</v>
      </c>
      <c r="K264" s="1168">
        <v>0</v>
      </c>
      <c r="L264" s="1168">
        <v>0</v>
      </c>
      <c r="M264" s="1168">
        <v>0</v>
      </c>
      <c r="N264" s="1168">
        <v>0</v>
      </c>
      <c r="O264" s="1168">
        <v>0</v>
      </c>
      <c r="P264" s="1168">
        <v>0</v>
      </c>
      <c r="Q264" s="1168">
        <v>0</v>
      </c>
      <c r="R264" s="1168">
        <v>0</v>
      </c>
      <c r="S264" s="1168">
        <v>0</v>
      </c>
      <c r="T264" s="1168">
        <v>0</v>
      </c>
      <c r="U264" s="567"/>
      <c r="V264" s="567">
        <f t="shared" si="106"/>
        <v>0</v>
      </c>
      <c r="W264" s="1084"/>
      <c r="X264" s="1085"/>
      <c r="Y264" s="591">
        <f t="shared" si="129"/>
        <v>0</v>
      </c>
      <c r="Z264" s="899">
        <f t="shared" si="129"/>
        <v>0</v>
      </c>
      <c r="AA264" s="899">
        <f t="shared" si="129"/>
        <v>0</v>
      </c>
      <c r="AB264" s="1080">
        <f t="shared" si="112"/>
        <v>0</v>
      </c>
      <c r="AC264" s="1079">
        <f t="shared" si="113"/>
        <v>0</v>
      </c>
      <c r="AD264" s="899">
        <f t="shared" si="122"/>
        <v>0</v>
      </c>
      <c r="AE264" s="903">
        <f t="shared" si="118"/>
        <v>0</v>
      </c>
      <c r="AF264" s="1080">
        <f t="shared" si="119"/>
        <v>0</v>
      </c>
      <c r="AG264" s="1081">
        <f t="shared" si="125"/>
        <v>0</v>
      </c>
      <c r="AH264" s="1079">
        <f t="shared" si="114"/>
        <v>0</v>
      </c>
      <c r="AI264" s="901">
        <f t="shared" si="128"/>
        <v>0</v>
      </c>
      <c r="AJ264" s="899">
        <f t="shared" si="128"/>
        <v>0</v>
      </c>
      <c r="AK264" s="899">
        <f t="shared" si="128"/>
        <v>0</v>
      </c>
      <c r="AL264" s="1080">
        <f t="shared" si="115"/>
        <v>0</v>
      </c>
      <c r="AM264" s="1079">
        <f t="shared" si="116"/>
        <v>0</v>
      </c>
      <c r="AN264" s="899">
        <f t="shared" si="110"/>
        <v>0</v>
      </c>
      <c r="AO264" s="899">
        <f t="shared" si="111"/>
        <v>0</v>
      </c>
      <c r="AP264" s="899">
        <f t="shared" si="117"/>
        <v>0</v>
      </c>
      <c r="AQ264" s="1081">
        <f t="shared" si="126"/>
        <v>0</v>
      </c>
      <c r="AR264" s="1079">
        <f t="shared" si="108"/>
        <v>0</v>
      </c>
      <c r="AS264" s="153"/>
      <c r="AT264" s="1082"/>
      <c r="AU264" s="523"/>
      <c r="AV264" s="1083" t="str">
        <f t="shared" si="109"/>
        <v>CA</v>
      </c>
      <c r="AW264" s="1083" t="str">
        <f t="shared" si="109"/>
        <v>CL</v>
      </c>
      <c r="AX264" s="1083" t="str">
        <f t="shared" si="109"/>
        <v>AIC</v>
      </c>
      <c r="AY264" s="1083" t="str">
        <f t="shared" si="127"/>
        <v>ERB</v>
      </c>
      <c r="AZ264" s="1083" t="str">
        <f t="shared" si="127"/>
        <v>GRB</v>
      </c>
      <c r="BA264" s="1083" t="str">
        <f t="shared" si="127"/>
        <v>Non-Op</v>
      </c>
      <c r="BC264" s="623"/>
      <c r="BD264" s="623"/>
      <c r="BF264" s="623"/>
      <c r="BG264" s="623"/>
      <c r="BH264" s="623"/>
      <c r="BI264" s="623"/>
      <c r="BJ264" s="623"/>
      <c r="BK264" s="623"/>
      <c r="BL264" s="623"/>
      <c r="BN264" s="902"/>
    </row>
    <row r="265" spans="1:66" s="638" customFormat="1" ht="12" customHeight="1">
      <c r="A265" s="643">
        <v>16500373</v>
      </c>
      <c r="B265" s="644" t="s">
        <v>3563</v>
      </c>
      <c r="C265" s="634" t="s">
        <v>1632</v>
      </c>
      <c r="D265" s="635" t="s">
        <v>3098</v>
      </c>
      <c r="E265" s="635"/>
      <c r="F265" s="634"/>
      <c r="G265" s="635"/>
      <c r="H265" s="1168">
        <v>137340.22</v>
      </c>
      <c r="I265" s="1168">
        <v>33384.589999999997</v>
      </c>
      <c r="J265" s="1168">
        <v>24593.9</v>
      </c>
      <c r="K265" s="1168">
        <v>1791.66</v>
      </c>
      <c r="L265" s="1168">
        <v>3069.44</v>
      </c>
      <c r="M265" s="1168">
        <v>8374.99</v>
      </c>
      <c r="N265" s="1168">
        <v>27680.52</v>
      </c>
      <c r="O265" s="1168">
        <v>15845.2</v>
      </c>
      <c r="P265" s="1168">
        <v>26637.21</v>
      </c>
      <c r="Q265" s="1168">
        <v>24788.35</v>
      </c>
      <c r="R265" s="1168">
        <v>79303.520000000004</v>
      </c>
      <c r="S265" s="1168">
        <v>143625.39000000001</v>
      </c>
      <c r="T265" s="1168">
        <v>77061.38</v>
      </c>
      <c r="U265" s="567"/>
      <c r="V265" s="567">
        <f t="shared" si="106"/>
        <v>41357.964166666665</v>
      </c>
      <c r="W265" s="1084"/>
      <c r="X265" s="1085"/>
      <c r="Y265" s="591">
        <f t="shared" si="129"/>
        <v>77061.38</v>
      </c>
      <c r="Z265" s="899">
        <f t="shared" si="129"/>
        <v>0</v>
      </c>
      <c r="AA265" s="899">
        <f t="shared" si="129"/>
        <v>0</v>
      </c>
      <c r="AB265" s="1080">
        <f t="shared" si="112"/>
        <v>0</v>
      </c>
      <c r="AC265" s="1079">
        <f t="shared" si="113"/>
        <v>0</v>
      </c>
      <c r="AD265" s="899">
        <f t="shared" si="122"/>
        <v>0</v>
      </c>
      <c r="AE265" s="903">
        <f t="shared" si="118"/>
        <v>0</v>
      </c>
      <c r="AF265" s="1080">
        <f t="shared" si="119"/>
        <v>0</v>
      </c>
      <c r="AG265" s="1081">
        <f t="shared" si="125"/>
        <v>0</v>
      </c>
      <c r="AH265" s="1079">
        <f t="shared" si="114"/>
        <v>0</v>
      </c>
      <c r="AI265" s="901">
        <f t="shared" si="128"/>
        <v>41357.964166666665</v>
      </c>
      <c r="AJ265" s="899">
        <f t="shared" si="128"/>
        <v>0</v>
      </c>
      <c r="AK265" s="899">
        <f t="shared" si="128"/>
        <v>0</v>
      </c>
      <c r="AL265" s="1080">
        <f t="shared" si="115"/>
        <v>0</v>
      </c>
      <c r="AM265" s="1079">
        <f t="shared" si="116"/>
        <v>0</v>
      </c>
      <c r="AN265" s="899">
        <f t="shared" si="110"/>
        <v>0</v>
      </c>
      <c r="AO265" s="899">
        <f t="shared" si="111"/>
        <v>0</v>
      </c>
      <c r="AP265" s="899">
        <f t="shared" si="117"/>
        <v>0</v>
      </c>
      <c r="AQ265" s="1081">
        <f t="shared" si="126"/>
        <v>0</v>
      </c>
      <c r="AR265" s="1079">
        <f t="shared" si="108"/>
        <v>0</v>
      </c>
      <c r="AS265" s="153"/>
      <c r="AT265" s="1082"/>
      <c r="AU265" s="523"/>
      <c r="AV265" s="1083" t="str">
        <f t="shared" si="109"/>
        <v>CA</v>
      </c>
      <c r="AW265" s="1083" t="str">
        <f t="shared" si="109"/>
        <v>CL</v>
      </c>
      <c r="AX265" s="1083" t="str">
        <f t="shared" si="109"/>
        <v>AIC</v>
      </c>
      <c r="AY265" s="1083" t="str">
        <f t="shared" si="127"/>
        <v>ERB</v>
      </c>
      <c r="AZ265" s="1083" t="str">
        <f t="shared" si="127"/>
        <v>GRB</v>
      </c>
      <c r="BA265" s="1083" t="str">
        <f t="shared" si="127"/>
        <v>Non-Op</v>
      </c>
      <c r="BC265" s="623"/>
      <c r="BD265" s="623"/>
      <c r="BF265" s="623"/>
      <c r="BG265" s="623"/>
      <c r="BH265" s="623"/>
      <c r="BI265" s="623"/>
      <c r="BJ265" s="623"/>
      <c r="BK265" s="623"/>
      <c r="BL265" s="623"/>
      <c r="BN265" s="902"/>
    </row>
    <row r="266" spans="1:66" s="638" customFormat="1" ht="12" customHeight="1">
      <c r="A266" s="643">
        <v>16500383</v>
      </c>
      <c r="B266" s="644" t="s">
        <v>3564</v>
      </c>
      <c r="C266" s="634" t="s">
        <v>1633</v>
      </c>
      <c r="D266" s="635" t="s">
        <v>3098</v>
      </c>
      <c r="E266" s="635"/>
      <c r="F266" s="634"/>
      <c r="G266" s="635"/>
      <c r="H266" s="1168">
        <v>0</v>
      </c>
      <c r="I266" s="1168">
        <v>0</v>
      </c>
      <c r="J266" s="1168">
        <v>0</v>
      </c>
      <c r="K266" s="1168">
        <v>0</v>
      </c>
      <c r="L266" s="1168">
        <v>0</v>
      </c>
      <c r="M266" s="1168">
        <v>0</v>
      </c>
      <c r="N266" s="1168">
        <v>0</v>
      </c>
      <c r="O266" s="1168">
        <v>0</v>
      </c>
      <c r="P266" s="1168">
        <v>0</v>
      </c>
      <c r="Q266" s="1168">
        <v>0</v>
      </c>
      <c r="R266" s="1168">
        <v>0</v>
      </c>
      <c r="S266" s="1168">
        <v>0</v>
      </c>
      <c r="T266" s="1168">
        <v>0</v>
      </c>
      <c r="U266" s="567"/>
      <c r="V266" s="567">
        <f t="shared" si="106"/>
        <v>0</v>
      </c>
      <c r="W266" s="1084"/>
      <c r="X266" s="1085"/>
      <c r="Y266" s="591">
        <f t="shared" si="129"/>
        <v>0</v>
      </c>
      <c r="Z266" s="899">
        <f t="shared" si="129"/>
        <v>0</v>
      </c>
      <c r="AA266" s="899">
        <f t="shared" si="129"/>
        <v>0</v>
      </c>
      <c r="AB266" s="1080">
        <f t="shared" si="112"/>
        <v>0</v>
      </c>
      <c r="AC266" s="1079">
        <f t="shared" si="113"/>
        <v>0</v>
      </c>
      <c r="AD266" s="899">
        <f t="shared" si="122"/>
        <v>0</v>
      </c>
      <c r="AE266" s="903">
        <f t="shared" si="118"/>
        <v>0</v>
      </c>
      <c r="AF266" s="1080">
        <f t="shared" si="119"/>
        <v>0</v>
      </c>
      <c r="AG266" s="1081">
        <f t="shared" si="125"/>
        <v>0</v>
      </c>
      <c r="AH266" s="1079">
        <f t="shared" si="114"/>
        <v>0</v>
      </c>
      <c r="AI266" s="901">
        <f t="shared" si="128"/>
        <v>0</v>
      </c>
      <c r="AJ266" s="899">
        <f t="shared" si="128"/>
        <v>0</v>
      </c>
      <c r="AK266" s="899">
        <f t="shared" si="128"/>
        <v>0</v>
      </c>
      <c r="AL266" s="1080">
        <f t="shared" si="115"/>
        <v>0</v>
      </c>
      <c r="AM266" s="1079">
        <f t="shared" si="116"/>
        <v>0</v>
      </c>
      <c r="AN266" s="899">
        <f t="shared" si="110"/>
        <v>0</v>
      </c>
      <c r="AO266" s="899">
        <f t="shared" si="111"/>
        <v>0</v>
      </c>
      <c r="AP266" s="899">
        <f t="shared" si="117"/>
        <v>0</v>
      </c>
      <c r="AQ266" s="1081">
        <f t="shared" si="126"/>
        <v>0</v>
      </c>
      <c r="AR266" s="1079">
        <f t="shared" si="108"/>
        <v>0</v>
      </c>
      <c r="AS266" s="153"/>
      <c r="AT266" s="1082"/>
      <c r="AU266" s="523"/>
      <c r="AV266" s="1083" t="str">
        <f t="shared" si="109"/>
        <v>CA</v>
      </c>
      <c r="AW266" s="1083" t="str">
        <f t="shared" si="109"/>
        <v>CL</v>
      </c>
      <c r="AX266" s="1083" t="str">
        <f t="shared" si="109"/>
        <v>AIC</v>
      </c>
      <c r="AY266" s="1083" t="str">
        <f t="shared" si="127"/>
        <v>ERB</v>
      </c>
      <c r="AZ266" s="1083" t="str">
        <f t="shared" si="127"/>
        <v>GRB</v>
      </c>
      <c r="BA266" s="1083" t="str">
        <f t="shared" si="127"/>
        <v>Non-Op</v>
      </c>
      <c r="BC266" s="623"/>
      <c r="BD266" s="623"/>
      <c r="BF266" s="623"/>
      <c r="BG266" s="623"/>
      <c r="BH266" s="623"/>
      <c r="BI266" s="623"/>
      <c r="BJ266" s="623"/>
      <c r="BK266" s="623"/>
      <c r="BL266" s="623"/>
      <c r="BN266" s="902"/>
    </row>
    <row r="267" spans="1:66" s="638" customFormat="1" ht="12" customHeight="1">
      <c r="A267" s="643">
        <v>16500401</v>
      </c>
      <c r="B267" s="644" t="s">
        <v>3565</v>
      </c>
      <c r="C267" s="579" t="s">
        <v>1634</v>
      </c>
      <c r="D267" s="635" t="s">
        <v>3098</v>
      </c>
      <c r="E267" s="635"/>
      <c r="F267" s="575"/>
      <c r="G267" s="635"/>
      <c r="H267" s="1168">
        <v>0</v>
      </c>
      <c r="I267" s="1168">
        <v>0</v>
      </c>
      <c r="J267" s="1168">
        <v>0</v>
      </c>
      <c r="K267" s="1168">
        <v>0</v>
      </c>
      <c r="L267" s="1168">
        <v>0</v>
      </c>
      <c r="M267" s="1168">
        <v>0</v>
      </c>
      <c r="N267" s="1168">
        <v>0</v>
      </c>
      <c r="O267" s="1168">
        <v>0</v>
      </c>
      <c r="P267" s="1168">
        <v>0</v>
      </c>
      <c r="Q267" s="1168">
        <v>0</v>
      </c>
      <c r="R267" s="1168">
        <v>0</v>
      </c>
      <c r="S267" s="1168">
        <v>0</v>
      </c>
      <c r="T267" s="1168">
        <v>0</v>
      </c>
      <c r="U267" s="567"/>
      <c r="V267" s="567">
        <f t="shared" ref="V267:V330" si="130">(H267+T267+SUM(I267:S267)*2)/24</f>
        <v>0</v>
      </c>
      <c r="W267" s="1084"/>
      <c r="X267" s="1085"/>
      <c r="Y267" s="591">
        <f t="shared" si="129"/>
        <v>0</v>
      </c>
      <c r="Z267" s="899">
        <f t="shared" si="129"/>
        <v>0</v>
      </c>
      <c r="AA267" s="899">
        <f t="shared" si="129"/>
        <v>0</v>
      </c>
      <c r="AB267" s="1080">
        <f t="shared" si="112"/>
        <v>0</v>
      </c>
      <c r="AC267" s="1079">
        <f t="shared" si="113"/>
        <v>0</v>
      </c>
      <c r="AD267" s="899">
        <f t="shared" si="122"/>
        <v>0</v>
      </c>
      <c r="AE267" s="903">
        <f t="shared" si="118"/>
        <v>0</v>
      </c>
      <c r="AF267" s="1080">
        <f t="shared" si="119"/>
        <v>0</v>
      </c>
      <c r="AG267" s="1081">
        <f t="shared" si="125"/>
        <v>0</v>
      </c>
      <c r="AH267" s="1079">
        <f t="shared" si="114"/>
        <v>0</v>
      </c>
      <c r="AI267" s="901">
        <f t="shared" si="128"/>
        <v>0</v>
      </c>
      <c r="AJ267" s="899">
        <f t="shared" si="128"/>
        <v>0</v>
      </c>
      <c r="AK267" s="899">
        <f t="shared" si="128"/>
        <v>0</v>
      </c>
      <c r="AL267" s="1080">
        <f t="shared" si="115"/>
        <v>0</v>
      </c>
      <c r="AM267" s="1079">
        <f t="shared" si="116"/>
        <v>0</v>
      </c>
      <c r="AN267" s="899">
        <f t="shared" si="110"/>
        <v>0</v>
      </c>
      <c r="AO267" s="899">
        <f t="shared" si="111"/>
        <v>0</v>
      </c>
      <c r="AP267" s="899">
        <f t="shared" si="117"/>
        <v>0</v>
      </c>
      <c r="AQ267" s="1081">
        <f t="shared" si="126"/>
        <v>0</v>
      </c>
      <c r="AR267" s="1079">
        <f t="shared" si="108"/>
        <v>0</v>
      </c>
      <c r="AS267" s="153"/>
      <c r="AT267" s="1082"/>
      <c r="AU267" s="523"/>
      <c r="AV267" s="1083" t="str">
        <f t="shared" si="109"/>
        <v>CA</v>
      </c>
      <c r="AW267" s="1083" t="str">
        <f t="shared" si="109"/>
        <v>CL</v>
      </c>
      <c r="AX267" s="1083" t="str">
        <f t="shared" si="109"/>
        <v>AIC</v>
      </c>
      <c r="AY267" s="1083" t="str">
        <f t="shared" si="127"/>
        <v>ERB</v>
      </c>
      <c r="AZ267" s="1083" t="str">
        <f t="shared" si="127"/>
        <v>GRB</v>
      </c>
      <c r="BA267" s="1083" t="str">
        <f t="shared" si="127"/>
        <v>Non-Op</v>
      </c>
      <c r="BC267" s="623"/>
      <c r="BD267" s="623"/>
      <c r="BF267" s="623"/>
      <c r="BG267" s="623"/>
      <c r="BH267" s="623"/>
      <c r="BI267" s="623"/>
      <c r="BJ267" s="623"/>
      <c r="BK267" s="623"/>
      <c r="BL267" s="623"/>
      <c r="BN267" s="902"/>
    </row>
    <row r="268" spans="1:66" s="638" customFormat="1" ht="12" customHeight="1">
      <c r="A268" s="666">
        <v>16500411</v>
      </c>
      <c r="B268" s="666" t="s">
        <v>3566</v>
      </c>
      <c r="C268" s="578" t="s">
        <v>1635</v>
      </c>
      <c r="D268" s="648" t="s">
        <v>3098</v>
      </c>
      <c r="E268" s="648"/>
      <c r="F268" s="667"/>
      <c r="G268" s="648"/>
      <c r="H268" s="1171">
        <v>0</v>
      </c>
      <c r="I268" s="1171">
        <v>0</v>
      </c>
      <c r="J268" s="1171">
        <v>0</v>
      </c>
      <c r="K268" s="1171">
        <v>0</v>
      </c>
      <c r="L268" s="1171">
        <v>0</v>
      </c>
      <c r="M268" s="1171">
        <v>0</v>
      </c>
      <c r="N268" s="1171">
        <v>0</v>
      </c>
      <c r="O268" s="1171">
        <v>0</v>
      </c>
      <c r="P268" s="1171">
        <v>0</v>
      </c>
      <c r="Q268" s="1171">
        <v>0</v>
      </c>
      <c r="R268" s="1171">
        <v>0</v>
      </c>
      <c r="S268" s="1171">
        <v>0</v>
      </c>
      <c r="T268" s="1171">
        <v>0</v>
      </c>
      <c r="U268" s="569"/>
      <c r="V268" s="569">
        <f t="shared" si="130"/>
        <v>0</v>
      </c>
      <c r="W268" s="1084"/>
      <c r="X268" s="1085"/>
      <c r="Y268" s="591">
        <f t="shared" si="129"/>
        <v>0</v>
      </c>
      <c r="Z268" s="899">
        <f t="shared" si="129"/>
        <v>0</v>
      </c>
      <c r="AA268" s="899">
        <f t="shared" si="129"/>
        <v>0</v>
      </c>
      <c r="AB268" s="1080">
        <f t="shared" si="112"/>
        <v>0</v>
      </c>
      <c r="AC268" s="1079">
        <f t="shared" si="113"/>
        <v>0</v>
      </c>
      <c r="AD268" s="899">
        <f t="shared" si="122"/>
        <v>0</v>
      </c>
      <c r="AE268" s="903">
        <f t="shared" si="118"/>
        <v>0</v>
      </c>
      <c r="AF268" s="1080">
        <f t="shared" si="119"/>
        <v>0</v>
      </c>
      <c r="AG268" s="1081">
        <f t="shared" si="125"/>
        <v>0</v>
      </c>
      <c r="AH268" s="1079">
        <f t="shared" si="114"/>
        <v>0</v>
      </c>
      <c r="AI268" s="901">
        <f t="shared" si="128"/>
        <v>0</v>
      </c>
      <c r="AJ268" s="899">
        <f t="shared" si="128"/>
        <v>0</v>
      </c>
      <c r="AK268" s="899">
        <f t="shared" si="128"/>
        <v>0</v>
      </c>
      <c r="AL268" s="1080">
        <f t="shared" si="115"/>
        <v>0</v>
      </c>
      <c r="AM268" s="1079">
        <f t="shared" si="116"/>
        <v>0</v>
      </c>
      <c r="AN268" s="899">
        <f t="shared" si="110"/>
        <v>0</v>
      </c>
      <c r="AO268" s="899">
        <f t="shared" si="111"/>
        <v>0</v>
      </c>
      <c r="AP268" s="899">
        <f t="shared" si="117"/>
        <v>0</v>
      </c>
      <c r="AQ268" s="1081">
        <f t="shared" si="126"/>
        <v>0</v>
      </c>
      <c r="AR268" s="1079">
        <f t="shared" ref="AR268:AR331" si="131">AQ268-AL268</f>
        <v>0</v>
      </c>
      <c r="AS268" s="153"/>
      <c r="AT268" s="1082"/>
      <c r="AU268" s="523"/>
      <c r="AV268" s="1083" t="str">
        <f t="shared" ref="AV268:AX331" si="132">IF(VALUE(Y268),AV$7,IF(ISBLANK(Y268),"",AV$7))</f>
        <v>CA</v>
      </c>
      <c r="AW268" s="1083" t="str">
        <f t="shared" si="132"/>
        <v>CL</v>
      </c>
      <c r="AX268" s="1083" t="str">
        <f t="shared" si="132"/>
        <v>AIC</v>
      </c>
      <c r="AY268" s="1083" t="str">
        <f t="shared" si="127"/>
        <v>ERB</v>
      </c>
      <c r="AZ268" s="1083" t="str">
        <f t="shared" si="127"/>
        <v>GRB</v>
      </c>
      <c r="BA268" s="1083" t="str">
        <f t="shared" si="127"/>
        <v>Non-Op</v>
      </c>
      <c r="BC268" s="623"/>
      <c r="BD268" s="623"/>
      <c r="BF268" s="623"/>
      <c r="BG268" s="623"/>
      <c r="BH268" s="623"/>
      <c r="BI268" s="623"/>
      <c r="BJ268" s="623"/>
      <c r="BK268" s="623"/>
      <c r="BL268" s="623"/>
      <c r="BN268" s="924"/>
    </row>
    <row r="269" spans="1:66" s="638" customFormat="1" ht="12" customHeight="1">
      <c r="A269" s="1175">
        <v>16500413</v>
      </c>
      <c r="B269" s="1176" t="s">
        <v>3567</v>
      </c>
      <c r="C269" s="575" t="s">
        <v>1636</v>
      </c>
      <c r="D269" s="635" t="s">
        <v>3098</v>
      </c>
      <c r="E269" s="635"/>
      <c r="F269" s="575"/>
      <c r="G269" s="635"/>
      <c r="H269" s="1168">
        <v>0</v>
      </c>
      <c r="I269" s="1168">
        <v>0</v>
      </c>
      <c r="J269" s="1168">
        <v>0</v>
      </c>
      <c r="K269" s="1168">
        <v>0</v>
      </c>
      <c r="L269" s="1168">
        <v>0</v>
      </c>
      <c r="M269" s="1168">
        <v>0</v>
      </c>
      <c r="N269" s="1168">
        <v>0</v>
      </c>
      <c r="O269" s="1168">
        <v>0</v>
      </c>
      <c r="P269" s="1168">
        <v>0</v>
      </c>
      <c r="Q269" s="1168">
        <v>0</v>
      </c>
      <c r="R269" s="1168">
        <v>0</v>
      </c>
      <c r="S269" s="1168">
        <v>0</v>
      </c>
      <c r="T269" s="1168">
        <v>0</v>
      </c>
      <c r="U269" s="567"/>
      <c r="V269" s="567">
        <f t="shared" si="130"/>
        <v>0</v>
      </c>
      <c r="W269" s="1084"/>
      <c r="X269" s="1085"/>
      <c r="Y269" s="591">
        <f t="shared" si="129"/>
        <v>0</v>
      </c>
      <c r="Z269" s="899">
        <f t="shared" si="129"/>
        <v>0</v>
      </c>
      <c r="AA269" s="899">
        <f t="shared" si="129"/>
        <v>0</v>
      </c>
      <c r="AB269" s="1080">
        <f t="shared" si="112"/>
        <v>0</v>
      </c>
      <c r="AC269" s="1079">
        <f t="shared" si="113"/>
        <v>0</v>
      </c>
      <c r="AD269" s="899">
        <f t="shared" si="122"/>
        <v>0</v>
      </c>
      <c r="AE269" s="903">
        <f t="shared" si="118"/>
        <v>0</v>
      </c>
      <c r="AF269" s="1080">
        <f t="shared" si="119"/>
        <v>0</v>
      </c>
      <c r="AG269" s="1081">
        <f t="shared" si="125"/>
        <v>0</v>
      </c>
      <c r="AH269" s="1079">
        <f t="shared" si="114"/>
        <v>0</v>
      </c>
      <c r="AI269" s="901">
        <f t="shared" si="128"/>
        <v>0</v>
      </c>
      <c r="AJ269" s="899">
        <f t="shared" si="128"/>
        <v>0</v>
      </c>
      <c r="AK269" s="899">
        <f t="shared" si="128"/>
        <v>0</v>
      </c>
      <c r="AL269" s="1080">
        <f t="shared" si="115"/>
        <v>0</v>
      </c>
      <c r="AM269" s="1079">
        <f t="shared" si="116"/>
        <v>0</v>
      </c>
      <c r="AN269" s="899">
        <f t="shared" ref="AN269:AN332" si="133">IF($D269=AN$5,$V269,IF($D269=AN$4, $V269*$AK$1,0))</f>
        <v>0</v>
      </c>
      <c r="AO269" s="899">
        <f t="shared" ref="AO269:AO332" si="134">IF($D269=AO$5,$V269,IF($D269=AO$4, $V269*$AK$2,0))</f>
        <v>0</v>
      </c>
      <c r="AP269" s="899">
        <f t="shared" si="117"/>
        <v>0</v>
      </c>
      <c r="AQ269" s="1081">
        <f t="shared" si="126"/>
        <v>0</v>
      </c>
      <c r="AR269" s="1079">
        <f t="shared" si="131"/>
        <v>0</v>
      </c>
      <c r="AS269" s="153"/>
      <c r="AT269" s="1082"/>
      <c r="AU269" s="523"/>
      <c r="AV269" s="1083" t="str">
        <f t="shared" si="132"/>
        <v>CA</v>
      </c>
      <c r="AW269" s="1083" t="str">
        <f t="shared" si="132"/>
        <v>CL</v>
      </c>
      <c r="AX269" s="1083" t="str">
        <f t="shared" si="132"/>
        <v>AIC</v>
      </c>
      <c r="AY269" s="1083" t="str">
        <f t="shared" si="127"/>
        <v>ERB</v>
      </c>
      <c r="AZ269" s="1083" t="str">
        <f t="shared" si="127"/>
        <v>GRB</v>
      </c>
      <c r="BA269" s="1083" t="str">
        <f t="shared" si="127"/>
        <v>Non-Op</v>
      </c>
      <c r="BC269" s="623"/>
      <c r="BD269" s="623"/>
      <c r="BF269" s="623"/>
      <c r="BG269" s="623"/>
      <c r="BH269" s="623"/>
      <c r="BI269" s="623"/>
      <c r="BJ269" s="623"/>
      <c r="BK269" s="623"/>
      <c r="BL269" s="623"/>
      <c r="BN269" s="924"/>
    </row>
    <row r="270" spans="1:66" s="638" customFormat="1" ht="12" customHeight="1">
      <c r="A270" s="1175">
        <v>16500421</v>
      </c>
      <c r="B270" s="1176" t="s">
        <v>3568</v>
      </c>
      <c r="C270" s="575" t="s">
        <v>1637</v>
      </c>
      <c r="D270" s="635" t="s">
        <v>3098</v>
      </c>
      <c r="E270" s="635"/>
      <c r="F270" s="1183">
        <v>43101</v>
      </c>
      <c r="G270" s="635"/>
      <c r="H270" s="1168">
        <v>0</v>
      </c>
      <c r="I270" s="1168">
        <v>0</v>
      </c>
      <c r="J270" s="1168">
        <v>0</v>
      </c>
      <c r="K270" s="1168">
        <v>0</v>
      </c>
      <c r="L270" s="1168">
        <v>0</v>
      </c>
      <c r="M270" s="1168">
        <v>0</v>
      </c>
      <c r="N270" s="1168">
        <v>0</v>
      </c>
      <c r="O270" s="1168">
        <v>0</v>
      </c>
      <c r="P270" s="1168">
        <v>0</v>
      </c>
      <c r="Q270" s="1168">
        <v>0</v>
      </c>
      <c r="R270" s="1168">
        <v>0</v>
      </c>
      <c r="S270" s="1168">
        <v>0</v>
      </c>
      <c r="T270" s="1168">
        <v>0</v>
      </c>
      <c r="U270" s="567"/>
      <c r="V270" s="567">
        <f t="shared" si="130"/>
        <v>0</v>
      </c>
      <c r="W270" s="1090"/>
      <c r="X270" s="1091"/>
      <c r="Y270" s="591">
        <f t="shared" si="129"/>
        <v>0</v>
      </c>
      <c r="Z270" s="899">
        <f t="shared" si="129"/>
        <v>0</v>
      </c>
      <c r="AA270" s="899">
        <f t="shared" si="129"/>
        <v>0</v>
      </c>
      <c r="AB270" s="1080">
        <f t="shared" ref="AB270:AB333" si="135">T270-SUM(Y270:AA270)</f>
        <v>0</v>
      </c>
      <c r="AC270" s="1079">
        <f t="shared" ref="AC270:AC333" si="136">T270-SUM(Y270:AA270)-AB270</f>
        <v>0</v>
      </c>
      <c r="AD270" s="899">
        <f t="shared" si="122"/>
        <v>0</v>
      </c>
      <c r="AE270" s="903">
        <f t="shared" si="118"/>
        <v>0</v>
      </c>
      <c r="AF270" s="1080">
        <f t="shared" si="119"/>
        <v>0</v>
      </c>
      <c r="AG270" s="1081">
        <f t="shared" ref="AG270:AG333" si="137">SUM(AD270:AF270)</f>
        <v>0</v>
      </c>
      <c r="AH270" s="1079">
        <f t="shared" ref="AH270:AH333" si="138">AG270-AB270</f>
        <v>0</v>
      </c>
      <c r="AI270" s="901">
        <f t="shared" si="128"/>
        <v>0</v>
      </c>
      <c r="AJ270" s="899">
        <f t="shared" si="128"/>
        <v>0</v>
      </c>
      <c r="AK270" s="899">
        <f t="shared" si="128"/>
        <v>0</v>
      </c>
      <c r="AL270" s="1080">
        <f t="shared" ref="AL270:AL333" si="139">V270-SUM(AI270:AK270)</f>
        <v>0</v>
      </c>
      <c r="AM270" s="1079">
        <f t="shared" ref="AM270:AM333" si="140">V270-SUM(AI270:AK270)-AL270</f>
        <v>0</v>
      </c>
      <c r="AN270" s="899">
        <f t="shared" si="133"/>
        <v>0</v>
      </c>
      <c r="AO270" s="899">
        <f t="shared" si="134"/>
        <v>0</v>
      </c>
      <c r="AP270" s="899">
        <f t="shared" ref="AP270:AP333" si="141">IF($D270=AP$5,$V270,IF($D270=AP$4, $V270*$AL$2,0))</f>
        <v>0</v>
      </c>
      <c r="AQ270" s="1081"/>
      <c r="AR270" s="1079">
        <f t="shared" si="131"/>
        <v>0</v>
      </c>
      <c r="AS270" s="153"/>
      <c r="AT270" s="1082"/>
      <c r="AU270" s="523"/>
      <c r="AV270" s="1083" t="str">
        <f t="shared" si="132"/>
        <v>CA</v>
      </c>
      <c r="AW270" s="1083" t="str">
        <f t="shared" si="132"/>
        <v>CL</v>
      </c>
      <c r="AX270" s="1083" t="str">
        <f t="shared" si="132"/>
        <v>AIC</v>
      </c>
      <c r="AY270" s="1083" t="str">
        <f t="shared" si="127"/>
        <v>ERB</v>
      </c>
      <c r="AZ270" s="1083" t="str">
        <f t="shared" si="127"/>
        <v>GRB</v>
      </c>
      <c r="BA270" s="1083" t="str">
        <f t="shared" si="127"/>
        <v>Non-Op</v>
      </c>
      <c r="BC270" s="623"/>
      <c r="BD270" s="623"/>
      <c r="BF270" s="623"/>
      <c r="BG270" s="623"/>
      <c r="BH270" s="623"/>
      <c r="BI270" s="623"/>
      <c r="BJ270" s="623"/>
      <c r="BK270" s="623"/>
      <c r="BL270" s="623"/>
      <c r="BN270" s="924"/>
    </row>
    <row r="271" spans="1:66" s="638" customFormat="1" ht="12" customHeight="1">
      <c r="A271" s="700">
        <v>16500433</v>
      </c>
      <c r="B271" s="610" t="s">
        <v>3569</v>
      </c>
      <c r="C271" s="926" t="s">
        <v>1638</v>
      </c>
      <c r="D271" s="640" t="s">
        <v>3098</v>
      </c>
      <c r="E271" s="640"/>
      <c r="F271" s="639"/>
      <c r="G271" s="640"/>
      <c r="H271" s="1170">
        <v>0</v>
      </c>
      <c r="I271" s="1170">
        <v>0</v>
      </c>
      <c r="J271" s="1170">
        <v>0</v>
      </c>
      <c r="K271" s="1170">
        <v>0</v>
      </c>
      <c r="L271" s="1170">
        <v>0</v>
      </c>
      <c r="M271" s="1170">
        <v>0</v>
      </c>
      <c r="N271" s="1170">
        <v>0</v>
      </c>
      <c r="O271" s="1170">
        <v>0</v>
      </c>
      <c r="P271" s="1170">
        <v>0</v>
      </c>
      <c r="Q271" s="1170">
        <v>0</v>
      </c>
      <c r="R271" s="1170">
        <v>0</v>
      </c>
      <c r="S271" s="1170">
        <v>0</v>
      </c>
      <c r="T271" s="1170">
        <v>0</v>
      </c>
      <c r="U271" s="606"/>
      <c r="V271" s="606">
        <f t="shared" si="130"/>
        <v>0</v>
      </c>
      <c r="W271" s="1084"/>
      <c r="X271" s="1085"/>
      <c r="Y271" s="591">
        <f t="shared" si="129"/>
        <v>0</v>
      </c>
      <c r="Z271" s="899">
        <f t="shared" si="129"/>
        <v>0</v>
      </c>
      <c r="AA271" s="899">
        <f t="shared" si="129"/>
        <v>0</v>
      </c>
      <c r="AB271" s="1080">
        <f t="shared" si="135"/>
        <v>0</v>
      </c>
      <c r="AC271" s="1079">
        <f t="shared" si="136"/>
        <v>0</v>
      </c>
      <c r="AD271" s="899">
        <f t="shared" si="122"/>
        <v>0</v>
      </c>
      <c r="AE271" s="903">
        <f t="shared" si="118"/>
        <v>0</v>
      </c>
      <c r="AF271" s="1080">
        <f t="shared" si="119"/>
        <v>0</v>
      </c>
      <c r="AG271" s="1081">
        <f t="shared" si="137"/>
        <v>0</v>
      </c>
      <c r="AH271" s="1079">
        <f t="shared" si="138"/>
        <v>0</v>
      </c>
      <c r="AI271" s="901">
        <f t="shared" si="128"/>
        <v>0</v>
      </c>
      <c r="AJ271" s="899">
        <f t="shared" si="128"/>
        <v>0</v>
      </c>
      <c r="AK271" s="899">
        <f t="shared" si="128"/>
        <v>0</v>
      </c>
      <c r="AL271" s="1080">
        <f t="shared" si="139"/>
        <v>0</v>
      </c>
      <c r="AM271" s="1079">
        <f t="shared" si="140"/>
        <v>0</v>
      </c>
      <c r="AN271" s="899">
        <f t="shared" si="133"/>
        <v>0</v>
      </c>
      <c r="AO271" s="899">
        <f t="shared" si="134"/>
        <v>0</v>
      </c>
      <c r="AP271" s="899">
        <f t="shared" si="141"/>
        <v>0</v>
      </c>
      <c r="AQ271" s="1081">
        <f t="shared" si="126"/>
        <v>0</v>
      </c>
      <c r="AR271" s="1079">
        <f t="shared" si="131"/>
        <v>0</v>
      </c>
      <c r="AS271" s="153"/>
      <c r="AT271" s="1082"/>
      <c r="AU271" s="523"/>
      <c r="AV271" s="1083" t="str">
        <f t="shared" si="132"/>
        <v>CA</v>
      </c>
      <c r="AW271" s="1083" t="str">
        <f t="shared" si="132"/>
        <v>CL</v>
      </c>
      <c r="AX271" s="1083" t="str">
        <f t="shared" si="132"/>
        <v>AIC</v>
      </c>
      <c r="AY271" s="1083" t="str">
        <f t="shared" si="127"/>
        <v>ERB</v>
      </c>
      <c r="AZ271" s="1083" t="str">
        <f t="shared" si="127"/>
        <v>GRB</v>
      </c>
      <c r="BA271" s="1083" t="str">
        <f t="shared" si="127"/>
        <v>Non-Op</v>
      </c>
      <c r="BC271" s="623"/>
      <c r="BD271" s="623"/>
      <c r="BF271" s="623"/>
      <c r="BG271" s="623"/>
      <c r="BH271" s="623"/>
      <c r="BI271" s="623"/>
      <c r="BJ271" s="623"/>
      <c r="BK271" s="623"/>
      <c r="BL271" s="623"/>
      <c r="BN271" s="924"/>
    </row>
    <row r="272" spans="1:66" s="638" customFormat="1" ht="12" customHeight="1">
      <c r="A272" s="676">
        <v>16500443</v>
      </c>
      <c r="B272" s="635" t="s">
        <v>3570</v>
      </c>
      <c r="C272" s="634" t="s">
        <v>1639</v>
      </c>
      <c r="D272" s="635" t="s">
        <v>3098</v>
      </c>
      <c r="E272" s="635"/>
      <c r="F272" s="634"/>
      <c r="G272" s="635"/>
      <c r="H272" s="1168">
        <v>0</v>
      </c>
      <c r="I272" s="1168">
        <v>0</v>
      </c>
      <c r="J272" s="1168">
        <v>0</v>
      </c>
      <c r="K272" s="1168">
        <v>0</v>
      </c>
      <c r="L272" s="1168">
        <v>0</v>
      </c>
      <c r="M272" s="1168">
        <v>0</v>
      </c>
      <c r="N272" s="1168">
        <v>0</v>
      </c>
      <c r="O272" s="1168">
        <v>0</v>
      </c>
      <c r="P272" s="1168">
        <v>0</v>
      </c>
      <c r="Q272" s="1168">
        <v>0</v>
      </c>
      <c r="R272" s="1168">
        <v>0</v>
      </c>
      <c r="S272" s="1168">
        <v>0</v>
      </c>
      <c r="T272" s="1168">
        <v>0</v>
      </c>
      <c r="U272" s="567"/>
      <c r="V272" s="567">
        <f t="shared" si="130"/>
        <v>0</v>
      </c>
      <c r="W272" s="1084"/>
      <c r="X272" s="1085"/>
      <c r="Y272" s="591">
        <f t="shared" si="129"/>
        <v>0</v>
      </c>
      <c r="Z272" s="899">
        <f t="shared" si="129"/>
        <v>0</v>
      </c>
      <c r="AA272" s="899">
        <f t="shared" si="129"/>
        <v>0</v>
      </c>
      <c r="AB272" s="1080">
        <f t="shared" si="135"/>
        <v>0</v>
      </c>
      <c r="AC272" s="1079">
        <f t="shared" si="136"/>
        <v>0</v>
      </c>
      <c r="AD272" s="899">
        <f t="shared" si="122"/>
        <v>0</v>
      </c>
      <c r="AE272" s="903">
        <f t="shared" si="118"/>
        <v>0</v>
      </c>
      <c r="AF272" s="1080">
        <f t="shared" si="119"/>
        <v>0</v>
      </c>
      <c r="AG272" s="1081">
        <f t="shared" si="137"/>
        <v>0</v>
      </c>
      <c r="AH272" s="1079">
        <f t="shared" si="138"/>
        <v>0</v>
      </c>
      <c r="AI272" s="901">
        <f t="shared" si="128"/>
        <v>0</v>
      </c>
      <c r="AJ272" s="899">
        <f t="shared" si="128"/>
        <v>0</v>
      </c>
      <c r="AK272" s="899">
        <f t="shared" si="128"/>
        <v>0</v>
      </c>
      <c r="AL272" s="1080">
        <f t="shared" si="139"/>
        <v>0</v>
      </c>
      <c r="AM272" s="1079">
        <f t="shared" si="140"/>
        <v>0</v>
      </c>
      <c r="AN272" s="899">
        <f t="shared" si="133"/>
        <v>0</v>
      </c>
      <c r="AO272" s="899">
        <f t="shared" si="134"/>
        <v>0</v>
      </c>
      <c r="AP272" s="899">
        <f t="shared" si="141"/>
        <v>0</v>
      </c>
      <c r="AQ272" s="1081">
        <f t="shared" si="126"/>
        <v>0</v>
      </c>
      <c r="AR272" s="1079">
        <f t="shared" si="131"/>
        <v>0</v>
      </c>
      <c r="AS272" s="153"/>
      <c r="AT272" s="1082"/>
      <c r="AU272" s="523"/>
      <c r="AV272" s="1083" t="str">
        <f t="shared" si="132"/>
        <v>CA</v>
      </c>
      <c r="AW272" s="1083" t="str">
        <f t="shared" si="132"/>
        <v>CL</v>
      </c>
      <c r="AX272" s="1083" t="str">
        <f t="shared" si="132"/>
        <v>AIC</v>
      </c>
      <c r="AY272" s="1083" t="str">
        <f t="shared" si="127"/>
        <v>ERB</v>
      </c>
      <c r="AZ272" s="1083" t="str">
        <f t="shared" si="127"/>
        <v>GRB</v>
      </c>
      <c r="BA272" s="1083" t="str">
        <f t="shared" si="127"/>
        <v>Non-Op</v>
      </c>
      <c r="BC272" s="623"/>
      <c r="BD272" s="623"/>
      <c r="BF272" s="623"/>
      <c r="BG272" s="623"/>
      <c r="BH272" s="623"/>
      <c r="BI272" s="623"/>
      <c r="BJ272" s="623"/>
      <c r="BK272" s="623"/>
      <c r="BL272" s="623"/>
      <c r="BN272" s="924"/>
    </row>
    <row r="273" spans="1:66" s="638" customFormat="1" ht="12" customHeight="1">
      <c r="A273" s="687">
        <v>16500491</v>
      </c>
      <c r="B273" s="648">
        <v>16500491</v>
      </c>
      <c r="C273" s="647" t="s">
        <v>1640</v>
      </c>
      <c r="D273" s="648" t="s">
        <v>3098</v>
      </c>
      <c r="E273" s="648"/>
      <c r="F273" s="654">
        <v>43313</v>
      </c>
      <c r="G273" s="648"/>
      <c r="H273" s="1171">
        <v>0</v>
      </c>
      <c r="I273" s="1171">
        <v>0</v>
      </c>
      <c r="J273" s="1171">
        <v>0</v>
      </c>
      <c r="K273" s="1171">
        <v>0</v>
      </c>
      <c r="L273" s="1171">
        <v>0</v>
      </c>
      <c r="M273" s="1171">
        <v>0</v>
      </c>
      <c r="N273" s="1171">
        <v>0</v>
      </c>
      <c r="O273" s="1171">
        <v>0</v>
      </c>
      <c r="P273" s="1171">
        <v>0</v>
      </c>
      <c r="Q273" s="1171">
        <v>0</v>
      </c>
      <c r="R273" s="1171">
        <v>0</v>
      </c>
      <c r="S273" s="1171">
        <v>0</v>
      </c>
      <c r="T273" s="1171">
        <v>0</v>
      </c>
      <c r="U273" s="569"/>
      <c r="V273" s="569">
        <f t="shared" si="130"/>
        <v>0</v>
      </c>
      <c r="W273" s="1088"/>
      <c r="X273" s="1089"/>
      <c r="Y273" s="591">
        <f t="shared" si="129"/>
        <v>0</v>
      </c>
      <c r="Z273" s="899">
        <f t="shared" si="129"/>
        <v>0</v>
      </c>
      <c r="AA273" s="899">
        <f t="shared" si="129"/>
        <v>0</v>
      </c>
      <c r="AB273" s="1080">
        <f t="shared" si="135"/>
        <v>0</v>
      </c>
      <c r="AC273" s="1079">
        <f t="shared" si="136"/>
        <v>0</v>
      </c>
      <c r="AD273" s="899">
        <f t="shared" si="122"/>
        <v>0</v>
      </c>
      <c r="AE273" s="903">
        <f t="shared" si="118"/>
        <v>0</v>
      </c>
      <c r="AF273" s="1080">
        <f t="shared" si="119"/>
        <v>0</v>
      </c>
      <c r="AG273" s="1081">
        <f t="shared" si="137"/>
        <v>0</v>
      </c>
      <c r="AH273" s="1079">
        <f t="shared" si="138"/>
        <v>0</v>
      </c>
      <c r="AI273" s="901">
        <f t="shared" ref="AI273:AK292" si="142">IF($D273=AI$5,$V273,0)</f>
        <v>0</v>
      </c>
      <c r="AJ273" s="899">
        <f t="shared" si="142"/>
        <v>0</v>
      </c>
      <c r="AK273" s="899">
        <f t="shared" si="142"/>
        <v>0</v>
      </c>
      <c r="AL273" s="1080">
        <f t="shared" si="139"/>
        <v>0</v>
      </c>
      <c r="AM273" s="1079">
        <f t="shared" si="140"/>
        <v>0</v>
      </c>
      <c r="AN273" s="899">
        <f t="shared" si="133"/>
        <v>0</v>
      </c>
      <c r="AO273" s="899">
        <f t="shared" si="134"/>
        <v>0</v>
      </c>
      <c r="AP273" s="899">
        <f t="shared" si="141"/>
        <v>0</v>
      </c>
      <c r="AQ273" s="1081">
        <f t="shared" si="126"/>
        <v>0</v>
      </c>
      <c r="AR273" s="1079">
        <f t="shared" si="131"/>
        <v>0</v>
      </c>
      <c r="AS273" s="153"/>
      <c r="AT273" s="1082"/>
      <c r="AU273" s="523"/>
      <c r="AV273" s="1083" t="str">
        <f t="shared" si="132"/>
        <v>CA</v>
      </c>
      <c r="AW273" s="1083" t="str">
        <f t="shared" si="132"/>
        <v>CL</v>
      </c>
      <c r="AX273" s="1083" t="str">
        <f t="shared" si="132"/>
        <v>AIC</v>
      </c>
      <c r="AY273" s="1083" t="str">
        <f t="shared" si="127"/>
        <v>ERB</v>
      </c>
      <c r="AZ273" s="1083" t="str">
        <f t="shared" si="127"/>
        <v>GRB</v>
      </c>
      <c r="BA273" s="1083" t="str">
        <f t="shared" si="127"/>
        <v>Non-Op</v>
      </c>
      <c r="BC273" s="623"/>
      <c r="BD273" s="623"/>
      <c r="BF273" s="623"/>
      <c r="BG273" s="623"/>
      <c r="BH273" s="623"/>
      <c r="BI273" s="623"/>
      <c r="BJ273" s="623"/>
      <c r="BK273" s="623"/>
      <c r="BL273" s="623"/>
      <c r="BN273" s="924"/>
    </row>
    <row r="274" spans="1:66" s="638" customFormat="1" ht="12" customHeight="1">
      <c r="A274" s="700">
        <v>16500493</v>
      </c>
      <c r="B274" s="640" t="s">
        <v>3571</v>
      </c>
      <c r="C274" s="927" t="s">
        <v>1641</v>
      </c>
      <c r="D274" s="640" t="s">
        <v>3098</v>
      </c>
      <c r="E274" s="640"/>
      <c r="F274" s="639"/>
      <c r="G274" s="640"/>
      <c r="H274" s="1170">
        <v>0</v>
      </c>
      <c r="I274" s="1170">
        <v>0</v>
      </c>
      <c r="J274" s="1170">
        <v>0</v>
      </c>
      <c r="K274" s="1170">
        <v>0</v>
      </c>
      <c r="L274" s="1170">
        <v>0</v>
      </c>
      <c r="M274" s="1170">
        <v>0</v>
      </c>
      <c r="N274" s="1170">
        <v>0</v>
      </c>
      <c r="O274" s="1170">
        <v>0</v>
      </c>
      <c r="P274" s="1170">
        <v>0</v>
      </c>
      <c r="Q274" s="1170">
        <v>0</v>
      </c>
      <c r="R274" s="1170">
        <v>0</v>
      </c>
      <c r="S274" s="1170">
        <v>0</v>
      </c>
      <c r="T274" s="1170">
        <v>0</v>
      </c>
      <c r="U274" s="606"/>
      <c r="V274" s="606">
        <f t="shared" si="130"/>
        <v>0</v>
      </c>
      <c r="W274" s="1084"/>
      <c r="X274" s="1085"/>
      <c r="Y274" s="591">
        <f t="shared" ref="Y274:AA293" si="143">IF($D274=Y$5,$T274,0)</f>
        <v>0</v>
      </c>
      <c r="Z274" s="899">
        <f t="shared" si="143"/>
        <v>0</v>
      </c>
      <c r="AA274" s="899">
        <f t="shared" si="143"/>
        <v>0</v>
      </c>
      <c r="AB274" s="1080">
        <f t="shared" si="135"/>
        <v>0</v>
      </c>
      <c r="AC274" s="1079">
        <f t="shared" si="136"/>
        <v>0</v>
      </c>
      <c r="AD274" s="899">
        <f t="shared" si="122"/>
        <v>0</v>
      </c>
      <c r="AE274" s="903">
        <f t="shared" ref="AE274:AE337" si="144">IF($D274=AE$5,$T274,IF($D274=AE$4, $T274*$AK$2,0))</f>
        <v>0</v>
      </c>
      <c r="AF274" s="1080">
        <f t="shared" ref="AF274:AF337" si="145">IF($D274=AF$5,$T274,IF($D274=AF$4, $T274*$AL$2,0))</f>
        <v>0</v>
      </c>
      <c r="AG274" s="1081">
        <f t="shared" si="137"/>
        <v>0</v>
      </c>
      <c r="AH274" s="1079">
        <f t="shared" si="138"/>
        <v>0</v>
      </c>
      <c r="AI274" s="901">
        <f t="shared" si="142"/>
        <v>0</v>
      </c>
      <c r="AJ274" s="899">
        <f t="shared" si="142"/>
        <v>0</v>
      </c>
      <c r="AK274" s="899">
        <f t="shared" si="142"/>
        <v>0</v>
      </c>
      <c r="AL274" s="1080">
        <f t="shared" si="139"/>
        <v>0</v>
      </c>
      <c r="AM274" s="1079">
        <f t="shared" si="140"/>
        <v>0</v>
      </c>
      <c r="AN274" s="899">
        <f t="shared" si="133"/>
        <v>0</v>
      </c>
      <c r="AO274" s="899">
        <f t="shared" si="134"/>
        <v>0</v>
      </c>
      <c r="AP274" s="899">
        <f t="shared" si="141"/>
        <v>0</v>
      </c>
      <c r="AQ274" s="1081">
        <f t="shared" si="126"/>
        <v>0</v>
      </c>
      <c r="AR274" s="1079">
        <f t="shared" si="131"/>
        <v>0</v>
      </c>
      <c r="AS274" s="153"/>
      <c r="AT274" s="1082"/>
      <c r="AU274" s="523"/>
      <c r="AV274" s="1083" t="str">
        <f t="shared" si="132"/>
        <v>CA</v>
      </c>
      <c r="AW274" s="1083" t="str">
        <f t="shared" si="132"/>
        <v>CL</v>
      </c>
      <c r="AX274" s="1083" t="str">
        <f t="shared" si="132"/>
        <v>AIC</v>
      </c>
      <c r="AY274" s="1083" t="str">
        <f t="shared" si="127"/>
        <v>ERB</v>
      </c>
      <c r="AZ274" s="1083" t="str">
        <f t="shared" si="127"/>
        <v>GRB</v>
      </c>
      <c r="BA274" s="1083" t="str">
        <f t="shared" si="127"/>
        <v>Non-Op</v>
      </c>
      <c r="BC274" s="623"/>
      <c r="BD274" s="623"/>
      <c r="BF274" s="623"/>
      <c r="BG274" s="623"/>
      <c r="BH274" s="623"/>
      <c r="BI274" s="623"/>
      <c r="BJ274" s="623"/>
      <c r="BK274" s="623"/>
      <c r="BL274" s="623"/>
      <c r="BN274" s="902"/>
    </row>
    <row r="275" spans="1:66" s="638" customFormat="1" ht="12" customHeight="1">
      <c r="A275" s="676">
        <v>16500503</v>
      </c>
      <c r="B275" s="635" t="s">
        <v>3572</v>
      </c>
      <c r="C275" s="634" t="s">
        <v>1642</v>
      </c>
      <c r="D275" s="635" t="s">
        <v>3098</v>
      </c>
      <c r="E275" s="635"/>
      <c r="F275" s="683">
        <v>43040</v>
      </c>
      <c r="G275" s="635"/>
      <c r="H275" s="1168">
        <v>0</v>
      </c>
      <c r="I275" s="1168">
        <v>0</v>
      </c>
      <c r="J275" s="1168">
        <v>0</v>
      </c>
      <c r="K275" s="1168">
        <v>0</v>
      </c>
      <c r="L275" s="1168">
        <v>0</v>
      </c>
      <c r="M275" s="1168">
        <v>0</v>
      </c>
      <c r="N275" s="1168">
        <v>0</v>
      </c>
      <c r="O275" s="1168">
        <v>0</v>
      </c>
      <c r="P275" s="1168">
        <v>0</v>
      </c>
      <c r="Q275" s="1168">
        <v>0</v>
      </c>
      <c r="R275" s="1168">
        <v>0</v>
      </c>
      <c r="S275" s="1168">
        <v>0</v>
      </c>
      <c r="T275" s="1168">
        <v>0</v>
      </c>
      <c r="U275" s="567"/>
      <c r="V275" s="567">
        <f t="shared" si="130"/>
        <v>0</v>
      </c>
      <c r="W275" s="1090"/>
      <c r="X275" s="1091"/>
      <c r="Y275" s="591">
        <f t="shared" si="143"/>
        <v>0</v>
      </c>
      <c r="Z275" s="899">
        <f t="shared" si="143"/>
        <v>0</v>
      </c>
      <c r="AA275" s="899">
        <f t="shared" si="143"/>
        <v>0</v>
      </c>
      <c r="AB275" s="1080">
        <f t="shared" si="135"/>
        <v>0</v>
      </c>
      <c r="AC275" s="1079">
        <f t="shared" si="136"/>
        <v>0</v>
      </c>
      <c r="AD275" s="899">
        <f t="shared" si="122"/>
        <v>0</v>
      </c>
      <c r="AE275" s="903">
        <f t="shared" si="144"/>
        <v>0</v>
      </c>
      <c r="AF275" s="1080">
        <f t="shared" si="145"/>
        <v>0</v>
      </c>
      <c r="AG275" s="1081">
        <f t="shared" si="137"/>
        <v>0</v>
      </c>
      <c r="AH275" s="1079">
        <f t="shared" si="138"/>
        <v>0</v>
      </c>
      <c r="AI275" s="901">
        <f t="shared" si="142"/>
        <v>0</v>
      </c>
      <c r="AJ275" s="899">
        <f t="shared" si="142"/>
        <v>0</v>
      </c>
      <c r="AK275" s="899">
        <f t="shared" si="142"/>
        <v>0</v>
      </c>
      <c r="AL275" s="1080">
        <f t="shared" si="139"/>
        <v>0</v>
      </c>
      <c r="AM275" s="1079">
        <f t="shared" si="140"/>
        <v>0</v>
      </c>
      <c r="AN275" s="899">
        <f t="shared" si="133"/>
        <v>0</v>
      </c>
      <c r="AO275" s="899">
        <f t="shared" si="134"/>
        <v>0</v>
      </c>
      <c r="AP275" s="899">
        <f t="shared" si="141"/>
        <v>0</v>
      </c>
      <c r="AQ275" s="1081">
        <f t="shared" si="126"/>
        <v>0</v>
      </c>
      <c r="AR275" s="1079">
        <f t="shared" si="131"/>
        <v>0</v>
      </c>
      <c r="AS275" s="153"/>
      <c r="AT275" s="1082"/>
      <c r="AU275" s="523"/>
      <c r="AV275" s="1083" t="str">
        <f t="shared" si="132"/>
        <v>CA</v>
      </c>
      <c r="AW275" s="1083" t="str">
        <f t="shared" si="132"/>
        <v>CL</v>
      </c>
      <c r="AX275" s="1083" t="str">
        <f t="shared" si="132"/>
        <v>AIC</v>
      </c>
      <c r="AY275" s="1083" t="str">
        <f t="shared" si="127"/>
        <v>ERB</v>
      </c>
      <c r="AZ275" s="1083" t="str">
        <f t="shared" si="127"/>
        <v>GRB</v>
      </c>
      <c r="BA275" s="1083" t="str">
        <f t="shared" si="127"/>
        <v>Non-Op</v>
      </c>
      <c r="BC275" s="623"/>
      <c r="BD275" s="623"/>
      <c r="BF275" s="623"/>
      <c r="BG275" s="623"/>
      <c r="BH275" s="623"/>
      <c r="BI275" s="623"/>
      <c r="BJ275" s="623"/>
      <c r="BK275" s="623"/>
      <c r="BL275" s="623"/>
      <c r="BN275" s="902"/>
    </row>
    <row r="276" spans="1:66" s="638" customFormat="1" ht="12" customHeight="1">
      <c r="A276" s="676">
        <v>16500511</v>
      </c>
      <c r="B276" s="635">
        <v>16500511</v>
      </c>
      <c r="C276" s="634" t="s">
        <v>1643</v>
      </c>
      <c r="D276" s="635" t="s">
        <v>3098</v>
      </c>
      <c r="E276" s="635"/>
      <c r="F276" s="683">
        <v>43435</v>
      </c>
      <c r="G276" s="635"/>
      <c r="H276" s="1168">
        <v>0</v>
      </c>
      <c r="I276" s="1168">
        <v>0</v>
      </c>
      <c r="J276" s="1168">
        <v>0</v>
      </c>
      <c r="K276" s="1168">
        <v>0</v>
      </c>
      <c r="L276" s="1168">
        <v>0</v>
      </c>
      <c r="M276" s="1168">
        <v>0</v>
      </c>
      <c r="N276" s="1168">
        <v>0</v>
      </c>
      <c r="O276" s="1168">
        <v>0</v>
      </c>
      <c r="P276" s="1168">
        <v>0</v>
      </c>
      <c r="Q276" s="1168">
        <v>0</v>
      </c>
      <c r="R276" s="1168">
        <v>0</v>
      </c>
      <c r="S276" s="1168">
        <v>0</v>
      </c>
      <c r="T276" s="1168">
        <v>0</v>
      </c>
      <c r="U276" s="567"/>
      <c r="V276" s="567">
        <f t="shared" si="130"/>
        <v>0</v>
      </c>
      <c r="W276" s="1088"/>
      <c r="X276" s="1089"/>
      <c r="Y276" s="591">
        <f t="shared" si="143"/>
        <v>0</v>
      </c>
      <c r="Z276" s="899">
        <f t="shared" si="143"/>
        <v>0</v>
      </c>
      <c r="AA276" s="899">
        <f t="shared" si="143"/>
        <v>0</v>
      </c>
      <c r="AB276" s="1080">
        <f t="shared" si="135"/>
        <v>0</v>
      </c>
      <c r="AC276" s="1079">
        <f t="shared" si="136"/>
        <v>0</v>
      </c>
      <c r="AD276" s="899">
        <f t="shared" si="122"/>
        <v>0</v>
      </c>
      <c r="AE276" s="903">
        <f t="shared" si="144"/>
        <v>0</v>
      </c>
      <c r="AF276" s="1080">
        <f t="shared" si="145"/>
        <v>0</v>
      </c>
      <c r="AG276" s="1081">
        <f t="shared" si="137"/>
        <v>0</v>
      </c>
      <c r="AH276" s="1079">
        <f t="shared" si="138"/>
        <v>0</v>
      </c>
      <c r="AI276" s="901">
        <f t="shared" si="142"/>
        <v>0</v>
      </c>
      <c r="AJ276" s="899">
        <f t="shared" si="142"/>
        <v>0</v>
      </c>
      <c r="AK276" s="899">
        <f t="shared" si="142"/>
        <v>0</v>
      </c>
      <c r="AL276" s="1080">
        <f t="shared" si="139"/>
        <v>0</v>
      </c>
      <c r="AM276" s="1079">
        <f t="shared" si="140"/>
        <v>0</v>
      </c>
      <c r="AN276" s="899">
        <f t="shared" si="133"/>
        <v>0</v>
      </c>
      <c r="AO276" s="899">
        <f t="shared" si="134"/>
        <v>0</v>
      </c>
      <c r="AP276" s="899">
        <f t="shared" si="141"/>
        <v>0</v>
      </c>
      <c r="AQ276" s="1081">
        <f t="shared" ref="AQ276" si="146">SUM(AN276:AP276)</f>
        <v>0</v>
      </c>
      <c r="AR276" s="1079">
        <f t="shared" si="131"/>
        <v>0</v>
      </c>
      <c r="AS276" s="153"/>
      <c r="AT276" s="1082"/>
      <c r="AU276" s="523"/>
      <c r="AV276" s="1083" t="str">
        <f t="shared" si="132"/>
        <v>CA</v>
      </c>
      <c r="AW276" s="1083" t="str">
        <f t="shared" si="132"/>
        <v>CL</v>
      </c>
      <c r="AX276" s="1083" t="str">
        <f t="shared" si="132"/>
        <v>AIC</v>
      </c>
      <c r="AY276" s="1083" t="str">
        <f t="shared" si="127"/>
        <v>ERB</v>
      </c>
      <c r="AZ276" s="1083" t="str">
        <f t="shared" si="127"/>
        <v>GRB</v>
      </c>
      <c r="BA276" s="1083" t="str">
        <f t="shared" si="127"/>
        <v>Non-Op</v>
      </c>
      <c r="BC276" s="623"/>
      <c r="BD276" s="623"/>
      <c r="BF276" s="623"/>
      <c r="BG276" s="623"/>
      <c r="BH276" s="623"/>
      <c r="BI276" s="623"/>
      <c r="BJ276" s="623"/>
      <c r="BK276" s="623"/>
      <c r="BL276" s="623"/>
      <c r="BN276" s="902"/>
    </row>
    <row r="277" spans="1:66" s="638" customFormat="1" ht="12" customHeight="1">
      <c r="A277" s="643">
        <v>16500532</v>
      </c>
      <c r="B277" s="644" t="s">
        <v>3573</v>
      </c>
      <c r="C277" s="634" t="s">
        <v>1644</v>
      </c>
      <c r="D277" s="635" t="s">
        <v>3098</v>
      </c>
      <c r="E277" s="635"/>
      <c r="F277" s="634"/>
      <c r="G277" s="635"/>
      <c r="H277" s="1168">
        <v>0</v>
      </c>
      <c r="I277" s="1168">
        <v>0</v>
      </c>
      <c r="J277" s="1168">
        <v>0</v>
      </c>
      <c r="K277" s="1168">
        <v>0</v>
      </c>
      <c r="L277" s="1168">
        <v>0</v>
      </c>
      <c r="M277" s="1168">
        <v>0</v>
      </c>
      <c r="N277" s="1168">
        <v>0</v>
      </c>
      <c r="O277" s="1168">
        <v>0</v>
      </c>
      <c r="P277" s="1168">
        <v>0</v>
      </c>
      <c r="Q277" s="1168">
        <v>0</v>
      </c>
      <c r="R277" s="1168">
        <v>0</v>
      </c>
      <c r="S277" s="1168">
        <v>0</v>
      </c>
      <c r="T277" s="1168">
        <v>0</v>
      </c>
      <c r="U277" s="567"/>
      <c r="V277" s="567">
        <f t="shared" si="130"/>
        <v>0</v>
      </c>
      <c r="W277" s="1084"/>
      <c r="X277" s="1085"/>
      <c r="Y277" s="591">
        <f t="shared" si="143"/>
        <v>0</v>
      </c>
      <c r="Z277" s="899">
        <f t="shared" si="143"/>
        <v>0</v>
      </c>
      <c r="AA277" s="899">
        <f t="shared" si="143"/>
        <v>0</v>
      </c>
      <c r="AB277" s="1080">
        <f t="shared" si="135"/>
        <v>0</v>
      </c>
      <c r="AC277" s="1079">
        <f t="shared" si="136"/>
        <v>0</v>
      </c>
      <c r="AD277" s="899">
        <f t="shared" si="122"/>
        <v>0</v>
      </c>
      <c r="AE277" s="903">
        <f t="shared" si="144"/>
        <v>0</v>
      </c>
      <c r="AF277" s="1080">
        <f t="shared" si="145"/>
        <v>0</v>
      </c>
      <c r="AG277" s="1081">
        <f t="shared" si="137"/>
        <v>0</v>
      </c>
      <c r="AH277" s="1079">
        <f t="shared" si="138"/>
        <v>0</v>
      </c>
      <c r="AI277" s="901">
        <f t="shared" si="142"/>
        <v>0</v>
      </c>
      <c r="AJ277" s="899">
        <f t="shared" si="142"/>
        <v>0</v>
      </c>
      <c r="AK277" s="899">
        <f t="shared" si="142"/>
        <v>0</v>
      </c>
      <c r="AL277" s="1080">
        <f t="shared" si="139"/>
        <v>0</v>
      </c>
      <c r="AM277" s="1079">
        <f t="shared" si="140"/>
        <v>0</v>
      </c>
      <c r="AN277" s="899">
        <f t="shared" si="133"/>
        <v>0</v>
      </c>
      <c r="AO277" s="899">
        <f t="shared" si="134"/>
        <v>0</v>
      </c>
      <c r="AP277" s="899">
        <f t="shared" si="141"/>
        <v>0</v>
      </c>
      <c r="AQ277" s="1081">
        <f t="shared" si="126"/>
        <v>0</v>
      </c>
      <c r="AR277" s="1079">
        <f t="shared" si="131"/>
        <v>0</v>
      </c>
      <c r="AS277" s="153"/>
      <c r="AT277" s="1082"/>
      <c r="AU277" s="523"/>
      <c r="AV277" s="1083" t="str">
        <f t="shared" si="132"/>
        <v>CA</v>
      </c>
      <c r="AW277" s="1083" t="str">
        <f t="shared" si="132"/>
        <v>CL</v>
      </c>
      <c r="AX277" s="1083" t="str">
        <f t="shared" si="132"/>
        <v>AIC</v>
      </c>
      <c r="AY277" s="1083" t="str">
        <f t="shared" si="127"/>
        <v>ERB</v>
      </c>
      <c r="AZ277" s="1083" t="str">
        <f t="shared" si="127"/>
        <v>GRB</v>
      </c>
      <c r="BA277" s="1083" t="str">
        <f t="shared" si="127"/>
        <v>Non-Op</v>
      </c>
      <c r="BC277" s="623"/>
      <c r="BD277" s="623"/>
      <c r="BF277" s="623"/>
      <c r="BG277" s="623"/>
      <c r="BH277" s="623"/>
      <c r="BI277" s="623"/>
      <c r="BJ277" s="623"/>
      <c r="BK277" s="623"/>
      <c r="BL277" s="623"/>
      <c r="BN277" s="902"/>
    </row>
    <row r="278" spans="1:66" s="638" customFormat="1" ht="12" customHeight="1">
      <c r="A278" s="643">
        <v>16500553</v>
      </c>
      <c r="B278" s="644" t="s">
        <v>3574</v>
      </c>
      <c r="C278" s="634" t="s">
        <v>1645</v>
      </c>
      <c r="D278" s="635" t="s">
        <v>3098</v>
      </c>
      <c r="E278" s="635"/>
      <c r="F278" s="634"/>
      <c r="G278" s="635"/>
      <c r="H278" s="1168">
        <v>0</v>
      </c>
      <c r="I278" s="1168">
        <v>0</v>
      </c>
      <c r="J278" s="1168">
        <v>0</v>
      </c>
      <c r="K278" s="1168">
        <v>0</v>
      </c>
      <c r="L278" s="1168">
        <v>0</v>
      </c>
      <c r="M278" s="1168">
        <v>0</v>
      </c>
      <c r="N278" s="1168">
        <v>0</v>
      </c>
      <c r="O278" s="1168">
        <v>0</v>
      </c>
      <c r="P278" s="1168">
        <v>0</v>
      </c>
      <c r="Q278" s="1168">
        <v>0</v>
      </c>
      <c r="R278" s="1168">
        <v>0</v>
      </c>
      <c r="S278" s="1168">
        <v>0</v>
      </c>
      <c r="T278" s="1168">
        <v>0</v>
      </c>
      <c r="U278" s="567"/>
      <c r="V278" s="567">
        <f t="shared" si="130"/>
        <v>0</v>
      </c>
      <c r="W278" s="1084"/>
      <c r="X278" s="1085"/>
      <c r="Y278" s="591">
        <f t="shared" si="143"/>
        <v>0</v>
      </c>
      <c r="Z278" s="899">
        <f t="shared" si="143"/>
        <v>0</v>
      </c>
      <c r="AA278" s="899">
        <f t="shared" si="143"/>
        <v>0</v>
      </c>
      <c r="AB278" s="1080">
        <f t="shared" si="135"/>
        <v>0</v>
      </c>
      <c r="AC278" s="1079">
        <f t="shared" si="136"/>
        <v>0</v>
      </c>
      <c r="AD278" s="899">
        <f t="shared" si="122"/>
        <v>0</v>
      </c>
      <c r="AE278" s="903">
        <f t="shared" si="144"/>
        <v>0</v>
      </c>
      <c r="AF278" s="1080">
        <f t="shared" si="145"/>
        <v>0</v>
      </c>
      <c r="AG278" s="1081">
        <f t="shared" si="137"/>
        <v>0</v>
      </c>
      <c r="AH278" s="1079">
        <f t="shared" si="138"/>
        <v>0</v>
      </c>
      <c r="AI278" s="901">
        <f t="shared" si="142"/>
        <v>0</v>
      </c>
      <c r="AJ278" s="899">
        <f t="shared" si="142"/>
        <v>0</v>
      </c>
      <c r="AK278" s="899">
        <f t="shared" si="142"/>
        <v>0</v>
      </c>
      <c r="AL278" s="1080">
        <f t="shared" si="139"/>
        <v>0</v>
      </c>
      <c r="AM278" s="1079">
        <f t="shared" si="140"/>
        <v>0</v>
      </c>
      <c r="AN278" s="899">
        <f t="shared" si="133"/>
        <v>0</v>
      </c>
      <c r="AO278" s="899">
        <f t="shared" si="134"/>
        <v>0</v>
      </c>
      <c r="AP278" s="899">
        <f t="shared" si="141"/>
        <v>0</v>
      </c>
      <c r="AQ278" s="1081">
        <f t="shared" si="126"/>
        <v>0</v>
      </c>
      <c r="AR278" s="1079">
        <f t="shared" si="131"/>
        <v>0</v>
      </c>
      <c r="AS278" s="153"/>
      <c r="AT278" s="1082"/>
      <c r="AU278" s="523"/>
      <c r="AV278" s="1083" t="str">
        <f t="shared" si="132"/>
        <v>CA</v>
      </c>
      <c r="AW278" s="1083" t="str">
        <f t="shared" si="132"/>
        <v>CL</v>
      </c>
      <c r="AX278" s="1083" t="str">
        <f t="shared" si="132"/>
        <v>AIC</v>
      </c>
      <c r="AY278" s="1083" t="str">
        <f t="shared" si="127"/>
        <v>ERB</v>
      </c>
      <c r="AZ278" s="1083" t="str">
        <f t="shared" si="127"/>
        <v>GRB</v>
      </c>
      <c r="BA278" s="1083" t="str">
        <f t="shared" si="127"/>
        <v>Non-Op</v>
      </c>
      <c r="BC278" s="623"/>
      <c r="BD278" s="623"/>
      <c r="BF278" s="623"/>
      <c r="BG278" s="623"/>
      <c r="BH278" s="623"/>
      <c r="BI278" s="623"/>
      <c r="BJ278" s="623"/>
      <c r="BK278" s="623"/>
      <c r="BL278" s="623"/>
      <c r="BN278" s="902"/>
    </row>
    <row r="279" spans="1:66" s="638" customFormat="1" ht="12" customHeight="1">
      <c r="A279" s="643">
        <v>16500563</v>
      </c>
      <c r="B279" s="644" t="s">
        <v>3575</v>
      </c>
      <c r="C279" s="634" t="s">
        <v>1646</v>
      </c>
      <c r="D279" s="635" t="s">
        <v>3098</v>
      </c>
      <c r="E279" s="635"/>
      <c r="F279" s="634"/>
      <c r="G279" s="635"/>
      <c r="H279" s="1168">
        <v>0</v>
      </c>
      <c r="I279" s="1168">
        <v>0</v>
      </c>
      <c r="J279" s="1168">
        <v>0</v>
      </c>
      <c r="K279" s="1168">
        <v>0</v>
      </c>
      <c r="L279" s="1168">
        <v>0</v>
      </c>
      <c r="M279" s="1168">
        <v>0</v>
      </c>
      <c r="N279" s="1168">
        <v>0</v>
      </c>
      <c r="O279" s="1168">
        <v>0</v>
      </c>
      <c r="P279" s="1168">
        <v>0</v>
      </c>
      <c r="Q279" s="1168">
        <v>0</v>
      </c>
      <c r="R279" s="1168">
        <v>0</v>
      </c>
      <c r="S279" s="1168">
        <v>0</v>
      </c>
      <c r="T279" s="1168">
        <v>0</v>
      </c>
      <c r="U279" s="567"/>
      <c r="V279" s="567">
        <f t="shared" si="130"/>
        <v>0</v>
      </c>
      <c r="W279" s="1084"/>
      <c r="X279" s="1085"/>
      <c r="Y279" s="591">
        <f t="shared" si="143"/>
        <v>0</v>
      </c>
      <c r="Z279" s="899">
        <f t="shared" si="143"/>
        <v>0</v>
      </c>
      <c r="AA279" s="899">
        <f t="shared" si="143"/>
        <v>0</v>
      </c>
      <c r="AB279" s="1080">
        <f t="shared" si="135"/>
        <v>0</v>
      </c>
      <c r="AC279" s="1079">
        <f t="shared" si="136"/>
        <v>0</v>
      </c>
      <c r="AD279" s="899">
        <f t="shared" si="122"/>
        <v>0</v>
      </c>
      <c r="AE279" s="903">
        <f t="shared" si="144"/>
        <v>0</v>
      </c>
      <c r="AF279" s="1080">
        <f t="shared" si="145"/>
        <v>0</v>
      </c>
      <c r="AG279" s="1081">
        <f t="shared" si="137"/>
        <v>0</v>
      </c>
      <c r="AH279" s="1079">
        <f t="shared" si="138"/>
        <v>0</v>
      </c>
      <c r="AI279" s="901">
        <f t="shared" si="142"/>
        <v>0</v>
      </c>
      <c r="AJ279" s="899">
        <f t="shared" si="142"/>
        <v>0</v>
      </c>
      <c r="AK279" s="899">
        <f t="shared" si="142"/>
        <v>0</v>
      </c>
      <c r="AL279" s="1080">
        <f t="shared" si="139"/>
        <v>0</v>
      </c>
      <c r="AM279" s="1079">
        <f t="shared" si="140"/>
        <v>0</v>
      </c>
      <c r="AN279" s="899">
        <f t="shared" si="133"/>
        <v>0</v>
      </c>
      <c r="AO279" s="899">
        <f t="shared" si="134"/>
        <v>0</v>
      </c>
      <c r="AP279" s="899">
        <f t="shared" si="141"/>
        <v>0</v>
      </c>
      <c r="AQ279" s="1081">
        <f t="shared" si="126"/>
        <v>0</v>
      </c>
      <c r="AR279" s="1079">
        <f t="shared" si="131"/>
        <v>0</v>
      </c>
      <c r="AS279" s="153"/>
      <c r="AT279" s="1082"/>
      <c r="AU279" s="523"/>
      <c r="AV279" s="1083" t="str">
        <f t="shared" si="132"/>
        <v>CA</v>
      </c>
      <c r="AW279" s="1083" t="str">
        <f t="shared" si="132"/>
        <v>CL</v>
      </c>
      <c r="AX279" s="1083" t="str">
        <f t="shared" si="132"/>
        <v>AIC</v>
      </c>
      <c r="AY279" s="1083" t="str">
        <f t="shared" si="127"/>
        <v>ERB</v>
      </c>
      <c r="AZ279" s="1083" t="str">
        <f t="shared" si="127"/>
        <v>GRB</v>
      </c>
      <c r="BA279" s="1083" t="str">
        <f t="shared" si="127"/>
        <v>Non-Op</v>
      </c>
      <c r="BC279" s="623"/>
      <c r="BD279" s="623"/>
      <c r="BF279" s="623"/>
      <c r="BG279" s="623"/>
      <c r="BH279" s="623"/>
      <c r="BI279" s="623"/>
      <c r="BJ279" s="623"/>
      <c r="BK279" s="623"/>
      <c r="BL279" s="623"/>
      <c r="BN279" s="902"/>
    </row>
    <row r="280" spans="1:66" s="638" customFormat="1" ht="12" customHeight="1">
      <c r="A280" s="643">
        <v>16500583</v>
      </c>
      <c r="B280" s="644" t="s">
        <v>3576</v>
      </c>
      <c r="C280" s="634" t="s">
        <v>1647</v>
      </c>
      <c r="D280" s="635" t="s">
        <v>3098</v>
      </c>
      <c r="E280" s="635"/>
      <c r="F280" s="634"/>
      <c r="G280" s="635"/>
      <c r="H280" s="1168">
        <v>0</v>
      </c>
      <c r="I280" s="1168">
        <v>0</v>
      </c>
      <c r="J280" s="1168">
        <v>0</v>
      </c>
      <c r="K280" s="1168">
        <v>0</v>
      </c>
      <c r="L280" s="1168">
        <v>0</v>
      </c>
      <c r="M280" s="1168">
        <v>0</v>
      </c>
      <c r="N280" s="1168">
        <v>0</v>
      </c>
      <c r="O280" s="1168">
        <v>0</v>
      </c>
      <c r="P280" s="1168">
        <v>0</v>
      </c>
      <c r="Q280" s="1168">
        <v>0</v>
      </c>
      <c r="R280" s="1168">
        <v>0</v>
      </c>
      <c r="S280" s="1168">
        <v>0</v>
      </c>
      <c r="T280" s="1168">
        <v>0</v>
      </c>
      <c r="U280" s="567"/>
      <c r="V280" s="567">
        <f t="shared" si="130"/>
        <v>0</v>
      </c>
      <c r="W280" s="1084"/>
      <c r="X280" s="1085"/>
      <c r="Y280" s="591">
        <f t="shared" si="143"/>
        <v>0</v>
      </c>
      <c r="Z280" s="899">
        <f t="shared" si="143"/>
        <v>0</v>
      </c>
      <c r="AA280" s="899">
        <f t="shared" si="143"/>
        <v>0</v>
      </c>
      <c r="AB280" s="1080">
        <f t="shared" si="135"/>
        <v>0</v>
      </c>
      <c r="AC280" s="1079">
        <f t="shared" si="136"/>
        <v>0</v>
      </c>
      <c r="AD280" s="899">
        <f t="shared" si="122"/>
        <v>0</v>
      </c>
      <c r="AE280" s="903">
        <f t="shared" si="144"/>
        <v>0</v>
      </c>
      <c r="AF280" s="1080">
        <f t="shared" si="145"/>
        <v>0</v>
      </c>
      <c r="AG280" s="1081">
        <f t="shared" si="137"/>
        <v>0</v>
      </c>
      <c r="AH280" s="1079">
        <f t="shared" si="138"/>
        <v>0</v>
      </c>
      <c r="AI280" s="901">
        <f t="shared" si="142"/>
        <v>0</v>
      </c>
      <c r="AJ280" s="899">
        <f t="shared" si="142"/>
        <v>0</v>
      </c>
      <c r="AK280" s="899">
        <f t="shared" si="142"/>
        <v>0</v>
      </c>
      <c r="AL280" s="1080">
        <f t="shared" si="139"/>
        <v>0</v>
      </c>
      <c r="AM280" s="1079">
        <f t="shared" si="140"/>
        <v>0</v>
      </c>
      <c r="AN280" s="899">
        <f t="shared" si="133"/>
        <v>0</v>
      </c>
      <c r="AO280" s="899">
        <f t="shared" si="134"/>
        <v>0</v>
      </c>
      <c r="AP280" s="899">
        <f t="shared" si="141"/>
        <v>0</v>
      </c>
      <c r="AQ280" s="1081">
        <f t="shared" si="126"/>
        <v>0</v>
      </c>
      <c r="AR280" s="1079">
        <f t="shared" si="131"/>
        <v>0</v>
      </c>
      <c r="AS280" s="153"/>
      <c r="AT280" s="1082"/>
      <c r="AU280" s="523"/>
      <c r="AV280" s="1083" t="str">
        <f t="shared" si="132"/>
        <v>CA</v>
      </c>
      <c r="AW280" s="1083" t="str">
        <f t="shared" si="132"/>
        <v>CL</v>
      </c>
      <c r="AX280" s="1083" t="str">
        <f t="shared" si="132"/>
        <v>AIC</v>
      </c>
      <c r="AY280" s="1083" t="str">
        <f t="shared" si="127"/>
        <v>ERB</v>
      </c>
      <c r="AZ280" s="1083" t="str">
        <f t="shared" si="127"/>
        <v>GRB</v>
      </c>
      <c r="BA280" s="1083" t="str">
        <f t="shared" si="127"/>
        <v>Non-Op</v>
      </c>
      <c r="BC280" s="623"/>
      <c r="BD280" s="623"/>
      <c r="BF280" s="623"/>
      <c r="BG280" s="623"/>
      <c r="BH280" s="623"/>
      <c r="BI280" s="623"/>
      <c r="BJ280" s="623"/>
      <c r="BK280" s="623"/>
      <c r="BL280" s="623"/>
      <c r="BN280" s="902"/>
    </row>
    <row r="281" spans="1:66" s="638" customFormat="1" ht="12" customHeight="1">
      <c r="A281" s="676">
        <v>16500591</v>
      </c>
      <c r="B281" s="635" t="s">
        <v>3577</v>
      </c>
      <c r="C281" s="634" t="s">
        <v>1648</v>
      </c>
      <c r="D281" s="635" t="s">
        <v>3098</v>
      </c>
      <c r="E281" s="635"/>
      <c r="F281" s="634"/>
      <c r="G281" s="635"/>
      <c r="H281" s="1168">
        <v>0</v>
      </c>
      <c r="I281" s="1168">
        <v>0</v>
      </c>
      <c r="J281" s="1168">
        <v>0</v>
      </c>
      <c r="K281" s="1168">
        <v>0</v>
      </c>
      <c r="L281" s="1168">
        <v>0</v>
      </c>
      <c r="M281" s="1168">
        <v>0</v>
      </c>
      <c r="N281" s="1168">
        <v>0</v>
      </c>
      <c r="O281" s="1168">
        <v>0</v>
      </c>
      <c r="P281" s="1168">
        <v>0</v>
      </c>
      <c r="Q281" s="1168">
        <v>0</v>
      </c>
      <c r="R281" s="1168">
        <v>0</v>
      </c>
      <c r="S281" s="1168">
        <v>0</v>
      </c>
      <c r="T281" s="1168">
        <v>0</v>
      </c>
      <c r="U281" s="567"/>
      <c r="V281" s="567">
        <f t="shared" si="130"/>
        <v>0</v>
      </c>
      <c r="W281" s="1084"/>
      <c r="X281" s="1085"/>
      <c r="Y281" s="591">
        <f t="shared" si="143"/>
        <v>0</v>
      </c>
      <c r="Z281" s="899">
        <f t="shared" si="143"/>
        <v>0</v>
      </c>
      <c r="AA281" s="899">
        <f t="shared" si="143"/>
        <v>0</v>
      </c>
      <c r="AB281" s="1080">
        <f t="shared" si="135"/>
        <v>0</v>
      </c>
      <c r="AC281" s="1079">
        <f t="shared" si="136"/>
        <v>0</v>
      </c>
      <c r="AD281" s="899">
        <f t="shared" si="122"/>
        <v>0</v>
      </c>
      <c r="AE281" s="903">
        <f t="shared" si="144"/>
        <v>0</v>
      </c>
      <c r="AF281" s="1080">
        <f t="shared" si="145"/>
        <v>0</v>
      </c>
      <c r="AG281" s="1081">
        <f t="shared" si="137"/>
        <v>0</v>
      </c>
      <c r="AH281" s="1079">
        <f t="shared" si="138"/>
        <v>0</v>
      </c>
      <c r="AI281" s="901">
        <f t="shared" si="142"/>
        <v>0</v>
      </c>
      <c r="AJ281" s="899">
        <f t="shared" si="142"/>
        <v>0</v>
      </c>
      <c r="AK281" s="899">
        <f t="shared" si="142"/>
        <v>0</v>
      </c>
      <c r="AL281" s="1080">
        <f t="shared" si="139"/>
        <v>0</v>
      </c>
      <c r="AM281" s="1079">
        <f t="shared" si="140"/>
        <v>0</v>
      </c>
      <c r="AN281" s="899">
        <f t="shared" si="133"/>
        <v>0</v>
      </c>
      <c r="AO281" s="899">
        <f t="shared" si="134"/>
        <v>0</v>
      </c>
      <c r="AP281" s="899">
        <f t="shared" si="141"/>
        <v>0</v>
      </c>
      <c r="AQ281" s="1081">
        <f t="shared" si="126"/>
        <v>0</v>
      </c>
      <c r="AR281" s="1079">
        <f t="shared" si="131"/>
        <v>0</v>
      </c>
      <c r="AS281" s="153"/>
      <c r="AT281" s="1082"/>
      <c r="AU281" s="523"/>
      <c r="AV281" s="1083" t="str">
        <f t="shared" si="132"/>
        <v>CA</v>
      </c>
      <c r="AW281" s="1083" t="str">
        <f t="shared" si="132"/>
        <v>CL</v>
      </c>
      <c r="AX281" s="1083" t="str">
        <f t="shared" si="132"/>
        <v>AIC</v>
      </c>
      <c r="AY281" s="1083" t="str">
        <f t="shared" si="127"/>
        <v>ERB</v>
      </c>
      <c r="AZ281" s="1083" t="str">
        <f t="shared" si="127"/>
        <v>GRB</v>
      </c>
      <c r="BA281" s="1083" t="str">
        <f t="shared" si="127"/>
        <v>Non-Op</v>
      </c>
      <c r="BC281" s="623"/>
      <c r="BD281" s="623"/>
      <c r="BF281" s="623"/>
      <c r="BG281" s="623"/>
      <c r="BH281" s="623"/>
      <c r="BI281" s="623"/>
      <c r="BJ281" s="623"/>
      <c r="BK281" s="623"/>
      <c r="BL281" s="623"/>
      <c r="BN281" s="915"/>
    </row>
    <row r="282" spans="1:66" s="638" customFormat="1" ht="12" customHeight="1">
      <c r="A282" s="643">
        <v>16500601</v>
      </c>
      <c r="B282" s="644" t="s">
        <v>3578</v>
      </c>
      <c r="C282" s="634" t="s">
        <v>1649</v>
      </c>
      <c r="D282" s="635" t="s">
        <v>3098</v>
      </c>
      <c r="E282" s="635"/>
      <c r="F282" s="634"/>
      <c r="G282" s="635"/>
      <c r="H282" s="1168">
        <v>0</v>
      </c>
      <c r="I282" s="1168">
        <v>0</v>
      </c>
      <c r="J282" s="1168">
        <v>0</v>
      </c>
      <c r="K282" s="1168">
        <v>0</v>
      </c>
      <c r="L282" s="1168">
        <v>0</v>
      </c>
      <c r="M282" s="1168">
        <v>0</v>
      </c>
      <c r="N282" s="1168">
        <v>0</v>
      </c>
      <c r="O282" s="1168">
        <v>0</v>
      </c>
      <c r="P282" s="1168">
        <v>0</v>
      </c>
      <c r="Q282" s="1168">
        <v>0</v>
      </c>
      <c r="R282" s="1168">
        <v>0</v>
      </c>
      <c r="S282" s="1168">
        <v>0</v>
      </c>
      <c r="T282" s="1168">
        <v>0</v>
      </c>
      <c r="U282" s="567"/>
      <c r="V282" s="567">
        <f t="shared" si="130"/>
        <v>0</v>
      </c>
      <c r="W282" s="1084"/>
      <c r="X282" s="1085"/>
      <c r="Y282" s="591">
        <f t="shared" si="143"/>
        <v>0</v>
      </c>
      <c r="Z282" s="899">
        <f t="shared" si="143"/>
        <v>0</v>
      </c>
      <c r="AA282" s="899">
        <f t="shared" si="143"/>
        <v>0</v>
      </c>
      <c r="AB282" s="1080">
        <f t="shared" si="135"/>
        <v>0</v>
      </c>
      <c r="AC282" s="1079">
        <f t="shared" si="136"/>
        <v>0</v>
      </c>
      <c r="AD282" s="899">
        <f t="shared" si="122"/>
        <v>0</v>
      </c>
      <c r="AE282" s="903">
        <f t="shared" si="144"/>
        <v>0</v>
      </c>
      <c r="AF282" s="1080">
        <f t="shared" si="145"/>
        <v>0</v>
      </c>
      <c r="AG282" s="1081">
        <f t="shared" si="137"/>
        <v>0</v>
      </c>
      <c r="AH282" s="1079">
        <f t="shared" si="138"/>
        <v>0</v>
      </c>
      <c r="AI282" s="901">
        <f t="shared" si="142"/>
        <v>0</v>
      </c>
      <c r="AJ282" s="899">
        <f t="shared" si="142"/>
        <v>0</v>
      </c>
      <c r="AK282" s="899">
        <f t="shared" si="142"/>
        <v>0</v>
      </c>
      <c r="AL282" s="1080">
        <f t="shared" si="139"/>
        <v>0</v>
      </c>
      <c r="AM282" s="1079">
        <f t="shared" si="140"/>
        <v>0</v>
      </c>
      <c r="AN282" s="899">
        <f t="shared" si="133"/>
        <v>0</v>
      </c>
      <c r="AO282" s="899">
        <f t="shared" si="134"/>
        <v>0</v>
      </c>
      <c r="AP282" s="899">
        <f t="shared" si="141"/>
        <v>0</v>
      </c>
      <c r="AQ282" s="1081">
        <f t="shared" si="126"/>
        <v>0</v>
      </c>
      <c r="AR282" s="1079">
        <f t="shared" si="131"/>
        <v>0</v>
      </c>
      <c r="AS282" s="153"/>
      <c r="AT282" s="1082"/>
      <c r="AU282" s="523"/>
      <c r="AV282" s="1083" t="str">
        <f t="shared" si="132"/>
        <v>CA</v>
      </c>
      <c r="AW282" s="1083" t="str">
        <f t="shared" si="132"/>
        <v>CL</v>
      </c>
      <c r="AX282" s="1083" t="str">
        <f t="shared" si="132"/>
        <v>AIC</v>
      </c>
      <c r="AY282" s="1083" t="str">
        <f t="shared" si="127"/>
        <v>ERB</v>
      </c>
      <c r="AZ282" s="1083" t="str">
        <f t="shared" si="127"/>
        <v>GRB</v>
      </c>
      <c r="BA282" s="1083" t="str">
        <f t="shared" si="127"/>
        <v>Non-Op</v>
      </c>
      <c r="BC282" s="623"/>
      <c r="BD282" s="623"/>
      <c r="BF282" s="623"/>
      <c r="BG282" s="623"/>
      <c r="BH282" s="623"/>
      <c r="BI282" s="623"/>
      <c r="BJ282" s="623"/>
      <c r="BK282" s="623"/>
      <c r="BL282" s="623"/>
      <c r="BN282" s="915"/>
    </row>
    <row r="283" spans="1:66" s="638" customFormat="1" ht="12" customHeight="1">
      <c r="A283" s="643">
        <v>16500611</v>
      </c>
      <c r="B283" s="644" t="s">
        <v>3579</v>
      </c>
      <c r="C283" s="634" t="s">
        <v>1650</v>
      </c>
      <c r="D283" s="635" t="s">
        <v>3098</v>
      </c>
      <c r="E283" s="635"/>
      <c r="F283" s="634"/>
      <c r="G283" s="635"/>
      <c r="H283" s="1168">
        <v>0</v>
      </c>
      <c r="I283" s="1168">
        <v>0</v>
      </c>
      <c r="J283" s="1168">
        <v>0</v>
      </c>
      <c r="K283" s="1168">
        <v>0</v>
      </c>
      <c r="L283" s="1168">
        <v>0</v>
      </c>
      <c r="M283" s="1168">
        <v>0</v>
      </c>
      <c r="N283" s="1168">
        <v>0</v>
      </c>
      <c r="O283" s="1168">
        <v>0</v>
      </c>
      <c r="P283" s="1168">
        <v>0</v>
      </c>
      <c r="Q283" s="1168">
        <v>0</v>
      </c>
      <c r="R283" s="1168">
        <v>0</v>
      </c>
      <c r="S283" s="1168">
        <v>0</v>
      </c>
      <c r="T283" s="1168">
        <v>0</v>
      </c>
      <c r="U283" s="567"/>
      <c r="V283" s="567">
        <f t="shared" si="130"/>
        <v>0</v>
      </c>
      <c r="W283" s="1084"/>
      <c r="X283" s="1085"/>
      <c r="Y283" s="591">
        <f t="shared" si="143"/>
        <v>0</v>
      </c>
      <c r="Z283" s="899">
        <f t="shared" si="143"/>
        <v>0</v>
      </c>
      <c r="AA283" s="899">
        <f t="shared" si="143"/>
        <v>0</v>
      </c>
      <c r="AB283" s="1080">
        <f t="shared" si="135"/>
        <v>0</v>
      </c>
      <c r="AC283" s="1079">
        <f t="shared" si="136"/>
        <v>0</v>
      </c>
      <c r="AD283" s="899">
        <f t="shared" ref="AD283:AD346" si="147">IF($D283=AD$5,$T283,IF($D283=AD$4, $T283*$AK$1,0))</f>
        <v>0</v>
      </c>
      <c r="AE283" s="903">
        <f t="shared" si="144"/>
        <v>0</v>
      </c>
      <c r="AF283" s="1080">
        <f t="shared" si="145"/>
        <v>0</v>
      </c>
      <c r="AG283" s="1081">
        <f t="shared" si="137"/>
        <v>0</v>
      </c>
      <c r="AH283" s="1079">
        <f t="shared" si="138"/>
        <v>0</v>
      </c>
      <c r="AI283" s="901">
        <f t="shared" si="142"/>
        <v>0</v>
      </c>
      <c r="AJ283" s="899">
        <f t="shared" si="142"/>
        <v>0</v>
      </c>
      <c r="AK283" s="899">
        <f t="shared" si="142"/>
        <v>0</v>
      </c>
      <c r="AL283" s="1080">
        <f t="shared" si="139"/>
        <v>0</v>
      </c>
      <c r="AM283" s="1079">
        <f t="shared" si="140"/>
        <v>0</v>
      </c>
      <c r="AN283" s="899">
        <f t="shared" si="133"/>
        <v>0</v>
      </c>
      <c r="AO283" s="899">
        <f t="shared" si="134"/>
        <v>0</v>
      </c>
      <c r="AP283" s="899">
        <f t="shared" si="141"/>
        <v>0</v>
      </c>
      <c r="AQ283" s="1081">
        <f t="shared" si="126"/>
        <v>0</v>
      </c>
      <c r="AR283" s="1079">
        <f t="shared" si="131"/>
        <v>0</v>
      </c>
      <c r="AS283" s="153"/>
      <c r="AT283" s="1082"/>
      <c r="AU283" s="523"/>
      <c r="AV283" s="1083" t="str">
        <f t="shared" si="132"/>
        <v>CA</v>
      </c>
      <c r="AW283" s="1083" t="str">
        <f t="shared" si="132"/>
        <v>CL</v>
      </c>
      <c r="AX283" s="1083" t="str">
        <f t="shared" si="132"/>
        <v>AIC</v>
      </c>
      <c r="AY283" s="1083" t="str">
        <f t="shared" si="127"/>
        <v>ERB</v>
      </c>
      <c r="AZ283" s="1083" t="str">
        <f t="shared" si="127"/>
        <v>GRB</v>
      </c>
      <c r="BA283" s="1083" t="str">
        <f t="shared" si="127"/>
        <v>Non-Op</v>
      </c>
      <c r="BC283" s="623"/>
      <c r="BD283" s="623"/>
      <c r="BF283" s="623"/>
      <c r="BG283" s="623"/>
      <c r="BH283" s="623"/>
      <c r="BI283" s="623"/>
      <c r="BJ283" s="623"/>
      <c r="BK283" s="623"/>
      <c r="BL283" s="623"/>
      <c r="BN283" s="902"/>
    </row>
    <row r="284" spans="1:66" s="638" customFormat="1" ht="12" customHeight="1">
      <c r="A284" s="643">
        <v>16500612</v>
      </c>
      <c r="B284" s="644" t="s">
        <v>3580</v>
      </c>
      <c r="C284" s="634" t="s">
        <v>1651</v>
      </c>
      <c r="D284" s="635" t="s">
        <v>3098</v>
      </c>
      <c r="E284" s="635"/>
      <c r="F284" s="634"/>
      <c r="G284" s="635"/>
      <c r="H284" s="1168">
        <v>0</v>
      </c>
      <c r="I284" s="1168">
        <v>0</v>
      </c>
      <c r="J284" s="1168">
        <v>0</v>
      </c>
      <c r="K284" s="1168">
        <v>0</v>
      </c>
      <c r="L284" s="1168">
        <v>0</v>
      </c>
      <c r="M284" s="1168">
        <v>0</v>
      </c>
      <c r="N284" s="1168">
        <v>0</v>
      </c>
      <c r="O284" s="1168">
        <v>0</v>
      </c>
      <c r="P284" s="1168">
        <v>0</v>
      </c>
      <c r="Q284" s="1168">
        <v>0</v>
      </c>
      <c r="R284" s="1168">
        <v>0</v>
      </c>
      <c r="S284" s="1168">
        <v>0</v>
      </c>
      <c r="T284" s="1168">
        <v>0</v>
      </c>
      <c r="U284" s="567"/>
      <c r="V284" s="567">
        <f t="shared" si="130"/>
        <v>0</v>
      </c>
      <c r="W284" s="1084"/>
      <c r="X284" s="1085"/>
      <c r="Y284" s="591">
        <f t="shared" si="143"/>
        <v>0</v>
      </c>
      <c r="Z284" s="899">
        <f t="shared" si="143"/>
        <v>0</v>
      </c>
      <c r="AA284" s="899">
        <f t="shared" si="143"/>
        <v>0</v>
      </c>
      <c r="AB284" s="1080">
        <f t="shared" si="135"/>
        <v>0</v>
      </c>
      <c r="AC284" s="1079">
        <f t="shared" si="136"/>
        <v>0</v>
      </c>
      <c r="AD284" s="899">
        <f t="shared" si="147"/>
        <v>0</v>
      </c>
      <c r="AE284" s="903">
        <f t="shared" si="144"/>
        <v>0</v>
      </c>
      <c r="AF284" s="1080">
        <f t="shared" si="145"/>
        <v>0</v>
      </c>
      <c r="AG284" s="1081">
        <f t="shared" si="137"/>
        <v>0</v>
      </c>
      <c r="AH284" s="1079">
        <f t="shared" si="138"/>
        <v>0</v>
      </c>
      <c r="AI284" s="901">
        <f t="shared" si="142"/>
        <v>0</v>
      </c>
      <c r="AJ284" s="899">
        <f t="shared" si="142"/>
        <v>0</v>
      </c>
      <c r="AK284" s="899">
        <f t="shared" si="142"/>
        <v>0</v>
      </c>
      <c r="AL284" s="1080">
        <f t="shared" si="139"/>
        <v>0</v>
      </c>
      <c r="AM284" s="1079">
        <f t="shared" si="140"/>
        <v>0</v>
      </c>
      <c r="AN284" s="899">
        <f t="shared" si="133"/>
        <v>0</v>
      </c>
      <c r="AO284" s="899">
        <f t="shared" si="134"/>
        <v>0</v>
      </c>
      <c r="AP284" s="899">
        <f t="shared" si="141"/>
        <v>0</v>
      </c>
      <c r="AQ284" s="1081">
        <f t="shared" si="126"/>
        <v>0</v>
      </c>
      <c r="AR284" s="1079">
        <f t="shared" si="131"/>
        <v>0</v>
      </c>
      <c r="AS284" s="153"/>
      <c r="AT284" s="1082"/>
      <c r="AU284" s="523"/>
      <c r="AV284" s="1083" t="str">
        <f t="shared" si="132"/>
        <v>CA</v>
      </c>
      <c r="AW284" s="1083" t="str">
        <f t="shared" si="132"/>
        <v>CL</v>
      </c>
      <c r="AX284" s="1083" t="str">
        <f t="shared" si="132"/>
        <v>AIC</v>
      </c>
      <c r="AY284" s="1083" t="str">
        <f t="shared" si="127"/>
        <v>ERB</v>
      </c>
      <c r="AZ284" s="1083" t="str">
        <f t="shared" si="127"/>
        <v>GRB</v>
      </c>
      <c r="BA284" s="1083" t="str">
        <f t="shared" si="127"/>
        <v>Non-Op</v>
      </c>
      <c r="BC284" s="623"/>
      <c r="BD284" s="623"/>
      <c r="BF284" s="623"/>
      <c r="BG284" s="623"/>
      <c r="BH284" s="623"/>
      <c r="BI284" s="623"/>
      <c r="BJ284" s="623"/>
      <c r="BK284" s="623"/>
      <c r="BL284" s="623"/>
      <c r="BN284" s="902"/>
    </row>
    <row r="285" spans="1:66" s="638" customFormat="1" ht="12" customHeight="1">
      <c r="A285" s="643">
        <v>16500622</v>
      </c>
      <c r="B285" s="644" t="s">
        <v>3581</v>
      </c>
      <c r="C285" s="634" t="s">
        <v>1652</v>
      </c>
      <c r="D285" s="635" t="s">
        <v>3098</v>
      </c>
      <c r="E285" s="635"/>
      <c r="F285" s="634"/>
      <c r="G285" s="635"/>
      <c r="H285" s="1168">
        <v>0</v>
      </c>
      <c r="I285" s="1168">
        <v>0</v>
      </c>
      <c r="J285" s="1168">
        <v>0</v>
      </c>
      <c r="K285" s="1168">
        <v>0</v>
      </c>
      <c r="L285" s="1168">
        <v>0</v>
      </c>
      <c r="M285" s="1168">
        <v>0</v>
      </c>
      <c r="N285" s="1168">
        <v>0</v>
      </c>
      <c r="O285" s="1168">
        <v>0</v>
      </c>
      <c r="P285" s="1168">
        <v>0</v>
      </c>
      <c r="Q285" s="1168">
        <v>0</v>
      </c>
      <c r="R285" s="1168">
        <v>0</v>
      </c>
      <c r="S285" s="1168">
        <v>0</v>
      </c>
      <c r="T285" s="1168">
        <v>0</v>
      </c>
      <c r="U285" s="567"/>
      <c r="V285" s="567">
        <f t="shared" si="130"/>
        <v>0</v>
      </c>
      <c r="W285" s="1084"/>
      <c r="X285" s="1085"/>
      <c r="Y285" s="591">
        <f t="shared" si="143"/>
        <v>0</v>
      </c>
      <c r="Z285" s="899">
        <f t="shared" si="143"/>
        <v>0</v>
      </c>
      <c r="AA285" s="899">
        <f t="shared" si="143"/>
        <v>0</v>
      </c>
      <c r="AB285" s="1080">
        <f t="shared" si="135"/>
        <v>0</v>
      </c>
      <c r="AC285" s="1079">
        <f t="shared" si="136"/>
        <v>0</v>
      </c>
      <c r="AD285" s="899">
        <f t="shared" si="147"/>
        <v>0</v>
      </c>
      <c r="AE285" s="903">
        <f t="shared" si="144"/>
        <v>0</v>
      </c>
      <c r="AF285" s="1080">
        <f t="shared" si="145"/>
        <v>0</v>
      </c>
      <c r="AG285" s="1081">
        <f t="shared" si="137"/>
        <v>0</v>
      </c>
      <c r="AH285" s="1079">
        <f t="shared" si="138"/>
        <v>0</v>
      </c>
      <c r="AI285" s="901">
        <f t="shared" si="142"/>
        <v>0</v>
      </c>
      <c r="AJ285" s="899">
        <f t="shared" si="142"/>
        <v>0</v>
      </c>
      <c r="AK285" s="899">
        <f t="shared" si="142"/>
        <v>0</v>
      </c>
      <c r="AL285" s="1080">
        <f t="shared" si="139"/>
        <v>0</v>
      </c>
      <c r="AM285" s="1079">
        <f t="shared" si="140"/>
        <v>0</v>
      </c>
      <c r="AN285" s="899">
        <f t="shared" si="133"/>
        <v>0</v>
      </c>
      <c r="AO285" s="899">
        <f t="shared" si="134"/>
        <v>0</v>
      </c>
      <c r="AP285" s="899">
        <f t="shared" si="141"/>
        <v>0</v>
      </c>
      <c r="AQ285" s="1081">
        <f t="shared" si="126"/>
        <v>0</v>
      </c>
      <c r="AR285" s="1079">
        <f t="shared" si="131"/>
        <v>0</v>
      </c>
      <c r="AS285" s="153"/>
      <c r="AT285" s="1082"/>
      <c r="AU285" s="523"/>
      <c r="AV285" s="1083" t="str">
        <f t="shared" si="132"/>
        <v>CA</v>
      </c>
      <c r="AW285" s="1083" t="str">
        <f t="shared" si="132"/>
        <v>CL</v>
      </c>
      <c r="AX285" s="1083" t="str">
        <f t="shared" si="132"/>
        <v>AIC</v>
      </c>
      <c r="AY285" s="1083" t="str">
        <f t="shared" si="127"/>
        <v>ERB</v>
      </c>
      <c r="AZ285" s="1083" t="str">
        <f t="shared" si="127"/>
        <v>GRB</v>
      </c>
      <c r="BA285" s="1083" t="str">
        <f t="shared" si="127"/>
        <v>Non-Op</v>
      </c>
      <c r="BC285" s="623"/>
      <c r="BD285" s="623"/>
      <c r="BF285" s="623"/>
      <c r="BG285" s="623"/>
      <c r="BH285" s="623"/>
      <c r="BI285" s="623"/>
      <c r="BJ285" s="623"/>
      <c r="BK285" s="623"/>
      <c r="BL285" s="623"/>
      <c r="BN285" s="902"/>
    </row>
    <row r="286" spans="1:66" s="638" customFormat="1" ht="12" customHeight="1">
      <c r="A286" s="643">
        <v>16500623</v>
      </c>
      <c r="B286" s="644" t="s">
        <v>3582</v>
      </c>
      <c r="C286" s="580" t="s">
        <v>1653</v>
      </c>
      <c r="D286" s="635" t="s">
        <v>3098</v>
      </c>
      <c r="E286" s="635"/>
      <c r="F286" s="580"/>
      <c r="G286" s="635"/>
      <c r="H286" s="1168">
        <v>0</v>
      </c>
      <c r="I286" s="1168">
        <v>0</v>
      </c>
      <c r="J286" s="1168">
        <v>0</v>
      </c>
      <c r="K286" s="1168">
        <v>0</v>
      </c>
      <c r="L286" s="1168">
        <v>0</v>
      </c>
      <c r="M286" s="1168">
        <v>0</v>
      </c>
      <c r="N286" s="1168">
        <v>0</v>
      </c>
      <c r="O286" s="1168">
        <v>0</v>
      </c>
      <c r="P286" s="1168">
        <v>0</v>
      </c>
      <c r="Q286" s="1168">
        <v>0</v>
      </c>
      <c r="R286" s="1168">
        <v>0</v>
      </c>
      <c r="S286" s="1168">
        <v>0</v>
      </c>
      <c r="T286" s="1168">
        <v>0</v>
      </c>
      <c r="U286" s="567"/>
      <c r="V286" s="567">
        <f t="shared" si="130"/>
        <v>0</v>
      </c>
      <c r="W286" s="1084"/>
      <c r="X286" s="1085"/>
      <c r="Y286" s="591">
        <f t="shared" si="143"/>
        <v>0</v>
      </c>
      <c r="Z286" s="899">
        <f t="shared" si="143"/>
        <v>0</v>
      </c>
      <c r="AA286" s="899">
        <f t="shared" si="143"/>
        <v>0</v>
      </c>
      <c r="AB286" s="1080">
        <f t="shared" si="135"/>
        <v>0</v>
      </c>
      <c r="AC286" s="1079">
        <f t="shared" si="136"/>
        <v>0</v>
      </c>
      <c r="AD286" s="899">
        <f t="shared" si="147"/>
        <v>0</v>
      </c>
      <c r="AE286" s="903">
        <f t="shared" si="144"/>
        <v>0</v>
      </c>
      <c r="AF286" s="1080">
        <f t="shared" si="145"/>
        <v>0</v>
      </c>
      <c r="AG286" s="1081">
        <f t="shared" si="137"/>
        <v>0</v>
      </c>
      <c r="AH286" s="1079">
        <f t="shared" si="138"/>
        <v>0</v>
      </c>
      <c r="AI286" s="901">
        <f t="shared" si="142"/>
        <v>0</v>
      </c>
      <c r="AJ286" s="899">
        <f t="shared" si="142"/>
        <v>0</v>
      </c>
      <c r="AK286" s="899">
        <f t="shared" si="142"/>
        <v>0</v>
      </c>
      <c r="AL286" s="1080">
        <f t="shared" si="139"/>
        <v>0</v>
      </c>
      <c r="AM286" s="1079">
        <f t="shared" si="140"/>
        <v>0</v>
      </c>
      <c r="AN286" s="899">
        <f t="shared" si="133"/>
        <v>0</v>
      </c>
      <c r="AO286" s="899">
        <f t="shared" si="134"/>
        <v>0</v>
      </c>
      <c r="AP286" s="899">
        <f t="shared" si="141"/>
        <v>0</v>
      </c>
      <c r="AQ286" s="1081">
        <f t="shared" si="126"/>
        <v>0</v>
      </c>
      <c r="AR286" s="1079">
        <f t="shared" si="131"/>
        <v>0</v>
      </c>
      <c r="AS286" s="153"/>
      <c r="AT286" s="1082"/>
      <c r="AU286" s="523"/>
      <c r="AV286" s="1083" t="str">
        <f t="shared" si="132"/>
        <v>CA</v>
      </c>
      <c r="AW286" s="1083" t="str">
        <f t="shared" si="132"/>
        <v>CL</v>
      </c>
      <c r="AX286" s="1083" t="str">
        <f t="shared" si="132"/>
        <v>AIC</v>
      </c>
      <c r="AY286" s="1083" t="str">
        <f t="shared" si="127"/>
        <v>ERB</v>
      </c>
      <c r="AZ286" s="1083" t="str">
        <f t="shared" si="127"/>
        <v>GRB</v>
      </c>
      <c r="BA286" s="1083" t="str">
        <f t="shared" si="127"/>
        <v>Non-Op</v>
      </c>
      <c r="BC286" s="623"/>
      <c r="BD286" s="623"/>
      <c r="BF286" s="623"/>
      <c r="BG286" s="623"/>
      <c r="BH286" s="623"/>
      <c r="BI286" s="623"/>
      <c r="BJ286" s="623"/>
      <c r="BK286" s="623"/>
      <c r="BL286" s="623"/>
      <c r="BN286" s="902"/>
    </row>
    <row r="287" spans="1:66" s="638" customFormat="1" ht="12" customHeight="1">
      <c r="A287" s="672">
        <v>16500633</v>
      </c>
      <c r="B287" s="673" t="s">
        <v>3583</v>
      </c>
      <c r="C287" s="634" t="s">
        <v>1654</v>
      </c>
      <c r="D287" s="635" t="s">
        <v>3098</v>
      </c>
      <c r="E287" s="635"/>
      <c r="F287" s="634"/>
      <c r="G287" s="635"/>
      <c r="H287" s="1168">
        <v>0</v>
      </c>
      <c r="I287" s="1168">
        <v>0</v>
      </c>
      <c r="J287" s="1168">
        <v>0</v>
      </c>
      <c r="K287" s="1168">
        <v>0</v>
      </c>
      <c r="L287" s="1168">
        <v>0</v>
      </c>
      <c r="M287" s="1168">
        <v>0</v>
      </c>
      <c r="N287" s="1168">
        <v>0</v>
      </c>
      <c r="O287" s="1168">
        <v>0</v>
      </c>
      <c r="P287" s="1168">
        <v>0</v>
      </c>
      <c r="Q287" s="1168">
        <v>0</v>
      </c>
      <c r="R287" s="1168">
        <v>0</v>
      </c>
      <c r="S287" s="1168">
        <v>0</v>
      </c>
      <c r="T287" s="1168">
        <v>0</v>
      </c>
      <c r="U287" s="567"/>
      <c r="V287" s="567">
        <f t="shared" si="130"/>
        <v>0</v>
      </c>
      <c r="W287" s="1084"/>
      <c r="X287" s="1085"/>
      <c r="Y287" s="591">
        <f t="shared" si="143"/>
        <v>0</v>
      </c>
      <c r="Z287" s="899">
        <f t="shared" si="143"/>
        <v>0</v>
      </c>
      <c r="AA287" s="899">
        <f t="shared" si="143"/>
        <v>0</v>
      </c>
      <c r="AB287" s="1080">
        <f t="shared" si="135"/>
        <v>0</v>
      </c>
      <c r="AC287" s="1079">
        <f t="shared" si="136"/>
        <v>0</v>
      </c>
      <c r="AD287" s="899">
        <f t="shared" si="147"/>
        <v>0</v>
      </c>
      <c r="AE287" s="903">
        <f t="shared" si="144"/>
        <v>0</v>
      </c>
      <c r="AF287" s="1080">
        <f t="shared" si="145"/>
        <v>0</v>
      </c>
      <c r="AG287" s="1081">
        <f t="shared" si="137"/>
        <v>0</v>
      </c>
      <c r="AH287" s="1079">
        <f t="shared" si="138"/>
        <v>0</v>
      </c>
      <c r="AI287" s="901">
        <f t="shared" si="142"/>
        <v>0</v>
      </c>
      <c r="AJ287" s="899">
        <f t="shared" si="142"/>
        <v>0</v>
      </c>
      <c r="AK287" s="899">
        <f t="shared" si="142"/>
        <v>0</v>
      </c>
      <c r="AL287" s="1080">
        <f t="shared" si="139"/>
        <v>0</v>
      </c>
      <c r="AM287" s="1079">
        <f t="shared" si="140"/>
        <v>0</v>
      </c>
      <c r="AN287" s="899">
        <f t="shared" si="133"/>
        <v>0</v>
      </c>
      <c r="AO287" s="899">
        <f t="shared" si="134"/>
        <v>0</v>
      </c>
      <c r="AP287" s="899">
        <f t="shared" si="141"/>
        <v>0</v>
      </c>
      <c r="AQ287" s="1081">
        <f t="shared" si="126"/>
        <v>0</v>
      </c>
      <c r="AR287" s="1079">
        <f t="shared" si="131"/>
        <v>0</v>
      </c>
      <c r="AS287" s="153"/>
      <c r="AT287" s="1082"/>
      <c r="AU287" s="523"/>
      <c r="AV287" s="1083" t="str">
        <f t="shared" si="132"/>
        <v>CA</v>
      </c>
      <c r="AW287" s="1083" t="str">
        <f t="shared" si="132"/>
        <v>CL</v>
      </c>
      <c r="AX287" s="1083" t="str">
        <f t="shared" si="132"/>
        <v>AIC</v>
      </c>
      <c r="AY287" s="1083" t="str">
        <f t="shared" si="127"/>
        <v>ERB</v>
      </c>
      <c r="AZ287" s="1083" t="str">
        <f t="shared" si="127"/>
        <v>GRB</v>
      </c>
      <c r="BA287" s="1083" t="str">
        <f t="shared" si="127"/>
        <v>Non-Op</v>
      </c>
      <c r="BC287" s="623"/>
      <c r="BD287" s="623"/>
      <c r="BF287" s="623"/>
      <c r="BG287" s="623"/>
      <c r="BH287" s="623"/>
      <c r="BI287" s="623"/>
      <c r="BJ287" s="623"/>
      <c r="BK287" s="623"/>
      <c r="BL287" s="623"/>
      <c r="BN287" s="915"/>
    </row>
    <row r="288" spans="1:66" s="638" customFormat="1" ht="12" customHeight="1">
      <c r="A288" s="672">
        <v>16500643</v>
      </c>
      <c r="B288" s="673" t="s">
        <v>3584</v>
      </c>
      <c r="C288" s="634" t="s">
        <v>1655</v>
      </c>
      <c r="D288" s="635" t="s">
        <v>3098</v>
      </c>
      <c r="E288" s="635"/>
      <c r="F288" s="634"/>
      <c r="G288" s="635"/>
      <c r="H288" s="1168">
        <v>0</v>
      </c>
      <c r="I288" s="1168">
        <v>0</v>
      </c>
      <c r="J288" s="1168">
        <v>0</v>
      </c>
      <c r="K288" s="1168">
        <v>0</v>
      </c>
      <c r="L288" s="1168">
        <v>0</v>
      </c>
      <c r="M288" s="1168">
        <v>0</v>
      </c>
      <c r="N288" s="1168">
        <v>0</v>
      </c>
      <c r="O288" s="1168">
        <v>0</v>
      </c>
      <c r="P288" s="1168">
        <v>0</v>
      </c>
      <c r="Q288" s="1168">
        <v>0</v>
      </c>
      <c r="R288" s="1168">
        <v>0</v>
      </c>
      <c r="S288" s="1168">
        <v>0</v>
      </c>
      <c r="T288" s="1168">
        <v>0</v>
      </c>
      <c r="U288" s="567"/>
      <c r="V288" s="567">
        <f t="shared" si="130"/>
        <v>0</v>
      </c>
      <c r="W288" s="1084"/>
      <c r="X288" s="1085"/>
      <c r="Y288" s="591">
        <f t="shared" si="143"/>
        <v>0</v>
      </c>
      <c r="Z288" s="899">
        <f t="shared" si="143"/>
        <v>0</v>
      </c>
      <c r="AA288" s="899">
        <f t="shared" si="143"/>
        <v>0</v>
      </c>
      <c r="AB288" s="1080">
        <f t="shared" si="135"/>
        <v>0</v>
      </c>
      <c r="AC288" s="1079">
        <f t="shared" si="136"/>
        <v>0</v>
      </c>
      <c r="AD288" s="899">
        <f t="shared" si="147"/>
        <v>0</v>
      </c>
      <c r="AE288" s="903">
        <f t="shared" si="144"/>
        <v>0</v>
      </c>
      <c r="AF288" s="1080">
        <f t="shared" si="145"/>
        <v>0</v>
      </c>
      <c r="AG288" s="1081">
        <f t="shared" si="137"/>
        <v>0</v>
      </c>
      <c r="AH288" s="1079">
        <f t="shared" si="138"/>
        <v>0</v>
      </c>
      <c r="AI288" s="901">
        <f t="shared" si="142"/>
        <v>0</v>
      </c>
      <c r="AJ288" s="899">
        <f t="shared" si="142"/>
        <v>0</v>
      </c>
      <c r="AK288" s="899">
        <f t="shared" si="142"/>
        <v>0</v>
      </c>
      <c r="AL288" s="1080">
        <f t="shared" si="139"/>
        <v>0</v>
      </c>
      <c r="AM288" s="1079">
        <f t="shared" si="140"/>
        <v>0</v>
      </c>
      <c r="AN288" s="899">
        <f t="shared" si="133"/>
        <v>0</v>
      </c>
      <c r="AO288" s="899">
        <f t="shared" si="134"/>
        <v>0</v>
      </c>
      <c r="AP288" s="899">
        <f t="shared" si="141"/>
        <v>0</v>
      </c>
      <c r="AQ288" s="1081">
        <f t="shared" si="126"/>
        <v>0</v>
      </c>
      <c r="AR288" s="1079">
        <f t="shared" si="131"/>
        <v>0</v>
      </c>
      <c r="AS288" s="153"/>
      <c r="AT288" s="1082"/>
      <c r="AU288" s="523"/>
      <c r="AV288" s="1083" t="str">
        <f t="shared" si="132"/>
        <v>CA</v>
      </c>
      <c r="AW288" s="1083" t="str">
        <f t="shared" si="132"/>
        <v>CL</v>
      </c>
      <c r="AX288" s="1083" t="str">
        <f t="shared" si="132"/>
        <v>AIC</v>
      </c>
      <c r="AY288" s="1083" t="str">
        <f t="shared" si="127"/>
        <v>ERB</v>
      </c>
      <c r="AZ288" s="1083" t="str">
        <f t="shared" si="127"/>
        <v>GRB</v>
      </c>
      <c r="BA288" s="1083" t="str">
        <f t="shared" si="127"/>
        <v>Non-Op</v>
      </c>
      <c r="BC288" s="623"/>
      <c r="BD288" s="623"/>
      <c r="BF288" s="623"/>
      <c r="BG288" s="623"/>
      <c r="BH288" s="623"/>
      <c r="BI288" s="623"/>
      <c r="BJ288" s="623"/>
      <c r="BK288" s="623"/>
      <c r="BL288" s="623"/>
      <c r="BN288" s="572"/>
    </row>
    <row r="289" spans="1:66" s="638" customFormat="1" ht="12" customHeight="1">
      <c r="A289" s="672">
        <v>16500651</v>
      </c>
      <c r="B289" s="673" t="s">
        <v>3585</v>
      </c>
      <c r="C289" s="673" t="s">
        <v>1656</v>
      </c>
      <c r="D289" s="635" t="s">
        <v>3098</v>
      </c>
      <c r="E289" s="635"/>
      <c r="F289" s="673"/>
      <c r="G289" s="635"/>
      <c r="H289" s="1168">
        <v>0</v>
      </c>
      <c r="I289" s="1168">
        <v>0</v>
      </c>
      <c r="J289" s="1168">
        <v>0</v>
      </c>
      <c r="K289" s="1168">
        <v>0</v>
      </c>
      <c r="L289" s="1168">
        <v>0</v>
      </c>
      <c r="M289" s="1168">
        <v>0</v>
      </c>
      <c r="N289" s="1168">
        <v>0</v>
      </c>
      <c r="O289" s="1168">
        <v>0</v>
      </c>
      <c r="P289" s="1168">
        <v>0</v>
      </c>
      <c r="Q289" s="1168">
        <v>0</v>
      </c>
      <c r="R289" s="1168">
        <v>0</v>
      </c>
      <c r="S289" s="1168">
        <v>0</v>
      </c>
      <c r="T289" s="1168">
        <v>0</v>
      </c>
      <c r="U289" s="567"/>
      <c r="V289" s="567">
        <f t="shared" si="130"/>
        <v>0</v>
      </c>
      <c r="W289" s="1084"/>
      <c r="X289" s="1085"/>
      <c r="Y289" s="591">
        <f t="shared" si="143"/>
        <v>0</v>
      </c>
      <c r="Z289" s="899">
        <f t="shared" si="143"/>
        <v>0</v>
      </c>
      <c r="AA289" s="899">
        <f t="shared" si="143"/>
        <v>0</v>
      </c>
      <c r="AB289" s="1080">
        <f t="shared" si="135"/>
        <v>0</v>
      </c>
      <c r="AC289" s="1079">
        <f t="shared" si="136"/>
        <v>0</v>
      </c>
      <c r="AD289" s="899">
        <f t="shared" si="147"/>
        <v>0</v>
      </c>
      <c r="AE289" s="903">
        <f t="shared" si="144"/>
        <v>0</v>
      </c>
      <c r="AF289" s="1080">
        <f t="shared" si="145"/>
        <v>0</v>
      </c>
      <c r="AG289" s="1081">
        <f t="shared" si="137"/>
        <v>0</v>
      </c>
      <c r="AH289" s="1079">
        <f t="shared" si="138"/>
        <v>0</v>
      </c>
      <c r="AI289" s="901">
        <f t="shared" si="142"/>
        <v>0</v>
      </c>
      <c r="AJ289" s="899">
        <f t="shared" si="142"/>
        <v>0</v>
      </c>
      <c r="AK289" s="899">
        <f t="shared" si="142"/>
        <v>0</v>
      </c>
      <c r="AL289" s="1080">
        <f t="shared" si="139"/>
        <v>0</v>
      </c>
      <c r="AM289" s="1079">
        <f t="shared" si="140"/>
        <v>0</v>
      </c>
      <c r="AN289" s="899">
        <f t="shared" si="133"/>
        <v>0</v>
      </c>
      <c r="AO289" s="899">
        <f t="shared" si="134"/>
        <v>0</v>
      </c>
      <c r="AP289" s="899">
        <f t="shared" si="141"/>
        <v>0</v>
      </c>
      <c r="AQ289" s="1081">
        <f t="shared" si="126"/>
        <v>0</v>
      </c>
      <c r="AR289" s="1079">
        <f t="shared" si="131"/>
        <v>0</v>
      </c>
      <c r="AS289" s="153"/>
      <c r="AT289" s="1082"/>
      <c r="AU289" s="523"/>
      <c r="AV289" s="1083" t="str">
        <f t="shared" si="132"/>
        <v>CA</v>
      </c>
      <c r="AW289" s="1083" t="str">
        <f t="shared" si="132"/>
        <v>CL</v>
      </c>
      <c r="AX289" s="1083" t="str">
        <f t="shared" si="132"/>
        <v>AIC</v>
      </c>
      <c r="AY289" s="1083" t="str">
        <f t="shared" si="127"/>
        <v>ERB</v>
      </c>
      <c r="AZ289" s="1083" t="str">
        <f t="shared" si="127"/>
        <v>GRB</v>
      </c>
      <c r="BA289" s="1083" t="str">
        <f t="shared" si="127"/>
        <v>Non-Op</v>
      </c>
      <c r="BC289" s="623"/>
      <c r="BD289" s="623"/>
      <c r="BF289" s="623"/>
      <c r="BG289" s="623"/>
      <c r="BH289" s="623"/>
      <c r="BI289" s="623"/>
      <c r="BJ289" s="623"/>
      <c r="BK289" s="623"/>
      <c r="BL289" s="623"/>
      <c r="BN289" s="915"/>
    </row>
    <row r="290" spans="1:66" s="638" customFormat="1" ht="12" customHeight="1">
      <c r="A290" s="672">
        <v>16500661</v>
      </c>
      <c r="B290" s="673" t="s">
        <v>3586</v>
      </c>
      <c r="C290" s="673" t="s">
        <v>1657</v>
      </c>
      <c r="D290" s="635" t="s">
        <v>3098</v>
      </c>
      <c r="E290" s="635"/>
      <c r="F290" s="673"/>
      <c r="G290" s="635"/>
      <c r="H290" s="1168">
        <v>0</v>
      </c>
      <c r="I290" s="1168">
        <v>0</v>
      </c>
      <c r="J290" s="1168">
        <v>0</v>
      </c>
      <c r="K290" s="1168">
        <v>0</v>
      </c>
      <c r="L290" s="1168">
        <v>0</v>
      </c>
      <c r="M290" s="1168">
        <v>0</v>
      </c>
      <c r="N290" s="1168">
        <v>0</v>
      </c>
      <c r="O290" s="1168">
        <v>0</v>
      </c>
      <c r="P290" s="1168">
        <v>0</v>
      </c>
      <c r="Q290" s="1168">
        <v>0</v>
      </c>
      <c r="R290" s="1168">
        <v>0</v>
      </c>
      <c r="S290" s="1168">
        <v>0</v>
      </c>
      <c r="T290" s="1168">
        <v>0</v>
      </c>
      <c r="U290" s="567"/>
      <c r="V290" s="567">
        <f t="shared" si="130"/>
        <v>0</v>
      </c>
      <c r="W290" s="1084"/>
      <c r="X290" s="1085"/>
      <c r="Y290" s="591">
        <f t="shared" si="143"/>
        <v>0</v>
      </c>
      <c r="Z290" s="899">
        <f t="shared" si="143"/>
        <v>0</v>
      </c>
      <c r="AA290" s="899">
        <f t="shared" si="143"/>
        <v>0</v>
      </c>
      <c r="AB290" s="1080">
        <f t="shared" si="135"/>
        <v>0</v>
      </c>
      <c r="AC290" s="1079">
        <f t="shared" si="136"/>
        <v>0</v>
      </c>
      <c r="AD290" s="899">
        <f t="shared" si="147"/>
        <v>0</v>
      </c>
      <c r="AE290" s="903">
        <f t="shared" si="144"/>
        <v>0</v>
      </c>
      <c r="AF290" s="1080">
        <f t="shared" si="145"/>
        <v>0</v>
      </c>
      <c r="AG290" s="1081">
        <f t="shared" si="137"/>
        <v>0</v>
      </c>
      <c r="AH290" s="1079">
        <f t="shared" si="138"/>
        <v>0</v>
      </c>
      <c r="AI290" s="901">
        <f t="shared" si="142"/>
        <v>0</v>
      </c>
      <c r="AJ290" s="899">
        <f t="shared" si="142"/>
        <v>0</v>
      </c>
      <c r="AK290" s="899">
        <f t="shared" si="142"/>
        <v>0</v>
      </c>
      <c r="AL290" s="1080">
        <f t="shared" si="139"/>
        <v>0</v>
      </c>
      <c r="AM290" s="1079">
        <f t="shared" si="140"/>
        <v>0</v>
      </c>
      <c r="AN290" s="899">
        <f t="shared" si="133"/>
        <v>0</v>
      </c>
      <c r="AO290" s="899">
        <f t="shared" si="134"/>
        <v>0</v>
      </c>
      <c r="AP290" s="899">
        <f t="shared" si="141"/>
        <v>0</v>
      </c>
      <c r="AQ290" s="1081">
        <f t="shared" si="126"/>
        <v>0</v>
      </c>
      <c r="AR290" s="1079">
        <f t="shared" si="131"/>
        <v>0</v>
      </c>
      <c r="AS290" s="153"/>
      <c r="AT290" s="1082"/>
      <c r="AU290" s="523"/>
      <c r="AV290" s="1083" t="str">
        <f t="shared" si="132"/>
        <v>CA</v>
      </c>
      <c r="AW290" s="1083" t="str">
        <f t="shared" si="132"/>
        <v>CL</v>
      </c>
      <c r="AX290" s="1083" t="str">
        <f t="shared" si="132"/>
        <v>AIC</v>
      </c>
      <c r="AY290" s="1083" t="str">
        <f t="shared" si="127"/>
        <v>ERB</v>
      </c>
      <c r="AZ290" s="1083" t="str">
        <f t="shared" si="127"/>
        <v>GRB</v>
      </c>
      <c r="BA290" s="1083" t="str">
        <f t="shared" si="127"/>
        <v>Non-Op</v>
      </c>
      <c r="BC290" s="623"/>
      <c r="BD290" s="623"/>
      <c r="BF290" s="623"/>
      <c r="BG290" s="623"/>
      <c r="BH290" s="623"/>
      <c r="BI290" s="623"/>
      <c r="BJ290" s="623"/>
      <c r="BK290" s="623"/>
      <c r="BL290" s="623"/>
      <c r="BN290" s="902"/>
    </row>
    <row r="291" spans="1:66" s="638" customFormat="1" ht="12" customHeight="1">
      <c r="A291" s="643">
        <v>16500671</v>
      </c>
      <c r="B291" s="644" t="s">
        <v>3587</v>
      </c>
      <c r="C291" s="673" t="s">
        <v>1658</v>
      </c>
      <c r="D291" s="635" t="s">
        <v>3098</v>
      </c>
      <c r="E291" s="635"/>
      <c r="F291" s="673"/>
      <c r="G291" s="635"/>
      <c r="H291" s="1168">
        <v>0</v>
      </c>
      <c r="I291" s="1168">
        <v>0</v>
      </c>
      <c r="J291" s="1168">
        <v>0</v>
      </c>
      <c r="K291" s="1168">
        <v>0</v>
      </c>
      <c r="L291" s="1168">
        <v>0</v>
      </c>
      <c r="M291" s="1168">
        <v>0</v>
      </c>
      <c r="N291" s="1168">
        <v>0</v>
      </c>
      <c r="O291" s="1168">
        <v>0</v>
      </c>
      <c r="P291" s="1168">
        <v>0</v>
      </c>
      <c r="Q291" s="1168">
        <v>0</v>
      </c>
      <c r="R291" s="1168">
        <v>0</v>
      </c>
      <c r="S291" s="1168">
        <v>0</v>
      </c>
      <c r="T291" s="1168">
        <v>0</v>
      </c>
      <c r="U291" s="567"/>
      <c r="V291" s="567">
        <f t="shared" si="130"/>
        <v>0</v>
      </c>
      <c r="W291" s="1084"/>
      <c r="X291" s="1085"/>
      <c r="Y291" s="591">
        <f t="shared" si="143"/>
        <v>0</v>
      </c>
      <c r="Z291" s="899">
        <f t="shared" si="143"/>
        <v>0</v>
      </c>
      <c r="AA291" s="899">
        <f t="shared" si="143"/>
        <v>0</v>
      </c>
      <c r="AB291" s="1080">
        <f t="shared" si="135"/>
        <v>0</v>
      </c>
      <c r="AC291" s="1079">
        <f t="shared" si="136"/>
        <v>0</v>
      </c>
      <c r="AD291" s="899">
        <f t="shared" si="147"/>
        <v>0</v>
      </c>
      <c r="AE291" s="903">
        <f t="shared" si="144"/>
        <v>0</v>
      </c>
      <c r="AF291" s="1080">
        <f t="shared" si="145"/>
        <v>0</v>
      </c>
      <c r="AG291" s="1081">
        <f t="shared" si="137"/>
        <v>0</v>
      </c>
      <c r="AH291" s="1079">
        <f t="shared" si="138"/>
        <v>0</v>
      </c>
      <c r="AI291" s="901">
        <f t="shared" si="142"/>
        <v>0</v>
      </c>
      <c r="AJ291" s="899">
        <f t="shared" si="142"/>
        <v>0</v>
      </c>
      <c r="AK291" s="899">
        <f t="shared" si="142"/>
        <v>0</v>
      </c>
      <c r="AL291" s="1080">
        <f t="shared" si="139"/>
        <v>0</v>
      </c>
      <c r="AM291" s="1079">
        <f t="shared" si="140"/>
        <v>0</v>
      </c>
      <c r="AN291" s="899">
        <f t="shared" si="133"/>
        <v>0</v>
      </c>
      <c r="AO291" s="899">
        <f t="shared" si="134"/>
        <v>0</v>
      </c>
      <c r="AP291" s="899">
        <f t="shared" si="141"/>
        <v>0</v>
      </c>
      <c r="AQ291" s="1081">
        <f t="shared" si="126"/>
        <v>0</v>
      </c>
      <c r="AR291" s="1079">
        <f t="shared" si="131"/>
        <v>0</v>
      </c>
      <c r="AS291" s="153"/>
      <c r="AT291" s="1082"/>
      <c r="AU291" s="523"/>
      <c r="AV291" s="1083" t="str">
        <f t="shared" si="132"/>
        <v>CA</v>
      </c>
      <c r="AW291" s="1083" t="str">
        <f t="shared" si="132"/>
        <v>CL</v>
      </c>
      <c r="AX291" s="1083" t="str">
        <f t="shared" si="132"/>
        <v>AIC</v>
      </c>
      <c r="AY291" s="1083" t="str">
        <f t="shared" si="127"/>
        <v>ERB</v>
      </c>
      <c r="AZ291" s="1083" t="str">
        <f t="shared" si="127"/>
        <v>GRB</v>
      </c>
      <c r="BA291" s="1083" t="str">
        <f t="shared" si="127"/>
        <v>Non-Op</v>
      </c>
      <c r="BC291" s="623"/>
      <c r="BD291" s="623"/>
      <c r="BF291" s="623"/>
      <c r="BG291" s="623"/>
      <c r="BH291" s="623"/>
      <c r="BI291" s="623"/>
      <c r="BJ291" s="623"/>
      <c r="BK291" s="623"/>
      <c r="BL291" s="623"/>
      <c r="BN291" s="902"/>
    </row>
    <row r="292" spans="1:66" s="638" customFormat="1" ht="12" customHeight="1">
      <c r="A292" s="643">
        <v>16500673</v>
      </c>
      <c r="B292" s="644" t="s">
        <v>3588</v>
      </c>
      <c r="C292" s="673" t="s">
        <v>1659</v>
      </c>
      <c r="D292" s="635" t="s">
        <v>3098</v>
      </c>
      <c r="E292" s="635"/>
      <c r="F292" s="673"/>
      <c r="G292" s="635"/>
      <c r="H292" s="1168">
        <v>0</v>
      </c>
      <c r="I292" s="1168">
        <v>0</v>
      </c>
      <c r="J292" s="1168">
        <v>0</v>
      </c>
      <c r="K292" s="1168">
        <v>0</v>
      </c>
      <c r="L292" s="1168">
        <v>0</v>
      </c>
      <c r="M292" s="1168">
        <v>0</v>
      </c>
      <c r="N292" s="1168">
        <v>0</v>
      </c>
      <c r="O292" s="1168">
        <v>0</v>
      </c>
      <c r="P292" s="1168">
        <v>0</v>
      </c>
      <c r="Q292" s="1168">
        <v>0</v>
      </c>
      <c r="R292" s="1168">
        <v>0</v>
      </c>
      <c r="S292" s="1168">
        <v>0</v>
      </c>
      <c r="T292" s="1168">
        <v>0</v>
      </c>
      <c r="U292" s="567"/>
      <c r="V292" s="567">
        <f t="shared" si="130"/>
        <v>0</v>
      </c>
      <c r="W292" s="1084"/>
      <c r="X292" s="1085"/>
      <c r="Y292" s="591">
        <f t="shared" si="143"/>
        <v>0</v>
      </c>
      <c r="Z292" s="899">
        <f t="shared" si="143"/>
        <v>0</v>
      </c>
      <c r="AA292" s="899">
        <f t="shared" si="143"/>
        <v>0</v>
      </c>
      <c r="AB292" s="1080">
        <f t="shared" si="135"/>
        <v>0</v>
      </c>
      <c r="AC292" s="1079">
        <f t="shared" si="136"/>
        <v>0</v>
      </c>
      <c r="AD292" s="899">
        <f t="shared" si="147"/>
        <v>0</v>
      </c>
      <c r="AE292" s="903">
        <f t="shared" si="144"/>
        <v>0</v>
      </c>
      <c r="AF292" s="1080">
        <f t="shared" si="145"/>
        <v>0</v>
      </c>
      <c r="AG292" s="1081">
        <f t="shared" si="137"/>
        <v>0</v>
      </c>
      <c r="AH292" s="1079">
        <f t="shared" si="138"/>
        <v>0</v>
      </c>
      <c r="AI292" s="901">
        <f t="shared" si="142"/>
        <v>0</v>
      </c>
      <c r="AJ292" s="899">
        <f t="shared" si="142"/>
        <v>0</v>
      </c>
      <c r="AK292" s="899">
        <f t="shared" si="142"/>
        <v>0</v>
      </c>
      <c r="AL292" s="1080">
        <f t="shared" si="139"/>
        <v>0</v>
      </c>
      <c r="AM292" s="1079">
        <f t="shared" si="140"/>
        <v>0</v>
      </c>
      <c r="AN292" s="899">
        <f t="shared" si="133"/>
        <v>0</v>
      </c>
      <c r="AO292" s="899">
        <f t="shared" si="134"/>
        <v>0</v>
      </c>
      <c r="AP292" s="899">
        <f t="shared" si="141"/>
        <v>0</v>
      </c>
      <c r="AQ292" s="1081">
        <f t="shared" si="126"/>
        <v>0</v>
      </c>
      <c r="AR292" s="1079">
        <f t="shared" si="131"/>
        <v>0</v>
      </c>
      <c r="AS292" s="153"/>
      <c r="AT292" s="1082"/>
      <c r="AU292" s="523"/>
      <c r="AV292" s="1083" t="str">
        <f t="shared" si="132"/>
        <v>CA</v>
      </c>
      <c r="AW292" s="1083" t="str">
        <f t="shared" si="132"/>
        <v>CL</v>
      </c>
      <c r="AX292" s="1083" t="str">
        <f t="shared" si="132"/>
        <v>AIC</v>
      </c>
      <c r="AY292" s="1083" t="str">
        <f t="shared" si="127"/>
        <v>ERB</v>
      </c>
      <c r="AZ292" s="1083" t="str">
        <f t="shared" si="127"/>
        <v>GRB</v>
      </c>
      <c r="BA292" s="1083" t="str">
        <f t="shared" si="127"/>
        <v>Non-Op</v>
      </c>
      <c r="BC292" s="623"/>
      <c r="BD292" s="623"/>
      <c r="BF292" s="623"/>
      <c r="BG292" s="623"/>
      <c r="BH292" s="623"/>
      <c r="BI292" s="623"/>
      <c r="BJ292" s="623"/>
      <c r="BK292" s="623"/>
      <c r="BL292" s="623"/>
      <c r="BN292" s="902"/>
    </row>
    <row r="293" spans="1:66" s="638" customFormat="1" ht="12" customHeight="1">
      <c r="A293" s="643">
        <v>16500681</v>
      </c>
      <c r="B293" s="644" t="s">
        <v>3589</v>
      </c>
      <c r="C293" s="634" t="s">
        <v>1660</v>
      </c>
      <c r="D293" s="635" t="s">
        <v>3098</v>
      </c>
      <c r="E293" s="635"/>
      <c r="F293" s="634"/>
      <c r="G293" s="635"/>
      <c r="H293" s="1168">
        <v>0</v>
      </c>
      <c r="I293" s="1168">
        <v>0</v>
      </c>
      <c r="J293" s="1168">
        <v>0</v>
      </c>
      <c r="K293" s="1168">
        <v>0</v>
      </c>
      <c r="L293" s="1168">
        <v>0</v>
      </c>
      <c r="M293" s="1168">
        <v>0</v>
      </c>
      <c r="N293" s="1168">
        <v>0</v>
      </c>
      <c r="O293" s="1168">
        <v>0</v>
      </c>
      <c r="P293" s="1168">
        <v>0</v>
      </c>
      <c r="Q293" s="1168">
        <v>0</v>
      </c>
      <c r="R293" s="1168">
        <v>0</v>
      </c>
      <c r="S293" s="1168">
        <v>0</v>
      </c>
      <c r="T293" s="1168">
        <v>0</v>
      </c>
      <c r="U293" s="567"/>
      <c r="V293" s="567">
        <f t="shared" si="130"/>
        <v>0</v>
      </c>
      <c r="W293" s="1084"/>
      <c r="X293" s="1085"/>
      <c r="Y293" s="591">
        <f t="shared" si="143"/>
        <v>0</v>
      </c>
      <c r="Z293" s="899">
        <f t="shared" si="143"/>
        <v>0</v>
      </c>
      <c r="AA293" s="899">
        <f t="shared" si="143"/>
        <v>0</v>
      </c>
      <c r="AB293" s="1080">
        <f t="shared" si="135"/>
        <v>0</v>
      </c>
      <c r="AC293" s="1079">
        <f t="shared" si="136"/>
        <v>0</v>
      </c>
      <c r="AD293" s="899">
        <f t="shared" si="147"/>
        <v>0</v>
      </c>
      <c r="AE293" s="903">
        <f t="shared" si="144"/>
        <v>0</v>
      </c>
      <c r="AF293" s="1080">
        <f t="shared" si="145"/>
        <v>0</v>
      </c>
      <c r="AG293" s="1081">
        <f t="shared" si="137"/>
        <v>0</v>
      </c>
      <c r="AH293" s="1079">
        <f t="shared" si="138"/>
        <v>0</v>
      </c>
      <c r="AI293" s="901">
        <f t="shared" ref="AI293:AK310" si="148">IF($D293=AI$5,$V293,0)</f>
        <v>0</v>
      </c>
      <c r="AJ293" s="899">
        <f t="shared" si="148"/>
        <v>0</v>
      </c>
      <c r="AK293" s="899">
        <f t="shared" si="148"/>
        <v>0</v>
      </c>
      <c r="AL293" s="1080">
        <f t="shared" si="139"/>
        <v>0</v>
      </c>
      <c r="AM293" s="1079">
        <f t="shared" si="140"/>
        <v>0</v>
      </c>
      <c r="AN293" s="899">
        <f t="shared" si="133"/>
        <v>0</v>
      </c>
      <c r="AO293" s="899">
        <f t="shared" si="134"/>
        <v>0</v>
      </c>
      <c r="AP293" s="899">
        <f t="shared" si="141"/>
        <v>0</v>
      </c>
      <c r="AQ293" s="1081">
        <f t="shared" si="126"/>
        <v>0</v>
      </c>
      <c r="AR293" s="1079">
        <f t="shared" si="131"/>
        <v>0</v>
      </c>
      <c r="AS293" s="153"/>
      <c r="AT293" s="1082"/>
      <c r="AU293" s="523"/>
      <c r="AV293" s="1083" t="str">
        <f t="shared" si="132"/>
        <v>CA</v>
      </c>
      <c r="AW293" s="1083" t="str">
        <f t="shared" si="132"/>
        <v>CL</v>
      </c>
      <c r="AX293" s="1083" t="str">
        <f t="shared" si="132"/>
        <v>AIC</v>
      </c>
      <c r="AY293" s="1083" t="str">
        <f t="shared" si="127"/>
        <v>ERB</v>
      </c>
      <c r="AZ293" s="1083" t="str">
        <f t="shared" si="127"/>
        <v>GRB</v>
      </c>
      <c r="BA293" s="1083" t="str">
        <f t="shared" si="127"/>
        <v>Non-Op</v>
      </c>
      <c r="BC293" s="623"/>
      <c r="BD293" s="623"/>
      <c r="BF293" s="623"/>
      <c r="BG293" s="623"/>
      <c r="BH293" s="623"/>
      <c r="BI293" s="623"/>
      <c r="BJ293" s="623"/>
      <c r="BK293" s="623"/>
      <c r="BL293" s="623"/>
      <c r="BN293" s="902"/>
    </row>
    <row r="294" spans="1:66" s="638" customFormat="1" ht="12" customHeight="1">
      <c r="A294" s="672">
        <v>16500683</v>
      </c>
      <c r="B294" s="673" t="s">
        <v>3590</v>
      </c>
      <c r="C294" s="634" t="s">
        <v>1661</v>
      </c>
      <c r="D294" s="635" t="s">
        <v>3098</v>
      </c>
      <c r="E294" s="635"/>
      <c r="F294" s="634"/>
      <c r="G294" s="635"/>
      <c r="H294" s="1168">
        <v>0</v>
      </c>
      <c r="I294" s="1168">
        <v>0</v>
      </c>
      <c r="J294" s="1168">
        <v>0</v>
      </c>
      <c r="K294" s="1168">
        <v>0</v>
      </c>
      <c r="L294" s="1168">
        <v>0</v>
      </c>
      <c r="M294" s="1168">
        <v>0</v>
      </c>
      <c r="N294" s="1168">
        <v>0</v>
      </c>
      <c r="O294" s="1168">
        <v>0</v>
      </c>
      <c r="P294" s="1168">
        <v>0</v>
      </c>
      <c r="Q294" s="1168">
        <v>0</v>
      </c>
      <c r="R294" s="1168">
        <v>0</v>
      </c>
      <c r="S294" s="1168">
        <v>0</v>
      </c>
      <c r="T294" s="1168">
        <v>0</v>
      </c>
      <c r="U294" s="567"/>
      <c r="V294" s="567">
        <f t="shared" si="130"/>
        <v>0</v>
      </c>
      <c r="W294" s="1084"/>
      <c r="X294" s="1085"/>
      <c r="Y294" s="591">
        <f t="shared" ref="Y294:AA310" si="149">IF($D294=Y$5,$T294,0)</f>
        <v>0</v>
      </c>
      <c r="Z294" s="899">
        <f t="shared" si="149"/>
        <v>0</v>
      </c>
      <c r="AA294" s="899">
        <f t="shared" si="149"/>
        <v>0</v>
      </c>
      <c r="AB294" s="1080">
        <f t="shared" si="135"/>
        <v>0</v>
      </c>
      <c r="AC294" s="1079">
        <f t="shared" si="136"/>
        <v>0</v>
      </c>
      <c r="AD294" s="899">
        <f t="shared" si="147"/>
        <v>0</v>
      </c>
      <c r="AE294" s="903">
        <f t="shared" si="144"/>
        <v>0</v>
      </c>
      <c r="AF294" s="1080">
        <f t="shared" si="145"/>
        <v>0</v>
      </c>
      <c r="AG294" s="1081">
        <f t="shared" si="137"/>
        <v>0</v>
      </c>
      <c r="AH294" s="1079">
        <f t="shared" si="138"/>
        <v>0</v>
      </c>
      <c r="AI294" s="901">
        <f t="shared" si="148"/>
        <v>0</v>
      </c>
      <c r="AJ294" s="899">
        <f t="shared" si="148"/>
        <v>0</v>
      </c>
      <c r="AK294" s="899">
        <f t="shared" si="148"/>
        <v>0</v>
      </c>
      <c r="AL294" s="1080">
        <f t="shared" si="139"/>
        <v>0</v>
      </c>
      <c r="AM294" s="1079">
        <f t="shared" si="140"/>
        <v>0</v>
      </c>
      <c r="AN294" s="899">
        <f t="shared" si="133"/>
        <v>0</v>
      </c>
      <c r="AO294" s="899">
        <f t="shared" si="134"/>
        <v>0</v>
      </c>
      <c r="AP294" s="899">
        <f t="shared" si="141"/>
        <v>0</v>
      </c>
      <c r="AQ294" s="1081">
        <f t="shared" si="126"/>
        <v>0</v>
      </c>
      <c r="AR294" s="1079">
        <f t="shared" si="131"/>
        <v>0</v>
      </c>
      <c r="AS294" s="153"/>
      <c r="AT294" s="1082"/>
      <c r="AU294" s="523"/>
      <c r="AV294" s="1083" t="str">
        <f t="shared" si="132"/>
        <v>CA</v>
      </c>
      <c r="AW294" s="1083" t="str">
        <f t="shared" si="132"/>
        <v>CL</v>
      </c>
      <c r="AX294" s="1083" t="str">
        <f t="shared" si="132"/>
        <v>AIC</v>
      </c>
      <c r="AY294" s="1083" t="str">
        <f t="shared" si="127"/>
        <v>ERB</v>
      </c>
      <c r="AZ294" s="1083" t="str">
        <f t="shared" si="127"/>
        <v>GRB</v>
      </c>
      <c r="BA294" s="1083" t="str">
        <f t="shared" si="127"/>
        <v>Non-Op</v>
      </c>
      <c r="BC294" s="623"/>
      <c r="BD294" s="623"/>
      <c r="BF294" s="623"/>
      <c r="BG294" s="623"/>
      <c r="BH294" s="623"/>
      <c r="BI294" s="623"/>
      <c r="BJ294" s="623"/>
      <c r="BK294" s="623"/>
      <c r="BL294" s="623"/>
      <c r="BN294" s="902"/>
    </row>
    <row r="295" spans="1:66" s="638" customFormat="1" ht="12" customHeight="1">
      <c r="A295" s="568">
        <v>16500693</v>
      </c>
      <c r="B295" s="566" t="s">
        <v>3591</v>
      </c>
      <c r="C295" s="634" t="s">
        <v>1662</v>
      </c>
      <c r="D295" s="635" t="s">
        <v>3098</v>
      </c>
      <c r="E295" s="635"/>
      <c r="F295" s="634"/>
      <c r="G295" s="635"/>
      <c r="H295" s="1168">
        <v>0</v>
      </c>
      <c r="I295" s="1168">
        <v>0</v>
      </c>
      <c r="J295" s="1168">
        <v>0</v>
      </c>
      <c r="K295" s="1168">
        <v>0</v>
      </c>
      <c r="L295" s="1168">
        <v>0</v>
      </c>
      <c r="M295" s="1168">
        <v>0</v>
      </c>
      <c r="N295" s="1168">
        <v>0</v>
      </c>
      <c r="O295" s="1168">
        <v>0</v>
      </c>
      <c r="P295" s="1168">
        <v>0</v>
      </c>
      <c r="Q295" s="1168">
        <v>0</v>
      </c>
      <c r="R295" s="1168">
        <v>0</v>
      </c>
      <c r="S295" s="1168">
        <v>0</v>
      </c>
      <c r="T295" s="1168">
        <v>0</v>
      </c>
      <c r="U295" s="567"/>
      <c r="V295" s="567">
        <f t="shared" si="130"/>
        <v>0</v>
      </c>
      <c r="W295" s="1084"/>
      <c r="X295" s="1085"/>
      <c r="Y295" s="591">
        <f t="shared" si="149"/>
        <v>0</v>
      </c>
      <c r="Z295" s="899">
        <f t="shared" si="149"/>
        <v>0</v>
      </c>
      <c r="AA295" s="899">
        <f t="shared" si="149"/>
        <v>0</v>
      </c>
      <c r="AB295" s="1080">
        <f t="shared" si="135"/>
        <v>0</v>
      </c>
      <c r="AC295" s="1079">
        <f t="shared" si="136"/>
        <v>0</v>
      </c>
      <c r="AD295" s="899">
        <f t="shared" si="147"/>
        <v>0</v>
      </c>
      <c r="AE295" s="903">
        <f t="shared" si="144"/>
        <v>0</v>
      </c>
      <c r="AF295" s="1080">
        <f t="shared" si="145"/>
        <v>0</v>
      </c>
      <c r="AG295" s="1081">
        <f t="shared" si="137"/>
        <v>0</v>
      </c>
      <c r="AH295" s="1079">
        <f t="shared" si="138"/>
        <v>0</v>
      </c>
      <c r="AI295" s="901">
        <f t="shared" si="148"/>
        <v>0</v>
      </c>
      <c r="AJ295" s="899">
        <f t="shared" si="148"/>
        <v>0</v>
      </c>
      <c r="AK295" s="899">
        <f t="shared" si="148"/>
        <v>0</v>
      </c>
      <c r="AL295" s="1080">
        <f t="shared" si="139"/>
        <v>0</v>
      </c>
      <c r="AM295" s="1079">
        <f t="shared" si="140"/>
        <v>0</v>
      </c>
      <c r="AN295" s="899">
        <f t="shared" si="133"/>
        <v>0</v>
      </c>
      <c r="AO295" s="899">
        <f t="shared" si="134"/>
        <v>0</v>
      </c>
      <c r="AP295" s="899">
        <f t="shared" si="141"/>
        <v>0</v>
      </c>
      <c r="AQ295" s="1081">
        <f t="shared" si="126"/>
        <v>0</v>
      </c>
      <c r="AR295" s="1079">
        <f t="shared" si="131"/>
        <v>0</v>
      </c>
      <c r="AS295" s="153"/>
      <c r="AT295" s="1082"/>
      <c r="AU295" s="523"/>
      <c r="AV295" s="1083" t="str">
        <f t="shared" si="132"/>
        <v>CA</v>
      </c>
      <c r="AW295" s="1083" t="str">
        <f t="shared" si="132"/>
        <v>CL</v>
      </c>
      <c r="AX295" s="1083" t="str">
        <f t="shared" si="132"/>
        <v>AIC</v>
      </c>
      <c r="AY295" s="1083" t="str">
        <f t="shared" si="127"/>
        <v>ERB</v>
      </c>
      <c r="AZ295" s="1083" t="str">
        <f t="shared" si="127"/>
        <v>GRB</v>
      </c>
      <c r="BA295" s="1083" t="str">
        <f t="shared" si="127"/>
        <v>Non-Op</v>
      </c>
      <c r="BC295" s="623"/>
      <c r="BD295" s="623"/>
      <c r="BF295" s="623"/>
      <c r="BG295" s="623"/>
      <c r="BH295" s="623"/>
      <c r="BI295" s="623"/>
      <c r="BJ295" s="623"/>
      <c r="BK295" s="623"/>
      <c r="BL295" s="623"/>
      <c r="BN295" s="902"/>
    </row>
    <row r="296" spans="1:66" s="638" customFormat="1" ht="12" customHeight="1">
      <c r="A296" s="568">
        <v>16500703</v>
      </c>
      <c r="B296" s="566" t="s">
        <v>3592</v>
      </c>
      <c r="C296" s="673" t="s">
        <v>1663</v>
      </c>
      <c r="D296" s="635" t="s">
        <v>3098</v>
      </c>
      <c r="E296" s="635"/>
      <c r="F296" s="673"/>
      <c r="G296" s="635"/>
      <c r="H296" s="1168">
        <v>0</v>
      </c>
      <c r="I296" s="1168">
        <v>0</v>
      </c>
      <c r="J296" s="1168">
        <v>0</v>
      </c>
      <c r="K296" s="1168">
        <v>0</v>
      </c>
      <c r="L296" s="1168">
        <v>0</v>
      </c>
      <c r="M296" s="1168">
        <v>0</v>
      </c>
      <c r="N296" s="1168">
        <v>0</v>
      </c>
      <c r="O296" s="1168">
        <v>0</v>
      </c>
      <c r="P296" s="1168">
        <v>0</v>
      </c>
      <c r="Q296" s="1168">
        <v>0</v>
      </c>
      <c r="R296" s="1168">
        <v>0</v>
      </c>
      <c r="S296" s="1168">
        <v>0</v>
      </c>
      <c r="T296" s="1168">
        <v>0</v>
      </c>
      <c r="U296" s="567"/>
      <c r="V296" s="567">
        <f t="shared" si="130"/>
        <v>0</v>
      </c>
      <c r="W296" s="1084"/>
      <c r="X296" s="1085"/>
      <c r="Y296" s="591">
        <f t="shared" si="149"/>
        <v>0</v>
      </c>
      <c r="Z296" s="899">
        <f t="shared" si="149"/>
        <v>0</v>
      </c>
      <c r="AA296" s="899">
        <f t="shared" si="149"/>
        <v>0</v>
      </c>
      <c r="AB296" s="1080">
        <f t="shared" si="135"/>
        <v>0</v>
      </c>
      <c r="AC296" s="1079">
        <f t="shared" si="136"/>
        <v>0</v>
      </c>
      <c r="AD296" s="899">
        <f t="shared" si="147"/>
        <v>0</v>
      </c>
      <c r="AE296" s="903">
        <f t="shared" si="144"/>
        <v>0</v>
      </c>
      <c r="AF296" s="1080">
        <f t="shared" si="145"/>
        <v>0</v>
      </c>
      <c r="AG296" s="1081">
        <f t="shared" si="137"/>
        <v>0</v>
      </c>
      <c r="AH296" s="1079">
        <f t="shared" si="138"/>
        <v>0</v>
      </c>
      <c r="AI296" s="901">
        <f t="shared" si="148"/>
        <v>0</v>
      </c>
      <c r="AJ296" s="899">
        <f t="shared" si="148"/>
        <v>0</v>
      </c>
      <c r="AK296" s="899">
        <f t="shared" si="148"/>
        <v>0</v>
      </c>
      <c r="AL296" s="1080">
        <f t="shared" si="139"/>
        <v>0</v>
      </c>
      <c r="AM296" s="1079">
        <f t="shared" si="140"/>
        <v>0</v>
      </c>
      <c r="AN296" s="899">
        <f t="shared" si="133"/>
        <v>0</v>
      </c>
      <c r="AO296" s="899">
        <f t="shared" si="134"/>
        <v>0</v>
      </c>
      <c r="AP296" s="899">
        <f t="shared" si="141"/>
        <v>0</v>
      </c>
      <c r="AQ296" s="1081">
        <f t="shared" si="126"/>
        <v>0</v>
      </c>
      <c r="AR296" s="1079">
        <f t="shared" si="131"/>
        <v>0</v>
      </c>
      <c r="AS296" s="153"/>
      <c r="AT296" s="1082"/>
      <c r="AU296" s="523"/>
      <c r="AV296" s="1083" t="str">
        <f t="shared" si="132"/>
        <v>CA</v>
      </c>
      <c r="AW296" s="1083" t="str">
        <f t="shared" si="132"/>
        <v>CL</v>
      </c>
      <c r="AX296" s="1083" t="str">
        <f t="shared" si="132"/>
        <v>AIC</v>
      </c>
      <c r="AY296" s="1083" t="str">
        <f t="shared" si="127"/>
        <v>ERB</v>
      </c>
      <c r="AZ296" s="1083" t="str">
        <f t="shared" si="127"/>
        <v>GRB</v>
      </c>
      <c r="BA296" s="1083" t="str">
        <f t="shared" si="127"/>
        <v>Non-Op</v>
      </c>
      <c r="BC296" s="623"/>
      <c r="BD296" s="623"/>
      <c r="BF296" s="623"/>
      <c r="BG296" s="623"/>
      <c r="BH296" s="623"/>
      <c r="BI296" s="623"/>
      <c r="BJ296" s="623"/>
      <c r="BK296" s="623"/>
      <c r="BL296" s="623"/>
      <c r="BN296" s="902"/>
    </row>
    <row r="297" spans="1:66" s="638" customFormat="1" ht="12" customHeight="1">
      <c r="A297" s="571">
        <v>16500731</v>
      </c>
      <c r="B297" s="572" t="s">
        <v>3593</v>
      </c>
      <c r="C297" s="634" t="s">
        <v>1664</v>
      </c>
      <c r="D297" s="635" t="s">
        <v>3098</v>
      </c>
      <c r="E297" s="635"/>
      <c r="F297" s="634"/>
      <c r="G297" s="635"/>
      <c r="H297" s="1168">
        <v>0</v>
      </c>
      <c r="I297" s="1168">
        <v>0</v>
      </c>
      <c r="J297" s="1168">
        <v>0</v>
      </c>
      <c r="K297" s="1168">
        <v>0</v>
      </c>
      <c r="L297" s="1168">
        <v>0</v>
      </c>
      <c r="M297" s="1168">
        <v>0</v>
      </c>
      <c r="N297" s="1168">
        <v>0</v>
      </c>
      <c r="O297" s="1168">
        <v>0</v>
      </c>
      <c r="P297" s="1168">
        <v>0</v>
      </c>
      <c r="Q297" s="1168">
        <v>0</v>
      </c>
      <c r="R297" s="1168">
        <v>0</v>
      </c>
      <c r="S297" s="1168">
        <v>0</v>
      </c>
      <c r="T297" s="1168">
        <v>0</v>
      </c>
      <c r="U297" s="567"/>
      <c r="V297" s="567">
        <f t="shared" si="130"/>
        <v>0</v>
      </c>
      <c r="W297" s="1084"/>
      <c r="X297" s="1085"/>
      <c r="Y297" s="591">
        <f t="shared" si="149"/>
        <v>0</v>
      </c>
      <c r="Z297" s="899">
        <f t="shared" si="149"/>
        <v>0</v>
      </c>
      <c r="AA297" s="899">
        <f t="shared" si="149"/>
        <v>0</v>
      </c>
      <c r="AB297" s="1080">
        <f t="shared" si="135"/>
        <v>0</v>
      </c>
      <c r="AC297" s="1079">
        <f t="shared" si="136"/>
        <v>0</v>
      </c>
      <c r="AD297" s="899">
        <f t="shared" si="147"/>
        <v>0</v>
      </c>
      <c r="AE297" s="903">
        <f t="shared" si="144"/>
        <v>0</v>
      </c>
      <c r="AF297" s="1080">
        <f t="shared" si="145"/>
        <v>0</v>
      </c>
      <c r="AG297" s="1081">
        <f t="shared" si="137"/>
        <v>0</v>
      </c>
      <c r="AH297" s="1079">
        <f t="shared" si="138"/>
        <v>0</v>
      </c>
      <c r="AI297" s="901">
        <f t="shared" si="148"/>
        <v>0</v>
      </c>
      <c r="AJ297" s="899">
        <f t="shared" si="148"/>
        <v>0</v>
      </c>
      <c r="AK297" s="899">
        <f t="shared" si="148"/>
        <v>0</v>
      </c>
      <c r="AL297" s="1080">
        <f t="shared" si="139"/>
        <v>0</v>
      </c>
      <c r="AM297" s="1079">
        <f t="shared" si="140"/>
        <v>0</v>
      </c>
      <c r="AN297" s="899">
        <f t="shared" si="133"/>
        <v>0</v>
      </c>
      <c r="AO297" s="899">
        <f t="shared" si="134"/>
        <v>0</v>
      </c>
      <c r="AP297" s="899">
        <f t="shared" si="141"/>
        <v>0</v>
      </c>
      <c r="AQ297" s="1081">
        <f t="shared" si="126"/>
        <v>0</v>
      </c>
      <c r="AR297" s="1079">
        <f t="shared" si="131"/>
        <v>0</v>
      </c>
      <c r="AS297" s="153"/>
      <c r="AT297" s="1082"/>
      <c r="AU297" s="523"/>
      <c r="AV297" s="1083" t="str">
        <f t="shared" si="132"/>
        <v>CA</v>
      </c>
      <c r="AW297" s="1083" t="str">
        <f t="shared" si="132"/>
        <v>CL</v>
      </c>
      <c r="AX297" s="1083" t="str">
        <f t="shared" si="132"/>
        <v>AIC</v>
      </c>
      <c r="AY297" s="1083" t="str">
        <f t="shared" si="127"/>
        <v>ERB</v>
      </c>
      <c r="AZ297" s="1083" t="str">
        <f t="shared" si="127"/>
        <v>GRB</v>
      </c>
      <c r="BA297" s="1083" t="str">
        <f t="shared" si="127"/>
        <v>Non-Op</v>
      </c>
      <c r="BC297" s="623"/>
      <c r="BD297" s="623"/>
      <c r="BF297" s="623"/>
      <c r="BG297" s="623"/>
      <c r="BH297" s="623"/>
      <c r="BI297" s="623"/>
      <c r="BJ297" s="623"/>
      <c r="BK297" s="623"/>
      <c r="BL297" s="623"/>
      <c r="BN297" s="902"/>
    </row>
    <row r="298" spans="1:66" s="638" customFormat="1" ht="12" customHeight="1">
      <c r="A298" s="571">
        <v>16500741</v>
      </c>
      <c r="B298" s="572" t="s">
        <v>3594</v>
      </c>
      <c r="C298" s="677" t="s">
        <v>1665</v>
      </c>
      <c r="D298" s="635" t="s">
        <v>3098</v>
      </c>
      <c r="E298" s="635"/>
      <c r="F298" s="634"/>
      <c r="G298" s="635"/>
      <c r="H298" s="1168">
        <v>0</v>
      </c>
      <c r="I298" s="1168">
        <v>0</v>
      </c>
      <c r="J298" s="1168">
        <v>0</v>
      </c>
      <c r="K298" s="1168">
        <v>0</v>
      </c>
      <c r="L298" s="1168">
        <v>0</v>
      </c>
      <c r="M298" s="1168">
        <v>0</v>
      </c>
      <c r="N298" s="1168">
        <v>0</v>
      </c>
      <c r="O298" s="1168">
        <v>0</v>
      </c>
      <c r="P298" s="1168">
        <v>0</v>
      </c>
      <c r="Q298" s="1168">
        <v>0</v>
      </c>
      <c r="R298" s="1168">
        <v>0</v>
      </c>
      <c r="S298" s="1168">
        <v>0</v>
      </c>
      <c r="T298" s="1168">
        <v>0</v>
      </c>
      <c r="U298" s="567"/>
      <c r="V298" s="567">
        <f t="shared" si="130"/>
        <v>0</v>
      </c>
      <c r="W298" s="1084"/>
      <c r="X298" s="1085"/>
      <c r="Y298" s="591">
        <f t="shared" si="149"/>
        <v>0</v>
      </c>
      <c r="Z298" s="899">
        <f t="shared" si="149"/>
        <v>0</v>
      </c>
      <c r="AA298" s="899">
        <f t="shared" si="149"/>
        <v>0</v>
      </c>
      <c r="AB298" s="1080">
        <f t="shared" si="135"/>
        <v>0</v>
      </c>
      <c r="AC298" s="1079">
        <f t="shared" si="136"/>
        <v>0</v>
      </c>
      <c r="AD298" s="899">
        <f t="shared" si="147"/>
        <v>0</v>
      </c>
      <c r="AE298" s="903">
        <f t="shared" si="144"/>
        <v>0</v>
      </c>
      <c r="AF298" s="1080">
        <f t="shared" si="145"/>
        <v>0</v>
      </c>
      <c r="AG298" s="1081">
        <f t="shared" si="137"/>
        <v>0</v>
      </c>
      <c r="AH298" s="1079">
        <f t="shared" si="138"/>
        <v>0</v>
      </c>
      <c r="AI298" s="901">
        <f t="shared" si="148"/>
        <v>0</v>
      </c>
      <c r="AJ298" s="899">
        <f t="shared" si="148"/>
        <v>0</v>
      </c>
      <c r="AK298" s="899">
        <f t="shared" si="148"/>
        <v>0</v>
      </c>
      <c r="AL298" s="1080">
        <f t="shared" si="139"/>
        <v>0</v>
      </c>
      <c r="AM298" s="1079">
        <f t="shared" si="140"/>
        <v>0</v>
      </c>
      <c r="AN298" s="899">
        <f t="shared" si="133"/>
        <v>0</v>
      </c>
      <c r="AO298" s="899">
        <f t="shared" si="134"/>
        <v>0</v>
      </c>
      <c r="AP298" s="899">
        <f t="shared" si="141"/>
        <v>0</v>
      </c>
      <c r="AQ298" s="1081">
        <f t="shared" si="126"/>
        <v>0</v>
      </c>
      <c r="AR298" s="1079">
        <f t="shared" si="131"/>
        <v>0</v>
      </c>
      <c r="AS298" s="153"/>
      <c r="AT298" s="1082"/>
      <c r="AU298" s="523"/>
      <c r="AV298" s="1083" t="str">
        <f t="shared" si="132"/>
        <v>CA</v>
      </c>
      <c r="AW298" s="1083" t="str">
        <f t="shared" si="132"/>
        <v>CL</v>
      </c>
      <c r="AX298" s="1083" t="str">
        <f t="shared" si="132"/>
        <v>AIC</v>
      </c>
      <c r="AY298" s="1083" t="str">
        <f t="shared" si="127"/>
        <v>ERB</v>
      </c>
      <c r="AZ298" s="1083" t="str">
        <f t="shared" si="127"/>
        <v>GRB</v>
      </c>
      <c r="BA298" s="1083" t="str">
        <f t="shared" si="127"/>
        <v>Non-Op</v>
      </c>
      <c r="BC298" s="623"/>
      <c r="BD298" s="623"/>
      <c r="BF298" s="623"/>
      <c r="BG298" s="623"/>
      <c r="BH298" s="623"/>
      <c r="BI298" s="623"/>
      <c r="BJ298" s="623"/>
      <c r="BK298" s="623"/>
      <c r="BL298" s="623"/>
      <c r="BN298" s="902"/>
    </row>
    <row r="299" spans="1:66" s="638" customFormat="1" ht="12" customHeight="1">
      <c r="A299" s="571">
        <v>16500743</v>
      </c>
      <c r="B299" s="572" t="s">
        <v>3595</v>
      </c>
      <c r="C299" s="634" t="s">
        <v>1666</v>
      </c>
      <c r="D299" s="635" t="s">
        <v>3098</v>
      </c>
      <c r="E299" s="635"/>
      <c r="F299" s="634"/>
      <c r="G299" s="635"/>
      <c r="H299" s="1168">
        <v>0</v>
      </c>
      <c r="I299" s="1168">
        <v>0</v>
      </c>
      <c r="J299" s="1168">
        <v>0</v>
      </c>
      <c r="K299" s="1168">
        <v>0</v>
      </c>
      <c r="L299" s="1168">
        <v>0</v>
      </c>
      <c r="M299" s="1168">
        <v>0</v>
      </c>
      <c r="N299" s="1168">
        <v>0</v>
      </c>
      <c r="O299" s="1168">
        <v>0</v>
      </c>
      <c r="P299" s="1168">
        <v>0</v>
      </c>
      <c r="Q299" s="1168">
        <v>0</v>
      </c>
      <c r="R299" s="1168">
        <v>0</v>
      </c>
      <c r="S299" s="1168">
        <v>0</v>
      </c>
      <c r="T299" s="1168">
        <v>0</v>
      </c>
      <c r="U299" s="567"/>
      <c r="V299" s="567">
        <f t="shared" si="130"/>
        <v>0</v>
      </c>
      <c r="W299" s="1084"/>
      <c r="X299" s="1085"/>
      <c r="Y299" s="591">
        <f t="shared" si="149"/>
        <v>0</v>
      </c>
      <c r="Z299" s="899">
        <f t="shared" si="149"/>
        <v>0</v>
      </c>
      <c r="AA299" s="899">
        <f t="shared" si="149"/>
        <v>0</v>
      </c>
      <c r="AB299" s="1080">
        <f t="shared" si="135"/>
        <v>0</v>
      </c>
      <c r="AC299" s="1079">
        <f t="shared" si="136"/>
        <v>0</v>
      </c>
      <c r="AD299" s="899">
        <f t="shared" si="147"/>
        <v>0</v>
      </c>
      <c r="AE299" s="903">
        <f t="shared" si="144"/>
        <v>0</v>
      </c>
      <c r="AF299" s="1080">
        <f t="shared" si="145"/>
        <v>0</v>
      </c>
      <c r="AG299" s="1081">
        <f t="shared" si="137"/>
        <v>0</v>
      </c>
      <c r="AH299" s="1079">
        <f t="shared" si="138"/>
        <v>0</v>
      </c>
      <c r="AI299" s="901">
        <f t="shared" si="148"/>
        <v>0</v>
      </c>
      <c r="AJ299" s="899">
        <f t="shared" si="148"/>
        <v>0</v>
      </c>
      <c r="AK299" s="899">
        <f t="shared" si="148"/>
        <v>0</v>
      </c>
      <c r="AL299" s="1080">
        <f t="shared" si="139"/>
        <v>0</v>
      </c>
      <c r="AM299" s="1079">
        <f t="shared" si="140"/>
        <v>0</v>
      </c>
      <c r="AN299" s="899">
        <f t="shared" si="133"/>
        <v>0</v>
      </c>
      <c r="AO299" s="899">
        <f t="shared" si="134"/>
        <v>0</v>
      </c>
      <c r="AP299" s="899">
        <f t="shared" si="141"/>
        <v>0</v>
      </c>
      <c r="AQ299" s="1081">
        <f t="shared" si="126"/>
        <v>0</v>
      </c>
      <c r="AR299" s="1079">
        <f t="shared" si="131"/>
        <v>0</v>
      </c>
      <c r="AS299" s="153"/>
      <c r="AT299" s="1082"/>
      <c r="AU299" s="523"/>
      <c r="AV299" s="1083" t="str">
        <f t="shared" si="132"/>
        <v>CA</v>
      </c>
      <c r="AW299" s="1083" t="str">
        <f t="shared" si="132"/>
        <v>CL</v>
      </c>
      <c r="AX299" s="1083" t="str">
        <f t="shared" si="132"/>
        <v>AIC</v>
      </c>
      <c r="AY299" s="1083" t="str">
        <f t="shared" si="127"/>
        <v>ERB</v>
      </c>
      <c r="AZ299" s="1083" t="str">
        <f t="shared" si="127"/>
        <v>GRB</v>
      </c>
      <c r="BA299" s="1083" t="str">
        <f t="shared" si="127"/>
        <v>Non-Op</v>
      </c>
      <c r="BC299" s="623"/>
      <c r="BD299" s="623"/>
      <c r="BF299" s="623"/>
      <c r="BG299" s="623"/>
      <c r="BH299" s="623"/>
      <c r="BI299" s="623"/>
      <c r="BJ299" s="623"/>
      <c r="BK299" s="623"/>
      <c r="BL299" s="623"/>
      <c r="BN299" s="902"/>
    </row>
    <row r="300" spans="1:66" s="638" customFormat="1" ht="12" customHeight="1">
      <c r="A300" s="571">
        <v>16500751</v>
      </c>
      <c r="B300" s="572" t="s">
        <v>3596</v>
      </c>
      <c r="C300" s="634" t="s">
        <v>1667</v>
      </c>
      <c r="D300" s="635" t="s">
        <v>3098</v>
      </c>
      <c r="E300" s="635"/>
      <c r="F300" s="634"/>
      <c r="G300" s="635"/>
      <c r="H300" s="1168">
        <v>0</v>
      </c>
      <c r="I300" s="1168">
        <v>0</v>
      </c>
      <c r="J300" s="1168">
        <v>0</v>
      </c>
      <c r="K300" s="1168">
        <v>0</v>
      </c>
      <c r="L300" s="1168">
        <v>0</v>
      </c>
      <c r="M300" s="1168">
        <v>0</v>
      </c>
      <c r="N300" s="1168">
        <v>0</v>
      </c>
      <c r="O300" s="1168">
        <v>0</v>
      </c>
      <c r="P300" s="1168">
        <v>0</v>
      </c>
      <c r="Q300" s="1168">
        <v>0</v>
      </c>
      <c r="R300" s="1168">
        <v>0</v>
      </c>
      <c r="S300" s="1168">
        <v>0</v>
      </c>
      <c r="T300" s="1168">
        <v>0</v>
      </c>
      <c r="U300" s="567"/>
      <c r="V300" s="567">
        <f t="shared" si="130"/>
        <v>0</v>
      </c>
      <c r="W300" s="1084"/>
      <c r="X300" s="1085"/>
      <c r="Y300" s="591">
        <f t="shared" si="149"/>
        <v>0</v>
      </c>
      <c r="Z300" s="899">
        <f t="shared" si="149"/>
        <v>0</v>
      </c>
      <c r="AA300" s="899">
        <f t="shared" si="149"/>
        <v>0</v>
      </c>
      <c r="AB300" s="1080">
        <f t="shared" si="135"/>
        <v>0</v>
      </c>
      <c r="AC300" s="1079">
        <f t="shared" si="136"/>
        <v>0</v>
      </c>
      <c r="AD300" s="899">
        <f t="shared" si="147"/>
        <v>0</v>
      </c>
      <c r="AE300" s="903">
        <f t="shared" si="144"/>
        <v>0</v>
      </c>
      <c r="AF300" s="1080">
        <f t="shared" si="145"/>
        <v>0</v>
      </c>
      <c r="AG300" s="1081">
        <f t="shared" si="137"/>
        <v>0</v>
      </c>
      <c r="AH300" s="1079">
        <f t="shared" si="138"/>
        <v>0</v>
      </c>
      <c r="AI300" s="901">
        <f t="shared" si="148"/>
        <v>0</v>
      </c>
      <c r="AJ300" s="899">
        <f t="shared" si="148"/>
        <v>0</v>
      </c>
      <c r="AK300" s="899">
        <f t="shared" si="148"/>
        <v>0</v>
      </c>
      <c r="AL300" s="1080">
        <f t="shared" si="139"/>
        <v>0</v>
      </c>
      <c r="AM300" s="1079">
        <f t="shared" si="140"/>
        <v>0</v>
      </c>
      <c r="AN300" s="899">
        <f t="shared" si="133"/>
        <v>0</v>
      </c>
      <c r="AO300" s="899">
        <f t="shared" si="134"/>
        <v>0</v>
      </c>
      <c r="AP300" s="899">
        <f t="shared" si="141"/>
        <v>0</v>
      </c>
      <c r="AQ300" s="1081">
        <f t="shared" si="126"/>
        <v>0</v>
      </c>
      <c r="AR300" s="1079">
        <f t="shared" si="131"/>
        <v>0</v>
      </c>
      <c r="AS300" s="153"/>
      <c r="AT300" s="1082"/>
      <c r="AU300" s="523"/>
      <c r="AV300" s="1083" t="str">
        <f t="shared" si="132"/>
        <v>CA</v>
      </c>
      <c r="AW300" s="1083" t="str">
        <f t="shared" si="132"/>
        <v>CL</v>
      </c>
      <c r="AX300" s="1083" t="str">
        <f t="shared" si="132"/>
        <v>AIC</v>
      </c>
      <c r="AY300" s="1083" t="str">
        <f t="shared" si="127"/>
        <v>ERB</v>
      </c>
      <c r="AZ300" s="1083" t="str">
        <f t="shared" si="127"/>
        <v>GRB</v>
      </c>
      <c r="BA300" s="1083" t="str">
        <f t="shared" si="127"/>
        <v>Non-Op</v>
      </c>
      <c r="BC300" s="623"/>
      <c r="BD300" s="623"/>
      <c r="BF300" s="623"/>
      <c r="BG300" s="623"/>
      <c r="BH300" s="623"/>
      <c r="BI300" s="623"/>
      <c r="BJ300" s="623"/>
      <c r="BK300" s="623"/>
      <c r="BL300" s="623"/>
      <c r="BN300" s="902"/>
    </row>
    <row r="301" spans="1:66" s="638" customFormat="1" ht="12" customHeight="1">
      <c r="A301" s="571">
        <v>16500753</v>
      </c>
      <c r="B301" s="572" t="s">
        <v>3597</v>
      </c>
      <c r="C301" s="634" t="s">
        <v>1668</v>
      </c>
      <c r="D301" s="635" t="s">
        <v>3098</v>
      </c>
      <c r="E301" s="635"/>
      <c r="F301" s="634"/>
      <c r="G301" s="635"/>
      <c r="H301" s="1168">
        <v>0</v>
      </c>
      <c r="I301" s="1168">
        <v>0</v>
      </c>
      <c r="J301" s="1168">
        <v>0</v>
      </c>
      <c r="K301" s="1168">
        <v>0</v>
      </c>
      <c r="L301" s="1168">
        <v>0</v>
      </c>
      <c r="M301" s="1168">
        <v>0</v>
      </c>
      <c r="N301" s="1168">
        <v>0</v>
      </c>
      <c r="O301" s="1168">
        <v>0</v>
      </c>
      <c r="P301" s="1168">
        <v>0</v>
      </c>
      <c r="Q301" s="1168">
        <v>0</v>
      </c>
      <c r="R301" s="1168">
        <v>0</v>
      </c>
      <c r="S301" s="1168">
        <v>0</v>
      </c>
      <c r="T301" s="1168">
        <v>0</v>
      </c>
      <c r="U301" s="567"/>
      <c r="V301" s="567">
        <f t="shared" si="130"/>
        <v>0</v>
      </c>
      <c r="W301" s="1084"/>
      <c r="X301" s="1085"/>
      <c r="Y301" s="591">
        <f t="shared" si="149"/>
        <v>0</v>
      </c>
      <c r="Z301" s="899">
        <f t="shared" si="149"/>
        <v>0</v>
      </c>
      <c r="AA301" s="899">
        <f t="shared" si="149"/>
        <v>0</v>
      </c>
      <c r="AB301" s="1080">
        <f t="shared" si="135"/>
        <v>0</v>
      </c>
      <c r="AC301" s="1079">
        <f t="shared" si="136"/>
        <v>0</v>
      </c>
      <c r="AD301" s="899">
        <f t="shared" si="147"/>
        <v>0</v>
      </c>
      <c r="AE301" s="903">
        <f t="shared" si="144"/>
        <v>0</v>
      </c>
      <c r="AF301" s="1080">
        <f t="shared" si="145"/>
        <v>0</v>
      </c>
      <c r="AG301" s="1081">
        <f t="shared" si="137"/>
        <v>0</v>
      </c>
      <c r="AH301" s="1079">
        <f t="shared" si="138"/>
        <v>0</v>
      </c>
      <c r="AI301" s="901">
        <f t="shared" si="148"/>
        <v>0</v>
      </c>
      <c r="AJ301" s="899">
        <f t="shared" si="148"/>
        <v>0</v>
      </c>
      <c r="AK301" s="899">
        <f t="shared" si="148"/>
        <v>0</v>
      </c>
      <c r="AL301" s="1080">
        <f t="shared" si="139"/>
        <v>0</v>
      </c>
      <c r="AM301" s="1079">
        <f t="shared" si="140"/>
        <v>0</v>
      </c>
      <c r="AN301" s="899">
        <f t="shared" si="133"/>
        <v>0</v>
      </c>
      <c r="AO301" s="899">
        <f t="shared" si="134"/>
        <v>0</v>
      </c>
      <c r="AP301" s="899">
        <f t="shared" si="141"/>
        <v>0</v>
      </c>
      <c r="AQ301" s="1081">
        <f t="shared" si="126"/>
        <v>0</v>
      </c>
      <c r="AR301" s="1079">
        <f t="shared" si="131"/>
        <v>0</v>
      </c>
      <c r="AS301" s="153"/>
      <c r="AT301" s="1082"/>
      <c r="AU301" s="523"/>
      <c r="AV301" s="1083" t="str">
        <f t="shared" si="132"/>
        <v>CA</v>
      </c>
      <c r="AW301" s="1083" t="str">
        <f t="shared" si="132"/>
        <v>CL</v>
      </c>
      <c r="AX301" s="1083" t="str">
        <f t="shared" si="132"/>
        <v>AIC</v>
      </c>
      <c r="AY301" s="1083" t="str">
        <f t="shared" si="127"/>
        <v>ERB</v>
      </c>
      <c r="AZ301" s="1083" t="str">
        <f t="shared" si="127"/>
        <v>GRB</v>
      </c>
      <c r="BA301" s="1083" t="str">
        <f t="shared" si="127"/>
        <v>Non-Op</v>
      </c>
      <c r="BC301" s="623"/>
      <c r="BD301" s="623"/>
      <c r="BF301" s="623"/>
      <c r="BG301" s="623"/>
      <c r="BH301" s="623"/>
      <c r="BI301" s="623"/>
      <c r="BJ301" s="623"/>
      <c r="BK301" s="623"/>
      <c r="BL301" s="623"/>
      <c r="BN301" s="902"/>
    </row>
    <row r="302" spans="1:66" s="638" customFormat="1" ht="12" customHeight="1">
      <c r="A302" s="581">
        <v>16500763</v>
      </c>
      <c r="B302" s="581" t="s">
        <v>3598</v>
      </c>
      <c r="C302" s="667" t="s">
        <v>1669</v>
      </c>
      <c r="D302" s="648" t="s">
        <v>3098</v>
      </c>
      <c r="E302" s="648"/>
      <c r="F302" s="667"/>
      <c r="G302" s="648"/>
      <c r="H302" s="1171">
        <v>0</v>
      </c>
      <c r="I302" s="1171">
        <v>0</v>
      </c>
      <c r="J302" s="1171">
        <v>0</v>
      </c>
      <c r="K302" s="1171">
        <v>0</v>
      </c>
      <c r="L302" s="1171">
        <v>0</v>
      </c>
      <c r="M302" s="1171">
        <v>0</v>
      </c>
      <c r="N302" s="1171">
        <v>0</v>
      </c>
      <c r="O302" s="1171">
        <v>0</v>
      </c>
      <c r="P302" s="1171">
        <v>0</v>
      </c>
      <c r="Q302" s="1171">
        <v>0</v>
      </c>
      <c r="R302" s="1171">
        <v>0</v>
      </c>
      <c r="S302" s="1171">
        <v>0</v>
      </c>
      <c r="T302" s="1171">
        <v>0</v>
      </c>
      <c r="U302" s="569"/>
      <c r="V302" s="569">
        <f t="shared" si="130"/>
        <v>0</v>
      </c>
      <c r="W302" s="1084"/>
      <c r="X302" s="1085"/>
      <c r="Y302" s="591">
        <f t="shared" si="149"/>
        <v>0</v>
      </c>
      <c r="Z302" s="899">
        <f t="shared" si="149"/>
        <v>0</v>
      </c>
      <c r="AA302" s="899">
        <f t="shared" si="149"/>
        <v>0</v>
      </c>
      <c r="AB302" s="1080">
        <f t="shared" si="135"/>
        <v>0</v>
      </c>
      <c r="AC302" s="1079">
        <f t="shared" si="136"/>
        <v>0</v>
      </c>
      <c r="AD302" s="899">
        <f t="shared" si="147"/>
        <v>0</v>
      </c>
      <c r="AE302" s="903">
        <f t="shared" si="144"/>
        <v>0</v>
      </c>
      <c r="AF302" s="1080">
        <f t="shared" si="145"/>
        <v>0</v>
      </c>
      <c r="AG302" s="1081">
        <f t="shared" si="137"/>
        <v>0</v>
      </c>
      <c r="AH302" s="1079">
        <f t="shared" si="138"/>
        <v>0</v>
      </c>
      <c r="AI302" s="901">
        <f t="shared" si="148"/>
        <v>0</v>
      </c>
      <c r="AJ302" s="899">
        <f t="shared" si="148"/>
        <v>0</v>
      </c>
      <c r="AK302" s="899">
        <f t="shared" si="148"/>
        <v>0</v>
      </c>
      <c r="AL302" s="1080">
        <f t="shared" si="139"/>
        <v>0</v>
      </c>
      <c r="AM302" s="1079">
        <f t="shared" si="140"/>
        <v>0</v>
      </c>
      <c r="AN302" s="899">
        <f t="shared" si="133"/>
        <v>0</v>
      </c>
      <c r="AO302" s="899">
        <f t="shared" si="134"/>
        <v>0</v>
      </c>
      <c r="AP302" s="899">
        <f t="shared" si="141"/>
        <v>0</v>
      </c>
      <c r="AQ302" s="1081">
        <f t="shared" si="126"/>
        <v>0</v>
      </c>
      <c r="AR302" s="1079">
        <f t="shared" si="131"/>
        <v>0</v>
      </c>
      <c r="AS302" s="153"/>
      <c r="AT302" s="1082"/>
      <c r="AU302" s="523"/>
      <c r="AV302" s="1083" t="str">
        <f t="shared" si="132"/>
        <v>CA</v>
      </c>
      <c r="AW302" s="1083" t="str">
        <f t="shared" si="132"/>
        <v>CL</v>
      </c>
      <c r="AX302" s="1083" t="str">
        <f t="shared" si="132"/>
        <v>AIC</v>
      </c>
      <c r="AY302" s="1083" t="str">
        <f t="shared" si="127"/>
        <v>ERB</v>
      </c>
      <c r="AZ302" s="1083" t="str">
        <f t="shared" si="127"/>
        <v>GRB</v>
      </c>
      <c r="BA302" s="1083" t="str">
        <f t="shared" si="127"/>
        <v>Non-Op</v>
      </c>
      <c r="BC302" s="623"/>
      <c r="BD302" s="623"/>
      <c r="BF302" s="623"/>
      <c r="BG302" s="623"/>
      <c r="BH302" s="623"/>
      <c r="BI302" s="623"/>
      <c r="BJ302" s="623"/>
      <c r="BK302" s="623"/>
      <c r="BL302" s="623"/>
      <c r="BN302" s="902"/>
    </row>
    <row r="303" spans="1:66" s="638" customFormat="1" ht="12" customHeight="1">
      <c r="A303" s="581">
        <v>16500783</v>
      </c>
      <c r="B303" s="581" t="s">
        <v>3599</v>
      </c>
      <c r="C303" s="667" t="s">
        <v>1670</v>
      </c>
      <c r="D303" s="648" t="s">
        <v>3098</v>
      </c>
      <c r="E303" s="648"/>
      <c r="F303" s="667"/>
      <c r="G303" s="648"/>
      <c r="H303" s="1171">
        <v>0</v>
      </c>
      <c r="I303" s="1171">
        <v>0</v>
      </c>
      <c r="J303" s="1171">
        <v>0</v>
      </c>
      <c r="K303" s="1171">
        <v>0</v>
      </c>
      <c r="L303" s="1171">
        <v>0</v>
      </c>
      <c r="M303" s="1171">
        <v>0</v>
      </c>
      <c r="N303" s="1171">
        <v>0</v>
      </c>
      <c r="O303" s="1171">
        <v>0</v>
      </c>
      <c r="P303" s="1171">
        <v>0</v>
      </c>
      <c r="Q303" s="1171">
        <v>0</v>
      </c>
      <c r="R303" s="1171">
        <v>0</v>
      </c>
      <c r="S303" s="1171">
        <v>0</v>
      </c>
      <c r="T303" s="1171">
        <v>0</v>
      </c>
      <c r="U303" s="569"/>
      <c r="V303" s="569">
        <f t="shared" si="130"/>
        <v>0</v>
      </c>
      <c r="W303" s="1084"/>
      <c r="X303" s="1085"/>
      <c r="Y303" s="591">
        <f t="shared" si="149"/>
        <v>0</v>
      </c>
      <c r="Z303" s="899">
        <f t="shared" si="149"/>
        <v>0</v>
      </c>
      <c r="AA303" s="899">
        <f t="shared" si="149"/>
        <v>0</v>
      </c>
      <c r="AB303" s="1080">
        <f t="shared" si="135"/>
        <v>0</v>
      </c>
      <c r="AC303" s="1079">
        <f t="shared" si="136"/>
        <v>0</v>
      </c>
      <c r="AD303" s="899">
        <f t="shared" si="147"/>
        <v>0</v>
      </c>
      <c r="AE303" s="903">
        <f t="shared" si="144"/>
        <v>0</v>
      </c>
      <c r="AF303" s="1080">
        <f t="shared" si="145"/>
        <v>0</v>
      </c>
      <c r="AG303" s="1081">
        <f t="shared" si="137"/>
        <v>0</v>
      </c>
      <c r="AH303" s="1079">
        <f t="shared" si="138"/>
        <v>0</v>
      </c>
      <c r="AI303" s="901">
        <f t="shared" si="148"/>
        <v>0</v>
      </c>
      <c r="AJ303" s="899">
        <f t="shared" si="148"/>
        <v>0</v>
      </c>
      <c r="AK303" s="899">
        <f t="shared" si="148"/>
        <v>0</v>
      </c>
      <c r="AL303" s="1080">
        <f t="shared" si="139"/>
        <v>0</v>
      </c>
      <c r="AM303" s="1079">
        <f t="shared" si="140"/>
        <v>0</v>
      </c>
      <c r="AN303" s="899">
        <f t="shared" si="133"/>
        <v>0</v>
      </c>
      <c r="AO303" s="899">
        <f t="shared" si="134"/>
        <v>0</v>
      </c>
      <c r="AP303" s="899">
        <f t="shared" si="141"/>
        <v>0</v>
      </c>
      <c r="AQ303" s="1081">
        <f t="shared" si="126"/>
        <v>0</v>
      </c>
      <c r="AR303" s="1079">
        <f t="shared" si="131"/>
        <v>0</v>
      </c>
      <c r="AS303" s="153"/>
      <c r="AT303" s="1082"/>
      <c r="AU303" s="523"/>
      <c r="AV303" s="1083" t="str">
        <f t="shared" si="132"/>
        <v>CA</v>
      </c>
      <c r="AW303" s="1083" t="str">
        <f t="shared" si="132"/>
        <v>CL</v>
      </c>
      <c r="AX303" s="1083" t="str">
        <f t="shared" si="132"/>
        <v>AIC</v>
      </c>
      <c r="AY303" s="1083" t="str">
        <f t="shared" si="127"/>
        <v>ERB</v>
      </c>
      <c r="AZ303" s="1083" t="str">
        <f t="shared" si="127"/>
        <v>GRB</v>
      </c>
      <c r="BA303" s="1083" t="str">
        <f t="shared" si="127"/>
        <v>Non-Op</v>
      </c>
      <c r="BC303" s="623"/>
      <c r="BD303" s="623"/>
      <c r="BF303" s="623"/>
      <c r="BG303" s="623"/>
      <c r="BH303" s="623"/>
      <c r="BI303" s="623"/>
      <c r="BJ303" s="623"/>
      <c r="BK303" s="623"/>
      <c r="BL303" s="623"/>
      <c r="BN303" s="902"/>
    </row>
    <row r="304" spans="1:66" s="638" customFormat="1" ht="12" customHeight="1">
      <c r="A304" s="581">
        <v>16500813</v>
      </c>
      <c r="B304" s="581" t="s">
        <v>3600</v>
      </c>
      <c r="C304" s="667" t="s">
        <v>1671</v>
      </c>
      <c r="D304" s="648" t="s">
        <v>3098</v>
      </c>
      <c r="E304" s="648"/>
      <c r="F304" s="668">
        <v>43101</v>
      </c>
      <c r="G304" s="648"/>
      <c r="H304" s="1171">
        <v>0</v>
      </c>
      <c r="I304" s="1171">
        <v>0</v>
      </c>
      <c r="J304" s="1171">
        <v>0</v>
      </c>
      <c r="K304" s="1171">
        <v>0</v>
      </c>
      <c r="L304" s="1171">
        <v>0</v>
      </c>
      <c r="M304" s="1171">
        <v>0</v>
      </c>
      <c r="N304" s="1171">
        <v>0</v>
      </c>
      <c r="O304" s="1171">
        <v>0</v>
      </c>
      <c r="P304" s="1171">
        <v>0</v>
      </c>
      <c r="Q304" s="1171">
        <v>0</v>
      </c>
      <c r="R304" s="1171">
        <v>0</v>
      </c>
      <c r="S304" s="1171">
        <v>0</v>
      </c>
      <c r="T304" s="1171">
        <v>0</v>
      </c>
      <c r="U304" s="569"/>
      <c r="V304" s="569">
        <f t="shared" si="130"/>
        <v>0</v>
      </c>
      <c r="W304" s="1090"/>
      <c r="X304" s="1091"/>
      <c r="Y304" s="591">
        <f t="shared" si="149"/>
        <v>0</v>
      </c>
      <c r="Z304" s="899">
        <f t="shared" si="149"/>
        <v>0</v>
      </c>
      <c r="AA304" s="899">
        <f t="shared" si="149"/>
        <v>0</v>
      </c>
      <c r="AB304" s="1080">
        <f t="shared" si="135"/>
        <v>0</v>
      </c>
      <c r="AC304" s="1079">
        <f t="shared" si="136"/>
        <v>0</v>
      </c>
      <c r="AD304" s="899">
        <f t="shared" si="147"/>
        <v>0</v>
      </c>
      <c r="AE304" s="903">
        <f t="shared" si="144"/>
        <v>0</v>
      </c>
      <c r="AF304" s="1080">
        <f t="shared" si="145"/>
        <v>0</v>
      </c>
      <c r="AG304" s="1081">
        <f t="shared" si="137"/>
        <v>0</v>
      </c>
      <c r="AH304" s="1079">
        <f t="shared" si="138"/>
        <v>0</v>
      </c>
      <c r="AI304" s="901">
        <f t="shared" si="148"/>
        <v>0</v>
      </c>
      <c r="AJ304" s="899">
        <f t="shared" si="148"/>
        <v>0</v>
      </c>
      <c r="AK304" s="899">
        <f t="shared" si="148"/>
        <v>0</v>
      </c>
      <c r="AL304" s="1080">
        <f t="shared" si="139"/>
        <v>0</v>
      </c>
      <c r="AM304" s="1079">
        <f t="shared" si="140"/>
        <v>0</v>
      </c>
      <c r="AN304" s="899">
        <f t="shared" si="133"/>
        <v>0</v>
      </c>
      <c r="AO304" s="899">
        <f t="shared" si="134"/>
        <v>0</v>
      </c>
      <c r="AP304" s="899">
        <f t="shared" si="141"/>
        <v>0</v>
      </c>
      <c r="AQ304" s="1081">
        <f t="shared" si="126"/>
        <v>0</v>
      </c>
      <c r="AR304" s="1079">
        <f t="shared" si="131"/>
        <v>0</v>
      </c>
      <c r="AS304" s="153"/>
      <c r="AT304" s="1082"/>
      <c r="AU304" s="523"/>
      <c r="AV304" s="1083" t="str">
        <f t="shared" si="132"/>
        <v>CA</v>
      </c>
      <c r="AW304" s="1083" t="str">
        <f t="shared" si="132"/>
        <v>CL</v>
      </c>
      <c r="AX304" s="1083" t="str">
        <f t="shared" si="132"/>
        <v>AIC</v>
      </c>
      <c r="AY304" s="1083" t="str">
        <f t="shared" si="127"/>
        <v>ERB</v>
      </c>
      <c r="AZ304" s="1083" t="str">
        <f t="shared" si="127"/>
        <v>GRB</v>
      </c>
      <c r="BA304" s="1083" t="str">
        <f t="shared" si="127"/>
        <v>Non-Op</v>
      </c>
      <c r="BC304" s="623"/>
      <c r="BD304" s="623"/>
      <c r="BF304" s="623"/>
      <c r="BG304" s="623"/>
      <c r="BH304" s="623"/>
      <c r="BI304" s="623"/>
      <c r="BJ304" s="623"/>
      <c r="BK304" s="623"/>
      <c r="BL304" s="623"/>
      <c r="BN304" s="902"/>
    </row>
    <row r="305" spans="1:66" s="638" customFormat="1" ht="12" customHeight="1">
      <c r="A305" s="604">
        <v>16500833</v>
      </c>
      <c r="B305" s="604" t="s">
        <v>3601</v>
      </c>
      <c r="C305" s="670" t="s">
        <v>1672</v>
      </c>
      <c r="D305" s="640" t="s">
        <v>3098</v>
      </c>
      <c r="E305" s="640"/>
      <c r="F305" s="665">
        <v>43132</v>
      </c>
      <c r="G305" s="640"/>
      <c r="H305" s="1170">
        <v>0</v>
      </c>
      <c r="I305" s="1170">
        <v>0</v>
      </c>
      <c r="J305" s="1170">
        <v>0</v>
      </c>
      <c r="K305" s="1170">
        <v>0</v>
      </c>
      <c r="L305" s="1170">
        <v>0</v>
      </c>
      <c r="M305" s="1170">
        <v>0</v>
      </c>
      <c r="N305" s="1170">
        <v>0</v>
      </c>
      <c r="O305" s="1170">
        <v>0</v>
      </c>
      <c r="P305" s="1170">
        <v>0</v>
      </c>
      <c r="Q305" s="1170">
        <v>0</v>
      </c>
      <c r="R305" s="1170">
        <v>0</v>
      </c>
      <c r="S305" s="1170">
        <v>0</v>
      </c>
      <c r="T305" s="1170">
        <v>0</v>
      </c>
      <c r="U305" s="606"/>
      <c r="V305" s="606">
        <f t="shared" si="130"/>
        <v>0</v>
      </c>
      <c r="W305" s="1090"/>
      <c r="X305" s="1091"/>
      <c r="Y305" s="591">
        <f t="shared" si="149"/>
        <v>0</v>
      </c>
      <c r="Z305" s="899">
        <f t="shared" si="149"/>
        <v>0</v>
      </c>
      <c r="AA305" s="899">
        <f t="shared" si="149"/>
        <v>0</v>
      </c>
      <c r="AB305" s="1080">
        <f t="shared" si="135"/>
        <v>0</v>
      </c>
      <c r="AC305" s="1079">
        <f t="shared" si="136"/>
        <v>0</v>
      </c>
      <c r="AD305" s="899">
        <f t="shared" si="147"/>
        <v>0</v>
      </c>
      <c r="AE305" s="903">
        <f t="shared" si="144"/>
        <v>0</v>
      </c>
      <c r="AF305" s="1080">
        <f t="shared" si="145"/>
        <v>0</v>
      </c>
      <c r="AG305" s="1081">
        <f t="shared" si="137"/>
        <v>0</v>
      </c>
      <c r="AH305" s="1079">
        <f t="shared" si="138"/>
        <v>0</v>
      </c>
      <c r="AI305" s="901">
        <f t="shared" si="148"/>
        <v>0</v>
      </c>
      <c r="AJ305" s="899">
        <f t="shared" si="148"/>
        <v>0</v>
      </c>
      <c r="AK305" s="899">
        <f t="shared" si="148"/>
        <v>0</v>
      </c>
      <c r="AL305" s="1080">
        <f t="shared" si="139"/>
        <v>0</v>
      </c>
      <c r="AM305" s="1079">
        <f t="shared" si="140"/>
        <v>0</v>
      </c>
      <c r="AN305" s="899">
        <f t="shared" si="133"/>
        <v>0</v>
      </c>
      <c r="AO305" s="899">
        <f t="shared" si="134"/>
        <v>0</v>
      </c>
      <c r="AP305" s="899">
        <f t="shared" si="141"/>
        <v>0</v>
      </c>
      <c r="AQ305" s="1081">
        <f t="shared" si="126"/>
        <v>0</v>
      </c>
      <c r="AR305" s="1079">
        <f t="shared" si="131"/>
        <v>0</v>
      </c>
      <c r="AS305" s="153"/>
      <c r="AT305" s="1082"/>
      <c r="AU305" s="523"/>
      <c r="AV305" s="1083" t="str">
        <f t="shared" si="132"/>
        <v>CA</v>
      </c>
      <c r="AW305" s="1083" t="str">
        <f t="shared" si="132"/>
        <v>CL</v>
      </c>
      <c r="AX305" s="1083" t="str">
        <f t="shared" si="132"/>
        <v>AIC</v>
      </c>
      <c r="AY305" s="1083" t="str">
        <f t="shared" si="127"/>
        <v>ERB</v>
      </c>
      <c r="AZ305" s="1083" t="str">
        <f t="shared" si="127"/>
        <v>GRB</v>
      </c>
      <c r="BA305" s="1083" t="str">
        <f t="shared" si="127"/>
        <v>Non-Op</v>
      </c>
      <c r="BC305" s="623"/>
      <c r="BD305" s="623"/>
      <c r="BF305" s="623"/>
      <c r="BG305" s="623"/>
      <c r="BH305" s="623"/>
      <c r="BI305" s="623"/>
      <c r="BJ305" s="623"/>
      <c r="BK305" s="623"/>
      <c r="BL305" s="623"/>
      <c r="BN305" s="902"/>
    </row>
    <row r="306" spans="1:66" s="638" customFormat="1" ht="12" customHeight="1">
      <c r="A306" s="581">
        <v>16500843</v>
      </c>
      <c r="B306" s="581" t="s">
        <v>3602</v>
      </c>
      <c r="C306" s="667" t="s">
        <v>1673</v>
      </c>
      <c r="D306" s="648" t="s">
        <v>3098</v>
      </c>
      <c r="E306" s="648"/>
      <c r="F306" s="668">
        <v>43101</v>
      </c>
      <c r="G306" s="648"/>
      <c r="H306" s="1171">
        <v>0</v>
      </c>
      <c r="I306" s="1171">
        <v>0</v>
      </c>
      <c r="J306" s="1171">
        <v>0</v>
      </c>
      <c r="K306" s="1171">
        <v>0</v>
      </c>
      <c r="L306" s="1171">
        <v>0</v>
      </c>
      <c r="M306" s="1171">
        <v>0</v>
      </c>
      <c r="N306" s="1171">
        <v>0</v>
      </c>
      <c r="O306" s="1171">
        <v>0</v>
      </c>
      <c r="P306" s="1171">
        <v>0</v>
      </c>
      <c r="Q306" s="1171">
        <v>0</v>
      </c>
      <c r="R306" s="1171">
        <v>0</v>
      </c>
      <c r="S306" s="1171">
        <v>0</v>
      </c>
      <c r="T306" s="1171">
        <v>0</v>
      </c>
      <c r="U306" s="569"/>
      <c r="V306" s="569">
        <f t="shared" si="130"/>
        <v>0</v>
      </c>
      <c r="W306" s="1090"/>
      <c r="X306" s="1091"/>
      <c r="Y306" s="591">
        <f t="shared" si="149"/>
        <v>0</v>
      </c>
      <c r="Z306" s="899">
        <f t="shared" si="149"/>
        <v>0</v>
      </c>
      <c r="AA306" s="899">
        <f t="shared" si="149"/>
        <v>0</v>
      </c>
      <c r="AB306" s="1080">
        <f t="shared" si="135"/>
        <v>0</v>
      </c>
      <c r="AC306" s="1079">
        <f t="shared" si="136"/>
        <v>0</v>
      </c>
      <c r="AD306" s="899">
        <f t="shared" si="147"/>
        <v>0</v>
      </c>
      <c r="AE306" s="903">
        <f t="shared" si="144"/>
        <v>0</v>
      </c>
      <c r="AF306" s="1080">
        <f t="shared" si="145"/>
        <v>0</v>
      </c>
      <c r="AG306" s="1081">
        <f t="shared" si="137"/>
        <v>0</v>
      </c>
      <c r="AH306" s="1079">
        <f t="shared" si="138"/>
        <v>0</v>
      </c>
      <c r="AI306" s="901">
        <f t="shared" si="148"/>
        <v>0</v>
      </c>
      <c r="AJ306" s="899">
        <f t="shared" si="148"/>
        <v>0</v>
      </c>
      <c r="AK306" s="899">
        <f t="shared" si="148"/>
        <v>0</v>
      </c>
      <c r="AL306" s="1080">
        <f t="shared" si="139"/>
        <v>0</v>
      </c>
      <c r="AM306" s="1079">
        <f t="shared" si="140"/>
        <v>0</v>
      </c>
      <c r="AN306" s="899">
        <f t="shared" si="133"/>
        <v>0</v>
      </c>
      <c r="AO306" s="899">
        <f t="shared" si="134"/>
        <v>0</v>
      </c>
      <c r="AP306" s="899">
        <f t="shared" si="141"/>
        <v>0</v>
      </c>
      <c r="AQ306" s="1081">
        <f t="shared" si="126"/>
        <v>0</v>
      </c>
      <c r="AR306" s="1079">
        <f t="shared" si="131"/>
        <v>0</v>
      </c>
      <c r="AS306" s="153"/>
      <c r="AT306" s="1082"/>
      <c r="AU306" s="523"/>
      <c r="AV306" s="1083" t="str">
        <f t="shared" si="132"/>
        <v>CA</v>
      </c>
      <c r="AW306" s="1083" t="str">
        <f t="shared" si="132"/>
        <v>CL</v>
      </c>
      <c r="AX306" s="1083" t="str">
        <f t="shared" si="132"/>
        <v>AIC</v>
      </c>
      <c r="AY306" s="1083" t="str">
        <f t="shared" si="127"/>
        <v>ERB</v>
      </c>
      <c r="AZ306" s="1083" t="str">
        <f t="shared" si="127"/>
        <v>GRB</v>
      </c>
      <c r="BA306" s="1083" t="str">
        <f t="shared" si="127"/>
        <v>Non-Op</v>
      </c>
      <c r="BC306" s="623"/>
      <c r="BD306" s="623"/>
      <c r="BF306" s="623"/>
      <c r="BG306" s="623"/>
      <c r="BH306" s="623"/>
      <c r="BI306" s="623"/>
      <c r="BJ306" s="623"/>
      <c r="BK306" s="623"/>
      <c r="BL306" s="623"/>
      <c r="BN306" s="902"/>
    </row>
    <row r="307" spans="1:66" s="638" customFormat="1" ht="12" customHeight="1">
      <c r="A307" s="571">
        <v>16500853</v>
      </c>
      <c r="B307" s="572" t="s">
        <v>3603</v>
      </c>
      <c r="C307" s="634" t="s">
        <v>1674</v>
      </c>
      <c r="D307" s="635" t="s">
        <v>3098</v>
      </c>
      <c r="E307" s="635"/>
      <c r="F307" s="683">
        <v>43374</v>
      </c>
      <c r="G307" s="635"/>
      <c r="H307" s="1168">
        <v>0</v>
      </c>
      <c r="I307" s="1168">
        <v>0</v>
      </c>
      <c r="J307" s="1168">
        <v>0</v>
      </c>
      <c r="K307" s="1168">
        <v>0</v>
      </c>
      <c r="L307" s="1168">
        <v>0</v>
      </c>
      <c r="M307" s="1168">
        <v>0</v>
      </c>
      <c r="N307" s="1168">
        <v>0</v>
      </c>
      <c r="O307" s="1168">
        <v>0</v>
      </c>
      <c r="P307" s="1168">
        <v>0</v>
      </c>
      <c r="Q307" s="1168">
        <v>0</v>
      </c>
      <c r="R307" s="1168">
        <v>0</v>
      </c>
      <c r="S307" s="1168">
        <v>0</v>
      </c>
      <c r="T307" s="1168">
        <v>0</v>
      </c>
      <c r="U307" s="567"/>
      <c r="V307" s="567">
        <f t="shared" si="130"/>
        <v>0</v>
      </c>
      <c r="W307" s="1088"/>
      <c r="X307" s="1089"/>
      <c r="Y307" s="591">
        <f t="shared" si="149"/>
        <v>0</v>
      </c>
      <c r="Z307" s="899">
        <f t="shared" si="149"/>
        <v>0</v>
      </c>
      <c r="AA307" s="899">
        <f t="shared" si="149"/>
        <v>0</v>
      </c>
      <c r="AB307" s="1080">
        <f t="shared" si="135"/>
        <v>0</v>
      </c>
      <c r="AC307" s="1079">
        <f t="shared" si="136"/>
        <v>0</v>
      </c>
      <c r="AD307" s="899">
        <f t="shared" si="147"/>
        <v>0</v>
      </c>
      <c r="AE307" s="903">
        <f t="shared" si="144"/>
        <v>0</v>
      </c>
      <c r="AF307" s="1080">
        <f t="shared" si="145"/>
        <v>0</v>
      </c>
      <c r="AG307" s="1081">
        <f t="shared" si="137"/>
        <v>0</v>
      </c>
      <c r="AH307" s="1079">
        <f t="shared" si="138"/>
        <v>0</v>
      </c>
      <c r="AI307" s="901">
        <f t="shared" si="148"/>
        <v>0</v>
      </c>
      <c r="AJ307" s="899">
        <f t="shared" si="148"/>
        <v>0</v>
      </c>
      <c r="AK307" s="899">
        <f t="shared" si="148"/>
        <v>0</v>
      </c>
      <c r="AL307" s="1080">
        <f t="shared" si="139"/>
        <v>0</v>
      </c>
      <c r="AM307" s="1079">
        <f t="shared" si="140"/>
        <v>0</v>
      </c>
      <c r="AN307" s="899">
        <f t="shared" si="133"/>
        <v>0</v>
      </c>
      <c r="AO307" s="899">
        <f t="shared" si="134"/>
        <v>0</v>
      </c>
      <c r="AP307" s="899">
        <f t="shared" si="141"/>
        <v>0</v>
      </c>
      <c r="AQ307" s="1081">
        <f t="shared" si="126"/>
        <v>0</v>
      </c>
      <c r="AR307" s="1079">
        <f t="shared" si="131"/>
        <v>0</v>
      </c>
      <c r="AS307" s="153"/>
      <c r="AT307" s="1082"/>
      <c r="AU307" s="523"/>
      <c r="AV307" s="1083" t="str">
        <f t="shared" si="132"/>
        <v>CA</v>
      </c>
      <c r="AW307" s="1083" t="str">
        <f t="shared" si="132"/>
        <v>CL</v>
      </c>
      <c r="AX307" s="1083" t="str">
        <f t="shared" si="132"/>
        <v>AIC</v>
      </c>
      <c r="AY307" s="1083" t="str">
        <f t="shared" si="127"/>
        <v>ERB</v>
      </c>
      <c r="AZ307" s="1083" t="str">
        <f t="shared" si="127"/>
        <v>GRB</v>
      </c>
      <c r="BA307" s="1083" t="str">
        <f t="shared" si="127"/>
        <v>Non-Op</v>
      </c>
      <c r="BC307" s="623"/>
      <c r="BD307" s="623"/>
      <c r="BF307" s="623"/>
      <c r="BG307" s="623"/>
      <c r="BH307" s="623"/>
      <c r="BI307" s="623"/>
      <c r="BJ307" s="623"/>
      <c r="BK307" s="623"/>
      <c r="BL307" s="623"/>
      <c r="BN307" s="902"/>
    </row>
    <row r="308" spans="1:66" s="638" customFormat="1" ht="12" customHeight="1">
      <c r="A308" s="571">
        <v>16500873</v>
      </c>
      <c r="B308" s="572" t="s">
        <v>3604</v>
      </c>
      <c r="C308" s="634" t="s">
        <v>1675</v>
      </c>
      <c r="D308" s="635" t="s">
        <v>3098</v>
      </c>
      <c r="E308" s="635"/>
      <c r="F308" s="683">
        <v>43101</v>
      </c>
      <c r="G308" s="635"/>
      <c r="H308" s="1168">
        <v>0</v>
      </c>
      <c r="I308" s="1168">
        <v>0</v>
      </c>
      <c r="J308" s="1168">
        <v>0</v>
      </c>
      <c r="K308" s="1168">
        <v>0</v>
      </c>
      <c r="L308" s="1168">
        <v>0</v>
      </c>
      <c r="M308" s="1168">
        <v>0</v>
      </c>
      <c r="N308" s="1168">
        <v>0</v>
      </c>
      <c r="O308" s="1168">
        <v>0</v>
      </c>
      <c r="P308" s="1168">
        <v>0</v>
      </c>
      <c r="Q308" s="1168">
        <v>0</v>
      </c>
      <c r="R308" s="1168">
        <v>0</v>
      </c>
      <c r="S308" s="1168">
        <v>0</v>
      </c>
      <c r="T308" s="1168">
        <v>0</v>
      </c>
      <c r="U308" s="567"/>
      <c r="V308" s="567">
        <f t="shared" si="130"/>
        <v>0</v>
      </c>
      <c r="W308" s="1090"/>
      <c r="X308" s="1091"/>
      <c r="Y308" s="591">
        <f t="shared" si="149"/>
        <v>0</v>
      </c>
      <c r="Z308" s="899">
        <f t="shared" si="149"/>
        <v>0</v>
      </c>
      <c r="AA308" s="899">
        <f t="shared" si="149"/>
        <v>0</v>
      </c>
      <c r="AB308" s="1080">
        <f t="shared" si="135"/>
        <v>0</v>
      </c>
      <c r="AC308" s="1079">
        <f t="shared" si="136"/>
        <v>0</v>
      </c>
      <c r="AD308" s="899">
        <f t="shared" si="147"/>
        <v>0</v>
      </c>
      <c r="AE308" s="903">
        <f t="shared" si="144"/>
        <v>0</v>
      </c>
      <c r="AF308" s="1080">
        <f t="shared" si="145"/>
        <v>0</v>
      </c>
      <c r="AG308" s="1081">
        <f t="shared" si="137"/>
        <v>0</v>
      </c>
      <c r="AH308" s="1079">
        <f t="shared" si="138"/>
        <v>0</v>
      </c>
      <c r="AI308" s="901">
        <f t="shared" si="148"/>
        <v>0</v>
      </c>
      <c r="AJ308" s="899">
        <f t="shared" si="148"/>
        <v>0</v>
      </c>
      <c r="AK308" s="899">
        <f t="shared" si="148"/>
        <v>0</v>
      </c>
      <c r="AL308" s="1080">
        <f t="shared" si="139"/>
        <v>0</v>
      </c>
      <c r="AM308" s="1079">
        <f t="shared" si="140"/>
        <v>0</v>
      </c>
      <c r="AN308" s="899">
        <f t="shared" si="133"/>
        <v>0</v>
      </c>
      <c r="AO308" s="899">
        <f t="shared" si="134"/>
        <v>0</v>
      </c>
      <c r="AP308" s="899">
        <f t="shared" si="141"/>
        <v>0</v>
      </c>
      <c r="AQ308" s="1081">
        <f t="shared" si="126"/>
        <v>0</v>
      </c>
      <c r="AR308" s="1079">
        <f t="shared" si="131"/>
        <v>0</v>
      </c>
      <c r="AS308" s="153"/>
      <c r="AT308" s="1082"/>
      <c r="AU308" s="523"/>
      <c r="AV308" s="1083" t="str">
        <f t="shared" si="132"/>
        <v>CA</v>
      </c>
      <c r="AW308" s="1083" t="str">
        <f t="shared" si="132"/>
        <v>CL</v>
      </c>
      <c r="AX308" s="1083" t="str">
        <f t="shared" si="132"/>
        <v>AIC</v>
      </c>
      <c r="AY308" s="1083" t="str">
        <f t="shared" ref="AY308:BA372" si="150">IF(VALUE(AD308),AY$7,IF(ISBLANK(AD308),"",AY$7))</f>
        <v>ERB</v>
      </c>
      <c r="AZ308" s="1083" t="str">
        <f t="shared" si="150"/>
        <v>GRB</v>
      </c>
      <c r="BA308" s="1083" t="str">
        <f t="shared" si="150"/>
        <v>Non-Op</v>
      </c>
      <c r="BC308" s="623"/>
      <c r="BD308" s="623"/>
      <c r="BF308" s="623"/>
      <c r="BG308" s="623"/>
      <c r="BH308" s="623"/>
      <c r="BI308" s="623"/>
      <c r="BJ308" s="623"/>
      <c r="BK308" s="623"/>
      <c r="BL308" s="623"/>
      <c r="BN308" s="902"/>
    </row>
    <row r="309" spans="1:66" s="638" customFormat="1" ht="12" customHeight="1">
      <c r="A309" s="571">
        <v>16500881</v>
      </c>
      <c r="B309" s="572" t="s">
        <v>3605</v>
      </c>
      <c r="C309" s="634" t="s">
        <v>1676</v>
      </c>
      <c r="D309" s="635" t="s">
        <v>3098</v>
      </c>
      <c r="E309" s="635"/>
      <c r="F309" s="634"/>
      <c r="G309" s="635"/>
      <c r="H309" s="1168">
        <v>0</v>
      </c>
      <c r="I309" s="1168">
        <v>0</v>
      </c>
      <c r="J309" s="1168">
        <v>0</v>
      </c>
      <c r="K309" s="1168">
        <v>0</v>
      </c>
      <c r="L309" s="1168">
        <v>0</v>
      </c>
      <c r="M309" s="1168">
        <v>0</v>
      </c>
      <c r="N309" s="1168">
        <v>0</v>
      </c>
      <c r="O309" s="1168">
        <v>0</v>
      </c>
      <c r="P309" s="1168">
        <v>0</v>
      </c>
      <c r="Q309" s="1168">
        <v>0</v>
      </c>
      <c r="R309" s="1168">
        <v>0</v>
      </c>
      <c r="S309" s="1168">
        <v>0</v>
      </c>
      <c r="T309" s="1168">
        <v>0</v>
      </c>
      <c r="U309" s="567"/>
      <c r="V309" s="567">
        <f t="shared" si="130"/>
        <v>0</v>
      </c>
      <c r="W309" s="1084"/>
      <c r="X309" s="1085"/>
      <c r="Y309" s="591">
        <f t="shared" si="149"/>
        <v>0</v>
      </c>
      <c r="Z309" s="899">
        <f t="shared" si="149"/>
        <v>0</v>
      </c>
      <c r="AA309" s="899">
        <f t="shared" si="149"/>
        <v>0</v>
      </c>
      <c r="AB309" s="1080">
        <f t="shared" si="135"/>
        <v>0</v>
      </c>
      <c r="AC309" s="1079">
        <f t="shared" si="136"/>
        <v>0</v>
      </c>
      <c r="AD309" s="899">
        <f t="shared" si="147"/>
        <v>0</v>
      </c>
      <c r="AE309" s="903">
        <f t="shared" si="144"/>
        <v>0</v>
      </c>
      <c r="AF309" s="1080">
        <f t="shared" si="145"/>
        <v>0</v>
      </c>
      <c r="AG309" s="1081">
        <f t="shared" si="137"/>
        <v>0</v>
      </c>
      <c r="AH309" s="1079">
        <f t="shared" si="138"/>
        <v>0</v>
      </c>
      <c r="AI309" s="901">
        <f t="shared" si="148"/>
        <v>0</v>
      </c>
      <c r="AJ309" s="899">
        <f t="shared" si="148"/>
        <v>0</v>
      </c>
      <c r="AK309" s="899">
        <f t="shared" si="148"/>
        <v>0</v>
      </c>
      <c r="AL309" s="1080">
        <f t="shared" si="139"/>
        <v>0</v>
      </c>
      <c r="AM309" s="1079">
        <f t="shared" si="140"/>
        <v>0</v>
      </c>
      <c r="AN309" s="899">
        <f t="shared" si="133"/>
        <v>0</v>
      </c>
      <c r="AO309" s="899">
        <f t="shared" si="134"/>
        <v>0</v>
      </c>
      <c r="AP309" s="899">
        <f t="shared" si="141"/>
        <v>0</v>
      </c>
      <c r="AQ309" s="1081">
        <f t="shared" si="126"/>
        <v>0</v>
      </c>
      <c r="AR309" s="1079">
        <f t="shared" si="131"/>
        <v>0</v>
      </c>
      <c r="AS309" s="153"/>
      <c r="AT309" s="1082" t="s">
        <v>2769</v>
      </c>
      <c r="AU309" s="523"/>
      <c r="AV309" s="1083" t="str">
        <f t="shared" si="132"/>
        <v>CA</v>
      </c>
      <c r="AW309" s="1083" t="str">
        <f t="shared" si="132"/>
        <v>CL</v>
      </c>
      <c r="AX309" s="1083" t="str">
        <f t="shared" si="132"/>
        <v>AIC</v>
      </c>
      <c r="AY309" s="1083" t="str">
        <f t="shared" si="150"/>
        <v>ERB</v>
      </c>
      <c r="AZ309" s="1083" t="str">
        <f t="shared" si="150"/>
        <v>GRB</v>
      </c>
      <c r="BA309" s="1083" t="str">
        <f t="shared" si="150"/>
        <v>Non-Op</v>
      </c>
      <c r="BC309" s="623"/>
      <c r="BD309" s="623"/>
      <c r="BF309" s="623"/>
      <c r="BG309" s="623"/>
      <c r="BH309" s="623"/>
      <c r="BI309" s="623"/>
      <c r="BJ309" s="623"/>
      <c r="BK309" s="623"/>
      <c r="BL309" s="623"/>
      <c r="BN309" s="902"/>
    </row>
    <row r="310" spans="1:66" s="638" customFormat="1" ht="12" customHeight="1">
      <c r="A310" s="571">
        <v>16500893</v>
      </c>
      <c r="B310" s="572" t="s">
        <v>3606</v>
      </c>
      <c r="C310" s="634" t="s">
        <v>1677</v>
      </c>
      <c r="D310" s="635" t="s">
        <v>3098</v>
      </c>
      <c r="E310" s="635"/>
      <c r="F310" s="634"/>
      <c r="G310" s="635"/>
      <c r="H310" s="1168">
        <v>0</v>
      </c>
      <c r="I310" s="1168">
        <v>0</v>
      </c>
      <c r="J310" s="1168">
        <v>0</v>
      </c>
      <c r="K310" s="1168">
        <v>0</v>
      </c>
      <c r="L310" s="1168">
        <v>0</v>
      </c>
      <c r="M310" s="1168">
        <v>0</v>
      </c>
      <c r="N310" s="1168">
        <v>0</v>
      </c>
      <c r="O310" s="1168">
        <v>0</v>
      </c>
      <c r="P310" s="1168">
        <v>0</v>
      </c>
      <c r="Q310" s="1168">
        <v>0</v>
      </c>
      <c r="R310" s="1168">
        <v>0</v>
      </c>
      <c r="S310" s="1168">
        <v>0</v>
      </c>
      <c r="T310" s="1168">
        <v>0</v>
      </c>
      <c r="U310" s="567"/>
      <c r="V310" s="567">
        <f t="shared" si="130"/>
        <v>0</v>
      </c>
      <c r="W310" s="1084"/>
      <c r="X310" s="1085"/>
      <c r="Y310" s="591">
        <f t="shared" si="149"/>
        <v>0</v>
      </c>
      <c r="Z310" s="899">
        <f t="shared" si="149"/>
        <v>0</v>
      </c>
      <c r="AA310" s="899">
        <f t="shared" si="149"/>
        <v>0</v>
      </c>
      <c r="AB310" s="1080">
        <f t="shared" si="135"/>
        <v>0</v>
      </c>
      <c r="AC310" s="1079">
        <f t="shared" si="136"/>
        <v>0</v>
      </c>
      <c r="AD310" s="899">
        <f t="shared" si="147"/>
        <v>0</v>
      </c>
      <c r="AE310" s="903">
        <f t="shared" si="144"/>
        <v>0</v>
      </c>
      <c r="AF310" s="1080">
        <f t="shared" si="145"/>
        <v>0</v>
      </c>
      <c r="AG310" s="1081">
        <f t="shared" si="137"/>
        <v>0</v>
      </c>
      <c r="AH310" s="1079">
        <f t="shared" si="138"/>
        <v>0</v>
      </c>
      <c r="AI310" s="901">
        <f t="shared" si="148"/>
        <v>0</v>
      </c>
      <c r="AJ310" s="899">
        <f t="shared" si="148"/>
        <v>0</v>
      </c>
      <c r="AK310" s="899">
        <f t="shared" si="148"/>
        <v>0</v>
      </c>
      <c r="AL310" s="1080">
        <f t="shared" si="139"/>
        <v>0</v>
      </c>
      <c r="AM310" s="1079">
        <f t="shared" si="140"/>
        <v>0</v>
      </c>
      <c r="AN310" s="899">
        <f t="shared" si="133"/>
        <v>0</v>
      </c>
      <c r="AO310" s="899">
        <f t="shared" si="134"/>
        <v>0</v>
      </c>
      <c r="AP310" s="899">
        <f t="shared" si="141"/>
        <v>0</v>
      </c>
      <c r="AQ310" s="1081">
        <f t="shared" si="126"/>
        <v>0</v>
      </c>
      <c r="AR310" s="1079">
        <f t="shared" si="131"/>
        <v>0</v>
      </c>
      <c r="AS310" s="153"/>
      <c r="AT310" s="1082"/>
      <c r="AU310" s="523"/>
      <c r="AV310" s="1083" t="str">
        <f t="shared" si="132"/>
        <v>CA</v>
      </c>
      <c r="AW310" s="1083" t="str">
        <f t="shared" si="132"/>
        <v>CL</v>
      </c>
      <c r="AX310" s="1083" t="str">
        <f t="shared" si="132"/>
        <v>AIC</v>
      </c>
      <c r="AY310" s="1083" t="str">
        <f t="shared" si="150"/>
        <v>ERB</v>
      </c>
      <c r="AZ310" s="1083" t="str">
        <f t="shared" si="150"/>
        <v>GRB</v>
      </c>
      <c r="BA310" s="1083" t="str">
        <f t="shared" si="150"/>
        <v>Non-Op</v>
      </c>
      <c r="BC310" s="623"/>
      <c r="BD310" s="623"/>
      <c r="BF310" s="623"/>
      <c r="BG310" s="623"/>
      <c r="BH310" s="623"/>
      <c r="BI310" s="623"/>
      <c r="BJ310" s="623"/>
      <c r="BK310" s="623"/>
      <c r="BL310" s="623"/>
      <c r="BN310" s="902"/>
    </row>
    <row r="311" spans="1:66" s="638" customFormat="1" ht="12" customHeight="1">
      <c r="A311" s="571">
        <v>16500901</v>
      </c>
      <c r="B311" s="572" t="s">
        <v>3607</v>
      </c>
      <c r="C311" s="634" t="s">
        <v>1678</v>
      </c>
      <c r="D311" s="635" t="s">
        <v>1384</v>
      </c>
      <c r="E311" s="635"/>
      <c r="F311" s="634"/>
      <c r="G311" s="635"/>
      <c r="H311" s="1168">
        <v>0</v>
      </c>
      <c r="I311" s="1168">
        <v>0</v>
      </c>
      <c r="J311" s="1168">
        <v>0</v>
      </c>
      <c r="K311" s="1168">
        <v>0</v>
      </c>
      <c r="L311" s="1168">
        <v>0</v>
      </c>
      <c r="M311" s="1168">
        <v>0</v>
      </c>
      <c r="N311" s="1168">
        <v>0</v>
      </c>
      <c r="O311" s="1168">
        <v>0</v>
      </c>
      <c r="P311" s="1168">
        <v>0</v>
      </c>
      <c r="Q311" s="1168">
        <v>0</v>
      </c>
      <c r="R311" s="1168">
        <v>0</v>
      </c>
      <c r="S311" s="1168">
        <v>0</v>
      </c>
      <c r="T311" s="1168">
        <v>0</v>
      </c>
      <c r="U311" s="567"/>
      <c r="V311" s="567">
        <f t="shared" si="130"/>
        <v>0</v>
      </c>
      <c r="W311" s="1096"/>
      <c r="X311" s="1097"/>
      <c r="Y311" s="1102"/>
      <c r="Z311" s="1080"/>
      <c r="AA311" s="1080"/>
      <c r="AB311" s="1080">
        <f t="shared" si="135"/>
        <v>0</v>
      </c>
      <c r="AC311" s="1079">
        <f t="shared" si="136"/>
        <v>0</v>
      </c>
      <c r="AD311" s="899">
        <f t="shared" si="147"/>
        <v>0</v>
      </c>
      <c r="AE311" s="903">
        <f t="shared" si="144"/>
        <v>0</v>
      </c>
      <c r="AF311" s="1080">
        <f t="shared" si="145"/>
        <v>0</v>
      </c>
      <c r="AG311" s="1081">
        <f t="shared" si="137"/>
        <v>0</v>
      </c>
      <c r="AH311" s="1079">
        <f t="shared" si="138"/>
        <v>0</v>
      </c>
      <c r="AI311" s="1103"/>
      <c r="AJ311" s="1080"/>
      <c r="AK311" s="1080"/>
      <c r="AL311" s="1080">
        <f t="shared" si="139"/>
        <v>0</v>
      </c>
      <c r="AM311" s="1079">
        <f t="shared" si="140"/>
        <v>0</v>
      </c>
      <c r="AN311" s="899">
        <f t="shared" si="133"/>
        <v>0</v>
      </c>
      <c r="AO311" s="899">
        <f t="shared" si="134"/>
        <v>0</v>
      </c>
      <c r="AP311" s="899">
        <f t="shared" si="141"/>
        <v>0</v>
      </c>
      <c r="AQ311" s="1081">
        <f t="shared" ref="AQ311:AQ413" si="151">SUM(AN311:AP311)</f>
        <v>0</v>
      </c>
      <c r="AR311" s="1079">
        <f t="shared" si="131"/>
        <v>0</v>
      </c>
      <c r="AS311" s="153"/>
      <c r="AT311" s="1082"/>
      <c r="AU311" s="523"/>
      <c r="AV311" s="1083" t="str">
        <f t="shared" si="132"/>
        <v/>
      </c>
      <c r="AW311" s="1083" t="str">
        <f t="shared" si="132"/>
        <v/>
      </c>
      <c r="AX311" s="1083" t="str">
        <f t="shared" si="132"/>
        <v/>
      </c>
      <c r="AY311" s="1083" t="str">
        <f t="shared" si="150"/>
        <v>ERB</v>
      </c>
      <c r="AZ311" s="1083" t="str">
        <f t="shared" si="150"/>
        <v>GRB</v>
      </c>
      <c r="BA311" s="1083" t="str">
        <f t="shared" si="150"/>
        <v>Non-Op</v>
      </c>
      <c r="BC311" s="623"/>
      <c r="BD311" s="623"/>
      <c r="BF311" s="623"/>
      <c r="BG311" s="623"/>
      <c r="BH311" s="623"/>
      <c r="BI311" s="623"/>
      <c r="BJ311" s="623"/>
      <c r="BK311" s="623"/>
      <c r="BL311" s="623"/>
      <c r="BN311" s="915"/>
    </row>
    <row r="312" spans="1:66" s="638" customFormat="1" ht="12" customHeight="1">
      <c r="A312" s="582">
        <v>16500911</v>
      </c>
      <c r="B312" s="583" t="s">
        <v>3608</v>
      </c>
      <c r="C312" s="647" t="s">
        <v>1679</v>
      </c>
      <c r="D312" s="648" t="s">
        <v>3098</v>
      </c>
      <c r="E312" s="648"/>
      <c r="F312" s="647"/>
      <c r="G312" s="648"/>
      <c r="H312" s="1171">
        <v>0</v>
      </c>
      <c r="I312" s="1171">
        <v>0</v>
      </c>
      <c r="J312" s="1171">
        <v>0</v>
      </c>
      <c r="K312" s="1171">
        <v>0</v>
      </c>
      <c r="L312" s="1171">
        <v>0</v>
      </c>
      <c r="M312" s="1171">
        <v>0</v>
      </c>
      <c r="N312" s="1171">
        <v>0</v>
      </c>
      <c r="O312" s="1171">
        <v>0</v>
      </c>
      <c r="P312" s="1171">
        <v>0</v>
      </c>
      <c r="Q312" s="1171">
        <v>0</v>
      </c>
      <c r="R312" s="1171">
        <v>0</v>
      </c>
      <c r="S312" s="1171">
        <v>0</v>
      </c>
      <c r="T312" s="1171">
        <v>0</v>
      </c>
      <c r="U312" s="569"/>
      <c r="V312" s="569">
        <f t="shared" si="130"/>
        <v>0</v>
      </c>
      <c r="W312" s="1084"/>
      <c r="X312" s="1085"/>
      <c r="Y312" s="591">
        <f t="shared" ref="Y312:AA341" si="152">IF($D312=Y$5,$T312,0)</f>
        <v>0</v>
      </c>
      <c r="Z312" s="899">
        <f t="shared" si="152"/>
        <v>0</v>
      </c>
      <c r="AA312" s="899">
        <f t="shared" si="152"/>
        <v>0</v>
      </c>
      <c r="AB312" s="1080">
        <f t="shared" si="135"/>
        <v>0</v>
      </c>
      <c r="AC312" s="1079">
        <f t="shared" si="136"/>
        <v>0</v>
      </c>
      <c r="AD312" s="899">
        <f t="shared" si="147"/>
        <v>0</v>
      </c>
      <c r="AE312" s="903">
        <f t="shared" si="144"/>
        <v>0</v>
      </c>
      <c r="AF312" s="1080">
        <f t="shared" si="145"/>
        <v>0</v>
      </c>
      <c r="AG312" s="1081">
        <f t="shared" si="137"/>
        <v>0</v>
      </c>
      <c r="AH312" s="1079">
        <f t="shared" si="138"/>
        <v>0</v>
      </c>
      <c r="AI312" s="901">
        <f t="shared" ref="AI312:AK341" si="153">IF($D312=AI$5,$V312,0)</f>
        <v>0</v>
      </c>
      <c r="AJ312" s="899">
        <f t="shared" si="153"/>
        <v>0</v>
      </c>
      <c r="AK312" s="899">
        <f t="shared" si="153"/>
        <v>0</v>
      </c>
      <c r="AL312" s="1080">
        <f t="shared" si="139"/>
        <v>0</v>
      </c>
      <c r="AM312" s="1079">
        <f t="shared" si="140"/>
        <v>0</v>
      </c>
      <c r="AN312" s="899">
        <f t="shared" si="133"/>
        <v>0</v>
      </c>
      <c r="AO312" s="899">
        <f t="shared" si="134"/>
        <v>0</v>
      </c>
      <c r="AP312" s="899">
        <f t="shared" si="141"/>
        <v>0</v>
      </c>
      <c r="AQ312" s="1081">
        <f t="shared" si="151"/>
        <v>0</v>
      </c>
      <c r="AR312" s="1079">
        <f t="shared" si="131"/>
        <v>0</v>
      </c>
      <c r="AS312" s="153"/>
      <c r="AT312" s="1082"/>
      <c r="AU312" s="523"/>
      <c r="AV312" s="1083" t="str">
        <f t="shared" si="132"/>
        <v>CA</v>
      </c>
      <c r="AW312" s="1083" t="str">
        <f t="shared" si="132"/>
        <v>CL</v>
      </c>
      <c r="AX312" s="1083" t="str">
        <f t="shared" si="132"/>
        <v>AIC</v>
      </c>
      <c r="AY312" s="1083" t="str">
        <f t="shared" si="150"/>
        <v>ERB</v>
      </c>
      <c r="AZ312" s="1083" t="str">
        <f t="shared" si="150"/>
        <v>GRB</v>
      </c>
      <c r="BA312" s="1083" t="str">
        <f t="shared" si="150"/>
        <v>Non-Op</v>
      </c>
      <c r="BC312" s="623"/>
      <c r="BD312" s="623"/>
      <c r="BF312" s="623"/>
      <c r="BG312" s="623"/>
      <c r="BH312" s="623"/>
      <c r="BI312" s="623"/>
      <c r="BJ312" s="623"/>
      <c r="BK312" s="623"/>
      <c r="BL312" s="623"/>
      <c r="BN312" s="902"/>
    </row>
    <row r="313" spans="1:66" s="638" customFormat="1" ht="12" customHeight="1">
      <c r="A313" s="581">
        <v>16500953</v>
      </c>
      <c r="B313" s="581" t="s">
        <v>3609</v>
      </c>
      <c r="C313" s="667" t="s">
        <v>1680</v>
      </c>
      <c r="D313" s="648" t="s">
        <v>3098</v>
      </c>
      <c r="E313" s="648"/>
      <c r="F313" s="667"/>
      <c r="G313" s="648"/>
      <c r="H313" s="1171">
        <v>0</v>
      </c>
      <c r="I313" s="1171">
        <v>0</v>
      </c>
      <c r="J313" s="1171">
        <v>0</v>
      </c>
      <c r="K313" s="1171">
        <v>0</v>
      </c>
      <c r="L313" s="1171">
        <v>0</v>
      </c>
      <c r="M313" s="1171">
        <v>0</v>
      </c>
      <c r="N313" s="1171">
        <v>0</v>
      </c>
      <c r="O313" s="1171">
        <v>0</v>
      </c>
      <c r="P313" s="1171">
        <v>0</v>
      </c>
      <c r="Q313" s="1171">
        <v>0</v>
      </c>
      <c r="R313" s="1171">
        <v>0</v>
      </c>
      <c r="S313" s="1171">
        <v>0</v>
      </c>
      <c r="T313" s="1171">
        <v>0</v>
      </c>
      <c r="U313" s="569"/>
      <c r="V313" s="569">
        <f t="shared" si="130"/>
        <v>0</v>
      </c>
      <c r="W313" s="1084"/>
      <c r="X313" s="1085"/>
      <c r="Y313" s="591">
        <f t="shared" si="152"/>
        <v>0</v>
      </c>
      <c r="Z313" s="899">
        <f t="shared" si="152"/>
        <v>0</v>
      </c>
      <c r="AA313" s="899">
        <f t="shared" si="152"/>
        <v>0</v>
      </c>
      <c r="AB313" s="1080">
        <f t="shared" si="135"/>
        <v>0</v>
      </c>
      <c r="AC313" s="1079">
        <f t="shared" si="136"/>
        <v>0</v>
      </c>
      <c r="AD313" s="899">
        <f t="shared" si="147"/>
        <v>0</v>
      </c>
      <c r="AE313" s="903">
        <f t="shared" si="144"/>
        <v>0</v>
      </c>
      <c r="AF313" s="1080">
        <f t="shared" si="145"/>
        <v>0</v>
      </c>
      <c r="AG313" s="1081">
        <f t="shared" si="137"/>
        <v>0</v>
      </c>
      <c r="AH313" s="1079">
        <f t="shared" si="138"/>
        <v>0</v>
      </c>
      <c r="AI313" s="901">
        <f t="shared" si="153"/>
        <v>0</v>
      </c>
      <c r="AJ313" s="899">
        <f t="shared" si="153"/>
        <v>0</v>
      </c>
      <c r="AK313" s="899">
        <f t="shared" si="153"/>
        <v>0</v>
      </c>
      <c r="AL313" s="1080">
        <f t="shared" si="139"/>
        <v>0</v>
      </c>
      <c r="AM313" s="1079">
        <f t="shared" si="140"/>
        <v>0</v>
      </c>
      <c r="AN313" s="899">
        <f t="shared" si="133"/>
        <v>0</v>
      </c>
      <c r="AO313" s="899">
        <f t="shared" si="134"/>
        <v>0</v>
      </c>
      <c r="AP313" s="899">
        <f t="shared" si="141"/>
        <v>0</v>
      </c>
      <c r="AQ313" s="1081">
        <f t="shared" si="151"/>
        <v>0</v>
      </c>
      <c r="AR313" s="1079">
        <f t="shared" si="131"/>
        <v>0</v>
      </c>
      <c r="AS313" s="153"/>
      <c r="AT313" s="1082"/>
      <c r="AU313" s="523"/>
      <c r="AV313" s="1083" t="str">
        <f t="shared" si="132"/>
        <v>CA</v>
      </c>
      <c r="AW313" s="1083" t="str">
        <f t="shared" si="132"/>
        <v>CL</v>
      </c>
      <c r="AX313" s="1083" t="str">
        <f t="shared" si="132"/>
        <v>AIC</v>
      </c>
      <c r="AY313" s="1083" t="str">
        <f t="shared" si="150"/>
        <v>ERB</v>
      </c>
      <c r="AZ313" s="1083" t="str">
        <f t="shared" si="150"/>
        <v>GRB</v>
      </c>
      <c r="BA313" s="1083" t="str">
        <f t="shared" si="150"/>
        <v>Non-Op</v>
      </c>
      <c r="BC313" s="623"/>
      <c r="BD313" s="623"/>
      <c r="BF313" s="623"/>
      <c r="BG313" s="623"/>
      <c r="BH313" s="623"/>
      <c r="BI313" s="623"/>
      <c r="BJ313" s="623"/>
      <c r="BK313" s="623"/>
      <c r="BL313" s="623"/>
      <c r="BN313" s="915"/>
    </row>
    <row r="314" spans="1:66" s="638" customFormat="1" ht="12" customHeight="1">
      <c r="A314" s="581">
        <v>16500963</v>
      </c>
      <c r="B314" s="581" t="s">
        <v>3610</v>
      </c>
      <c r="C314" s="667" t="s">
        <v>1681</v>
      </c>
      <c r="D314" s="648" t="s">
        <v>3098</v>
      </c>
      <c r="E314" s="648"/>
      <c r="F314" s="668">
        <v>43040</v>
      </c>
      <c r="G314" s="648"/>
      <c r="H314" s="1171">
        <v>0</v>
      </c>
      <c r="I314" s="1171">
        <v>0</v>
      </c>
      <c r="J314" s="1171">
        <v>0</v>
      </c>
      <c r="K314" s="1171">
        <v>0</v>
      </c>
      <c r="L314" s="1171">
        <v>0</v>
      </c>
      <c r="M314" s="1171">
        <v>0</v>
      </c>
      <c r="N314" s="1171">
        <v>0</v>
      </c>
      <c r="O314" s="1171">
        <v>0</v>
      </c>
      <c r="P314" s="1171">
        <v>0</v>
      </c>
      <c r="Q314" s="1171">
        <v>0</v>
      </c>
      <c r="R314" s="1171">
        <v>0</v>
      </c>
      <c r="S314" s="1171">
        <v>0</v>
      </c>
      <c r="T314" s="1171">
        <v>0</v>
      </c>
      <c r="U314" s="569"/>
      <c r="V314" s="569">
        <f t="shared" si="130"/>
        <v>0</v>
      </c>
      <c r="W314" s="1090"/>
      <c r="X314" s="1091"/>
      <c r="Y314" s="591">
        <f t="shared" si="152"/>
        <v>0</v>
      </c>
      <c r="Z314" s="899">
        <f t="shared" si="152"/>
        <v>0</v>
      </c>
      <c r="AA314" s="899">
        <f t="shared" si="152"/>
        <v>0</v>
      </c>
      <c r="AB314" s="1080">
        <f t="shared" si="135"/>
        <v>0</v>
      </c>
      <c r="AC314" s="1079">
        <f t="shared" si="136"/>
        <v>0</v>
      </c>
      <c r="AD314" s="899">
        <f t="shared" si="147"/>
        <v>0</v>
      </c>
      <c r="AE314" s="903">
        <f t="shared" si="144"/>
        <v>0</v>
      </c>
      <c r="AF314" s="1080">
        <f t="shared" si="145"/>
        <v>0</v>
      </c>
      <c r="AG314" s="1081">
        <f t="shared" si="137"/>
        <v>0</v>
      </c>
      <c r="AH314" s="1079">
        <f t="shared" si="138"/>
        <v>0</v>
      </c>
      <c r="AI314" s="901">
        <f t="shared" si="153"/>
        <v>0</v>
      </c>
      <c r="AJ314" s="899">
        <f t="shared" si="153"/>
        <v>0</v>
      </c>
      <c r="AK314" s="899">
        <f t="shared" si="153"/>
        <v>0</v>
      </c>
      <c r="AL314" s="1080">
        <f t="shared" si="139"/>
        <v>0</v>
      </c>
      <c r="AM314" s="1079">
        <f t="shared" si="140"/>
        <v>0</v>
      </c>
      <c r="AN314" s="899">
        <f t="shared" si="133"/>
        <v>0</v>
      </c>
      <c r="AO314" s="899">
        <f t="shared" si="134"/>
        <v>0</v>
      </c>
      <c r="AP314" s="899">
        <f t="shared" si="141"/>
        <v>0</v>
      </c>
      <c r="AQ314" s="1081">
        <f t="shared" si="151"/>
        <v>0</v>
      </c>
      <c r="AR314" s="1079">
        <f t="shared" si="131"/>
        <v>0</v>
      </c>
      <c r="AS314" s="153"/>
      <c r="AT314" s="1082"/>
      <c r="AU314" s="523"/>
      <c r="AV314" s="1083" t="str">
        <f t="shared" si="132"/>
        <v>CA</v>
      </c>
      <c r="AW314" s="1083" t="str">
        <f t="shared" si="132"/>
        <v>CL</v>
      </c>
      <c r="AX314" s="1083" t="str">
        <f t="shared" si="132"/>
        <v>AIC</v>
      </c>
      <c r="AY314" s="1083" t="str">
        <f t="shared" si="150"/>
        <v>ERB</v>
      </c>
      <c r="AZ314" s="1083" t="str">
        <f t="shared" si="150"/>
        <v>GRB</v>
      </c>
      <c r="BA314" s="1083" t="str">
        <f t="shared" si="150"/>
        <v>Non-Op</v>
      </c>
      <c r="BC314" s="623"/>
      <c r="BD314" s="623"/>
      <c r="BF314" s="623"/>
      <c r="BG314" s="623"/>
      <c r="BH314" s="623"/>
      <c r="BI314" s="623"/>
      <c r="BJ314" s="623"/>
      <c r="BK314" s="623"/>
      <c r="BL314" s="623"/>
      <c r="BN314" s="902"/>
    </row>
    <row r="315" spans="1:66" s="638" customFormat="1" ht="12" customHeight="1">
      <c r="A315" s="992">
        <v>16500973</v>
      </c>
      <c r="B315" s="993" t="s">
        <v>3611</v>
      </c>
      <c r="C315" s="634" t="s">
        <v>1682</v>
      </c>
      <c r="D315" s="635" t="s">
        <v>3098</v>
      </c>
      <c r="E315" s="635"/>
      <c r="F315" s="683">
        <v>43132</v>
      </c>
      <c r="G315" s="635"/>
      <c r="H315" s="1168">
        <v>0</v>
      </c>
      <c r="I315" s="1168">
        <v>0</v>
      </c>
      <c r="J315" s="1168">
        <v>0</v>
      </c>
      <c r="K315" s="1168">
        <v>0</v>
      </c>
      <c r="L315" s="1168">
        <v>0</v>
      </c>
      <c r="M315" s="1168">
        <v>0</v>
      </c>
      <c r="N315" s="1168">
        <v>0</v>
      </c>
      <c r="O315" s="1168">
        <v>0</v>
      </c>
      <c r="P315" s="1168">
        <v>0</v>
      </c>
      <c r="Q315" s="1168">
        <v>0</v>
      </c>
      <c r="R315" s="1168">
        <v>0</v>
      </c>
      <c r="S315" s="1168">
        <v>0</v>
      </c>
      <c r="T315" s="1168">
        <v>0</v>
      </c>
      <c r="U315" s="567"/>
      <c r="V315" s="567">
        <f t="shared" si="130"/>
        <v>0</v>
      </c>
      <c r="W315" s="1090"/>
      <c r="X315" s="1091"/>
      <c r="Y315" s="591">
        <f t="shared" si="152"/>
        <v>0</v>
      </c>
      <c r="Z315" s="899">
        <f t="shared" si="152"/>
        <v>0</v>
      </c>
      <c r="AA315" s="899">
        <f t="shared" si="152"/>
        <v>0</v>
      </c>
      <c r="AB315" s="1080">
        <f t="shared" si="135"/>
        <v>0</v>
      </c>
      <c r="AC315" s="1079">
        <f t="shared" si="136"/>
        <v>0</v>
      </c>
      <c r="AD315" s="899">
        <f t="shared" si="147"/>
        <v>0</v>
      </c>
      <c r="AE315" s="903">
        <f t="shared" si="144"/>
        <v>0</v>
      </c>
      <c r="AF315" s="1080">
        <f t="shared" si="145"/>
        <v>0</v>
      </c>
      <c r="AG315" s="1081">
        <f t="shared" si="137"/>
        <v>0</v>
      </c>
      <c r="AH315" s="1079">
        <f t="shared" si="138"/>
        <v>0</v>
      </c>
      <c r="AI315" s="901">
        <f t="shared" si="153"/>
        <v>0</v>
      </c>
      <c r="AJ315" s="899">
        <f t="shared" si="153"/>
        <v>0</v>
      </c>
      <c r="AK315" s="899">
        <f t="shared" si="153"/>
        <v>0</v>
      </c>
      <c r="AL315" s="1080">
        <f t="shared" si="139"/>
        <v>0</v>
      </c>
      <c r="AM315" s="1079">
        <f t="shared" si="140"/>
        <v>0</v>
      </c>
      <c r="AN315" s="899">
        <f t="shared" si="133"/>
        <v>0</v>
      </c>
      <c r="AO315" s="899">
        <f t="shared" si="134"/>
        <v>0</v>
      </c>
      <c r="AP315" s="899">
        <f t="shared" si="141"/>
        <v>0</v>
      </c>
      <c r="AQ315" s="1081">
        <f t="shared" si="151"/>
        <v>0</v>
      </c>
      <c r="AR315" s="1079">
        <f t="shared" si="131"/>
        <v>0</v>
      </c>
      <c r="AS315" s="153"/>
      <c r="AT315" s="1082"/>
      <c r="AU315" s="523"/>
      <c r="AV315" s="1083" t="str">
        <f t="shared" si="132"/>
        <v>CA</v>
      </c>
      <c r="AW315" s="1083" t="str">
        <f t="shared" si="132"/>
        <v>CL</v>
      </c>
      <c r="AX315" s="1083" t="str">
        <f t="shared" si="132"/>
        <v>AIC</v>
      </c>
      <c r="AY315" s="1083" t="str">
        <f t="shared" si="150"/>
        <v>ERB</v>
      </c>
      <c r="AZ315" s="1083" t="str">
        <f t="shared" si="150"/>
        <v>GRB</v>
      </c>
      <c r="BA315" s="1083" t="str">
        <f t="shared" si="150"/>
        <v>Non-Op</v>
      </c>
      <c r="BC315" s="623"/>
      <c r="BD315" s="623"/>
      <c r="BF315" s="623"/>
      <c r="BG315" s="623"/>
      <c r="BH315" s="623"/>
      <c r="BI315" s="623"/>
      <c r="BJ315" s="623"/>
      <c r="BK315" s="623"/>
      <c r="BL315" s="623"/>
      <c r="BN315" s="902"/>
    </row>
    <row r="316" spans="1:66" s="638" customFormat="1" ht="12" customHeight="1">
      <c r="A316" s="992">
        <v>16500983</v>
      </c>
      <c r="B316" s="993" t="s">
        <v>3612</v>
      </c>
      <c r="C316" s="677" t="s">
        <v>1683</v>
      </c>
      <c r="D316" s="635" t="s">
        <v>3098</v>
      </c>
      <c r="E316" s="635"/>
      <c r="F316" s="683">
        <v>43132</v>
      </c>
      <c r="G316" s="635"/>
      <c r="H316" s="1168">
        <v>0</v>
      </c>
      <c r="I316" s="1168">
        <v>0</v>
      </c>
      <c r="J316" s="1168">
        <v>0</v>
      </c>
      <c r="K316" s="1168">
        <v>0</v>
      </c>
      <c r="L316" s="1168">
        <v>0</v>
      </c>
      <c r="M316" s="1168">
        <v>0</v>
      </c>
      <c r="N316" s="1168">
        <v>0</v>
      </c>
      <c r="O316" s="1168">
        <v>0</v>
      </c>
      <c r="P316" s="1168">
        <v>0</v>
      </c>
      <c r="Q316" s="1168">
        <v>0</v>
      </c>
      <c r="R316" s="1168">
        <v>0</v>
      </c>
      <c r="S316" s="1168">
        <v>0</v>
      </c>
      <c r="T316" s="1168">
        <v>0</v>
      </c>
      <c r="U316" s="567"/>
      <c r="V316" s="567">
        <f t="shared" si="130"/>
        <v>0</v>
      </c>
      <c r="W316" s="1090"/>
      <c r="X316" s="1091"/>
      <c r="Y316" s="591">
        <f t="shared" si="152"/>
        <v>0</v>
      </c>
      <c r="Z316" s="899">
        <f t="shared" si="152"/>
        <v>0</v>
      </c>
      <c r="AA316" s="899">
        <f t="shared" si="152"/>
        <v>0</v>
      </c>
      <c r="AB316" s="1080">
        <f t="shared" si="135"/>
        <v>0</v>
      </c>
      <c r="AC316" s="1079">
        <f t="shared" si="136"/>
        <v>0</v>
      </c>
      <c r="AD316" s="899">
        <f t="shared" si="147"/>
        <v>0</v>
      </c>
      <c r="AE316" s="903">
        <f t="shared" si="144"/>
        <v>0</v>
      </c>
      <c r="AF316" s="1080">
        <f t="shared" si="145"/>
        <v>0</v>
      </c>
      <c r="AG316" s="1081">
        <f t="shared" si="137"/>
        <v>0</v>
      </c>
      <c r="AH316" s="1079">
        <f t="shared" si="138"/>
        <v>0</v>
      </c>
      <c r="AI316" s="901">
        <f t="shared" si="153"/>
        <v>0</v>
      </c>
      <c r="AJ316" s="899">
        <f t="shared" si="153"/>
        <v>0</v>
      </c>
      <c r="AK316" s="899">
        <f t="shared" si="153"/>
        <v>0</v>
      </c>
      <c r="AL316" s="1080">
        <f t="shared" si="139"/>
        <v>0</v>
      </c>
      <c r="AM316" s="1079">
        <f t="shared" si="140"/>
        <v>0</v>
      </c>
      <c r="AN316" s="899">
        <f t="shared" si="133"/>
        <v>0</v>
      </c>
      <c r="AO316" s="899">
        <f t="shared" si="134"/>
        <v>0</v>
      </c>
      <c r="AP316" s="899">
        <f t="shared" si="141"/>
        <v>0</v>
      </c>
      <c r="AQ316" s="1081">
        <f t="shared" si="151"/>
        <v>0</v>
      </c>
      <c r="AR316" s="1079">
        <f t="shared" si="131"/>
        <v>0</v>
      </c>
      <c r="AS316" s="153"/>
      <c r="AT316" s="1082"/>
      <c r="AU316" s="523"/>
      <c r="AV316" s="1083" t="str">
        <f t="shared" si="132"/>
        <v>CA</v>
      </c>
      <c r="AW316" s="1083" t="str">
        <f t="shared" si="132"/>
        <v>CL</v>
      </c>
      <c r="AX316" s="1083" t="str">
        <f t="shared" si="132"/>
        <v>AIC</v>
      </c>
      <c r="AY316" s="1083" t="str">
        <f t="shared" si="150"/>
        <v>ERB</v>
      </c>
      <c r="AZ316" s="1083" t="str">
        <f t="shared" si="150"/>
        <v>GRB</v>
      </c>
      <c r="BA316" s="1083" t="str">
        <f t="shared" si="150"/>
        <v>Non-Op</v>
      </c>
      <c r="BC316" s="623"/>
      <c r="BD316" s="623"/>
      <c r="BF316" s="623"/>
      <c r="BG316" s="623"/>
      <c r="BH316" s="623"/>
      <c r="BI316" s="623"/>
      <c r="BJ316" s="623"/>
      <c r="BK316" s="623"/>
      <c r="BL316" s="623"/>
      <c r="BN316" s="902"/>
    </row>
    <row r="317" spans="1:66" s="638" customFormat="1" ht="12" customHeight="1">
      <c r="A317" s="645">
        <v>16501003</v>
      </c>
      <c r="B317" s="646" t="s">
        <v>3613</v>
      </c>
      <c r="C317" s="647" t="s">
        <v>1684</v>
      </c>
      <c r="D317" s="648" t="s">
        <v>3098</v>
      </c>
      <c r="E317" s="648"/>
      <c r="F317" s="999"/>
      <c r="G317" s="648"/>
      <c r="H317" s="1171">
        <v>0</v>
      </c>
      <c r="I317" s="1171">
        <v>1165786.0900000001</v>
      </c>
      <c r="J317" s="1171">
        <v>300</v>
      </c>
      <c r="K317" s="1171">
        <v>300</v>
      </c>
      <c r="L317" s="1171">
        <v>300</v>
      </c>
      <c r="M317" s="1171">
        <v>300</v>
      </c>
      <c r="N317" s="1171">
        <v>300</v>
      </c>
      <c r="O317" s="1171">
        <v>300</v>
      </c>
      <c r="P317" s="1171">
        <v>300</v>
      </c>
      <c r="Q317" s="1171">
        <v>300</v>
      </c>
      <c r="R317" s="1171">
        <v>0</v>
      </c>
      <c r="S317" s="1171">
        <v>0</v>
      </c>
      <c r="T317" s="1171">
        <v>0</v>
      </c>
      <c r="U317" s="569"/>
      <c r="V317" s="569">
        <f t="shared" si="130"/>
        <v>97348.840833333335</v>
      </c>
      <c r="W317" s="1084"/>
      <c r="X317" s="1085"/>
      <c r="Y317" s="591">
        <f t="shared" si="152"/>
        <v>0</v>
      </c>
      <c r="Z317" s="899">
        <f t="shared" si="152"/>
        <v>0</v>
      </c>
      <c r="AA317" s="899">
        <f t="shared" si="152"/>
        <v>0</v>
      </c>
      <c r="AB317" s="1080">
        <f t="shared" si="135"/>
        <v>0</v>
      </c>
      <c r="AC317" s="1079">
        <f t="shared" si="136"/>
        <v>0</v>
      </c>
      <c r="AD317" s="899">
        <f t="shared" si="147"/>
        <v>0</v>
      </c>
      <c r="AE317" s="903">
        <f t="shared" si="144"/>
        <v>0</v>
      </c>
      <c r="AF317" s="1080">
        <f t="shared" si="145"/>
        <v>0</v>
      </c>
      <c r="AG317" s="1081">
        <f t="shared" si="137"/>
        <v>0</v>
      </c>
      <c r="AH317" s="1079">
        <f t="shared" si="138"/>
        <v>0</v>
      </c>
      <c r="AI317" s="901">
        <f t="shared" si="153"/>
        <v>97348.840833333335</v>
      </c>
      <c r="AJ317" s="899">
        <f t="shared" si="153"/>
        <v>0</v>
      </c>
      <c r="AK317" s="899">
        <f t="shared" si="153"/>
        <v>0</v>
      </c>
      <c r="AL317" s="1080">
        <f t="shared" si="139"/>
        <v>0</v>
      </c>
      <c r="AM317" s="1079">
        <f t="shared" si="140"/>
        <v>0</v>
      </c>
      <c r="AN317" s="899">
        <f t="shared" si="133"/>
        <v>0</v>
      </c>
      <c r="AO317" s="899">
        <f t="shared" si="134"/>
        <v>0</v>
      </c>
      <c r="AP317" s="899">
        <f t="shared" si="141"/>
        <v>0</v>
      </c>
      <c r="AQ317" s="1081">
        <f t="shared" si="151"/>
        <v>0</v>
      </c>
      <c r="AR317" s="1079">
        <f t="shared" si="131"/>
        <v>0</v>
      </c>
      <c r="AS317" s="153"/>
      <c r="AT317" s="1082"/>
      <c r="AU317" s="523"/>
      <c r="AV317" s="1083" t="str">
        <f t="shared" si="132"/>
        <v>CA</v>
      </c>
      <c r="AW317" s="1083" t="str">
        <f t="shared" si="132"/>
        <v>CL</v>
      </c>
      <c r="AX317" s="1083" t="str">
        <f t="shared" si="132"/>
        <v>AIC</v>
      </c>
      <c r="AY317" s="1083" t="str">
        <f t="shared" si="150"/>
        <v>ERB</v>
      </c>
      <c r="AZ317" s="1083" t="str">
        <f t="shared" si="150"/>
        <v>GRB</v>
      </c>
      <c r="BA317" s="1083" t="str">
        <f t="shared" si="150"/>
        <v>Non-Op</v>
      </c>
      <c r="BC317" s="623"/>
      <c r="BD317" s="623"/>
      <c r="BF317" s="623"/>
      <c r="BG317" s="623"/>
      <c r="BH317" s="623"/>
      <c r="BI317" s="623"/>
      <c r="BJ317" s="623"/>
      <c r="BK317" s="623"/>
      <c r="BL317" s="623"/>
      <c r="BN317" s="902"/>
    </row>
    <row r="318" spans="1:66" s="638" customFormat="1" ht="12" customHeight="1">
      <c r="A318" s="645">
        <v>16501013</v>
      </c>
      <c r="B318" s="646" t="s">
        <v>3614</v>
      </c>
      <c r="C318" s="647" t="s">
        <v>1685</v>
      </c>
      <c r="D318" s="648" t="s">
        <v>3098</v>
      </c>
      <c r="E318" s="648"/>
      <c r="F318" s="999"/>
      <c r="G318" s="648"/>
      <c r="H318" s="1171">
        <v>2113.2800000000002</v>
      </c>
      <c r="I318" s="1171">
        <v>2113.2800000000002</v>
      </c>
      <c r="J318" s="1171">
        <v>2113.2800000000002</v>
      </c>
      <c r="K318" s="1171">
        <v>2113.2800000000002</v>
      </c>
      <c r="L318" s="1171">
        <v>2113.2800000000002</v>
      </c>
      <c r="M318" s="1171">
        <v>2113.2800000000002</v>
      </c>
      <c r="N318" s="1171">
        <v>2113.2800000000002</v>
      </c>
      <c r="O318" s="1171">
        <v>2113.2800000000002</v>
      </c>
      <c r="P318" s="1171">
        <v>2113.2800000000002</v>
      </c>
      <c r="Q318" s="1171">
        <v>2113.2800000000002</v>
      </c>
      <c r="R318" s="1171">
        <v>18902.03</v>
      </c>
      <c r="S318" s="1171">
        <v>18902.03</v>
      </c>
      <c r="T318" s="1171">
        <v>0</v>
      </c>
      <c r="U318" s="569"/>
      <c r="V318" s="569">
        <f t="shared" si="130"/>
        <v>4823.3516666666665</v>
      </c>
      <c r="W318" s="1084"/>
      <c r="X318" s="1085"/>
      <c r="Y318" s="591">
        <f t="shared" si="152"/>
        <v>0</v>
      </c>
      <c r="Z318" s="899">
        <f t="shared" si="152"/>
        <v>0</v>
      </c>
      <c r="AA318" s="899">
        <f t="shared" si="152"/>
        <v>0</v>
      </c>
      <c r="AB318" s="1080">
        <f t="shared" si="135"/>
        <v>0</v>
      </c>
      <c r="AC318" s="1079">
        <f t="shared" si="136"/>
        <v>0</v>
      </c>
      <c r="AD318" s="899">
        <f t="shared" si="147"/>
        <v>0</v>
      </c>
      <c r="AE318" s="903">
        <f t="shared" si="144"/>
        <v>0</v>
      </c>
      <c r="AF318" s="1080">
        <f t="shared" si="145"/>
        <v>0</v>
      </c>
      <c r="AG318" s="1081">
        <f t="shared" si="137"/>
        <v>0</v>
      </c>
      <c r="AH318" s="1079">
        <f t="shared" si="138"/>
        <v>0</v>
      </c>
      <c r="AI318" s="901">
        <f t="shared" si="153"/>
        <v>4823.3516666666665</v>
      </c>
      <c r="AJ318" s="899">
        <f t="shared" si="153"/>
        <v>0</v>
      </c>
      <c r="AK318" s="899">
        <f t="shared" si="153"/>
        <v>0</v>
      </c>
      <c r="AL318" s="1080">
        <f t="shared" si="139"/>
        <v>0</v>
      </c>
      <c r="AM318" s="1079">
        <f t="shared" si="140"/>
        <v>0</v>
      </c>
      <c r="AN318" s="899">
        <f t="shared" si="133"/>
        <v>0</v>
      </c>
      <c r="AO318" s="899">
        <f t="shared" si="134"/>
        <v>0</v>
      </c>
      <c r="AP318" s="899">
        <f t="shared" si="141"/>
        <v>0</v>
      </c>
      <c r="AQ318" s="1081">
        <f t="shared" si="151"/>
        <v>0</v>
      </c>
      <c r="AR318" s="1079">
        <f t="shared" si="131"/>
        <v>0</v>
      </c>
      <c r="AS318" s="153"/>
      <c r="AT318" s="1082"/>
      <c r="AU318" s="523"/>
      <c r="AV318" s="1083" t="str">
        <f t="shared" si="132"/>
        <v>CA</v>
      </c>
      <c r="AW318" s="1083" t="str">
        <f t="shared" si="132"/>
        <v>CL</v>
      </c>
      <c r="AX318" s="1083" t="str">
        <f t="shared" si="132"/>
        <v>AIC</v>
      </c>
      <c r="AY318" s="1083" t="str">
        <f t="shared" si="150"/>
        <v>ERB</v>
      </c>
      <c r="AZ318" s="1083" t="str">
        <f t="shared" si="150"/>
        <v>GRB</v>
      </c>
      <c r="BA318" s="1083" t="str">
        <f t="shared" si="150"/>
        <v>Non-Op</v>
      </c>
      <c r="BC318" s="623"/>
      <c r="BD318" s="623"/>
      <c r="BF318" s="623"/>
      <c r="BG318" s="623"/>
      <c r="BH318" s="623"/>
      <c r="BI318" s="623"/>
      <c r="BJ318" s="623"/>
      <c r="BK318" s="623"/>
      <c r="BL318" s="623"/>
      <c r="BN318" s="902"/>
    </row>
    <row r="319" spans="1:66" s="638" customFormat="1" ht="12" customHeight="1">
      <c r="A319" s="687">
        <v>16501023</v>
      </c>
      <c r="B319" s="648" t="s">
        <v>3615</v>
      </c>
      <c r="C319" s="647" t="s">
        <v>2947</v>
      </c>
      <c r="D319" s="648" t="s">
        <v>3098</v>
      </c>
      <c r="E319" s="648"/>
      <c r="F319" s="649">
        <v>42752</v>
      </c>
      <c r="G319" s="648"/>
      <c r="H319" s="1171">
        <v>0</v>
      </c>
      <c r="I319" s="1171">
        <v>0</v>
      </c>
      <c r="J319" s="1171">
        <v>0</v>
      </c>
      <c r="K319" s="1171">
        <v>0</v>
      </c>
      <c r="L319" s="1171">
        <v>0</v>
      </c>
      <c r="M319" s="1171">
        <v>0</v>
      </c>
      <c r="N319" s="1171">
        <v>0</v>
      </c>
      <c r="O319" s="1171">
        <v>0</v>
      </c>
      <c r="P319" s="1171">
        <v>0</v>
      </c>
      <c r="Q319" s="1171">
        <v>0</v>
      </c>
      <c r="R319" s="1171">
        <v>0</v>
      </c>
      <c r="S319" s="1171">
        <v>0</v>
      </c>
      <c r="T319" s="1171">
        <v>0</v>
      </c>
      <c r="U319" s="569"/>
      <c r="V319" s="569">
        <f t="shared" si="130"/>
        <v>0</v>
      </c>
      <c r="W319" s="1090"/>
      <c r="X319" s="1091"/>
      <c r="Y319" s="591">
        <f t="shared" si="152"/>
        <v>0</v>
      </c>
      <c r="Z319" s="899">
        <f t="shared" si="152"/>
        <v>0</v>
      </c>
      <c r="AA319" s="899">
        <f t="shared" si="152"/>
        <v>0</v>
      </c>
      <c r="AB319" s="1080">
        <f t="shared" si="135"/>
        <v>0</v>
      </c>
      <c r="AC319" s="1079">
        <f t="shared" si="136"/>
        <v>0</v>
      </c>
      <c r="AD319" s="899">
        <f t="shared" si="147"/>
        <v>0</v>
      </c>
      <c r="AE319" s="903">
        <f t="shared" si="144"/>
        <v>0</v>
      </c>
      <c r="AF319" s="1080">
        <f t="shared" si="145"/>
        <v>0</v>
      </c>
      <c r="AG319" s="1081">
        <f t="shared" si="137"/>
        <v>0</v>
      </c>
      <c r="AH319" s="1079">
        <f t="shared" si="138"/>
        <v>0</v>
      </c>
      <c r="AI319" s="901">
        <f t="shared" si="153"/>
        <v>0</v>
      </c>
      <c r="AJ319" s="899">
        <f t="shared" si="153"/>
        <v>0</v>
      </c>
      <c r="AK319" s="899">
        <f t="shared" si="153"/>
        <v>0</v>
      </c>
      <c r="AL319" s="1080">
        <f t="shared" si="139"/>
        <v>0</v>
      </c>
      <c r="AM319" s="1079">
        <f t="shared" si="140"/>
        <v>0</v>
      </c>
      <c r="AN319" s="899">
        <f t="shared" si="133"/>
        <v>0</v>
      </c>
      <c r="AO319" s="899">
        <f t="shared" si="134"/>
        <v>0</v>
      </c>
      <c r="AP319" s="899">
        <f t="shared" si="141"/>
        <v>0</v>
      </c>
      <c r="AQ319" s="1081">
        <f t="shared" si="151"/>
        <v>0</v>
      </c>
      <c r="AR319" s="1079">
        <f t="shared" si="131"/>
        <v>0</v>
      </c>
      <c r="AS319" s="153"/>
      <c r="AT319" s="1082"/>
      <c r="AU319" s="523"/>
      <c r="AV319" s="1083" t="str">
        <f t="shared" si="132"/>
        <v>CA</v>
      </c>
      <c r="AW319" s="1083" t="str">
        <f t="shared" si="132"/>
        <v>CL</v>
      </c>
      <c r="AX319" s="1083" t="str">
        <f t="shared" si="132"/>
        <v>AIC</v>
      </c>
      <c r="AY319" s="1083" t="str">
        <f t="shared" si="150"/>
        <v>ERB</v>
      </c>
      <c r="AZ319" s="1083" t="str">
        <f t="shared" si="150"/>
        <v>GRB</v>
      </c>
      <c r="BA319" s="1083" t="str">
        <f t="shared" si="150"/>
        <v>Non-Op</v>
      </c>
      <c r="BC319" s="623"/>
      <c r="BD319" s="623"/>
      <c r="BF319" s="623"/>
      <c r="BG319" s="623"/>
      <c r="BH319" s="623"/>
      <c r="BI319" s="623"/>
      <c r="BJ319" s="623"/>
      <c r="BK319" s="623"/>
      <c r="BL319" s="623"/>
      <c r="BN319" s="924"/>
    </row>
    <row r="320" spans="1:66" s="638" customFormat="1" ht="12" customHeight="1">
      <c r="A320" s="676">
        <v>16501033</v>
      </c>
      <c r="B320" s="635" t="s">
        <v>3616</v>
      </c>
      <c r="C320" s="634" t="s">
        <v>2948</v>
      </c>
      <c r="D320" s="635" t="s">
        <v>3098</v>
      </c>
      <c r="E320" s="635"/>
      <c r="F320" s="675">
        <v>42964</v>
      </c>
      <c r="G320" s="635"/>
      <c r="H320" s="1168">
        <v>0</v>
      </c>
      <c r="I320" s="1168">
        <v>0</v>
      </c>
      <c r="J320" s="1168">
        <v>0</v>
      </c>
      <c r="K320" s="1168">
        <v>0</v>
      </c>
      <c r="L320" s="1168">
        <v>0</v>
      </c>
      <c r="M320" s="1168">
        <v>0</v>
      </c>
      <c r="N320" s="1168">
        <v>0</v>
      </c>
      <c r="O320" s="1168">
        <v>0</v>
      </c>
      <c r="P320" s="1168">
        <v>0</v>
      </c>
      <c r="Q320" s="1168">
        <v>0</v>
      </c>
      <c r="R320" s="1168">
        <v>0</v>
      </c>
      <c r="S320" s="1168">
        <v>0</v>
      </c>
      <c r="T320" s="1168">
        <v>0</v>
      </c>
      <c r="U320" s="567"/>
      <c r="V320" s="567">
        <f t="shared" si="130"/>
        <v>0</v>
      </c>
      <c r="W320" s="1090"/>
      <c r="X320" s="1091"/>
      <c r="Y320" s="591">
        <f t="shared" si="152"/>
        <v>0</v>
      </c>
      <c r="Z320" s="899">
        <f t="shared" si="152"/>
        <v>0</v>
      </c>
      <c r="AA320" s="899">
        <f t="shared" si="152"/>
        <v>0</v>
      </c>
      <c r="AB320" s="1080">
        <f t="shared" si="135"/>
        <v>0</v>
      </c>
      <c r="AC320" s="1079">
        <f t="shared" si="136"/>
        <v>0</v>
      </c>
      <c r="AD320" s="899">
        <f t="shared" si="147"/>
        <v>0</v>
      </c>
      <c r="AE320" s="903">
        <f t="shared" si="144"/>
        <v>0</v>
      </c>
      <c r="AF320" s="1080">
        <f t="shared" si="145"/>
        <v>0</v>
      </c>
      <c r="AG320" s="1081">
        <f t="shared" si="137"/>
        <v>0</v>
      </c>
      <c r="AH320" s="1079">
        <f t="shared" si="138"/>
        <v>0</v>
      </c>
      <c r="AI320" s="901">
        <f t="shared" si="153"/>
        <v>0</v>
      </c>
      <c r="AJ320" s="899">
        <f t="shared" si="153"/>
        <v>0</v>
      </c>
      <c r="AK320" s="899">
        <f t="shared" si="153"/>
        <v>0</v>
      </c>
      <c r="AL320" s="1080">
        <f t="shared" si="139"/>
        <v>0</v>
      </c>
      <c r="AM320" s="1079">
        <f t="shared" si="140"/>
        <v>0</v>
      </c>
      <c r="AN320" s="899">
        <f t="shared" si="133"/>
        <v>0</v>
      </c>
      <c r="AO320" s="899">
        <f t="shared" si="134"/>
        <v>0</v>
      </c>
      <c r="AP320" s="899">
        <f t="shared" si="141"/>
        <v>0</v>
      </c>
      <c r="AQ320" s="1081">
        <f t="shared" si="151"/>
        <v>0</v>
      </c>
      <c r="AR320" s="1079">
        <f t="shared" si="131"/>
        <v>0</v>
      </c>
      <c r="AS320" s="153"/>
      <c r="AT320" s="1082"/>
      <c r="AU320" s="523"/>
      <c r="AV320" s="1083" t="str">
        <f t="shared" si="132"/>
        <v>CA</v>
      </c>
      <c r="AW320" s="1083" t="str">
        <f t="shared" si="132"/>
        <v>CL</v>
      </c>
      <c r="AX320" s="1083" t="str">
        <f t="shared" si="132"/>
        <v>AIC</v>
      </c>
      <c r="AY320" s="1083" t="str">
        <f t="shared" si="150"/>
        <v>ERB</v>
      </c>
      <c r="AZ320" s="1083" t="str">
        <f t="shared" si="150"/>
        <v>GRB</v>
      </c>
      <c r="BA320" s="1083" t="str">
        <f t="shared" si="150"/>
        <v>Non-Op</v>
      </c>
      <c r="BC320" s="623"/>
      <c r="BD320" s="623"/>
      <c r="BF320" s="623"/>
      <c r="BG320" s="623"/>
      <c r="BH320" s="623"/>
      <c r="BI320" s="623"/>
      <c r="BJ320" s="623"/>
      <c r="BK320" s="623"/>
      <c r="BL320" s="623"/>
      <c r="BN320" s="924"/>
    </row>
    <row r="321" spans="1:66" s="638" customFormat="1" ht="12" customHeight="1">
      <c r="A321" s="687">
        <v>16501043</v>
      </c>
      <c r="B321" s="648" t="s">
        <v>3617</v>
      </c>
      <c r="C321" s="647" t="s">
        <v>2949</v>
      </c>
      <c r="D321" s="648" t="s">
        <v>3098</v>
      </c>
      <c r="E321" s="648"/>
      <c r="F321" s="649">
        <v>42903</v>
      </c>
      <c r="G321" s="648"/>
      <c r="H321" s="1171">
        <v>0</v>
      </c>
      <c r="I321" s="1171">
        <v>0</v>
      </c>
      <c r="J321" s="1171">
        <v>0</v>
      </c>
      <c r="K321" s="1171">
        <v>0</v>
      </c>
      <c r="L321" s="1171">
        <v>0</v>
      </c>
      <c r="M321" s="1171">
        <v>0</v>
      </c>
      <c r="N321" s="1171">
        <v>0</v>
      </c>
      <c r="O321" s="1171">
        <v>0</v>
      </c>
      <c r="P321" s="1171">
        <v>0</v>
      </c>
      <c r="Q321" s="1171">
        <v>0</v>
      </c>
      <c r="R321" s="1171">
        <v>0</v>
      </c>
      <c r="S321" s="1171">
        <v>0</v>
      </c>
      <c r="T321" s="1171">
        <v>0</v>
      </c>
      <c r="U321" s="569"/>
      <c r="V321" s="569">
        <f t="shared" si="130"/>
        <v>0</v>
      </c>
      <c r="W321" s="1090"/>
      <c r="X321" s="1091"/>
      <c r="Y321" s="591">
        <f t="shared" si="152"/>
        <v>0</v>
      </c>
      <c r="Z321" s="899">
        <f t="shared" si="152"/>
        <v>0</v>
      </c>
      <c r="AA321" s="899">
        <f t="shared" si="152"/>
        <v>0</v>
      </c>
      <c r="AB321" s="1080">
        <f t="shared" si="135"/>
        <v>0</v>
      </c>
      <c r="AC321" s="1079">
        <f t="shared" si="136"/>
        <v>0</v>
      </c>
      <c r="AD321" s="899">
        <f t="shared" si="147"/>
        <v>0</v>
      </c>
      <c r="AE321" s="903">
        <f t="shared" si="144"/>
        <v>0</v>
      </c>
      <c r="AF321" s="1080">
        <f t="shared" si="145"/>
        <v>0</v>
      </c>
      <c r="AG321" s="1081">
        <f t="shared" si="137"/>
        <v>0</v>
      </c>
      <c r="AH321" s="1079">
        <f t="shared" si="138"/>
        <v>0</v>
      </c>
      <c r="AI321" s="901">
        <f t="shared" si="153"/>
        <v>0</v>
      </c>
      <c r="AJ321" s="899">
        <f t="shared" si="153"/>
        <v>0</v>
      </c>
      <c r="AK321" s="899">
        <f t="shared" si="153"/>
        <v>0</v>
      </c>
      <c r="AL321" s="1080">
        <f t="shared" si="139"/>
        <v>0</v>
      </c>
      <c r="AM321" s="1079">
        <f t="shared" si="140"/>
        <v>0</v>
      </c>
      <c r="AN321" s="899">
        <f t="shared" si="133"/>
        <v>0</v>
      </c>
      <c r="AO321" s="899">
        <f t="shared" si="134"/>
        <v>0</v>
      </c>
      <c r="AP321" s="899">
        <f t="shared" si="141"/>
        <v>0</v>
      </c>
      <c r="AQ321" s="1081">
        <f t="shared" si="151"/>
        <v>0</v>
      </c>
      <c r="AR321" s="1079">
        <f t="shared" si="131"/>
        <v>0</v>
      </c>
      <c r="AS321" s="153"/>
      <c r="AT321" s="1082"/>
      <c r="AU321" s="523"/>
      <c r="AV321" s="1083" t="str">
        <f t="shared" si="132"/>
        <v>CA</v>
      </c>
      <c r="AW321" s="1083" t="str">
        <f t="shared" si="132"/>
        <v>CL</v>
      </c>
      <c r="AX321" s="1083" t="str">
        <f t="shared" si="132"/>
        <v>AIC</v>
      </c>
      <c r="AY321" s="1083" t="str">
        <f t="shared" si="150"/>
        <v>ERB</v>
      </c>
      <c r="AZ321" s="1083" t="str">
        <f t="shared" si="150"/>
        <v>GRB</v>
      </c>
      <c r="BA321" s="1083" t="str">
        <f t="shared" si="150"/>
        <v>Non-Op</v>
      </c>
      <c r="BC321" s="623"/>
      <c r="BD321" s="623"/>
      <c r="BF321" s="623"/>
      <c r="BG321" s="623"/>
      <c r="BH321" s="623"/>
      <c r="BI321" s="623"/>
      <c r="BJ321" s="623"/>
      <c r="BK321" s="623"/>
      <c r="BL321" s="623"/>
      <c r="BN321" s="924"/>
    </row>
    <row r="322" spans="1:66" s="638" customFormat="1" ht="12" customHeight="1">
      <c r="A322" s="643">
        <v>16501051</v>
      </c>
      <c r="B322" s="644" t="s">
        <v>3618</v>
      </c>
      <c r="C322" s="634" t="s">
        <v>1686</v>
      </c>
      <c r="D322" s="635" t="s">
        <v>3098</v>
      </c>
      <c r="E322" s="635"/>
      <c r="F322" s="998"/>
      <c r="G322" s="635"/>
      <c r="H322" s="1168">
        <v>0</v>
      </c>
      <c r="I322" s="1168">
        <v>0</v>
      </c>
      <c r="J322" s="1168">
        <v>0</v>
      </c>
      <c r="K322" s="1168">
        <v>0</v>
      </c>
      <c r="L322" s="1168">
        <v>0</v>
      </c>
      <c r="M322" s="1168">
        <v>0</v>
      </c>
      <c r="N322" s="1168">
        <v>0</v>
      </c>
      <c r="O322" s="1168">
        <v>0</v>
      </c>
      <c r="P322" s="1168">
        <v>0</v>
      </c>
      <c r="Q322" s="1168">
        <v>0</v>
      </c>
      <c r="R322" s="1168">
        <v>0</v>
      </c>
      <c r="S322" s="1168">
        <v>0</v>
      </c>
      <c r="T322" s="1168">
        <v>0</v>
      </c>
      <c r="U322" s="567"/>
      <c r="V322" s="567">
        <f t="shared" si="130"/>
        <v>0</v>
      </c>
      <c r="W322" s="1084"/>
      <c r="X322" s="1085"/>
      <c r="Y322" s="591">
        <f t="shared" si="152"/>
        <v>0</v>
      </c>
      <c r="Z322" s="899">
        <f t="shared" si="152"/>
        <v>0</v>
      </c>
      <c r="AA322" s="899">
        <f t="shared" si="152"/>
        <v>0</v>
      </c>
      <c r="AB322" s="1080">
        <f t="shared" si="135"/>
        <v>0</v>
      </c>
      <c r="AC322" s="1079">
        <f t="shared" si="136"/>
        <v>0</v>
      </c>
      <c r="AD322" s="899">
        <f t="shared" si="147"/>
        <v>0</v>
      </c>
      <c r="AE322" s="903">
        <f t="shared" si="144"/>
        <v>0</v>
      </c>
      <c r="AF322" s="1080">
        <f t="shared" si="145"/>
        <v>0</v>
      </c>
      <c r="AG322" s="1081">
        <f t="shared" si="137"/>
        <v>0</v>
      </c>
      <c r="AH322" s="1079">
        <f t="shared" si="138"/>
        <v>0</v>
      </c>
      <c r="AI322" s="901">
        <f t="shared" si="153"/>
        <v>0</v>
      </c>
      <c r="AJ322" s="899">
        <f t="shared" si="153"/>
        <v>0</v>
      </c>
      <c r="AK322" s="899">
        <f t="shared" si="153"/>
        <v>0</v>
      </c>
      <c r="AL322" s="1080">
        <f t="shared" si="139"/>
        <v>0</v>
      </c>
      <c r="AM322" s="1079">
        <f t="shared" si="140"/>
        <v>0</v>
      </c>
      <c r="AN322" s="899">
        <f t="shared" si="133"/>
        <v>0</v>
      </c>
      <c r="AO322" s="899">
        <f t="shared" si="134"/>
        <v>0</v>
      </c>
      <c r="AP322" s="899">
        <f t="shared" si="141"/>
        <v>0</v>
      </c>
      <c r="AQ322" s="1081">
        <f t="shared" si="151"/>
        <v>0</v>
      </c>
      <c r="AR322" s="1079">
        <f t="shared" si="131"/>
        <v>0</v>
      </c>
      <c r="AS322" s="153"/>
      <c r="AT322" s="1082"/>
      <c r="AU322" s="523"/>
      <c r="AV322" s="1083" t="str">
        <f t="shared" si="132"/>
        <v>CA</v>
      </c>
      <c r="AW322" s="1083" t="str">
        <f t="shared" si="132"/>
        <v>CL</v>
      </c>
      <c r="AX322" s="1083" t="str">
        <f t="shared" si="132"/>
        <v>AIC</v>
      </c>
      <c r="AY322" s="1083" t="str">
        <f t="shared" si="150"/>
        <v>ERB</v>
      </c>
      <c r="AZ322" s="1083" t="str">
        <f t="shared" si="150"/>
        <v>GRB</v>
      </c>
      <c r="BA322" s="1083" t="str">
        <f t="shared" si="150"/>
        <v>Non-Op</v>
      </c>
      <c r="BC322" s="623"/>
      <c r="BD322" s="623"/>
      <c r="BF322" s="623"/>
      <c r="BG322" s="623"/>
      <c r="BH322" s="623"/>
      <c r="BI322" s="623"/>
      <c r="BJ322" s="623"/>
      <c r="BK322" s="623"/>
      <c r="BL322" s="623"/>
      <c r="BN322" s="902"/>
    </row>
    <row r="323" spans="1:66" s="638" customFormat="1" ht="12" customHeight="1">
      <c r="A323" s="676">
        <v>16501053</v>
      </c>
      <c r="B323" s="635" t="s">
        <v>3619</v>
      </c>
      <c r="C323" s="634" t="s">
        <v>2950</v>
      </c>
      <c r="D323" s="635" t="s">
        <v>3098</v>
      </c>
      <c r="E323" s="635"/>
      <c r="F323" s="998">
        <v>42783</v>
      </c>
      <c r="G323" s="635"/>
      <c r="H323" s="1168">
        <v>0</v>
      </c>
      <c r="I323" s="1168">
        <v>0</v>
      </c>
      <c r="J323" s="1168">
        <v>0</v>
      </c>
      <c r="K323" s="1168">
        <v>0</v>
      </c>
      <c r="L323" s="1168">
        <v>0</v>
      </c>
      <c r="M323" s="1168">
        <v>0</v>
      </c>
      <c r="N323" s="1168">
        <v>0</v>
      </c>
      <c r="O323" s="1168">
        <v>0</v>
      </c>
      <c r="P323" s="1168">
        <v>0</v>
      </c>
      <c r="Q323" s="1168">
        <v>0</v>
      </c>
      <c r="R323" s="1168">
        <v>0</v>
      </c>
      <c r="S323" s="1168">
        <v>0</v>
      </c>
      <c r="T323" s="1168">
        <v>0</v>
      </c>
      <c r="U323" s="567"/>
      <c r="V323" s="567">
        <f t="shared" si="130"/>
        <v>0</v>
      </c>
      <c r="W323" s="1090"/>
      <c r="X323" s="1091"/>
      <c r="Y323" s="591">
        <f t="shared" si="152"/>
        <v>0</v>
      </c>
      <c r="Z323" s="899">
        <f t="shared" si="152"/>
        <v>0</v>
      </c>
      <c r="AA323" s="899">
        <f t="shared" si="152"/>
        <v>0</v>
      </c>
      <c r="AB323" s="1080">
        <f t="shared" si="135"/>
        <v>0</v>
      </c>
      <c r="AC323" s="1079">
        <f t="shared" si="136"/>
        <v>0</v>
      </c>
      <c r="AD323" s="899">
        <f t="shared" si="147"/>
        <v>0</v>
      </c>
      <c r="AE323" s="903">
        <f t="shared" si="144"/>
        <v>0</v>
      </c>
      <c r="AF323" s="1080">
        <f t="shared" si="145"/>
        <v>0</v>
      </c>
      <c r="AG323" s="1081">
        <f t="shared" si="137"/>
        <v>0</v>
      </c>
      <c r="AH323" s="1079">
        <f t="shared" si="138"/>
        <v>0</v>
      </c>
      <c r="AI323" s="901">
        <f t="shared" si="153"/>
        <v>0</v>
      </c>
      <c r="AJ323" s="899">
        <f t="shared" si="153"/>
        <v>0</v>
      </c>
      <c r="AK323" s="899">
        <f t="shared" si="153"/>
        <v>0</v>
      </c>
      <c r="AL323" s="1080">
        <f t="shared" si="139"/>
        <v>0</v>
      </c>
      <c r="AM323" s="1079">
        <f t="shared" si="140"/>
        <v>0</v>
      </c>
      <c r="AN323" s="899">
        <f t="shared" si="133"/>
        <v>0</v>
      </c>
      <c r="AO323" s="899">
        <f t="shared" si="134"/>
        <v>0</v>
      </c>
      <c r="AP323" s="899">
        <f t="shared" si="141"/>
        <v>0</v>
      </c>
      <c r="AQ323" s="1081">
        <f t="shared" si="151"/>
        <v>0</v>
      </c>
      <c r="AR323" s="1079">
        <f t="shared" si="131"/>
        <v>0</v>
      </c>
      <c r="AS323" s="153"/>
      <c r="AT323" s="1082"/>
      <c r="AU323" s="523"/>
      <c r="AV323" s="1083" t="str">
        <f t="shared" si="132"/>
        <v>CA</v>
      </c>
      <c r="AW323" s="1083" t="str">
        <f t="shared" si="132"/>
        <v>CL</v>
      </c>
      <c r="AX323" s="1083" t="str">
        <f t="shared" si="132"/>
        <v>AIC</v>
      </c>
      <c r="AY323" s="1083" t="str">
        <f t="shared" si="150"/>
        <v>ERB</v>
      </c>
      <c r="AZ323" s="1083" t="str">
        <f t="shared" si="150"/>
        <v>GRB</v>
      </c>
      <c r="BA323" s="1083" t="str">
        <f t="shared" si="150"/>
        <v>Non-Op</v>
      </c>
      <c r="BC323" s="623"/>
      <c r="BD323" s="623"/>
      <c r="BF323" s="623"/>
      <c r="BG323" s="623"/>
      <c r="BH323" s="623"/>
      <c r="BI323" s="623"/>
      <c r="BJ323" s="623"/>
      <c r="BK323" s="623"/>
      <c r="BL323" s="623"/>
      <c r="BN323" s="902"/>
    </row>
    <row r="324" spans="1:66" s="638" customFormat="1" ht="12" customHeight="1">
      <c r="A324" s="643">
        <v>16501083</v>
      </c>
      <c r="B324" s="644" t="s">
        <v>3620</v>
      </c>
      <c r="C324" s="634" t="s">
        <v>1687</v>
      </c>
      <c r="D324" s="635" t="s">
        <v>3098</v>
      </c>
      <c r="E324" s="635"/>
      <c r="F324" s="634"/>
      <c r="G324" s="635"/>
      <c r="H324" s="1168">
        <v>8980.94</v>
      </c>
      <c r="I324" s="1168">
        <v>8230.94</v>
      </c>
      <c r="J324" s="1168">
        <v>7230.94</v>
      </c>
      <c r="K324" s="1168">
        <v>7230.94</v>
      </c>
      <c r="L324" s="1168">
        <v>6980.94</v>
      </c>
      <c r="M324" s="1168">
        <v>6730.94</v>
      </c>
      <c r="N324" s="1168">
        <v>6480.94</v>
      </c>
      <c r="O324" s="1168">
        <v>6230.94</v>
      </c>
      <c r="P324" s="1168">
        <v>6230.94</v>
      </c>
      <c r="Q324" s="1168">
        <v>5730.94</v>
      </c>
      <c r="R324" s="1168">
        <v>5480.94</v>
      </c>
      <c r="S324" s="1168">
        <v>5230.9399999999996</v>
      </c>
      <c r="T324" s="1168">
        <v>4230.9399999999996</v>
      </c>
      <c r="U324" s="567"/>
      <c r="V324" s="567">
        <f t="shared" si="130"/>
        <v>6533.0233333333344</v>
      </c>
      <c r="W324" s="1084"/>
      <c r="X324" s="1085"/>
      <c r="Y324" s="591">
        <f t="shared" si="152"/>
        <v>4230.9399999999996</v>
      </c>
      <c r="Z324" s="899">
        <f t="shared" si="152"/>
        <v>0</v>
      </c>
      <c r="AA324" s="899">
        <f t="shared" si="152"/>
        <v>0</v>
      </c>
      <c r="AB324" s="1080">
        <f t="shared" si="135"/>
        <v>0</v>
      </c>
      <c r="AC324" s="1079">
        <f t="shared" si="136"/>
        <v>0</v>
      </c>
      <c r="AD324" s="899">
        <f t="shared" si="147"/>
        <v>0</v>
      </c>
      <c r="AE324" s="903">
        <f t="shared" si="144"/>
        <v>0</v>
      </c>
      <c r="AF324" s="1080">
        <f t="shared" si="145"/>
        <v>0</v>
      </c>
      <c r="AG324" s="1081">
        <f t="shared" si="137"/>
        <v>0</v>
      </c>
      <c r="AH324" s="1079">
        <f t="shared" si="138"/>
        <v>0</v>
      </c>
      <c r="AI324" s="901">
        <f t="shared" si="153"/>
        <v>6533.0233333333344</v>
      </c>
      <c r="AJ324" s="899">
        <f t="shared" si="153"/>
        <v>0</v>
      </c>
      <c r="AK324" s="899">
        <f t="shared" si="153"/>
        <v>0</v>
      </c>
      <c r="AL324" s="1080">
        <f t="shared" si="139"/>
        <v>0</v>
      </c>
      <c r="AM324" s="1079">
        <f t="shared" si="140"/>
        <v>0</v>
      </c>
      <c r="AN324" s="899">
        <f t="shared" si="133"/>
        <v>0</v>
      </c>
      <c r="AO324" s="899">
        <f t="shared" si="134"/>
        <v>0</v>
      </c>
      <c r="AP324" s="899">
        <f t="shared" si="141"/>
        <v>0</v>
      </c>
      <c r="AQ324" s="1081">
        <f t="shared" si="151"/>
        <v>0</v>
      </c>
      <c r="AR324" s="1079">
        <f t="shared" si="131"/>
        <v>0</v>
      </c>
      <c r="AS324" s="153"/>
      <c r="AT324" s="1082"/>
      <c r="AU324" s="523"/>
      <c r="AV324" s="1083" t="str">
        <f t="shared" si="132"/>
        <v>CA</v>
      </c>
      <c r="AW324" s="1083" t="str">
        <f t="shared" si="132"/>
        <v>CL</v>
      </c>
      <c r="AX324" s="1083" t="str">
        <f t="shared" si="132"/>
        <v>AIC</v>
      </c>
      <c r="AY324" s="1083" t="str">
        <f t="shared" si="150"/>
        <v>ERB</v>
      </c>
      <c r="AZ324" s="1083" t="str">
        <f t="shared" si="150"/>
        <v>GRB</v>
      </c>
      <c r="BA324" s="1083" t="str">
        <f t="shared" si="150"/>
        <v>Non-Op</v>
      </c>
      <c r="BC324" s="623"/>
      <c r="BD324" s="623"/>
      <c r="BF324" s="623"/>
      <c r="BG324" s="623"/>
      <c r="BH324" s="623"/>
      <c r="BI324" s="623"/>
      <c r="BJ324" s="623"/>
      <c r="BK324" s="623"/>
      <c r="BL324" s="623"/>
      <c r="BN324" s="902"/>
    </row>
    <row r="325" spans="1:66" s="638" customFormat="1" ht="12" customHeight="1">
      <c r="A325" s="676">
        <v>16501101</v>
      </c>
      <c r="B325" s="635" t="s">
        <v>3621</v>
      </c>
      <c r="C325" s="634" t="s">
        <v>1688</v>
      </c>
      <c r="D325" s="635" t="s">
        <v>3098</v>
      </c>
      <c r="E325" s="635"/>
      <c r="F325" s="634"/>
      <c r="G325" s="635"/>
      <c r="H325" s="1168">
        <v>0</v>
      </c>
      <c r="I325" s="1168">
        <v>0</v>
      </c>
      <c r="J325" s="1168">
        <v>0</v>
      </c>
      <c r="K325" s="1168">
        <v>0</v>
      </c>
      <c r="L325" s="1168">
        <v>0</v>
      </c>
      <c r="M325" s="1168">
        <v>0</v>
      </c>
      <c r="N325" s="1168">
        <v>0</v>
      </c>
      <c r="O325" s="1168">
        <v>0</v>
      </c>
      <c r="P325" s="1168">
        <v>0</v>
      </c>
      <c r="Q325" s="1168">
        <v>0</v>
      </c>
      <c r="R325" s="1168">
        <v>0</v>
      </c>
      <c r="S325" s="1168">
        <v>0</v>
      </c>
      <c r="T325" s="1168">
        <v>0</v>
      </c>
      <c r="U325" s="567"/>
      <c r="V325" s="567">
        <f t="shared" si="130"/>
        <v>0</v>
      </c>
      <c r="W325" s="1084"/>
      <c r="X325" s="1085"/>
      <c r="Y325" s="591">
        <f t="shared" si="152"/>
        <v>0</v>
      </c>
      <c r="Z325" s="899">
        <f t="shared" si="152"/>
        <v>0</v>
      </c>
      <c r="AA325" s="899">
        <f t="shared" si="152"/>
        <v>0</v>
      </c>
      <c r="AB325" s="1080">
        <f t="shared" si="135"/>
        <v>0</v>
      </c>
      <c r="AC325" s="1079">
        <f t="shared" si="136"/>
        <v>0</v>
      </c>
      <c r="AD325" s="899">
        <f t="shared" si="147"/>
        <v>0</v>
      </c>
      <c r="AE325" s="903">
        <f t="shared" si="144"/>
        <v>0</v>
      </c>
      <c r="AF325" s="1080">
        <f t="shared" si="145"/>
        <v>0</v>
      </c>
      <c r="AG325" s="1081">
        <f t="shared" si="137"/>
        <v>0</v>
      </c>
      <c r="AH325" s="1079">
        <f t="shared" si="138"/>
        <v>0</v>
      </c>
      <c r="AI325" s="901">
        <f t="shared" si="153"/>
        <v>0</v>
      </c>
      <c r="AJ325" s="899">
        <f t="shared" si="153"/>
        <v>0</v>
      </c>
      <c r="AK325" s="899">
        <f t="shared" si="153"/>
        <v>0</v>
      </c>
      <c r="AL325" s="1080">
        <f t="shared" si="139"/>
        <v>0</v>
      </c>
      <c r="AM325" s="1079">
        <f t="shared" si="140"/>
        <v>0</v>
      </c>
      <c r="AN325" s="899">
        <f t="shared" si="133"/>
        <v>0</v>
      </c>
      <c r="AO325" s="899">
        <f t="shared" si="134"/>
        <v>0</v>
      </c>
      <c r="AP325" s="899">
        <f t="shared" si="141"/>
        <v>0</v>
      </c>
      <c r="AQ325" s="1081">
        <f t="shared" si="151"/>
        <v>0</v>
      </c>
      <c r="AR325" s="1079">
        <f t="shared" si="131"/>
        <v>0</v>
      </c>
      <c r="AS325" s="153"/>
      <c r="AT325" s="1082"/>
      <c r="AU325" s="523"/>
      <c r="AV325" s="1083" t="str">
        <f t="shared" si="132"/>
        <v>CA</v>
      </c>
      <c r="AW325" s="1083" t="str">
        <f t="shared" si="132"/>
        <v>CL</v>
      </c>
      <c r="AX325" s="1083" t="str">
        <f t="shared" si="132"/>
        <v>AIC</v>
      </c>
      <c r="AY325" s="1083" t="str">
        <f t="shared" si="150"/>
        <v>ERB</v>
      </c>
      <c r="AZ325" s="1083" t="str">
        <f t="shared" si="150"/>
        <v>GRB</v>
      </c>
      <c r="BA325" s="1083" t="str">
        <f t="shared" si="150"/>
        <v>Non-Op</v>
      </c>
      <c r="BC325" s="623"/>
      <c r="BD325" s="623"/>
      <c r="BF325" s="623"/>
      <c r="BG325" s="623"/>
      <c r="BH325" s="623"/>
      <c r="BI325" s="623"/>
      <c r="BJ325" s="623"/>
      <c r="BK325" s="623"/>
      <c r="BL325" s="623"/>
      <c r="BN325" s="902"/>
    </row>
    <row r="326" spans="1:66" s="638" customFormat="1" ht="12" customHeight="1">
      <c r="A326" s="666">
        <v>16501103</v>
      </c>
      <c r="B326" s="666" t="s">
        <v>3622</v>
      </c>
      <c r="C326" s="667" t="s">
        <v>1689</v>
      </c>
      <c r="D326" s="648" t="s">
        <v>3098</v>
      </c>
      <c r="E326" s="648"/>
      <c r="F326" s="667"/>
      <c r="G326" s="648"/>
      <c r="H326" s="1171">
        <v>0</v>
      </c>
      <c r="I326" s="1171">
        <v>0</v>
      </c>
      <c r="J326" s="1171">
        <v>0</v>
      </c>
      <c r="K326" s="1171">
        <v>0</v>
      </c>
      <c r="L326" s="1171">
        <v>0</v>
      </c>
      <c r="M326" s="1171">
        <v>0</v>
      </c>
      <c r="N326" s="1171">
        <v>0</v>
      </c>
      <c r="O326" s="1171">
        <v>0</v>
      </c>
      <c r="P326" s="1171">
        <v>0</v>
      </c>
      <c r="Q326" s="1171">
        <v>0</v>
      </c>
      <c r="R326" s="1171">
        <v>0</v>
      </c>
      <c r="S326" s="1171">
        <v>0</v>
      </c>
      <c r="T326" s="1171">
        <v>0</v>
      </c>
      <c r="U326" s="569"/>
      <c r="V326" s="569">
        <f t="shared" si="130"/>
        <v>0</v>
      </c>
      <c r="W326" s="1084"/>
      <c r="X326" s="1085"/>
      <c r="Y326" s="591">
        <f t="shared" si="152"/>
        <v>0</v>
      </c>
      <c r="Z326" s="899">
        <f t="shared" si="152"/>
        <v>0</v>
      </c>
      <c r="AA326" s="899">
        <f t="shared" si="152"/>
        <v>0</v>
      </c>
      <c r="AB326" s="1080">
        <f t="shared" si="135"/>
        <v>0</v>
      </c>
      <c r="AC326" s="1079">
        <f t="shared" si="136"/>
        <v>0</v>
      </c>
      <c r="AD326" s="899">
        <f t="shared" si="147"/>
        <v>0</v>
      </c>
      <c r="AE326" s="903">
        <f t="shared" si="144"/>
        <v>0</v>
      </c>
      <c r="AF326" s="1080">
        <f t="shared" si="145"/>
        <v>0</v>
      </c>
      <c r="AG326" s="1081">
        <f t="shared" si="137"/>
        <v>0</v>
      </c>
      <c r="AH326" s="1079">
        <f t="shared" si="138"/>
        <v>0</v>
      </c>
      <c r="AI326" s="901">
        <f t="shared" si="153"/>
        <v>0</v>
      </c>
      <c r="AJ326" s="899">
        <f t="shared" si="153"/>
        <v>0</v>
      </c>
      <c r="AK326" s="899">
        <f t="shared" si="153"/>
        <v>0</v>
      </c>
      <c r="AL326" s="1080">
        <f t="shared" si="139"/>
        <v>0</v>
      </c>
      <c r="AM326" s="1079">
        <f t="shared" si="140"/>
        <v>0</v>
      </c>
      <c r="AN326" s="899">
        <f t="shared" si="133"/>
        <v>0</v>
      </c>
      <c r="AO326" s="899">
        <f t="shared" si="134"/>
        <v>0</v>
      </c>
      <c r="AP326" s="899">
        <f t="shared" si="141"/>
        <v>0</v>
      </c>
      <c r="AQ326" s="1081">
        <f t="shared" si="151"/>
        <v>0</v>
      </c>
      <c r="AR326" s="1079">
        <f t="shared" si="131"/>
        <v>0</v>
      </c>
      <c r="AS326" s="153"/>
      <c r="AT326" s="1082"/>
      <c r="AU326" s="523"/>
      <c r="AV326" s="1083" t="str">
        <f t="shared" si="132"/>
        <v>CA</v>
      </c>
      <c r="AW326" s="1083" t="str">
        <f t="shared" si="132"/>
        <v>CL</v>
      </c>
      <c r="AX326" s="1083" t="str">
        <f t="shared" si="132"/>
        <v>AIC</v>
      </c>
      <c r="AY326" s="1083" t="str">
        <f t="shared" si="150"/>
        <v>ERB</v>
      </c>
      <c r="AZ326" s="1083" t="str">
        <f t="shared" si="150"/>
        <v>GRB</v>
      </c>
      <c r="BA326" s="1083" t="str">
        <f t="shared" si="150"/>
        <v>Non-Op</v>
      </c>
      <c r="BC326" s="623"/>
      <c r="BD326" s="623"/>
      <c r="BF326" s="623"/>
      <c r="BG326" s="623"/>
      <c r="BH326" s="623"/>
      <c r="BI326" s="623"/>
      <c r="BJ326" s="623"/>
      <c r="BK326" s="623"/>
      <c r="BL326" s="623"/>
      <c r="BN326" s="902"/>
    </row>
    <row r="327" spans="1:66" s="638" customFormat="1" ht="12" customHeight="1">
      <c r="A327" s="995">
        <v>16501113</v>
      </c>
      <c r="B327" s="995" t="s">
        <v>3623</v>
      </c>
      <c r="C327" s="667" t="s">
        <v>1690</v>
      </c>
      <c r="D327" s="648" t="s">
        <v>3098</v>
      </c>
      <c r="E327" s="648"/>
      <c r="F327" s="667"/>
      <c r="G327" s="648"/>
      <c r="H327" s="1171">
        <v>0</v>
      </c>
      <c r="I327" s="1171">
        <v>0</v>
      </c>
      <c r="J327" s="1171">
        <v>0</v>
      </c>
      <c r="K327" s="1171">
        <v>0</v>
      </c>
      <c r="L327" s="1171">
        <v>0</v>
      </c>
      <c r="M327" s="1171">
        <v>0</v>
      </c>
      <c r="N327" s="1171">
        <v>0</v>
      </c>
      <c r="O327" s="1171">
        <v>0</v>
      </c>
      <c r="P327" s="1171">
        <v>0</v>
      </c>
      <c r="Q327" s="1171">
        <v>0</v>
      </c>
      <c r="R327" s="1171">
        <v>0</v>
      </c>
      <c r="S327" s="1171">
        <v>0</v>
      </c>
      <c r="T327" s="1171">
        <v>0</v>
      </c>
      <c r="U327" s="569"/>
      <c r="V327" s="569">
        <f t="shared" si="130"/>
        <v>0</v>
      </c>
      <c r="W327" s="1084"/>
      <c r="X327" s="1085"/>
      <c r="Y327" s="591">
        <f t="shared" si="152"/>
        <v>0</v>
      </c>
      <c r="Z327" s="899">
        <f t="shared" si="152"/>
        <v>0</v>
      </c>
      <c r="AA327" s="899">
        <f t="shared" si="152"/>
        <v>0</v>
      </c>
      <c r="AB327" s="1080">
        <f t="shared" si="135"/>
        <v>0</v>
      </c>
      <c r="AC327" s="1079">
        <f t="shared" si="136"/>
        <v>0</v>
      </c>
      <c r="AD327" s="899">
        <f t="shared" si="147"/>
        <v>0</v>
      </c>
      <c r="AE327" s="903">
        <f t="shared" si="144"/>
        <v>0</v>
      </c>
      <c r="AF327" s="1080">
        <f t="shared" si="145"/>
        <v>0</v>
      </c>
      <c r="AG327" s="1081">
        <f t="shared" si="137"/>
        <v>0</v>
      </c>
      <c r="AH327" s="1079">
        <f t="shared" si="138"/>
        <v>0</v>
      </c>
      <c r="AI327" s="901">
        <f t="shared" si="153"/>
        <v>0</v>
      </c>
      <c r="AJ327" s="899">
        <f t="shared" si="153"/>
        <v>0</v>
      </c>
      <c r="AK327" s="899">
        <f t="shared" si="153"/>
        <v>0</v>
      </c>
      <c r="AL327" s="1080">
        <f t="shared" si="139"/>
        <v>0</v>
      </c>
      <c r="AM327" s="1079">
        <f t="shared" si="140"/>
        <v>0</v>
      </c>
      <c r="AN327" s="899">
        <f t="shared" si="133"/>
        <v>0</v>
      </c>
      <c r="AO327" s="899">
        <f t="shared" si="134"/>
        <v>0</v>
      </c>
      <c r="AP327" s="899">
        <f t="shared" si="141"/>
        <v>0</v>
      </c>
      <c r="AQ327" s="1081">
        <f t="shared" si="151"/>
        <v>0</v>
      </c>
      <c r="AR327" s="1079">
        <f t="shared" si="131"/>
        <v>0</v>
      </c>
      <c r="AS327" s="153"/>
      <c r="AT327" s="1082"/>
      <c r="AU327" s="523"/>
      <c r="AV327" s="1083" t="str">
        <f t="shared" si="132"/>
        <v>CA</v>
      </c>
      <c r="AW327" s="1083" t="str">
        <f t="shared" si="132"/>
        <v>CL</v>
      </c>
      <c r="AX327" s="1083" t="str">
        <f t="shared" si="132"/>
        <v>AIC</v>
      </c>
      <c r="AY327" s="1083" t="str">
        <f t="shared" si="150"/>
        <v>ERB</v>
      </c>
      <c r="AZ327" s="1083" t="str">
        <f t="shared" si="150"/>
        <v>GRB</v>
      </c>
      <c r="BA327" s="1083" t="str">
        <f t="shared" si="150"/>
        <v>Non-Op</v>
      </c>
      <c r="BC327" s="623"/>
      <c r="BD327" s="623"/>
      <c r="BF327" s="623"/>
      <c r="BG327" s="623"/>
      <c r="BH327" s="623"/>
      <c r="BI327" s="623"/>
      <c r="BJ327" s="623"/>
      <c r="BK327" s="623"/>
      <c r="BL327" s="623"/>
      <c r="BN327" s="915"/>
    </row>
    <row r="328" spans="1:66" s="638" customFormat="1" ht="12" customHeight="1">
      <c r="A328" s="666">
        <v>16501133</v>
      </c>
      <c r="B328" s="666" t="s">
        <v>3624</v>
      </c>
      <c r="C328" s="667" t="s">
        <v>1691</v>
      </c>
      <c r="D328" s="648" t="s">
        <v>3098</v>
      </c>
      <c r="E328" s="648"/>
      <c r="F328" s="668">
        <v>43101</v>
      </c>
      <c r="G328" s="648"/>
      <c r="H328" s="1171">
        <v>0</v>
      </c>
      <c r="I328" s="1171">
        <v>0</v>
      </c>
      <c r="J328" s="1171">
        <v>0</v>
      </c>
      <c r="K328" s="1171">
        <v>0</v>
      </c>
      <c r="L328" s="1171">
        <v>0</v>
      </c>
      <c r="M328" s="1171">
        <v>0</v>
      </c>
      <c r="N328" s="1171">
        <v>0</v>
      </c>
      <c r="O328" s="1171">
        <v>0</v>
      </c>
      <c r="P328" s="1171">
        <v>0</v>
      </c>
      <c r="Q328" s="1171">
        <v>0</v>
      </c>
      <c r="R328" s="1171">
        <v>0</v>
      </c>
      <c r="S328" s="1171">
        <v>0</v>
      </c>
      <c r="T328" s="1171">
        <v>0</v>
      </c>
      <c r="U328" s="569"/>
      <c r="V328" s="569">
        <f t="shared" si="130"/>
        <v>0</v>
      </c>
      <c r="W328" s="1090"/>
      <c r="X328" s="1091"/>
      <c r="Y328" s="591">
        <f t="shared" si="152"/>
        <v>0</v>
      </c>
      <c r="Z328" s="899">
        <f t="shared" si="152"/>
        <v>0</v>
      </c>
      <c r="AA328" s="899">
        <f t="shared" si="152"/>
        <v>0</v>
      </c>
      <c r="AB328" s="1080">
        <f t="shared" si="135"/>
        <v>0</v>
      </c>
      <c r="AC328" s="1079">
        <f t="shared" si="136"/>
        <v>0</v>
      </c>
      <c r="AD328" s="899">
        <f t="shared" si="147"/>
        <v>0</v>
      </c>
      <c r="AE328" s="903">
        <f t="shared" si="144"/>
        <v>0</v>
      </c>
      <c r="AF328" s="1080">
        <f t="shared" si="145"/>
        <v>0</v>
      </c>
      <c r="AG328" s="1081">
        <f t="shared" si="137"/>
        <v>0</v>
      </c>
      <c r="AH328" s="1079">
        <f t="shared" si="138"/>
        <v>0</v>
      </c>
      <c r="AI328" s="901">
        <f t="shared" si="153"/>
        <v>0</v>
      </c>
      <c r="AJ328" s="899">
        <f t="shared" si="153"/>
        <v>0</v>
      </c>
      <c r="AK328" s="899">
        <f t="shared" si="153"/>
        <v>0</v>
      </c>
      <c r="AL328" s="1080">
        <f t="shared" si="139"/>
        <v>0</v>
      </c>
      <c r="AM328" s="1079">
        <f t="shared" si="140"/>
        <v>0</v>
      </c>
      <c r="AN328" s="899">
        <f t="shared" si="133"/>
        <v>0</v>
      </c>
      <c r="AO328" s="899">
        <f t="shared" si="134"/>
        <v>0</v>
      </c>
      <c r="AP328" s="899">
        <f t="shared" si="141"/>
        <v>0</v>
      </c>
      <c r="AQ328" s="1081">
        <f t="shared" si="151"/>
        <v>0</v>
      </c>
      <c r="AR328" s="1079">
        <f t="shared" si="131"/>
        <v>0</v>
      </c>
      <c r="AS328" s="153"/>
      <c r="AT328" s="1082"/>
      <c r="AU328" s="523"/>
      <c r="AV328" s="1083" t="str">
        <f t="shared" si="132"/>
        <v>CA</v>
      </c>
      <c r="AW328" s="1083" t="str">
        <f t="shared" si="132"/>
        <v>CL</v>
      </c>
      <c r="AX328" s="1083" t="str">
        <f t="shared" si="132"/>
        <v>AIC</v>
      </c>
      <c r="AY328" s="1083" t="str">
        <f t="shared" si="150"/>
        <v>ERB</v>
      </c>
      <c r="AZ328" s="1083" t="str">
        <f t="shared" si="150"/>
        <v>GRB</v>
      </c>
      <c r="BA328" s="1083" t="str">
        <f t="shared" si="150"/>
        <v>Non-Op</v>
      </c>
      <c r="BC328" s="623"/>
      <c r="BD328" s="623"/>
      <c r="BF328" s="623"/>
      <c r="BG328" s="623"/>
      <c r="BH328" s="623"/>
      <c r="BI328" s="623"/>
      <c r="BJ328" s="623"/>
      <c r="BK328" s="623"/>
      <c r="BL328" s="623"/>
      <c r="BN328" s="902"/>
    </row>
    <row r="329" spans="1:66" s="638" customFormat="1" ht="12" customHeight="1">
      <c r="A329" s="666">
        <v>16501143</v>
      </c>
      <c r="B329" s="666" t="s">
        <v>3625</v>
      </c>
      <c r="C329" s="928" t="s">
        <v>1692</v>
      </c>
      <c r="D329" s="648" t="s">
        <v>3098</v>
      </c>
      <c r="E329" s="648"/>
      <c r="F329" s="668">
        <v>43101</v>
      </c>
      <c r="G329" s="648"/>
      <c r="H329" s="1171">
        <v>0</v>
      </c>
      <c r="I329" s="1171">
        <v>0</v>
      </c>
      <c r="J329" s="1171">
        <v>0</v>
      </c>
      <c r="K329" s="1171">
        <v>0</v>
      </c>
      <c r="L329" s="1171">
        <v>0</v>
      </c>
      <c r="M329" s="1171">
        <v>0</v>
      </c>
      <c r="N329" s="1171">
        <v>0</v>
      </c>
      <c r="O329" s="1171">
        <v>0</v>
      </c>
      <c r="P329" s="1171">
        <v>0</v>
      </c>
      <c r="Q329" s="1171">
        <v>0</v>
      </c>
      <c r="R329" s="1171">
        <v>0</v>
      </c>
      <c r="S329" s="1171">
        <v>0</v>
      </c>
      <c r="T329" s="1171">
        <v>0</v>
      </c>
      <c r="U329" s="569"/>
      <c r="V329" s="569">
        <f t="shared" si="130"/>
        <v>0</v>
      </c>
      <c r="W329" s="1090"/>
      <c r="X329" s="1091"/>
      <c r="Y329" s="591">
        <f t="shared" si="152"/>
        <v>0</v>
      </c>
      <c r="Z329" s="899">
        <f t="shared" si="152"/>
        <v>0</v>
      </c>
      <c r="AA329" s="899">
        <f t="shared" si="152"/>
        <v>0</v>
      </c>
      <c r="AB329" s="1080">
        <f t="shared" si="135"/>
        <v>0</v>
      </c>
      <c r="AC329" s="1079">
        <f t="shared" si="136"/>
        <v>0</v>
      </c>
      <c r="AD329" s="899">
        <f t="shared" si="147"/>
        <v>0</v>
      </c>
      <c r="AE329" s="903">
        <f t="shared" si="144"/>
        <v>0</v>
      </c>
      <c r="AF329" s="1080">
        <f t="shared" si="145"/>
        <v>0</v>
      </c>
      <c r="AG329" s="1081">
        <f t="shared" si="137"/>
        <v>0</v>
      </c>
      <c r="AH329" s="1079">
        <f t="shared" si="138"/>
        <v>0</v>
      </c>
      <c r="AI329" s="901">
        <f t="shared" si="153"/>
        <v>0</v>
      </c>
      <c r="AJ329" s="899">
        <f t="shared" si="153"/>
        <v>0</v>
      </c>
      <c r="AK329" s="899">
        <f t="shared" si="153"/>
        <v>0</v>
      </c>
      <c r="AL329" s="1080">
        <f t="shared" si="139"/>
        <v>0</v>
      </c>
      <c r="AM329" s="1079">
        <f t="shared" si="140"/>
        <v>0</v>
      </c>
      <c r="AN329" s="899">
        <f t="shared" si="133"/>
        <v>0</v>
      </c>
      <c r="AO329" s="899">
        <f t="shared" si="134"/>
        <v>0</v>
      </c>
      <c r="AP329" s="899">
        <f t="shared" si="141"/>
        <v>0</v>
      </c>
      <c r="AQ329" s="1081">
        <f t="shared" si="151"/>
        <v>0</v>
      </c>
      <c r="AR329" s="1079">
        <f t="shared" si="131"/>
        <v>0</v>
      </c>
      <c r="AS329" s="153"/>
      <c r="AT329" s="1082"/>
      <c r="AU329" s="523"/>
      <c r="AV329" s="1083" t="str">
        <f t="shared" si="132"/>
        <v>CA</v>
      </c>
      <c r="AW329" s="1083" t="str">
        <f t="shared" si="132"/>
        <v>CL</v>
      </c>
      <c r="AX329" s="1083" t="str">
        <f t="shared" si="132"/>
        <v>AIC</v>
      </c>
      <c r="AY329" s="1083" t="str">
        <f t="shared" si="150"/>
        <v>ERB</v>
      </c>
      <c r="AZ329" s="1083" t="str">
        <f t="shared" si="150"/>
        <v>GRB</v>
      </c>
      <c r="BA329" s="1083" t="str">
        <f t="shared" si="150"/>
        <v>Non-Op</v>
      </c>
      <c r="BC329" s="623"/>
      <c r="BD329" s="623"/>
      <c r="BF329" s="623"/>
      <c r="BG329" s="623"/>
      <c r="BH329" s="623"/>
      <c r="BI329" s="623"/>
      <c r="BJ329" s="623"/>
      <c r="BK329" s="623"/>
      <c r="BL329" s="623"/>
      <c r="BN329" s="902"/>
    </row>
    <row r="330" spans="1:66" s="638" customFormat="1" ht="12" customHeight="1">
      <c r="A330" s="669">
        <v>16501153</v>
      </c>
      <c r="B330" s="669" t="s">
        <v>3626</v>
      </c>
      <c r="C330" s="926" t="s">
        <v>1693</v>
      </c>
      <c r="D330" s="640" t="s">
        <v>3098</v>
      </c>
      <c r="E330" s="640"/>
      <c r="F330" s="665">
        <v>43101</v>
      </c>
      <c r="G330" s="640"/>
      <c r="H330" s="1170">
        <v>0</v>
      </c>
      <c r="I330" s="1170">
        <v>0</v>
      </c>
      <c r="J330" s="1170">
        <v>0</v>
      </c>
      <c r="K330" s="1170">
        <v>0</v>
      </c>
      <c r="L330" s="1170">
        <v>0</v>
      </c>
      <c r="M330" s="1170">
        <v>0</v>
      </c>
      <c r="N330" s="1170">
        <v>0</v>
      </c>
      <c r="O330" s="1170">
        <v>0</v>
      </c>
      <c r="P330" s="1170">
        <v>0</v>
      </c>
      <c r="Q330" s="1170">
        <v>0</v>
      </c>
      <c r="R330" s="1170">
        <v>0</v>
      </c>
      <c r="S330" s="1170">
        <v>0</v>
      </c>
      <c r="T330" s="1170">
        <v>0</v>
      </c>
      <c r="U330" s="606"/>
      <c r="V330" s="606">
        <f t="shared" si="130"/>
        <v>0</v>
      </c>
      <c r="W330" s="1090"/>
      <c r="X330" s="1091"/>
      <c r="Y330" s="591">
        <f t="shared" si="152"/>
        <v>0</v>
      </c>
      <c r="Z330" s="899">
        <f t="shared" si="152"/>
        <v>0</v>
      </c>
      <c r="AA330" s="899">
        <f t="shared" si="152"/>
        <v>0</v>
      </c>
      <c r="AB330" s="1080">
        <f t="shared" si="135"/>
        <v>0</v>
      </c>
      <c r="AC330" s="1079">
        <f t="shared" si="136"/>
        <v>0</v>
      </c>
      <c r="AD330" s="899">
        <f t="shared" si="147"/>
        <v>0</v>
      </c>
      <c r="AE330" s="903">
        <f t="shared" si="144"/>
        <v>0</v>
      </c>
      <c r="AF330" s="1080">
        <f t="shared" si="145"/>
        <v>0</v>
      </c>
      <c r="AG330" s="1081">
        <f t="shared" si="137"/>
        <v>0</v>
      </c>
      <c r="AH330" s="1079">
        <f t="shared" si="138"/>
        <v>0</v>
      </c>
      <c r="AI330" s="901">
        <f t="shared" si="153"/>
        <v>0</v>
      </c>
      <c r="AJ330" s="899">
        <f t="shared" si="153"/>
        <v>0</v>
      </c>
      <c r="AK330" s="899">
        <f t="shared" si="153"/>
        <v>0</v>
      </c>
      <c r="AL330" s="1080">
        <f t="shared" si="139"/>
        <v>0</v>
      </c>
      <c r="AM330" s="1079">
        <f t="shared" si="140"/>
        <v>0</v>
      </c>
      <c r="AN330" s="899">
        <f t="shared" si="133"/>
        <v>0</v>
      </c>
      <c r="AO330" s="899">
        <f t="shared" si="134"/>
        <v>0</v>
      </c>
      <c r="AP330" s="899">
        <f t="shared" si="141"/>
        <v>0</v>
      </c>
      <c r="AQ330" s="1081">
        <f t="shared" si="151"/>
        <v>0</v>
      </c>
      <c r="AR330" s="1079">
        <f t="shared" si="131"/>
        <v>0</v>
      </c>
      <c r="AS330" s="153"/>
      <c r="AT330" s="1082"/>
      <c r="AU330" s="523"/>
      <c r="AV330" s="1083" t="str">
        <f t="shared" si="132"/>
        <v>CA</v>
      </c>
      <c r="AW330" s="1083" t="str">
        <f t="shared" si="132"/>
        <v>CL</v>
      </c>
      <c r="AX330" s="1083" t="str">
        <f t="shared" si="132"/>
        <v>AIC</v>
      </c>
      <c r="AY330" s="1083" t="str">
        <f t="shared" si="150"/>
        <v>ERB</v>
      </c>
      <c r="AZ330" s="1083" t="str">
        <f t="shared" si="150"/>
        <v>GRB</v>
      </c>
      <c r="BA330" s="1083" t="str">
        <f t="shared" si="150"/>
        <v>Non-Op</v>
      </c>
      <c r="BC330" s="623"/>
      <c r="BD330" s="623"/>
      <c r="BF330" s="623"/>
      <c r="BG330" s="623"/>
      <c r="BH330" s="623"/>
      <c r="BI330" s="623"/>
      <c r="BJ330" s="623"/>
      <c r="BK330" s="623"/>
      <c r="BL330" s="623"/>
      <c r="BN330" s="902"/>
    </row>
    <row r="331" spans="1:66" s="638" customFormat="1" ht="12" customHeight="1">
      <c r="A331" s="666" t="s">
        <v>2883</v>
      </c>
      <c r="B331" s="666" t="s">
        <v>2883</v>
      </c>
      <c r="C331" s="667" t="s">
        <v>2951</v>
      </c>
      <c r="D331" s="648" t="s">
        <v>3098</v>
      </c>
      <c r="E331" s="648"/>
      <c r="F331" s="668">
        <v>43466</v>
      </c>
      <c r="G331" s="648"/>
      <c r="H331" s="1171">
        <v>0</v>
      </c>
      <c r="I331" s="1171">
        <v>0</v>
      </c>
      <c r="J331" s="1171">
        <v>0</v>
      </c>
      <c r="K331" s="1171">
        <v>0</v>
      </c>
      <c r="L331" s="1171">
        <v>0</v>
      </c>
      <c r="M331" s="1171">
        <v>0</v>
      </c>
      <c r="N331" s="1171">
        <v>0</v>
      </c>
      <c r="O331" s="1171">
        <v>0</v>
      </c>
      <c r="P331" s="1171">
        <v>0</v>
      </c>
      <c r="Q331" s="1171">
        <v>0</v>
      </c>
      <c r="R331" s="1171">
        <v>0</v>
      </c>
      <c r="S331" s="1171">
        <v>0</v>
      </c>
      <c r="T331" s="1171">
        <v>0</v>
      </c>
      <c r="U331" s="569"/>
      <c r="V331" s="569">
        <f t="shared" ref="V331:V395" si="154">(H331+T331+SUM(I331:S331)*2)/24</f>
        <v>0</v>
      </c>
      <c r="W331" s="1090"/>
      <c r="X331" s="1091"/>
      <c r="Y331" s="591">
        <f t="shared" si="152"/>
        <v>0</v>
      </c>
      <c r="Z331" s="899">
        <f t="shared" si="152"/>
        <v>0</v>
      </c>
      <c r="AA331" s="899">
        <f t="shared" si="152"/>
        <v>0</v>
      </c>
      <c r="AB331" s="1080">
        <f t="shared" si="135"/>
        <v>0</v>
      </c>
      <c r="AC331" s="1079">
        <f t="shared" si="136"/>
        <v>0</v>
      </c>
      <c r="AD331" s="899">
        <f t="shared" si="147"/>
        <v>0</v>
      </c>
      <c r="AE331" s="903">
        <f t="shared" si="144"/>
        <v>0</v>
      </c>
      <c r="AF331" s="1080">
        <f t="shared" si="145"/>
        <v>0</v>
      </c>
      <c r="AG331" s="1081">
        <f t="shared" si="137"/>
        <v>0</v>
      </c>
      <c r="AH331" s="1079">
        <f t="shared" si="138"/>
        <v>0</v>
      </c>
      <c r="AI331" s="901">
        <f t="shared" si="153"/>
        <v>0</v>
      </c>
      <c r="AJ331" s="899">
        <f t="shared" si="153"/>
        <v>0</v>
      </c>
      <c r="AK331" s="899">
        <f t="shared" si="153"/>
        <v>0</v>
      </c>
      <c r="AL331" s="1080">
        <f t="shared" si="139"/>
        <v>0</v>
      </c>
      <c r="AM331" s="1079">
        <f t="shared" si="140"/>
        <v>0</v>
      </c>
      <c r="AN331" s="899">
        <f t="shared" si="133"/>
        <v>0</v>
      </c>
      <c r="AO331" s="899">
        <f t="shared" si="134"/>
        <v>0</v>
      </c>
      <c r="AP331" s="899">
        <f t="shared" si="141"/>
        <v>0</v>
      </c>
      <c r="AQ331" s="1081">
        <f t="shared" ref="AQ331" si="155">SUM(AN331:AP331)</f>
        <v>0</v>
      </c>
      <c r="AR331" s="1079">
        <f t="shared" si="131"/>
        <v>0</v>
      </c>
      <c r="AS331" s="153"/>
      <c r="AT331" s="1082"/>
      <c r="AU331" s="523"/>
      <c r="AV331" s="1083" t="str">
        <f t="shared" si="132"/>
        <v>CA</v>
      </c>
      <c r="AW331" s="1083" t="str">
        <f t="shared" si="132"/>
        <v>CL</v>
      </c>
      <c r="AX331" s="1083" t="str">
        <f t="shared" si="132"/>
        <v>AIC</v>
      </c>
      <c r="AY331" s="1083" t="str">
        <f t="shared" si="150"/>
        <v>ERB</v>
      </c>
      <c r="AZ331" s="1083" t="str">
        <f t="shared" si="150"/>
        <v>GRB</v>
      </c>
      <c r="BA331" s="1083" t="str">
        <f t="shared" si="150"/>
        <v>Non-Op</v>
      </c>
      <c r="BC331" s="623"/>
      <c r="BD331" s="623"/>
      <c r="BF331" s="623"/>
      <c r="BG331" s="623"/>
      <c r="BH331" s="623"/>
      <c r="BI331" s="623"/>
      <c r="BJ331" s="623"/>
      <c r="BK331" s="623"/>
      <c r="BL331" s="623"/>
      <c r="BN331" s="924"/>
    </row>
    <row r="332" spans="1:66" s="638" customFormat="1" ht="12" customHeight="1">
      <c r="A332" s="669" t="s">
        <v>1694</v>
      </c>
      <c r="B332" s="669" t="s">
        <v>1694</v>
      </c>
      <c r="C332" s="670" t="s">
        <v>1695</v>
      </c>
      <c r="D332" s="640" t="s">
        <v>3098</v>
      </c>
      <c r="E332" s="640"/>
      <c r="F332" s="665">
        <v>43313</v>
      </c>
      <c r="G332" s="640"/>
      <c r="H332" s="1170">
        <v>0</v>
      </c>
      <c r="I332" s="1170">
        <v>0</v>
      </c>
      <c r="J332" s="1170">
        <v>0</v>
      </c>
      <c r="K332" s="1170">
        <v>0</v>
      </c>
      <c r="L332" s="1170">
        <v>0</v>
      </c>
      <c r="M332" s="1170">
        <v>0</v>
      </c>
      <c r="N332" s="1170">
        <v>0</v>
      </c>
      <c r="O332" s="1170">
        <v>0</v>
      </c>
      <c r="P332" s="1170">
        <v>0</v>
      </c>
      <c r="Q332" s="1170">
        <v>0</v>
      </c>
      <c r="R332" s="1170">
        <v>0</v>
      </c>
      <c r="S332" s="1170">
        <v>0</v>
      </c>
      <c r="T332" s="1170">
        <v>0</v>
      </c>
      <c r="U332" s="606"/>
      <c r="V332" s="606">
        <f t="shared" si="154"/>
        <v>0</v>
      </c>
      <c r="W332" s="1088"/>
      <c r="X332" s="1089"/>
      <c r="Y332" s="591">
        <f t="shared" si="152"/>
        <v>0</v>
      </c>
      <c r="Z332" s="899">
        <f t="shared" si="152"/>
        <v>0</v>
      </c>
      <c r="AA332" s="899">
        <f t="shared" si="152"/>
        <v>0</v>
      </c>
      <c r="AB332" s="1080">
        <f t="shared" si="135"/>
        <v>0</v>
      </c>
      <c r="AC332" s="1079">
        <f t="shared" si="136"/>
        <v>0</v>
      </c>
      <c r="AD332" s="899">
        <f t="shared" si="147"/>
        <v>0</v>
      </c>
      <c r="AE332" s="903">
        <f t="shared" si="144"/>
        <v>0</v>
      </c>
      <c r="AF332" s="1080">
        <f t="shared" si="145"/>
        <v>0</v>
      </c>
      <c r="AG332" s="1081">
        <f t="shared" si="137"/>
        <v>0</v>
      </c>
      <c r="AH332" s="1079">
        <f t="shared" si="138"/>
        <v>0</v>
      </c>
      <c r="AI332" s="901">
        <f t="shared" si="153"/>
        <v>0</v>
      </c>
      <c r="AJ332" s="899">
        <f t="shared" si="153"/>
        <v>0</v>
      </c>
      <c r="AK332" s="899">
        <f t="shared" si="153"/>
        <v>0</v>
      </c>
      <c r="AL332" s="1080">
        <f t="shared" si="139"/>
        <v>0</v>
      </c>
      <c r="AM332" s="1079">
        <f t="shared" si="140"/>
        <v>0</v>
      </c>
      <c r="AN332" s="899">
        <f t="shared" si="133"/>
        <v>0</v>
      </c>
      <c r="AO332" s="899">
        <f t="shared" si="134"/>
        <v>0</v>
      </c>
      <c r="AP332" s="899">
        <f t="shared" si="141"/>
        <v>0</v>
      </c>
      <c r="AQ332" s="1081">
        <f t="shared" si="151"/>
        <v>0</v>
      </c>
      <c r="AR332" s="1079">
        <f t="shared" ref="AR332:AR396" si="156">AQ332-AL332</f>
        <v>0</v>
      </c>
      <c r="AS332" s="153"/>
      <c r="AT332" s="1082"/>
      <c r="AU332" s="523"/>
      <c r="AV332" s="1083" t="str">
        <f t="shared" ref="AV332:AX396" si="157">IF(VALUE(Y332),AV$7,IF(ISBLANK(Y332),"",AV$7))</f>
        <v>CA</v>
      </c>
      <c r="AW332" s="1083" t="str">
        <f t="shared" si="157"/>
        <v>CL</v>
      </c>
      <c r="AX332" s="1083" t="str">
        <f t="shared" si="157"/>
        <v>AIC</v>
      </c>
      <c r="AY332" s="1083" t="str">
        <f t="shared" si="150"/>
        <v>ERB</v>
      </c>
      <c r="AZ332" s="1083" t="str">
        <f t="shared" si="150"/>
        <v>GRB</v>
      </c>
      <c r="BA332" s="1083" t="str">
        <f t="shared" si="150"/>
        <v>Non-Op</v>
      </c>
      <c r="BC332" s="623"/>
      <c r="BD332" s="623"/>
      <c r="BF332" s="623"/>
      <c r="BG332" s="623"/>
      <c r="BH332" s="623"/>
      <c r="BI332" s="623"/>
      <c r="BJ332" s="623"/>
      <c r="BK332" s="623"/>
      <c r="BL332" s="623"/>
      <c r="BN332" s="924"/>
    </row>
    <row r="333" spans="1:66" s="638" customFormat="1" ht="12" customHeight="1">
      <c r="A333" s="669">
        <v>16501193</v>
      </c>
      <c r="B333" s="669" t="s">
        <v>3627</v>
      </c>
      <c r="C333" s="670" t="s">
        <v>1696</v>
      </c>
      <c r="D333" s="640" t="s">
        <v>3098</v>
      </c>
      <c r="E333" s="640"/>
      <c r="F333" s="665"/>
      <c r="G333" s="640"/>
      <c r="H333" s="1170">
        <v>0</v>
      </c>
      <c r="I333" s="1170">
        <v>0</v>
      </c>
      <c r="J333" s="1170">
        <v>0</v>
      </c>
      <c r="K333" s="1170">
        <v>0</v>
      </c>
      <c r="L333" s="1170">
        <v>0</v>
      </c>
      <c r="M333" s="1170">
        <v>0</v>
      </c>
      <c r="N333" s="1170">
        <v>0</v>
      </c>
      <c r="O333" s="1170">
        <v>0</v>
      </c>
      <c r="P333" s="1170">
        <v>0</v>
      </c>
      <c r="Q333" s="1170">
        <v>0</v>
      </c>
      <c r="R333" s="1170">
        <v>0</v>
      </c>
      <c r="S333" s="1170">
        <v>0</v>
      </c>
      <c r="T333" s="1170">
        <v>0</v>
      </c>
      <c r="U333" s="606"/>
      <c r="V333" s="606">
        <f t="shared" si="154"/>
        <v>0</v>
      </c>
      <c r="W333" s="1090"/>
      <c r="X333" s="1091"/>
      <c r="Y333" s="591">
        <f t="shared" si="152"/>
        <v>0</v>
      </c>
      <c r="Z333" s="899">
        <f t="shared" si="152"/>
        <v>0</v>
      </c>
      <c r="AA333" s="899">
        <f t="shared" si="152"/>
        <v>0</v>
      </c>
      <c r="AB333" s="1080">
        <f t="shared" si="135"/>
        <v>0</v>
      </c>
      <c r="AC333" s="1079">
        <f t="shared" si="136"/>
        <v>0</v>
      </c>
      <c r="AD333" s="899">
        <f t="shared" si="147"/>
        <v>0</v>
      </c>
      <c r="AE333" s="903">
        <f t="shared" si="144"/>
        <v>0</v>
      </c>
      <c r="AF333" s="1080">
        <f t="shared" si="145"/>
        <v>0</v>
      </c>
      <c r="AG333" s="1081">
        <f t="shared" si="137"/>
        <v>0</v>
      </c>
      <c r="AH333" s="1079">
        <f t="shared" si="138"/>
        <v>0</v>
      </c>
      <c r="AI333" s="901">
        <f t="shared" si="153"/>
        <v>0</v>
      </c>
      <c r="AJ333" s="899">
        <f t="shared" si="153"/>
        <v>0</v>
      </c>
      <c r="AK333" s="899">
        <f t="shared" si="153"/>
        <v>0</v>
      </c>
      <c r="AL333" s="1080">
        <f t="shared" si="139"/>
        <v>0</v>
      </c>
      <c r="AM333" s="1079">
        <f t="shared" si="140"/>
        <v>0</v>
      </c>
      <c r="AN333" s="899">
        <f t="shared" ref="AN333:AN396" si="158">IF($D333=AN$5,$V333,IF($D333=AN$4, $V333*$AK$1,0))</f>
        <v>0</v>
      </c>
      <c r="AO333" s="899">
        <f t="shared" ref="AO333:AO396" si="159">IF($D333=AO$5,$V333,IF($D333=AO$4, $V333*$AK$2,0))</f>
        <v>0</v>
      </c>
      <c r="AP333" s="899">
        <f t="shared" si="141"/>
        <v>0</v>
      </c>
      <c r="AQ333" s="1081">
        <f t="shared" si="151"/>
        <v>0</v>
      </c>
      <c r="AR333" s="1079">
        <f t="shared" si="156"/>
        <v>0</v>
      </c>
      <c r="AS333" s="153"/>
      <c r="AT333" s="1082"/>
      <c r="AU333" s="523"/>
      <c r="AV333" s="1083" t="str">
        <f t="shared" si="157"/>
        <v>CA</v>
      </c>
      <c r="AW333" s="1083" t="str">
        <f t="shared" si="157"/>
        <v>CL</v>
      </c>
      <c r="AX333" s="1083" t="str">
        <f t="shared" si="157"/>
        <v>AIC</v>
      </c>
      <c r="AY333" s="1083" t="str">
        <f t="shared" si="150"/>
        <v>ERB</v>
      </c>
      <c r="AZ333" s="1083" t="str">
        <f t="shared" si="150"/>
        <v>GRB</v>
      </c>
      <c r="BA333" s="1083" t="str">
        <f t="shared" si="150"/>
        <v>Non-Op</v>
      </c>
      <c r="BC333" s="623"/>
      <c r="BD333" s="623"/>
      <c r="BF333" s="623"/>
      <c r="BG333" s="623"/>
      <c r="BH333" s="623"/>
      <c r="BI333" s="623"/>
      <c r="BJ333" s="623"/>
      <c r="BK333" s="623"/>
      <c r="BL333" s="623"/>
      <c r="BN333" s="902"/>
    </row>
    <row r="334" spans="1:66" s="638" customFormat="1" ht="12" customHeight="1">
      <c r="A334" s="669" t="s">
        <v>1697</v>
      </c>
      <c r="B334" s="669" t="s">
        <v>1697</v>
      </c>
      <c r="C334" s="670" t="s">
        <v>1698</v>
      </c>
      <c r="D334" s="640" t="s">
        <v>3098</v>
      </c>
      <c r="E334" s="640"/>
      <c r="F334" s="665">
        <v>43405</v>
      </c>
      <c r="G334" s="640"/>
      <c r="H334" s="1170">
        <v>0</v>
      </c>
      <c r="I334" s="1170">
        <v>0</v>
      </c>
      <c r="J334" s="1170">
        <v>0</v>
      </c>
      <c r="K334" s="1170">
        <v>0</v>
      </c>
      <c r="L334" s="1170">
        <v>0</v>
      </c>
      <c r="M334" s="1170">
        <v>0</v>
      </c>
      <c r="N334" s="1170">
        <v>0</v>
      </c>
      <c r="O334" s="1170">
        <v>0</v>
      </c>
      <c r="P334" s="1170">
        <v>0</v>
      </c>
      <c r="Q334" s="1170">
        <v>0</v>
      </c>
      <c r="R334" s="1170">
        <v>0</v>
      </c>
      <c r="S334" s="1170">
        <v>0</v>
      </c>
      <c r="T334" s="1170">
        <v>0</v>
      </c>
      <c r="U334" s="606"/>
      <c r="V334" s="606">
        <f t="shared" si="154"/>
        <v>0</v>
      </c>
      <c r="W334" s="1088"/>
      <c r="X334" s="1089"/>
      <c r="Y334" s="591">
        <f t="shared" si="152"/>
        <v>0</v>
      </c>
      <c r="Z334" s="899">
        <f t="shared" si="152"/>
        <v>0</v>
      </c>
      <c r="AA334" s="899">
        <f t="shared" si="152"/>
        <v>0</v>
      </c>
      <c r="AB334" s="1080">
        <f t="shared" ref="AB334:AB398" si="160">T334-SUM(Y334:AA334)</f>
        <v>0</v>
      </c>
      <c r="AC334" s="1079">
        <f t="shared" ref="AC334:AC398" si="161">T334-SUM(Y334:AA334)-AB334</f>
        <v>0</v>
      </c>
      <c r="AD334" s="899">
        <f t="shared" si="147"/>
        <v>0</v>
      </c>
      <c r="AE334" s="903">
        <f t="shared" si="144"/>
        <v>0</v>
      </c>
      <c r="AF334" s="1080">
        <f t="shared" si="145"/>
        <v>0</v>
      </c>
      <c r="AG334" s="1081">
        <f t="shared" ref="AG334:AG398" si="162">SUM(AD334:AF334)</f>
        <v>0</v>
      </c>
      <c r="AH334" s="1079">
        <f t="shared" ref="AH334:AH398" si="163">AG334-AB334</f>
        <v>0</v>
      </c>
      <c r="AI334" s="901">
        <f t="shared" si="153"/>
        <v>0</v>
      </c>
      <c r="AJ334" s="899">
        <f t="shared" si="153"/>
        <v>0</v>
      </c>
      <c r="AK334" s="899">
        <f t="shared" si="153"/>
        <v>0</v>
      </c>
      <c r="AL334" s="1080">
        <f t="shared" ref="AL334:AL398" si="164">V334-SUM(AI334:AK334)</f>
        <v>0</v>
      </c>
      <c r="AM334" s="1079">
        <f t="shared" ref="AM334:AM398" si="165">V334-SUM(AI334:AK334)-AL334</f>
        <v>0</v>
      </c>
      <c r="AN334" s="899">
        <f t="shared" si="158"/>
        <v>0</v>
      </c>
      <c r="AO334" s="899">
        <f t="shared" si="159"/>
        <v>0</v>
      </c>
      <c r="AP334" s="899">
        <f t="shared" ref="AP334:AP398" si="166">IF($D334=AP$5,$V334,IF($D334=AP$4, $V334*$AL$2,0))</f>
        <v>0</v>
      </c>
      <c r="AQ334" s="1081">
        <f t="shared" ref="AQ334" si="167">SUM(AN334:AP334)</f>
        <v>0</v>
      </c>
      <c r="AR334" s="1079">
        <f t="shared" si="156"/>
        <v>0</v>
      </c>
      <c r="AS334" s="153"/>
      <c r="AT334" s="1082"/>
      <c r="AU334" s="523"/>
      <c r="AV334" s="1083" t="str">
        <f t="shared" si="157"/>
        <v>CA</v>
      </c>
      <c r="AW334" s="1083" t="str">
        <f t="shared" si="157"/>
        <v>CL</v>
      </c>
      <c r="AX334" s="1083" t="str">
        <f t="shared" si="157"/>
        <v>AIC</v>
      </c>
      <c r="AY334" s="1083" t="str">
        <f t="shared" si="150"/>
        <v>ERB</v>
      </c>
      <c r="AZ334" s="1083" t="str">
        <f t="shared" si="150"/>
        <v>GRB</v>
      </c>
      <c r="BA334" s="1083" t="str">
        <f t="shared" si="150"/>
        <v>Non-Op</v>
      </c>
      <c r="BC334" s="623"/>
      <c r="BD334" s="623"/>
      <c r="BF334" s="623"/>
      <c r="BG334" s="623"/>
      <c r="BH334" s="623"/>
      <c r="BI334" s="623"/>
      <c r="BJ334" s="623"/>
      <c r="BK334" s="623"/>
      <c r="BL334" s="623"/>
      <c r="BN334" s="902"/>
    </row>
    <row r="335" spans="1:66" s="638" customFormat="1" ht="12" customHeight="1">
      <c r="A335" s="669" t="s">
        <v>1699</v>
      </c>
      <c r="B335" s="669" t="s">
        <v>1699</v>
      </c>
      <c r="C335" s="670" t="s">
        <v>1700</v>
      </c>
      <c r="D335" s="640" t="s">
        <v>3098</v>
      </c>
      <c r="E335" s="640"/>
      <c r="F335" s="665">
        <v>43435</v>
      </c>
      <c r="G335" s="640"/>
      <c r="H335" s="1170">
        <v>0</v>
      </c>
      <c r="I335" s="1170">
        <v>0</v>
      </c>
      <c r="J335" s="1170">
        <v>0</v>
      </c>
      <c r="K335" s="1170">
        <v>0</v>
      </c>
      <c r="L335" s="1170">
        <v>0</v>
      </c>
      <c r="M335" s="1170">
        <v>0</v>
      </c>
      <c r="N335" s="1170">
        <v>0</v>
      </c>
      <c r="O335" s="1170">
        <v>0</v>
      </c>
      <c r="P335" s="1170">
        <v>0</v>
      </c>
      <c r="Q335" s="1170">
        <v>0</v>
      </c>
      <c r="R335" s="1170">
        <v>0</v>
      </c>
      <c r="S335" s="1170">
        <v>0</v>
      </c>
      <c r="T335" s="1170">
        <v>0</v>
      </c>
      <c r="U335" s="606"/>
      <c r="V335" s="606">
        <f t="shared" si="154"/>
        <v>0</v>
      </c>
      <c r="W335" s="1088"/>
      <c r="X335" s="1089"/>
      <c r="Y335" s="591">
        <f t="shared" si="152"/>
        <v>0</v>
      </c>
      <c r="Z335" s="899">
        <f t="shared" si="152"/>
        <v>0</v>
      </c>
      <c r="AA335" s="899">
        <f t="shared" si="152"/>
        <v>0</v>
      </c>
      <c r="AB335" s="1080">
        <f t="shared" si="160"/>
        <v>0</v>
      </c>
      <c r="AC335" s="1079">
        <f t="shared" si="161"/>
        <v>0</v>
      </c>
      <c r="AD335" s="899">
        <f t="shared" si="147"/>
        <v>0</v>
      </c>
      <c r="AE335" s="903">
        <f t="shared" si="144"/>
        <v>0</v>
      </c>
      <c r="AF335" s="1080">
        <f t="shared" si="145"/>
        <v>0</v>
      </c>
      <c r="AG335" s="1081">
        <f t="shared" si="162"/>
        <v>0</v>
      </c>
      <c r="AH335" s="1079">
        <f t="shared" si="163"/>
        <v>0</v>
      </c>
      <c r="AI335" s="901">
        <f t="shared" si="153"/>
        <v>0</v>
      </c>
      <c r="AJ335" s="899">
        <f t="shared" si="153"/>
        <v>0</v>
      </c>
      <c r="AK335" s="899">
        <f t="shared" si="153"/>
        <v>0</v>
      </c>
      <c r="AL335" s="1080">
        <f t="shared" si="164"/>
        <v>0</v>
      </c>
      <c r="AM335" s="1079">
        <f t="shared" si="165"/>
        <v>0</v>
      </c>
      <c r="AN335" s="899">
        <f t="shared" si="158"/>
        <v>0</v>
      </c>
      <c r="AO335" s="899">
        <f t="shared" si="159"/>
        <v>0</v>
      </c>
      <c r="AP335" s="899">
        <f t="shared" si="166"/>
        <v>0</v>
      </c>
      <c r="AQ335" s="1081">
        <f t="shared" ref="AQ335" si="168">SUM(AN335:AP335)</f>
        <v>0</v>
      </c>
      <c r="AR335" s="1079">
        <f t="shared" si="156"/>
        <v>0</v>
      </c>
      <c r="AS335" s="153"/>
      <c r="AT335" s="1082"/>
      <c r="AU335" s="523"/>
      <c r="AV335" s="1083" t="str">
        <f t="shared" si="157"/>
        <v>CA</v>
      </c>
      <c r="AW335" s="1083" t="str">
        <f t="shared" si="157"/>
        <v>CL</v>
      </c>
      <c r="AX335" s="1083" t="str">
        <f t="shared" si="157"/>
        <v>AIC</v>
      </c>
      <c r="AY335" s="1083" t="str">
        <f t="shared" si="150"/>
        <v>ERB</v>
      </c>
      <c r="AZ335" s="1083" t="str">
        <f t="shared" si="150"/>
        <v>GRB</v>
      </c>
      <c r="BA335" s="1083" t="str">
        <f t="shared" si="150"/>
        <v>Non-Op</v>
      </c>
      <c r="BC335" s="623"/>
      <c r="BD335" s="623"/>
      <c r="BF335" s="623"/>
      <c r="BG335" s="623"/>
      <c r="BH335" s="623"/>
      <c r="BI335" s="623"/>
      <c r="BJ335" s="623"/>
      <c r="BK335" s="623"/>
      <c r="BL335" s="623"/>
      <c r="BN335" s="902"/>
    </row>
    <row r="336" spans="1:66" s="638" customFormat="1" ht="12" customHeight="1">
      <c r="A336" s="669" t="s">
        <v>1701</v>
      </c>
      <c r="B336" s="669" t="s">
        <v>1701</v>
      </c>
      <c r="C336" s="670" t="s">
        <v>1702</v>
      </c>
      <c r="D336" s="640" t="s">
        <v>3098</v>
      </c>
      <c r="E336" s="640"/>
      <c r="F336" s="665">
        <v>43374</v>
      </c>
      <c r="G336" s="640"/>
      <c r="H336" s="1170">
        <v>0</v>
      </c>
      <c r="I336" s="1170">
        <v>0</v>
      </c>
      <c r="J336" s="1170">
        <v>0</v>
      </c>
      <c r="K336" s="1170">
        <v>0</v>
      </c>
      <c r="L336" s="1170">
        <v>0</v>
      </c>
      <c r="M336" s="1170">
        <v>0</v>
      </c>
      <c r="N336" s="1170">
        <v>0</v>
      </c>
      <c r="O336" s="1170">
        <v>0</v>
      </c>
      <c r="P336" s="1170">
        <v>0</v>
      </c>
      <c r="Q336" s="1170">
        <v>0</v>
      </c>
      <c r="R336" s="1170">
        <v>0</v>
      </c>
      <c r="S336" s="1170">
        <v>0</v>
      </c>
      <c r="T336" s="1170">
        <v>0</v>
      </c>
      <c r="U336" s="606"/>
      <c r="V336" s="606">
        <f t="shared" si="154"/>
        <v>0</v>
      </c>
      <c r="W336" s="1088"/>
      <c r="X336" s="1089"/>
      <c r="Y336" s="591">
        <f t="shared" si="152"/>
        <v>0</v>
      </c>
      <c r="Z336" s="899">
        <f t="shared" si="152"/>
        <v>0</v>
      </c>
      <c r="AA336" s="899">
        <f t="shared" si="152"/>
        <v>0</v>
      </c>
      <c r="AB336" s="1080">
        <f t="shared" si="160"/>
        <v>0</v>
      </c>
      <c r="AC336" s="1079">
        <f t="shared" si="161"/>
        <v>0</v>
      </c>
      <c r="AD336" s="899">
        <f t="shared" si="147"/>
        <v>0</v>
      </c>
      <c r="AE336" s="903">
        <f t="shared" si="144"/>
        <v>0</v>
      </c>
      <c r="AF336" s="1080">
        <f t="shared" si="145"/>
        <v>0</v>
      </c>
      <c r="AG336" s="1081">
        <f t="shared" si="162"/>
        <v>0</v>
      </c>
      <c r="AH336" s="1079">
        <f t="shared" si="163"/>
        <v>0</v>
      </c>
      <c r="AI336" s="901">
        <f t="shared" si="153"/>
        <v>0</v>
      </c>
      <c r="AJ336" s="899">
        <f t="shared" si="153"/>
        <v>0</v>
      </c>
      <c r="AK336" s="899">
        <f t="shared" si="153"/>
        <v>0</v>
      </c>
      <c r="AL336" s="1080">
        <f t="shared" si="164"/>
        <v>0</v>
      </c>
      <c r="AM336" s="1079">
        <f t="shared" si="165"/>
        <v>0</v>
      </c>
      <c r="AN336" s="899">
        <f t="shared" si="158"/>
        <v>0</v>
      </c>
      <c r="AO336" s="899">
        <f t="shared" si="159"/>
        <v>0</v>
      </c>
      <c r="AP336" s="899">
        <f t="shared" si="166"/>
        <v>0</v>
      </c>
      <c r="AQ336" s="1081">
        <f t="shared" ref="AQ336" si="169">SUM(AN336:AP336)</f>
        <v>0</v>
      </c>
      <c r="AR336" s="1079">
        <f t="shared" si="156"/>
        <v>0</v>
      </c>
      <c r="AS336" s="153"/>
      <c r="AT336" s="1082"/>
      <c r="AU336" s="523"/>
      <c r="AV336" s="1083" t="str">
        <f t="shared" si="157"/>
        <v>CA</v>
      </c>
      <c r="AW336" s="1083" t="str">
        <f t="shared" si="157"/>
        <v>CL</v>
      </c>
      <c r="AX336" s="1083" t="str">
        <f t="shared" si="157"/>
        <v>AIC</v>
      </c>
      <c r="AY336" s="1083" t="str">
        <f t="shared" si="150"/>
        <v>ERB</v>
      </c>
      <c r="AZ336" s="1083" t="str">
        <f t="shared" si="150"/>
        <v>GRB</v>
      </c>
      <c r="BA336" s="1083" t="str">
        <f t="shared" si="150"/>
        <v>Non-Op</v>
      </c>
      <c r="BC336" s="623"/>
      <c r="BD336" s="623"/>
      <c r="BF336" s="623"/>
      <c r="BG336" s="623"/>
      <c r="BH336" s="623"/>
      <c r="BI336" s="623"/>
      <c r="BJ336" s="623"/>
      <c r="BK336" s="623"/>
      <c r="BL336" s="623"/>
      <c r="BN336" s="902"/>
    </row>
    <row r="337" spans="1:66" s="638" customFormat="1" ht="12" customHeight="1">
      <c r="A337" s="669" t="s">
        <v>1703</v>
      </c>
      <c r="B337" s="669" t="s">
        <v>1703</v>
      </c>
      <c r="C337" s="929" t="s">
        <v>1704</v>
      </c>
      <c r="D337" s="640" t="s">
        <v>3098</v>
      </c>
      <c r="E337" s="640"/>
      <c r="F337" s="665">
        <v>43435</v>
      </c>
      <c r="G337" s="640"/>
      <c r="H337" s="1170">
        <v>0</v>
      </c>
      <c r="I337" s="1170">
        <v>0</v>
      </c>
      <c r="J337" s="1170">
        <v>0</v>
      </c>
      <c r="K337" s="1170">
        <v>0</v>
      </c>
      <c r="L337" s="1170">
        <v>0</v>
      </c>
      <c r="M337" s="1170">
        <v>0</v>
      </c>
      <c r="N337" s="1170">
        <v>0</v>
      </c>
      <c r="O337" s="1170">
        <v>0</v>
      </c>
      <c r="P337" s="1170">
        <v>0</v>
      </c>
      <c r="Q337" s="1170">
        <v>0</v>
      </c>
      <c r="R337" s="1170">
        <v>0</v>
      </c>
      <c r="S337" s="1170">
        <v>0</v>
      </c>
      <c r="T337" s="1170">
        <v>0</v>
      </c>
      <c r="U337" s="606"/>
      <c r="V337" s="606">
        <f t="shared" si="154"/>
        <v>0</v>
      </c>
      <c r="W337" s="1088"/>
      <c r="X337" s="1089"/>
      <c r="Y337" s="591">
        <f t="shared" si="152"/>
        <v>0</v>
      </c>
      <c r="Z337" s="899">
        <f t="shared" si="152"/>
        <v>0</v>
      </c>
      <c r="AA337" s="899">
        <f t="shared" si="152"/>
        <v>0</v>
      </c>
      <c r="AB337" s="1080">
        <f t="shared" si="160"/>
        <v>0</v>
      </c>
      <c r="AC337" s="1079">
        <f t="shared" si="161"/>
        <v>0</v>
      </c>
      <c r="AD337" s="899">
        <f t="shared" si="147"/>
        <v>0</v>
      </c>
      <c r="AE337" s="903">
        <f t="shared" si="144"/>
        <v>0</v>
      </c>
      <c r="AF337" s="1080">
        <f t="shared" si="145"/>
        <v>0</v>
      </c>
      <c r="AG337" s="1081">
        <f t="shared" si="162"/>
        <v>0</v>
      </c>
      <c r="AH337" s="1079">
        <f t="shared" si="163"/>
        <v>0</v>
      </c>
      <c r="AI337" s="901">
        <f t="shared" si="153"/>
        <v>0</v>
      </c>
      <c r="AJ337" s="899">
        <f t="shared" si="153"/>
        <v>0</v>
      </c>
      <c r="AK337" s="899">
        <f t="shared" si="153"/>
        <v>0</v>
      </c>
      <c r="AL337" s="1080">
        <f t="shared" si="164"/>
        <v>0</v>
      </c>
      <c r="AM337" s="1079">
        <f t="shared" si="165"/>
        <v>0</v>
      </c>
      <c r="AN337" s="899">
        <f t="shared" si="158"/>
        <v>0</v>
      </c>
      <c r="AO337" s="899">
        <f t="shared" si="159"/>
        <v>0</v>
      </c>
      <c r="AP337" s="899">
        <f t="shared" si="166"/>
        <v>0</v>
      </c>
      <c r="AQ337" s="1081">
        <f t="shared" ref="AQ337" si="170">SUM(AN337:AP337)</f>
        <v>0</v>
      </c>
      <c r="AR337" s="1079">
        <f t="shared" si="156"/>
        <v>0</v>
      </c>
      <c r="AS337" s="153"/>
      <c r="AT337" s="1082"/>
      <c r="AU337" s="523"/>
      <c r="AV337" s="1083" t="str">
        <f t="shared" si="157"/>
        <v>CA</v>
      </c>
      <c r="AW337" s="1083" t="str">
        <f t="shared" si="157"/>
        <v>CL</v>
      </c>
      <c r="AX337" s="1083" t="str">
        <f t="shared" si="157"/>
        <v>AIC</v>
      </c>
      <c r="AY337" s="1083" t="str">
        <f t="shared" si="150"/>
        <v>ERB</v>
      </c>
      <c r="AZ337" s="1083" t="str">
        <f t="shared" si="150"/>
        <v>GRB</v>
      </c>
      <c r="BA337" s="1083" t="str">
        <f t="shared" si="150"/>
        <v>Non-Op</v>
      </c>
      <c r="BC337" s="623"/>
      <c r="BD337" s="623"/>
      <c r="BF337" s="623"/>
      <c r="BG337" s="623"/>
      <c r="BH337" s="623"/>
      <c r="BI337" s="623"/>
      <c r="BJ337" s="623"/>
      <c r="BK337" s="623"/>
      <c r="BL337" s="623"/>
      <c r="BN337" s="902"/>
    </row>
    <row r="338" spans="1:66" s="638" customFormat="1" ht="12" customHeight="1">
      <c r="A338" s="669" t="s">
        <v>2884</v>
      </c>
      <c r="B338" s="669" t="s">
        <v>2884</v>
      </c>
      <c r="C338" s="670" t="s">
        <v>2952</v>
      </c>
      <c r="D338" s="640" t="s">
        <v>3098</v>
      </c>
      <c r="E338" s="640"/>
      <c r="F338" s="665">
        <v>43466</v>
      </c>
      <c r="G338" s="640"/>
      <c r="H338" s="1170">
        <v>0</v>
      </c>
      <c r="I338" s="1170">
        <v>0</v>
      </c>
      <c r="J338" s="1170">
        <v>0</v>
      </c>
      <c r="K338" s="1170">
        <v>0</v>
      </c>
      <c r="L338" s="1170">
        <v>0</v>
      </c>
      <c r="M338" s="1170">
        <v>0</v>
      </c>
      <c r="N338" s="1170">
        <v>0</v>
      </c>
      <c r="O338" s="1170">
        <v>0</v>
      </c>
      <c r="P338" s="1170">
        <v>0</v>
      </c>
      <c r="Q338" s="1170">
        <v>0</v>
      </c>
      <c r="R338" s="1170">
        <v>0</v>
      </c>
      <c r="S338" s="1170">
        <v>0</v>
      </c>
      <c r="T338" s="1170">
        <v>0</v>
      </c>
      <c r="U338" s="606"/>
      <c r="V338" s="606">
        <f t="shared" si="154"/>
        <v>0</v>
      </c>
      <c r="W338" s="1088"/>
      <c r="X338" s="1089"/>
      <c r="Y338" s="591">
        <f t="shared" si="152"/>
        <v>0</v>
      </c>
      <c r="Z338" s="899">
        <f t="shared" si="152"/>
        <v>0</v>
      </c>
      <c r="AA338" s="899">
        <f t="shared" si="152"/>
        <v>0</v>
      </c>
      <c r="AB338" s="1080">
        <f t="shared" si="160"/>
        <v>0</v>
      </c>
      <c r="AC338" s="1079">
        <f t="shared" si="161"/>
        <v>0</v>
      </c>
      <c r="AD338" s="899">
        <f t="shared" si="147"/>
        <v>0</v>
      </c>
      <c r="AE338" s="903">
        <f t="shared" ref="AE338:AE402" si="171">IF($D338=AE$5,$T338,IF($D338=AE$4, $T338*$AK$2,0))</f>
        <v>0</v>
      </c>
      <c r="AF338" s="1080">
        <f t="shared" ref="AF338:AF402" si="172">IF($D338=AF$5,$T338,IF($D338=AF$4, $T338*$AL$2,0))</f>
        <v>0</v>
      </c>
      <c r="AG338" s="1081">
        <f t="shared" si="162"/>
        <v>0</v>
      </c>
      <c r="AH338" s="1079">
        <f t="shared" si="163"/>
        <v>0</v>
      </c>
      <c r="AI338" s="901">
        <f t="shared" si="153"/>
        <v>0</v>
      </c>
      <c r="AJ338" s="899">
        <f t="shared" si="153"/>
        <v>0</v>
      </c>
      <c r="AK338" s="899">
        <f t="shared" si="153"/>
        <v>0</v>
      </c>
      <c r="AL338" s="1080">
        <f t="shared" si="164"/>
        <v>0</v>
      </c>
      <c r="AM338" s="1079">
        <f t="shared" si="165"/>
        <v>0</v>
      </c>
      <c r="AN338" s="899">
        <f t="shared" si="158"/>
        <v>0</v>
      </c>
      <c r="AO338" s="899">
        <f t="shared" si="159"/>
        <v>0</v>
      </c>
      <c r="AP338" s="899">
        <f t="shared" si="166"/>
        <v>0</v>
      </c>
      <c r="AQ338" s="1081">
        <f t="shared" ref="AQ338:AQ339" si="173">SUM(AN338:AP338)</f>
        <v>0</v>
      </c>
      <c r="AR338" s="1079">
        <f t="shared" si="156"/>
        <v>0</v>
      </c>
      <c r="AS338" s="153"/>
      <c r="AT338" s="1082"/>
      <c r="AU338" s="523"/>
      <c r="AV338" s="1083" t="str">
        <f t="shared" si="157"/>
        <v>CA</v>
      </c>
      <c r="AW338" s="1083" t="str">
        <f t="shared" si="157"/>
        <v>CL</v>
      </c>
      <c r="AX338" s="1083" t="str">
        <f t="shared" si="157"/>
        <v>AIC</v>
      </c>
      <c r="AY338" s="1083" t="str">
        <f t="shared" si="150"/>
        <v>ERB</v>
      </c>
      <c r="AZ338" s="1083" t="str">
        <f t="shared" si="150"/>
        <v>GRB</v>
      </c>
      <c r="BA338" s="1083" t="str">
        <f t="shared" si="150"/>
        <v>Non-Op</v>
      </c>
      <c r="BC338" s="623"/>
      <c r="BD338" s="623"/>
      <c r="BF338" s="623"/>
      <c r="BG338" s="623"/>
      <c r="BH338" s="623"/>
      <c r="BI338" s="623"/>
      <c r="BJ338" s="623"/>
      <c r="BK338" s="623"/>
      <c r="BL338" s="623"/>
      <c r="BN338" s="902"/>
    </row>
    <row r="339" spans="1:66" s="638" customFormat="1" ht="12" customHeight="1">
      <c r="A339" s="669" t="s">
        <v>2885</v>
      </c>
      <c r="B339" s="669" t="s">
        <v>2885</v>
      </c>
      <c r="C339" s="670" t="s">
        <v>2953</v>
      </c>
      <c r="D339" s="640" t="s">
        <v>3098</v>
      </c>
      <c r="E339" s="640"/>
      <c r="F339" s="665">
        <v>43556</v>
      </c>
      <c r="G339" s="640"/>
      <c r="H339" s="1170">
        <v>284085.26</v>
      </c>
      <c r="I339" s="1170">
        <v>149156.73000000001</v>
      </c>
      <c r="J339" s="1170">
        <v>69.77</v>
      </c>
      <c r="K339" s="1170">
        <v>1250069.77</v>
      </c>
      <c r="L339" s="1170">
        <v>1250069.77</v>
      </c>
      <c r="M339" s="1170">
        <v>1028464.16</v>
      </c>
      <c r="N339" s="1170">
        <v>943417.39</v>
      </c>
      <c r="O339" s="1170">
        <v>832783.17</v>
      </c>
      <c r="P339" s="1170">
        <v>733497.04</v>
      </c>
      <c r="Q339" s="1170">
        <v>647649.53</v>
      </c>
      <c r="R339" s="1170">
        <v>556697.89</v>
      </c>
      <c r="S339" s="1170">
        <v>461714.07</v>
      </c>
      <c r="T339" s="1170">
        <v>290088.78000000003</v>
      </c>
      <c r="U339" s="606"/>
      <c r="V339" s="606">
        <f t="shared" si="154"/>
        <v>678389.6925</v>
      </c>
      <c r="W339" s="1088"/>
      <c r="X339" s="1089"/>
      <c r="Y339" s="591">
        <f t="shared" si="152"/>
        <v>290088.78000000003</v>
      </c>
      <c r="Z339" s="899">
        <f t="shared" si="152"/>
        <v>0</v>
      </c>
      <c r="AA339" s="899">
        <f t="shared" si="152"/>
        <v>0</v>
      </c>
      <c r="AB339" s="1080">
        <f t="shared" si="160"/>
        <v>0</v>
      </c>
      <c r="AC339" s="1079">
        <f t="shared" si="161"/>
        <v>0</v>
      </c>
      <c r="AD339" s="899">
        <f t="shared" si="147"/>
        <v>0</v>
      </c>
      <c r="AE339" s="903">
        <f t="shared" si="171"/>
        <v>0</v>
      </c>
      <c r="AF339" s="1080">
        <f t="shared" si="172"/>
        <v>0</v>
      </c>
      <c r="AG339" s="1081">
        <f t="shared" si="162"/>
        <v>0</v>
      </c>
      <c r="AH339" s="1079">
        <f t="shared" si="163"/>
        <v>0</v>
      </c>
      <c r="AI339" s="901">
        <f t="shared" si="153"/>
        <v>678389.6925</v>
      </c>
      <c r="AJ339" s="899">
        <f t="shared" si="153"/>
        <v>0</v>
      </c>
      <c r="AK339" s="899">
        <f t="shared" si="153"/>
        <v>0</v>
      </c>
      <c r="AL339" s="1080">
        <f t="shared" si="164"/>
        <v>0</v>
      </c>
      <c r="AM339" s="1079">
        <f t="shared" si="165"/>
        <v>0</v>
      </c>
      <c r="AN339" s="899">
        <f t="shared" si="158"/>
        <v>0</v>
      </c>
      <c r="AO339" s="899">
        <f t="shared" si="159"/>
        <v>0</v>
      </c>
      <c r="AP339" s="899">
        <f t="shared" si="166"/>
        <v>0</v>
      </c>
      <c r="AQ339" s="1081">
        <f t="shared" si="173"/>
        <v>0</v>
      </c>
      <c r="AR339" s="1079">
        <f t="shared" si="156"/>
        <v>0</v>
      </c>
      <c r="AS339" s="153"/>
      <c r="AT339" s="1082"/>
      <c r="AU339" s="523"/>
      <c r="AV339" s="1083" t="str">
        <f t="shared" si="157"/>
        <v>CA</v>
      </c>
      <c r="AW339" s="1083" t="str">
        <f t="shared" si="157"/>
        <v>CL</v>
      </c>
      <c r="AX339" s="1083" t="str">
        <f t="shared" si="157"/>
        <v>AIC</v>
      </c>
      <c r="AY339" s="1083" t="str">
        <f t="shared" si="150"/>
        <v>ERB</v>
      </c>
      <c r="AZ339" s="1083" t="str">
        <f t="shared" si="150"/>
        <v>GRB</v>
      </c>
      <c r="BA339" s="1083" t="str">
        <f t="shared" si="150"/>
        <v>Non-Op</v>
      </c>
      <c r="BC339" s="623"/>
      <c r="BD339" s="623"/>
      <c r="BF339" s="623"/>
      <c r="BG339" s="623"/>
      <c r="BH339" s="623"/>
      <c r="BI339" s="623"/>
      <c r="BJ339" s="623"/>
      <c r="BK339" s="623"/>
      <c r="BL339" s="623"/>
      <c r="BN339" s="902"/>
    </row>
    <row r="340" spans="1:66" s="638" customFormat="1" ht="12" customHeight="1">
      <c r="A340" s="643" t="s">
        <v>2886</v>
      </c>
      <c r="B340" s="644" t="s">
        <v>2886</v>
      </c>
      <c r="C340" s="635" t="s">
        <v>2954</v>
      </c>
      <c r="D340" s="635" t="s">
        <v>3098</v>
      </c>
      <c r="E340" s="635"/>
      <c r="F340" s="981">
        <v>43525</v>
      </c>
      <c r="G340" s="635"/>
      <c r="H340" s="1168">
        <v>0</v>
      </c>
      <c r="I340" s="1168">
        <v>0</v>
      </c>
      <c r="J340" s="1168">
        <v>0</v>
      </c>
      <c r="K340" s="1168">
        <v>0</v>
      </c>
      <c r="L340" s="1168">
        <v>0</v>
      </c>
      <c r="M340" s="1168">
        <v>0</v>
      </c>
      <c r="N340" s="1168">
        <v>0</v>
      </c>
      <c r="O340" s="1168">
        <v>0</v>
      </c>
      <c r="P340" s="1168">
        <v>0</v>
      </c>
      <c r="Q340" s="1168">
        <v>0</v>
      </c>
      <c r="R340" s="1168">
        <v>0</v>
      </c>
      <c r="S340" s="1168">
        <v>0</v>
      </c>
      <c r="T340" s="1168">
        <v>0</v>
      </c>
      <c r="U340" s="567"/>
      <c r="V340" s="567">
        <f t="shared" si="154"/>
        <v>0</v>
      </c>
      <c r="W340" s="1088"/>
      <c r="X340" s="1089"/>
      <c r="Y340" s="591">
        <f t="shared" si="152"/>
        <v>0</v>
      </c>
      <c r="Z340" s="899">
        <f t="shared" si="152"/>
        <v>0</v>
      </c>
      <c r="AA340" s="899">
        <f t="shared" si="152"/>
        <v>0</v>
      </c>
      <c r="AB340" s="1080">
        <f t="shared" si="160"/>
        <v>0</v>
      </c>
      <c r="AC340" s="1079">
        <f t="shared" si="161"/>
        <v>0</v>
      </c>
      <c r="AD340" s="899">
        <f t="shared" si="147"/>
        <v>0</v>
      </c>
      <c r="AE340" s="903">
        <f t="shared" si="171"/>
        <v>0</v>
      </c>
      <c r="AF340" s="1080">
        <f t="shared" si="172"/>
        <v>0</v>
      </c>
      <c r="AG340" s="1081">
        <f t="shared" si="162"/>
        <v>0</v>
      </c>
      <c r="AH340" s="1079">
        <f t="shared" si="163"/>
        <v>0</v>
      </c>
      <c r="AI340" s="901">
        <f t="shared" si="153"/>
        <v>0</v>
      </c>
      <c r="AJ340" s="899">
        <f t="shared" si="153"/>
        <v>0</v>
      </c>
      <c r="AK340" s="899">
        <f t="shared" si="153"/>
        <v>0</v>
      </c>
      <c r="AL340" s="1080">
        <f t="shared" si="164"/>
        <v>0</v>
      </c>
      <c r="AM340" s="1079">
        <f t="shared" si="165"/>
        <v>0</v>
      </c>
      <c r="AN340" s="899">
        <f t="shared" si="158"/>
        <v>0</v>
      </c>
      <c r="AO340" s="899">
        <f t="shared" si="159"/>
        <v>0</v>
      </c>
      <c r="AP340" s="899">
        <f t="shared" si="166"/>
        <v>0</v>
      </c>
      <c r="AQ340" s="1081">
        <f t="shared" ref="AQ340" si="174">SUM(AN340:AP340)</f>
        <v>0</v>
      </c>
      <c r="AR340" s="1079">
        <f t="shared" si="156"/>
        <v>0</v>
      </c>
      <c r="AS340" s="153"/>
      <c r="AT340" s="1082" t="s">
        <v>2769</v>
      </c>
      <c r="AU340" s="523"/>
      <c r="AV340" s="1083" t="str">
        <f t="shared" si="157"/>
        <v>CA</v>
      </c>
      <c r="AW340" s="1083" t="str">
        <f t="shared" si="157"/>
        <v>CL</v>
      </c>
      <c r="AX340" s="1083" t="str">
        <f t="shared" si="157"/>
        <v>AIC</v>
      </c>
      <c r="AY340" s="1083" t="str">
        <f t="shared" si="150"/>
        <v>ERB</v>
      </c>
      <c r="AZ340" s="1083" t="str">
        <f t="shared" si="150"/>
        <v>GRB</v>
      </c>
      <c r="BA340" s="1083" t="str">
        <f t="shared" si="150"/>
        <v>Non-Op</v>
      </c>
      <c r="BC340" s="623"/>
      <c r="BD340" s="623"/>
      <c r="BF340" s="623"/>
      <c r="BG340" s="623"/>
      <c r="BH340" s="623"/>
      <c r="BI340" s="623"/>
      <c r="BJ340" s="623"/>
      <c r="BK340" s="623"/>
      <c r="BL340" s="623"/>
      <c r="BN340" s="902"/>
    </row>
    <row r="341" spans="1:66" s="638" customFormat="1" ht="12" customHeight="1">
      <c r="A341" s="643" t="s">
        <v>2887</v>
      </c>
      <c r="B341" s="644" t="s">
        <v>2887</v>
      </c>
      <c r="C341" s="634" t="s">
        <v>2955</v>
      </c>
      <c r="D341" s="635" t="s">
        <v>3098</v>
      </c>
      <c r="E341" s="635"/>
      <c r="F341" s="683">
        <v>43617</v>
      </c>
      <c r="G341" s="635"/>
      <c r="H341" s="1168">
        <v>1866287</v>
      </c>
      <c r="I341" s="1168">
        <v>1866287</v>
      </c>
      <c r="J341" s="1168">
        <v>1866287</v>
      </c>
      <c r="K341" s="1168">
        <v>1866287</v>
      </c>
      <c r="L341" s="1168">
        <v>1866287</v>
      </c>
      <c r="M341" s="1168">
        <v>1866287</v>
      </c>
      <c r="N341" s="1168">
        <v>1866287</v>
      </c>
      <c r="O341" s="1168">
        <v>1866287</v>
      </c>
      <c r="P341" s="1168">
        <v>1866287</v>
      </c>
      <c r="Q341" s="1168">
        <v>1866287</v>
      </c>
      <c r="R341" s="1168">
        <v>1866287</v>
      </c>
      <c r="S341" s="1168">
        <v>1866287</v>
      </c>
      <c r="T341" s="1168">
        <v>1637586</v>
      </c>
      <c r="U341" s="567"/>
      <c r="V341" s="567">
        <f t="shared" si="154"/>
        <v>1856757.7916666667</v>
      </c>
      <c r="W341" s="1088"/>
      <c r="X341" s="1089"/>
      <c r="Y341" s="591">
        <f t="shared" si="152"/>
        <v>1637586</v>
      </c>
      <c r="Z341" s="899">
        <f t="shared" si="152"/>
        <v>0</v>
      </c>
      <c r="AA341" s="899">
        <f t="shared" si="152"/>
        <v>0</v>
      </c>
      <c r="AB341" s="1080">
        <f t="shared" si="160"/>
        <v>0</v>
      </c>
      <c r="AC341" s="1079">
        <f t="shared" si="161"/>
        <v>0</v>
      </c>
      <c r="AD341" s="899">
        <f t="shared" si="147"/>
        <v>0</v>
      </c>
      <c r="AE341" s="903">
        <f t="shared" si="171"/>
        <v>0</v>
      </c>
      <c r="AF341" s="1080">
        <f t="shared" si="172"/>
        <v>0</v>
      </c>
      <c r="AG341" s="1081">
        <f t="shared" si="162"/>
        <v>0</v>
      </c>
      <c r="AH341" s="1079">
        <f t="shared" si="163"/>
        <v>0</v>
      </c>
      <c r="AI341" s="901">
        <f t="shared" si="153"/>
        <v>1856757.7916666667</v>
      </c>
      <c r="AJ341" s="899">
        <f t="shared" si="153"/>
        <v>0</v>
      </c>
      <c r="AK341" s="899">
        <f t="shared" si="153"/>
        <v>0</v>
      </c>
      <c r="AL341" s="1080">
        <f t="shared" si="164"/>
        <v>0</v>
      </c>
      <c r="AM341" s="1079">
        <f t="shared" si="165"/>
        <v>0</v>
      </c>
      <c r="AN341" s="899">
        <f t="shared" si="158"/>
        <v>0</v>
      </c>
      <c r="AO341" s="899">
        <f t="shared" si="159"/>
        <v>0</v>
      </c>
      <c r="AP341" s="899">
        <f t="shared" si="166"/>
        <v>0</v>
      </c>
      <c r="AQ341" s="1081">
        <f t="shared" ref="AQ341" si="175">SUM(AN341:AP341)</f>
        <v>0</v>
      </c>
      <c r="AR341" s="1079">
        <f t="shared" si="156"/>
        <v>0</v>
      </c>
      <c r="AS341" s="153"/>
      <c r="AT341" s="1082"/>
      <c r="AU341" s="523"/>
      <c r="AV341" s="1083" t="str">
        <f t="shared" si="157"/>
        <v>CA</v>
      </c>
      <c r="AW341" s="1083" t="str">
        <f t="shared" si="157"/>
        <v>CL</v>
      </c>
      <c r="AX341" s="1083" t="str">
        <f t="shared" si="157"/>
        <v>AIC</v>
      </c>
      <c r="AY341" s="1083" t="str">
        <f t="shared" si="150"/>
        <v>ERB</v>
      </c>
      <c r="AZ341" s="1083" t="str">
        <f t="shared" si="150"/>
        <v>GRB</v>
      </c>
      <c r="BA341" s="1083" t="str">
        <f t="shared" si="150"/>
        <v>Non-Op</v>
      </c>
      <c r="BC341" s="623"/>
      <c r="BD341" s="623"/>
      <c r="BF341" s="623"/>
      <c r="BG341" s="623"/>
      <c r="BH341" s="623"/>
      <c r="BI341" s="623"/>
      <c r="BJ341" s="623"/>
      <c r="BK341" s="623"/>
      <c r="BL341" s="623"/>
      <c r="BN341" s="902"/>
    </row>
    <row r="342" spans="1:66" s="638" customFormat="1" ht="12" customHeight="1">
      <c r="A342" s="643">
        <v>16502001</v>
      </c>
      <c r="B342" s="644" t="s">
        <v>3628</v>
      </c>
      <c r="C342" s="673" t="s">
        <v>1705</v>
      </c>
      <c r="D342" s="635" t="s">
        <v>1384</v>
      </c>
      <c r="E342" s="635"/>
      <c r="F342" s="673"/>
      <c r="G342" s="635"/>
      <c r="H342" s="1168">
        <v>138698</v>
      </c>
      <c r="I342" s="1168">
        <v>110959.08</v>
      </c>
      <c r="J342" s="1168">
        <v>83221.08</v>
      </c>
      <c r="K342" s="1168">
        <v>55483.08</v>
      </c>
      <c r="L342" s="1168">
        <v>27745.08</v>
      </c>
      <c r="M342" s="1168">
        <v>7.08</v>
      </c>
      <c r="N342" s="1168">
        <v>8</v>
      </c>
      <c r="O342" s="1168">
        <v>-1140.6400000000001</v>
      </c>
      <c r="P342" s="1168">
        <v>14643.78</v>
      </c>
      <c r="Q342" s="1168">
        <v>12419.78</v>
      </c>
      <c r="R342" s="1168">
        <v>10555.26</v>
      </c>
      <c r="S342" s="1168">
        <v>9407.7800000000007</v>
      </c>
      <c r="T342" s="1168">
        <v>7543.26</v>
      </c>
      <c r="U342" s="567"/>
      <c r="V342" s="567">
        <f t="shared" si="154"/>
        <v>33035.832500000011</v>
      </c>
      <c r="W342" s="1084"/>
      <c r="X342" s="1085"/>
      <c r="Y342" s="1102"/>
      <c r="Z342" s="1080"/>
      <c r="AA342" s="1080"/>
      <c r="AB342" s="1080">
        <f t="shared" si="160"/>
        <v>7543.26</v>
      </c>
      <c r="AC342" s="1079">
        <f t="shared" si="161"/>
        <v>0</v>
      </c>
      <c r="AD342" s="899">
        <f t="shared" si="147"/>
        <v>0</v>
      </c>
      <c r="AE342" s="903">
        <f t="shared" si="171"/>
        <v>0</v>
      </c>
      <c r="AF342" s="1080">
        <f t="shared" si="172"/>
        <v>7543.26</v>
      </c>
      <c r="AG342" s="1081">
        <f t="shared" si="162"/>
        <v>7543.26</v>
      </c>
      <c r="AH342" s="1079">
        <f t="shared" si="163"/>
        <v>0</v>
      </c>
      <c r="AI342" s="1103"/>
      <c r="AJ342" s="1080"/>
      <c r="AK342" s="1080"/>
      <c r="AL342" s="1080">
        <f t="shared" si="164"/>
        <v>33035.832500000011</v>
      </c>
      <c r="AM342" s="1079">
        <f t="shared" si="165"/>
        <v>0</v>
      </c>
      <c r="AN342" s="899">
        <f t="shared" si="158"/>
        <v>0</v>
      </c>
      <c r="AO342" s="899">
        <f t="shared" si="159"/>
        <v>0</v>
      </c>
      <c r="AP342" s="899">
        <f t="shared" si="166"/>
        <v>33035.832500000011</v>
      </c>
      <c r="AQ342" s="1081">
        <f t="shared" si="151"/>
        <v>33035.832500000011</v>
      </c>
      <c r="AR342" s="1079">
        <f t="shared" si="156"/>
        <v>0</v>
      </c>
      <c r="AS342" s="153"/>
      <c r="AT342" s="1082"/>
      <c r="AU342" s="523"/>
      <c r="AV342" s="1083" t="str">
        <f t="shared" si="157"/>
        <v/>
      </c>
      <c r="AW342" s="1083" t="str">
        <f t="shared" si="157"/>
        <v/>
      </c>
      <c r="AX342" s="1083" t="str">
        <f t="shared" si="157"/>
        <v/>
      </c>
      <c r="AY342" s="1083" t="str">
        <f t="shared" si="150"/>
        <v>ERB</v>
      </c>
      <c r="AZ342" s="1083" t="str">
        <f t="shared" si="150"/>
        <v>GRB</v>
      </c>
      <c r="BA342" s="1083" t="str">
        <f t="shared" si="150"/>
        <v>Non-Op</v>
      </c>
      <c r="BC342" s="623"/>
      <c r="BD342" s="623"/>
      <c r="BF342" s="623"/>
      <c r="BG342" s="623"/>
      <c r="BH342" s="623"/>
      <c r="BI342" s="623"/>
      <c r="BJ342" s="623"/>
      <c r="BK342" s="623"/>
      <c r="BL342" s="623"/>
      <c r="BN342" s="902"/>
    </row>
    <row r="343" spans="1:66" s="638" customFormat="1" ht="12" customHeight="1">
      <c r="A343" s="643">
        <v>16502003</v>
      </c>
      <c r="B343" s="644" t="s">
        <v>3629</v>
      </c>
      <c r="C343" s="635" t="s">
        <v>1706</v>
      </c>
      <c r="D343" s="635" t="s">
        <v>3098</v>
      </c>
      <c r="E343" s="635"/>
      <c r="F343" s="635"/>
      <c r="G343" s="635"/>
      <c r="H343" s="1168">
        <v>20904.11</v>
      </c>
      <c r="I343" s="1168">
        <v>20904.11</v>
      </c>
      <c r="J343" s="1168">
        <v>20904.11</v>
      </c>
      <c r="K343" s="1168">
        <v>10452.06</v>
      </c>
      <c r="L343" s="1168">
        <v>10452.06</v>
      </c>
      <c r="M343" s="1168">
        <v>54350.67</v>
      </c>
      <c r="N343" s="1168">
        <v>43898.61</v>
      </c>
      <c r="O343" s="1168">
        <v>43898.61</v>
      </c>
      <c r="P343" s="1168">
        <v>43898.61</v>
      </c>
      <c r="Q343" s="1168">
        <v>32923.96</v>
      </c>
      <c r="R343" s="1168">
        <v>32923.96</v>
      </c>
      <c r="S343" s="1168">
        <v>32923.96</v>
      </c>
      <c r="T343" s="1168">
        <v>21949.31</v>
      </c>
      <c r="U343" s="567"/>
      <c r="V343" s="567">
        <f t="shared" si="154"/>
        <v>30746.452500000003</v>
      </c>
      <c r="W343" s="1084"/>
      <c r="X343" s="1085"/>
      <c r="Y343" s="591">
        <f t="shared" ref="Y343:AA344" si="176">IF($D343=Y$5,$T343,0)</f>
        <v>21949.31</v>
      </c>
      <c r="Z343" s="899">
        <f t="shared" si="176"/>
        <v>0</v>
      </c>
      <c r="AA343" s="899">
        <f t="shared" si="176"/>
        <v>0</v>
      </c>
      <c r="AB343" s="1080">
        <f t="shared" si="160"/>
        <v>0</v>
      </c>
      <c r="AC343" s="1079">
        <f t="shared" si="161"/>
        <v>0</v>
      </c>
      <c r="AD343" s="899">
        <f t="shared" si="147"/>
        <v>0</v>
      </c>
      <c r="AE343" s="903">
        <f t="shared" si="171"/>
        <v>0</v>
      </c>
      <c r="AF343" s="1080">
        <f t="shared" si="172"/>
        <v>0</v>
      </c>
      <c r="AG343" s="1081">
        <f t="shared" si="162"/>
        <v>0</v>
      </c>
      <c r="AH343" s="1079">
        <f t="shared" si="163"/>
        <v>0</v>
      </c>
      <c r="AI343" s="901">
        <f t="shared" ref="AI343:AK363" si="177">IF($D343=AI$5,$V343,0)</f>
        <v>30746.452500000003</v>
      </c>
      <c r="AJ343" s="899">
        <f t="shared" si="177"/>
        <v>0</v>
      </c>
      <c r="AK343" s="899">
        <f t="shared" si="177"/>
        <v>0</v>
      </c>
      <c r="AL343" s="1080">
        <f t="shared" si="164"/>
        <v>0</v>
      </c>
      <c r="AM343" s="1079">
        <f t="shared" si="165"/>
        <v>0</v>
      </c>
      <c r="AN343" s="899">
        <f t="shared" si="158"/>
        <v>0</v>
      </c>
      <c r="AO343" s="899">
        <f t="shared" si="159"/>
        <v>0</v>
      </c>
      <c r="AP343" s="899">
        <f t="shared" si="166"/>
        <v>0</v>
      </c>
      <c r="AQ343" s="1081">
        <f t="shared" si="151"/>
        <v>0</v>
      </c>
      <c r="AR343" s="1079">
        <f t="shared" si="156"/>
        <v>0</v>
      </c>
      <c r="AS343" s="153"/>
      <c r="AT343" s="1082" t="s">
        <v>2769</v>
      </c>
      <c r="AU343" s="523"/>
      <c r="AV343" s="1083" t="str">
        <f t="shared" si="157"/>
        <v>CA</v>
      </c>
      <c r="AW343" s="1083" t="str">
        <f t="shared" si="157"/>
        <v>CL</v>
      </c>
      <c r="AX343" s="1083" t="str">
        <f t="shared" si="157"/>
        <v>AIC</v>
      </c>
      <c r="AY343" s="1083" t="str">
        <f t="shared" si="150"/>
        <v>ERB</v>
      </c>
      <c r="AZ343" s="1083" t="str">
        <f t="shared" si="150"/>
        <v>GRB</v>
      </c>
      <c r="BA343" s="1083" t="str">
        <f t="shared" si="150"/>
        <v>Non-Op</v>
      </c>
      <c r="BC343" s="623"/>
      <c r="BD343" s="623"/>
      <c r="BF343" s="623"/>
      <c r="BG343" s="623"/>
      <c r="BH343" s="623"/>
      <c r="BI343" s="623"/>
      <c r="BJ343" s="623"/>
      <c r="BK343" s="623"/>
      <c r="BL343" s="623"/>
      <c r="BN343" s="902"/>
    </row>
    <row r="344" spans="1:66" s="638" customFormat="1" ht="12" customHeight="1">
      <c r="A344" s="643">
        <v>16502013</v>
      </c>
      <c r="B344" s="644" t="s">
        <v>3630</v>
      </c>
      <c r="C344" s="634" t="s">
        <v>1707</v>
      </c>
      <c r="D344" s="635" t="s">
        <v>3098</v>
      </c>
      <c r="E344" s="635"/>
      <c r="F344" s="634"/>
      <c r="G344" s="635"/>
      <c r="H344" s="1168">
        <v>0</v>
      </c>
      <c r="I344" s="1168">
        <v>0</v>
      </c>
      <c r="J344" s="1168">
        <v>0</v>
      </c>
      <c r="K344" s="1168">
        <v>0</v>
      </c>
      <c r="L344" s="1168">
        <v>0</v>
      </c>
      <c r="M344" s="1168">
        <v>0</v>
      </c>
      <c r="N344" s="1168">
        <v>0</v>
      </c>
      <c r="O344" s="1168">
        <v>0</v>
      </c>
      <c r="P344" s="1168">
        <v>0</v>
      </c>
      <c r="Q344" s="1168">
        <v>0</v>
      </c>
      <c r="R344" s="1168">
        <v>0</v>
      </c>
      <c r="S344" s="1168">
        <v>0</v>
      </c>
      <c r="T344" s="1168">
        <v>0</v>
      </c>
      <c r="U344" s="567"/>
      <c r="V344" s="567">
        <f t="shared" si="154"/>
        <v>0</v>
      </c>
      <c r="W344" s="1084"/>
      <c r="X344" s="1085"/>
      <c r="Y344" s="591">
        <f t="shared" si="176"/>
        <v>0</v>
      </c>
      <c r="Z344" s="899">
        <f t="shared" si="176"/>
        <v>0</v>
      </c>
      <c r="AA344" s="899">
        <f t="shared" si="176"/>
        <v>0</v>
      </c>
      <c r="AB344" s="1080">
        <f t="shared" si="160"/>
        <v>0</v>
      </c>
      <c r="AC344" s="1079">
        <f t="shared" si="161"/>
        <v>0</v>
      </c>
      <c r="AD344" s="899">
        <f t="shared" si="147"/>
        <v>0</v>
      </c>
      <c r="AE344" s="903">
        <f t="shared" si="171"/>
        <v>0</v>
      </c>
      <c r="AF344" s="1080">
        <f t="shared" si="172"/>
        <v>0</v>
      </c>
      <c r="AG344" s="1081">
        <f t="shared" si="162"/>
        <v>0</v>
      </c>
      <c r="AH344" s="1079">
        <f t="shared" si="163"/>
        <v>0</v>
      </c>
      <c r="AI344" s="901">
        <f t="shared" si="177"/>
        <v>0</v>
      </c>
      <c r="AJ344" s="899">
        <f t="shared" si="177"/>
        <v>0</v>
      </c>
      <c r="AK344" s="899">
        <f t="shared" si="177"/>
        <v>0</v>
      </c>
      <c r="AL344" s="1080">
        <f t="shared" si="164"/>
        <v>0</v>
      </c>
      <c r="AM344" s="1079">
        <f t="shared" si="165"/>
        <v>0</v>
      </c>
      <c r="AN344" s="899">
        <f t="shared" si="158"/>
        <v>0</v>
      </c>
      <c r="AO344" s="899">
        <f t="shared" si="159"/>
        <v>0</v>
      </c>
      <c r="AP344" s="899">
        <f t="shared" si="166"/>
        <v>0</v>
      </c>
      <c r="AQ344" s="1081">
        <f t="shared" si="151"/>
        <v>0</v>
      </c>
      <c r="AR344" s="1079">
        <f t="shared" si="156"/>
        <v>0</v>
      </c>
      <c r="AS344" s="153"/>
      <c r="AT344" s="1082"/>
      <c r="AU344" s="523"/>
      <c r="AV344" s="1083" t="str">
        <f t="shared" si="157"/>
        <v>CA</v>
      </c>
      <c r="AW344" s="1083" t="str">
        <f t="shared" si="157"/>
        <v>CL</v>
      </c>
      <c r="AX344" s="1083" t="str">
        <f t="shared" si="157"/>
        <v>AIC</v>
      </c>
      <c r="AY344" s="1083" t="str">
        <f t="shared" si="150"/>
        <v>ERB</v>
      </c>
      <c r="AZ344" s="1083" t="str">
        <f t="shared" si="150"/>
        <v>GRB</v>
      </c>
      <c r="BA344" s="1083" t="str">
        <f t="shared" si="150"/>
        <v>Non-Op</v>
      </c>
      <c r="BC344" s="623"/>
      <c r="BD344" s="623"/>
      <c r="BF344" s="623"/>
      <c r="BG344" s="623"/>
      <c r="BH344" s="623"/>
      <c r="BI344" s="623"/>
      <c r="BJ344" s="623"/>
      <c r="BK344" s="623"/>
      <c r="BL344" s="623"/>
      <c r="BN344" s="902"/>
    </row>
    <row r="345" spans="1:66" s="638" customFormat="1" ht="12" customHeight="1">
      <c r="A345" s="643">
        <v>16502021</v>
      </c>
      <c r="B345" s="644" t="s">
        <v>3631</v>
      </c>
      <c r="C345" s="673" t="s">
        <v>1708</v>
      </c>
      <c r="D345" s="635" t="s">
        <v>1384</v>
      </c>
      <c r="E345" s="635"/>
      <c r="F345" s="673"/>
      <c r="G345" s="635"/>
      <c r="H345" s="1168">
        <v>256008.42</v>
      </c>
      <c r="I345" s="1168">
        <v>204806.42</v>
      </c>
      <c r="J345" s="1168">
        <v>153604.42000000001</v>
      </c>
      <c r="K345" s="1168">
        <v>102402.42</v>
      </c>
      <c r="L345" s="1168">
        <v>51200.42</v>
      </c>
      <c r="M345" s="1168">
        <v>-1.58</v>
      </c>
      <c r="N345" s="1168">
        <v>-2</v>
      </c>
      <c r="O345" s="1168">
        <v>-45867.28</v>
      </c>
      <c r="P345" s="1168">
        <v>440751.72</v>
      </c>
      <c r="Q345" s="1168">
        <v>387127.72</v>
      </c>
      <c r="R345" s="1168">
        <v>336938.78</v>
      </c>
      <c r="S345" s="1168">
        <v>291072.71999999997</v>
      </c>
      <c r="T345" s="1168">
        <v>240883.78</v>
      </c>
      <c r="U345" s="567"/>
      <c r="V345" s="567">
        <f t="shared" si="154"/>
        <v>180873.32166666666</v>
      </c>
      <c r="W345" s="1084"/>
      <c r="X345" s="1085"/>
      <c r="Y345" s="1102"/>
      <c r="Z345" s="1080"/>
      <c r="AA345" s="1080"/>
      <c r="AB345" s="1080">
        <f t="shared" si="160"/>
        <v>240883.78</v>
      </c>
      <c r="AC345" s="1079">
        <f t="shared" si="161"/>
        <v>0</v>
      </c>
      <c r="AD345" s="899">
        <f t="shared" si="147"/>
        <v>0</v>
      </c>
      <c r="AE345" s="903">
        <f t="shared" si="171"/>
        <v>0</v>
      </c>
      <c r="AF345" s="1080">
        <f t="shared" si="172"/>
        <v>240883.78</v>
      </c>
      <c r="AG345" s="1081">
        <f t="shared" si="162"/>
        <v>240883.78</v>
      </c>
      <c r="AH345" s="1079">
        <f t="shared" si="163"/>
        <v>0</v>
      </c>
      <c r="AI345" s="1103">
        <f t="shared" si="177"/>
        <v>0</v>
      </c>
      <c r="AJ345" s="1080">
        <f t="shared" si="177"/>
        <v>0</v>
      </c>
      <c r="AK345" s="1080">
        <f t="shared" si="177"/>
        <v>0</v>
      </c>
      <c r="AL345" s="1080">
        <f t="shared" si="164"/>
        <v>180873.32166666666</v>
      </c>
      <c r="AM345" s="1079">
        <f t="shared" si="165"/>
        <v>0</v>
      </c>
      <c r="AN345" s="899">
        <f t="shared" si="158"/>
        <v>0</v>
      </c>
      <c r="AO345" s="899">
        <f t="shared" si="159"/>
        <v>0</v>
      </c>
      <c r="AP345" s="899">
        <f t="shared" si="166"/>
        <v>180873.32166666666</v>
      </c>
      <c r="AQ345" s="1081">
        <f t="shared" si="151"/>
        <v>180873.32166666666</v>
      </c>
      <c r="AR345" s="1079">
        <f t="shared" si="156"/>
        <v>0</v>
      </c>
      <c r="AS345" s="153"/>
      <c r="AT345" s="1082"/>
      <c r="AU345" s="523"/>
      <c r="AV345" s="1083" t="str">
        <f t="shared" si="157"/>
        <v/>
      </c>
      <c r="AW345" s="1083" t="str">
        <f t="shared" si="157"/>
        <v/>
      </c>
      <c r="AX345" s="1083" t="str">
        <f t="shared" si="157"/>
        <v/>
      </c>
      <c r="AY345" s="1083" t="str">
        <f t="shared" si="150"/>
        <v>ERB</v>
      </c>
      <c r="AZ345" s="1083" t="str">
        <f t="shared" si="150"/>
        <v>GRB</v>
      </c>
      <c r="BA345" s="1083" t="str">
        <f t="shared" si="150"/>
        <v>Non-Op</v>
      </c>
      <c r="BC345" s="623"/>
      <c r="BD345" s="623"/>
      <c r="BF345" s="623"/>
      <c r="BG345" s="623"/>
      <c r="BH345" s="623"/>
      <c r="BI345" s="623"/>
      <c r="BJ345" s="623"/>
      <c r="BK345" s="623"/>
      <c r="BL345" s="623"/>
      <c r="BN345" s="902"/>
    </row>
    <row r="346" spans="1:66" s="638" customFormat="1" ht="12" customHeight="1">
      <c r="A346" s="651">
        <v>16502023</v>
      </c>
      <c r="B346" s="660" t="s">
        <v>3632</v>
      </c>
      <c r="C346" s="639" t="s">
        <v>1709</v>
      </c>
      <c r="D346" s="640" t="s">
        <v>3098</v>
      </c>
      <c r="E346" s="640"/>
      <c r="F346" s="670"/>
      <c r="G346" s="640"/>
      <c r="H346" s="1170">
        <v>0</v>
      </c>
      <c r="I346" s="1170">
        <v>0</v>
      </c>
      <c r="J346" s="1170">
        <v>0</v>
      </c>
      <c r="K346" s="1170">
        <v>0</v>
      </c>
      <c r="L346" s="1170">
        <v>0</v>
      </c>
      <c r="M346" s="1170">
        <v>0</v>
      </c>
      <c r="N346" s="1170">
        <v>0</v>
      </c>
      <c r="O346" s="1170">
        <v>0</v>
      </c>
      <c r="P346" s="1170">
        <v>0</v>
      </c>
      <c r="Q346" s="1170">
        <v>0</v>
      </c>
      <c r="R346" s="1170">
        <v>0</v>
      </c>
      <c r="S346" s="1170">
        <v>0</v>
      </c>
      <c r="T346" s="1170">
        <v>0</v>
      </c>
      <c r="U346" s="606"/>
      <c r="V346" s="606">
        <f t="shared" si="154"/>
        <v>0</v>
      </c>
      <c r="W346" s="1084"/>
      <c r="X346" s="1085"/>
      <c r="Y346" s="591">
        <f t="shared" ref="Y346:AA366" si="178">IF($D346=Y$5,$T346,0)</f>
        <v>0</v>
      </c>
      <c r="Z346" s="899">
        <f t="shared" si="178"/>
        <v>0</v>
      </c>
      <c r="AA346" s="899">
        <f t="shared" si="178"/>
        <v>0</v>
      </c>
      <c r="AB346" s="1080">
        <f t="shared" si="160"/>
        <v>0</v>
      </c>
      <c r="AC346" s="1079">
        <f t="shared" si="161"/>
        <v>0</v>
      </c>
      <c r="AD346" s="899">
        <f t="shared" si="147"/>
        <v>0</v>
      </c>
      <c r="AE346" s="903">
        <f t="shared" si="171"/>
        <v>0</v>
      </c>
      <c r="AF346" s="1080">
        <f t="shared" si="172"/>
        <v>0</v>
      </c>
      <c r="AG346" s="1081">
        <f t="shared" si="162"/>
        <v>0</v>
      </c>
      <c r="AH346" s="1079">
        <f t="shared" si="163"/>
        <v>0</v>
      </c>
      <c r="AI346" s="901">
        <f t="shared" si="177"/>
        <v>0</v>
      </c>
      <c r="AJ346" s="899">
        <f t="shared" si="177"/>
        <v>0</v>
      </c>
      <c r="AK346" s="899">
        <f t="shared" si="177"/>
        <v>0</v>
      </c>
      <c r="AL346" s="1080">
        <f t="shared" si="164"/>
        <v>0</v>
      </c>
      <c r="AM346" s="1079">
        <f t="shared" si="165"/>
        <v>0</v>
      </c>
      <c r="AN346" s="899">
        <f t="shared" si="158"/>
        <v>0</v>
      </c>
      <c r="AO346" s="899">
        <f t="shared" si="159"/>
        <v>0</v>
      </c>
      <c r="AP346" s="899">
        <f t="shared" si="166"/>
        <v>0</v>
      </c>
      <c r="AQ346" s="1081">
        <f t="shared" si="151"/>
        <v>0</v>
      </c>
      <c r="AR346" s="1079">
        <f t="shared" si="156"/>
        <v>0</v>
      </c>
      <c r="AS346" s="153"/>
      <c r="AT346" s="1082"/>
      <c r="AU346" s="523"/>
      <c r="AV346" s="1083" t="str">
        <f t="shared" si="157"/>
        <v>CA</v>
      </c>
      <c r="AW346" s="1083" t="str">
        <f t="shared" si="157"/>
        <v>CL</v>
      </c>
      <c r="AX346" s="1083" t="str">
        <f t="shared" si="157"/>
        <v>AIC</v>
      </c>
      <c r="AY346" s="1083" t="str">
        <f t="shared" si="150"/>
        <v>ERB</v>
      </c>
      <c r="AZ346" s="1083" t="str">
        <f t="shared" si="150"/>
        <v>GRB</v>
      </c>
      <c r="BA346" s="1083" t="str">
        <f t="shared" si="150"/>
        <v>Non-Op</v>
      </c>
      <c r="BC346" s="623"/>
      <c r="BD346" s="623"/>
      <c r="BF346" s="623"/>
      <c r="BG346" s="623"/>
      <c r="BH346" s="623"/>
      <c r="BI346" s="623"/>
      <c r="BJ346" s="623"/>
      <c r="BK346" s="623"/>
      <c r="BL346" s="623"/>
      <c r="BN346" s="902"/>
    </row>
    <row r="347" spans="1:66" s="638" customFormat="1" ht="12" customHeight="1">
      <c r="A347" s="643">
        <v>16502033</v>
      </c>
      <c r="B347" s="644" t="s">
        <v>3633</v>
      </c>
      <c r="C347" s="634" t="s">
        <v>1710</v>
      </c>
      <c r="D347" s="635" t="s">
        <v>3098</v>
      </c>
      <c r="E347" s="635"/>
      <c r="F347" s="634"/>
      <c r="G347" s="635"/>
      <c r="H347" s="1168">
        <v>0</v>
      </c>
      <c r="I347" s="1168">
        <v>0</v>
      </c>
      <c r="J347" s="1168">
        <v>0</v>
      </c>
      <c r="K347" s="1168">
        <v>0</v>
      </c>
      <c r="L347" s="1168">
        <v>0</v>
      </c>
      <c r="M347" s="1168">
        <v>0</v>
      </c>
      <c r="N347" s="1168">
        <v>0</v>
      </c>
      <c r="O347" s="1168">
        <v>0</v>
      </c>
      <c r="P347" s="1168">
        <v>0</v>
      </c>
      <c r="Q347" s="1168">
        <v>0</v>
      </c>
      <c r="R347" s="1168">
        <v>0</v>
      </c>
      <c r="S347" s="1168">
        <v>0</v>
      </c>
      <c r="T347" s="1168">
        <v>0</v>
      </c>
      <c r="U347" s="567"/>
      <c r="V347" s="567">
        <f t="shared" si="154"/>
        <v>0</v>
      </c>
      <c r="W347" s="1084"/>
      <c r="X347" s="1085"/>
      <c r="Y347" s="591">
        <f t="shared" si="178"/>
        <v>0</v>
      </c>
      <c r="Z347" s="899">
        <f t="shared" si="178"/>
        <v>0</v>
      </c>
      <c r="AA347" s="899">
        <f t="shared" si="178"/>
        <v>0</v>
      </c>
      <c r="AB347" s="1080">
        <f t="shared" si="160"/>
        <v>0</v>
      </c>
      <c r="AC347" s="1079">
        <f t="shared" si="161"/>
        <v>0</v>
      </c>
      <c r="AD347" s="899">
        <f t="shared" ref="AD347:AD412" si="179">IF($D347=AD$5,$T347,IF($D347=AD$4, $T347*$AK$1,0))</f>
        <v>0</v>
      </c>
      <c r="AE347" s="903">
        <f t="shared" si="171"/>
        <v>0</v>
      </c>
      <c r="AF347" s="1080">
        <f t="shared" si="172"/>
        <v>0</v>
      </c>
      <c r="AG347" s="1081">
        <f t="shared" si="162"/>
        <v>0</v>
      </c>
      <c r="AH347" s="1079">
        <f t="shared" si="163"/>
        <v>0</v>
      </c>
      <c r="AI347" s="901">
        <f t="shared" si="177"/>
        <v>0</v>
      </c>
      <c r="AJ347" s="899">
        <f t="shared" si="177"/>
        <v>0</v>
      </c>
      <c r="AK347" s="899">
        <f t="shared" si="177"/>
        <v>0</v>
      </c>
      <c r="AL347" s="1080">
        <f t="shared" si="164"/>
        <v>0</v>
      </c>
      <c r="AM347" s="1079">
        <f t="shared" si="165"/>
        <v>0</v>
      </c>
      <c r="AN347" s="899">
        <f t="shared" si="158"/>
        <v>0</v>
      </c>
      <c r="AO347" s="899">
        <f t="shared" si="159"/>
        <v>0</v>
      </c>
      <c r="AP347" s="899">
        <f t="shared" si="166"/>
        <v>0</v>
      </c>
      <c r="AQ347" s="1081">
        <f t="shared" si="151"/>
        <v>0</v>
      </c>
      <c r="AR347" s="1079">
        <f t="shared" si="156"/>
        <v>0</v>
      </c>
      <c r="AS347" s="153"/>
      <c r="AT347" s="1082"/>
      <c r="AU347" s="523"/>
      <c r="AV347" s="1083" t="str">
        <f t="shared" si="157"/>
        <v>CA</v>
      </c>
      <c r="AW347" s="1083" t="str">
        <f t="shared" si="157"/>
        <v>CL</v>
      </c>
      <c r="AX347" s="1083" t="str">
        <f t="shared" si="157"/>
        <v>AIC</v>
      </c>
      <c r="AY347" s="1083" t="str">
        <f t="shared" si="150"/>
        <v>ERB</v>
      </c>
      <c r="AZ347" s="1083" t="str">
        <f t="shared" si="150"/>
        <v>GRB</v>
      </c>
      <c r="BA347" s="1083" t="str">
        <f t="shared" si="150"/>
        <v>Non-Op</v>
      </c>
      <c r="BC347" s="623"/>
      <c r="BD347" s="623"/>
      <c r="BF347" s="623"/>
      <c r="BG347" s="623"/>
      <c r="BH347" s="623"/>
      <c r="BI347" s="623"/>
      <c r="BJ347" s="623"/>
      <c r="BK347" s="623"/>
      <c r="BL347" s="623"/>
      <c r="BN347" s="902"/>
    </row>
    <row r="348" spans="1:66" s="638" customFormat="1" ht="12" customHeight="1">
      <c r="A348" s="643" t="s">
        <v>3113</v>
      </c>
      <c r="B348" s="644" t="s">
        <v>3113</v>
      </c>
      <c r="C348" s="634" t="s">
        <v>3114</v>
      </c>
      <c r="D348" s="635" t="s">
        <v>3098</v>
      </c>
      <c r="E348" s="635"/>
      <c r="F348" s="683">
        <v>44075</v>
      </c>
      <c r="G348" s="635"/>
      <c r="H348" s="1168"/>
      <c r="I348" s="1168"/>
      <c r="J348" s="1168"/>
      <c r="K348" s="1168"/>
      <c r="L348" s="1168"/>
      <c r="M348" s="1168"/>
      <c r="N348" s="1168"/>
      <c r="O348" s="1168"/>
      <c r="P348" s="1168"/>
      <c r="Q348" s="1168">
        <v>9730.6</v>
      </c>
      <c r="R348" s="1168">
        <v>6676</v>
      </c>
      <c r="S348" s="1168">
        <v>35340</v>
      </c>
      <c r="T348" s="1168">
        <v>182118.39999999999</v>
      </c>
      <c r="U348" s="567"/>
      <c r="V348" s="567">
        <f t="shared" si="154"/>
        <v>11900.483333333332</v>
      </c>
      <c r="W348" s="1088"/>
      <c r="X348" s="1089"/>
      <c r="Y348" s="591">
        <f t="shared" si="178"/>
        <v>182118.39999999999</v>
      </c>
      <c r="Z348" s="899">
        <f t="shared" si="178"/>
        <v>0</v>
      </c>
      <c r="AA348" s="899">
        <f t="shared" si="178"/>
        <v>0</v>
      </c>
      <c r="AB348" s="1080">
        <f t="shared" si="160"/>
        <v>0</v>
      </c>
      <c r="AC348" s="1079">
        <f t="shared" si="161"/>
        <v>0</v>
      </c>
      <c r="AD348" s="899">
        <f t="shared" si="179"/>
        <v>0</v>
      </c>
      <c r="AE348" s="903">
        <f t="shared" si="171"/>
        <v>0</v>
      </c>
      <c r="AF348" s="1080">
        <f t="shared" si="172"/>
        <v>0</v>
      </c>
      <c r="AG348" s="1081">
        <f t="shared" ref="AG348" si="180">SUM(AD348:AF348)</f>
        <v>0</v>
      </c>
      <c r="AH348" s="1079">
        <f t="shared" si="163"/>
        <v>0</v>
      </c>
      <c r="AI348" s="901">
        <f t="shared" si="177"/>
        <v>11900.483333333332</v>
      </c>
      <c r="AJ348" s="899">
        <f t="shared" si="177"/>
        <v>0</v>
      </c>
      <c r="AK348" s="899">
        <f t="shared" si="177"/>
        <v>0</v>
      </c>
      <c r="AL348" s="1080">
        <f t="shared" ref="AL348" si="181">V348-SUM(AI348:AK348)</f>
        <v>0</v>
      </c>
      <c r="AM348" s="1079">
        <f t="shared" si="165"/>
        <v>0</v>
      </c>
      <c r="AN348" s="899">
        <f t="shared" si="158"/>
        <v>0</v>
      </c>
      <c r="AO348" s="899">
        <f t="shared" si="159"/>
        <v>0</v>
      </c>
      <c r="AP348" s="899">
        <f t="shared" si="166"/>
        <v>0</v>
      </c>
      <c r="AQ348" s="1081">
        <f t="shared" ref="AQ348" si="182">SUM(AN348:AP348)</f>
        <v>0</v>
      </c>
      <c r="AR348" s="1079">
        <f t="shared" si="156"/>
        <v>0</v>
      </c>
      <c r="AS348" s="153"/>
      <c r="AT348" s="1082"/>
      <c r="AU348" s="523"/>
      <c r="AV348" s="1083" t="str">
        <f t="shared" si="157"/>
        <v>CA</v>
      </c>
      <c r="AW348" s="1083" t="str">
        <f t="shared" si="157"/>
        <v>CL</v>
      </c>
      <c r="AX348" s="1083" t="str">
        <f t="shared" si="157"/>
        <v>AIC</v>
      </c>
      <c r="AY348" s="1083" t="str">
        <f t="shared" si="150"/>
        <v>ERB</v>
      </c>
      <c r="AZ348" s="1083" t="str">
        <f t="shared" si="150"/>
        <v>GRB</v>
      </c>
      <c r="BA348" s="1083" t="str">
        <f t="shared" si="150"/>
        <v>Non-Op</v>
      </c>
      <c r="BC348" s="623"/>
      <c r="BD348" s="623"/>
      <c r="BF348" s="623"/>
      <c r="BG348" s="623"/>
      <c r="BH348" s="623"/>
      <c r="BI348" s="623"/>
      <c r="BJ348" s="623"/>
      <c r="BK348" s="623"/>
      <c r="BL348" s="623"/>
      <c r="BN348" s="902"/>
    </row>
    <row r="349" spans="1:66" s="638" customFormat="1" ht="12" customHeight="1">
      <c r="A349" s="643">
        <v>16502053</v>
      </c>
      <c r="B349" s="644" t="s">
        <v>3634</v>
      </c>
      <c r="C349" s="634" t="s">
        <v>1711</v>
      </c>
      <c r="D349" s="635" t="s">
        <v>3098</v>
      </c>
      <c r="E349" s="635"/>
      <c r="F349" s="634"/>
      <c r="G349" s="635"/>
      <c r="H349" s="1168">
        <v>0</v>
      </c>
      <c r="I349" s="1168">
        <v>0</v>
      </c>
      <c r="J349" s="1168">
        <v>0</v>
      </c>
      <c r="K349" s="1168">
        <v>0</v>
      </c>
      <c r="L349" s="1168">
        <v>0</v>
      </c>
      <c r="M349" s="1168">
        <v>0</v>
      </c>
      <c r="N349" s="1168">
        <v>0</v>
      </c>
      <c r="O349" s="1168">
        <v>0</v>
      </c>
      <c r="P349" s="1168">
        <v>0</v>
      </c>
      <c r="Q349" s="1168">
        <v>0</v>
      </c>
      <c r="R349" s="1168">
        <v>0</v>
      </c>
      <c r="S349" s="1168">
        <v>0</v>
      </c>
      <c r="T349" s="1168">
        <v>0</v>
      </c>
      <c r="U349" s="567"/>
      <c r="V349" s="567">
        <f t="shared" si="154"/>
        <v>0</v>
      </c>
      <c r="W349" s="1084"/>
      <c r="X349" s="1085"/>
      <c r="Y349" s="591">
        <f t="shared" si="178"/>
        <v>0</v>
      </c>
      <c r="Z349" s="899">
        <f t="shared" si="178"/>
        <v>0</v>
      </c>
      <c r="AA349" s="899">
        <f t="shared" si="178"/>
        <v>0</v>
      </c>
      <c r="AB349" s="1080">
        <f t="shared" si="160"/>
        <v>0</v>
      </c>
      <c r="AC349" s="1079">
        <f t="shared" si="161"/>
        <v>0</v>
      </c>
      <c r="AD349" s="899">
        <f t="shared" si="179"/>
        <v>0</v>
      </c>
      <c r="AE349" s="903">
        <f t="shared" si="171"/>
        <v>0</v>
      </c>
      <c r="AF349" s="1080">
        <f t="shared" si="172"/>
        <v>0</v>
      </c>
      <c r="AG349" s="1081">
        <f t="shared" si="162"/>
        <v>0</v>
      </c>
      <c r="AH349" s="1079">
        <f t="shared" si="163"/>
        <v>0</v>
      </c>
      <c r="AI349" s="901">
        <f t="shared" si="177"/>
        <v>0</v>
      </c>
      <c r="AJ349" s="899">
        <f t="shared" si="177"/>
        <v>0</v>
      </c>
      <c r="AK349" s="899">
        <f t="shared" si="177"/>
        <v>0</v>
      </c>
      <c r="AL349" s="1080">
        <f t="shared" si="164"/>
        <v>0</v>
      </c>
      <c r="AM349" s="1079">
        <f t="shared" si="165"/>
        <v>0</v>
      </c>
      <c r="AN349" s="899">
        <f t="shared" si="158"/>
        <v>0</v>
      </c>
      <c r="AO349" s="899">
        <f t="shared" si="159"/>
        <v>0</v>
      </c>
      <c r="AP349" s="899">
        <f t="shared" si="166"/>
        <v>0</v>
      </c>
      <c r="AQ349" s="1081">
        <f t="shared" si="151"/>
        <v>0</v>
      </c>
      <c r="AR349" s="1079">
        <f t="shared" si="156"/>
        <v>0</v>
      </c>
      <c r="AS349" s="153"/>
      <c r="AT349" s="1082"/>
      <c r="AU349" s="523"/>
      <c r="AV349" s="1083" t="str">
        <f t="shared" si="157"/>
        <v>CA</v>
      </c>
      <c r="AW349" s="1083" t="str">
        <f t="shared" si="157"/>
        <v>CL</v>
      </c>
      <c r="AX349" s="1083" t="str">
        <f t="shared" si="157"/>
        <v>AIC</v>
      </c>
      <c r="AY349" s="1083" t="str">
        <f t="shared" si="150"/>
        <v>ERB</v>
      </c>
      <c r="AZ349" s="1083" t="str">
        <f t="shared" si="150"/>
        <v>GRB</v>
      </c>
      <c r="BA349" s="1083" t="str">
        <f t="shared" si="150"/>
        <v>Non-Op</v>
      </c>
      <c r="BC349" s="623"/>
      <c r="BD349" s="623"/>
      <c r="BF349" s="623"/>
      <c r="BG349" s="623"/>
      <c r="BH349" s="623"/>
      <c r="BI349" s="623"/>
      <c r="BJ349" s="623"/>
      <c r="BK349" s="623"/>
      <c r="BL349" s="623"/>
      <c r="BN349" s="902"/>
    </row>
    <row r="350" spans="1:66" s="638" customFormat="1" ht="12" customHeight="1">
      <c r="A350" s="645">
        <v>16502063</v>
      </c>
      <c r="B350" s="646" t="s">
        <v>3635</v>
      </c>
      <c r="C350" s="647" t="s">
        <v>1712</v>
      </c>
      <c r="D350" s="648" t="s">
        <v>3098</v>
      </c>
      <c r="E350" s="648"/>
      <c r="F350" s="647"/>
      <c r="G350" s="648"/>
      <c r="H350" s="1171">
        <v>0</v>
      </c>
      <c r="I350" s="1171">
        <v>0</v>
      </c>
      <c r="J350" s="1171">
        <v>0</v>
      </c>
      <c r="K350" s="1171">
        <v>0</v>
      </c>
      <c r="L350" s="1171">
        <v>0</v>
      </c>
      <c r="M350" s="1171">
        <v>0</v>
      </c>
      <c r="N350" s="1171">
        <v>0</v>
      </c>
      <c r="O350" s="1171">
        <v>0</v>
      </c>
      <c r="P350" s="1171">
        <v>0</v>
      </c>
      <c r="Q350" s="1171">
        <v>0</v>
      </c>
      <c r="R350" s="1171">
        <v>0</v>
      </c>
      <c r="S350" s="1171">
        <v>0</v>
      </c>
      <c r="T350" s="1171">
        <v>0</v>
      </c>
      <c r="U350" s="569"/>
      <c r="V350" s="569">
        <f t="shared" si="154"/>
        <v>0</v>
      </c>
      <c r="W350" s="1084"/>
      <c r="X350" s="1085"/>
      <c r="Y350" s="591">
        <f t="shared" si="178"/>
        <v>0</v>
      </c>
      <c r="Z350" s="899">
        <f t="shared" si="178"/>
        <v>0</v>
      </c>
      <c r="AA350" s="899">
        <f t="shared" si="178"/>
        <v>0</v>
      </c>
      <c r="AB350" s="1080">
        <f t="shared" si="160"/>
        <v>0</v>
      </c>
      <c r="AC350" s="1079">
        <f t="shared" si="161"/>
        <v>0</v>
      </c>
      <c r="AD350" s="899">
        <f t="shared" si="179"/>
        <v>0</v>
      </c>
      <c r="AE350" s="903">
        <f t="shared" si="171"/>
        <v>0</v>
      </c>
      <c r="AF350" s="1080">
        <f t="shared" si="172"/>
        <v>0</v>
      </c>
      <c r="AG350" s="1081">
        <f t="shared" si="162"/>
        <v>0</v>
      </c>
      <c r="AH350" s="1079">
        <f t="shared" si="163"/>
        <v>0</v>
      </c>
      <c r="AI350" s="901">
        <f t="shared" si="177"/>
        <v>0</v>
      </c>
      <c r="AJ350" s="899">
        <f t="shared" si="177"/>
        <v>0</v>
      </c>
      <c r="AK350" s="899">
        <f t="shared" si="177"/>
        <v>0</v>
      </c>
      <c r="AL350" s="1080">
        <f t="shared" si="164"/>
        <v>0</v>
      </c>
      <c r="AM350" s="1079">
        <f t="shared" si="165"/>
        <v>0</v>
      </c>
      <c r="AN350" s="899">
        <f t="shared" si="158"/>
        <v>0</v>
      </c>
      <c r="AO350" s="899">
        <f t="shared" si="159"/>
        <v>0</v>
      </c>
      <c r="AP350" s="899">
        <f t="shared" si="166"/>
        <v>0</v>
      </c>
      <c r="AQ350" s="1081">
        <f t="shared" si="151"/>
        <v>0</v>
      </c>
      <c r="AR350" s="1079">
        <f t="shared" si="156"/>
        <v>0</v>
      </c>
      <c r="AS350" s="153"/>
      <c r="AT350" s="1082"/>
      <c r="AU350" s="523"/>
      <c r="AV350" s="1083" t="str">
        <f t="shared" si="157"/>
        <v>CA</v>
      </c>
      <c r="AW350" s="1083" t="str">
        <f t="shared" si="157"/>
        <v>CL</v>
      </c>
      <c r="AX350" s="1083" t="str">
        <f t="shared" si="157"/>
        <v>AIC</v>
      </c>
      <c r="AY350" s="1083" t="str">
        <f t="shared" si="150"/>
        <v>ERB</v>
      </c>
      <c r="AZ350" s="1083" t="str">
        <f t="shared" si="150"/>
        <v>GRB</v>
      </c>
      <c r="BA350" s="1083" t="str">
        <f t="shared" si="150"/>
        <v>Non-Op</v>
      </c>
      <c r="BC350" s="623"/>
      <c r="BD350" s="623"/>
      <c r="BF350" s="623"/>
      <c r="BG350" s="623"/>
      <c r="BH350" s="623"/>
      <c r="BI350" s="623"/>
      <c r="BJ350" s="623"/>
      <c r="BK350" s="623"/>
      <c r="BL350" s="623"/>
      <c r="BN350" s="902"/>
    </row>
    <row r="351" spans="1:66" s="638" customFormat="1" ht="12" customHeight="1">
      <c r="A351" s="643">
        <v>16502083</v>
      </c>
      <c r="B351" s="644" t="s">
        <v>3636</v>
      </c>
      <c r="C351" s="634" t="s">
        <v>1713</v>
      </c>
      <c r="D351" s="635" t="s">
        <v>3098</v>
      </c>
      <c r="E351" s="635"/>
      <c r="F351" s="634"/>
      <c r="G351" s="635"/>
      <c r="H351" s="1168">
        <v>0</v>
      </c>
      <c r="I351" s="1168">
        <v>0</v>
      </c>
      <c r="J351" s="1168">
        <v>0</v>
      </c>
      <c r="K351" s="1168">
        <v>0</v>
      </c>
      <c r="L351" s="1168">
        <v>0</v>
      </c>
      <c r="M351" s="1168">
        <v>0</v>
      </c>
      <c r="N351" s="1168">
        <v>0</v>
      </c>
      <c r="O351" s="1168">
        <v>0</v>
      </c>
      <c r="P351" s="1168">
        <v>0</v>
      </c>
      <c r="Q351" s="1168">
        <v>0</v>
      </c>
      <c r="R351" s="1168">
        <v>0</v>
      </c>
      <c r="S351" s="1168">
        <v>0</v>
      </c>
      <c r="T351" s="1168">
        <v>0</v>
      </c>
      <c r="U351" s="567"/>
      <c r="V351" s="567">
        <f t="shared" si="154"/>
        <v>0</v>
      </c>
      <c r="W351" s="1084"/>
      <c r="X351" s="1085"/>
      <c r="Y351" s="591">
        <f t="shared" si="178"/>
        <v>0</v>
      </c>
      <c r="Z351" s="899">
        <f t="shared" si="178"/>
        <v>0</v>
      </c>
      <c r="AA351" s="899">
        <f t="shared" si="178"/>
        <v>0</v>
      </c>
      <c r="AB351" s="1080">
        <f t="shared" si="160"/>
        <v>0</v>
      </c>
      <c r="AC351" s="1079">
        <f t="shared" si="161"/>
        <v>0</v>
      </c>
      <c r="AD351" s="899">
        <f t="shared" si="179"/>
        <v>0</v>
      </c>
      <c r="AE351" s="903">
        <f t="shared" si="171"/>
        <v>0</v>
      </c>
      <c r="AF351" s="1080">
        <f t="shared" si="172"/>
        <v>0</v>
      </c>
      <c r="AG351" s="1081">
        <f t="shared" si="162"/>
        <v>0</v>
      </c>
      <c r="AH351" s="1079">
        <f t="shared" si="163"/>
        <v>0</v>
      </c>
      <c r="AI351" s="901">
        <f t="shared" si="177"/>
        <v>0</v>
      </c>
      <c r="AJ351" s="899">
        <f t="shared" si="177"/>
        <v>0</v>
      </c>
      <c r="AK351" s="899">
        <f t="shared" si="177"/>
        <v>0</v>
      </c>
      <c r="AL351" s="1080">
        <f t="shared" si="164"/>
        <v>0</v>
      </c>
      <c r="AM351" s="1079">
        <f t="shared" si="165"/>
        <v>0</v>
      </c>
      <c r="AN351" s="899">
        <f t="shared" si="158"/>
        <v>0</v>
      </c>
      <c r="AO351" s="899">
        <f t="shared" si="159"/>
        <v>0</v>
      </c>
      <c r="AP351" s="899">
        <f t="shared" si="166"/>
        <v>0</v>
      </c>
      <c r="AQ351" s="1081">
        <f t="shared" si="151"/>
        <v>0</v>
      </c>
      <c r="AR351" s="1079">
        <f t="shared" si="156"/>
        <v>0</v>
      </c>
      <c r="AS351" s="153"/>
      <c r="AT351" s="1082"/>
      <c r="AU351" s="523"/>
      <c r="AV351" s="1083" t="str">
        <f t="shared" si="157"/>
        <v>CA</v>
      </c>
      <c r="AW351" s="1083" t="str">
        <f t="shared" si="157"/>
        <v>CL</v>
      </c>
      <c r="AX351" s="1083" t="str">
        <f t="shared" si="157"/>
        <v>AIC</v>
      </c>
      <c r="AY351" s="1083" t="str">
        <f t="shared" si="150"/>
        <v>ERB</v>
      </c>
      <c r="AZ351" s="1083" t="str">
        <f t="shared" si="150"/>
        <v>GRB</v>
      </c>
      <c r="BA351" s="1083" t="str">
        <f t="shared" si="150"/>
        <v>Non-Op</v>
      </c>
      <c r="BC351" s="623"/>
      <c r="BD351" s="623"/>
      <c r="BF351" s="623"/>
      <c r="BG351" s="623"/>
      <c r="BH351" s="623"/>
      <c r="BI351" s="623"/>
      <c r="BJ351" s="623"/>
      <c r="BK351" s="623"/>
      <c r="BL351" s="623"/>
      <c r="BN351" s="902"/>
    </row>
    <row r="352" spans="1:66" s="638" customFormat="1" ht="12" customHeight="1">
      <c r="A352" s="643">
        <v>16502093</v>
      </c>
      <c r="B352" s="644" t="s">
        <v>3637</v>
      </c>
      <c r="C352" s="634" t="s">
        <v>1714</v>
      </c>
      <c r="D352" s="635" t="s">
        <v>3098</v>
      </c>
      <c r="E352" s="635"/>
      <c r="F352" s="683">
        <v>43191</v>
      </c>
      <c r="G352" s="635"/>
      <c r="H352" s="1168">
        <v>0</v>
      </c>
      <c r="I352" s="1168">
        <v>0</v>
      </c>
      <c r="J352" s="1168">
        <v>0</v>
      </c>
      <c r="K352" s="1168">
        <v>0</v>
      </c>
      <c r="L352" s="1168">
        <v>0</v>
      </c>
      <c r="M352" s="1168">
        <v>0</v>
      </c>
      <c r="N352" s="1168">
        <v>0</v>
      </c>
      <c r="O352" s="1168">
        <v>0</v>
      </c>
      <c r="P352" s="1168">
        <v>0</v>
      </c>
      <c r="Q352" s="1168">
        <v>0</v>
      </c>
      <c r="R352" s="1168">
        <v>0</v>
      </c>
      <c r="S352" s="1168">
        <v>0</v>
      </c>
      <c r="T352" s="1168">
        <v>0</v>
      </c>
      <c r="U352" s="567"/>
      <c r="V352" s="567">
        <f t="shared" si="154"/>
        <v>0</v>
      </c>
      <c r="W352" s="1090"/>
      <c r="X352" s="1091"/>
      <c r="Y352" s="591">
        <f t="shared" si="178"/>
        <v>0</v>
      </c>
      <c r="Z352" s="899">
        <f t="shared" si="178"/>
        <v>0</v>
      </c>
      <c r="AA352" s="899">
        <f t="shared" si="178"/>
        <v>0</v>
      </c>
      <c r="AB352" s="1080">
        <f t="shared" si="160"/>
        <v>0</v>
      </c>
      <c r="AC352" s="1079">
        <f t="shared" si="161"/>
        <v>0</v>
      </c>
      <c r="AD352" s="899">
        <f t="shared" si="179"/>
        <v>0</v>
      </c>
      <c r="AE352" s="903">
        <f t="shared" si="171"/>
        <v>0</v>
      </c>
      <c r="AF352" s="1080">
        <f t="shared" si="172"/>
        <v>0</v>
      </c>
      <c r="AG352" s="1081">
        <f t="shared" si="162"/>
        <v>0</v>
      </c>
      <c r="AH352" s="1079">
        <f t="shared" si="163"/>
        <v>0</v>
      </c>
      <c r="AI352" s="901">
        <f t="shared" si="177"/>
        <v>0</v>
      </c>
      <c r="AJ352" s="899">
        <f t="shared" si="177"/>
        <v>0</v>
      </c>
      <c r="AK352" s="899">
        <f t="shared" si="177"/>
        <v>0</v>
      </c>
      <c r="AL352" s="1080">
        <f t="shared" si="164"/>
        <v>0</v>
      </c>
      <c r="AM352" s="1079">
        <f t="shared" si="165"/>
        <v>0</v>
      </c>
      <c r="AN352" s="899">
        <f t="shared" si="158"/>
        <v>0</v>
      </c>
      <c r="AO352" s="899">
        <f t="shared" si="159"/>
        <v>0</v>
      </c>
      <c r="AP352" s="899">
        <f t="shared" si="166"/>
        <v>0</v>
      </c>
      <c r="AQ352" s="1081"/>
      <c r="AR352" s="1079">
        <f t="shared" si="156"/>
        <v>0</v>
      </c>
      <c r="AS352" s="153"/>
      <c r="AT352" s="1082"/>
      <c r="AU352" s="523"/>
      <c r="AV352" s="1083" t="str">
        <f t="shared" si="157"/>
        <v>CA</v>
      </c>
      <c r="AW352" s="1083" t="str">
        <f t="shared" si="157"/>
        <v>CL</v>
      </c>
      <c r="AX352" s="1083" t="str">
        <f t="shared" si="157"/>
        <v>AIC</v>
      </c>
      <c r="AY352" s="1083" t="str">
        <f t="shared" si="150"/>
        <v>ERB</v>
      </c>
      <c r="AZ352" s="1083" t="str">
        <f t="shared" si="150"/>
        <v>GRB</v>
      </c>
      <c r="BA352" s="1083" t="str">
        <f t="shared" si="150"/>
        <v>Non-Op</v>
      </c>
      <c r="BC352" s="623"/>
      <c r="BD352" s="623"/>
      <c r="BF352" s="623"/>
      <c r="BG352" s="623"/>
      <c r="BH352" s="623"/>
      <c r="BI352" s="623"/>
      <c r="BJ352" s="623"/>
      <c r="BK352" s="623"/>
      <c r="BL352" s="623"/>
      <c r="BN352" s="902"/>
    </row>
    <row r="353" spans="1:66" s="638" customFormat="1" ht="12" customHeight="1">
      <c r="A353" s="643">
        <v>16502103</v>
      </c>
      <c r="B353" s="644" t="s">
        <v>3638</v>
      </c>
      <c r="C353" s="634" t="s">
        <v>1715</v>
      </c>
      <c r="D353" s="635" t="s">
        <v>3098</v>
      </c>
      <c r="E353" s="635"/>
      <c r="F353" s="634"/>
      <c r="G353" s="635"/>
      <c r="H353" s="1168">
        <v>0</v>
      </c>
      <c r="I353" s="1168">
        <v>0</v>
      </c>
      <c r="J353" s="1168">
        <v>0</v>
      </c>
      <c r="K353" s="1168">
        <v>0</v>
      </c>
      <c r="L353" s="1168">
        <v>0</v>
      </c>
      <c r="M353" s="1168">
        <v>0</v>
      </c>
      <c r="N353" s="1168">
        <v>0</v>
      </c>
      <c r="O353" s="1168">
        <v>0</v>
      </c>
      <c r="P353" s="1168">
        <v>0</v>
      </c>
      <c r="Q353" s="1168">
        <v>0</v>
      </c>
      <c r="R353" s="1168">
        <v>0</v>
      </c>
      <c r="S353" s="1168">
        <v>0</v>
      </c>
      <c r="T353" s="1168">
        <v>0</v>
      </c>
      <c r="U353" s="567"/>
      <c r="V353" s="567">
        <f t="shared" si="154"/>
        <v>0</v>
      </c>
      <c r="W353" s="1084"/>
      <c r="X353" s="1085"/>
      <c r="Y353" s="591">
        <f t="shared" si="178"/>
        <v>0</v>
      </c>
      <c r="Z353" s="899">
        <f t="shared" si="178"/>
        <v>0</v>
      </c>
      <c r="AA353" s="899">
        <f t="shared" si="178"/>
        <v>0</v>
      </c>
      <c r="AB353" s="1080">
        <f t="shared" si="160"/>
        <v>0</v>
      </c>
      <c r="AC353" s="1079">
        <f t="shared" si="161"/>
        <v>0</v>
      </c>
      <c r="AD353" s="899">
        <f t="shared" si="179"/>
        <v>0</v>
      </c>
      <c r="AE353" s="903">
        <f t="shared" si="171"/>
        <v>0</v>
      </c>
      <c r="AF353" s="1080">
        <f t="shared" si="172"/>
        <v>0</v>
      </c>
      <c r="AG353" s="1081">
        <f t="shared" si="162"/>
        <v>0</v>
      </c>
      <c r="AH353" s="1079">
        <f t="shared" si="163"/>
        <v>0</v>
      </c>
      <c r="AI353" s="901">
        <f t="shared" si="177"/>
        <v>0</v>
      </c>
      <c r="AJ353" s="899">
        <f t="shared" si="177"/>
        <v>0</v>
      </c>
      <c r="AK353" s="899">
        <f t="shared" si="177"/>
        <v>0</v>
      </c>
      <c r="AL353" s="1080">
        <f t="shared" si="164"/>
        <v>0</v>
      </c>
      <c r="AM353" s="1079">
        <f t="shared" si="165"/>
        <v>0</v>
      </c>
      <c r="AN353" s="899">
        <f t="shared" si="158"/>
        <v>0</v>
      </c>
      <c r="AO353" s="899">
        <f t="shared" si="159"/>
        <v>0</v>
      </c>
      <c r="AP353" s="899">
        <f t="shared" si="166"/>
        <v>0</v>
      </c>
      <c r="AQ353" s="1081">
        <f t="shared" si="151"/>
        <v>0</v>
      </c>
      <c r="AR353" s="1079">
        <f t="shared" si="156"/>
        <v>0</v>
      </c>
      <c r="AS353" s="153"/>
      <c r="AT353" s="1082"/>
      <c r="AU353" s="523"/>
      <c r="AV353" s="1083" t="str">
        <f t="shared" si="157"/>
        <v>CA</v>
      </c>
      <c r="AW353" s="1083" t="str">
        <f t="shared" si="157"/>
        <v>CL</v>
      </c>
      <c r="AX353" s="1083" t="str">
        <f t="shared" si="157"/>
        <v>AIC</v>
      </c>
      <c r="AY353" s="1083" t="str">
        <f t="shared" si="150"/>
        <v>ERB</v>
      </c>
      <c r="AZ353" s="1083" t="str">
        <f t="shared" si="150"/>
        <v>GRB</v>
      </c>
      <c r="BA353" s="1083" t="str">
        <f t="shared" si="150"/>
        <v>Non-Op</v>
      </c>
      <c r="BC353" s="623"/>
      <c r="BD353" s="623"/>
      <c r="BF353" s="623"/>
      <c r="BG353" s="623"/>
      <c r="BH353" s="623"/>
      <c r="BI353" s="623"/>
      <c r="BJ353" s="623"/>
      <c r="BK353" s="623"/>
      <c r="BL353" s="623"/>
      <c r="BN353" s="902"/>
    </row>
    <row r="354" spans="1:66" s="638" customFormat="1" ht="12" customHeight="1">
      <c r="A354" s="643">
        <v>16502011</v>
      </c>
      <c r="B354" s="644" t="s">
        <v>3639</v>
      </c>
      <c r="C354" s="634" t="s">
        <v>1716</v>
      </c>
      <c r="D354" s="635" t="s">
        <v>3098</v>
      </c>
      <c r="E354" s="635"/>
      <c r="F354" s="634"/>
      <c r="G354" s="635"/>
      <c r="H354" s="1168">
        <v>0</v>
      </c>
      <c r="I354" s="1168">
        <v>0</v>
      </c>
      <c r="J354" s="1168">
        <v>0</v>
      </c>
      <c r="K354" s="1168">
        <v>0</v>
      </c>
      <c r="L354" s="1168">
        <v>0</v>
      </c>
      <c r="M354" s="1168">
        <v>0</v>
      </c>
      <c r="N354" s="1168">
        <v>0</v>
      </c>
      <c r="O354" s="1168">
        <v>0</v>
      </c>
      <c r="P354" s="1168">
        <v>0</v>
      </c>
      <c r="Q354" s="1168">
        <v>0</v>
      </c>
      <c r="R354" s="1168">
        <v>0</v>
      </c>
      <c r="S354" s="1168">
        <v>0</v>
      </c>
      <c r="T354" s="1168">
        <v>0</v>
      </c>
      <c r="U354" s="567"/>
      <c r="V354" s="567">
        <f t="shared" si="154"/>
        <v>0</v>
      </c>
      <c r="W354" s="1084"/>
      <c r="X354" s="1085"/>
      <c r="Y354" s="591">
        <f t="shared" si="178"/>
        <v>0</v>
      </c>
      <c r="Z354" s="899">
        <f t="shared" si="178"/>
        <v>0</v>
      </c>
      <c r="AA354" s="899">
        <f t="shared" si="178"/>
        <v>0</v>
      </c>
      <c r="AB354" s="1080">
        <f t="shared" si="160"/>
        <v>0</v>
      </c>
      <c r="AC354" s="1079">
        <f t="shared" si="161"/>
        <v>0</v>
      </c>
      <c r="AD354" s="899">
        <f t="shared" si="179"/>
        <v>0</v>
      </c>
      <c r="AE354" s="903">
        <f t="shared" si="171"/>
        <v>0</v>
      </c>
      <c r="AF354" s="1080">
        <f t="shared" si="172"/>
        <v>0</v>
      </c>
      <c r="AG354" s="1081">
        <f t="shared" si="162"/>
        <v>0</v>
      </c>
      <c r="AH354" s="1079">
        <f t="shared" si="163"/>
        <v>0</v>
      </c>
      <c r="AI354" s="901">
        <f t="shared" si="177"/>
        <v>0</v>
      </c>
      <c r="AJ354" s="899">
        <f t="shared" si="177"/>
        <v>0</v>
      </c>
      <c r="AK354" s="899">
        <f t="shared" si="177"/>
        <v>0</v>
      </c>
      <c r="AL354" s="1080">
        <f t="shared" si="164"/>
        <v>0</v>
      </c>
      <c r="AM354" s="1079">
        <f t="shared" si="165"/>
        <v>0</v>
      </c>
      <c r="AN354" s="899">
        <f t="shared" si="158"/>
        <v>0</v>
      </c>
      <c r="AO354" s="899">
        <f t="shared" si="159"/>
        <v>0</v>
      </c>
      <c r="AP354" s="899">
        <f t="shared" si="166"/>
        <v>0</v>
      </c>
      <c r="AQ354" s="1081">
        <f t="shared" si="151"/>
        <v>0</v>
      </c>
      <c r="AR354" s="1079">
        <f t="shared" si="156"/>
        <v>0</v>
      </c>
      <c r="AS354" s="153"/>
      <c r="AT354" s="1082"/>
      <c r="AU354" s="523"/>
      <c r="AV354" s="1083" t="str">
        <f t="shared" si="157"/>
        <v>CA</v>
      </c>
      <c r="AW354" s="1083" t="str">
        <f t="shared" si="157"/>
        <v>CL</v>
      </c>
      <c r="AX354" s="1083" t="str">
        <f t="shared" si="157"/>
        <v>AIC</v>
      </c>
      <c r="AY354" s="1083" t="str">
        <f t="shared" si="150"/>
        <v>ERB</v>
      </c>
      <c r="AZ354" s="1083" t="str">
        <f t="shared" si="150"/>
        <v>GRB</v>
      </c>
      <c r="BA354" s="1083" t="str">
        <f t="shared" si="150"/>
        <v>Non-Op</v>
      </c>
      <c r="BC354" s="623"/>
      <c r="BD354" s="623"/>
      <c r="BF354" s="623"/>
      <c r="BG354" s="623"/>
      <c r="BH354" s="623"/>
      <c r="BI354" s="623"/>
      <c r="BJ354" s="623"/>
      <c r="BK354" s="623"/>
      <c r="BL354" s="623"/>
      <c r="BN354" s="915"/>
    </row>
    <row r="355" spans="1:66" s="638" customFormat="1" ht="12" customHeight="1">
      <c r="A355" s="643">
        <v>16502113</v>
      </c>
      <c r="B355" s="644" t="s">
        <v>3640</v>
      </c>
      <c r="C355" s="634" t="s">
        <v>1717</v>
      </c>
      <c r="D355" s="635" t="s">
        <v>3098</v>
      </c>
      <c r="E355" s="635"/>
      <c r="F355" s="634"/>
      <c r="G355" s="635"/>
      <c r="H355" s="1168">
        <v>0</v>
      </c>
      <c r="I355" s="1168">
        <v>0</v>
      </c>
      <c r="J355" s="1168">
        <v>0</v>
      </c>
      <c r="K355" s="1168">
        <v>0</v>
      </c>
      <c r="L355" s="1168">
        <v>0</v>
      </c>
      <c r="M355" s="1168">
        <v>0</v>
      </c>
      <c r="N355" s="1168">
        <v>0</v>
      </c>
      <c r="O355" s="1168">
        <v>0</v>
      </c>
      <c r="P355" s="1168">
        <v>0</v>
      </c>
      <c r="Q355" s="1168">
        <v>0</v>
      </c>
      <c r="R355" s="1168">
        <v>0</v>
      </c>
      <c r="S355" s="1168">
        <v>0</v>
      </c>
      <c r="T355" s="1168">
        <v>0</v>
      </c>
      <c r="U355" s="567"/>
      <c r="V355" s="567">
        <f t="shared" si="154"/>
        <v>0</v>
      </c>
      <c r="W355" s="1084"/>
      <c r="X355" s="1085"/>
      <c r="Y355" s="591">
        <f t="shared" si="178"/>
        <v>0</v>
      </c>
      <c r="Z355" s="899">
        <f t="shared" si="178"/>
        <v>0</v>
      </c>
      <c r="AA355" s="899">
        <f t="shared" si="178"/>
        <v>0</v>
      </c>
      <c r="AB355" s="1080">
        <f t="shared" si="160"/>
        <v>0</v>
      </c>
      <c r="AC355" s="1079">
        <f t="shared" si="161"/>
        <v>0</v>
      </c>
      <c r="AD355" s="899">
        <f t="shared" si="179"/>
        <v>0</v>
      </c>
      <c r="AE355" s="903">
        <f t="shared" si="171"/>
        <v>0</v>
      </c>
      <c r="AF355" s="1080">
        <f t="shared" si="172"/>
        <v>0</v>
      </c>
      <c r="AG355" s="1081">
        <f t="shared" si="162"/>
        <v>0</v>
      </c>
      <c r="AH355" s="1079">
        <f t="shared" si="163"/>
        <v>0</v>
      </c>
      <c r="AI355" s="901">
        <f t="shared" si="177"/>
        <v>0</v>
      </c>
      <c r="AJ355" s="899">
        <f t="shared" si="177"/>
        <v>0</v>
      </c>
      <c r="AK355" s="899">
        <f t="shared" si="177"/>
        <v>0</v>
      </c>
      <c r="AL355" s="1080">
        <f t="shared" si="164"/>
        <v>0</v>
      </c>
      <c r="AM355" s="1079">
        <f t="shared" si="165"/>
        <v>0</v>
      </c>
      <c r="AN355" s="899">
        <f t="shared" si="158"/>
        <v>0</v>
      </c>
      <c r="AO355" s="899">
        <f t="shared" si="159"/>
        <v>0</v>
      </c>
      <c r="AP355" s="899">
        <f t="shared" si="166"/>
        <v>0</v>
      </c>
      <c r="AQ355" s="1081">
        <f t="shared" si="151"/>
        <v>0</v>
      </c>
      <c r="AR355" s="1079">
        <f t="shared" si="156"/>
        <v>0</v>
      </c>
      <c r="AS355" s="153"/>
      <c r="AT355" s="1082"/>
      <c r="AU355" s="523"/>
      <c r="AV355" s="1083" t="str">
        <f t="shared" si="157"/>
        <v>CA</v>
      </c>
      <c r="AW355" s="1083" t="str">
        <f t="shared" si="157"/>
        <v>CL</v>
      </c>
      <c r="AX355" s="1083" t="str">
        <f t="shared" si="157"/>
        <v>AIC</v>
      </c>
      <c r="AY355" s="1083" t="str">
        <f t="shared" si="150"/>
        <v>ERB</v>
      </c>
      <c r="AZ355" s="1083" t="str">
        <f t="shared" si="150"/>
        <v>GRB</v>
      </c>
      <c r="BA355" s="1083" t="str">
        <f t="shared" si="150"/>
        <v>Non-Op</v>
      </c>
      <c r="BC355" s="623"/>
      <c r="BD355" s="623"/>
      <c r="BF355" s="623"/>
      <c r="BG355" s="623"/>
      <c r="BH355" s="623"/>
      <c r="BI355" s="623"/>
      <c r="BJ355" s="623"/>
      <c r="BK355" s="623"/>
      <c r="BL355" s="623"/>
      <c r="BN355" s="902"/>
    </row>
    <row r="356" spans="1:66" s="638" customFormat="1" ht="12" customHeight="1">
      <c r="A356" s="643">
        <v>16502123</v>
      </c>
      <c r="B356" s="644" t="s">
        <v>3641</v>
      </c>
      <c r="C356" s="635" t="s">
        <v>1718</v>
      </c>
      <c r="D356" s="635" t="s">
        <v>3098</v>
      </c>
      <c r="E356" s="635"/>
      <c r="F356" s="635"/>
      <c r="G356" s="635"/>
      <c r="H356" s="1168">
        <v>0</v>
      </c>
      <c r="I356" s="1168">
        <v>0</v>
      </c>
      <c r="J356" s="1168">
        <v>0</v>
      </c>
      <c r="K356" s="1168">
        <v>0</v>
      </c>
      <c r="L356" s="1168">
        <v>0</v>
      </c>
      <c r="M356" s="1168">
        <v>0</v>
      </c>
      <c r="N356" s="1168">
        <v>0</v>
      </c>
      <c r="O356" s="1168">
        <v>0</v>
      </c>
      <c r="P356" s="1168">
        <v>0</v>
      </c>
      <c r="Q356" s="1168">
        <v>0</v>
      </c>
      <c r="R356" s="1168">
        <v>0</v>
      </c>
      <c r="S356" s="1168">
        <v>0</v>
      </c>
      <c r="T356" s="1168">
        <v>0</v>
      </c>
      <c r="U356" s="567"/>
      <c r="V356" s="567">
        <f t="shared" si="154"/>
        <v>0</v>
      </c>
      <c r="W356" s="1084"/>
      <c r="X356" s="1085"/>
      <c r="Y356" s="591">
        <f t="shared" si="178"/>
        <v>0</v>
      </c>
      <c r="Z356" s="899">
        <f t="shared" si="178"/>
        <v>0</v>
      </c>
      <c r="AA356" s="899">
        <f t="shared" si="178"/>
        <v>0</v>
      </c>
      <c r="AB356" s="1080">
        <f t="shared" si="160"/>
        <v>0</v>
      </c>
      <c r="AC356" s="1079">
        <f t="shared" si="161"/>
        <v>0</v>
      </c>
      <c r="AD356" s="899">
        <f t="shared" si="179"/>
        <v>0</v>
      </c>
      <c r="AE356" s="903">
        <f t="shared" si="171"/>
        <v>0</v>
      </c>
      <c r="AF356" s="1080">
        <f t="shared" si="172"/>
        <v>0</v>
      </c>
      <c r="AG356" s="1081">
        <f t="shared" si="162"/>
        <v>0</v>
      </c>
      <c r="AH356" s="1079">
        <f t="shared" si="163"/>
        <v>0</v>
      </c>
      <c r="AI356" s="901">
        <f t="shared" si="177"/>
        <v>0</v>
      </c>
      <c r="AJ356" s="899">
        <f t="shared" si="177"/>
        <v>0</v>
      </c>
      <c r="AK356" s="899">
        <f t="shared" si="177"/>
        <v>0</v>
      </c>
      <c r="AL356" s="1080">
        <f t="shared" si="164"/>
        <v>0</v>
      </c>
      <c r="AM356" s="1079">
        <f t="shared" si="165"/>
        <v>0</v>
      </c>
      <c r="AN356" s="899">
        <f t="shared" si="158"/>
        <v>0</v>
      </c>
      <c r="AO356" s="899">
        <f t="shared" si="159"/>
        <v>0</v>
      </c>
      <c r="AP356" s="899">
        <f t="shared" si="166"/>
        <v>0</v>
      </c>
      <c r="AQ356" s="1081">
        <f t="shared" si="151"/>
        <v>0</v>
      </c>
      <c r="AR356" s="1079">
        <f t="shared" si="156"/>
        <v>0</v>
      </c>
      <c r="AS356" s="153"/>
      <c r="AT356" s="1082"/>
      <c r="AU356" s="523"/>
      <c r="AV356" s="1083" t="str">
        <f t="shared" si="157"/>
        <v>CA</v>
      </c>
      <c r="AW356" s="1083" t="str">
        <f t="shared" si="157"/>
        <v>CL</v>
      </c>
      <c r="AX356" s="1083" t="str">
        <f t="shared" si="157"/>
        <v>AIC</v>
      </c>
      <c r="AY356" s="1083" t="str">
        <f t="shared" si="150"/>
        <v>ERB</v>
      </c>
      <c r="AZ356" s="1083" t="str">
        <f t="shared" si="150"/>
        <v>GRB</v>
      </c>
      <c r="BA356" s="1083" t="str">
        <f t="shared" si="150"/>
        <v>Non-Op</v>
      </c>
      <c r="BC356" s="623"/>
      <c r="BD356" s="623"/>
      <c r="BF356" s="623"/>
      <c r="BG356" s="623"/>
      <c r="BH356" s="623"/>
      <c r="BI356" s="623"/>
      <c r="BJ356" s="623"/>
      <c r="BK356" s="623"/>
      <c r="BL356" s="623"/>
      <c r="BN356" s="902"/>
    </row>
    <row r="357" spans="1:66" s="638" customFormat="1" ht="12" customHeight="1">
      <c r="A357" s="643">
        <v>16502133</v>
      </c>
      <c r="B357" s="644" t="s">
        <v>3642</v>
      </c>
      <c r="C357" s="635" t="s">
        <v>1719</v>
      </c>
      <c r="D357" s="635" t="s">
        <v>3098</v>
      </c>
      <c r="E357" s="635"/>
      <c r="F357" s="635"/>
      <c r="G357" s="635"/>
      <c r="H357" s="1168">
        <v>0</v>
      </c>
      <c r="I357" s="1168">
        <v>0</v>
      </c>
      <c r="J357" s="1168">
        <v>0</v>
      </c>
      <c r="K357" s="1168">
        <v>0</v>
      </c>
      <c r="L357" s="1168">
        <v>0</v>
      </c>
      <c r="M357" s="1168">
        <v>0</v>
      </c>
      <c r="N357" s="1168">
        <v>0</v>
      </c>
      <c r="O357" s="1168">
        <v>0</v>
      </c>
      <c r="P357" s="1168">
        <v>0</v>
      </c>
      <c r="Q357" s="1168">
        <v>0</v>
      </c>
      <c r="R357" s="1168">
        <v>0</v>
      </c>
      <c r="S357" s="1168">
        <v>0</v>
      </c>
      <c r="T357" s="1168">
        <v>0</v>
      </c>
      <c r="U357" s="567"/>
      <c r="V357" s="567">
        <f t="shared" si="154"/>
        <v>0</v>
      </c>
      <c r="W357" s="1084"/>
      <c r="X357" s="1085"/>
      <c r="Y357" s="591">
        <f t="shared" si="178"/>
        <v>0</v>
      </c>
      <c r="Z357" s="899">
        <f t="shared" si="178"/>
        <v>0</v>
      </c>
      <c r="AA357" s="899">
        <f t="shared" si="178"/>
        <v>0</v>
      </c>
      <c r="AB357" s="1080">
        <f t="shared" si="160"/>
        <v>0</v>
      </c>
      <c r="AC357" s="1079">
        <f t="shared" si="161"/>
        <v>0</v>
      </c>
      <c r="AD357" s="899">
        <f t="shared" si="179"/>
        <v>0</v>
      </c>
      <c r="AE357" s="903">
        <f t="shared" si="171"/>
        <v>0</v>
      </c>
      <c r="AF357" s="1080">
        <f t="shared" si="172"/>
        <v>0</v>
      </c>
      <c r="AG357" s="1081">
        <f t="shared" si="162"/>
        <v>0</v>
      </c>
      <c r="AH357" s="1079">
        <f t="shared" si="163"/>
        <v>0</v>
      </c>
      <c r="AI357" s="901">
        <f t="shared" si="177"/>
        <v>0</v>
      </c>
      <c r="AJ357" s="899">
        <f t="shared" si="177"/>
        <v>0</v>
      </c>
      <c r="AK357" s="899">
        <f t="shared" si="177"/>
        <v>0</v>
      </c>
      <c r="AL357" s="1080">
        <f t="shared" si="164"/>
        <v>0</v>
      </c>
      <c r="AM357" s="1079">
        <f t="shared" si="165"/>
        <v>0</v>
      </c>
      <c r="AN357" s="899">
        <f t="shared" si="158"/>
        <v>0</v>
      </c>
      <c r="AO357" s="899">
        <f t="shared" si="159"/>
        <v>0</v>
      </c>
      <c r="AP357" s="899">
        <f t="shared" si="166"/>
        <v>0</v>
      </c>
      <c r="AQ357" s="1081">
        <f t="shared" si="151"/>
        <v>0</v>
      </c>
      <c r="AR357" s="1079">
        <f t="shared" si="156"/>
        <v>0</v>
      </c>
      <c r="AS357" s="153"/>
      <c r="AT357" s="1082"/>
      <c r="AU357" s="523"/>
      <c r="AV357" s="1083" t="str">
        <f t="shared" si="157"/>
        <v>CA</v>
      </c>
      <c r="AW357" s="1083" t="str">
        <f t="shared" si="157"/>
        <v>CL</v>
      </c>
      <c r="AX357" s="1083" t="str">
        <f t="shared" si="157"/>
        <v>AIC</v>
      </c>
      <c r="AY357" s="1083" t="str">
        <f t="shared" si="150"/>
        <v>ERB</v>
      </c>
      <c r="AZ357" s="1083" t="str">
        <f t="shared" si="150"/>
        <v>GRB</v>
      </c>
      <c r="BA357" s="1083" t="str">
        <f t="shared" si="150"/>
        <v>Non-Op</v>
      </c>
      <c r="BC357" s="623"/>
      <c r="BD357" s="623"/>
      <c r="BF357" s="623"/>
      <c r="BG357" s="623"/>
      <c r="BH357" s="623"/>
      <c r="BI357" s="623"/>
      <c r="BJ357" s="623"/>
      <c r="BK357" s="623"/>
      <c r="BL357" s="623"/>
      <c r="BN357" s="902"/>
    </row>
    <row r="358" spans="1:66" s="638" customFormat="1" ht="12" customHeight="1">
      <c r="A358" s="643">
        <v>16502143</v>
      </c>
      <c r="B358" s="644" t="s">
        <v>3643</v>
      </c>
      <c r="C358" s="644" t="s">
        <v>1720</v>
      </c>
      <c r="D358" s="635" t="s">
        <v>3098</v>
      </c>
      <c r="E358" s="635"/>
      <c r="F358" s="644"/>
      <c r="G358" s="635"/>
      <c r="H358" s="1168">
        <v>0</v>
      </c>
      <c r="I358" s="1168">
        <v>0</v>
      </c>
      <c r="J358" s="1168">
        <v>0</v>
      </c>
      <c r="K358" s="1168">
        <v>0</v>
      </c>
      <c r="L358" s="1168">
        <v>0</v>
      </c>
      <c r="M358" s="1168">
        <v>0</v>
      </c>
      <c r="N358" s="1168">
        <v>0</v>
      </c>
      <c r="O358" s="1168">
        <v>0</v>
      </c>
      <c r="P358" s="1168">
        <v>0</v>
      </c>
      <c r="Q358" s="1168">
        <v>0</v>
      </c>
      <c r="R358" s="1168">
        <v>0</v>
      </c>
      <c r="S358" s="1168">
        <v>0</v>
      </c>
      <c r="T358" s="1168">
        <v>0</v>
      </c>
      <c r="U358" s="567"/>
      <c r="V358" s="567">
        <f t="shared" si="154"/>
        <v>0</v>
      </c>
      <c r="W358" s="1084"/>
      <c r="X358" s="1085"/>
      <c r="Y358" s="591">
        <f t="shared" si="178"/>
        <v>0</v>
      </c>
      <c r="Z358" s="899">
        <f t="shared" si="178"/>
        <v>0</v>
      </c>
      <c r="AA358" s="899">
        <f t="shared" si="178"/>
        <v>0</v>
      </c>
      <c r="AB358" s="1080">
        <f t="shared" si="160"/>
        <v>0</v>
      </c>
      <c r="AC358" s="1079">
        <f t="shared" si="161"/>
        <v>0</v>
      </c>
      <c r="AD358" s="899">
        <f t="shared" si="179"/>
        <v>0</v>
      </c>
      <c r="AE358" s="903">
        <f t="shared" si="171"/>
        <v>0</v>
      </c>
      <c r="AF358" s="1080">
        <f t="shared" si="172"/>
        <v>0</v>
      </c>
      <c r="AG358" s="1081">
        <f t="shared" si="162"/>
        <v>0</v>
      </c>
      <c r="AH358" s="1079">
        <f t="shared" si="163"/>
        <v>0</v>
      </c>
      <c r="AI358" s="901">
        <f t="shared" si="177"/>
        <v>0</v>
      </c>
      <c r="AJ358" s="899">
        <f t="shared" si="177"/>
        <v>0</v>
      </c>
      <c r="AK358" s="899">
        <f t="shared" si="177"/>
        <v>0</v>
      </c>
      <c r="AL358" s="1080">
        <f t="shared" si="164"/>
        <v>0</v>
      </c>
      <c r="AM358" s="1079">
        <f t="shared" si="165"/>
        <v>0</v>
      </c>
      <c r="AN358" s="899">
        <f t="shared" si="158"/>
        <v>0</v>
      </c>
      <c r="AO358" s="899">
        <f t="shared" si="159"/>
        <v>0</v>
      </c>
      <c r="AP358" s="899">
        <f t="shared" si="166"/>
        <v>0</v>
      </c>
      <c r="AQ358" s="1081">
        <f t="shared" si="151"/>
        <v>0</v>
      </c>
      <c r="AR358" s="1079">
        <f t="shared" si="156"/>
        <v>0</v>
      </c>
      <c r="AS358" s="153"/>
      <c r="AT358" s="1082"/>
      <c r="AU358" s="523"/>
      <c r="AV358" s="1083" t="str">
        <f t="shared" si="157"/>
        <v>CA</v>
      </c>
      <c r="AW358" s="1083" t="str">
        <f t="shared" si="157"/>
        <v>CL</v>
      </c>
      <c r="AX358" s="1083" t="str">
        <f t="shared" si="157"/>
        <v>AIC</v>
      </c>
      <c r="AY358" s="1083" t="str">
        <f t="shared" si="150"/>
        <v>ERB</v>
      </c>
      <c r="AZ358" s="1083" t="str">
        <f t="shared" si="150"/>
        <v>GRB</v>
      </c>
      <c r="BA358" s="1083" t="str">
        <f t="shared" si="150"/>
        <v>Non-Op</v>
      </c>
      <c r="BC358" s="623"/>
      <c r="BD358" s="623"/>
      <c r="BF358" s="623"/>
      <c r="BG358" s="623"/>
      <c r="BH358" s="623"/>
      <c r="BI358" s="623"/>
      <c r="BJ358" s="623"/>
      <c r="BK358" s="623"/>
      <c r="BL358" s="623"/>
      <c r="BN358" s="902"/>
    </row>
    <row r="359" spans="1:66" s="638" customFormat="1" ht="12" customHeight="1">
      <c r="A359" s="643">
        <v>16502153</v>
      </c>
      <c r="B359" s="644" t="s">
        <v>3644</v>
      </c>
      <c r="C359" s="644" t="s">
        <v>1721</v>
      </c>
      <c r="D359" s="635" t="s">
        <v>3098</v>
      </c>
      <c r="E359" s="635"/>
      <c r="F359" s="644"/>
      <c r="G359" s="635"/>
      <c r="H359" s="1168">
        <v>0</v>
      </c>
      <c r="I359" s="1168">
        <v>0</v>
      </c>
      <c r="J359" s="1168">
        <v>0</v>
      </c>
      <c r="K359" s="1168">
        <v>0</v>
      </c>
      <c r="L359" s="1168">
        <v>0</v>
      </c>
      <c r="M359" s="1168">
        <v>0</v>
      </c>
      <c r="N359" s="1168">
        <v>0</v>
      </c>
      <c r="O359" s="1168">
        <v>0</v>
      </c>
      <c r="P359" s="1168">
        <v>0</v>
      </c>
      <c r="Q359" s="1168">
        <v>0</v>
      </c>
      <c r="R359" s="1168">
        <v>0</v>
      </c>
      <c r="S359" s="1168">
        <v>0</v>
      </c>
      <c r="T359" s="1168">
        <v>0</v>
      </c>
      <c r="U359" s="567"/>
      <c r="V359" s="567">
        <f t="shared" si="154"/>
        <v>0</v>
      </c>
      <c r="W359" s="1084"/>
      <c r="X359" s="1085"/>
      <c r="Y359" s="591">
        <f t="shared" si="178"/>
        <v>0</v>
      </c>
      <c r="Z359" s="899">
        <f t="shared" si="178"/>
        <v>0</v>
      </c>
      <c r="AA359" s="899">
        <f t="shared" si="178"/>
        <v>0</v>
      </c>
      <c r="AB359" s="1080">
        <f t="shared" si="160"/>
        <v>0</v>
      </c>
      <c r="AC359" s="1079">
        <f t="shared" si="161"/>
        <v>0</v>
      </c>
      <c r="AD359" s="899">
        <f t="shared" si="179"/>
        <v>0</v>
      </c>
      <c r="AE359" s="903">
        <f t="shared" si="171"/>
        <v>0</v>
      </c>
      <c r="AF359" s="1080">
        <f t="shared" si="172"/>
        <v>0</v>
      </c>
      <c r="AG359" s="1081">
        <f t="shared" si="162"/>
        <v>0</v>
      </c>
      <c r="AH359" s="1079">
        <f t="shared" si="163"/>
        <v>0</v>
      </c>
      <c r="AI359" s="901">
        <f t="shared" si="177"/>
        <v>0</v>
      </c>
      <c r="AJ359" s="899">
        <f t="shared" si="177"/>
        <v>0</v>
      </c>
      <c r="AK359" s="899">
        <f t="shared" si="177"/>
        <v>0</v>
      </c>
      <c r="AL359" s="1080">
        <f t="shared" si="164"/>
        <v>0</v>
      </c>
      <c r="AM359" s="1079">
        <f t="shared" si="165"/>
        <v>0</v>
      </c>
      <c r="AN359" s="899">
        <f t="shared" si="158"/>
        <v>0</v>
      </c>
      <c r="AO359" s="899">
        <f t="shared" si="159"/>
        <v>0</v>
      </c>
      <c r="AP359" s="899">
        <f t="shared" si="166"/>
        <v>0</v>
      </c>
      <c r="AQ359" s="1081">
        <f t="shared" si="151"/>
        <v>0</v>
      </c>
      <c r="AR359" s="1079">
        <f t="shared" si="156"/>
        <v>0</v>
      </c>
      <c r="AS359" s="153"/>
      <c r="AT359" s="1082"/>
      <c r="AU359" s="523"/>
      <c r="AV359" s="1083" t="str">
        <f t="shared" si="157"/>
        <v>CA</v>
      </c>
      <c r="AW359" s="1083" t="str">
        <f t="shared" si="157"/>
        <v>CL</v>
      </c>
      <c r="AX359" s="1083" t="str">
        <f t="shared" si="157"/>
        <v>AIC</v>
      </c>
      <c r="AY359" s="1083" t="str">
        <f t="shared" si="150"/>
        <v>ERB</v>
      </c>
      <c r="AZ359" s="1083" t="str">
        <f t="shared" si="150"/>
        <v>GRB</v>
      </c>
      <c r="BA359" s="1083" t="str">
        <f t="shared" si="150"/>
        <v>Non-Op</v>
      </c>
      <c r="BC359" s="623"/>
      <c r="BD359" s="623"/>
      <c r="BF359" s="623"/>
      <c r="BG359" s="623"/>
      <c r="BH359" s="623"/>
      <c r="BI359" s="623"/>
      <c r="BJ359" s="623"/>
      <c r="BK359" s="623"/>
      <c r="BL359" s="623"/>
      <c r="BN359" s="902"/>
    </row>
    <row r="360" spans="1:66" s="638" customFormat="1" ht="12" customHeight="1">
      <c r="A360" s="676">
        <v>16502163</v>
      </c>
      <c r="B360" s="635" t="s">
        <v>3645</v>
      </c>
      <c r="C360" s="644" t="s">
        <v>1722</v>
      </c>
      <c r="D360" s="635" t="s">
        <v>3098</v>
      </c>
      <c r="E360" s="635"/>
      <c r="F360" s="644"/>
      <c r="G360" s="635"/>
      <c r="H360" s="1168">
        <v>0</v>
      </c>
      <c r="I360" s="1168">
        <v>0</v>
      </c>
      <c r="J360" s="1168">
        <v>0</v>
      </c>
      <c r="K360" s="1168">
        <v>0</v>
      </c>
      <c r="L360" s="1168">
        <v>0</v>
      </c>
      <c r="M360" s="1168">
        <v>0</v>
      </c>
      <c r="N360" s="1168">
        <v>0</v>
      </c>
      <c r="O360" s="1168">
        <v>0</v>
      </c>
      <c r="P360" s="1168">
        <v>0</v>
      </c>
      <c r="Q360" s="1168">
        <v>0</v>
      </c>
      <c r="R360" s="1168">
        <v>0</v>
      </c>
      <c r="S360" s="1168">
        <v>0</v>
      </c>
      <c r="T360" s="1168">
        <v>0</v>
      </c>
      <c r="U360" s="567"/>
      <c r="V360" s="567">
        <f t="shared" si="154"/>
        <v>0</v>
      </c>
      <c r="W360" s="1084"/>
      <c r="X360" s="1085"/>
      <c r="Y360" s="591">
        <f t="shared" si="178"/>
        <v>0</v>
      </c>
      <c r="Z360" s="899">
        <f t="shared" si="178"/>
        <v>0</v>
      </c>
      <c r="AA360" s="899">
        <f t="shared" si="178"/>
        <v>0</v>
      </c>
      <c r="AB360" s="1080">
        <f t="shared" si="160"/>
        <v>0</v>
      </c>
      <c r="AC360" s="1079">
        <f t="shared" si="161"/>
        <v>0</v>
      </c>
      <c r="AD360" s="899">
        <f t="shared" si="179"/>
        <v>0</v>
      </c>
      <c r="AE360" s="903">
        <f t="shared" si="171"/>
        <v>0</v>
      </c>
      <c r="AF360" s="1080">
        <f t="shared" si="172"/>
        <v>0</v>
      </c>
      <c r="AG360" s="1081">
        <f t="shared" si="162"/>
        <v>0</v>
      </c>
      <c r="AH360" s="1079">
        <f t="shared" si="163"/>
        <v>0</v>
      </c>
      <c r="AI360" s="901">
        <f t="shared" si="177"/>
        <v>0</v>
      </c>
      <c r="AJ360" s="899">
        <f t="shared" si="177"/>
        <v>0</v>
      </c>
      <c r="AK360" s="899">
        <f t="shared" si="177"/>
        <v>0</v>
      </c>
      <c r="AL360" s="1080">
        <f t="shared" si="164"/>
        <v>0</v>
      </c>
      <c r="AM360" s="1079">
        <f t="shared" si="165"/>
        <v>0</v>
      </c>
      <c r="AN360" s="899">
        <f t="shared" si="158"/>
        <v>0</v>
      </c>
      <c r="AO360" s="899">
        <f t="shared" si="159"/>
        <v>0</v>
      </c>
      <c r="AP360" s="899">
        <f t="shared" si="166"/>
        <v>0</v>
      </c>
      <c r="AQ360" s="1081">
        <f t="shared" si="151"/>
        <v>0</v>
      </c>
      <c r="AR360" s="1079">
        <f t="shared" si="156"/>
        <v>0</v>
      </c>
      <c r="AS360" s="153"/>
      <c r="AT360" s="1082"/>
      <c r="AU360" s="523"/>
      <c r="AV360" s="1083" t="str">
        <f t="shared" si="157"/>
        <v>CA</v>
      </c>
      <c r="AW360" s="1083" t="str">
        <f t="shared" si="157"/>
        <v>CL</v>
      </c>
      <c r="AX360" s="1083" t="str">
        <f t="shared" si="157"/>
        <v>AIC</v>
      </c>
      <c r="AY360" s="1083" t="str">
        <f t="shared" si="150"/>
        <v>ERB</v>
      </c>
      <c r="AZ360" s="1083" t="str">
        <f t="shared" si="150"/>
        <v>GRB</v>
      </c>
      <c r="BA360" s="1083" t="str">
        <f t="shared" si="150"/>
        <v>Non-Op</v>
      </c>
      <c r="BC360" s="623"/>
      <c r="BD360" s="623"/>
      <c r="BF360" s="623"/>
      <c r="BG360" s="623"/>
      <c r="BH360" s="623"/>
      <c r="BI360" s="623"/>
      <c r="BJ360" s="623"/>
      <c r="BK360" s="623"/>
      <c r="BL360" s="623"/>
      <c r="BN360" s="902"/>
    </row>
    <row r="361" spans="1:66" s="638" customFormat="1" ht="12" customHeight="1">
      <c r="A361" s="676">
        <v>16502173</v>
      </c>
      <c r="B361" s="635" t="s">
        <v>3646</v>
      </c>
      <c r="C361" s="644" t="s">
        <v>1723</v>
      </c>
      <c r="D361" s="635" t="s">
        <v>3098</v>
      </c>
      <c r="E361" s="635"/>
      <c r="F361" s="644"/>
      <c r="G361" s="635"/>
      <c r="H361" s="1168">
        <v>0</v>
      </c>
      <c r="I361" s="1168">
        <v>0</v>
      </c>
      <c r="J361" s="1168">
        <v>0</v>
      </c>
      <c r="K361" s="1168">
        <v>0</v>
      </c>
      <c r="L361" s="1168">
        <v>0</v>
      </c>
      <c r="M361" s="1168">
        <v>0</v>
      </c>
      <c r="N361" s="1168">
        <v>0</v>
      </c>
      <c r="O361" s="1168">
        <v>0</v>
      </c>
      <c r="P361" s="1168">
        <v>0</v>
      </c>
      <c r="Q361" s="1168">
        <v>0</v>
      </c>
      <c r="R361" s="1168">
        <v>0</v>
      </c>
      <c r="S361" s="1168">
        <v>0</v>
      </c>
      <c r="T361" s="1168">
        <v>0</v>
      </c>
      <c r="U361" s="567"/>
      <c r="V361" s="567">
        <f t="shared" si="154"/>
        <v>0</v>
      </c>
      <c r="W361" s="1084"/>
      <c r="X361" s="1085"/>
      <c r="Y361" s="591">
        <f t="shared" si="178"/>
        <v>0</v>
      </c>
      <c r="Z361" s="899">
        <f t="shared" si="178"/>
        <v>0</v>
      </c>
      <c r="AA361" s="899">
        <f t="shared" si="178"/>
        <v>0</v>
      </c>
      <c r="AB361" s="1080">
        <f t="shared" si="160"/>
        <v>0</v>
      </c>
      <c r="AC361" s="1079">
        <f t="shared" si="161"/>
        <v>0</v>
      </c>
      <c r="AD361" s="899">
        <f t="shared" si="179"/>
        <v>0</v>
      </c>
      <c r="AE361" s="903">
        <f t="shared" si="171"/>
        <v>0</v>
      </c>
      <c r="AF361" s="1080">
        <f t="shared" si="172"/>
        <v>0</v>
      </c>
      <c r="AG361" s="1081">
        <f t="shared" si="162"/>
        <v>0</v>
      </c>
      <c r="AH361" s="1079">
        <f t="shared" si="163"/>
        <v>0</v>
      </c>
      <c r="AI361" s="901">
        <f t="shared" si="177"/>
        <v>0</v>
      </c>
      <c r="AJ361" s="899">
        <f t="shared" si="177"/>
        <v>0</v>
      </c>
      <c r="AK361" s="899">
        <f t="shared" si="177"/>
        <v>0</v>
      </c>
      <c r="AL361" s="1080">
        <f t="shared" si="164"/>
        <v>0</v>
      </c>
      <c r="AM361" s="1079">
        <f t="shared" si="165"/>
        <v>0</v>
      </c>
      <c r="AN361" s="899">
        <f t="shared" si="158"/>
        <v>0</v>
      </c>
      <c r="AO361" s="899">
        <f t="shared" si="159"/>
        <v>0</v>
      </c>
      <c r="AP361" s="899">
        <f t="shared" si="166"/>
        <v>0</v>
      </c>
      <c r="AQ361" s="1081">
        <f t="shared" si="151"/>
        <v>0</v>
      </c>
      <c r="AR361" s="1079">
        <f t="shared" si="156"/>
        <v>0</v>
      </c>
      <c r="AS361" s="153"/>
      <c r="AT361" s="1082"/>
      <c r="AU361" s="523"/>
      <c r="AV361" s="1083" t="str">
        <f t="shared" si="157"/>
        <v>CA</v>
      </c>
      <c r="AW361" s="1083" t="str">
        <f t="shared" si="157"/>
        <v>CL</v>
      </c>
      <c r="AX361" s="1083" t="str">
        <f t="shared" si="157"/>
        <v>AIC</v>
      </c>
      <c r="AY361" s="1083" t="str">
        <f t="shared" si="150"/>
        <v>ERB</v>
      </c>
      <c r="AZ361" s="1083" t="str">
        <f t="shared" si="150"/>
        <v>GRB</v>
      </c>
      <c r="BA361" s="1083" t="str">
        <f t="shared" si="150"/>
        <v>Non-Op</v>
      </c>
      <c r="BC361" s="623"/>
      <c r="BD361" s="623"/>
      <c r="BF361" s="623"/>
      <c r="BG361" s="623"/>
      <c r="BH361" s="623"/>
      <c r="BI361" s="623"/>
      <c r="BJ361" s="623"/>
      <c r="BK361" s="623"/>
      <c r="BL361" s="623"/>
      <c r="BN361" s="902"/>
    </row>
    <row r="362" spans="1:66" s="638" customFormat="1" ht="12" customHeight="1">
      <c r="A362" s="643">
        <v>16502181</v>
      </c>
      <c r="B362" s="644" t="s">
        <v>3647</v>
      </c>
      <c r="C362" s="644" t="s">
        <v>1724</v>
      </c>
      <c r="D362" s="635" t="s">
        <v>3098</v>
      </c>
      <c r="E362" s="635"/>
      <c r="F362" s="644"/>
      <c r="G362" s="635"/>
      <c r="H362" s="1168">
        <v>0</v>
      </c>
      <c r="I362" s="1168">
        <v>0</v>
      </c>
      <c r="J362" s="1168">
        <v>0</v>
      </c>
      <c r="K362" s="1168">
        <v>0</v>
      </c>
      <c r="L362" s="1168">
        <v>0</v>
      </c>
      <c r="M362" s="1168">
        <v>0</v>
      </c>
      <c r="N362" s="1168">
        <v>0</v>
      </c>
      <c r="O362" s="1168">
        <v>0</v>
      </c>
      <c r="P362" s="1168">
        <v>0</v>
      </c>
      <c r="Q362" s="1168">
        <v>0</v>
      </c>
      <c r="R362" s="1168">
        <v>0</v>
      </c>
      <c r="S362" s="1168">
        <v>0</v>
      </c>
      <c r="T362" s="1168">
        <v>0</v>
      </c>
      <c r="U362" s="567"/>
      <c r="V362" s="567">
        <f t="shared" si="154"/>
        <v>0</v>
      </c>
      <c r="W362" s="1084"/>
      <c r="X362" s="1085"/>
      <c r="Y362" s="591">
        <f t="shared" si="178"/>
        <v>0</v>
      </c>
      <c r="Z362" s="899">
        <f t="shared" si="178"/>
        <v>0</v>
      </c>
      <c r="AA362" s="899">
        <f t="shared" si="178"/>
        <v>0</v>
      </c>
      <c r="AB362" s="1080">
        <f t="shared" si="160"/>
        <v>0</v>
      </c>
      <c r="AC362" s="1079">
        <f t="shared" si="161"/>
        <v>0</v>
      </c>
      <c r="AD362" s="899">
        <f t="shared" si="179"/>
        <v>0</v>
      </c>
      <c r="AE362" s="903">
        <f t="shared" si="171"/>
        <v>0</v>
      </c>
      <c r="AF362" s="1080">
        <f t="shared" si="172"/>
        <v>0</v>
      </c>
      <c r="AG362" s="1081">
        <f t="shared" si="162"/>
        <v>0</v>
      </c>
      <c r="AH362" s="1079">
        <f t="shared" si="163"/>
        <v>0</v>
      </c>
      <c r="AI362" s="901">
        <f t="shared" si="177"/>
        <v>0</v>
      </c>
      <c r="AJ362" s="899">
        <f t="shared" si="177"/>
        <v>0</v>
      </c>
      <c r="AK362" s="899">
        <f t="shared" si="177"/>
        <v>0</v>
      </c>
      <c r="AL362" s="1080">
        <f t="shared" si="164"/>
        <v>0</v>
      </c>
      <c r="AM362" s="1079">
        <f t="shared" si="165"/>
        <v>0</v>
      </c>
      <c r="AN362" s="899">
        <f t="shared" si="158"/>
        <v>0</v>
      </c>
      <c r="AO362" s="899">
        <f t="shared" si="159"/>
        <v>0</v>
      </c>
      <c r="AP362" s="899">
        <f t="shared" si="166"/>
        <v>0</v>
      </c>
      <c r="AQ362" s="1081">
        <f t="shared" si="151"/>
        <v>0</v>
      </c>
      <c r="AR362" s="1079">
        <f t="shared" si="156"/>
        <v>0</v>
      </c>
      <c r="AS362" s="153"/>
      <c r="AT362" s="1082"/>
      <c r="AU362" s="523"/>
      <c r="AV362" s="1083" t="str">
        <f t="shared" si="157"/>
        <v>CA</v>
      </c>
      <c r="AW362" s="1083" t="str">
        <f t="shared" si="157"/>
        <v>CL</v>
      </c>
      <c r="AX362" s="1083" t="str">
        <f t="shared" si="157"/>
        <v>AIC</v>
      </c>
      <c r="AY362" s="1083" t="str">
        <f t="shared" si="150"/>
        <v>ERB</v>
      </c>
      <c r="AZ362" s="1083" t="str">
        <f t="shared" si="150"/>
        <v>GRB</v>
      </c>
      <c r="BA362" s="1083" t="str">
        <f t="shared" si="150"/>
        <v>Non-Op</v>
      </c>
      <c r="BC362" s="623"/>
      <c r="BD362" s="623"/>
      <c r="BF362" s="623"/>
      <c r="BG362" s="623"/>
      <c r="BH362" s="623"/>
      <c r="BI362" s="623"/>
      <c r="BJ362" s="623"/>
      <c r="BK362" s="623"/>
      <c r="BL362" s="623"/>
      <c r="BN362" s="915"/>
    </row>
    <row r="363" spans="1:66" s="638" customFormat="1" ht="12" customHeight="1">
      <c r="A363" s="643">
        <v>16502191</v>
      </c>
      <c r="B363" s="644" t="s">
        <v>3648</v>
      </c>
      <c r="C363" s="644" t="s">
        <v>1678</v>
      </c>
      <c r="D363" s="635" t="s">
        <v>3098</v>
      </c>
      <c r="E363" s="635"/>
      <c r="F363" s="644"/>
      <c r="G363" s="635"/>
      <c r="H363" s="1168">
        <v>0</v>
      </c>
      <c r="I363" s="1168">
        <v>0</v>
      </c>
      <c r="J363" s="1168">
        <v>0</v>
      </c>
      <c r="K363" s="1168">
        <v>0</v>
      </c>
      <c r="L363" s="1168">
        <v>0</v>
      </c>
      <c r="M363" s="1168">
        <v>0</v>
      </c>
      <c r="N363" s="1168">
        <v>0</v>
      </c>
      <c r="O363" s="1168">
        <v>0</v>
      </c>
      <c r="P363" s="1168">
        <v>0</v>
      </c>
      <c r="Q363" s="1168">
        <v>0</v>
      </c>
      <c r="R363" s="1168">
        <v>0</v>
      </c>
      <c r="S363" s="1168">
        <v>0</v>
      </c>
      <c r="T363" s="1168">
        <v>0</v>
      </c>
      <c r="U363" s="567"/>
      <c r="V363" s="567">
        <f t="shared" si="154"/>
        <v>0</v>
      </c>
      <c r="W363" s="1084"/>
      <c r="X363" s="1085"/>
      <c r="Y363" s="591">
        <f t="shared" si="178"/>
        <v>0</v>
      </c>
      <c r="Z363" s="899">
        <f t="shared" si="178"/>
        <v>0</v>
      </c>
      <c r="AA363" s="899">
        <f t="shared" si="178"/>
        <v>0</v>
      </c>
      <c r="AB363" s="1080">
        <f t="shared" si="160"/>
        <v>0</v>
      </c>
      <c r="AC363" s="1079">
        <f t="shared" si="161"/>
        <v>0</v>
      </c>
      <c r="AD363" s="899">
        <f t="shared" si="179"/>
        <v>0</v>
      </c>
      <c r="AE363" s="903">
        <f t="shared" si="171"/>
        <v>0</v>
      </c>
      <c r="AF363" s="1080">
        <f t="shared" si="172"/>
        <v>0</v>
      </c>
      <c r="AG363" s="1081">
        <f t="shared" si="162"/>
        <v>0</v>
      </c>
      <c r="AH363" s="1079">
        <f t="shared" si="163"/>
        <v>0</v>
      </c>
      <c r="AI363" s="901">
        <f t="shared" si="177"/>
        <v>0</v>
      </c>
      <c r="AJ363" s="899">
        <f t="shared" si="177"/>
        <v>0</v>
      </c>
      <c r="AK363" s="899">
        <f t="shared" si="177"/>
        <v>0</v>
      </c>
      <c r="AL363" s="1080">
        <f t="shared" si="164"/>
        <v>0</v>
      </c>
      <c r="AM363" s="1079">
        <f t="shared" si="165"/>
        <v>0</v>
      </c>
      <c r="AN363" s="899">
        <f t="shared" si="158"/>
        <v>0</v>
      </c>
      <c r="AO363" s="899">
        <f t="shared" si="159"/>
        <v>0</v>
      </c>
      <c r="AP363" s="899">
        <f t="shared" si="166"/>
        <v>0</v>
      </c>
      <c r="AQ363" s="1081">
        <f t="shared" si="151"/>
        <v>0</v>
      </c>
      <c r="AR363" s="1079">
        <f t="shared" si="156"/>
        <v>0</v>
      </c>
      <c r="AS363" s="153"/>
      <c r="AT363" s="1082"/>
      <c r="AU363" s="523"/>
      <c r="AV363" s="1083" t="str">
        <f t="shared" si="157"/>
        <v>CA</v>
      </c>
      <c r="AW363" s="1083" t="str">
        <f t="shared" si="157"/>
        <v>CL</v>
      </c>
      <c r="AX363" s="1083" t="str">
        <f t="shared" si="157"/>
        <v>AIC</v>
      </c>
      <c r="AY363" s="1083" t="str">
        <f t="shared" si="150"/>
        <v>ERB</v>
      </c>
      <c r="AZ363" s="1083" t="str">
        <f t="shared" si="150"/>
        <v>GRB</v>
      </c>
      <c r="BA363" s="1083" t="str">
        <f t="shared" si="150"/>
        <v>Non-Op</v>
      </c>
      <c r="BC363" s="623"/>
      <c r="BD363" s="623"/>
      <c r="BF363" s="623"/>
      <c r="BG363" s="623"/>
      <c r="BH363" s="623"/>
      <c r="BI363" s="623"/>
      <c r="BJ363" s="623"/>
      <c r="BK363" s="623"/>
      <c r="BL363" s="623"/>
      <c r="BN363" s="915"/>
    </row>
    <row r="364" spans="1:66" s="638" customFormat="1" ht="12" customHeight="1">
      <c r="A364" s="643">
        <v>16502201</v>
      </c>
      <c r="B364" s="644" t="s">
        <v>3649</v>
      </c>
      <c r="C364" s="644" t="s">
        <v>1725</v>
      </c>
      <c r="D364" s="635" t="s">
        <v>3098</v>
      </c>
      <c r="E364" s="635"/>
      <c r="F364" s="644"/>
      <c r="G364" s="635"/>
      <c r="H364" s="1168">
        <v>0</v>
      </c>
      <c r="I364" s="1168">
        <v>0</v>
      </c>
      <c r="J364" s="1168">
        <v>0</v>
      </c>
      <c r="K364" s="1168">
        <v>0</v>
      </c>
      <c r="L364" s="1168">
        <v>0</v>
      </c>
      <c r="M364" s="1168">
        <v>0</v>
      </c>
      <c r="N364" s="1168">
        <v>0</v>
      </c>
      <c r="O364" s="1168">
        <v>0</v>
      </c>
      <c r="P364" s="1168">
        <v>0</v>
      </c>
      <c r="Q364" s="1168">
        <v>0</v>
      </c>
      <c r="R364" s="1168">
        <v>0</v>
      </c>
      <c r="S364" s="1168">
        <v>0</v>
      </c>
      <c r="T364" s="1168">
        <v>0</v>
      </c>
      <c r="U364" s="567"/>
      <c r="V364" s="567">
        <f t="shared" si="154"/>
        <v>0</v>
      </c>
      <c r="W364" s="1084"/>
      <c r="X364" s="1085"/>
      <c r="Y364" s="591">
        <f t="shared" si="178"/>
        <v>0</v>
      </c>
      <c r="Z364" s="899">
        <f t="shared" si="178"/>
        <v>0</v>
      </c>
      <c r="AA364" s="899">
        <f t="shared" si="178"/>
        <v>0</v>
      </c>
      <c r="AB364" s="1080">
        <f t="shared" si="160"/>
        <v>0</v>
      </c>
      <c r="AC364" s="1079">
        <f t="shared" si="161"/>
        <v>0</v>
      </c>
      <c r="AD364" s="899">
        <f t="shared" si="179"/>
        <v>0</v>
      </c>
      <c r="AE364" s="903">
        <f t="shared" si="171"/>
        <v>0</v>
      </c>
      <c r="AF364" s="1080">
        <f t="shared" si="172"/>
        <v>0</v>
      </c>
      <c r="AG364" s="1081">
        <f t="shared" si="162"/>
        <v>0</v>
      </c>
      <c r="AH364" s="1079">
        <f t="shared" si="163"/>
        <v>0</v>
      </c>
      <c r="AI364" s="901">
        <f t="shared" ref="AI364:AK382" si="183">IF($D364=AI$5,$V364,0)</f>
        <v>0</v>
      </c>
      <c r="AJ364" s="899">
        <f t="shared" si="183"/>
        <v>0</v>
      </c>
      <c r="AK364" s="899">
        <f t="shared" si="183"/>
        <v>0</v>
      </c>
      <c r="AL364" s="1080">
        <f t="shared" si="164"/>
        <v>0</v>
      </c>
      <c r="AM364" s="1079">
        <f t="shared" si="165"/>
        <v>0</v>
      </c>
      <c r="AN364" s="899">
        <f t="shared" si="158"/>
        <v>0</v>
      </c>
      <c r="AO364" s="899">
        <f t="shared" si="159"/>
        <v>0</v>
      </c>
      <c r="AP364" s="899">
        <f t="shared" si="166"/>
        <v>0</v>
      </c>
      <c r="AQ364" s="1081">
        <f t="shared" si="151"/>
        <v>0</v>
      </c>
      <c r="AR364" s="1079">
        <f t="shared" si="156"/>
        <v>0</v>
      </c>
      <c r="AS364" s="153"/>
      <c r="AT364" s="1082"/>
      <c r="AU364" s="523"/>
      <c r="AV364" s="1083" t="str">
        <f t="shared" si="157"/>
        <v>CA</v>
      </c>
      <c r="AW364" s="1083" t="str">
        <f t="shared" si="157"/>
        <v>CL</v>
      </c>
      <c r="AX364" s="1083" t="str">
        <f t="shared" si="157"/>
        <v>AIC</v>
      </c>
      <c r="AY364" s="1083" t="str">
        <f t="shared" si="150"/>
        <v>ERB</v>
      </c>
      <c r="AZ364" s="1083" t="str">
        <f t="shared" si="150"/>
        <v>GRB</v>
      </c>
      <c r="BA364" s="1083" t="str">
        <f t="shared" si="150"/>
        <v>Non-Op</v>
      </c>
      <c r="BC364" s="623"/>
      <c r="BD364" s="623"/>
      <c r="BF364" s="623"/>
      <c r="BG364" s="623"/>
      <c r="BH364" s="623"/>
      <c r="BI364" s="623"/>
      <c r="BJ364" s="623"/>
      <c r="BK364" s="623"/>
      <c r="BL364" s="623"/>
      <c r="BN364" s="915"/>
    </row>
    <row r="365" spans="1:66" s="638" customFormat="1" ht="12" customHeight="1">
      <c r="A365" s="643">
        <v>16502213</v>
      </c>
      <c r="B365" s="644" t="s">
        <v>3650</v>
      </c>
      <c r="C365" s="644" t="s">
        <v>1726</v>
      </c>
      <c r="D365" s="635" t="s">
        <v>3098</v>
      </c>
      <c r="E365" s="635"/>
      <c r="F365" s="644"/>
      <c r="G365" s="635"/>
      <c r="H365" s="1168">
        <v>0</v>
      </c>
      <c r="I365" s="1168">
        <v>0</v>
      </c>
      <c r="J365" s="1168">
        <v>0</v>
      </c>
      <c r="K365" s="1168">
        <v>0</v>
      </c>
      <c r="L365" s="1168">
        <v>0</v>
      </c>
      <c r="M365" s="1168">
        <v>0</v>
      </c>
      <c r="N365" s="1168">
        <v>0</v>
      </c>
      <c r="O365" s="1168">
        <v>0</v>
      </c>
      <c r="P365" s="1168">
        <v>0</v>
      </c>
      <c r="Q365" s="1168">
        <v>0</v>
      </c>
      <c r="R365" s="1168">
        <v>0</v>
      </c>
      <c r="S365" s="1168">
        <v>0</v>
      </c>
      <c r="T365" s="1168">
        <v>0</v>
      </c>
      <c r="U365" s="567"/>
      <c r="V365" s="567">
        <f t="shared" si="154"/>
        <v>0</v>
      </c>
      <c r="W365" s="1084"/>
      <c r="X365" s="1085"/>
      <c r="Y365" s="591">
        <f t="shared" si="178"/>
        <v>0</v>
      </c>
      <c r="Z365" s="899">
        <f t="shared" si="178"/>
        <v>0</v>
      </c>
      <c r="AA365" s="899">
        <f t="shared" si="178"/>
        <v>0</v>
      </c>
      <c r="AB365" s="1080">
        <f t="shared" si="160"/>
        <v>0</v>
      </c>
      <c r="AC365" s="1079">
        <f t="shared" si="161"/>
        <v>0</v>
      </c>
      <c r="AD365" s="899">
        <f t="shared" si="179"/>
        <v>0</v>
      </c>
      <c r="AE365" s="903">
        <f t="shared" si="171"/>
        <v>0</v>
      </c>
      <c r="AF365" s="1080">
        <f t="shared" si="172"/>
        <v>0</v>
      </c>
      <c r="AG365" s="1081">
        <f t="shared" si="162"/>
        <v>0</v>
      </c>
      <c r="AH365" s="1079">
        <f t="shared" si="163"/>
        <v>0</v>
      </c>
      <c r="AI365" s="901">
        <f t="shared" si="183"/>
        <v>0</v>
      </c>
      <c r="AJ365" s="899">
        <f t="shared" si="183"/>
        <v>0</v>
      </c>
      <c r="AK365" s="899">
        <f t="shared" si="183"/>
        <v>0</v>
      </c>
      <c r="AL365" s="1080">
        <f t="shared" si="164"/>
        <v>0</v>
      </c>
      <c r="AM365" s="1079">
        <f t="shared" si="165"/>
        <v>0</v>
      </c>
      <c r="AN365" s="899">
        <f t="shared" si="158"/>
        <v>0</v>
      </c>
      <c r="AO365" s="899">
        <f t="shared" si="159"/>
        <v>0</v>
      </c>
      <c r="AP365" s="899">
        <f t="shared" si="166"/>
        <v>0</v>
      </c>
      <c r="AQ365" s="1081">
        <f t="shared" si="151"/>
        <v>0</v>
      </c>
      <c r="AR365" s="1079">
        <f t="shared" si="156"/>
        <v>0</v>
      </c>
      <c r="AS365" s="153"/>
      <c r="AT365" s="1082"/>
      <c r="AU365" s="523"/>
      <c r="AV365" s="1083" t="str">
        <f t="shared" si="157"/>
        <v>CA</v>
      </c>
      <c r="AW365" s="1083" t="str">
        <f t="shared" si="157"/>
        <v>CL</v>
      </c>
      <c r="AX365" s="1083" t="str">
        <f t="shared" si="157"/>
        <v>AIC</v>
      </c>
      <c r="AY365" s="1083" t="str">
        <f t="shared" si="150"/>
        <v>ERB</v>
      </c>
      <c r="AZ365" s="1083" t="str">
        <f t="shared" si="150"/>
        <v>GRB</v>
      </c>
      <c r="BA365" s="1083" t="str">
        <f t="shared" si="150"/>
        <v>Non-Op</v>
      </c>
      <c r="BC365" s="623"/>
      <c r="BD365" s="623"/>
      <c r="BF365" s="623"/>
      <c r="BG365" s="623"/>
      <c r="BH365" s="623"/>
      <c r="BI365" s="623"/>
      <c r="BJ365" s="623"/>
      <c r="BK365" s="623"/>
      <c r="BL365" s="623"/>
      <c r="BN365" s="902"/>
    </row>
    <row r="366" spans="1:66" s="638" customFormat="1" ht="12" customHeight="1">
      <c r="A366" s="643">
        <v>16502221</v>
      </c>
      <c r="B366" s="644" t="s">
        <v>3651</v>
      </c>
      <c r="C366" s="644" t="s">
        <v>1727</v>
      </c>
      <c r="D366" s="635" t="s">
        <v>3098</v>
      </c>
      <c r="E366" s="635"/>
      <c r="F366" s="644"/>
      <c r="G366" s="635"/>
      <c r="H366" s="1168">
        <v>0</v>
      </c>
      <c r="I366" s="1168">
        <v>0</v>
      </c>
      <c r="J366" s="1168">
        <v>0</v>
      </c>
      <c r="K366" s="1168">
        <v>0</v>
      </c>
      <c r="L366" s="1168">
        <v>0</v>
      </c>
      <c r="M366" s="1168">
        <v>0</v>
      </c>
      <c r="N366" s="1168">
        <v>0</v>
      </c>
      <c r="O366" s="1168">
        <v>0</v>
      </c>
      <c r="P366" s="1168">
        <v>0</v>
      </c>
      <c r="Q366" s="1168">
        <v>0</v>
      </c>
      <c r="R366" s="1168">
        <v>0</v>
      </c>
      <c r="S366" s="1168">
        <v>0</v>
      </c>
      <c r="T366" s="1168">
        <v>0</v>
      </c>
      <c r="U366" s="567"/>
      <c r="V366" s="567">
        <f t="shared" si="154"/>
        <v>0</v>
      </c>
      <c r="W366" s="1084"/>
      <c r="X366" s="1085"/>
      <c r="Y366" s="591">
        <f t="shared" si="178"/>
        <v>0</v>
      </c>
      <c r="Z366" s="899">
        <f t="shared" si="178"/>
        <v>0</v>
      </c>
      <c r="AA366" s="899">
        <f t="shared" si="178"/>
        <v>0</v>
      </c>
      <c r="AB366" s="1080">
        <f t="shared" si="160"/>
        <v>0</v>
      </c>
      <c r="AC366" s="1079">
        <f t="shared" si="161"/>
        <v>0</v>
      </c>
      <c r="AD366" s="899">
        <f t="shared" si="179"/>
        <v>0</v>
      </c>
      <c r="AE366" s="903">
        <f t="shared" si="171"/>
        <v>0</v>
      </c>
      <c r="AF366" s="1080">
        <f t="shared" si="172"/>
        <v>0</v>
      </c>
      <c r="AG366" s="1081">
        <f t="shared" si="162"/>
        <v>0</v>
      </c>
      <c r="AH366" s="1079">
        <f t="shared" si="163"/>
        <v>0</v>
      </c>
      <c r="AI366" s="901">
        <f t="shared" si="183"/>
        <v>0</v>
      </c>
      <c r="AJ366" s="899">
        <f t="shared" si="183"/>
        <v>0</v>
      </c>
      <c r="AK366" s="899">
        <f t="shared" si="183"/>
        <v>0</v>
      </c>
      <c r="AL366" s="1080">
        <f t="shared" si="164"/>
        <v>0</v>
      </c>
      <c r="AM366" s="1079">
        <f t="shared" si="165"/>
        <v>0</v>
      </c>
      <c r="AN366" s="899">
        <f t="shared" si="158"/>
        <v>0</v>
      </c>
      <c r="AO366" s="899">
        <f t="shared" si="159"/>
        <v>0</v>
      </c>
      <c r="AP366" s="899">
        <f t="shared" si="166"/>
        <v>0</v>
      </c>
      <c r="AQ366" s="1081">
        <f t="shared" si="151"/>
        <v>0</v>
      </c>
      <c r="AR366" s="1079">
        <f t="shared" si="156"/>
        <v>0</v>
      </c>
      <c r="AS366" s="153"/>
      <c r="AT366" s="1082"/>
      <c r="AU366" s="523"/>
      <c r="AV366" s="1083" t="str">
        <f t="shared" si="157"/>
        <v>CA</v>
      </c>
      <c r="AW366" s="1083" t="str">
        <f t="shared" si="157"/>
        <v>CL</v>
      </c>
      <c r="AX366" s="1083" t="str">
        <f t="shared" si="157"/>
        <v>AIC</v>
      </c>
      <c r="AY366" s="1083" t="str">
        <f t="shared" si="150"/>
        <v>ERB</v>
      </c>
      <c r="AZ366" s="1083" t="str">
        <f t="shared" si="150"/>
        <v>GRB</v>
      </c>
      <c r="BA366" s="1083" t="str">
        <f t="shared" si="150"/>
        <v>Non-Op</v>
      </c>
      <c r="BC366" s="623"/>
      <c r="BD366" s="623"/>
      <c r="BF366" s="623"/>
      <c r="BG366" s="623"/>
      <c r="BH366" s="623"/>
      <c r="BI366" s="623"/>
      <c r="BJ366" s="623"/>
      <c r="BK366" s="623"/>
      <c r="BL366" s="623"/>
      <c r="BN366" s="902"/>
    </row>
    <row r="367" spans="1:66" s="638" customFormat="1" ht="12" customHeight="1">
      <c r="A367" s="645">
        <v>16502231</v>
      </c>
      <c r="B367" s="646" t="s">
        <v>3652</v>
      </c>
      <c r="C367" s="1184" t="s">
        <v>1728</v>
      </c>
      <c r="D367" s="648" t="s">
        <v>3098</v>
      </c>
      <c r="E367" s="648"/>
      <c r="F367" s="1185"/>
      <c r="G367" s="648"/>
      <c r="H367" s="1171">
        <v>0</v>
      </c>
      <c r="I367" s="1171">
        <v>0</v>
      </c>
      <c r="J367" s="1171">
        <v>0</v>
      </c>
      <c r="K367" s="1171">
        <v>0</v>
      </c>
      <c r="L367" s="1171">
        <v>0</v>
      </c>
      <c r="M367" s="1171">
        <v>0</v>
      </c>
      <c r="N367" s="1171">
        <v>0</v>
      </c>
      <c r="O367" s="1171">
        <v>0</v>
      </c>
      <c r="P367" s="1171">
        <v>0</v>
      </c>
      <c r="Q367" s="1171">
        <v>0</v>
      </c>
      <c r="R367" s="1171">
        <v>0</v>
      </c>
      <c r="S367" s="1171">
        <v>0</v>
      </c>
      <c r="T367" s="1171">
        <v>0</v>
      </c>
      <c r="U367" s="569"/>
      <c r="V367" s="569">
        <f t="shared" si="154"/>
        <v>0</v>
      </c>
      <c r="W367" s="1084"/>
      <c r="X367" s="1085"/>
      <c r="Y367" s="591">
        <f t="shared" ref="Y367:AA386" si="184">IF($D367=Y$5,$T367,0)</f>
        <v>0</v>
      </c>
      <c r="Z367" s="899">
        <f t="shared" si="184"/>
        <v>0</v>
      </c>
      <c r="AA367" s="899">
        <f t="shared" si="184"/>
        <v>0</v>
      </c>
      <c r="AB367" s="1080">
        <f t="shared" si="160"/>
        <v>0</v>
      </c>
      <c r="AC367" s="1079">
        <f t="shared" si="161"/>
        <v>0</v>
      </c>
      <c r="AD367" s="899">
        <f t="shared" si="179"/>
        <v>0</v>
      </c>
      <c r="AE367" s="903">
        <f t="shared" si="171"/>
        <v>0</v>
      </c>
      <c r="AF367" s="1080">
        <f t="shared" si="172"/>
        <v>0</v>
      </c>
      <c r="AG367" s="1081">
        <f t="shared" si="162"/>
        <v>0</v>
      </c>
      <c r="AH367" s="1079">
        <f t="shared" si="163"/>
        <v>0</v>
      </c>
      <c r="AI367" s="901">
        <f t="shared" si="183"/>
        <v>0</v>
      </c>
      <c r="AJ367" s="899">
        <f t="shared" si="183"/>
        <v>0</v>
      </c>
      <c r="AK367" s="899">
        <f t="shared" si="183"/>
        <v>0</v>
      </c>
      <c r="AL367" s="1080">
        <f t="shared" si="164"/>
        <v>0</v>
      </c>
      <c r="AM367" s="1079">
        <f t="shared" si="165"/>
        <v>0</v>
      </c>
      <c r="AN367" s="899">
        <f t="shared" si="158"/>
        <v>0</v>
      </c>
      <c r="AO367" s="899">
        <f t="shared" si="159"/>
        <v>0</v>
      </c>
      <c r="AP367" s="899">
        <f t="shared" si="166"/>
        <v>0</v>
      </c>
      <c r="AQ367" s="1081">
        <f t="shared" si="151"/>
        <v>0</v>
      </c>
      <c r="AR367" s="1079">
        <f t="shared" si="156"/>
        <v>0</v>
      </c>
      <c r="AS367" s="153"/>
      <c r="AT367" s="1082"/>
      <c r="AU367" s="523"/>
      <c r="AV367" s="1083" t="str">
        <f t="shared" si="157"/>
        <v>CA</v>
      </c>
      <c r="AW367" s="1083" t="str">
        <f t="shared" si="157"/>
        <v>CL</v>
      </c>
      <c r="AX367" s="1083" t="str">
        <f t="shared" si="157"/>
        <v>AIC</v>
      </c>
      <c r="AY367" s="1083" t="str">
        <f t="shared" si="150"/>
        <v>ERB</v>
      </c>
      <c r="AZ367" s="1083" t="str">
        <f t="shared" si="150"/>
        <v>GRB</v>
      </c>
      <c r="BA367" s="1083" t="str">
        <f t="shared" si="150"/>
        <v>Non-Op</v>
      </c>
      <c r="BC367" s="623"/>
      <c r="BD367" s="623"/>
      <c r="BF367" s="623"/>
      <c r="BG367" s="623"/>
      <c r="BH367" s="623"/>
      <c r="BI367" s="623"/>
      <c r="BJ367" s="623"/>
      <c r="BK367" s="623"/>
      <c r="BL367" s="623"/>
      <c r="BN367" s="915"/>
    </row>
    <row r="368" spans="1:66" s="638" customFormat="1" ht="12" customHeight="1">
      <c r="A368" s="643">
        <v>16502241</v>
      </c>
      <c r="B368" s="644" t="s">
        <v>3653</v>
      </c>
      <c r="C368" s="673" t="s">
        <v>1729</v>
      </c>
      <c r="D368" s="635" t="s">
        <v>3098</v>
      </c>
      <c r="E368" s="635"/>
      <c r="F368" s="673"/>
      <c r="G368" s="635"/>
      <c r="H368" s="1168">
        <v>0</v>
      </c>
      <c r="I368" s="1168">
        <v>0</v>
      </c>
      <c r="J368" s="1168">
        <v>0</v>
      </c>
      <c r="K368" s="1168">
        <v>0</v>
      </c>
      <c r="L368" s="1168">
        <v>0</v>
      </c>
      <c r="M368" s="1168">
        <v>0</v>
      </c>
      <c r="N368" s="1168">
        <v>0</v>
      </c>
      <c r="O368" s="1168">
        <v>0</v>
      </c>
      <c r="P368" s="1168">
        <v>0</v>
      </c>
      <c r="Q368" s="1168">
        <v>0</v>
      </c>
      <c r="R368" s="1168">
        <v>0</v>
      </c>
      <c r="S368" s="1168">
        <v>0</v>
      </c>
      <c r="T368" s="1168">
        <v>0</v>
      </c>
      <c r="U368" s="567"/>
      <c r="V368" s="567">
        <f t="shared" si="154"/>
        <v>0</v>
      </c>
      <c r="W368" s="1084"/>
      <c r="X368" s="1085"/>
      <c r="Y368" s="591">
        <f t="shared" si="184"/>
        <v>0</v>
      </c>
      <c r="Z368" s="899">
        <f t="shared" si="184"/>
        <v>0</v>
      </c>
      <c r="AA368" s="899">
        <f t="shared" si="184"/>
        <v>0</v>
      </c>
      <c r="AB368" s="1080">
        <f t="shared" si="160"/>
        <v>0</v>
      </c>
      <c r="AC368" s="1079">
        <f t="shared" si="161"/>
        <v>0</v>
      </c>
      <c r="AD368" s="899">
        <f t="shared" si="179"/>
        <v>0</v>
      </c>
      <c r="AE368" s="903">
        <f t="shared" si="171"/>
        <v>0</v>
      </c>
      <c r="AF368" s="1080">
        <f t="shared" si="172"/>
        <v>0</v>
      </c>
      <c r="AG368" s="1081">
        <f t="shared" si="162"/>
        <v>0</v>
      </c>
      <c r="AH368" s="1079">
        <f t="shared" si="163"/>
        <v>0</v>
      </c>
      <c r="AI368" s="901">
        <f t="shared" si="183"/>
        <v>0</v>
      </c>
      <c r="AJ368" s="899">
        <f t="shared" si="183"/>
        <v>0</v>
      </c>
      <c r="AK368" s="899">
        <f t="shared" si="183"/>
        <v>0</v>
      </c>
      <c r="AL368" s="1080">
        <f t="shared" si="164"/>
        <v>0</v>
      </c>
      <c r="AM368" s="1079">
        <f t="shared" si="165"/>
        <v>0</v>
      </c>
      <c r="AN368" s="899">
        <f t="shared" si="158"/>
        <v>0</v>
      </c>
      <c r="AO368" s="899">
        <f t="shared" si="159"/>
        <v>0</v>
      </c>
      <c r="AP368" s="899">
        <f t="shared" si="166"/>
        <v>0</v>
      </c>
      <c r="AQ368" s="1081">
        <f t="shared" si="151"/>
        <v>0</v>
      </c>
      <c r="AR368" s="1079">
        <f t="shared" si="156"/>
        <v>0</v>
      </c>
      <c r="AS368" s="153"/>
      <c r="AT368" s="1082"/>
      <c r="AU368" s="523"/>
      <c r="AV368" s="1083" t="str">
        <f t="shared" si="157"/>
        <v>CA</v>
      </c>
      <c r="AW368" s="1083" t="str">
        <f t="shared" si="157"/>
        <v>CL</v>
      </c>
      <c r="AX368" s="1083" t="str">
        <f t="shared" si="157"/>
        <v>AIC</v>
      </c>
      <c r="AY368" s="1083" t="str">
        <f t="shared" si="150"/>
        <v>ERB</v>
      </c>
      <c r="AZ368" s="1083" t="str">
        <f t="shared" si="150"/>
        <v>GRB</v>
      </c>
      <c r="BA368" s="1083" t="str">
        <f t="shared" si="150"/>
        <v>Non-Op</v>
      </c>
      <c r="BC368" s="623"/>
      <c r="BD368" s="623"/>
      <c r="BF368" s="623"/>
      <c r="BG368" s="623"/>
      <c r="BH368" s="623"/>
      <c r="BI368" s="623"/>
      <c r="BJ368" s="623"/>
      <c r="BK368" s="623"/>
      <c r="BL368" s="623"/>
      <c r="BN368" s="915"/>
    </row>
    <row r="369" spans="1:66" s="638" customFormat="1" ht="12" customHeight="1">
      <c r="A369" s="676">
        <v>16502251</v>
      </c>
      <c r="B369" s="635" t="s">
        <v>3654</v>
      </c>
      <c r="C369" s="634" t="s">
        <v>1730</v>
      </c>
      <c r="D369" s="635" t="s">
        <v>3098</v>
      </c>
      <c r="E369" s="635"/>
      <c r="F369" s="998">
        <v>42811</v>
      </c>
      <c r="G369" s="635"/>
      <c r="H369" s="1168">
        <v>0</v>
      </c>
      <c r="I369" s="1168">
        <v>0</v>
      </c>
      <c r="J369" s="1168">
        <v>0</v>
      </c>
      <c r="K369" s="1168">
        <v>0</v>
      </c>
      <c r="L369" s="1168">
        <v>0</v>
      </c>
      <c r="M369" s="1168">
        <v>0</v>
      </c>
      <c r="N369" s="1168">
        <v>0</v>
      </c>
      <c r="O369" s="1168">
        <v>0</v>
      </c>
      <c r="P369" s="1168">
        <v>0</v>
      </c>
      <c r="Q369" s="1168">
        <v>0</v>
      </c>
      <c r="R369" s="1168">
        <v>0</v>
      </c>
      <c r="S369" s="1168">
        <v>0</v>
      </c>
      <c r="T369" s="1168">
        <v>0</v>
      </c>
      <c r="U369" s="567"/>
      <c r="V369" s="567">
        <f t="shared" si="154"/>
        <v>0</v>
      </c>
      <c r="W369" s="1090"/>
      <c r="X369" s="1091"/>
      <c r="Y369" s="591">
        <f t="shared" si="184"/>
        <v>0</v>
      </c>
      <c r="Z369" s="899">
        <f t="shared" si="184"/>
        <v>0</v>
      </c>
      <c r="AA369" s="899">
        <f t="shared" si="184"/>
        <v>0</v>
      </c>
      <c r="AB369" s="1080">
        <f t="shared" si="160"/>
        <v>0</v>
      </c>
      <c r="AC369" s="1079">
        <f t="shared" si="161"/>
        <v>0</v>
      </c>
      <c r="AD369" s="899">
        <f t="shared" si="179"/>
        <v>0</v>
      </c>
      <c r="AE369" s="903">
        <f t="shared" si="171"/>
        <v>0</v>
      </c>
      <c r="AF369" s="1080">
        <f t="shared" si="172"/>
        <v>0</v>
      </c>
      <c r="AG369" s="1081">
        <f t="shared" si="162"/>
        <v>0</v>
      </c>
      <c r="AH369" s="1079">
        <f t="shared" si="163"/>
        <v>0</v>
      </c>
      <c r="AI369" s="901">
        <f t="shared" si="183"/>
        <v>0</v>
      </c>
      <c r="AJ369" s="899">
        <f t="shared" si="183"/>
        <v>0</v>
      </c>
      <c r="AK369" s="899">
        <f t="shared" si="183"/>
        <v>0</v>
      </c>
      <c r="AL369" s="1080">
        <f t="shared" si="164"/>
        <v>0</v>
      </c>
      <c r="AM369" s="1079">
        <f t="shared" si="165"/>
        <v>0</v>
      </c>
      <c r="AN369" s="899">
        <f t="shared" si="158"/>
        <v>0</v>
      </c>
      <c r="AO369" s="899">
        <f t="shared" si="159"/>
        <v>0</v>
      </c>
      <c r="AP369" s="899">
        <f t="shared" si="166"/>
        <v>0</v>
      </c>
      <c r="AQ369" s="1081">
        <f t="shared" si="151"/>
        <v>0</v>
      </c>
      <c r="AR369" s="1079">
        <f t="shared" si="156"/>
        <v>0</v>
      </c>
      <c r="AS369" s="153"/>
      <c r="AT369" s="1082"/>
      <c r="AU369" s="523"/>
      <c r="AV369" s="1083" t="str">
        <f t="shared" si="157"/>
        <v>CA</v>
      </c>
      <c r="AW369" s="1083" t="str">
        <f t="shared" si="157"/>
        <v>CL</v>
      </c>
      <c r="AX369" s="1083" t="str">
        <f t="shared" si="157"/>
        <v>AIC</v>
      </c>
      <c r="AY369" s="1083" t="str">
        <f t="shared" si="150"/>
        <v>ERB</v>
      </c>
      <c r="AZ369" s="1083" t="str">
        <f t="shared" si="150"/>
        <v>GRB</v>
      </c>
      <c r="BA369" s="1083" t="str">
        <f t="shared" si="150"/>
        <v>Non-Op</v>
      </c>
      <c r="BC369" s="623"/>
      <c r="BD369" s="623"/>
      <c r="BF369" s="623"/>
      <c r="BG369" s="623"/>
      <c r="BH369" s="623"/>
      <c r="BI369" s="623"/>
      <c r="BJ369" s="623"/>
      <c r="BK369" s="623"/>
      <c r="BL369" s="623"/>
      <c r="BN369" s="915"/>
    </row>
    <row r="370" spans="1:66" s="638" customFormat="1" ht="12" customHeight="1">
      <c r="A370" s="687">
        <v>16502261</v>
      </c>
      <c r="B370" s="648" t="s">
        <v>3655</v>
      </c>
      <c r="C370" s="647" t="s">
        <v>1731</v>
      </c>
      <c r="D370" s="648" t="s">
        <v>3098</v>
      </c>
      <c r="E370" s="648"/>
      <c r="F370" s="999"/>
      <c r="G370" s="648"/>
      <c r="H370" s="1171">
        <v>0</v>
      </c>
      <c r="I370" s="1171">
        <v>0</v>
      </c>
      <c r="J370" s="1171">
        <v>0</v>
      </c>
      <c r="K370" s="1171">
        <v>0</v>
      </c>
      <c r="L370" s="1171">
        <v>0</v>
      </c>
      <c r="M370" s="1171">
        <v>0</v>
      </c>
      <c r="N370" s="1171">
        <v>0</v>
      </c>
      <c r="O370" s="1171">
        <v>0</v>
      </c>
      <c r="P370" s="1171">
        <v>0</v>
      </c>
      <c r="Q370" s="1171">
        <v>0</v>
      </c>
      <c r="R370" s="1171">
        <v>0</v>
      </c>
      <c r="S370" s="1171">
        <v>0</v>
      </c>
      <c r="T370" s="1171">
        <v>0</v>
      </c>
      <c r="U370" s="569"/>
      <c r="V370" s="569">
        <f t="shared" si="154"/>
        <v>0</v>
      </c>
      <c r="W370" s="1084"/>
      <c r="X370" s="1085"/>
      <c r="Y370" s="591">
        <f t="shared" si="184"/>
        <v>0</v>
      </c>
      <c r="Z370" s="899">
        <f t="shared" si="184"/>
        <v>0</v>
      </c>
      <c r="AA370" s="899">
        <f t="shared" si="184"/>
        <v>0</v>
      </c>
      <c r="AB370" s="1080">
        <f t="shared" si="160"/>
        <v>0</v>
      </c>
      <c r="AC370" s="1079">
        <f t="shared" si="161"/>
        <v>0</v>
      </c>
      <c r="AD370" s="899">
        <f t="shared" si="179"/>
        <v>0</v>
      </c>
      <c r="AE370" s="903">
        <f t="shared" si="171"/>
        <v>0</v>
      </c>
      <c r="AF370" s="1080">
        <f t="shared" si="172"/>
        <v>0</v>
      </c>
      <c r="AG370" s="1081">
        <f t="shared" si="162"/>
        <v>0</v>
      </c>
      <c r="AH370" s="1079">
        <f t="shared" si="163"/>
        <v>0</v>
      </c>
      <c r="AI370" s="901">
        <f t="shared" si="183"/>
        <v>0</v>
      </c>
      <c r="AJ370" s="899">
        <f t="shared" si="183"/>
        <v>0</v>
      </c>
      <c r="AK370" s="899">
        <f t="shared" si="183"/>
        <v>0</v>
      </c>
      <c r="AL370" s="1080">
        <f t="shared" si="164"/>
        <v>0</v>
      </c>
      <c r="AM370" s="1079">
        <f t="shared" si="165"/>
        <v>0</v>
      </c>
      <c r="AN370" s="899">
        <f t="shared" si="158"/>
        <v>0</v>
      </c>
      <c r="AO370" s="899">
        <f t="shared" si="159"/>
        <v>0</v>
      </c>
      <c r="AP370" s="899">
        <f t="shared" si="166"/>
        <v>0</v>
      </c>
      <c r="AQ370" s="1081">
        <f t="shared" si="151"/>
        <v>0</v>
      </c>
      <c r="AR370" s="1079">
        <f t="shared" si="156"/>
        <v>0</v>
      </c>
      <c r="AS370" s="153"/>
      <c r="AT370" s="1082"/>
      <c r="AU370" s="523"/>
      <c r="AV370" s="1083" t="str">
        <f t="shared" si="157"/>
        <v>CA</v>
      </c>
      <c r="AW370" s="1083" t="str">
        <f t="shared" si="157"/>
        <v>CL</v>
      </c>
      <c r="AX370" s="1083" t="str">
        <f t="shared" si="157"/>
        <v>AIC</v>
      </c>
      <c r="AY370" s="1083" t="str">
        <f t="shared" si="150"/>
        <v>ERB</v>
      </c>
      <c r="AZ370" s="1083" t="str">
        <f t="shared" si="150"/>
        <v>GRB</v>
      </c>
      <c r="BA370" s="1083" t="str">
        <f t="shared" si="150"/>
        <v>Non-Op</v>
      </c>
      <c r="BC370" s="623"/>
      <c r="BD370" s="623"/>
      <c r="BF370" s="623"/>
      <c r="BG370" s="623"/>
      <c r="BH370" s="623"/>
      <c r="BI370" s="623"/>
      <c r="BJ370" s="623"/>
      <c r="BK370" s="623"/>
      <c r="BL370" s="623"/>
      <c r="BN370" s="915"/>
    </row>
    <row r="371" spans="1:66" s="638" customFormat="1" ht="12" customHeight="1">
      <c r="A371" s="700">
        <v>16502271</v>
      </c>
      <c r="B371" s="640" t="s">
        <v>3656</v>
      </c>
      <c r="C371" s="639" t="s">
        <v>1732</v>
      </c>
      <c r="D371" s="640" t="s">
        <v>3098</v>
      </c>
      <c r="E371" s="640"/>
      <c r="F371" s="997"/>
      <c r="G371" s="640"/>
      <c r="H371" s="1170">
        <v>0</v>
      </c>
      <c r="I371" s="1170">
        <v>0</v>
      </c>
      <c r="J371" s="1170">
        <v>0</v>
      </c>
      <c r="K371" s="1170">
        <v>0</v>
      </c>
      <c r="L371" s="1170">
        <v>0</v>
      </c>
      <c r="M371" s="1170">
        <v>0</v>
      </c>
      <c r="N371" s="1170">
        <v>0</v>
      </c>
      <c r="O371" s="1170">
        <v>0</v>
      </c>
      <c r="P371" s="1170">
        <v>0</v>
      </c>
      <c r="Q371" s="1170">
        <v>0</v>
      </c>
      <c r="R371" s="1170">
        <v>0</v>
      </c>
      <c r="S371" s="1170">
        <v>0</v>
      </c>
      <c r="T371" s="1170">
        <v>0</v>
      </c>
      <c r="U371" s="606"/>
      <c r="V371" s="606">
        <f t="shared" si="154"/>
        <v>0</v>
      </c>
      <c r="W371" s="1084"/>
      <c r="X371" s="1085"/>
      <c r="Y371" s="591">
        <f t="shared" si="184"/>
        <v>0</v>
      </c>
      <c r="Z371" s="899">
        <f t="shared" si="184"/>
        <v>0</v>
      </c>
      <c r="AA371" s="899">
        <f t="shared" si="184"/>
        <v>0</v>
      </c>
      <c r="AB371" s="1080">
        <f t="shared" si="160"/>
        <v>0</v>
      </c>
      <c r="AC371" s="1079">
        <f t="shared" si="161"/>
        <v>0</v>
      </c>
      <c r="AD371" s="899">
        <f t="shared" si="179"/>
        <v>0</v>
      </c>
      <c r="AE371" s="903">
        <f t="shared" si="171"/>
        <v>0</v>
      </c>
      <c r="AF371" s="1080">
        <f t="shared" si="172"/>
        <v>0</v>
      </c>
      <c r="AG371" s="1081">
        <f t="shared" si="162"/>
        <v>0</v>
      </c>
      <c r="AH371" s="1079">
        <f t="shared" si="163"/>
        <v>0</v>
      </c>
      <c r="AI371" s="901">
        <f t="shared" si="183"/>
        <v>0</v>
      </c>
      <c r="AJ371" s="899">
        <f t="shared" si="183"/>
        <v>0</v>
      </c>
      <c r="AK371" s="899">
        <f t="shared" si="183"/>
        <v>0</v>
      </c>
      <c r="AL371" s="1080">
        <f t="shared" si="164"/>
        <v>0</v>
      </c>
      <c r="AM371" s="1079">
        <f t="shared" si="165"/>
        <v>0</v>
      </c>
      <c r="AN371" s="899">
        <f t="shared" si="158"/>
        <v>0</v>
      </c>
      <c r="AO371" s="899">
        <f t="shared" si="159"/>
        <v>0</v>
      </c>
      <c r="AP371" s="899">
        <f t="shared" si="166"/>
        <v>0</v>
      </c>
      <c r="AQ371" s="1081">
        <f t="shared" si="151"/>
        <v>0</v>
      </c>
      <c r="AR371" s="1079">
        <f t="shared" si="156"/>
        <v>0</v>
      </c>
      <c r="AS371" s="153"/>
      <c r="AT371" s="1082"/>
      <c r="AU371" s="523"/>
      <c r="AV371" s="1083" t="str">
        <f t="shared" si="157"/>
        <v>CA</v>
      </c>
      <c r="AW371" s="1083" t="str">
        <f t="shared" si="157"/>
        <v>CL</v>
      </c>
      <c r="AX371" s="1083" t="str">
        <f t="shared" si="157"/>
        <v>AIC</v>
      </c>
      <c r="AY371" s="1083" t="str">
        <f t="shared" si="150"/>
        <v>ERB</v>
      </c>
      <c r="AZ371" s="1083" t="str">
        <f t="shared" si="150"/>
        <v>GRB</v>
      </c>
      <c r="BA371" s="1083" t="str">
        <f t="shared" si="150"/>
        <v>Non-Op</v>
      </c>
      <c r="BC371" s="623"/>
      <c r="BD371" s="623"/>
      <c r="BF371" s="623"/>
      <c r="BG371" s="623"/>
      <c r="BH371" s="623"/>
      <c r="BI371" s="623"/>
      <c r="BJ371" s="623"/>
      <c r="BK371" s="623"/>
      <c r="BL371" s="623"/>
      <c r="BN371" s="915"/>
    </row>
    <row r="372" spans="1:66" s="638" customFormat="1" ht="12" customHeight="1">
      <c r="A372" s="700">
        <v>16502273</v>
      </c>
      <c r="B372" s="640" t="s">
        <v>3657</v>
      </c>
      <c r="C372" s="639" t="s">
        <v>1733</v>
      </c>
      <c r="D372" s="640" t="s">
        <v>3098</v>
      </c>
      <c r="E372" s="640"/>
      <c r="F372" s="641">
        <v>43268</v>
      </c>
      <c r="G372" s="640"/>
      <c r="H372" s="1170">
        <v>0</v>
      </c>
      <c r="I372" s="1170">
        <v>0</v>
      </c>
      <c r="J372" s="1170">
        <v>0</v>
      </c>
      <c r="K372" s="1170">
        <v>0</v>
      </c>
      <c r="L372" s="1170">
        <v>0</v>
      </c>
      <c r="M372" s="1170">
        <v>0</v>
      </c>
      <c r="N372" s="1170">
        <v>0</v>
      </c>
      <c r="O372" s="1170">
        <v>0</v>
      </c>
      <c r="P372" s="1170">
        <v>0</v>
      </c>
      <c r="Q372" s="1170">
        <v>0</v>
      </c>
      <c r="R372" s="1170">
        <v>0</v>
      </c>
      <c r="S372" s="1170">
        <v>0</v>
      </c>
      <c r="T372" s="1170">
        <v>0</v>
      </c>
      <c r="U372" s="606"/>
      <c r="V372" s="606">
        <f t="shared" si="154"/>
        <v>0</v>
      </c>
      <c r="W372" s="1090"/>
      <c r="X372" s="1091"/>
      <c r="Y372" s="591">
        <f t="shared" si="184"/>
        <v>0</v>
      </c>
      <c r="Z372" s="899">
        <f t="shared" si="184"/>
        <v>0</v>
      </c>
      <c r="AA372" s="899">
        <f t="shared" si="184"/>
        <v>0</v>
      </c>
      <c r="AB372" s="1080">
        <f t="shared" si="160"/>
        <v>0</v>
      </c>
      <c r="AC372" s="1079">
        <f t="shared" si="161"/>
        <v>0</v>
      </c>
      <c r="AD372" s="899">
        <f t="shared" si="179"/>
        <v>0</v>
      </c>
      <c r="AE372" s="903">
        <f t="shared" si="171"/>
        <v>0</v>
      </c>
      <c r="AF372" s="1080">
        <f t="shared" si="172"/>
        <v>0</v>
      </c>
      <c r="AG372" s="1081">
        <f t="shared" si="162"/>
        <v>0</v>
      </c>
      <c r="AH372" s="1079">
        <f t="shared" si="163"/>
        <v>0</v>
      </c>
      <c r="AI372" s="901">
        <f t="shared" si="183"/>
        <v>0</v>
      </c>
      <c r="AJ372" s="899">
        <f t="shared" si="183"/>
        <v>0</v>
      </c>
      <c r="AK372" s="899">
        <f t="shared" si="183"/>
        <v>0</v>
      </c>
      <c r="AL372" s="1080">
        <f t="shared" si="164"/>
        <v>0</v>
      </c>
      <c r="AM372" s="1079">
        <f t="shared" si="165"/>
        <v>0</v>
      </c>
      <c r="AN372" s="899">
        <f t="shared" si="158"/>
        <v>0</v>
      </c>
      <c r="AO372" s="899">
        <f t="shared" si="159"/>
        <v>0</v>
      </c>
      <c r="AP372" s="899">
        <f t="shared" si="166"/>
        <v>0</v>
      </c>
      <c r="AQ372" s="1081">
        <f t="shared" ref="AQ372" si="185">SUM(AN372:AP372)</f>
        <v>0</v>
      </c>
      <c r="AR372" s="1079">
        <f t="shared" si="156"/>
        <v>0</v>
      </c>
      <c r="AS372" s="153"/>
      <c r="AT372" s="1082"/>
      <c r="AU372" s="523"/>
      <c r="AV372" s="1083" t="str">
        <f t="shared" si="157"/>
        <v>CA</v>
      </c>
      <c r="AW372" s="1083" t="str">
        <f t="shared" si="157"/>
        <v>CL</v>
      </c>
      <c r="AX372" s="1083" t="str">
        <f t="shared" si="157"/>
        <v>AIC</v>
      </c>
      <c r="AY372" s="1083" t="str">
        <f t="shared" si="150"/>
        <v>ERB</v>
      </c>
      <c r="AZ372" s="1083" t="str">
        <f t="shared" si="150"/>
        <v>GRB</v>
      </c>
      <c r="BA372" s="1083" t="str">
        <f t="shared" si="150"/>
        <v>Non-Op</v>
      </c>
      <c r="BC372" s="623"/>
      <c r="BD372" s="623"/>
      <c r="BF372" s="623"/>
      <c r="BG372" s="623"/>
      <c r="BH372" s="623"/>
      <c r="BI372" s="623"/>
      <c r="BJ372" s="623"/>
      <c r="BK372" s="623"/>
      <c r="BL372" s="623"/>
      <c r="BN372" s="915"/>
    </row>
    <row r="373" spans="1:66" s="638" customFormat="1" ht="12" customHeight="1">
      <c r="A373" s="700">
        <v>16502283</v>
      </c>
      <c r="B373" s="640" t="s">
        <v>3658</v>
      </c>
      <c r="C373" s="639" t="s">
        <v>1734</v>
      </c>
      <c r="D373" s="640" t="s">
        <v>3098</v>
      </c>
      <c r="E373" s="640"/>
      <c r="F373" s="641">
        <v>43374</v>
      </c>
      <c r="G373" s="640"/>
      <c r="H373" s="1170">
        <v>0</v>
      </c>
      <c r="I373" s="1170">
        <v>0</v>
      </c>
      <c r="J373" s="1170">
        <v>0</v>
      </c>
      <c r="K373" s="1170">
        <v>0</v>
      </c>
      <c r="L373" s="1170">
        <v>0</v>
      </c>
      <c r="M373" s="1170">
        <v>0</v>
      </c>
      <c r="N373" s="1170">
        <v>0</v>
      </c>
      <c r="O373" s="1170">
        <v>0</v>
      </c>
      <c r="P373" s="1170">
        <v>0</v>
      </c>
      <c r="Q373" s="1170">
        <v>0</v>
      </c>
      <c r="R373" s="1170">
        <v>0</v>
      </c>
      <c r="S373" s="1170">
        <v>0</v>
      </c>
      <c r="T373" s="1170">
        <v>0</v>
      </c>
      <c r="U373" s="606"/>
      <c r="V373" s="606">
        <f t="shared" si="154"/>
        <v>0</v>
      </c>
      <c r="W373" s="1088"/>
      <c r="X373" s="1089"/>
      <c r="Y373" s="591">
        <f t="shared" si="184"/>
        <v>0</v>
      </c>
      <c r="Z373" s="899">
        <f t="shared" si="184"/>
        <v>0</v>
      </c>
      <c r="AA373" s="899">
        <f t="shared" si="184"/>
        <v>0</v>
      </c>
      <c r="AB373" s="1080">
        <f t="shared" si="160"/>
        <v>0</v>
      </c>
      <c r="AC373" s="1079">
        <f t="shared" si="161"/>
        <v>0</v>
      </c>
      <c r="AD373" s="899">
        <f t="shared" si="179"/>
        <v>0</v>
      </c>
      <c r="AE373" s="903">
        <f t="shared" si="171"/>
        <v>0</v>
      </c>
      <c r="AF373" s="1080">
        <f t="shared" si="172"/>
        <v>0</v>
      </c>
      <c r="AG373" s="1081">
        <f t="shared" si="162"/>
        <v>0</v>
      </c>
      <c r="AH373" s="1079">
        <f t="shared" si="163"/>
        <v>0</v>
      </c>
      <c r="AI373" s="901">
        <f t="shared" si="183"/>
        <v>0</v>
      </c>
      <c r="AJ373" s="899">
        <f t="shared" si="183"/>
        <v>0</v>
      </c>
      <c r="AK373" s="899">
        <f t="shared" si="183"/>
        <v>0</v>
      </c>
      <c r="AL373" s="1080">
        <f t="shared" si="164"/>
        <v>0</v>
      </c>
      <c r="AM373" s="1079">
        <f t="shared" si="165"/>
        <v>0</v>
      </c>
      <c r="AN373" s="899">
        <f t="shared" si="158"/>
        <v>0</v>
      </c>
      <c r="AO373" s="899">
        <f t="shared" si="159"/>
        <v>0</v>
      </c>
      <c r="AP373" s="899">
        <f t="shared" si="166"/>
        <v>0</v>
      </c>
      <c r="AQ373" s="1081">
        <f t="shared" ref="AQ373" si="186">SUM(AN373:AP373)</f>
        <v>0</v>
      </c>
      <c r="AR373" s="1079">
        <f t="shared" si="156"/>
        <v>0</v>
      </c>
      <c r="AS373" s="153"/>
      <c r="AT373" s="1082"/>
      <c r="AU373" s="523"/>
      <c r="AV373" s="1083" t="str">
        <f t="shared" si="157"/>
        <v>CA</v>
      </c>
      <c r="AW373" s="1083" t="str">
        <f t="shared" si="157"/>
        <v>CL</v>
      </c>
      <c r="AX373" s="1083" t="str">
        <f t="shared" si="157"/>
        <v>AIC</v>
      </c>
      <c r="AY373" s="1083" t="str">
        <f t="shared" ref="AY373:BA437" si="187">IF(VALUE(AD373),AY$7,IF(ISBLANK(AD373),"",AY$7))</f>
        <v>ERB</v>
      </c>
      <c r="AZ373" s="1083" t="str">
        <f t="shared" si="187"/>
        <v>GRB</v>
      </c>
      <c r="BA373" s="1083" t="str">
        <f t="shared" si="187"/>
        <v>Non-Op</v>
      </c>
      <c r="BC373" s="623"/>
      <c r="BD373" s="623"/>
      <c r="BF373" s="623"/>
      <c r="BG373" s="623"/>
      <c r="BH373" s="623"/>
      <c r="BI373" s="623"/>
      <c r="BJ373" s="623"/>
      <c r="BK373" s="623"/>
      <c r="BL373" s="623"/>
      <c r="BN373" s="915"/>
    </row>
    <row r="374" spans="1:66" s="638" customFormat="1" ht="12" customHeight="1">
      <c r="A374" s="700">
        <v>16502293</v>
      </c>
      <c r="B374" s="640" t="s">
        <v>3659</v>
      </c>
      <c r="C374" s="639" t="s">
        <v>2956</v>
      </c>
      <c r="D374" s="640" t="s">
        <v>3098</v>
      </c>
      <c r="E374" s="640"/>
      <c r="F374" s="641">
        <v>43497</v>
      </c>
      <c r="G374" s="640"/>
      <c r="H374" s="1170">
        <v>0</v>
      </c>
      <c r="I374" s="1170">
        <v>0</v>
      </c>
      <c r="J374" s="1170">
        <v>0</v>
      </c>
      <c r="K374" s="1170">
        <v>0</v>
      </c>
      <c r="L374" s="1170">
        <v>0</v>
      </c>
      <c r="M374" s="1170">
        <v>0</v>
      </c>
      <c r="N374" s="1170">
        <v>0</v>
      </c>
      <c r="O374" s="1170">
        <v>0</v>
      </c>
      <c r="P374" s="1170">
        <v>0</v>
      </c>
      <c r="Q374" s="1170">
        <v>0</v>
      </c>
      <c r="R374" s="1170">
        <v>0</v>
      </c>
      <c r="S374" s="1170">
        <v>0</v>
      </c>
      <c r="T374" s="1170">
        <v>0</v>
      </c>
      <c r="U374" s="606"/>
      <c r="V374" s="606">
        <f t="shared" si="154"/>
        <v>0</v>
      </c>
      <c r="W374" s="1088"/>
      <c r="X374" s="1089"/>
      <c r="Y374" s="591">
        <f t="shared" si="184"/>
        <v>0</v>
      </c>
      <c r="Z374" s="899">
        <f t="shared" si="184"/>
        <v>0</v>
      </c>
      <c r="AA374" s="899">
        <f t="shared" si="184"/>
        <v>0</v>
      </c>
      <c r="AB374" s="1080">
        <f t="shared" si="160"/>
        <v>0</v>
      </c>
      <c r="AC374" s="1079">
        <f t="shared" si="161"/>
        <v>0</v>
      </c>
      <c r="AD374" s="899">
        <f t="shared" si="179"/>
        <v>0</v>
      </c>
      <c r="AE374" s="903">
        <f t="shared" si="171"/>
        <v>0</v>
      </c>
      <c r="AF374" s="1080">
        <f t="shared" si="172"/>
        <v>0</v>
      </c>
      <c r="AG374" s="1081">
        <f t="shared" si="162"/>
        <v>0</v>
      </c>
      <c r="AH374" s="1079">
        <f t="shared" si="163"/>
        <v>0</v>
      </c>
      <c r="AI374" s="901">
        <f t="shared" si="183"/>
        <v>0</v>
      </c>
      <c r="AJ374" s="899">
        <f t="shared" si="183"/>
        <v>0</v>
      </c>
      <c r="AK374" s="899">
        <f t="shared" si="183"/>
        <v>0</v>
      </c>
      <c r="AL374" s="1080">
        <f t="shared" si="164"/>
        <v>0</v>
      </c>
      <c r="AM374" s="1079">
        <f t="shared" si="165"/>
        <v>0</v>
      </c>
      <c r="AN374" s="899">
        <f t="shared" si="158"/>
        <v>0</v>
      </c>
      <c r="AO374" s="899">
        <f t="shared" si="159"/>
        <v>0</v>
      </c>
      <c r="AP374" s="899">
        <f t="shared" si="166"/>
        <v>0</v>
      </c>
      <c r="AQ374" s="1081">
        <f t="shared" ref="AQ374" si="188">SUM(AN374:AP374)</f>
        <v>0</v>
      </c>
      <c r="AR374" s="1079">
        <f t="shared" si="156"/>
        <v>0</v>
      </c>
      <c r="AS374" s="153"/>
      <c r="AT374" s="1082"/>
      <c r="AU374" s="523"/>
      <c r="AV374" s="1083" t="str">
        <f t="shared" si="157"/>
        <v>CA</v>
      </c>
      <c r="AW374" s="1083" t="str">
        <f t="shared" si="157"/>
        <v>CL</v>
      </c>
      <c r="AX374" s="1083" t="str">
        <f t="shared" si="157"/>
        <v>AIC</v>
      </c>
      <c r="AY374" s="1083" t="str">
        <f t="shared" si="187"/>
        <v>ERB</v>
      </c>
      <c r="AZ374" s="1083" t="str">
        <f t="shared" si="187"/>
        <v>GRB</v>
      </c>
      <c r="BA374" s="1083" t="str">
        <f t="shared" si="187"/>
        <v>Non-Op</v>
      </c>
      <c r="BC374" s="623"/>
      <c r="BD374" s="623"/>
      <c r="BF374" s="623"/>
      <c r="BG374" s="623"/>
      <c r="BH374" s="623"/>
      <c r="BI374" s="623"/>
      <c r="BJ374" s="623"/>
      <c r="BK374" s="623"/>
      <c r="BL374" s="623"/>
      <c r="BN374" s="915"/>
    </row>
    <row r="375" spans="1:66" s="638" customFormat="1" ht="12" customHeight="1">
      <c r="A375" s="700">
        <v>16502303</v>
      </c>
      <c r="B375" s="640" t="s">
        <v>3660</v>
      </c>
      <c r="C375" s="639" t="s">
        <v>2957</v>
      </c>
      <c r="D375" s="640" t="s">
        <v>3098</v>
      </c>
      <c r="E375" s="640"/>
      <c r="F375" s="641">
        <v>43497</v>
      </c>
      <c r="G375" s="640"/>
      <c r="H375" s="1170">
        <v>0</v>
      </c>
      <c r="I375" s="1170">
        <v>0</v>
      </c>
      <c r="J375" s="1170">
        <v>0</v>
      </c>
      <c r="K375" s="1170">
        <v>0</v>
      </c>
      <c r="L375" s="1170">
        <v>0</v>
      </c>
      <c r="M375" s="1170">
        <v>0</v>
      </c>
      <c r="N375" s="1170">
        <v>0</v>
      </c>
      <c r="O375" s="1170">
        <v>0</v>
      </c>
      <c r="P375" s="1170">
        <v>0</v>
      </c>
      <c r="Q375" s="1170">
        <v>0</v>
      </c>
      <c r="R375" s="1170">
        <v>0</v>
      </c>
      <c r="S375" s="1170">
        <v>0</v>
      </c>
      <c r="T375" s="1170">
        <v>0</v>
      </c>
      <c r="U375" s="606"/>
      <c r="V375" s="606">
        <f t="shared" si="154"/>
        <v>0</v>
      </c>
      <c r="W375" s="1088"/>
      <c r="X375" s="1089"/>
      <c r="Y375" s="591">
        <f t="shared" si="184"/>
        <v>0</v>
      </c>
      <c r="Z375" s="899">
        <f t="shared" si="184"/>
        <v>0</v>
      </c>
      <c r="AA375" s="899">
        <f t="shared" si="184"/>
        <v>0</v>
      </c>
      <c r="AB375" s="1080">
        <f t="shared" si="160"/>
        <v>0</v>
      </c>
      <c r="AC375" s="1079">
        <f t="shared" si="161"/>
        <v>0</v>
      </c>
      <c r="AD375" s="899">
        <f t="shared" si="179"/>
        <v>0</v>
      </c>
      <c r="AE375" s="903">
        <f t="shared" si="171"/>
        <v>0</v>
      </c>
      <c r="AF375" s="1080">
        <f t="shared" si="172"/>
        <v>0</v>
      </c>
      <c r="AG375" s="1081">
        <f t="shared" si="162"/>
        <v>0</v>
      </c>
      <c r="AH375" s="1079">
        <f t="shared" si="163"/>
        <v>0</v>
      </c>
      <c r="AI375" s="901">
        <f t="shared" si="183"/>
        <v>0</v>
      </c>
      <c r="AJ375" s="899">
        <f t="shared" si="183"/>
        <v>0</v>
      </c>
      <c r="AK375" s="899">
        <f t="shared" si="183"/>
        <v>0</v>
      </c>
      <c r="AL375" s="1080">
        <f t="shared" si="164"/>
        <v>0</v>
      </c>
      <c r="AM375" s="1079">
        <f t="shared" si="165"/>
        <v>0</v>
      </c>
      <c r="AN375" s="899">
        <f t="shared" si="158"/>
        <v>0</v>
      </c>
      <c r="AO375" s="899">
        <f t="shared" si="159"/>
        <v>0</v>
      </c>
      <c r="AP375" s="899">
        <f t="shared" si="166"/>
        <v>0</v>
      </c>
      <c r="AQ375" s="1081">
        <f t="shared" ref="AQ375" si="189">SUM(AN375:AP375)</f>
        <v>0</v>
      </c>
      <c r="AR375" s="1079">
        <f t="shared" si="156"/>
        <v>0</v>
      </c>
      <c r="AS375" s="153"/>
      <c r="AT375" s="1082"/>
      <c r="AU375" s="523"/>
      <c r="AV375" s="1083" t="str">
        <f t="shared" si="157"/>
        <v>CA</v>
      </c>
      <c r="AW375" s="1083" t="str">
        <f t="shared" si="157"/>
        <v>CL</v>
      </c>
      <c r="AX375" s="1083" t="str">
        <f t="shared" si="157"/>
        <v>AIC</v>
      </c>
      <c r="AY375" s="1083" t="str">
        <f t="shared" si="187"/>
        <v>ERB</v>
      </c>
      <c r="AZ375" s="1083" t="str">
        <f t="shared" si="187"/>
        <v>GRB</v>
      </c>
      <c r="BA375" s="1083" t="str">
        <f t="shared" si="187"/>
        <v>Non-Op</v>
      </c>
      <c r="BC375" s="623"/>
      <c r="BD375" s="623"/>
      <c r="BF375" s="623"/>
      <c r="BG375" s="623"/>
      <c r="BH375" s="623"/>
      <c r="BI375" s="623"/>
      <c r="BJ375" s="623"/>
      <c r="BK375" s="623"/>
      <c r="BL375" s="623"/>
      <c r="BN375" s="915"/>
    </row>
    <row r="376" spans="1:66" s="638" customFormat="1" ht="12" customHeight="1">
      <c r="A376" s="700">
        <v>16502313</v>
      </c>
      <c r="B376" s="640" t="s">
        <v>3661</v>
      </c>
      <c r="C376" s="639" t="s">
        <v>2958</v>
      </c>
      <c r="D376" s="640" t="s">
        <v>3098</v>
      </c>
      <c r="E376" s="640"/>
      <c r="F376" s="641">
        <v>43617</v>
      </c>
      <c r="G376" s="640"/>
      <c r="H376" s="1170">
        <v>6108305.1600000001</v>
      </c>
      <c r="I376" s="1170">
        <v>5320133.57</v>
      </c>
      <c r="J376" s="1170">
        <v>4531961.9800000004</v>
      </c>
      <c r="K376" s="1170">
        <v>3743790.39</v>
      </c>
      <c r="L376" s="1170">
        <v>6625440.4000000004</v>
      </c>
      <c r="M376" s="1170">
        <v>6535997.1100000003</v>
      </c>
      <c r="N376" s="1170">
        <v>5704351.96</v>
      </c>
      <c r="O376" s="1170">
        <v>4872706.8099999996</v>
      </c>
      <c r="P376" s="1170">
        <v>4041061.66</v>
      </c>
      <c r="Q376" s="1170">
        <v>3209416.51</v>
      </c>
      <c r="R376" s="1170">
        <v>2377771.36</v>
      </c>
      <c r="S376" s="1170">
        <v>1546126.21</v>
      </c>
      <c r="T376" s="1170">
        <v>7548287.6299999999</v>
      </c>
      <c r="U376" s="606"/>
      <c r="V376" s="606">
        <f t="shared" si="154"/>
        <v>4611421.19625</v>
      </c>
      <c r="W376" s="1088"/>
      <c r="X376" s="1089"/>
      <c r="Y376" s="591">
        <f t="shared" si="184"/>
        <v>7548287.6299999999</v>
      </c>
      <c r="Z376" s="899">
        <f t="shared" si="184"/>
        <v>0</v>
      </c>
      <c r="AA376" s="899">
        <f t="shared" si="184"/>
        <v>0</v>
      </c>
      <c r="AB376" s="1080">
        <f t="shared" si="160"/>
        <v>0</v>
      </c>
      <c r="AC376" s="1079">
        <f t="shared" si="161"/>
        <v>0</v>
      </c>
      <c r="AD376" s="899">
        <f t="shared" si="179"/>
        <v>0</v>
      </c>
      <c r="AE376" s="903">
        <f t="shared" si="171"/>
        <v>0</v>
      </c>
      <c r="AF376" s="1080">
        <f t="shared" si="172"/>
        <v>0</v>
      </c>
      <c r="AG376" s="1081">
        <f t="shared" si="162"/>
        <v>0</v>
      </c>
      <c r="AH376" s="1079">
        <f t="shared" si="163"/>
        <v>0</v>
      </c>
      <c r="AI376" s="901">
        <f t="shared" si="183"/>
        <v>4611421.19625</v>
      </c>
      <c r="AJ376" s="899">
        <f t="shared" si="183"/>
        <v>0</v>
      </c>
      <c r="AK376" s="899">
        <f t="shared" si="183"/>
        <v>0</v>
      </c>
      <c r="AL376" s="1080">
        <f t="shared" si="164"/>
        <v>0</v>
      </c>
      <c r="AM376" s="1079">
        <f t="shared" si="165"/>
        <v>0</v>
      </c>
      <c r="AN376" s="899">
        <f t="shared" si="158"/>
        <v>0</v>
      </c>
      <c r="AO376" s="899">
        <f t="shared" si="159"/>
        <v>0</v>
      </c>
      <c r="AP376" s="899">
        <f t="shared" si="166"/>
        <v>0</v>
      </c>
      <c r="AQ376" s="1081">
        <f t="shared" ref="AQ376:AQ380" si="190">SUM(AN376:AP376)</f>
        <v>0</v>
      </c>
      <c r="AR376" s="1079">
        <f t="shared" si="156"/>
        <v>0</v>
      </c>
      <c r="AS376" s="153"/>
      <c r="AT376" s="1082"/>
      <c r="AU376" s="523"/>
      <c r="AV376" s="1083" t="str">
        <f t="shared" si="157"/>
        <v>CA</v>
      </c>
      <c r="AW376" s="1083" t="str">
        <f t="shared" si="157"/>
        <v>CL</v>
      </c>
      <c r="AX376" s="1083" t="str">
        <f t="shared" si="157"/>
        <v>AIC</v>
      </c>
      <c r="AY376" s="1083" t="str">
        <f t="shared" si="187"/>
        <v>ERB</v>
      </c>
      <c r="AZ376" s="1083" t="str">
        <f t="shared" si="187"/>
        <v>GRB</v>
      </c>
      <c r="BA376" s="1083" t="str">
        <f t="shared" si="187"/>
        <v>Non-Op</v>
      </c>
      <c r="BC376" s="623"/>
      <c r="BD376" s="623"/>
      <c r="BF376" s="623"/>
      <c r="BG376" s="623"/>
      <c r="BH376" s="623"/>
      <c r="BI376" s="623"/>
      <c r="BJ376" s="623"/>
      <c r="BK376" s="623"/>
      <c r="BL376" s="623"/>
      <c r="BN376" s="915"/>
    </row>
    <row r="377" spans="1:66" s="638" customFormat="1" ht="12" customHeight="1">
      <c r="A377" s="700">
        <v>16502323</v>
      </c>
      <c r="B377" s="640" t="s">
        <v>3662</v>
      </c>
      <c r="C377" s="639" t="s">
        <v>2959</v>
      </c>
      <c r="D377" s="640" t="s">
        <v>3098</v>
      </c>
      <c r="E377" s="640"/>
      <c r="F377" s="641">
        <v>43617</v>
      </c>
      <c r="G377" s="640"/>
      <c r="H377" s="1170">
        <v>2178895.7200000002</v>
      </c>
      <c r="I377" s="1170">
        <v>2362811.87</v>
      </c>
      <c r="J377" s="1170">
        <v>2601959.34</v>
      </c>
      <c r="K377" s="1170">
        <v>2320953.4700000002</v>
      </c>
      <c r="L377" s="1170">
        <v>2039947.6</v>
      </c>
      <c r="M377" s="1170">
        <v>1758941.73</v>
      </c>
      <c r="N377" s="1170">
        <v>1477935.86</v>
      </c>
      <c r="O377" s="1170">
        <v>1196929.99</v>
      </c>
      <c r="P377" s="1170">
        <v>1576530.96</v>
      </c>
      <c r="Q377" s="1170">
        <v>1748050.61</v>
      </c>
      <c r="R377" s="1170">
        <v>1528889.81</v>
      </c>
      <c r="S377" s="1170">
        <v>1218209.01</v>
      </c>
      <c r="T377" s="1170">
        <v>1475147.2</v>
      </c>
      <c r="U377" s="606"/>
      <c r="V377" s="606">
        <f t="shared" si="154"/>
        <v>1804848.4758333333</v>
      </c>
      <c r="W377" s="1088"/>
      <c r="X377" s="1089"/>
      <c r="Y377" s="591">
        <f t="shared" si="184"/>
        <v>1475147.2</v>
      </c>
      <c r="Z377" s="899">
        <f t="shared" si="184"/>
        <v>0</v>
      </c>
      <c r="AA377" s="899">
        <f t="shared" si="184"/>
        <v>0</v>
      </c>
      <c r="AB377" s="1080">
        <f t="shared" si="160"/>
        <v>0</v>
      </c>
      <c r="AC377" s="1079">
        <f t="shared" si="161"/>
        <v>0</v>
      </c>
      <c r="AD377" s="899">
        <f t="shared" si="179"/>
        <v>0</v>
      </c>
      <c r="AE377" s="903">
        <f t="shared" si="171"/>
        <v>0</v>
      </c>
      <c r="AF377" s="1080">
        <f t="shared" si="172"/>
        <v>0</v>
      </c>
      <c r="AG377" s="1081">
        <f t="shared" si="162"/>
        <v>0</v>
      </c>
      <c r="AH377" s="1079">
        <f t="shared" si="163"/>
        <v>0</v>
      </c>
      <c r="AI377" s="901">
        <f t="shared" si="183"/>
        <v>1804848.4758333333</v>
      </c>
      <c r="AJ377" s="899">
        <f t="shared" si="183"/>
        <v>0</v>
      </c>
      <c r="AK377" s="899">
        <f t="shared" si="183"/>
        <v>0</v>
      </c>
      <c r="AL377" s="1080">
        <f t="shared" si="164"/>
        <v>0</v>
      </c>
      <c r="AM377" s="1079">
        <f t="shared" si="165"/>
        <v>0</v>
      </c>
      <c r="AN377" s="899">
        <f t="shared" si="158"/>
        <v>0</v>
      </c>
      <c r="AO377" s="899">
        <f t="shared" si="159"/>
        <v>0</v>
      </c>
      <c r="AP377" s="899">
        <f t="shared" si="166"/>
        <v>0</v>
      </c>
      <c r="AQ377" s="1081">
        <f t="shared" si="190"/>
        <v>0</v>
      </c>
      <c r="AR377" s="1079">
        <f t="shared" si="156"/>
        <v>0</v>
      </c>
      <c r="AS377" s="153"/>
      <c r="AT377" s="1082"/>
      <c r="AU377" s="523"/>
      <c r="AV377" s="1083" t="str">
        <f t="shared" si="157"/>
        <v>CA</v>
      </c>
      <c r="AW377" s="1083" t="str">
        <f t="shared" si="157"/>
        <v>CL</v>
      </c>
      <c r="AX377" s="1083" t="str">
        <f t="shared" si="157"/>
        <v>AIC</v>
      </c>
      <c r="AY377" s="1083" t="str">
        <f t="shared" si="187"/>
        <v>ERB</v>
      </c>
      <c r="AZ377" s="1083" t="str">
        <f t="shared" si="187"/>
        <v>GRB</v>
      </c>
      <c r="BA377" s="1083" t="str">
        <f t="shared" si="187"/>
        <v>Non-Op</v>
      </c>
      <c r="BC377" s="623"/>
      <c r="BD377" s="623"/>
      <c r="BF377" s="623"/>
      <c r="BG377" s="623"/>
      <c r="BH377" s="623"/>
      <c r="BI377" s="623"/>
      <c r="BJ377" s="623"/>
      <c r="BK377" s="623"/>
      <c r="BL377" s="623"/>
      <c r="BN377" s="915"/>
    </row>
    <row r="378" spans="1:66" s="638" customFormat="1" ht="12" customHeight="1">
      <c r="A378" s="700">
        <v>16502333</v>
      </c>
      <c r="B378" s="640" t="s">
        <v>3663</v>
      </c>
      <c r="C378" s="639" t="s">
        <v>2960</v>
      </c>
      <c r="D378" s="640" t="s">
        <v>3098</v>
      </c>
      <c r="E378" s="640"/>
      <c r="F378" s="641">
        <v>43617</v>
      </c>
      <c r="G378" s="640"/>
      <c r="H378" s="1170">
        <v>13908661.859999999</v>
      </c>
      <c r="I378" s="1170">
        <v>12952065.82</v>
      </c>
      <c r="J378" s="1170">
        <v>13615647.68</v>
      </c>
      <c r="K378" s="1170">
        <v>12371648.449999999</v>
      </c>
      <c r="L378" s="1170">
        <v>14041728.529999999</v>
      </c>
      <c r="M378" s="1170">
        <v>16031124.07</v>
      </c>
      <c r="N378" s="1170">
        <v>12678447.77</v>
      </c>
      <c r="O378" s="1170">
        <v>12439699.710000001</v>
      </c>
      <c r="P378" s="1170">
        <v>12937766.73</v>
      </c>
      <c r="Q378" s="1170">
        <v>11655508.449999999</v>
      </c>
      <c r="R378" s="1170">
        <v>13418144.93</v>
      </c>
      <c r="S378" s="1170">
        <v>12230289.039999999</v>
      </c>
      <c r="T378" s="1170">
        <v>13544356.060000001</v>
      </c>
      <c r="U378" s="606"/>
      <c r="V378" s="606">
        <f t="shared" si="154"/>
        <v>13174881.678333335</v>
      </c>
      <c r="W378" s="1088"/>
      <c r="X378" s="1089"/>
      <c r="Y378" s="591">
        <f t="shared" si="184"/>
        <v>13544356.060000001</v>
      </c>
      <c r="Z378" s="899">
        <f t="shared" si="184"/>
        <v>0</v>
      </c>
      <c r="AA378" s="899">
        <f t="shared" si="184"/>
        <v>0</v>
      </c>
      <c r="AB378" s="1080">
        <f t="shared" si="160"/>
        <v>0</v>
      </c>
      <c r="AC378" s="1079">
        <f t="shared" si="161"/>
        <v>0</v>
      </c>
      <c r="AD378" s="899">
        <f t="shared" si="179"/>
        <v>0</v>
      </c>
      <c r="AE378" s="903">
        <f t="shared" si="171"/>
        <v>0</v>
      </c>
      <c r="AF378" s="1080">
        <f t="shared" si="172"/>
        <v>0</v>
      </c>
      <c r="AG378" s="1081">
        <f t="shared" si="162"/>
        <v>0</v>
      </c>
      <c r="AH378" s="1079">
        <f t="shared" si="163"/>
        <v>0</v>
      </c>
      <c r="AI378" s="901">
        <f t="shared" si="183"/>
        <v>13174881.678333335</v>
      </c>
      <c r="AJ378" s="899">
        <f t="shared" si="183"/>
        <v>0</v>
      </c>
      <c r="AK378" s="899">
        <f t="shared" si="183"/>
        <v>0</v>
      </c>
      <c r="AL378" s="1080">
        <f t="shared" si="164"/>
        <v>0</v>
      </c>
      <c r="AM378" s="1079">
        <f t="shared" si="165"/>
        <v>0</v>
      </c>
      <c r="AN378" s="899">
        <f t="shared" si="158"/>
        <v>0</v>
      </c>
      <c r="AO378" s="899">
        <f t="shared" si="159"/>
        <v>0</v>
      </c>
      <c r="AP378" s="899">
        <f t="shared" si="166"/>
        <v>0</v>
      </c>
      <c r="AQ378" s="1081">
        <f t="shared" si="190"/>
        <v>0</v>
      </c>
      <c r="AR378" s="1079">
        <f t="shared" si="156"/>
        <v>0</v>
      </c>
      <c r="AS378" s="153"/>
      <c r="AT378" s="1082"/>
      <c r="AU378" s="523"/>
      <c r="AV378" s="1083" t="str">
        <f t="shared" si="157"/>
        <v>CA</v>
      </c>
      <c r="AW378" s="1083" t="str">
        <f t="shared" si="157"/>
        <v>CL</v>
      </c>
      <c r="AX378" s="1083" t="str">
        <f t="shared" si="157"/>
        <v>AIC</v>
      </c>
      <c r="AY378" s="1083" t="str">
        <f t="shared" si="187"/>
        <v>ERB</v>
      </c>
      <c r="AZ378" s="1083" t="str">
        <f t="shared" si="187"/>
        <v>GRB</v>
      </c>
      <c r="BA378" s="1083" t="str">
        <f t="shared" si="187"/>
        <v>Non-Op</v>
      </c>
      <c r="BC378" s="623"/>
      <c r="BD378" s="623"/>
      <c r="BF378" s="623"/>
      <c r="BG378" s="623"/>
      <c r="BH378" s="623"/>
      <c r="BI378" s="623"/>
      <c r="BJ378" s="623"/>
      <c r="BK378" s="623"/>
      <c r="BL378" s="623"/>
      <c r="BN378" s="915"/>
    </row>
    <row r="379" spans="1:66" s="638" customFormat="1" ht="12" customHeight="1">
      <c r="A379" s="700">
        <v>16502343</v>
      </c>
      <c r="B379" s="640" t="s">
        <v>3664</v>
      </c>
      <c r="C379" s="639" t="s">
        <v>2961</v>
      </c>
      <c r="D379" s="640" t="s">
        <v>3098</v>
      </c>
      <c r="E379" s="640"/>
      <c r="F379" s="641">
        <v>43617</v>
      </c>
      <c r="G379" s="640"/>
      <c r="H379" s="1170">
        <v>172029.07</v>
      </c>
      <c r="I379" s="1170">
        <v>1103964.1399999999</v>
      </c>
      <c r="J379" s="1170">
        <v>1880362.17</v>
      </c>
      <c r="K379" s="1170">
        <v>1667430.74</v>
      </c>
      <c r="L379" s="1170">
        <v>2981570.12</v>
      </c>
      <c r="M379" s="1170">
        <v>3100184.32</v>
      </c>
      <c r="N379" s="1170">
        <v>2952805.8</v>
      </c>
      <c r="O379" s="1170">
        <v>2838876.9</v>
      </c>
      <c r="P379" s="1170">
        <v>2674948</v>
      </c>
      <c r="Q379" s="1170">
        <v>2572269.1</v>
      </c>
      <c r="R379" s="1170">
        <v>2395915.2999999998</v>
      </c>
      <c r="S379" s="1170">
        <v>2155135.0299999998</v>
      </c>
      <c r="T379" s="1170">
        <v>2630477.4</v>
      </c>
      <c r="U379" s="606"/>
      <c r="V379" s="606">
        <f t="shared" si="154"/>
        <v>2310392.9045833335</v>
      </c>
      <c r="W379" s="1088"/>
      <c r="X379" s="1089"/>
      <c r="Y379" s="591">
        <f t="shared" si="184"/>
        <v>2630477.4</v>
      </c>
      <c r="Z379" s="899">
        <f t="shared" si="184"/>
        <v>0</v>
      </c>
      <c r="AA379" s="899">
        <f t="shared" si="184"/>
        <v>0</v>
      </c>
      <c r="AB379" s="1080">
        <f t="shared" si="160"/>
        <v>0</v>
      </c>
      <c r="AC379" s="1079">
        <f t="shared" si="161"/>
        <v>0</v>
      </c>
      <c r="AD379" s="899">
        <f t="shared" si="179"/>
        <v>0</v>
      </c>
      <c r="AE379" s="903">
        <f t="shared" si="171"/>
        <v>0</v>
      </c>
      <c r="AF379" s="1080">
        <f t="shared" si="172"/>
        <v>0</v>
      </c>
      <c r="AG379" s="1081">
        <f t="shared" si="162"/>
        <v>0</v>
      </c>
      <c r="AH379" s="1079">
        <f t="shared" si="163"/>
        <v>0</v>
      </c>
      <c r="AI379" s="901">
        <f t="shared" si="183"/>
        <v>2310392.9045833335</v>
      </c>
      <c r="AJ379" s="899">
        <f t="shared" si="183"/>
        <v>0</v>
      </c>
      <c r="AK379" s="899">
        <f t="shared" si="183"/>
        <v>0</v>
      </c>
      <c r="AL379" s="1080">
        <f t="shared" si="164"/>
        <v>0</v>
      </c>
      <c r="AM379" s="1079">
        <f t="shared" si="165"/>
        <v>0</v>
      </c>
      <c r="AN379" s="899">
        <f t="shared" si="158"/>
        <v>0</v>
      </c>
      <c r="AO379" s="899">
        <f t="shared" si="159"/>
        <v>0</v>
      </c>
      <c r="AP379" s="899">
        <f t="shared" si="166"/>
        <v>0</v>
      </c>
      <c r="AQ379" s="1081">
        <f t="shared" si="190"/>
        <v>0</v>
      </c>
      <c r="AR379" s="1079">
        <f t="shared" si="156"/>
        <v>0</v>
      </c>
      <c r="AS379" s="153"/>
      <c r="AT379" s="1082"/>
      <c r="AU379" s="523"/>
      <c r="AV379" s="1083" t="str">
        <f t="shared" si="157"/>
        <v>CA</v>
      </c>
      <c r="AW379" s="1083" t="str">
        <f t="shared" si="157"/>
        <v>CL</v>
      </c>
      <c r="AX379" s="1083" t="str">
        <f t="shared" si="157"/>
        <v>AIC</v>
      </c>
      <c r="AY379" s="1083" t="str">
        <f t="shared" si="187"/>
        <v>ERB</v>
      </c>
      <c r="AZ379" s="1083" t="str">
        <f t="shared" si="187"/>
        <v>GRB</v>
      </c>
      <c r="BA379" s="1083" t="str">
        <f t="shared" si="187"/>
        <v>Non-Op</v>
      </c>
      <c r="BC379" s="623"/>
      <c r="BD379" s="623"/>
      <c r="BF379" s="623"/>
      <c r="BG379" s="623"/>
      <c r="BH379" s="623"/>
      <c r="BI379" s="623"/>
      <c r="BJ379" s="623"/>
      <c r="BK379" s="623"/>
      <c r="BL379" s="623"/>
      <c r="BN379" s="915"/>
    </row>
    <row r="380" spans="1:66" s="638" customFormat="1" ht="12" customHeight="1">
      <c r="A380" s="676">
        <v>16502353</v>
      </c>
      <c r="B380" s="635" t="s">
        <v>3665</v>
      </c>
      <c r="C380" s="634" t="s">
        <v>2962</v>
      </c>
      <c r="D380" s="635" t="s">
        <v>3098</v>
      </c>
      <c r="E380" s="635"/>
      <c r="F380" s="998">
        <v>43617</v>
      </c>
      <c r="G380" s="635"/>
      <c r="H380" s="1168">
        <v>218827.07</v>
      </c>
      <c r="I380" s="1168">
        <v>952382.88</v>
      </c>
      <c r="J380" s="1168">
        <v>877894.69</v>
      </c>
      <c r="K380" s="1168">
        <v>2405454.2799999998</v>
      </c>
      <c r="L380" s="1168">
        <v>552998.42000000004</v>
      </c>
      <c r="M380" s="1168">
        <v>478510.23</v>
      </c>
      <c r="N380" s="1168">
        <v>404022.04</v>
      </c>
      <c r="O380" s="1168">
        <v>336685.04</v>
      </c>
      <c r="P380" s="1168">
        <v>269348.03999999998</v>
      </c>
      <c r="Q380" s="1168">
        <v>202011.04</v>
      </c>
      <c r="R380" s="1168">
        <v>134674.04</v>
      </c>
      <c r="S380" s="1168">
        <v>67337.039999999994</v>
      </c>
      <c r="T380" s="1168">
        <v>501016</v>
      </c>
      <c r="U380" s="567"/>
      <c r="V380" s="567">
        <f t="shared" si="154"/>
        <v>586769.93958333333</v>
      </c>
      <c r="W380" s="1088"/>
      <c r="X380" s="1089"/>
      <c r="Y380" s="591">
        <f t="shared" si="184"/>
        <v>501016</v>
      </c>
      <c r="Z380" s="899">
        <f t="shared" si="184"/>
        <v>0</v>
      </c>
      <c r="AA380" s="899">
        <f t="shared" si="184"/>
        <v>0</v>
      </c>
      <c r="AB380" s="1080">
        <f t="shared" si="160"/>
        <v>0</v>
      </c>
      <c r="AC380" s="1079">
        <f t="shared" si="161"/>
        <v>0</v>
      </c>
      <c r="AD380" s="899">
        <f t="shared" si="179"/>
        <v>0</v>
      </c>
      <c r="AE380" s="903">
        <f t="shared" si="171"/>
        <v>0</v>
      </c>
      <c r="AF380" s="1080">
        <f t="shared" si="172"/>
        <v>0</v>
      </c>
      <c r="AG380" s="1081">
        <f t="shared" si="162"/>
        <v>0</v>
      </c>
      <c r="AH380" s="1079">
        <f t="shared" si="163"/>
        <v>0</v>
      </c>
      <c r="AI380" s="901">
        <f t="shared" si="183"/>
        <v>586769.93958333333</v>
      </c>
      <c r="AJ380" s="899">
        <f t="shared" si="183"/>
        <v>0</v>
      </c>
      <c r="AK380" s="899">
        <f t="shared" si="183"/>
        <v>0</v>
      </c>
      <c r="AL380" s="1080">
        <f t="shared" si="164"/>
        <v>0</v>
      </c>
      <c r="AM380" s="1079">
        <f t="shared" si="165"/>
        <v>0</v>
      </c>
      <c r="AN380" s="899">
        <f t="shared" si="158"/>
        <v>0</v>
      </c>
      <c r="AO380" s="899">
        <f t="shared" si="159"/>
        <v>0</v>
      </c>
      <c r="AP380" s="899">
        <f t="shared" si="166"/>
        <v>0</v>
      </c>
      <c r="AQ380" s="1081">
        <f t="shared" si="190"/>
        <v>0</v>
      </c>
      <c r="AR380" s="1079">
        <f t="shared" si="156"/>
        <v>0</v>
      </c>
      <c r="AS380" s="153"/>
      <c r="AT380" s="1082"/>
      <c r="AU380" s="523"/>
      <c r="AV380" s="1083" t="str">
        <f t="shared" si="157"/>
        <v>CA</v>
      </c>
      <c r="AW380" s="1083" t="str">
        <f t="shared" si="157"/>
        <v>CL</v>
      </c>
      <c r="AX380" s="1083" t="str">
        <f t="shared" si="157"/>
        <v>AIC</v>
      </c>
      <c r="AY380" s="1083" t="str">
        <f t="shared" si="187"/>
        <v>ERB</v>
      </c>
      <c r="AZ380" s="1083" t="str">
        <f t="shared" si="187"/>
        <v>GRB</v>
      </c>
      <c r="BA380" s="1083" t="str">
        <f t="shared" si="187"/>
        <v>Non-Op</v>
      </c>
      <c r="BC380" s="623"/>
      <c r="BD380" s="623"/>
      <c r="BF380" s="623"/>
      <c r="BG380" s="623"/>
      <c r="BH380" s="623"/>
      <c r="BI380" s="623"/>
      <c r="BJ380" s="623"/>
      <c r="BK380" s="623"/>
      <c r="BL380" s="623"/>
      <c r="BN380" s="915"/>
    </row>
    <row r="381" spans="1:66" s="638" customFormat="1" ht="12" customHeight="1">
      <c r="A381" s="676">
        <v>16502363</v>
      </c>
      <c r="B381" s="635" t="s">
        <v>3666</v>
      </c>
      <c r="C381" s="635" t="s">
        <v>2963</v>
      </c>
      <c r="D381" s="635" t="s">
        <v>3098</v>
      </c>
      <c r="E381" s="635"/>
      <c r="F381" s="1186">
        <v>43586</v>
      </c>
      <c r="G381" s="635"/>
      <c r="H381" s="1168">
        <v>121351.11</v>
      </c>
      <c r="I381" s="1168">
        <v>588390.51</v>
      </c>
      <c r="J381" s="1168">
        <v>532636.39</v>
      </c>
      <c r="K381" s="1168">
        <v>222053.04</v>
      </c>
      <c r="L381" s="1168">
        <v>576115.42000000004</v>
      </c>
      <c r="M381" s="1168">
        <v>472375.23</v>
      </c>
      <c r="N381" s="1168">
        <v>368035.97</v>
      </c>
      <c r="O381" s="1168">
        <v>264295.78000000003</v>
      </c>
      <c r="P381" s="1168">
        <v>160555.59</v>
      </c>
      <c r="Q381" s="1168">
        <v>205260.04</v>
      </c>
      <c r="R381" s="1168">
        <v>177621.3</v>
      </c>
      <c r="S381" s="1168">
        <v>149982.56</v>
      </c>
      <c r="T381" s="1168">
        <v>122343.82</v>
      </c>
      <c r="U381" s="567"/>
      <c r="V381" s="567">
        <f t="shared" si="154"/>
        <v>319930.77458333329</v>
      </c>
      <c r="W381" s="1088"/>
      <c r="X381" s="1089"/>
      <c r="Y381" s="591">
        <f t="shared" si="184"/>
        <v>122343.82</v>
      </c>
      <c r="Z381" s="899">
        <f t="shared" si="184"/>
        <v>0</v>
      </c>
      <c r="AA381" s="899">
        <f t="shared" si="184"/>
        <v>0</v>
      </c>
      <c r="AB381" s="1080">
        <f t="shared" si="160"/>
        <v>0</v>
      </c>
      <c r="AC381" s="1079">
        <f t="shared" si="161"/>
        <v>0</v>
      </c>
      <c r="AD381" s="899">
        <f t="shared" si="179"/>
        <v>0</v>
      </c>
      <c r="AE381" s="903">
        <f t="shared" si="171"/>
        <v>0</v>
      </c>
      <c r="AF381" s="1080">
        <f t="shared" si="172"/>
        <v>0</v>
      </c>
      <c r="AG381" s="1081">
        <f t="shared" si="162"/>
        <v>0</v>
      </c>
      <c r="AH381" s="1079">
        <f t="shared" si="163"/>
        <v>0</v>
      </c>
      <c r="AI381" s="901">
        <f t="shared" si="183"/>
        <v>319930.77458333329</v>
      </c>
      <c r="AJ381" s="899">
        <f t="shared" si="183"/>
        <v>0</v>
      </c>
      <c r="AK381" s="899">
        <f t="shared" si="183"/>
        <v>0</v>
      </c>
      <c r="AL381" s="1080">
        <f t="shared" si="164"/>
        <v>0</v>
      </c>
      <c r="AM381" s="1079">
        <f t="shared" si="165"/>
        <v>0</v>
      </c>
      <c r="AN381" s="899">
        <f t="shared" si="158"/>
        <v>0</v>
      </c>
      <c r="AO381" s="899">
        <f t="shared" si="159"/>
        <v>0</v>
      </c>
      <c r="AP381" s="899">
        <f t="shared" si="166"/>
        <v>0</v>
      </c>
      <c r="AQ381" s="1081">
        <f t="shared" ref="AQ381" si="191">SUM(AN381:AP381)</f>
        <v>0</v>
      </c>
      <c r="AR381" s="1079">
        <f t="shared" si="156"/>
        <v>0</v>
      </c>
      <c r="AS381" s="153"/>
      <c r="AT381" s="1082" t="s">
        <v>2777</v>
      </c>
      <c r="AU381" s="523"/>
      <c r="AV381" s="1083" t="str">
        <f t="shared" si="157"/>
        <v>CA</v>
      </c>
      <c r="AW381" s="1083" t="str">
        <f t="shared" si="157"/>
        <v>CL</v>
      </c>
      <c r="AX381" s="1083" t="str">
        <f t="shared" si="157"/>
        <v>AIC</v>
      </c>
      <c r="AY381" s="1083" t="str">
        <f t="shared" si="187"/>
        <v>ERB</v>
      </c>
      <c r="AZ381" s="1083" t="str">
        <f t="shared" si="187"/>
        <v>GRB</v>
      </c>
      <c r="BA381" s="1083" t="str">
        <f t="shared" si="187"/>
        <v>Non-Op</v>
      </c>
      <c r="BC381" s="623"/>
      <c r="BD381" s="623"/>
      <c r="BF381" s="623"/>
      <c r="BG381" s="623"/>
      <c r="BH381" s="623"/>
      <c r="BI381" s="623"/>
      <c r="BJ381" s="623"/>
      <c r="BK381" s="623"/>
      <c r="BL381" s="623"/>
      <c r="BN381" s="915"/>
    </row>
    <row r="382" spans="1:66" s="638" customFormat="1" ht="12" customHeight="1">
      <c r="A382" s="676">
        <v>16502381</v>
      </c>
      <c r="B382" s="635" t="s">
        <v>3667</v>
      </c>
      <c r="C382" s="634" t="s">
        <v>1735</v>
      </c>
      <c r="D382" s="635" t="s">
        <v>3098</v>
      </c>
      <c r="E382" s="635"/>
      <c r="F382" s="634"/>
      <c r="G382" s="635"/>
      <c r="H382" s="1168">
        <v>0</v>
      </c>
      <c r="I382" s="1168">
        <v>0</v>
      </c>
      <c r="J382" s="1168">
        <v>0</v>
      </c>
      <c r="K382" s="1168">
        <v>0</v>
      </c>
      <c r="L382" s="1168">
        <v>0</v>
      </c>
      <c r="M382" s="1168">
        <v>0</v>
      </c>
      <c r="N382" s="1168">
        <v>0</v>
      </c>
      <c r="O382" s="1168">
        <v>0</v>
      </c>
      <c r="P382" s="1168">
        <v>0</v>
      </c>
      <c r="Q382" s="1168">
        <v>0</v>
      </c>
      <c r="R382" s="1168">
        <v>0</v>
      </c>
      <c r="S382" s="1168">
        <v>0</v>
      </c>
      <c r="T382" s="1168">
        <v>0</v>
      </c>
      <c r="U382" s="567"/>
      <c r="V382" s="567">
        <f t="shared" si="154"/>
        <v>0</v>
      </c>
      <c r="W382" s="1084"/>
      <c r="X382" s="1085"/>
      <c r="Y382" s="591">
        <f t="shared" si="184"/>
        <v>0</v>
      </c>
      <c r="Z382" s="899">
        <f t="shared" si="184"/>
        <v>0</v>
      </c>
      <c r="AA382" s="899">
        <f t="shared" si="184"/>
        <v>0</v>
      </c>
      <c r="AB382" s="1080">
        <f t="shared" si="160"/>
        <v>0</v>
      </c>
      <c r="AC382" s="1079">
        <f t="shared" si="161"/>
        <v>0</v>
      </c>
      <c r="AD382" s="899">
        <f t="shared" si="179"/>
        <v>0</v>
      </c>
      <c r="AE382" s="903">
        <f t="shared" si="171"/>
        <v>0</v>
      </c>
      <c r="AF382" s="1080">
        <f t="shared" si="172"/>
        <v>0</v>
      </c>
      <c r="AG382" s="1081">
        <f t="shared" si="162"/>
        <v>0</v>
      </c>
      <c r="AH382" s="1079">
        <f t="shared" si="163"/>
        <v>0</v>
      </c>
      <c r="AI382" s="901">
        <f t="shared" si="183"/>
        <v>0</v>
      </c>
      <c r="AJ382" s="899">
        <f t="shared" si="183"/>
        <v>0</v>
      </c>
      <c r="AK382" s="899">
        <f t="shared" si="183"/>
        <v>0</v>
      </c>
      <c r="AL382" s="1080">
        <f t="shared" si="164"/>
        <v>0</v>
      </c>
      <c r="AM382" s="1079">
        <f t="shared" si="165"/>
        <v>0</v>
      </c>
      <c r="AN382" s="899">
        <f t="shared" si="158"/>
        <v>0</v>
      </c>
      <c r="AO382" s="899">
        <f t="shared" si="159"/>
        <v>0</v>
      </c>
      <c r="AP382" s="899">
        <f t="shared" si="166"/>
        <v>0</v>
      </c>
      <c r="AQ382" s="1081">
        <f t="shared" si="151"/>
        <v>0</v>
      </c>
      <c r="AR382" s="1079">
        <f t="shared" si="156"/>
        <v>0</v>
      </c>
      <c r="AS382" s="153"/>
      <c r="AT382" s="1082"/>
      <c r="AU382" s="523"/>
      <c r="AV382" s="1083" t="str">
        <f t="shared" si="157"/>
        <v>CA</v>
      </c>
      <c r="AW382" s="1083" t="str">
        <f t="shared" si="157"/>
        <v>CL</v>
      </c>
      <c r="AX382" s="1083" t="str">
        <f t="shared" si="157"/>
        <v>AIC</v>
      </c>
      <c r="AY382" s="1083" t="str">
        <f t="shared" si="187"/>
        <v>ERB</v>
      </c>
      <c r="AZ382" s="1083" t="str">
        <f t="shared" si="187"/>
        <v>GRB</v>
      </c>
      <c r="BA382" s="1083" t="str">
        <f t="shared" si="187"/>
        <v>Non-Op</v>
      </c>
      <c r="BC382" s="623"/>
      <c r="BD382" s="623"/>
      <c r="BF382" s="623"/>
      <c r="BG382" s="623"/>
      <c r="BH382" s="623"/>
      <c r="BI382" s="623"/>
      <c r="BJ382" s="623"/>
      <c r="BK382" s="623"/>
      <c r="BL382" s="623"/>
      <c r="BN382" s="915"/>
    </row>
    <row r="383" spans="1:66" s="638" customFormat="1" ht="12" customHeight="1">
      <c r="A383" s="643">
        <v>16502382</v>
      </c>
      <c r="B383" s="644" t="s">
        <v>3668</v>
      </c>
      <c r="C383" s="644" t="s">
        <v>1736</v>
      </c>
      <c r="D383" s="635" t="s">
        <v>1384</v>
      </c>
      <c r="E383" s="635"/>
      <c r="F383" s="644"/>
      <c r="G383" s="635"/>
      <c r="H383" s="1168">
        <v>733575</v>
      </c>
      <c r="I383" s="1168">
        <v>602600</v>
      </c>
      <c r="J383" s="1168">
        <v>480075</v>
      </c>
      <c r="K383" s="1168">
        <v>461600</v>
      </c>
      <c r="L383" s="1168">
        <v>423350</v>
      </c>
      <c r="M383" s="1168">
        <v>383825</v>
      </c>
      <c r="N383" s="1168">
        <v>441125</v>
      </c>
      <c r="O383" s="1168">
        <v>1121325</v>
      </c>
      <c r="P383" s="1168">
        <v>1111161.67</v>
      </c>
      <c r="Q383" s="1168">
        <v>1434231.2</v>
      </c>
      <c r="R383" s="1168">
        <v>1283797.3500000001</v>
      </c>
      <c r="S383" s="1168">
        <v>1135388.5</v>
      </c>
      <c r="T383" s="1168">
        <v>1270046.2</v>
      </c>
      <c r="U383" s="567"/>
      <c r="V383" s="567">
        <f t="shared" si="154"/>
        <v>823357.44333333336</v>
      </c>
      <c r="W383" s="1096"/>
      <c r="X383" s="1097"/>
      <c r="Y383" s="591">
        <f t="shared" si="184"/>
        <v>0</v>
      </c>
      <c r="Z383" s="899">
        <f t="shared" si="184"/>
        <v>0</v>
      </c>
      <c r="AA383" s="899">
        <f t="shared" si="184"/>
        <v>0</v>
      </c>
      <c r="AB383" s="1080">
        <f t="shared" si="160"/>
        <v>1270046.2</v>
      </c>
      <c r="AC383" s="1079">
        <f t="shared" si="161"/>
        <v>0</v>
      </c>
      <c r="AD383" s="899">
        <f t="shared" si="179"/>
        <v>0</v>
      </c>
      <c r="AE383" s="903">
        <f t="shared" si="171"/>
        <v>0</v>
      </c>
      <c r="AF383" s="1080">
        <f t="shared" si="172"/>
        <v>1270046.2</v>
      </c>
      <c r="AG383" s="1081">
        <f t="shared" si="162"/>
        <v>1270046.2</v>
      </c>
      <c r="AH383" s="1079">
        <f t="shared" si="163"/>
        <v>0</v>
      </c>
      <c r="AI383" s="901"/>
      <c r="AJ383" s="899"/>
      <c r="AK383" s="899"/>
      <c r="AL383" s="1080">
        <f t="shared" si="164"/>
        <v>823357.44333333336</v>
      </c>
      <c r="AM383" s="1079">
        <f t="shared" si="165"/>
        <v>0</v>
      </c>
      <c r="AN383" s="899">
        <f t="shared" si="158"/>
        <v>0</v>
      </c>
      <c r="AO383" s="899">
        <f t="shared" si="159"/>
        <v>0</v>
      </c>
      <c r="AP383" s="899">
        <f t="shared" si="166"/>
        <v>823357.44333333336</v>
      </c>
      <c r="AQ383" s="1081">
        <f t="shared" si="151"/>
        <v>823357.44333333336</v>
      </c>
      <c r="AR383" s="1079">
        <f t="shared" si="156"/>
        <v>0</v>
      </c>
      <c r="AS383" s="153"/>
      <c r="AT383" s="1082"/>
      <c r="AU383" s="523"/>
      <c r="AV383" s="1083" t="str">
        <f t="shared" si="157"/>
        <v>CA</v>
      </c>
      <c r="AW383" s="1083" t="str">
        <f t="shared" si="157"/>
        <v>CL</v>
      </c>
      <c r="AX383" s="1083" t="str">
        <f t="shared" si="157"/>
        <v>AIC</v>
      </c>
      <c r="AY383" s="1083" t="str">
        <f t="shared" si="187"/>
        <v>ERB</v>
      </c>
      <c r="AZ383" s="1083" t="str">
        <f t="shared" si="187"/>
        <v>GRB</v>
      </c>
      <c r="BA383" s="1083" t="str">
        <f t="shared" si="187"/>
        <v>Non-Op</v>
      </c>
      <c r="BC383" s="623"/>
      <c r="BD383" s="623"/>
      <c r="BF383" s="623"/>
      <c r="BG383" s="623"/>
      <c r="BH383" s="623"/>
      <c r="BI383" s="623"/>
      <c r="BJ383" s="623"/>
      <c r="BK383" s="623"/>
      <c r="BL383" s="623"/>
      <c r="BN383" s="915"/>
    </row>
    <row r="384" spans="1:66" s="638" customFormat="1" ht="12" customHeight="1">
      <c r="A384" s="676">
        <v>16502391</v>
      </c>
      <c r="B384" s="635" t="s">
        <v>3669</v>
      </c>
      <c r="C384" s="634" t="s">
        <v>1737</v>
      </c>
      <c r="D384" s="635" t="s">
        <v>3098</v>
      </c>
      <c r="E384" s="635"/>
      <c r="F384" s="634"/>
      <c r="G384" s="635"/>
      <c r="H384" s="1168">
        <v>0</v>
      </c>
      <c r="I384" s="1168">
        <v>0</v>
      </c>
      <c r="J384" s="1168">
        <v>0</v>
      </c>
      <c r="K384" s="1168">
        <v>0</v>
      </c>
      <c r="L384" s="1168">
        <v>0</v>
      </c>
      <c r="M384" s="1168">
        <v>0</v>
      </c>
      <c r="N384" s="1168">
        <v>0</v>
      </c>
      <c r="O384" s="1168">
        <v>0</v>
      </c>
      <c r="P384" s="1168">
        <v>0</v>
      </c>
      <c r="Q384" s="1168">
        <v>0</v>
      </c>
      <c r="R384" s="1168">
        <v>0</v>
      </c>
      <c r="S384" s="1168">
        <v>0</v>
      </c>
      <c r="T384" s="1168">
        <v>0</v>
      </c>
      <c r="U384" s="567"/>
      <c r="V384" s="567">
        <f t="shared" si="154"/>
        <v>0</v>
      </c>
      <c r="W384" s="1084"/>
      <c r="X384" s="1085"/>
      <c r="Y384" s="591">
        <f t="shared" si="184"/>
        <v>0</v>
      </c>
      <c r="Z384" s="899">
        <f t="shared" si="184"/>
        <v>0</v>
      </c>
      <c r="AA384" s="899">
        <f t="shared" si="184"/>
        <v>0</v>
      </c>
      <c r="AB384" s="1080">
        <f t="shared" si="160"/>
        <v>0</v>
      </c>
      <c r="AC384" s="1079">
        <f t="shared" si="161"/>
        <v>0</v>
      </c>
      <c r="AD384" s="899">
        <f t="shared" si="179"/>
        <v>0</v>
      </c>
      <c r="AE384" s="903">
        <f t="shared" si="171"/>
        <v>0</v>
      </c>
      <c r="AF384" s="1080">
        <f t="shared" si="172"/>
        <v>0</v>
      </c>
      <c r="AG384" s="1081">
        <f t="shared" si="162"/>
        <v>0</v>
      </c>
      <c r="AH384" s="1079">
        <f t="shared" si="163"/>
        <v>0</v>
      </c>
      <c r="AI384" s="901">
        <f t="shared" ref="AI384:AK403" si="192">IF($D384=AI$5,$V384,0)</f>
        <v>0</v>
      </c>
      <c r="AJ384" s="899">
        <f t="shared" si="192"/>
        <v>0</v>
      </c>
      <c r="AK384" s="899">
        <f t="shared" si="192"/>
        <v>0</v>
      </c>
      <c r="AL384" s="1080">
        <f t="shared" si="164"/>
        <v>0</v>
      </c>
      <c r="AM384" s="1079">
        <f t="shared" si="165"/>
        <v>0</v>
      </c>
      <c r="AN384" s="899">
        <f t="shared" si="158"/>
        <v>0</v>
      </c>
      <c r="AO384" s="899">
        <f t="shared" si="159"/>
        <v>0</v>
      </c>
      <c r="AP384" s="899">
        <f t="shared" si="166"/>
        <v>0</v>
      </c>
      <c r="AQ384" s="1081">
        <f t="shared" si="151"/>
        <v>0</v>
      </c>
      <c r="AR384" s="1079">
        <f t="shared" si="156"/>
        <v>0</v>
      </c>
      <c r="AS384" s="153"/>
      <c r="AT384" s="1082"/>
      <c r="AU384" s="523"/>
      <c r="AV384" s="1083" t="str">
        <f t="shared" si="157"/>
        <v>CA</v>
      </c>
      <c r="AW384" s="1083" t="str">
        <f t="shared" si="157"/>
        <v>CL</v>
      </c>
      <c r="AX384" s="1083" t="str">
        <f t="shared" si="157"/>
        <v>AIC</v>
      </c>
      <c r="AY384" s="1083" t="str">
        <f t="shared" si="187"/>
        <v>ERB</v>
      </c>
      <c r="AZ384" s="1083" t="str">
        <f t="shared" si="187"/>
        <v>GRB</v>
      </c>
      <c r="BA384" s="1083" t="str">
        <f t="shared" si="187"/>
        <v>Non-Op</v>
      </c>
      <c r="BC384" s="623"/>
      <c r="BD384" s="623"/>
      <c r="BF384" s="623"/>
      <c r="BG384" s="623"/>
      <c r="BH384" s="623"/>
      <c r="BI384" s="623"/>
      <c r="BJ384" s="623"/>
      <c r="BK384" s="623"/>
      <c r="BL384" s="623"/>
      <c r="BN384" s="915"/>
    </row>
    <row r="385" spans="1:66" s="638" customFormat="1" ht="12" customHeight="1">
      <c r="A385" s="643">
        <v>16502393</v>
      </c>
      <c r="B385" s="644" t="s">
        <v>3670</v>
      </c>
      <c r="C385" s="644" t="s">
        <v>1738</v>
      </c>
      <c r="D385" s="635" t="s">
        <v>3098</v>
      </c>
      <c r="E385" s="635"/>
      <c r="F385" s="644"/>
      <c r="G385" s="635"/>
      <c r="H385" s="1168">
        <v>0</v>
      </c>
      <c r="I385" s="1168">
        <v>0</v>
      </c>
      <c r="J385" s="1168">
        <v>0</v>
      </c>
      <c r="K385" s="1168">
        <v>0</v>
      </c>
      <c r="L385" s="1168">
        <v>0</v>
      </c>
      <c r="M385" s="1168">
        <v>0</v>
      </c>
      <c r="N385" s="1168">
        <v>0</v>
      </c>
      <c r="O385" s="1168">
        <v>0</v>
      </c>
      <c r="P385" s="1168">
        <v>0</v>
      </c>
      <c r="Q385" s="1168">
        <v>0</v>
      </c>
      <c r="R385" s="1168">
        <v>0</v>
      </c>
      <c r="S385" s="1168">
        <v>0</v>
      </c>
      <c r="T385" s="1168">
        <v>0</v>
      </c>
      <c r="U385" s="567"/>
      <c r="V385" s="567">
        <f t="shared" si="154"/>
        <v>0</v>
      </c>
      <c r="W385" s="1084"/>
      <c r="X385" s="1085"/>
      <c r="Y385" s="591">
        <f t="shared" si="184"/>
        <v>0</v>
      </c>
      <c r="Z385" s="899">
        <f t="shared" si="184"/>
        <v>0</v>
      </c>
      <c r="AA385" s="899">
        <f t="shared" si="184"/>
        <v>0</v>
      </c>
      <c r="AB385" s="1080">
        <f t="shared" si="160"/>
        <v>0</v>
      </c>
      <c r="AC385" s="1079">
        <f t="shared" si="161"/>
        <v>0</v>
      </c>
      <c r="AD385" s="899">
        <f t="shared" si="179"/>
        <v>0</v>
      </c>
      <c r="AE385" s="903">
        <f t="shared" si="171"/>
        <v>0</v>
      </c>
      <c r="AF385" s="1080">
        <f t="shared" si="172"/>
        <v>0</v>
      </c>
      <c r="AG385" s="1081">
        <f t="shared" si="162"/>
        <v>0</v>
      </c>
      <c r="AH385" s="1079">
        <f t="shared" si="163"/>
        <v>0</v>
      </c>
      <c r="AI385" s="901">
        <f t="shared" si="192"/>
        <v>0</v>
      </c>
      <c r="AJ385" s="899">
        <f t="shared" si="192"/>
        <v>0</v>
      </c>
      <c r="AK385" s="899">
        <f t="shared" si="192"/>
        <v>0</v>
      </c>
      <c r="AL385" s="1080">
        <f t="shared" si="164"/>
        <v>0</v>
      </c>
      <c r="AM385" s="1079">
        <f t="shared" si="165"/>
        <v>0</v>
      </c>
      <c r="AN385" s="899">
        <f t="shared" si="158"/>
        <v>0</v>
      </c>
      <c r="AO385" s="899">
        <f t="shared" si="159"/>
        <v>0</v>
      </c>
      <c r="AP385" s="899">
        <f t="shared" si="166"/>
        <v>0</v>
      </c>
      <c r="AQ385" s="1081">
        <f t="shared" si="151"/>
        <v>0</v>
      </c>
      <c r="AR385" s="1079">
        <f t="shared" si="156"/>
        <v>0</v>
      </c>
      <c r="AS385" s="153"/>
      <c r="AT385" s="1082"/>
      <c r="AU385" s="523"/>
      <c r="AV385" s="1083" t="str">
        <f t="shared" si="157"/>
        <v>CA</v>
      </c>
      <c r="AW385" s="1083" t="str">
        <f t="shared" si="157"/>
        <v>CL</v>
      </c>
      <c r="AX385" s="1083" t="str">
        <f t="shared" si="157"/>
        <v>AIC</v>
      </c>
      <c r="AY385" s="1083" t="str">
        <f t="shared" si="187"/>
        <v>ERB</v>
      </c>
      <c r="AZ385" s="1083" t="str">
        <f t="shared" si="187"/>
        <v>GRB</v>
      </c>
      <c r="BA385" s="1083" t="str">
        <f t="shared" si="187"/>
        <v>Non-Op</v>
      </c>
      <c r="BC385" s="623"/>
      <c r="BD385" s="623"/>
      <c r="BF385" s="623"/>
      <c r="BG385" s="623"/>
      <c r="BH385" s="623"/>
      <c r="BI385" s="623"/>
      <c r="BJ385" s="623"/>
      <c r="BK385" s="623"/>
      <c r="BL385" s="623"/>
      <c r="BN385" s="915"/>
    </row>
    <row r="386" spans="1:66" s="638" customFormat="1" ht="12" customHeight="1">
      <c r="A386" s="676">
        <v>16502401</v>
      </c>
      <c r="B386" s="635" t="s">
        <v>3671</v>
      </c>
      <c r="C386" s="635" t="s">
        <v>1739</v>
      </c>
      <c r="D386" s="635" t="s">
        <v>3098</v>
      </c>
      <c r="E386" s="635"/>
      <c r="F386" s="635"/>
      <c r="G386" s="635"/>
      <c r="H386" s="1168">
        <v>0</v>
      </c>
      <c r="I386" s="1168">
        <v>0</v>
      </c>
      <c r="J386" s="1168">
        <v>0</v>
      </c>
      <c r="K386" s="1168">
        <v>0</v>
      </c>
      <c r="L386" s="1168">
        <v>0</v>
      </c>
      <c r="M386" s="1168">
        <v>0</v>
      </c>
      <c r="N386" s="1168">
        <v>0</v>
      </c>
      <c r="O386" s="1168">
        <v>0</v>
      </c>
      <c r="P386" s="1168">
        <v>0</v>
      </c>
      <c r="Q386" s="1168">
        <v>0</v>
      </c>
      <c r="R386" s="1168">
        <v>0</v>
      </c>
      <c r="S386" s="1168">
        <v>0</v>
      </c>
      <c r="T386" s="1168">
        <v>0</v>
      </c>
      <c r="U386" s="567"/>
      <c r="V386" s="567">
        <f t="shared" si="154"/>
        <v>0</v>
      </c>
      <c r="W386" s="1084"/>
      <c r="X386" s="1085"/>
      <c r="Y386" s="591">
        <f t="shared" si="184"/>
        <v>0</v>
      </c>
      <c r="Z386" s="899">
        <f t="shared" si="184"/>
        <v>0</v>
      </c>
      <c r="AA386" s="899">
        <f t="shared" si="184"/>
        <v>0</v>
      </c>
      <c r="AB386" s="1080">
        <f t="shared" si="160"/>
        <v>0</v>
      </c>
      <c r="AC386" s="1079">
        <f t="shared" si="161"/>
        <v>0</v>
      </c>
      <c r="AD386" s="899">
        <f t="shared" si="179"/>
        <v>0</v>
      </c>
      <c r="AE386" s="903">
        <f t="shared" si="171"/>
        <v>0</v>
      </c>
      <c r="AF386" s="1080">
        <f t="shared" si="172"/>
        <v>0</v>
      </c>
      <c r="AG386" s="1081">
        <f t="shared" si="162"/>
        <v>0</v>
      </c>
      <c r="AH386" s="1079">
        <f t="shared" si="163"/>
        <v>0</v>
      </c>
      <c r="AI386" s="901">
        <f t="shared" si="192"/>
        <v>0</v>
      </c>
      <c r="AJ386" s="899">
        <f t="shared" si="192"/>
        <v>0</v>
      </c>
      <c r="AK386" s="899">
        <f t="shared" si="192"/>
        <v>0</v>
      </c>
      <c r="AL386" s="1080">
        <f t="shared" si="164"/>
        <v>0</v>
      </c>
      <c r="AM386" s="1079">
        <f t="shared" si="165"/>
        <v>0</v>
      </c>
      <c r="AN386" s="899">
        <f t="shared" si="158"/>
        <v>0</v>
      </c>
      <c r="AO386" s="899">
        <f t="shared" si="159"/>
        <v>0</v>
      </c>
      <c r="AP386" s="899">
        <f t="shared" si="166"/>
        <v>0</v>
      </c>
      <c r="AQ386" s="1081">
        <f t="shared" si="151"/>
        <v>0</v>
      </c>
      <c r="AR386" s="1079">
        <f t="shared" si="156"/>
        <v>0</v>
      </c>
      <c r="AS386" s="153"/>
      <c r="AT386" s="1082"/>
      <c r="AU386" s="523"/>
      <c r="AV386" s="1083" t="str">
        <f t="shared" si="157"/>
        <v>CA</v>
      </c>
      <c r="AW386" s="1083" t="str">
        <f t="shared" si="157"/>
        <v>CL</v>
      </c>
      <c r="AX386" s="1083" t="str">
        <f t="shared" si="157"/>
        <v>AIC</v>
      </c>
      <c r="AY386" s="1083" t="str">
        <f t="shared" si="187"/>
        <v>ERB</v>
      </c>
      <c r="AZ386" s="1083" t="str">
        <f t="shared" si="187"/>
        <v>GRB</v>
      </c>
      <c r="BA386" s="1083" t="str">
        <f t="shared" si="187"/>
        <v>Non-Op</v>
      </c>
      <c r="BC386" s="623"/>
      <c r="BD386" s="623"/>
      <c r="BF386" s="623"/>
      <c r="BG386" s="623"/>
      <c r="BH386" s="623"/>
      <c r="BI386" s="623"/>
      <c r="BJ386" s="623"/>
      <c r="BK386" s="623"/>
      <c r="BL386" s="623"/>
      <c r="BN386" s="915"/>
    </row>
    <row r="387" spans="1:66" s="638" customFormat="1" ht="12" customHeight="1">
      <c r="A387" s="643">
        <v>16502403</v>
      </c>
      <c r="B387" s="644" t="s">
        <v>3672</v>
      </c>
      <c r="C387" s="644" t="s">
        <v>1740</v>
      </c>
      <c r="D387" s="635" t="s">
        <v>3098</v>
      </c>
      <c r="E387" s="635"/>
      <c r="F387" s="644"/>
      <c r="G387" s="635"/>
      <c r="H387" s="1168">
        <v>0</v>
      </c>
      <c r="I387" s="1168">
        <v>0</v>
      </c>
      <c r="J387" s="1168">
        <v>0</v>
      </c>
      <c r="K387" s="1168">
        <v>0</v>
      </c>
      <c r="L387" s="1168">
        <v>0</v>
      </c>
      <c r="M387" s="1168">
        <v>0</v>
      </c>
      <c r="N387" s="1168">
        <v>0</v>
      </c>
      <c r="O387" s="1168">
        <v>0</v>
      </c>
      <c r="P387" s="1168">
        <v>0</v>
      </c>
      <c r="Q387" s="1168">
        <v>0</v>
      </c>
      <c r="R387" s="1168">
        <v>0</v>
      </c>
      <c r="S387" s="1168">
        <v>0</v>
      </c>
      <c r="T387" s="1168">
        <v>0</v>
      </c>
      <c r="U387" s="567"/>
      <c r="V387" s="567">
        <f t="shared" si="154"/>
        <v>0</v>
      </c>
      <c r="W387" s="1084"/>
      <c r="X387" s="1085"/>
      <c r="Y387" s="591">
        <f t="shared" ref="Y387:AA406" si="193">IF($D387=Y$5,$T387,0)</f>
        <v>0</v>
      </c>
      <c r="Z387" s="899">
        <f t="shared" si="193"/>
        <v>0</v>
      </c>
      <c r="AA387" s="899">
        <f t="shared" si="193"/>
        <v>0</v>
      </c>
      <c r="AB387" s="1080">
        <f t="shared" si="160"/>
        <v>0</v>
      </c>
      <c r="AC387" s="1079">
        <f t="shared" si="161"/>
        <v>0</v>
      </c>
      <c r="AD387" s="899">
        <f t="shared" si="179"/>
        <v>0</v>
      </c>
      <c r="AE387" s="903">
        <f t="shared" si="171"/>
        <v>0</v>
      </c>
      <c r="AF387" s="1080">
        <f t="shared" si="172"/>
        <v>0</v>
      </c>
      <c r="AG387" s="1081">
        <f t="shared" si="162"/>
        <v>0</v>
      </c>
      <c r="AH387" s="1079">
        <f t="shared" si="163"/>
        <v>0</v>
      </c>
      <c r="AI387" s="901">
        <f t="shared" si="192"/>
        <v>0</v>
      </c>
      <c r="AJ387" s="899">
        <f t="shared" si="192"/>
        <v>0</v>
      </c>
      <c r="AK387" s="899">
        <f t="shared" si="192"/>
        <v>0</v>
      </c>
      <c r="AL387" s="1080">
        <f t="shared" si="164"/>
        <v>0</v>
      </c>
      <c r="AM387" s="1079">
        <f t="shared" si="165"/>
        <v>0</v>
      </c>
      <c r="AN387" s="899">
        <f t="shared" si="158"/>
        <v>0</v>
      </c>
      <c r="AO387" s="899">
        <f t="shared" si="159"/>
        <v>0</v>
      </c>
      <c r="AP387" s="899">
        <f t="shared" si="166"/>
        <v>0</v>
      </c>
      <c r="AQ387" s="1081">
        <f t="shared" si="151"/>
        <v>0</v>
      </c>
      <c r="AR387" s="1079">
        <f t="shared" si="156"/>
        <v>0</v>
      </c>
      <c r="AS387" s="153"/>
      <c r="AT387" s="1082"/>
      <c r="AU387" s="523"/>
      <c r="AV387" s="1083" t="str">
        <f t="shared" si="157"/>
        <v>CA</v>
      </c>
      <c r="AW387" s="1083" t="str">
        <f t="shared" si="157"/>
        <v>CL</v>
      </c>
      <c r="AX387" s="1083" t="str">
        <f t="shared" si="157"/>
        <v>AIC</v>
      </c>
      <c r="AY387" s="1083" t="str">
        <f t="shared" si="187"/>
        <v>ERB</v>
      </c>
      <c r="AZ387" s="1083" t="str">
        <f t="shared" si="187"/>
        <v>GRB</v>
      </c>
      <c r="BA387" s="1083" t="str">
        <f t="shared" si="187"/>
        <v>Non-Op</v>
      </c>
      <c r="BC387" s="623"/>
      <c r="BD387" s="623"/>
      <c r="BF387" s="623"/>
      <c r="BG387" s="623"/>
      <c r="BH387" s="623"/>
      <c r="BI387" s="623"/>
      <c r="BJ387" s="623"/>
      <c r="BK387" s="623"/>
      <c r="BL387" s="623"/>
      <c r="BN387" s="915"/>
    </row>
    <row r="388" spans="1:66" s="638" customFormat="1" ht="12" customHeight="1">
      <c r="A388" s="643">
        <v>16502413</v>
      </c>
      <c r="B388" s="644" t="s">
        <v>3673</v>
      </c>
      <c r="C388" s="644" t="s">
        <v>1741</v>
      </c>
      <c r="D388" s="635" t="s">
        <v>3098</v>
      </c>
      <c r="E388" s="635"/>
      <c r="F388" s="644"/>
      <c r="G388" s="635"/>
      <c r="H388" s="1168">
        <v>0</v>
      </c>
      <c r="I388" s="1168">
        <v>0</v>
      </c>
      <c r="J388" s="1168">
        <v>0</v>
      </c>
      <c r="K388" s="1168">
        <v>0</v>
      </c>
      <c r="L388" s="1168">
        <v>0</v>
      </c>
      <c r="M388" s="1168">
        <v>0</v>
      </c>
      <c r="N388" s="1168">
        <v>0</v>
      </c>
      <c r="O388" s="1168">
        <v>0</v>
      </c>
      <c r="P388" s="1168">
        <v>0</v>
      </c>
      <c r="Q388" s="1168">
        <v>0</v>
      </c>
      <c r="R388" s="1168">
        <v>0</v>
      </c>
      <c r="S388" s="1168">
        <v>0</v>
      </c>
      <c r="T388" s="1168">
        <v>0</v>
      </c>
      <c r="U388" s="567"/>
      <c r="V388" s="567">
        <f t="shared" si="154"/>
        <v>0</v>
      </c>
      <c r="W388" s="1084"/>
      <c r="X388" s="1085"/>
      <c r="Y388" s="591">
        <f t="shared" si="193"/>
        <v>0</v>
      </c>
      <c r="Z388" s="899">
        <f t="shared" si="193"/>
        <v>0</v>
      </c>
      <c r="AA388" s="899">
        <f t="shared" si="193"/>
        <v>0</v>
      </c>
      <c r="AB388" s="1080">
        <f t="shared" si="160"/>
        <v>0</v>
      </c>
      <c r="AC388" s="1079">
        <f t="shared" si="161"/>
        <v>0</v>
      </c>
      <c r="AD388" s="899">
        <f t="shared" si="179"/>
        <v>0</v>
      </c>
      <c r="AE388" s="903">
        <f t="shared" si="171"/>
        <v>0</v>
      </c>
      <c r="AF388" s="1080">
        <f t="shared" si="172"/>
        <v>0</v>
      </c>
      <c r="AG388" s="1081">
        <f t="shared" si="162"/>
        <v>0</v>
      </c>
      <c r="AH388" s="1079">
        <f t="shared" si="163"/>
        <v>0</v>
      </c>
      <c r="AI388" s="901">
        <f t="shared" si="192"/>
        <v>0</v>
      </c>
      <c r="AJ388" s="899">
        <f t="shared" si="192"/>
        <v>0</v>
      </c>
      <c r="AK388" s="899">
        <f t="shared" si="192"/>
        <v>0</v>
      </c>
      <c r="AL388" s="1080">
        <f t="shared" si="164"/>
        <v>0</v>
      </c>
      <c r="AM388" s="1079">
        <f t="shared" si="165"/>
        <v>0</v>
      </c>
      <c r="AN388" s="899">
        <f t="shared" si="158"/>
        <v>0</v>
      </c>
      <c r="AO388" s="899">
        <f t="shared" si="159"/>
        <v>0</v>
      </c>
      <c r="AP388" s="899">
        <f t="shared" si="166"/>
        <v>0</v>
      </c>
      <c r="AQ388" s="1081">
        <f t="shared" si="151"/>
        <v>0</v>
      </c>
      <c r="AR388" s="1079">
        <f t="shared" si="156"/>
        <v>0</v>
      </c>
      <c r="AS388" s="153"/>
      <c r="AT388" s="1082"/>
      <c r="AU388" s="523"/>
      <c r="AV388" s="1083" t="str">
        <f t="shared" si="157"/>
        <v>CA</v>
      </c>
      <c r="AW388" s="1083" t="str">
        <f t="shared" si="157"/>
        <v>CL</v>
      </c>
      <c r="AX388" s="1083" t="str">
        <f t="shared" si="157"/>
        <v>AIC</v>
      </c>
      <c r="AY388" s="1083" t="str">
        <f t="shared" si="187"/>
        <v>ERB</v>
      </c>
      <c r="AZ388" s="1083" t="str">
        <f t="shared" si="187"/>
        <v>GRB</v>
      </c>
      <c r="BA388" s="1083" t="str">
        <f t="shared" si="187"/>
        <v>Non-Op</v>
      </c>
      <c r="BC388" s="623"/>
      <c r="BD388" s="623"/>
      <c r="BF388" s="623"/>
      <c r="BG388" s="623"/>
      <c r="BH388" s="623"/>
      <c r="BI388" s="623"/>
      <c r="BJ388" s="623"/>
      <c r="BK388" s="623"/>
      <c r="BL388" s="623"/>
      <c r="BN388" s="915"/>
    </row>
    <row r="389" spans="1:66" s="638" customFormat="1" ht="12" customHeight="1">
      <c r="A389" s="643">
        <v>16502423</v>
      </c>
      <c r="B389" s="644" t="s">
        <v>3674</v>
      </c>
      <c r="C389" s="644" t="s">
        <v>1742</v>
      </c>
      <c r="D389" s="635" t="s">
        <v>3098</v>
      </c>
      <c r="E389" s="635"/>
      <c r="F389" s="644"/>
      <c r="G389" s="635"/>
      <c r="H389" s="1168">
        <v>0</v>
      </c>
      <c r="I389" s="1168">
        <v>0</v>
      </c>
      <c r="J389" s="1168">
        <v>0</v>
      </c>
      <c r="K389" s="1168">
        <v>0</v>
      </c>
      <c r="L389" s="1168">
        <v>0</v>
      </c>
      <c r="M389" s="1168">
        <v>0</v>
      </c>
      <c r="N389" s="1168">
        <v>0</v>
      </c>
      <c r="O389" s="1168">
        <v>0</v>
      </c>
      <c r="P389" s="1168">
        <v>0</v>
      </c>
      <c r="Q389" s="1168">
        <v>0</v>
      </c>
      <c r="R389" s="1168">
        <v>0</v>
      </c>
      <c r="S389" s="1168">
        <v>0</v>
      </c>
      <c r="T389" s="1168">
        <v>0</v>
      </c>
      <c r="U389" s="567"/>
      <c r="V389" s="567">
        <f t="shared" si="154"/>
        <v>0</v>
      </c>
      <c r="W389" s="1084"/>
      <c r="X389" s="1085"/>
      <c r="Y389" s="591">
        <f t="shared" si="193"/>
        <v>0</v>
      </c>
      <c r="Z389" s="899">
        <f t="shared" si="193"/>
        <v>0</v>
      </c>
      <c r="AA389" s="899">
        <f t="shared" si="193"/>
        <v>0</v>
      </c>
      <c r="AB389" s="1080">
        <f t="shared" si="160"/>
        <v>0</v>
      </c>
      <c r="AC389" s="1079">
        <f t="shared" si="161"/>
        <v>0</v>
      </c>
      <c r="AD389" s="899">
        <f t="shared" si="179"/>
        <v>0</v>
      </c>
      <c r="AE389" s="903">
        <f t="shared" si="171"/>
        <v>0</v>
      </c>
      <c r="AF389" s="1080">
        <f t="shared" si="172"/>
        <v>0</v>
      </c>
      <c r="AG389" s="1081">
        <f t="shared" si="162"/>
        <v>0</v>
      </c>
      <c r="AH389" s="1079">
        <f t="shared" si="163"/>
        <v>0</v>
      </c>
      <c r="AI389" s="901">
        <f t="shared" si="192"/>
        <v>0</v>
      </c>
      <c r="AJ389" s="899">
        <f t="shared" si="192"/>
        <v>0</v>
      </c>
      <c r="AK389" s="899">
        <f t="shared" si="192"/>
        <v>0</v>
      </c>
      <c r="AL389" s="1080">
        <f t="shared" si="164"/>
        <v>0</v>
      </c>
      <c r="AM389" s="1079">
        <f t="shared" si="165"/>
        <v>0</v>
      </c>
      <c r="AN389" s="899">
        <f t="shared" si="158"/>
        <v>0</v>
      </c>
      <c r="AO389" s="899">
        <f t="shared" si="159"/>
        <v>0</v>
      </c>
      <c r="AP389" s="899">
        <f t="shared" si="166"/>
        <v>0</v>
      </c>
      <c r="AQ389" s="1081">
        <f t="shared" si="151"/>
        <v>0</v>
      </c>
      <c r="AR389" s="1079">
        <f t="shared" si="156"/>
        <v>0</v>
      </c>
      <c r="AS389" s="153"/>
      <c r="AT389" s="1082"/>
      <c r="AU389" s="523"/>
      <c r="AV389" s="1083" t="str">
        <f t="shared" si="157"/>
        <v>CA</v>
      </c>
      <c r="AW389" s="1083" t="str">
        <f t="shared" si="157"/>
        <v>CL</v>
      </c>
      <c r="AX389" s="1083" t="str">
        <f t="shared" si="157"/>
        <v>AIC</v>
      </c>
      <c r="AY389" s="1083" t="str">
        <f t="shared" si="187"/>
        <v>ERB</v>
      </c>
      <c r="AZ389" s="1083" t="str">
        <f t="shared" si="187"/>
        <v>GRB</v>
      </c>
      <c r="BA389" s="1083" t="str">
        <f t="shared" si="187"/>
        <v>Non-Op</v>
      </c>
      <c r="BC389" s="623"/>
      <c r="BD389" s="623"/>
      <c r="BF389" s="623"/>
      <c r="BG389" s="623"/>
      <c r="BH389" s="623"/>
      <c r="BI389" s="623"/>
      <c r="BJ389" s="623"/>
      <c r="BK389" s="623"/>
      <c r="BL389" s="623"/>
      <c r="BN389" s="915"/>
    </row>
    <row r="390" spans="1:66" s="638" customFormat="1" ht="12" customHeight="1">
      <c r="A390" s="643">
        <v>16502433</v>
      </c>
      <c r="B390" s="644" t="s">
        <v>3675</v>
      </c>
      <c r="C390" s="635" t="s">
        <v>1743</v>
      </c>
      <c r="D390" s="635" t="s">
        <v>3098</v>
      </c>
      <c r="E390" s="635"/>
      <c r="F390" s="635"/>
      <c r="G390" s="635"/>
      <c r="H390" s="1168">
        <v>0</v>
      </c>
      <c r="I390" s="1168">
        <v>0</v>
      </c>
      <c r="J390" s="1168">
        <v>0</v>
      </c>
      <c r="K390" s="1168">
        <v>0</v>
      </c>
      <c r="L390" s="1168">
        <v>0</v>
      </c>
      <c r="M390" s="1168">
        <v>0</v>
      </c>
      <c r="N390" s="1168">
        <v>0</v>
      </c>
      <c r="O390" s="1168">
        <v>0</v>
      </c>
      <c r="P390" s="1168">
        <v>0</v>
      </c>
      <c r="Q390" s="1168">
        <v>0</v>
      </c>
      <c r="R390" s="1168">
        <v>0</v>
      </c>
      <c r="S390" s="1168">
        <v>0</v>
      </c>
      <c r="T390" s="1168">
        <v>0</v>
      </c>
      <c r="U390" s="567"/>
      <c r="V390" s="567">
        <f t="shared" si="154"/>
        <v>0</v>
      </c>
      <c r="W390" s="1084"/>
      <c r="X390" s="1085"/>
      <c r="Y390" s="591">
        <f t="shared" si="193"/>
        <v>0</v>
      </c>
      <c r="Z390" s="899">
        <f t="shared" si="193"/>
        <v>0</v>
      </c>
      <c r="AA390" s="899">
        <f t="shared" si="193"/>
        <v>0</v>
      </c>
      <c r="AB390" s="1080">
        <f t="shared" si="160"/>
        <v>0</v>
      </c>
      <c r="AC390" s="1079">
        <f t="shared" si="161"/>
        <v>0</v>
      </c>
      <c r="AD390" s="899">
        <f t="shared" si="179"/>
        <v>0</v>
      </c>
      <c r="AE390" s="903">
        <f t="shared" si="171"/>
        <v>0</v>
      </c>
      <c r="AF390" s="1080">
        <f t="shared" si="172"/>
        <v>0</v>
      </c>
      <c r="AG390" s="1081">
        <f t="shared" si="162"/>
        <v>0</v>
      </c>
      <c r="AH390" s="1079">
        <f t="shared" si="163"/>
        <v>0</v>
      </c>
      <c r="AI390" s="901">
        <f t="shared" si="192"/>
        <v>0</v>
      </c>
      <c r="AJ390" s="899">
        <f t="shared" si="192"/>
        <v>0</v>
      </c>
      <c r="AK390" s="899">
        <f t="shared" si="192"/>
        <v>0</v>
      </c>
      <c r="AL390" s="1080">
        <f t="shared" si="164"/>
        <v>0</v>
      </c>
      <c r="AM390" s="1079">
        <f t="shared" si="165"/>
        <v>0</v>
      </c>
      <c r="AN390" s="899">
        <f t="shared" si="158"/>
        <v>0</v>
      </c>
      <c r="AO390" s="899">
        <f t="shared" si="159"/>
        <v>0</v>
      </c>
      <c r="AP390" s="899">
        <f t="shared" si="166"/>
        <v>0</v>
      </c>
      <c r="AQ390" s="1081">
        <f t="shared" si="151"/>
        <v>0</v>
      </c>
      <c r="AR390" s="1079">
        <f t="shared" si="156"/>
        <v>0</v>
      </c>
      <c r="AS390" s="153"/>
      <c r="AT390" s="1082"/>
      <c r="AU390" s="523"/>
      <c r="AV390" s="1083" t="str">
        <f t="shared" si="157"/>
        <v>CA</v>
      </c>
      <c r="AW390" s="1083" t="str">
        <f t="shared" si="157"/>
        <v>CL</v>
      </c>
      <c r="AX390" s="1083" t="str">
        <f t="shared" si="157"/>
        <v>AIC</v>
      </c>
      <c r="AY390" s="1083" t="str">
        <f t="shared" si="187"/>
        <v>ERB</v>
      </c>
      <c r="AZ390" s="1083" t="str">
        <f t="shared" si="187"/>
        <v>GRB</v>
      </c>
      <c r="BA390" s="1083" t="str">
        <f t="shared" si="187"/>
        <v>Non-Op</v>
      </c>
      <c r="BC390" s="623"/>
      <c r="BD390" s="623"/>
      <c r="BF390" s="623"/>
      <c r="BG390" s="623"/>
      <c r="BH390" s="623"/>
      <c r="BI390" s="623"/>
      <c r="BJ390" s="623"/>
      <c r="BK390" s="623"/>
      <c r="BL390" s="623"/>
      <c r="BN390" s="915"/>
    </row>
    <row r="391" spans="1:66" s="638" customFormat="1" ht="12" customHeight="1">
      <c r="A391" s="643">
        <v>16502453</v>
      </c>
      <c r="B391" s="644" t="s">
        <v>3676</v>
      </c>
      <c r="C391" s="634" t="s">
        <v>1744</v>
      </c>
      <c r="D391" s="635" t="s">
        <v>3098</v>
      </c>
      <c r="E391" s="635"/>
      <c r="F391" s="634"/>
      <c r="G391" s="635"/>
      <c r="H391" s="1168">
        <v>0</v>
      </c>
      <c r="I391" s="1168">
        <v>0</v>
      </c>
      <c r="J391" s="1168">
        <v>0</v>
      </c>
      <c r="K391" s="1168">
        <v>0</v>
      </c>
      <c r="L391" s="1168">
        <v>0</v>
      </c>
      <c r="M391" s="1168">
        <v>0</v>
      </c>
      <c r="N391" s="1168">
        <v>0</v>
      </c>
      <c r="O391" s="1168">
        <v>0</v>
      </c>
      <c r="P391" s="1168">
        <v>0</v>
      </c>
      <c r="Q391" s="1168">
        <v>0</v>
      </c>
      <c r="R391" s="1168">
        <v>0</v>
      </c>
      <c r="S391" s="1168">
        <v>0</v>
      </c>
      <c r="T391" s="1168">
        <v>0</v>
      </c>
      <c r="U391" s="567"/>
      <c r="V391" s="567">
        <f t="shared" si="154"/>
        <v>0</v>
      </c>
      <c r="W391" s="1084"/>
      <c r="X391" s="1085"/>
      <c r="Y391" s="591">
        <f t="shared" si="193"/>
        <v>0</v>
      </c>
      <c r="Z391" s="899">
        <f t="shared" si="193"/>
        <v>0</v>
      </c>
      <c r="AA391" s="899">
        <f t="shared" si="193"/>
        <v>0</v>
      </c>
      <c r="AB391" s="1080">
        <f t="shared" si="160"/>
        <v>0</v>
      </c>
      <c r="AC391" s="1079">
        <f t="shared" si="161"/>
        <v>0</v>
      </c>
      <c r="AD391" s="899">
        <f t="shared" si="179"/>
        <v>0</v>
      </c>
      <c r="AE391" s="903">
        <f t="shared" si="171"/>
        <v>0</v>
      </c>
      <c r="AF391" s="1080">
        <f t="shared" si="172"/>
        <v>0</v>
      </c>
      <c r="AG391" s="1081">
        <f t="shared" si="162"/>
        <v>0</v>
      </c>
      <c r="AH391" s="1079">
        <f t="shared" si="163"/>
        <v>0</v>
      </c>
      <c r="AI391" s="901">
        <f t="shared" si="192"/>
        <v>0</v>
      </c>
      <c r="AJ391" s="899">
        <f t="shared" si="192"/>
        <v>0</v>
      </c>
      <c r="AK391" s="899">
        <f t="shared" si="192"/>
        <v>0</v>
      </c>
      <c r="AL391" s="1080">
        <f t="shared" si="164"/>
        <v>0</v>
      </c>
      <c r="AM391" s="1079">
        <f t="shared" si="165"/>
        <v>0</v>
      </c>
      <c r="AN391" s="899">
        <f t="shared" si="158"/>
        <v>0</v>
      </c>
      <c r="AO391" s="899">
        <f t="shared" si="159"/>
        <v>0</v>
      </c>
      <c r="AP391" s="899">
        <f t="shared" si="166"/>
        <v>0</v>
      </c>
      <c r="AQ391" s="1081">
        <f t="shared" si="151"/>
        <v>0</v>
      </c>
      <c r="AR391" s="1079">
        <f t="shared" si="156"/>
        <v>0</v>
      </c>
      <c r="AS391" s="153"/>
      <c r="AT391" s="1082"/>
      <c r="AU391" s="523"/>
      <c r="AV391" s="1083" t="str">
        <f t="shared" si="157"/>
        <v>CA</v>
      </c>
      <c r="AW391" s="1083" t="str">
        <f t="shared" si="157"/>
        <v>CL</v>
      </c>
      <c r="AX391" s="1083" t="str">
        <f t="shared" si="157"/>
        <v>AIC</v>
      </c>
      <c r="AY391" s="1083" t="str">
        <f t="shared" si="187"/>
        <v>ERB</v>
      </c>
      <c r="AZ391" s="1083" t="str">
        <f t="shared" si="187"/>
        <v>GRB</v>
      </c>
      <c r="BA391" s="1083" t="str">
        <f t="shared" si="187"/>
        <v>Non-Op</v>
      </c>
      <c r="BC391" s="623"/>
      <c r="BD391" s="623"/>
      <c r="BF391" s="623"/>
      <c r="BG391" s="623"/>
      <c r="BH391" s="623"/>
      <c r="BI391" s="623"/>
      <c r="BJ391" s="623"/>
      <c r="BK391" s="623"/>
      <c r="BL391" s="623"/>
      <c r="BN391" s="915"/>
    </row>
    <row r="392" spans="1:66" s="638" customFormat="1" ht="12" customHeight="1">
      <c r="A392" s="643">
        <v>16502443</v>
      </c>
      <c r="B392" s="644" t="s">
        <v>3677</v>
      </c>
      <c r="C392" s="635" t="s">
        <v>1745</v>
      </c>
      <c r="D392" s="635" t="s">
        <v>3098</v>
      </c>
      <c r="E392" s="635"/>
      <c r="F392" s="635"/>
      <c r="G392" s="635"/>
      <c r="H392" s="1168">
        <v>36602.720000000001</v>
      </c>
      <c r="I392" s="1168">
        <v>36602.720000000001</v>
      </c>
      <c r="J392" s="1168">
        <v>36602.720000000001</v>
      </c>
      <c r="K392" s="1168">
        <v>36602.720000000001</v>
      </c>
      <c r="L392" s="1168">
        <v>0</v>
      </c>
      <c r="M392" s="1168">
        <v>0</v>
      </c>
      <c r="N392" s="1168">
        <v>0</v>
      </c>
      <c r="O392" s="1168">
        <v>0</v>
      </c>
      <c r="P392" s="1168">
        <v>0</v>
      </c>
      <c r="Q392" s="1168">
        <v>0</v>
      </c>
      <c r="R392" s="1168">
        <v>0</v>
      </c>
      <c r="S392" s="1168">
        <v>0</v>
      </c>
      <c r="T392" s="1168">
        <v>0</v>
      </c>
      <c r="U392" s="567"/>
      <c r="V392" s="567">
        <f t="shared" si="154"/>
        <v>10675.793333333333</v>
      </c>
      <c r="W392" s="1084"/>
      <c r="X392" s="1085"/>
      <c r="Y392" s="591">
        <f t="shared" si="193"/>
        <v>0</v>
      </c>
      <c r="Z392" s="899">
        <f t="shared" si="193"/>
        <v>0</v>
      </c>
      <c r="AA392" s="899">
        <f t="shared" si="193"/>
        <v>0</v>
      </c>
      <c r="AB392" s="1080">
        <f t="shared" si="160"/>
        <v>0</v>
      </c>
      <c r="AC392" s="1079">
        <f t="shared" si="161"/>
        <v>0</v>
      </c>
      <c r="AD392" s="899">
        <f t="shared" si="179"/>
        <v>0</v>
      </c>
      <c r="AE392" s="903">
        <f t="shared" si="171"/>
        <v>0</v>
      </c>
      <c r="AF392" s="1080">
        <f t="shared" si="172"/>
        <v>0</v>
      </c>
      <c r="AG392" s="1081">
        <f t="shared" si="162"/>
        <v>0</v>
      </c>
      <c r="AH392" s="1079">
        <f t="shared" si="163"/>
        <v>0</v>
      </c>
      <c r="AI392" s="901">
        <f t="shared" si="192"/>
        <v>10675.793333333333</v>
      </c>
      <c r="AJ392" s="899">
        <f t="shared" si="192"/>
        <v>0</v>
      </c>
      <c r="AK392" s="899">
        <f t="shared" si="192"/>
        <v>0</v>
      </c>
      <c r="AL392" s="1080">
        <f t="shared" si="164"/>
        <v>0</v>
      </c>
      <c r="AM392" s="1079">
        <f t="shared" si="165"/>
        <v>0</v>
      </c>
      <c r="AN392" s="899">
        <f t="shared" si="158"/>
        <v>0</v>
      </c>
      <c r="AO392" s="899">
        <f t="shared" si="159"/>
        <v>0</v>
      </c>
      <c r="AP392" s="899">
        <f t="shared" si="166"/>
        <v>0</v>
      </c>
      <c r="AQ392" s="1081">
        <f t="shared" si="151"/>
        <v>0</v>
      </c>
      <c r="AR392" s="1079">
        <f t="shared" si="156"/>
        <v>0</v>
      </c>
      <c r="AS392" s="153"/>
      <c r="AT392" s="1082"/>
      <c r="AU392" s="523"/>
      <c r="AV392" s="1083" t="str">
        <f t="shared" si="157"/>
        <v>CA</v>
      </c>
      <c r="AW392" s="1083" t="str">
        <f t="shared" si="157"/>
        <v>CL</v>
      </c>
      <c r="AX392" s="1083" t="str">
        <f t="shared" si="157"/>
        <v>AIC</v>
      </c>
      <c r="AY392" s="1083" t="str">
        <f t="shared" si="187"/>
        <v>ERB</v>
      </c>
      <c r="AZ392" s="1083" t="str">
        <f t="shared" si="187"/>
        <v>GRB</v>
      </c>
      <c r="BA392" s="1083" t="str">
        <f t="shared" si="187"/>
        <v>Non-Op</v>
      </c>
      <c r="BC392" s="623"/>
      <c r="BD392" s="623"/>
      <c r="BF392" s="623"/>
      <c r="BG392" s="623"/>
      <c r="BH392" s="623"/>
      <c r="BI392" s="623"/>
      <c r="BJ392" s="623"/>
      <c r="BK392" s="623"/>
      <c r="BL392" s="623"/>
      <c r="BN392" s="915"/>
    </row>
    <row r="393" spans="1:66" s="638" customFormat="1" ht="12" customHeight="1">
      <c r="A393" s="643">
        <v>16502463</v>
      </c>
      <c r="B393" s="644" t="s">
        <v>3678</v>
      </c>
      <c r="C393" s="634" t="s">
        <v>1746</v>
      </c>
      <c r="D393" s="635" t="s">
        <v>3098</v>
      </c>
      <c r="E393" s="635"/>
      <c r="F393" s="634"/>
      <c r="G393" s="635"/>
      <c r="H393" s="1168">
        <v>0</v>
      </c>
      <c r="I393" s="1168">
        <v>0</v>
      </c>
      <c r="J393" s="1168">
        <v>0</v>
      </c>
      <c r="K393" s="1168">
        <v>0</v>
      </c>
      <c r="L393" s="1168">
        <v>0</v>
      </c>
      <c r="M393" s="1168">
        <v>0</v>
      </c>
      <c r="N393" s="1168">
        <v>0</v>
      </c>
      <c r="O393" s="1168">
        <v>0</v>
      </c>
      <c r="P393" s="1168">
        <v>0</v>
      </c>
      <c r="Q393" s="1168">
        <v>0</v>
      </c>
      <c r="R393" s="1168">
        <v>0</v>
      </c>
      <c r="S393" s="1168">
        <v>0</v>
      </c>
      <c r="T393" s="1168">
        <v>0</v>
      </c>
      <c r="U393" s="567"/>
      <c r="V393" s="567">
        <f t="shared" si="154"/>
        <v>0</v>
      </c>
      <c r="W393" s="1084"/>
      <c r="X393" s="1085"/>
      <c r="Y393" s="591">
        <f t="shared" si="193"/>
        <v>0</v>
      </c>
      <c r="Z393" s="899">
        <f t="shared" si="193"/>
        <v>0</v>
      </c>
      <c r="AA393" s="899">
        <f t="shared" si="193"/>
        <v>0</v>
      </c>
      <c r="AB393" s="1080">
        <f t="shared" si="160"/>
        <v>0</v>
      </c>
      <c r="AC393" s="1079">
        <f t="shared" si="161"/>
        <v>0</v>
      </c>
      <c r="AD393" s="899">
        <f t="shared" si="179"/>
        <v>0</v>
      </c>
      <c r="AE393" s="903">
        <f t="shared" si="171"/>
        <v>0</v>
      </c>
      <c r="AF393" s="1080">
        <f t="shared" si="172"/>
        <v>0</v>
      </c>
      <c r="AG393" s="1081">
        <f t="shared" si="162"/>
        <v>0</v>
      </c>
      <c r="AH393" s="1079">
        <f t="shared" si="163"/>
        <v>0</v>
      </c>
      <c r="AI393" s="901">
        <f t="shared" si="192"/>
        <v>0</v>
      </c>
      <c r="AJ393" s="899">
        <f t="shared" si="192"/>
        <v>0</v>
      </c>
      <c r="AK393" s="899">
        <f t="shared" si="192"/>
        <v>0</v>
      </c>
      <c r="AL393" s="1080">
        <f t="shared" si="164"/>
        <v>0</v>
      </c>
      <c r="AM393" s="1079">
        <f t="shared" si="165"/>
        <v>0</v>
      </c>
      <c r="AN393" s="899">
        <f t="shared" si="158"/>
        <v>0</v>
      </c>
      <c r="AO393" s="899">
        <f t="shared" si="159"/>
        <v>0</v>
      </c>
      <c r="AP393" s="899">
        <f t="shared" si="166"/>
        <v>0</v>
      </c>
      <c r="AQ393" s="1081">
        <f t="shared" si="151"/>
        <v>0</v>
      </c>
      <c r="AR393" s="1079">
        <f t="shared" si="156"/>
        <v>0</v>
      </c>
      <c r="AS393" s="153"/>
      <c r="AT393" s="1082"/>
      <c r="AU393" s="523"/>
      <c r="AV393" s="1083" t="str">
        <f t="shared" si="157"/>
        <v>CA</v>
      </c>
      <c r="AW393" s="1083" t="str">
        <f t="shared" si="157"/>
        <v>CL</v>
      </c>
      <c r="AX393" s="1083" t="str">
        <f t="shared" si="157"/>
        <v>AIC</v>
      </c>
      <c r="AY393" s="1083" t="str">
        <f t="shared" si="187"/>
        <v>ERB</v>
      </c>
      <c r="AZ393" s="1083" t="str">
        <f t="shared" si="187"/>
        <v>GRB</v>
      </c>
      <c r="BA393" s="1083" t="str">
        <f t="shared" si="187"/>
        <v>Non-Op</v>
      </c>
      <c r="BC393" s="623"/>
      <c r="BD393" s="623"/>
      <c r="BF393" s="623"/>
      <c r="BG393" s="623"/>
      <c r="BH393" s="623"/>
      <c r="BI393" s="623"/>
      <c r="BJ393" s="623"/>
      <c r="BK393" s="623"/>
      <c r="BL393" s="623"/>
      <c r="BN393" s="915"/>
    </row>
    <row r="394" spans="1:66" s="638" customFormat="1" ht="12" customHeight="1">
      <c r="A394" s="645">
        <v>16502473</v>
      </c>
      <c r="B394" s="646" t="s">
        <v>3679</v>
      </c>
      <c r="C394" s="647" t="s">
        <v>1747</v>
      </c>
      <c r="D394" s="648" t="s">
        <v>3098</v>
      </c>
      <c r="E394" s="648"/>
      <c r="F394" s="667"/>
      <c r="G394" s="648"/>
      <c r="H394" s="1171">
        <v>0</v>
      </c>
      <c r="I394" s="1171">
        <v>0</v>
      </c>
      <c r="J394" s="1171">
        <v>0</v>
      </c>
      <c r="K394" s="1171">
        <v>0</v>
      </c>
      <c r="L394" s="1171">
        <v>0</v>
      </c>
      <c r="M394" s="1171">
        <v>0</v>
      </c>
      <c r="N394" s="1171">
        <v>0</v>
      </c>
      <c r="O394" s="1171">
        <v>0</v>
      </c>
      <c r="P394" s="1171">
        <v>0</v>
      </c>
      <c r="Q394" s="1171">
        <v>0</v>
      </c>
      <c r="R394" s="1171">
        <v>0</v>
      </c>
      <c r="S394" s="1171">
        <v>0</v>
      </c>
      <c r="T394" s="1171">
        <v>0</v>
      </c>
      <c r="U394" s="569"/>
      <c r="V394" s="569">
        <f t="shared" si="154"/>
        <v>0</v>
      </c>
      <c r="W394" s="1084"/>
      <c r="X394" s="1085"/>
      <c r="Y394" s="591">
        <f t="shared" si="193"/>
        <v>0</v>
      </c>
      <c r="Z394" s="899">
        <f t="shared" si="193"/>
        <v>0</v>
      </c>
      <c r="AA394" s="899">
        <f t="shared" si="193"/>
        <v>0</v>
      </c>
      <c r="AB394" s="1080">
        <f t="shared" si="160"/>
        <v>0</v>
      </c>
      <c r="AC394" s="1079">
        <f t="shared" si="161"/>
        <v>0</v>
      </c>
      <c r="AD394" s="899">
        <f t="shared" si="179"/>
        <v>0</v>
      </c>
      <c r="AE394" s="903">
        <f t="shared" si="171"/>
        <v>0</v>
      </c>
      <c r="AF394" s="1080">
        <f t="shared" si="172"/>
        <v>0</v>
      </c>
      <c r="AG394" s="1081">
        <f t="shared" si="162"/>
        <v>0</v>
      </c>
      <c r="AH394" s="1079">
        <f t="shared" si="163"/>
        <v>0</v>
      </c>
      <c r="AI394" s="901">
        <f t="shared" si="192"/>
        <v>0</v>
      </c>
      <c r="AJ394" s="899">
        <f t="shared" si="192"/>
        <v>0</v>
      </c>
      <c r="AK394" s="899">
        <f t="shared" si="192"/>
        <v>0</v>
      </c>
      <c r="AL394" s="1080">
        <f t="shared" si="164"/>
        <v>0</v>
      </c>
      <c r="AM394" s="1079">
        <f t="shared" si="165"/>
        <v>0</v>
      </c>
      <c r="AN394" s="899">
        <f t="shared" si="158"/>
        <v>0</v>
      </c>
      <c r="AO394" s="899">
        <f t="shared" si="159"/>
        <v>0</v>
      </c>
      <c r="AP394" s="899">
        <f t="shared" si="166"/>
        <v>0</v>
      </c>
      <c r="AQ394" s="1081">
        <f t="shared" si="151"/>
        <v>0</v>
      </c>
      <c r="AR394" s="1079">
        <f t="shared" si="156"/>
        <v>0</v>
      </c>
      <c r="AS394" s="153"/>
      <c r="AT394" s="1082"/>
      <c r="AU394" s="523"/>
      <c r="AV394" s="1083" t="str">
        <f t="shared" si="157"/>
        <v>CA</v>
      </c>
      <c r="AW394" s="1083" t="str">
        <f t="shared" si="157"/>
        <v>CL</v>
      </c>
      <c r="AX394" s="1083" t="str">
        <f t="shared" si="157"/>
        <v>AIC</v>
      </c>
      <c r="AY394" s="1083" t="str">
        <f t="shared" si="187"/>
        <v>ERB</v>
      </c>
      <c r="AZ394" s="1083" t="str">
        <f t="shared" si="187"/>
        <v>GRB</v>
      </c>
      <c r="BA394" s="1083" t="str">
        <f t="shared" si="187"/>
        <v>Non-Op</v>
      </c>
      <c r="BC394" s="623"/>
      <c r="BD394" s="623"/>
      <c r="BF394" s="623"/>
      <c r="BG394" s="623"/>
      <c r="BH394" s="623"/>
      <c r="BI394" s="623"/>
      <c r="BJ394" s="623"/>
      <c r="BK394" s="623"/>
      <c r="BL394" s="623"/>
      <c r="BN394" s="915"/>
    </row>
    <row r="395" spans="1:66" s="638" customFormat="1" ht="12" customHeight="1">
      <c r="A395" s="687">
        <v>16502483</v>
      </c>
      <c r="B395" s="648" t="s">
        <v>3680</v>
      </c>
      <c r="C395" s="930" t="s">
        <v>1748</v>
      </c>
      <c r="D395" s="648" t="s">
        <v>3098</v>
      </c>
      <c r="E395" s="648"/>
      <c r="F395" s="667"/>
      <c r="G395" s="648"/>
      <c r="H395" s="1171">
        <v>0</v>
      </c>
      <c r="I395" s="1171">
        <v>0</v>
      </c>
      <c r="J395" s="1171">
        <v>0</v>
      </c>
      <c r="K395" s="1171">
        <v>0</v>
      </c>
      <c r="L395" s="1171">
        <v>0</v>
      </c>
      <c r="M395" s="1171">
        <v>0</v>
      </c>
      <c r="N395" s="1171">
        <v>0</v>
      </c>
      <c r="O395" s="1171">
        <v>0</v>
      </c>
      <c r="P395" s="1171">
        <v>0</v>
      </c>
      <c r="Q395" s="1171">
        <v>0</v>
      </c>
      <c r="R395" s="1171">
        <v>0</v>
      </c>
      <c r="S395" s="1171">
        <v>0</v>
      </c>
      <c r="T395" s="1171">
        <v>0</v>
      </c>
      <c r="U395" s="569"/>
      <c r="V395" s="569">
        <f t="shared" si="154"/>
        <v>0</v>
      </c>
      <c r="W395" s="1084"/>
      <c r="X395" s="1085"/>
      <c r="Y395" s="591">
        <f t="shared" si="193"/>
        <v>0</v>
      </c>
      <c r="Z395" s="899">
        <f t="shared" si="193"/>
        <v>0</v>
      </c>
      <c r="AA395" s="899">
        <f t="shared" si="193"/>
        <v>0</v>
      </c>
      <c r="AB395" s="1080">
        <f t="shared" si="160"/>
        <v>0</v>
      </c>
      <c r="AC395" s="1079">
        <f t="shared" si="161"/>
        <v>0</v>
      </c>
      <c r="AD395" s="899">
        <f t="shared" si="179"/>
        <v>0</v>
      </c>
      <c r="AE395" s="903">
        <f t="shared" si="171"/>
        <v>0</v>
      </c>
      <c r="AF395" s="1080">
        <f t="shared" si="172"/>
        <v>0</v>
      </c>
      <c r="AG395" s="1081">
        <f t="shared" si="162"/>
        <v>0</v>
      </c>
      <c r="AH395" s="1079">
        <f t="shared" si="163"/>
        <v>0</v>
      </c>
      <c r="AI395" s="901">
        <f t="shared" si="192"/>
        <v>0</v>
      </c>
      <c r="AJ395" s="899">
        <f t="shared" si="192"/>
        <v>0</v>
      </c>
      <c r="AK395" s="899">
        <f t="shared" si="192"/>
        <v>0</v>
      </c>
      <c r="AL395" s="1080">
        <f t="shared" si="164"/>
        <v>0</v>
      </c>
      <c r="AM395" s="1079">
        <f t="shared" si="165"/>
        <v>0</v>
      </c>
      <c r="AN395" s="899">
        <f t="shared" si="158"/>
        <v>0</v>
      </c>
      <c r="AO395" s="899">
        <f t="shared" si="159"/>
        <v>0</v>
      </c>
      <c r="AP395" s="899">
        <f t="shared" si="166"/>
        <v>0</v>
      </c>
      <c r="AQ395" s="1081">
        <f t="shared" si="151"/>
        <v>0</v>
      </c>
      <c r="AR395" s="1079">
        <f t="shared" si="156"/>
        <v>0</v>
      </c>
      <c r="AS395" s="153"/>
      <c r="AT395" s="1082"/>
      <c r="AU395" s="523"/>
      <c r="AV395" s="1083" t="str">
        <f t="shared" si="157"/>
        <v>CA</v>
      </c>
      <c r="AW395" s="1083" t="str">
        <f t="shared" si="157"/>
        <v>CL</v>
      </c>
      <c r="AX395" s="1083" t="str">
        <f t="shared" si="157"/>
        <v>AIC</v>
      </c>
      <c r="AY395" s="1083" t="str">
        <f t="shared" si="187"/>
        <v>ERB</v>
      </c>
      <c r="AZ395" s="1083" t="str">
        <f t="shared" si="187"/>
        <v>GRB</v>
      </c>
      <c r="BA395" s="1083" t="str">
        <f t="shared" si="187"/>
        <v>Non-Op</v>
      </c>
      <c r="BC395" s="623"/>
      <c r="BD395" s="623"/>
      <c r="BF395" s="623"/>
      <c r="BG395" s="623"/>
      <c r="BH395" s="623"/>
      <c r="BI395" s="623"/>
      <c r="BJ395" s="623"/>
      <c r="BK395" s="623"/>
      <c r="BL395" s="623"/>
      <c r="BN395" s="915"/>
    </row>
    <row r="396" spans="1:66" s="638" customFormat="1" ht="12" customHeight="1">
      <c r="A396" s="687">
        <v>16502493</v>
      </c>
      <c r="B396" s="648" t="s">
        <v>3681</v>
      </c>
      <c r="C396" s="930" t="s">
        <v>1749</v>
      </c>
      <c r="D396" s="648" t="s">
        <v>3098</v>
      </c>
      <c r="E396" s="648"/>
      <c r="F396" s="668">
        <v>42842</v>
      </c>
      <c r="G396" s="648"/>
      <c r="H396" s="1171">
        <v>0</v>
      </c>
      <c r="I396" s="1171">
        <v>0</v>
      </c>
      <c r="J396" s="1171">
        <v>0</v>
      </c>
      <c r="K396" s="1171">
        <v>0</v>
      </c>
      <c r="L396" s="1171">
        <v>0</v>
      </c>
      <c r="M396" s="1171">
        <v>0</v>
      </c>
      <c r="N396" s="1171">
        <v>0</v>
      </c>
      <c r="O396" s="1171">
        <v>0</v>
      </c>
      <c r="P396" s="1171">
        <v>0</v>
      </c>
      <c r="Q396" s="1171">
        <v>0</v>
      </c>
      <c r="R396" s="1171">
        <v>0</v>
      </c>
      <c r="S396" s="1171">
        <v>0</v>
      </c>
      <c r="T396" s="1171">
        <v>0</v>
      </c>
      <c r="U396" s="569"/>
      <c r="V396" s="569">
        <f t="shared" ref="V396:V460" si="194">(H396+T396+SUM(I396:S396)*2)/24</f>
        <v>0</v>
      </c>
      <c r="W396" s="1090"/>
      <c r="X396" s="1091"/>
      <c r="Y396" s="591">
        <f t="shared" si="193"/>
        <v>0</v>
      </c>
      <c r="Z396" s="899">
        <f t="shared" si="193"/>
        <v>0</v>
      </c>
      <c r="AA396" s="899">
        <f t="shared" si="193"/>
        <v>0</v>
      </c>
      <c r="AB396" s="1080">
        <f t="shared" si="160"/>
        <v>0</v>
      </c>
      <c r="AC396" s="1079">
        <f t="shared" si="161"/>
        <v>0</v>
      </c>
      <c r="AD396" s="899">
        <f t="shared" si="179"/>
        <v>0</v>
      </c>
      <c r="AE396" s="903">
        <f t="shared" si="171"/>
        <v>0</v>
      </c>
      <c r="AF396" s="1080">
        <f t="shared" si="172"/>
        <v>0</v>
      </c>
      <c r="AG396" s="1081">
        <f t="shared" si="162"/>
        <v>0</v>
      </c>
      <c r="AH396" s="1079">
        <f t="shared" si="163"/>
        <v>0</v>
      </c>
      <c r="AI396" s="901">
        <f t="shared" si="192"/>
        <v>0</v>
      </c>
      <c r="AJ396" s="899">
        <f t="shared" si="192"/>
        <v>0</v>
      </c>
      <c r="AK396" s="899">
        <f t="shared" si="192"/>
        <v>0</v>
      </c>
      <c r="AL396" s="1080">
        <f t="shared" si="164"/>
        <v>0</v>
      </c>
      <c r="AM396" s="1079">
        <f t="shared" si="165"/>
        <v>0</v>
      </c>
      <c r="AN396" s="899">
        <f t="shared" si="158"/>
        <v>0</v>
      </c>
      <c r="AO396" s="899">
        <f t="shared" si="159"/>
        <v>0</v>
      </c>
      <c r="AP396" s="899">
        <f t="shared" si="166"/>
        <v>0</v>
      </c>
      <c r="AQ396" s="1081">
        <f t="shared" si="151"/>
        <v>0</v>
      </c>
      <c r="AR396" s="1079">
        <f t="shared" si="156"/>
        <v>0</v>
      </c>
      <c r="AS396" s="153"/>
      <c r="AT396" s="1082"/>
      <c r="AU396" s="523"/>
      <c r="AV396" s="1083" t="str">
        <f t="shared" si="157"/>
        <v>CA</v>
      </c>
      <c r="AW396" s="1083" t="str">
        <f t="shared" si="157"/>
        <v>CL</v>
      </c>
      <c r="AX396" s="1083" t="str">
        <f t="shared" si="157"/>
        <v>AIC</v>
      </c>
      <c r="AY396" s="1083" t="str">
        <f t="shared" si="187"/>
        <v>ERB</v>
      </c>
      <c r="AZ396" s="1083" t="str">
        <f t="shared" si="187"/>
        <v>GRB</v>
      </c>
      <c r="BA396" s="1083" t="str">
        <f t="shared" si="187"/>
        <v>Non-Op</v>
      </c>
      <c r="BC396" s="623"/>
      <c r="BD396" s="623"/>
      <c r="BF396" s="623"/>
      <c r="BG396" s="623"/>
      <c r="BH396" s="623"/>
      <c r="BI396" s="623"/>
      <c r="BJ396" s="623"/>
      <c r="BK396" s="623"/>
      <c r="BL396" s="623"/>
      <c r="BN396" s="915"/>
    </row>
    <row r="397" spans="1:66" s="638" customFormat="1" ht="12" customHeight="1">
      <c r="A397" s="687">
        <v>16502503</v>
      </c>
      <c r="B397" s="648" t="s">
        <v>3682</v>
      </c>
      <c r="C397" s="930" t="s">
        <v>1750</v>
      </c>
      <c r="D397" s="648" t="s">
        <v>3098</v>
      </c>
      <c r="E397" s="648"/>
      <c r="F397" s="668">
        <v>42964</v>
      </c>
      <c r="G397" s="648"/>
      <c r="H397" s="1171">
        <v>0</v>
      </c>
      <c r="I397" s="1171">
        <v>0</v>
      </c>
      <c r="J397" s="1171">
        <v>0</v>
      </c>
      <c r="K397" s="1171">
        <v>0</v>
      </c>
      <c r="L397" s="1171">
        <v>0</v>
      </c>
      <c r="M397" s="1171">
        <v>0</v>
      </c>
      <c r="N397" s="1171">
        <v>0</v>
      </c>
      <c r="O397" s="1171">
        <v>0</v>
      </c>
      <c r="P397" s="1171">
        <v>0</v>
      </c>
      <c r="Q397" s="1171">
        <v>0</v>
      </c>
      <c r="R397" s="1171">
        <v>0</v>
      </c>
      <c r="S397" s="1171">
        <v>0</v>
      </c>
      <c r="T397" s="1171">
        <v>0</v>
      </c>
      <c r="U397" s="569"/>
      <c r="V397" s="569">
        <f t="shared" si="194"/>
        <v>0</v>
      </c>
      <c r="W397" s="1090"/>
      <c r="X397" s="1091"/>
      <c r="Y397" s="591">
        <f t="shared" si="193"/>
        <v>0</v>
      </c>
      <c r="Z397" s="899">
        <f t="shared" si="193"/>
        <v>0</v>
      </c>
      <c r="AA397" s="899">
        <f t="shared" si="193"/>
        <v>0</v>
      </c>
      <c r="AB397" s="1080">
        <f t="shared" si="160"/>
        <v>0</v>
      </c>
      <c r="AC397" s="1079">
        <f t="shared" si="161"/>
        <v>0</v>
      </c>
      <c r="AD397" s="899">
        <f t="shared" si="179"/>
        <v>0</v>
      </c>
      <c r="AE397" s="903">
        <f t="shared" si="171"/>
        <v>0</v>
      </c>
      <c r="AF397" s="1080">
        <f t="shared" si="172"/>
        <v>0</v>
      </c>
      <c r="AG397" s="1081">
        <f t="shared" si="162"/>
        <v>0</v>
      </c>
      <c r="AH397" s="1079">
        <f t="shared" si="163"/>
        <v>0</v>
      </c>
      <c r="AI397" s="901">
        <f t="shared" si="192"/>
        <v>0</v>
      </c>
      <c r="AJ397" s="899">
        <f t="shared" si="192"/>
        <v>0</v>
      </c>
      <c r="AK397" s="899">
        <f t="shared" si="192"/>
        <v>0</v>
      </c>
      <c r="AL397" s="1080">
        <f t="shared" si="164"/>
        <v>0</v>
      </c>
      <c r="AM397" s="1079">
        <f t="shared" si="165"/>
        <v>0</v>
      </c>
      <c r="AN397" s="899">
        <f t="shared" ref="AN397:AN461" si="195">IF($D397=AN$5,$V397,IF($D397=AN$4, $V397*$AK$1,0))</f>
        <v>0</v>
      </c>
      <c r="AO397" s="899">
        <f t="shared" ref="AO397:AO461" si="196">IF($D397=AO$5,$V397,IF($D397=AO$4, $V397*$AK$2,0))</f>
        <v>0</v>
      </c>
      <c r="AP397" s="899">
        <f t="shared" si="166"/>
        <v>0</v>
      </c>
      <c r="AQ397" s="1081">
        <f t="shared" si="151"/>
        <v>0</v>
      </c>
      <c r="AR397" s="1079">
        <f t="shared" ref="AR397:AR461" si="197">AQ397-AL397</f>
        <v>0</v>
      </c>
      <c r="AS397" s="153"/>
      <c r="AT397" s="1082"/>
      <c r="AU397" s="523"/>
      <c r="AV397" s="1083" t="str">
        <f t="shared" ref="AV397:AX461" si="198">IF(VALUE(Y397),AV$7,IF(ISBLANK(Y397),"",AV$7))</f>
        <v>CA</v>
      </c>
      <c r="AW397" s="1083" t="str">
        <f t="shared" si="198"/>
        <v>CL</v>
      </c>
      <c r="AX397" s="1083" t="str">
        <f t="shared" si="198"/>
        <v>AIC</v>
      </c>
      <c r="AY397" s="1083" t="str">
        <f t="shared" si="187"/>
        <v>ERB</v>
      </c>
      <c r="AZ397" s="1083" t="str">
        <f t="shared" si="187"/>
        <v>GRB</v>
      </c>
      <c r="BA397" s="1083" t="str">
        <f t="shared" si="187"/>
        <v>Non-Op</v>
      </c>
      <c r="BC397" s="623"/>
      <c r="BD397" s="623"/>
      <c r="BF397" s="623"/>
      <c r="BG397" s="623"/>
      <c r="BH397" s="623"/>
      <c r="BI397" s="623"/>
      <c r="BJ397" s="623"/>
      <c r="BK397" s="623"/>
      <c r="BL397" s="623"/>
      <c r="BN397" s="915"/>
    </row>
    <row r="398" spans="1:66" s="638" customFormat="1" ht="12" customHeight="1">
      <c r="A398" s="931">
        <v>16502513</v>
      </c>
      <c r="B398" s="931" t="s">
        <v>3683</v>
      </c>
      <c r="C398" s="932" t="s">
        <v>1751</v>
      </c>
      <c r="D398" s="648" t="s">
        <v>3098</v>
      </c>
      <c r="E398" s="648"/>
      <c r="F398" s="668">
        <v>42964</v>
      </c>
      <c r="G398" s="648"/>
      <c r="H398" s="1171">
        <v>0</v>
      </c>
      <c r="I398" s="1171">
        <v>0</v>
      </c>
      <c r="J398" s="1171">
        <v>0</v>
      </c>
      <c r="K398" s="1171">
        <v>0</v>
      </c>
      <c r="L398" s="1171">
        <v>0</v>
      </c>
      <c r="M398" s="1171">
        <v>0</v>
      </c>
      <c r="N398" s="1171">
        <v>0</v>
      </c>
      <c r="O398" s="1171">
        <v>0</v>
      </c>
      <c r="P398" s="1171">
        <v>0</v>
      </c>
      <c r="Q398" s="1171">
        <v>0</v>
      </c>
      <c r="R398" s="1171">
        <v>0</v>
      </c>
      <c r="S398" s="1171">
        <v>0</v>
      </c>
      <c r="T398" s="1171">
        <v>0</v>
      </c>
      <c r="U398" s="569"/>
      <c r="V398" s="569">
        <f t="shared" si="194"/>
        <v>0</v>
      </c>
      <c r="W398" s="1090"/>
      <c r="X398" s="1091"/>
      <c r="Y398" s="591">
        <f t="shared" si="193"/>
        <v>0</v>
      </c>
      <c r="Z398" s="899">
        <f t="shared" si="193"/>
        <v>0</v>
      </c>
      <c r="AA398" s="899">
        <f t="shared" si="193"/>
        <v>0</v>
      </c>
      <c r="AB398" s="1080">
        <f t="shared" si="160"/>
        <v>0</v>
      </c>
      <c r="AC398" s="1079">
        <f t="shared" si="161"/>
        <v>0</v>
      </c>
      <c r="AD398" s="899">
        <f t="shared" si="179"/>
        <v>0</v>
      </c>
      <c r="AE398" s="903">
        <f t="shared" si="171"/>
        <v>0</v>
      </c>
      <c r="AF398" s="1080">
        <f t="shared" si="172"/>
        <v>0</v>
      </c>
      <c r="AG398" s="1081">
        <f t="shared" si="162"/>
        <v>0</v>
      </c>
      <c r="AH398" s="1079">
        <f t="shared" si="163"/>
        <v>0</v>
      </c>
      <c r="AI398" s="901">
        <f t="shared" si="192"/>
        <v>0</v>
      </c>
      <c r="AJ398" s="899">
        <f t="shared" si="192"/>
        <v>0</v>
      </c>
      <c r="AK398" s="899">
        <f t="shared" si="192"/>
        <v>0</v>
      </c>
      <c r="AL398" s="1080">
        <f t="shared" si="164"/>
        <v>0</v>
      </c>
      <c r="AM398" s="1079">
        <f t="shared" si="165"/>
        <v>0</v>
      </c>
      <c r="AN398" s="899">
        <f t="shared" si="195"/>
        <v>0</v>
      </c>
      <c r="AO398" s="899">
        <f t="shared" si="196"/>
        <v>0</v>
      </c>
      <c r="AP398" s="899">
        <f t="shared" si="166"/>
        <v>0</v>
      </c>
      <c r="AQ398" s="1081">
        <f t="shared" si="151"/>
        <v>0</v>
      </c>
      <c r="AR398" s="1079">
        <f t="shared" si="197"/>
        <v>0</v>
      </c>
      <c r="AS398" s="153"/>
      <c r="AT398" s="1082"/>
      <c r="AU398" s="523"/>
      <c r="AV398" s="1083" t="str">
        <f t="shared" si="198"/>
        <v>CA</v>
      </c>
      <c r="AW398" s="1083" t="str">
        <f t="shared" si="198"/>
        <v>CL</v>
      </c>
      <c r="AX398" s="1083" t="str">
        <f t="shared" si="198"/>
        <v>AIC</v>
      </c>
      <c r="AY398" s="1083" t="str">
        <f t="shared" si="187"/>
        <v>ERB</v>
      </c>
      <c r="AZ398" s="1083" t="str">
        <f t="shared" si="187"/>
        <v>GRB</v>
      </c>
      <c r="BA398" s="1083" t="str">
        <f t="shared" si="187"/>
        <v>Non-Op</v>
      </c>
      <c r="BC398" s="623"/>
      <c r="BD398" s="623"/>
      <c r="BF398" s="623"/>
      <c r="BG398" s="623"/>
      <c r="BH398" s="623"/>
      <c r="BI398" s="623"/>
      <c r="BJ398" s="623"/>
      <c r="BK398" s="623"/>
      <c r="BL398" s="623"/>
      <c r="BN398" s="915"/>
    </row>
    <row r="399" spans="1:66" s="638" customFormat="1" ht="12" customHeight="1">
      <c r="A399" s="933">
        <v>16502523</v>
      </c>
      <c r="B399" s="933" t="s">
        <v>3684</v>
      </c>
      <c r="C399" s="934" t="s">
        <v>1752</v>
      </c>
      <c r="D399" s="640" t="s">
        <v>3098</v>
      </c>
      <c r="E399" s="640"/>
      <c r="F399" s="665">
        <v>42964</v>
      </c>
      <c r="G399" s="670"/>
      <c r="H399" s="1170">
        <v>0</v>
      </c>
      <c r="I399" s="1170">
        <v>0</v>
      </c>
      <c r="J399" s="1170">
        <v>0</v>
      </c>
      <c r="K399" s="1170">
        <v>0</v>
      </c>
      <c r="L399" s="1170">
        <v>0</v>
      </c>
      <c r="M399" s="1170">
        <v>0</v>
      </c>
      <c r="N399" s="1170">
        <v>0</v>
      </c>
      <c r="O399" s="1170">
        <v>0</v>
      </c>
      <c r="P399" s="1170">
        <v>0</v>
      </c>
      <c r="Q399" s="1170">
        <v>0</v>
      </c>
      <c r="R399" s="1170">
        <v>0</v>
      </c>
      <c r="S399" s="1170">
        <v>0</v>
      </c>
      <c r="T399" s="1170">
        <v>0</v>
      </c>
      <c r="U399" s="606"/>
      <c r="V399" s="606">
        <f t="shared" si="194"/>
        <v>0</v>
      </c>
      <c r="W399" s="1090"/>
      <c r="X399" s="1091"/>
      <c r="Y399" s="591">
        <f t="shared" si="193"/>
        <v>0</v>
      </c>
      <c r="Z399" s="899">
        <f t="shared" si="193"/>
        <v>0</v>
      </c>
      <c r="AA399" s="899">
        <f t="shared" si="193"/>
        <v>0</v>
      </c>
      <c r="AB399" s="1080">
        <f t="shared" ref="AB399:AB463" si="199">T399-SUM(Y399:AA399)</f>
        <v>0</v>
      </c>
      <c r="AC399" s="1079">
        <f t="shared" ref="AC399:AC463" si="200">T399-SUM(Y399:AA399)-AB399</f>
        <v>0</v>
      </c>
      <c r="AD399" s="899">
        <f t="shared" si="179"/>
        <v>0</v>
      </c>
      <c r="AE399" s="903">
        <f t="shared" si="171"/>
        <v>0</v>
      </c>
      <c r="AF399" s="1080">
        <f t="shared" si="172"/>
        <v>0</v>
      </c>
      <c r="AG399" s="1081">
        <f t="shared" ref="AG399:AG463" si="201">SUM(AD399:AF399)</f>
        <v>0</v>
      </c>
      <c r="AH399" s="1079">
        <f t="shared" ref="AH399:AH463" si="202">AG399-AB399</f>
        <v>0</v>
      </c>
      <c r="AI399" s="901">
        <f t="shared" si="192"/>
        <v>0</v>
      </c>
      <c r="AJ399" s="899">
        <f t="shared" si="192"/>
        <v>0</v>
      </c>
      <c r="AK399" s="899">
        <f t="shared" si="192"/>
        <v>0</v>
      </c>
      <c r="AL399" s="1080">
        <f t="shared" ref="AL399:AL463" si="203">V399-SUM(AI399:AK399)</f>
        <v>0</v>
      </c>
      <c r="AM399" s="1079">
        <f t="shared" ref="AM399:AM463" si="204">V399-SUM(AI399:AK399)-AL399</f>
        <v>0</v>
      </c>
      <c r="AN399" s="899">
        <f t="shared" si="195"/>
        <v>0</v>
      </c>
      <c r="AO399" s="899">
        <f t="shared" si="196"/>
        <v>0</v>
      </c>
      <c r="AP399" s="899">
        <f t="shared" ref="AP399:AP463" si="205">IF($D399=AP$5,$V399,IF($D399=AP$4, $V399*$AL$2,0))</f>
        <v>0</v>
      </c>
      <c r="AQ399" s="1081">
        <f t="shared" si="151"/>
        <v>0</v>
      </c>
      <c r="AR399" s="1079">
        <f t="shared" si="197"/>
        <v>0</v>
      </c>
      <c r="AS399" s="153"/>
      <c r="AT399" s="1082"/>
      <c r="AU399" s="523"/>
      <c r="AV399" s="1083" t="str">
        <f t="shared" si="198"/>
        <v>CA</v>
      </c>
      <c r="AW399" s="1083" t="str">
        <f t="shared" si="198"/>
        <v>CL</v>
      </c>
      <c r="AX399" s="1083" t="str">
        <f t="shared" si="198"/>
        <v>AIC</v>
      </c>
      <c r="AY399" s="1083" t="str">
        <f t="shared" si="187"/>
        <v>ERB</v>
      </c>
      <c r="AZ399" s="1083" t="str">
        <f t="shared" si="187"/>
        <v>GRB</v>
      </c>
      <c r="BA399" s="1083" t="str">
        <f t="shared" si="187"/>
        <v>Non-Op</v>
      </c>
      <c r="BC399" s="623"/>
      <c r="BD399" s="623"/>
      <c r="BF399" s="623"/>
      <c r="BG399" s="623"/>
      <c r="BH399" s="623"/>
      <c r="BI399" s="623"/>
      <c r="BJ399" s="623"/>
      <c r="BK399" s="623"/>
      <c r="BL399" s="623"/>
      <c r="BN399" s="915"/>
    </row>
    <row r="400" spans="1:66" s="638" customFormat="1" ht="12" customHeight="1">
      <c r="A400" s="931">
        <v>16502543</v>
      </c>
      <c r="B400" s="931" t="s">
        <v>3685</v>
      </c>
      <c r="C400" s="932" t="s">
        <v>1753</v>
      </c>
      <c r="D400" s="648" t="s">
        <v>3098</v>
      </c>
      <c r="E400" s="648"/>
      <c r="F400" s="674">
        <v>43101</v>
      </c>
      <c r="G400" s="648"/>
      <c r="H400" s="1171">
        <v>0</v>
      </c>
      <c r="I400" s="1171">
        <v>0</v>
      </c>
      <c r="J400" s="1171">
        <v>0</v>
      </c>
      <c r="K400" s="1171">
        <v>0</v>
      </c>
      <c r="L400" s="1171">
        <v>0</v>
      </c>
      <c r="M400" s="1171">
        <v>0</v>
      </c>
      <c r="N400" s="1171">
        <v>0</v>
      </c>
      <c r="O400" s="1171">
        <v>0</v>
      </c>
      <c r="P400" s="1171">
        <v>0</v>
      </c>
      <c r="Q400" s="1171">
        <v>0</v>
      </c>
      <c r="R400" s="1171">
        <v>0</v>
      </c>
      <c r="S400" s="1171">
        <v>0</v>
      </c>
      <c r="T400" s="1171">
        <v>0</v>
      </c>
      <c r="U400" s="569"/>
      <c r="V400" s="569">
        <f t="shared" si="194"/>
        <v>0</v>
      </c>
      <c r="W400" s="1090"/>
      <c r="X400" s="1091"/>
      <c r="Y400" s="591">
        <f t="shared" si="193"/>
        <v>0</v>
      </c>
      <c r="Z400" s="899">
        <f t="shared" si="193"/>
        <v>0</v>
      </c>
      <c r="AA400" s="899">
        <f t="shared" si="193"/>
        <v>0</v>
      </c>
      <c r="AB400" s="1080">
        <f t="shared" si="199"/>
        <v>0</v>
      </c>
      <c r="AC400" s="1079">
        <f t="shared" si="200"/>
        <v>0</v>
      </c>
      <c r="AD400" s="899">
        <f t="shared" si="179"/>
        <v>0</v>
      </c>
      <c r="AE400" s="903">
        <f t="shared" si="171"/>
        <v>0</v>
      </c>
      <c r="AF400" s="1080">
        <f t="shared" si="172"/>
        <v>0</v>
      </c>
      <c r="AG400" s="1081">
        <f t="shared" si="201"/>
        <v>0</v>
      </c>
      <c r="AH400" s="1079">
        <f t="shared" si="202"/>
        <v>0</v>
      </c>
      <c r="AI400" s="901">
        <f t="shared" si="192"/>
        <v>0</v>
      </c>
      <c r="AJ400" s="899">
        <f t="shared" si="192"/>
        <v>0</v>
      </c>
      <c r="AK400" s="899">
        <f t="shared" si="192"/>
        <v>0</v>
      </c>
      <c r="AL400" s="1080">
        <f t="shared" si="203"/>
        <v>0</v>
      </c>
      <c r="AM400" s="1079">
        <f t="shared" si="204"/>
        <v>0</v>
      </c>
      <c r="AN400" s="899">
        <f t="shared" si="195"/>
        <v>0</v>
      </c>
      <c r="AO400" s="899">
        <f t="shared" si="196"/>
        <v>0</v>
      </c>
      <c r="AP400" s="899">
        <f t="shared" si="205"/>
        <v>0</v>
      </c>
      <c r="AQ400" s="1081">
        <f t="shared" si="151"/>
        <v>0</v>
      </c>
      <c r="AR400" s="1079">
        <f t="shared" si="197"/>
        <v>0</v>
      </c>
      <c r="AS400" s="153"/>
      <c r="AT400" s="1082"/>
      <c r="AU400" s="523"/>
      <c r="AV400" s="1083" t="str">
        <f t="shared" si="198"/>
        <v>CA</v>
      </c>
      <c r="AW400" s="1083" t="str">
        <f t="shared" si="198"/>
        <v>CL</v>
      </c>
      <c r="AX400" s="1083" t="str">
        <f t="shared" si="198"/>
        <v>AIC</v>
      </c>
      <c r="AY400" s="1083" t="str">
        <f t="shared" si="187"/>
        <v>ERB</v>
      </c>
      <c r="AZ400" s="1083" t="str">
        <f t="shared" si="187"/>
        <v>GRB</v>
      </c>
      <c r="BA400" s="1083" t="str">
        <f t="shared" si="187"/>
        <v>Non-Op</v>
      </c>
      <c r="BC400" s="623"/>
      <c r="BD400" s="623"/>
      <c r="BF400" s="623"/>
      <c r="BG400" s="623"/>
      <c r="BH400" s="623"/>
      <c r="BI400" s="623"/>
      <c r="BJ400" s="623"/>
      <c r="BK400" s="623"/>
      <c r="BL400" s="623"/>
      <c r="BN400" s="902"/>
    </row>
    <row r="401" spans="1:66" s="638" customFormat="1" ht="12" customHeight="1">
      <c r="A401" s="933">
        <v>16502553</v>
      </c>
      <c r="B401" s="933" t="s">
        <v>3686</v>
      </c>
      <c r="C401" s="934" t="s">
        <v>1754</v>
      </c>
      <c r="D401" s="640" t="s">
        <v>3098</v>
      </c>
      <c r="E401" s="640"/>
      <c r="F401" s="665">
        <v>43282</v>
      </c>
      <c r="G401" s="665"/>
      <c r="H401" s="1170">
        <v>0</v>
      </c>
      <c r="I401" s="1170">
        <v>0</v>
      </c>
      <c r="J401" s="1170">
        <v>0</v>
      </c>
      <c r="K401" s="1170">
        <v>0</v>
      </c>
      <c r="L401" s="1170">
        <v>0</v>
      </c>
      <c r="M401" s="1170">
        <v>0</v>
      </c>
      <c r="N401" s="1170">
        <v>0</v>
      </c>
      <c r="O401" s="1170">
        <v>0</v>
      </c>
      <c r="P401" s="1170">
        <v>0</v>
      </c>
      <c r="Q401" s="1170">
        <v>0</v>
      </c>
      <c r="R401" s="1170">
        <v>0</v>
      </c>
      <c r="S401" s="1170">
        <v>0</v>
      </c>
      <c r="T401" s="1170">
        <v>0</v>
      </c>
      <c r="U401" s="606"/>
      <c r="V401" s="606">
        <f t="shared" si="194"/>
        <v>0</v>
      </c>
      <c r="W401" s="1088"/>
      <c r="X401" s="1089"/>
      <c r="Y401" s="591">
        <f t="shared" si="193"/>
        <v>0</v>
      </c>
      <c r="Z401" s="899">
        <f t="shared" si="193"/>
        <v>0</v>
      </c>
      <c r="AA401" s="899">
        <f t="shared" si="193"/>
        <v>0</v>
      </c>
      <c r="AB401" s="1080">
        <f t="shared" si="199"/>
        <v>0</v>
      </c>
      <c r="AC401" s="1079">
        <f t="shared" si="200"/>
        <v>0</v>
      </c>
      <c r="AD401" s="899">
        <f t="shared" si="179"/>
        <v>0</v>
      </c>
      <c r="AE401" s="903">
        <f t="shared" si="171"/>
        <v>0</v>
      </c>
      <c r="AF401" s="1080">
        <f t="shared" si="172"/>
        <v>0</v>
      </c>
      <c r="AG401" s="1081">
        <f t="shared" si="201"/>
        <v>0</v>
      </c>
      <c r="AH401" s="1079">
        <f t="shared" si="202"/>
        <v>0</v>
      </c>
      <c r="AI401" s="901">
        <f t="shared" si="192"/>
        <v>0</v>
      </c>
      <c r="AJ401" s="899">
        <f t="shared" si="192"/>
        <v>0</v>
      </c>
      <c r="AK401" s="899">
        <f t="shared" si="192"/>
        <v>0</v>
      </c>
      <c r="AL401" s="1080">
        <f t="shared" si="203"/>
        <v>0</v>
      </c>
      <c r="AM401" s="1079">
        <f t="shared" si="204"/>
        <v>0</v>
      </c>
      <c r="AN401" s="899">
        <f t="shared" si="195"/>
        <v>0</v>
      </c>
      <c r="AO401" s="899">
        <f t="shared" si="196"/>
        <v>0</v>
      </c>
      <c r="AP401" s="899">
        <f t="shared" si="205"/>
        <v>0</v>
      </c>
      <c r="AQ401" s="1081">
        <f t="shared" si="151"/>
        <v>0</v>
      </c>
      <c r="AR401" s="1079">
        <f t="shared" si="197"/>
        <v>0</v>
      </c>
      <c r="AS401" s="153"/>
      <c r="AT401" s="1082"/>
      <c r="AU401" s="523"/>
      <c r="AV401" s="1083" t="str">
        <f t="shared" si="198"/>
        <v>CA</v>
      </c>
      <c r="AW401" s="1083" t="str">
        <f t="shared" si="198"/>
        <v>CL</v>
      </c>
      <c r="AX401" s="1083" t="str">
        <f t="shared" si="198"/>
        <v>AIC</v>
      </c>
      <c r="AY401" s="1083" t="str">
        <f t="shared" si="187"/>
        <v>ERB</v>
      </c>
      <c r="AZ401" s="1083" t="str">
        <f t="shared" si="187"/>
        <v>GRB</v>
      </c>
      <c r="BA401" s="1083" t="str">
        <f t="shared" si="187"/>
        <v>Non-Op</v>
      </c>
      <c r="BC401" s="623"/>
      <c r="BD401" s="623"/>
      <c r="BF401" s="623"/>
      <c r="BG401" s="623"/>
      <c r="BH401" s="623"/>
      <c r="BI401" s="623"/>
      <c r="BJ401" s="623"/>
      <c r="BK401" s="623"/>
      <c r="BL401" s="623"/>
      <c r="BN401" s="902"/>
    </row>
    <row r="402" spans="1:66" s="638" customFormat="1" ht="12" customHeight="1">
      <c r="A402" s="933">
        <v>16502563</v>
      </c>
      <c r="B402" s="933" t="s">
        <v>3687</v>
      </c>
      <c r="C402" s="926" t="s">
        <v>1755</v>
      </c>
      <c r="D402" s="640" t="s">
        <v>3098</v>
      </c>
      <c r="E402" s="640"/>
      <c r="F402" s="1179">
        <v>43268</v>
      </c>
      <c r="G402" s="670"/>
      <c r="H402" s="1170">
        <v>0</v>
      </c>
      <c r="I402" s="1170">
        <v>0</v>
      </c>
      <c r="J402" s="1170">
        <v>0</v>
      </c>
      <c r="K402" s="1170">
        <v>0</v>
      </c>
      <c r="L402" s="1170">
        <v>0</v>
      </c>
      <c r="M402" s="1170">
        <v>0</v>
      </c>
      <c r="N402" s="1170">
        <v>0</v>
      </c>
      <c r="O402" s="1170">
        <v>0</v>
      </c>
      <c r="P402" s="1170">
        <v>0</v>
      </c>
      <c r="Q402" s="1170">
        <v>0</v>
      </c>
      <c r="R402" s="1170">
        <v>0</v>
      </c>
      <c r="S402" s="1170">
        <v>0</v>
      </c>
      <c r="T402" s="1170">
        <v>0</v>
      </c>
      <c r="U402" s="606"/>
      <c r="V402" s="606">
        <f t="shared" si="194"/>
        <v>0</v>
      </c>
      <c r="W402" s="1090"/>
      <c r="X402" s="1091"/>
      <c r="Y402" s="591">
        <f t="shared" si="193"/>
        <v>0</v>
      </c>
      <c r="Z402" s="899">
        <f t="shared" si="193"/>
        <v>0</v>
      </c>
      <c r="AA402" s="899">
        <f t="shared" si="193"/>
        <v>0</v>
      </c>
      <c r="AB402" s="1080">
        <f t="shared" si="199"/>
        <v>0</v>
      </c>
      <c r="AC402" s="1079">
        <f t="shared" si="200"/>
        <v>0</v>
      </c>
      <c r="AD402" s="899">
        <f t="shared" si="179"/>
        <v>0</v>
      </c>
      <c r="AE402" s="903">
        <f t="shared" si="171"/>
        <v>0</v>
      </c>
      <c r="AF402" s="1080">
        <f t="shared" si="172"/>
        <v>0</v>
      </c>
      <c r="AG402" s="1081">
        <f t="shared" si="201"/>
        <v>0</v>
      </c>
      <c r="AH402" s="1079">
        <f t="shared" si="202"/>
        <v>0</v>
      </c>
      <c r="AI402" s="901">
        <f t="shared" si="192"/>
        <v>0</v>
      </c>
      <c r="AJ402" s="899">
        <f t="shared" si="192"/>
        <v>0</v>
      </c>
      <c r="AK402" s="899">
        <f t="shared" si="192"/>
        <v>0</v>
      </c>
      <c r="AL402" s="1080">
        <f t="shared" si="203"/>
        <v>0</v>
      </c>
      <c r="AM402" s="1079">
        <f t="shared" si="204"/>
        <v>0</v>
      </c>
      <c r="AN402" s="899">
        <f t="shared" si="195"/>
        <v>0</v>
      </c>
      <c r="AO402" s="899">
        <f t="shared" si="196"/>
        <v>0</v>
      </c>
      <c r="AP402" s="899">
        <f t="shared" si="205"/>
        <v>0</v>
      </c>
      <c r="AQ402" s="1081">
        <f t="shared" si="151"/>
        <v>0</v>
      </c>
      <c r="AR402" s="1079">
        <f t="shared" si="197"/>
        <v>0</v>
      </c>
      <c r="AS402" s="153"/>
      <c r="AT402" s="1082"/>
      <c r="AU402" s="523"/>
      <c r="AV402" s="1083" t="str">
        <f t="shared" si="198"/>
        <v>CA</v>
      </c>
      <c r="AW402" s="1083" t="str">
        <f t="shared" si="198"/>
        <v>CL</v>
      </c>
      <c r="AX402" s="1083" t="str">
        <f t="shared" si="198"/>
        <v>AIC</v>
      </c>
      <c r="AY402" s="1083" t="str">
        <f t="shared" si="187"/>
        <v>ERB</v>
      </c>
      <c r="AZ402" s="1083" t="str">
        <f t="shared" si="187"/>
        <v>GRB</v>
      </c>
      <c r="BA402" s="1083" t="str">
        <f t="shared" si="187"/>
        <v>Non-Op</v>
      </c>
      <c r="BC402" s="623"/>
      <c r="BD402" s="623"/>
      <c r="BF402" s="623"/>
      <c r="BG402" s="623"/>
      <c r="BH402" s="623"/>
      <c r="BI402" s="623"/>
      <c r="BJ402" s="623"/>
      <c r="BK402" s="623"/>
      <c r="BL402" s="623"/>
      <c r="BN402" s="902"/>
    </row>
    <row r="403" spans="1:66" s="638" customFormat="1" ht="12" customHeight="1">
      <c r="A403" s="933">
        <v>16502573</v>
      </c>
      <c r="B403" s="933" t="s">
        <v>3688</v>
      </c>
      <c r="C403" s="926" t="s">
        <v>1756</v>
      </c>
      <c r="D403" s="640" t="s">
        <v>3098</v>
      </c>
      <c r="E403" s="640"/>
      <c r="F403" s="665">
        <v>43282</v>
      </c>
      <c r="G403" s="665"/>
      <c r="H403" s="1170">
        <v>0</v>
      </c>
      <c r="I403" s="1170">
        <v>0</v>
      </c>
      <c r="J403" s="1170">
        <v>0</v>
      </c>
      <c r="K403" s="1170">
        <v>0</v>
      </c>
      <c r="L403" s="1170">
        <v>0</v>
      </c>
      <c r="M403" s="1170">
        <v>0</v>
      </c>
      <c r="N403" s="1170">
        <v>0</v>
      </c>
      <c r="O403" s="1170">
        <v>0</v>
      </c>
      <c r="P403" s="1170">
        <v>0</v>
      </c>
      <c r="Q403" s="1170">
        <v>0</v>
      </c>
      <c r="R403" s="1170">
        <v>0</v>
      </c>
      <c r="S403" s="1170">
        <v>0</v>
      </c>
      <c r="T403" s="1170">
        <v>0</v>
      </c>
      <c r="U403" s="606"/>
      <c r="V403" s="606">
        <f t="shared" si="194"/>
        <v>0</v>
      </c>
      <c r="W403" s="1088"/>
      <c r="X403" s="1089"/>
      <c r="Y403" s="591">
        <f t="shared" si="193"/>
        <v>0</v>
      </c>
      <c r="Z403" s="899">
        <f t="shared" si="193"/>
        <v>0</v>
      </c>
      <c r="AA403" s="899">
        <f t="shared" si="193"/>
        <v>0</v>
      </c>
      <c r="AB403" s="1080">
        <f t="shared" si="199"/>
        <v>0</v>
      </c>
      <c r="AC403" s="1079">
        <f t="shared" si="200"/>
        <v>0</v>
      </c>
      <c r="AD403" s="899">
        <f t="shared" si="179"/>
        <v>0</v>
      </c>
      <c r="AE403" s="903">
        <f t="shared" ref="AE403:AE467" si="206">IF($D403=AE$5,$T403,IF($D403=AE$4, $T403*$AK$2,0))</f>
        <v>0</v>
      </c>
      <c r="AF403" s="1080">
        <f t="shared" ref="AF403:AF467" si="207">IF($D403=AF$5,$T403,IF($D403=AF$4, $T403*$AL$2,0))</f>
        <v>0</v>
      </c>
      <c r="AG403" s="1081">
        <f t="shared" si="201"/>
        <v>0</v>
      </c>
      <c r="AH403" s="1079">
        <f t="shared" si="202"/>
        <v>0</v>
      </c>
      <c r="AI403" s="901">
        <f t="shared" si="192"/>
        <v>0</v>
      </c>
      <c r="AJ403" s="899">
        <f t="shared" si="192"/>
        <v>0</v>
      </c>
      <c r="AK403" s="899">
        <f t="shared" si="192"/>
        <v>0</v>
      </c>
      <c r="AL403" s="1080">
        <f t="shared" si="203"/>
        <v>0</v>
      </c>
      <c r="AM403" s="1079">
        <f t="shared" si="204"/>
        <v>0</v>
      </c>
      <c r="AN403" s="899">
        <f t="shared" si="195"/>
        <v>0</v>
      </c>
      <c r="AO403" s="899">
        <f t="shared" si="196"/>
        <v>0</v>
      </c>
      <c r="AP403" s="899">
        <f t="shared" si="205"/>
        <v>0</v>
      </c>
      <c r="AQ403" s="1081">
        <f t="shared" ref="AQ403:AQ404" si="208">SUM(AN403:AP403)</f>
        <v>0</v>
      </c>
      <c r="AR403" s="1079">
        <f t="shared" si="197"/>
        <v>0</v>
      </c>
      <c r="AS403" s="153"/>
      <c r="AT403" s="1082"/>
      <c r="AU403" s="523"/>
      <c r="AV403" s="1083" t="str">
        <f t="shared" si="198"/>
        <v>CA</v>
      </c>
      <c r="AW403" s="1083" t="str">
        <f t="shared" si="198"/>
        <v>CL</v>
      </c>
      <c r="AX403" s="1083" t="str">
        <f t="shared" si="198"/>
        <v>AIC</v>
      </c>
      <c r="AY403" s="1083" t="str">
        <f t="shared" si="187"/>
        <v>ERB</v>
      </c>
      <c r="AZ403" s="1083" t="str">
        <f t="shared" si="187"/>
        <v>GRB</v>
      </c>
      <c r="BA403" s="1083" t="str">
        <f t="shared" si="187"/>
        <v>Non-Op</v>
      </c>
      <c r="BC403" s="623"/>
      <c r="BD403" s="623"/>
      <c r="BF403" s="623"/>
      <c r="BG403" s="623"/>
      <c r="BH403" s="623"/>
      <c r="BI403" s="623"/>
      <c r="BJ403" s="623"/>
      <c r="BK403" s="623"/>
      <c r="BL403" s="623"/>
      <c r="BN403" s="902"/>
    </row>
    <row r="404" spans="1:66" s="638" customFormat="1" ht="12" customHeight="1">
      <c r="A404" s="933">
        <v>16502583</v>
      </c>
      <c r="B404" s="933" t="s">
        <v>3689</v>
      </c>
      <c r="C404" s="926" t="s">
        <v>1757</v>
      </c>
      <c r="D404" s="640" t="s">
        <v>3098</v>
      </c>
      <c r="E404" s="640"/>
      <c r="F404" s="665">
        <v>43313</v>
      </c>
      <c r="G404" s="665"/>
      <c r="H404" s="1170">
        <v>0</v>
      </c>
      <c r="I404" s="1170">
        <v>0</v>
      </c>
      <c r="J404" s="1170">
        <v>0</v>
      </c>
      <c r="K404" s="1170">
        <v>0</v>
      </c>
      <c r="L404" s="1170">
        <v>0</v>
      </c>
      <c r="M404" s="1170">
        <v>0</v>
      </c>
      <c r="N404" s="1170">
        <v>0</v>
      </c>
      <c r="O404" s="1170">
        <v>0</v>
      </c>
      <c r="P404" s="1170">
        <v>0</v>
      </c>
      <c r="Q404" s="1170">
        <v>0</v>
      </c>
      <c r="R404" s="1170">
        <v>0</v>
      </c>
      <c r="S404" s="1170">
        <v>0</v>
      </c>
      <c r="T404" s="1170">
        <v>0</v>
      </c>
      <c r="U404" s="606"/>
      <c r="V404" s="606">
        <f t="shared" si="194"/>
        <v>0</v>
      </c>
      <c r="W404" s="1088"/>
      <c r="X404" s="1089"/>
      <c r="Y404" s="591">
        <f t="shared" si="193"/>
        <v>0</v>
      </c>
      <c r="Z404" s="899">
        <f t="shared" si="193"/>
        <v>0</v>
      </c>
      <c r="AA404" s="899">
        <f t="shared" si="193"/>
        <v>0</v>
      </c>
      <c r="AB404" s="1080">
        <f t="shared" si="199"/>
        <v>0</v>
      </c>
      <c r="AC404" s="1079">
        <f t="shared" si="200"/>
        <v>0</v>
      </c>
      <c r="AD404" s="899">
        <f t="shared" si="179"/>
        <v>0</v>
      </c>
      <c r="AE404" s="903">
        <f t="shared" si="206"/>
        <v>0</v>
      </c>
      <c r="AF404" s="1080">
        <f t="shared" si="207"/>
        <v>0</v>
      </c>
      <c r="AG404" s="1081">
        <f t="shared" si="201"/>
        <v>0</v>
      </c>
      <c r="AH404" s="1079">
        <f t="shared" si="202"/>
        <v>0</v>
      </c>
      <c r="AI404" s="901">
        <f t="shared" ref="AI404:AK421" si="209">IF($D404=AI$5,$V404,0)</f>
        <v>0</v>
      </c>
      <c r="AJ404" s="899">
        <f t="shared" si="209"/>
        <v>0</v>
      </c>
      <c r="AK404" s="899">
        <f t="shared" si="209"/>
        <v>0</v>
      </c>
      <c r="AL404" s="1080">
        <f t="shared" si="203"/>
        <v>0</v>
      </c>
      <c r="AM404" s="1079">
        <f t="shared" si="204"/>
        <v>0</v>
      </c>
      <c r="AN404" s="899">
        <f t="shared" si="195"/>
        <v>0</v>
      </c>
      <c r="AO404" s="899">
        <f t="shared" si="196"/>
        <v>0</v>
      </c>
      <c r="AP404" s="899">
        <f t="shared" si="205"/>
        <v>0</v>
      </c>
      <c r="AQ404" s="1081">
        <f t="shared" si="208"/>
        <v>0</v>
      </c>
      <c r="AR404" s="1079">
        <f t="shared" si="197"/>
        <v>0</v>
      </c>
      <c r="AS404" s="153"/>
      <c r="AT404" s="1082"/>
      <c r="AU404" s="523"/>
      <c r="AV404" s="1083" t="str">
        <f t="shared" si="198"/>
        <v>CA</v>
      </c>
      <c r="AW404" s="1083" t="str">
        <f t="shared" si="198"/>
        <v>CL</v>
      </c>
      <c r="AX404" s="1083" t="str">
        <f t="shared" si="198"/>
        <v>AIC</v>
      </c>
      <c r="AY404" s="1083" t="str">
        <f t="shared" si="187"/>
        <v>ERB</v>
      </c>
      <c r="AZ404" s="1083" t="str">
        <f t="shared" si="187"/>
        <v>GRB</v>
      </c>
      <c r="BA404" s="1083" t="str">
        <f t="shared" si="187"/>
        <v>Non-Op</v>
      </c>
      <c r="BC404" s="623"/>
      <c r="BD404" s="623"/>
      <c r="BF404" s="623"/>
      <c r="BG404" s="623"/>
      <c r="BH404" s="623"/>
      <c r="BI404" s="623"/>
      <c r="BJ404" s="623"/>
      <c r="BK404" s="623"/>
      <c r="BL404" s="623"/>
      <c r="BN404" s="902"/>
    </row>
    <row r="405" spans="1:66" s="638" customFormat="1" ht="12" customHeight="1">
      <c r="A405" s="933">
        <v>16502593</v>
      </c>
      <c r="B405" s="933" t="s">
        <v>3690</v>
      </c>
      <c r="C405" s="926" t="s">
        <v>2964</v>
      </c>
      <c r="D405" s="640" t="s">
        <v>3098</v>
      </c>
      <c r="E405" s="640"/>
      <c r="F405" s="665">
        <v>43497</v>
      </c>
      <c r="G405" s="665"/>
      <c r="H405" s="1170">
        <v>0</v>
      </c>
      <c r="I405" s="1170">
        <v>0</v>
      </c>
      <c r="J405" s="1170">
        <v>0</v>
      </c>
      <c r="K405" s="1170">
        <v>0</v>
      </c>
      <c r="L405" s="1170">
        <v>0</v>
      </c>
      <c r="M405" s="1170">
        <v>0</v>
      </c>
      <c r="N405" s="1170">
        <v>0</v>
      </c>
      <c r="O405" s="1170">
        <v>0</v>
      </c>
      <c r="P405" s="1170">
        <v>0</v>
      </c>
      <c r="Q405" s="1170">
        <v>0</v>
      </c>
      <c r="R405" s="1170">
        <v>0</v>
      </c>
      <c r="S405" s="1170">
        <v>0</v>
      </c>
      <c r="T405" s="1170">
        <v>0</v>
      </c>
      <c r="U405" s="606"/>
      <c r="V405" s="606">
        <f t="shared" si="194"/>
        <v>0</v>
      </c>
      <c r="W405" s="1088"/>
      <c r="X405" s="1089"/>
      <c r="Y405" s="591">
        <f t="shared" si="193"/>
        <v>0</v>
      </c>
      <c r="Z405" s="899">
        <f t="shared" si="193"/>
        <v>0</v>
      </c>
      <c r="AA405" s="899">
        <f t="shared" si="193"/>
        <v>0</v>
      </c>
      <c r="AB405" s="1080">
        <f t="shared" si="199"/>
        <v>0</v>
      </c>
      <c r="AC405" s="1079">
        <f t="shared" si="200"/>
        <v>0</v>
      </c>
      <c r="AD405" s="899">
        <f t="shared" si="179"/>
        <v>0</v>
      </c>
      <c r="AE405" s="903">
        <f t="shared" si="206"/>
        <v>0</v>
      </c>
      <c r="AF405" s="1080">
        <f t="shared" si="207"/>
        <v>0</v>
      </c>
      <c r="AG405" s="1081">
        <f t="shared" si="201"/>
        <v>0</v>
      </c>
      <c r="AH405" s="1079">
        <f t="shared" si="202"/>
        <v>0</v>
      </c>
      <c r="AI405" s="901">
        <f t="shared" si="209"/>
        <v>0</v>
      </c>
      <c r="AJ405" s="899">
        <f t="shared" si="209"/>
        <v>0</v>
      </c>
      <c r="AK405" s="899">
        <f t="shared" si="209"/>
        <v>0</v>
      </c>
      <c r="AL405" s="1080">
        <f t="shared" si="203"/>
        <v>0</v>
      </c>
      <c r="AM405" s="1079">
        <f t="shared" si="204"/>
        <v>0</v>
      </c>
      <c r="AN405" s="899">
        <f t="shared" si="195"/>
        <v>0</v>
      </c>
      <c r="AO405" s="899">
        <f t="shared" si="196"/>
        <v>0</v>
      </c>
      <c r="AP405" s="899">
        <f t="shared" si="205"/>
        <v>0</v>
      </c>
      <c r="AQ405" s="1081">
        <f t="shared" ref="AQ405" si="210">SUM(AN405:AP405)</f>
        <v>0</v>
      </c>
      <c r="AR405" s="1079">
        <f t="shared" si="197"/>
        <v>0</v>
      </c>
      <c r="AS405" s="153"/>
      <c r="AT405" s="1082"/>
      <c r="AU405" s="523"/>
      <c r="AV405" s="1083" t="str">
        <f t="shared" si="198"/>
        <v>CA</v>
      </c>
      <c r="AW405" s="1083" t="str">
        <f t="shared" si="198"/>
        <v>CL</v>
      </c>
      <c r="AX405" s="1083" t="str">
        <f t="shared" si="198"/>
        <v>AIC</v>
      </c>
      <c r="AY405" s="1083" t="str">
        <f t="shared" si="187"/>
        <v>ERB</v>
      </c>
      <c r="AZ405" s="1083" t="str">
        <f t="shared" si="187"/>
        <v>GRB</v>
      </c>
      <c r="BA405" s="1083" t="str">
        <f t="shared" si="187"/>
        <v>Non-Op</v>
      </c>
      <c r="BC405" s="623"/>
      <c r="BD405" s="623"/>
      <c r="BF405" s="623"/>
      <c r="BG405" s="623"/>
      <c r="BH405" s="623"/>
      <c r="BI405" s="623"/>
      <c r="BJ405" s="623"/>
      <c r="BK405" s="623"/>
      <c r="BL405" s="623"/>
      <c r="BN405" s="902"/>
    </row>
    <row r="406" spans="1:66" s="638" customFormat="1" ht="12" customHeight="1">
      <c r="A406" s="933">
        <v>16502603</v>
      </c>
      <c r="B406" s="933" t="s">
        <v>3691</v>
      </c>
      <c r="C406" s="934" t="s">
        <v>1758</v>
      </c>
      <c r="D406" s="640" t="s">
        <v>3098</v>
      </c>
      <c r="E406" s="640"/>
      <c r="F406" s="665">
        <v>43282</v>
      </c>
      <c r="G406" s="665"/>
      <c r="H406" s="1170">
        <v>0</v>
      </c>
      <c r="I406" s="1170">
        <v>0</v>
      </c>
      <c r="J406" s="1170">
        <v>0</v>
      </c>
      <c r="K406" s="1170">
        <v>0</v>
      </c>
      <c r="L406" s="1170">
        <v>0</v>
      </c>
      <c r="M406" s="1170">
        <v>0</v>
      </c>
      <c r="N406" s="1170">
        <v>0</v>
      </c>
      <c r="O406" s="1170">
        <v>0</v>
      </c>
      <c r="P406" s="1170">
        <v>0</v>
      </c>
      <c r="Q406" s="1170">
        <v>0</v>
      </c>
      <c r="R406" s="1170">
        <v>0</v>
      </c>
      <c r="S406" s="1170">
        <v>0</v>
      </c>
      <c r="T406" s="1170">
        <v>0</v>
      </c>
      <c r="U406" s="606"/>
      <c r="V406" s="606">
        <f t="shared" si="194"/>
        <v>0</v>
      </c>
      <c r="W406" s="1088"/>
      <c r="X406" s="1089"/>
      <c r="Y406" s="591">
        <f t="shared" si="193"/>
        <v>0</v>
      </c>
      <c r="Z406" s="899">
        <f t="shared" si="193"/>
        <v>0</v>
      </c>
      <c r="AA406" s="899">
        <f t="shared" si="193"/>
        <v>0</v>
      </c>
      <c r="AB406" s="1080">
        <f t="shared" si="199"/>
        <v>0</v>
      </c>
      <c r="AC406" s="1079">
        <f t="shared" si="200"/>
        <v>0</v>
      </c>
      <c r="AD406" s="899">
        <f t="shared" si="179"/>
        <v>0</v>
      </c>
      <c r="AE406" s="903">
        <f t="shared" si="206"/>
        <v>0</v>
      </c>
      <c r="AF406" s="1080">
        <f t="shared" si="207"/>
        <v>0</v>
      </c>
      <c r="AG406" s="1081">
        <f t="shared" si="201"/>
        <v>0</v>
      </c>
      <c r="AH406" s="1079">
        <f t="shared" si="202"/>
        <v>0</v>
      </c>
      <c r="AI406" s="901">
        <f t="shared" si="209"/>
        <v>0</v>
      </c>
      <c r="AJ406" s="899">
        <f t="shared" si="209"/>
        <v>0</v>
      </c>
      <c r="AK406" s="899">
        <f t="shared" si="209"/>
        <v>0</v>
      </c>
      <c r="AL406" s="1080">
        <f t="shared" si="203"/>
        <v>0</v>
      </c>
      <c r="AM406" s="1079">
        <f t="shared" si="204"/>
        <v>0</v>
      </c>
      <c r="AN406" s="899">
        <f t="shared" si="195"/>
        <v>0</v>
      </c>
      <c r="AO406" s="899">
        <f t="shared" si="196"/>
        <v>0</v>
      </c>
      <c r="AP406" s="899">
        <f t="shared" si="205"/>
        <v>0</v>
      </c>
      <c r="AQ406" s="1081">
        <f t="shared" ref="AQ406:AQ408" si="211">SUM(AN406:AP406)</f>
        <v>0</v>
      </c>
      <c r="AR406" s="1079">
        <f t="shared" si="197"/>
        <v>0</v>
      </c>
      <c r="AS406" s="153"/>
      <c r="AT406" s="1082"/>
      <c r="AU406" s="523"/>
      <c r="AV406" s="1083" t="str">
        <f t="shared" si="198"/>
        <v>CA</v>
      </c>
      <c r="AW406" s="1083" t="str">
        <f t="shared" si="198"/>
        <v>CL</v>
      </c>
      <c r="AX406" s="1083" t="str">
        <f t="shared" si="198"/>
        <v>AIC</v>
      </c>
      <c r="AY406" s="1083" t="str">
        <f t="shared" si="187"/>
        <v>ERB</v>
      </c>
      <c r="AZ406" s="1083" t="str">
        <f t="shared" si="187"/>
        <v>GRB</v>
      </c>
      <c r="BA406" s="1083" t="str">
        <f t="shared" si="187"/>
        <v>Non-Op</v>
      </c>
      <c r="BC406" s="623"/>
      <c r="BD406" s="623"/>
      <c r="BF406" s="623"/>
      <c r="BG406" s="623"/>
      <c r="BH406" s="623"/>
      <c r="BI406" s="623"/>
      <c r="BJ406" s="623"/>
      <c r="BK406" s="623"/>
      <c r="BL406" s="623"/>
      <c r="BN406" s="902"/>
    </row>
    <row r="407" spans="1:66" s="638" customFormat="1" ht="12" customHeight="1">
      <c r="A407" s="933">
        <v>16502613</v>
      </c>
      <c r="B407" s="933" t="s">
        <v>3692</v>
      </c>
      <c r="C407" s="934" t="s">
        <v>1759</v>
      </c>
      <c r="D407" s="640" t="s">
        <v>3098</v>
      </c>
      <c r="E407" s="640"/>
      <c r="F407" s="665">
        <v>43344</v>
      </c>
      <c r="G407" s="665"/>
      <c r="H407" s="1170">
        <v>0</v>
      </c>
      <c r="I407" s="1170">
        <v>0</v>
      </c>
      <c r="J407" s="1170">
        <v>0</v>
      </c>
      <c r="K407" s="1170">
        <v>0</v>
      </c>
      <c r="L407" s="1170">
        <v>0</v>
      </c>
      <c r="M407" s="1170">
        <v>0</v>
      </c>
      <c r="N407" s="1170">
        <v>0</v>
      </c>
      <c r="O407" s="1170">
        <v>0</v>
      </c>
      <c r="P407" s="1170">
        <v>0</v>
      </c>
      <c r="Q407" s="1170">
        <v>0</v>
      </c>
      <c r="R407" s="1170">
        <v>0</v>
      </c>
      <c r="S407" s="1170">
        <v>0</v>
      </c>
      <c r="T407" s="1170">
        <v>0</v>
      </c>
      <c r="U407" s="606"/>
      <c r="V407" s="606">
        <f t="shared" si="194"/>
        <v>0</v>
      </c>
      <c r="W407" s="1088"/>
      <c r="X407" s="1089"/>
      <c r="Y407" s="591">
        <f t="shared" ref="Y407:AA427" si="212">IF($D407=Y$5,$T407,0)</f>
        <v>0</v>
      </c>
      <c r="Z407" s="899">
        <f t="shared" si="212"/>
        <v>0</v>
      </c>
      <c r="AA407" s="899">
        <f t="shared" si="212"/>
        <v>0</v>
      </c>
      <c r="AB407" s="1080">
        <f t="shared" si="199"/>
        <v>0</v>
      </c>
      <c r="AC407" s="1079">
        <f t="shared" si="200"/>
        <v>0</v>
      </c>
      <c r="AD407" s="899">
        <f t="shared" si="179"/>
        <v>0</v>
      </c>
      <c r="AE407" s="903">
        <f t="shared" si="206"/>
        <v>0</v>
      </c>
      <c r="AF407" s="1080">
        <f t="shared" si="207"/>
        <v>0</v>
      </c>
      <c r="AG407" s="1081">
        <f t="shared" si="201"/>
        <v>0</v>
      </c>
      <c r="AH407" s="1079">
        <f t="shared" si="202"/>
        <v>0</v>
      </c>
      <c r="AI407" s="901">
        <f t="shared" si="209"/>
        <v>0</v>
      </c>
      <c r="AJ407" s="899">
        <f t="shared" si="209"/>
        <v>0</v>
      </c>
      <c r="AK407" s="899">
        <f t="shared" si="209"/>
        <v>0</v>
      </c>
      <c r="AL407" s="1080">
        <f t="shared" si="203"/>
        <v>0</v>
      </c>
      <c r="AM407" s="1079">
        <f t="shared" si="204"/>
        <v>0</v>
      </c>
      <c r="AN407" s="899">
        <f t="shared" si="195"/>
        <v>0</v>
      </c>
      <c r="AO407" s="899">
        <f t="shared" si="196"/>
        <v>0</v>
      </c>
      <c r="AP407" s="899">
        <f t="shared" si="205"/>
        <v>0</v>
      </c>
      <c r="AQ407" s="1081">
        <f t="shared" ref="AQ407" si="213">SUM(AN407:AP407)</f>
        <v>0</v>
      </c>
      <c r="AR407" s="1079">
        <f t="shared" si="197"/>
        <v>0</v>
      </c>
      <c r="AS407" s="153"/>
      <c r="AT407" s="1082"/>
      <c r="AU407" s="523"/>
      <c r="AV407" s="1083" t="str">
        <f t="shared" si="198"/>
        <v>CA</v>
      </c>
      <c r="AW407" s="1083" t="str">
        <f t="shared" si="198"/>
        <v>CL</v>
      </c>
      <c r="AX407" s="1083" t="str">
        <f t="shared" si="198"/>
        <v>AIC</v>
      </c>
      <c r="AY407" s="1083" t="str">
        <f t="shared" si="187"/>
        <v>ERB</v>
      </c>
      <c r="AZ407" s="1083" t="str">
        <f t="shared" si="187"/>
        <v>GRB</v>
      </c>
      <c r="BA407" s="1083" t="str">
        <f t="shared" si="187"/>
        <v>Non-Op</v>
      </c>
      <c r="BC407" s="623"/>
      <c r="BD407" s="623"/>
      <c r="BF407" s="623"/>
      <c r="BG407" s="623"/>
      <c r="BH407" s="623"/>
      <c r="BI407" s="623"/>
      <c r="BJ407" s="623"/>
      <c r="BK407" s="623"/>
      <c r="BL407" s="623"/>
      <c r="BN407" s="902"/>
    </row>
    <row r="408" spans="1:66" s="638" customFormat="1" ht="12" customHeight="1">
      <c r="A408" s="676">
        <v>16502623</v>
      </c>
      <c r="B408" s="635" t="s">
        <v>3693</v>
      </c>
      <c r="C408" s="634" t="s">
        <v>1760</v>
      </c>
      <c r="D408" s="635" t="s">
        <v>3098</v>
      </c>
      <c r="E408" s="635"/>
      <c r="F408" s="683">
        <v>43282</v>
      </c>
      <c r="G408" s="981"/>
      <c r="H408" s="1168">
        <v>0</v>
      </c>
      <c r="I408" s="1168">
        <v>0</v>
      </c>
      <c r="J408" s="1168">
        <v>0</v>
      </c>
      <c r="K408" s="1168">
        <v>0</v>
      </c>
      <c r="L408" s="1168">
        <v>0</v>
      </c>
      <c r="M408" s="1168">
        <v>0</v>
      </c>
      <c r="N408" s="1168">
        <v>0</v>
      </c>
      <c r="O408" s="1168">
        <v>0</v>
      </c>
      <c r="P408" s="1168">
        <v>0</v>
      </c>
      <c r="Q408" s="1168">
        <v>0</v>
      </c>
      <c r="R408" s="1168">
        <v>0</v>
      </c>
      <c r="S408" s="1168">
        <v>0</v>
      </c>
      <c r="T408" s="1168">
        <v>0</v>
      </c>
      <c r="U408" s="567"/>
      <c r="V408" s="567">
        <f t="shared" si="194"/>
        <v>0</v>
      </c>
      <c r="W408" s="1088"/>
      <c r="X408" s="1089"/>
      <c r="Y408" s="591">
        <f t="shared" si="212"/>
        <v>0</v>
      </c>
      <c r="Z408" s="899">
        <f t="shared" si="212"/>
        <v>0</v>
      </c>
      <c r="AA408" s="899">
        <f t="shared" si="212"/>
        <v>0</v>
      </c>
      <c r="AB408" s="1080">
        <f t="shared" si="199"/>
        <v>0</v>
      </c>
      <c r="AC408" s="1079">
        <f t="shared" si="200"/>
        <v>0</v>
      </c>
      <c r="AD408" s="899">
        <f t="shared" si="179"/>
        <v>0</v>
      </c>
      <c r="AE408" s="903">
        <f t="shared" si="206"/>
        <v>0</v>
      </c>
      <c r="AF408" s="1080">
        <f t="shared" si="207"/>
        <v>0</v>
      </c>
      <c r="AG408" s="1081">
        <f t="shared" si="201"/>
        <v>0</v>
      </c>
      <c r="AH408" s="1079">
        <f t="shared" si="202"/>
        <v>0</v>
      </c>
      <c r="AI408" s="901">
        <f t="shared" si="209"/>
        <v>0</v>
      </c>
      <c r="AJ408" s="899">
        <f t="shared" si="209"/>
        <v>0</v>
      </c>
      <c r="AK408" s="899">
        <f t="shared" si="209"/>
        <v>0</v>
      </c>
      <c r="AL408" s="1080">
        <f t="shared" si="203"/>
        <v>0</v>
      </c>
      <c r="AM408" s="1079">
        <f t="shared" si="204"/>
        <v>0</v>
      </c>
      <c r="AN408" s="899">
        <f t="shared" si="195"/>
        <v>0</v>
      </c>
      <c r="AO408" s="899">
        <f t="shared" si="196"/>
        <v>0</v>
      </c>
      <c r="AP408" s="899">
        <f t="shared" si="205"/>
        <v>0</v>
      </c>
      <c r="AQ408" s="1081">
        <f t="shared" si="211"/>
        <v>0</v>
      </c>
      <c r="AR408" s="1079">
        <f t="shared" si="197"/>
        <v>0</v>
      </c>
      <c r="AS408" s="153"/>
      <c r="AT408" s="1082"/>
      <c r="AU408" s="523"/>
      <c r="AV408" s="1083" t="str">
        <f t="shared" si="198"/>
        <v>CA</v>
      </c>
      <c r="AW408" s="1083" t="str">
        <f t="shared" si="198"/>
        <v>CL</v>
      </c>
      <c r="AX408" s="1083" t="str">
        <f t="shared" si="198"/>
        <v>AIC</v>
      </c>
      <c r="AY408" s="1083" t="str">
        <f t="shared" si="187"/>
        <v>ERB</v>
      </c>
      <c r="AZ408" s="1083" t="str">
        <f t="shared" si="187"/>
        <v>GRB</v>
      </c>
      <c r="BA408" s="1083" t="str">
        <f t="shared" si="187"/>
        <v>Non-Op</v>
      </c>
      <c r="BC408" s="623"/>
      <c r="BD408" s="623"/>
      <c r="BF408" s="623"/>
      <c r="BG408" s="623"/>
      <c r="BH408" s="623"/>
      <c r="BI408" s="623"/>
      <c r="BJ408" s="623"/>
      <c r="BK408" s="623"/>
      <c r="BL408" s="623"/>
      <c r="BN408" s="902"/>
    </row>
    <row r="409" spans="1:66" s="638" customFormat="1" ht="12" customHeight="1">
      <c r="A409" s="700">
        <v>16502643</v>
      </c>
      <c r="B409" s="933" t="s">
        <v>3694</v>
      </c>
      <c r="C409" s="934" t="s">
        <v>2965</v>
      </c>
      <c r="D409" s="640" t="s">
        <v>3098</v>
      </c>
      <c r="E409" s="640"/>
      <c r="F409" s="665">
        <v>43586</v>
      </c>
      <c r="G409" s="1187"/>
      <c r="H409" s="1170">
        <v>0</v>
      </c>
      <c r="I409" s="1170">
        <v>0</v>
      </c>
      <c r="J409" s="1170">
        <v>0</v>
      </c>
      <c r="K409" s="1170">
        <v>0</v>
      </c>
      <c r="L409" s="1170">
        <v>0</v>
      </c>
      <c r="M409" s="1170">
        <v>0</v>
      </c>
      <c r="N409" s="1170">
        <v>0</v>
      </c>
      <c r="O409" s="1170">
        <v>0</v>
      </c>
      <c r="P409" s="1170">
        <v>0</v>
      </c>
      <c r="Q409" s="1170">
        <v>0</v>
      </c>
      <c r="R409" s="1170">
        <v>0</v>
      </c>
      <c r="S409" s="1170">
        <v>0</v>
      </c>
      <c r="T409" s="1170">
        <v>0</v>
      </c>
      <c r="U409" s="606"/>
      <c r="V409" s="606">
        <f t="shared" si="194"/>
        <v>0</v>
      </c>
      <c r="W409" s="1088"/>
      <c r="X409" s="1089"/>
      <c r="Y409" s="591">
        <f t="shared" si="212"/>
        <v>0</v>
      </c>
      <c r="Z409" s="899">
        <f t="shared" si="212"/>
        <v>0</v>
      </c>
      <c r="AA409" s="899">
        <f t="shared" si="212"/>
        <v>0</v>
      </c>
      <c r="AB409" s="1080">
        <f t="shared" si="199"/>
        <v>0</v>
      </c>
      <c r="AC409" s="1079">
        <f t="shared" si="200"/>
        <v>0</v>
      </c>
      <c r="AD409" s="899">
        <f t="shared" si="179"/>
        <v>0</v>
      </c>
      <c r="AE409" s="903">
        <f t="shared" si="206"/>
        <v>0</v>
      </c>
      <c r="AF409" s="1080">
        <f t="shared" si="207"/>
        <v>0</v>
      </c>
      <c r="AG409" s="1081">
        <f t="shared" si="201"/>
        <v>0</v>
      </c>
      <c r="AH409" s="1079">
        <f t="shared" si="202"/>
        <v>0</v>
      </c>
      <c r="AI409" s="901">
        <f t="shared" si="209"/>
        <v>0</v>
      </c>
      <c r="AJ409" s="899">
        <f t="shared" si="209"/>
        <v>0</v>
      </c>
      <c r="AK409" s="899">
        <f t="shared" si="209"/>
        <v>0</v>
      </c>
      <c r="AL409" s="1080">
        <f t="shared" si="203"/>
        <v>0</v>
      </c>
      <c r="AM409" s="1079">
        <f t="shared" si="204"/>
        <v>0</v>
      </c>
      <c r="AN409" s="899">
        <f t="shared" si="195"/>
        <v>0</v>
      </c>
      <c r="AO409" s="899">
        <f t="shared" si="196"/>
        <v>0</v>
      </c>
      <c r="AP409" s="899">
        <f t="shared" si="205"/>
        <v>0</v>
      </c>
      <c r="AQ409" s="1081">
        <f t="shared" ref="AQ409" si="214">SUM(AN409:AP409)</f>
        <v>0</v>
      </c>
      <c r="AR409" s="1079">
        <f t="shared" si="197"/>
        <v>0</v>
      </c>
      <c r="AS409" s="153"/>
      <c r="AT409" s="1082"/>
      <c r="AU409" s="523"/>
      <c r="AV409" s="1083" t="str">
        <f t="shared" si="198"/>
        <v>CA</v>
      </c>
      <c r="AW409" s="1083" t="str">
        <f t="shared" si="198"/>
        <v>CL</v>
      </c>
      <c r="AX409" s="1083" t="str">
        <f t="shared" si="198"/>
        <v>AIC</v>
      </c>
      <c r="AY409" s="1083" t="str">
        <f t="shared" si="187"/>
        <v>ERB</v>
      </c>
      <c r="AZ409" s="1083" t="str">
        <f t="shared" si="187"/>
        <v>GRB</v>
      </c>
      <c r="BA409" s="1083" t="str">
        <f t="shared" si="187"/>
        <v>Non-Op</v>
      </c>
      <c r="BC409" s="623"/>
      <c r="BD409" s="623"/>
      <c r="BF409" s="623"/>
      <c r="BG409" s="623"/>
      <c r="BH409" s="623"/>
      <c r="BI409" s="623"/>
      <c r="BJ409" s="623"/>
      <c r="BK409" s="623"/>
      <c r="BL409" s="623"/>
      <c r="BN409" s="902"/>
    </row>
    <row r="410" spans="1:66" s="638" customFormat="1" ht="12" customHeight="1">
      <c r="A410" s="643">
        <v>16504003</v>
      </c>
      <c r="B410" s="644" t="s">
        <v>3695</v>
      </c>
      <c r="C410" s="634" t="s">
        <v>1761</v>
      </c>
      <c r="D410" s="635" t="s">
        <v>3098</v>
      </c>
      <c r="E410" s="635"/>
      <c r="F410" s="634"/>
      <c r="G410" s="635"/>
      <c r="H410" s="1168">
        <v>0</v>
      </c>
      <c r="I410" s="1168">
        <v>0</v>
      </c>
      <c r="J410" s="1168">
        <v>0</v>
      </c>
      <c r="K410" s="1168">
        <v>0</v>
      </c>
      <c r="L410" s="1168">
        <v>0</v>
      </c>
      <c r="M410" s="1168">
        <v>0</v>
      </c>
      <c r="N410" s="1168">
        <v>0</v>
      </c>
      <c r="O410" s="1168">
        <v>0</v>
      </c>
      <c r="P410" s="1168">
        <v>0</v>
      </c>
      <c r="Q410" s="1168">
        <v>0</v>
      </c>
      <c r="R410" s="1168">
        <v>0</v>
      </c>
      <c r="S410" s="1168">
        <v>0</v>
      </c>
      <c r="T410" s="1168">
        <v>0</v>
      </c>
      <c r="U410" s="567"/>
      <c r="V410" s="567">
        <f t="shared" si="194"/>
        <v>0</v>
      </c>
      <c r="W410" s="1084"/>
      <c r="X410" s="1085"/>
      <c r="Y410" s="591">
        <f t="shared" si="212"/>
        <v>0</v>
      </c>
      <c r="Z410" s="899">
        <f t="shared" si="212"/>
        <v>0</v>
      </c>
      <c r="AA410" s="899">
        <f t="shared" si="212"/>
        <v>0</v>
      </c>
      <c r="AB410" s="1080">
        <f t="shared" si="199"/>
        <v>0</v>
      </c>
      <c r="AC410" s="1079">
        <f t="shared" si="200"/>
        <v>0</v>
      </c>
      <c r="AD410" s="899">
        <f t="shared" si="179"/>
        <v>0</v>
      </c>
      <c r="AE410" s="903">
        <f t="shared" si="206"/>
        <v>0</v>
      </c>
      <c r="AF410" s="1080">
        <f t="shared" si="207"/>
        <v>0</v>
      </c>
      <c r="AG410" s="1081">
        <f t="shared" si="201"/>
        <v>0</v>
      </c>
      <c r="AH410" s="1079">
        <f t="shared" si="202"/>
        <v>0</v>
      </c>
      <c r="AI410" s="901">
        <f t="shared" si="209"/>
        <v>0</v>
      </c>
      <c r="AJ410" s="899">
        <f t="shared" si="209"/>
        <v>0</v>
      </c>
      <c r="AK410" s="899">
        <f t="shared" si="209"/>
        <v>0</v>
      </c>
      <c r="AL410" s="1080">
        <f t="shared" si="203"/>
        <v>0</v>
      </c>
      <c r="AM410" s="1079">
        <f t="shared" si="204"/>
        <v>0</v>
      </c>
      <c r="AN410" s="899">
        <f t="shared" si="195"/>
        <v>0</v>
      </c>
      <c r="AO410" s="899">
        <f t="shared" si="196"/>
        <v>0</v>
      </c>
      <c r="AP410" s="899">
        <f t="shared" si="205"/>
        <v>0</v>
      </c>
      <c r="AQ410" s="1081">
        <f t="shared" si="151"/>
        <v>0</v>
      </c>
      <c r="AR410" s="1079">
        <f t="shared" si="197"/>
        <v>0</v>
      </c>
      <c r="AS410" s="153"/>
      <c r="AT410" s="1082"/>
      <c r="AU410" s="523"/>
      <c r="AV410" s="1083" t="str">
        <f t="shared" si="198"/>
        <v>CA</v>
      </c>
      <c r="AW410" s="1083" t="str">
        <f t="shared" si="198"/>
        <v>CL</v>
      </c>
      <c r="AX410" s="1083" t="str">
        <f t="shared" si="198"/>
        <v>AIC</v>
      </c>
      <c r="AY410" s="1083" t="str">
        <f t="shared" si="187"/>
        <v>ERB</v>
      </c>
      <c r="AZ410" s="1083" t="str">
        <f t="shared" si="187"/>
        <v>GRB</v>
      </c>
      <c r="BA410" s="1083" t="str">
        <f t="shared" si="187"/>
        <v>Non-Op</v>
      </c>
      <c r="BC410" s="623"/>
      <c r="BD410" s="623"/>
      <c r="BF410" s="623"/>
      <c r="BG410" s="623"/>
      <c r="BH410" s="623"/>
      <c r="BI410" s="623"/>
      <c r="BJ410" s="623"/>
      <c r="BK410" s="623"/>
      <c r="BL410" s="623"/>
      <c r="BN410" s="902"/>
    </row>
    <row r="411" spans="1:66" s="638" customFormat="1" ht="12" customHeight="1">
      <c r="A411" s="643" t="s">
        <v>3115</v>
      </c>
      <c r="B411" s="635" t="s">
        <v>3115</v>
      </c>
      <c r="C411" s="634" t="s">
        <v>3114</v>
      </c>
      <c r="D411" s="635" t="s">
        <v>3098</v>
      </c>
      <c r="E411" s="635"/>
      <c r="F411" s="683">
        <v>44075</v>
      </c>
      <c r="G411" s="635"/>
      <c r="H411" s="1168"/>
      <c r="I411" s="1168"/>
      <c r="J411" s="1168"/>
      <c r="K411" s="1168"/>
      <c r="L411" s="1168"/>
      <c r="M411" s="1168"/>
      <c r="N411" s="1168"/>
      <c r="O411" s="1168"/>
      <c r="P411" s="1168"/>
      <c r="Q411" s="1168">
        <v>35599.53</v>
      </c>
      <c r="R411" s="1168">
        <v>109214.39999999999</v>
      </c>
      <c r="S411" s="1168">
        <v>130422.39999999999</v>
      </c>
      <c r="T411" s="1168">
        <v>0</v>
      </c>
      <c r="U411" s="567"/>
      <c r="V411" s="567">
        <f t="shared" si="194"/>
        <v>22936.360833333329</v>
      </c>
      <c r="W411" s="1088"/>
      <c r="X411" s="1089"/>
      <c r="Y411" s="591">
        <f t="shared" si="212"/>
        <v>0</v>
      </c>
      <c r="Z411" s="899">
        <f t="shared" si="212"/>
        <v>0</v>
      </c>
      <c r="AA411" s="899">
        <f t="shared" si="212"/>
        <v>0</v>
      </c>
      <c r="AB411" s="1080">
        <f t="shared" ref="AB411" si="215">T411-SUM(Y411:AA411)</f>
        <v>0</v>
      </c>
      <c r="AC411" s="1079">
        <f t="shared" ref="AC411" si="216">T411-SUM(Y411:AA411)-AB411</f>
        <v>0</v>
      </c>
      <c r="AD411" s="899">
        <f t="shared" si="179"/>
        <v>0</v>
      </c>
      <c r="AE411" s="903">
        <f t="shared" si="206"/>
        <v>0</v>
      </c>
      <c r="AF411" s="1080">
        <f t="shared" si="207"/>
        <v>0</v>
      </c>
      <c r="AG411" s="1081">
        <f t="shared" si="201"/>
        <v>0</v>
      </c>
      <c r="AH411" s="1079">
        <f t="shared" si="202"/>
        <v>0</v>
      </c>
      <c r="AI411" s="901">
        <f t="shared" si="209"/>
        <v>22936.360833333329</v>
      </c>
      <c r="AJ411" s="899">
        <f t="shared" si="209"/>
        <v>0</v>
      </c>
      <c r="AK411" s="899">
        <f t="shared" si="209"/>
        <v>0</v>
      </c>
      <c r="AL411" s="1080">
        <f t="shared" si="203"/>
        <v>0</v>
      </c>
      <c r="AM411" s="1079">
        <f t="shared" si="204"/>
        <v>0</v>
      </c>
      <c r="AN411" s="899">
        <f t="shared" si="195"/>
        <v>0</v>
      </c>
      <c r="AO411" s="899">
        <f t="shared" si="196"/>
        <v>0</v>
      </c>
      <c r="AP411" s="899">
        <f t="shared" si="205"/>
        <v>0</v>
      </c>
      <c r="AQ411" s="1081">
        <f t="shared" ref="AQ411" si="217">SUM(AN411:AP411)</f>
        <v>0</v>
      </c>
      <c r="AR411" s="1079">
        <f t="shared" si="197"/>
        <v>0</v>
      </c>
      <c r="AS411" s="153"/>
      <c r="AT411" s="1082"/>
      <c r="AU411" s="523"/>
      <c r="AV411" s="1083" t="str">
        <f t="shared" si="198"/>
        <v>CA</v>
      </c>
      <c r="AW411" s="1083" t="str">
        <f t="shared" si="198"/>
        <v>CL</v>
      </c>
      <c r="AX411" s="1083" t="str">
        <f t="shared" si="198"/>
        <v>AIC</v>
      </c>
      <c r="AY411" s="1083" t="str">
        <f t="shared" si="187"/>
        <v>ERB</v>
      </c>
      <c r="AZ411" s="1083" t="str">
        <f t="shared" si="187"/>
        <v>GRB</v>
      </c>
      <c r="BA411" s="1083" t="str">
        <f t="shared" si="187"/>
        <v>Non-Op</v>
      </c>
      <c r="BC411" s="623"/>
      <c r="BD411" s="623"/>
      <c r="BF411" s="623"/>
      <c r="BG411" s="623"/>
      <c r="BH411" s="623"/>
      <c r="BI411" s="623"/>
      <c r="BJ411" s="623"/>
      <c r="BK411" s="623"/>
      <c r="BL411" s="623"/>
      <c r="BN411" s="902"/>
    </row>
    <row r="412" spans="1:66" s="638" customFormat="1" ht="12" customHeight="1">
      <c r="A412" s="643">
        <v>16504013</v>
      </c>
      <c r="B412" s="644" t="s">
        <v>3696</v>
      </c>
      <c r="C412" s="634" t="s">
        <v>1762</v>
      </c>
      <c r="D412" s="635" t="s">
        <v>3098</v>
      </c>
      <c r="E412" s="635"/>
      <c r="F412" s="634"/>
      <c r="G412" s="635"/>
      <c r="H412" s="1168">
        <v>0</v>
      </c>
      <c r="I412" s="1168">
        <v>0</v>
      </c>
      <c r="J412" s="1168">
        <v>0</v>
      </c>
      <c r="K412" s="1168">
        <v>0</v>
      </c>
      <c r="L412" s="1168">
        <v>0</v>
      </c>
      <c r="M412" s="1168">
        <v>0</v>
      </c>
      <c r="N412" s="1168">
        <v>0</v>
      </c>
      <c r="O412" s="1168">
        <v>0</v>
      </c>
      <c r="P412" s="1168">
        <v>0</v>
      </c>
      <c r="Q412" s="1168">
        <v>0</v>
      </c>
      <c r="R412" s="1168">
        <v>0</v>
      </c>
      <c r="S412" s="1168">
        <v>0</v>
      </c>
      <c r="T412" s="1168">
        <v>0</v>
      </c>
      <c r="U412" s="567"/>
      <c r="V412" s="567">
        <f t="shared" si="194"/>
        <v>0</v>
      </c>
      <c r="W412" s="1084"/>
      <c r="X412" s="1085"/>
      <c r="Y412" s="591">
        <f t="shared" si="212"/>
        <v>0</v>
      </c>
      <c r="Z412" s="899">
        <f t="shared" si="212"/>
        <v>0</v>
      </c>
      <c r="AA412" s="899">
        <f t="shared" si="212"/>
        <v>0</v>
      </c>
      <c r="AB412" s="1080">
        <f t="shared" si="199"/>
        <v>0</v>
      </c>
      <c r="AC412" s="1079">
        <f t="shared" si="200"/>
        <v>0</v>
      </c>
      <c r="AD412" s="899">
        <f t="shared" si="179"/>
        <v>0</v>
      </c>
      <c r="AE412" s="903">
        <f t="shared" si="206"/>
        <v>0</v>
      </c>
      <c r="AF412" s="1080">
        <f t="shared" si="207"/>
        <v>0</v>
      </c>
      <c r="AG412" s="1081">
        <f t="shared" si="201"/>
        <v>0</v>
      </c>
      <c r="AH412" s="1079">
        <f t="shared" si="202"/>
        <v>0</v>
      </c>
      <c r="AI412" s="901">
        <f t="shared" si="209"/>
        <v>0</v>
      </c>
      <c r="AJ412" s="899">
        <f t="shared" si="209"/>
        <v>0</v>
      </c>
      <c r="AK412" s="899">
        <f t="shared" si="209"/>
        <v>0</v>
      </c>
      <c r="AL412" s="1080">
        <f t="shared" si="203"/>
        <v>0</v>
      </c>
      <c r="AM412" s="1079">
        <f t="shared" si="204"/>
        <v>0</v>
      </c>
      <c r="AN412" s="899">
        <f t="shared" si="195"/>
        <v>0</v>
      </c>
      <c r="AO412" s="899">
        <f t="shared" si="196"/>
        <v>0</v>
      </c>
      <c r="AP412" s="899">
        <f t="shared" si="205"/>
        <v>0</v>
      </c>
      <c r="AQ412" s="1081">
        <f t="shared" si="151"/>
        <v>0</v>
      </c>
      <c r="AR412" s="1079">
        <f t="shared" si="197"/>
        <v>0</v>
      </c>
      <c r="AS412" s="153"/>
      <c r="AT412" s="1082"/>
      <c r="AU412" s="523"/>
      <c r="AV412" s="1083" t="str">
        <f t="shared" si="198"/>
        <v>CA</v>
      </c>
      <c r="AW412" s="1083" t="str">
        <f t="shared" si="198"/>
        <v>CL</v>
      </c>
      <c r="AX412" s="1083" t="str">
        <f t="shared" si="198"/>
        <v>AIC</v>
      </c>
      <c r="AY412" s="1083" t="str">
        <f t="shared" si="187"/>
        <v>ERB</v>
      </c>
      <c r="AZ412" s="1083" t="str">
        <f t="shared" si="187"/>
        <v>GRB</v>
      </c>
      <c r="BA412" s="1083" t="str">
        <f t="shared" si="187"/>
        <v>Non-Op</v>
      </c>
      <c r="BC412" s="623"/>
      <c r="BD412" s="623"/>
      <c r="BF412" s="623"/>
      <c r="BG412" s="623"/>
      <c r="BH412" s="623"/>
      <c r="BI412" s="623"/>
      <c r="BJ412" s="623"/>
      <c r="BK412" s="623"/>
      <c r="BL412" s="623"/>
      <c r="BN412" s="924"/>
    </row>
    <row r="413" spans="1:66" s="638" customFormat="1" ht="12" customHeight="1">
      <c r="A413" s="643">
        <v>16504023</v>
      </c>
      <c r="B413" s="644" t="s">
        <v>3697</v>
      </c>
      <c r="C413" s="634" t="s">
        <v>1763</v>
      </c>
      <c r="D413" s="635" t="s">
        <v>3098</v>
      </c>
      <c r="E413" s="635"/>
      <c r="F413" s="634"/>
      <c r="G413" s="635"/>
      <c r="H413" s="1168">
        <v>0</v>
      </c>
      <c r="I413" s="1168">
        <v>0</v>
      </c>
      <c r="J413" s="1168">
        <v>0</v>
      </c>
      <c r="K413" s="1168">
        <v>0</v>
      </c>
      <c r="L413" s="1168">
        <v>0</v>
      </c>
      <c r="M413" s="1168">
        <v>0</v>
      </c>
      <c r="N413" s="1168">
        <v>0</v>
      </c>
      <c r="O413" s="1168">
        <v>0</v>
      </c>
      <c r="P413" s="1168">
        <v>0</v>
      </c>
      <c r="Q413" s="1168">
        <v>0</v>
      </c>
      <c r="R413" s="1168">
        <v>0</v>
      </c>
      <c r="S413" s="1168">
        <v>0</v>
      </c>
      <c r="T413" s="1168">
        <v>0</v>
      </c>
      <c r="U413" s="567"/>
      <c r="V413" s="567">
        <f t="shared" si="194"/>
        <v>0</v>
      </c>
      <c r="W413" s="1084"/>
      <c r="X413" s="1085"/>
      <c r="Y413" s="591">
        <f t="shared" si="212"/>
        <v>0</v>
      </c>
      <c r="Z413" s="899">
        <f t="shared" si="212"/>
        <v>0</v>
      </c>
      <c r="AA413" s="899">
        <f t="shared" si="212"/>
        <v>0</v>
      </c>
      <c r="AB413" s="1080">
        <f t="shared" si="199"/>
        <v>0</v>
      </c>
      <c r="AC413" s="1079">
        <f t="shared" si="200"/>
        <v>0</v>
      </c>
      <c r="AD413" s="899">
        <f t="shared" ref="AD413:AD476" si="218">IF($D413=AD$5,$T413,IF($D413=AD$4, $T413*$AK$1,0))</f>
        <v>0</v>
      </c>
      <c r="AE413" s="903">
        <f t="shared" si="206"/>
        <v>0</v>
      </c>
      <c r="AF413" s="1080">
        <f t="shared" si="207"/>
        <v>0</v>
      </c>
      <c r="AG413" s="1081">
        <f t="shared" si="201"/>
        <v>0</v>
      </c>
      <c r="AH413" s="1079">
        <f t="shared" si="202"/>
        <v>0</v>
      </c>
      <c r="AI413" s="901">
        <f t="shared" si="209"/>
        <v>0</v>
      </c>
      <c r="AJ413" s="899">
        <f t="shared" si="209"/>
        <v>0</v>
      </c>
      <c r="AK413" s="899">
        <f t="shared" si="209"/>
        <v>0</v>
      </c>
      <c r="AL413" s="1080">
        <f t="shared" si="203"/>
        <v>0</v>
      </c>
      <c r="AM413" s="1079">
        <f t="shared" si="204"/>
        <v>0</v>
      </c>
      <c r="AN413" s="899">
        <f t="shared" si="195"/>
        <v>0</v>
      </c>
      <c r="AO413" s="899">
        <f t="shared" si="196"/>
        <v>0</v>
      </c>
      <c r="AP413" s="899">
        <f t="shared" si="205"/>
        <v>0</v>
      </c>
      <c r="AQ413" s="1081">
        <f t="shared" si="151"/>
        <v>0</v>
      </c>
      <c r="AR413" s="1079">
        <f t="shared" si="197"/>
        <v>0</v>
      </c>
      <c r="AS413" s="153"/>
      <c r="AT413" s="1082"/>
      <c r="AU413" s="523"/>
      <c r="AV413" s="1083" t="str">
        <f t="shared" si="198"/>
        <v>CA</v>
      </c>
      <c r="AW413" s="1083" t="str">
        <f t="shared" si="198"/>
        <v>CL</v>
      </c>
      <c r="AX413" s="1083" t="str">
        <f t="shared" si="198"/>
        <v>AIC</v>
      </c>
      <c r="AY413" s="1083" t="str">
        <f t="shared" si="187"/>
        <v>ERB</v>
      </c>
      <c r="AZ413" s="1083" t="str">
        <f t="shared" si="187"/>
        <v>GRB</v>
      </c>
      <c r="BA413" s="1083" t="str">
        <f t="shared" si="187"/>
        <v>Non-Op</v>
      </c>
      <c r="BC413" s="623"/>
      <c r="BD413" s="623"/>
      <c r="BF413" s="623"/>
      <c r="BG413" s="623"/>
      <c r="BH413" s="623"/>
      <c r="BI413" s="623"/>
      <c r="BJ413" s="623"/>
      <c r="BK413" s="623"/>
      <c r="BL413" s="623"/>
      <c r="BN413" s="902"/>
    </row>
    <row r="414" spans="1:66" s="638" customFormat="1" ht="12" customHeight="1">
      <c r="A414" s="643">
        <v>16504033</v>
      </c>
      <c r="B414" s="644" t="s">
        <v>3698</v>
      </c>
      <c r="C414" s="635" t="s">
        <v>1764</v>
      </c>
      <c r="D414" s="635" t="s">
        <v>3098</v>
      </c>
      <c r="E414" s="635"/>
      <c r="F414" s="635"/>
      <c r="G414" s="635"/>
      <c r="H414" s="1168">
        <v>0</v>
      </c>
      <c r="I414" s="1168">
        <v>0</v>
      </c>
      <c r="J414" s="1168">
        <v>0</v>
      </c>
      <c r="K414" s="1168">
        <v>0</v>
      </c>
      <c r="L414" s="1168">
        <v>0</v>
      </c>
      <c r="M414" s="1168">
        <v>0</v>
      </c>
      <c r="N414" s="1168">
        <v>0</v>
      </c>
      <c r="O414" s="1168">
        <v>0</v>
      </c>
      <c r="P414" s="1168">
        <v>0</v>
      </c>
      <c r="Q414" s="1168">
        <v>0</v>
      </c>
      <c r="R414" s="1168">
        <v>0</v>
      </c>
      <c r="S414" s="1168">
        <v>0</v>
      </c>
      <c r="T414" s="1168">
        <v>0</v>
      </c>
      <c r="U414" s="567"/>
      <c r="V414" s="567">
        <f t="shared" si="194"/>
        <v>0</v>
      </c>
      <c r="W414" s="1084"/>
      <c r="X414" s="1085"/>
      <c r="Y414" s="591">
        <f t="shared" si="212"/>
        <v>0</v>
      </c>
      <c r="Z414" s="899">
        <f t="shared" si="212"/>
        <v>0</v>
      </c>
      <c r="AA414" s="899">
        <f t="shared" si="212"/>
        <v>0</v>
      </c>
      <c r="AB414" s="1080">
        <f t="shared" si="199"/>
        <v>0</v>
      </c>
      <c r="AC414" s="1079">
        <f t="shared" si="200"/>
        <v>0</v>
      </c>
      <c r="AD414" s="899">
        <f t="shared" si="218"/>
        <v>0</v>
      </c>
      <c r="AE414" s="903">
        <f t="shared" si="206"/>
        <v>0</v>
      </c>
      <c r="AF414" s="1080">
        <f t="shared" si="207"/>
        <v>0</v>
      </c>
      <c r="AG414" s="1081">
        <f t="shared" si="201"/>
        <v>0</v>
      </c>
      <c r="AH414" s="1079">
        <f t="shared" si="202"/>
        <v>0</v>
      </c>
      <c r="AI414" s="901">
        <f t="shared" si="209"/>
        <v>0</v>
      </c>
      <c r="AJ414" s="899">
        <f t="shared" si="209"/>
        <v>0</v>
      </c>
      <c r="AK414" s="899">
        <f t="shared" si="209"/>
        <v>0</v>
      </c>
      <c r="AL414" s="1080">
        <f t="shared" si="203"/>
        <v>0</v>
      </c>
      <c r="AM414" s="1079">
        <f t="shared" si="204"/>
        <v>0</v>
      </c>
      <c r="AN414" s="899">
        <f t="shared" si="195"/>
        <v>0</v>
      </c>
      <c r="AO414" s="899">
        <f t="shared" si="196"/>
        <v>0</v>
      </c>
      <c r="AP414" s="899">
        <f t="shared" si="205"/>
        <v>0</v>
      </c>
      <c r="AQ414" s="1081">
        <f t="shared" ref="AQ414:AQ498" si="219">SUM(AN414:AP414)</f>
        <v>0</v>
      </c>
      <c r="AR414" s="1079">
        <f t="shared" si="197"/>
        <v>0</v>
      </c>
      <c r="AS414" s="153"/>
      <c r="AT414" s="1082"/>
      <c r="AU414" s="523"/>
      <c r="AV414" s="1083" t="str">
        <f t="shared" si="198"/>
        <v>CA</v>
      </c>
      <c r="AW414" s="1083" t="str">
        <f t="shared" si="198"/>
        <v>CL</v>
      </c>
      <c r="AX414" s="1083" t="str">
        <f t="shared" si="198"/>
        <v>AIC</v>
      </c>
      <c r="AY414" s="1083" t="str">
        <f t="shared" si="187"/>
        <v>ERB</v>
      </c>
      <c r="AZ414" s="1083" t="str">
        <f t="shared" si="187"/>
        <v>GRB</v>
      </c>
      <c r="BA414" s="1083" t="str">
        <f t="shared" si="187"/>
        <v>Non-Op</v>
      </c>
      <c r="BC414" s="623"/>
      <c r="BD414" s="623"/>
      <c r="BF414" s="623"/>
      <c r="BG414" s="623"/>
      <c r="BH414" s="623"/>
      <c r="BI414" s="623"/>
      <c r="BJ414" s="623"/>
      <c r="BK414" s="623"/>
      <c r="BL414" s="623"/>
      <c r="BN414" s="902"/>
    </row>
    <row r="415" spans="1:66" s="638" customFormat="1" ht="12" customHeight="1">
      <c r="A415" s="643">
        <v>16504043</v>
      </c>
      <c r="B415" s="644" t="s">
        <v>3699</v>
      </c>
      <c r="C415" s="634" t="s">
        <v>1765</v>
      </c>
      <c r="D415" s="635" t="s">
        <v>3098</v>
      </c>
      <c r="E415" s="635"/>
      <c r="F415" s="634"/>
      <c r="G415" s="635"/>
      <c r="H415" s="1168">
        <v>0</v>
      </c>
      <c r="I415" s="1168">
        <v>0</v>
      </c>
      <c r="J415" s="1168">
        <v>0</v>
      </c>
      <c r="K415" s="1168">
        <v>0</v>
      </c>
      <c r="L415" s="1168">
        <v>0</v>
      </c>
      <c r="M415" s="1168">
        <v>0</v>
      </c>
      <c r="N415" s="1168">
        <v>0</v>
      </c>
      <c r="O415" s="1168">
        <v>0</v>
      </c>
      <c r="P415" s="1168">
        <v>0</v>
      </c>
      <c r="Q415" s="1168">
        <v>0</v>
      </c>
      <c r="R415" s="1168">
        <v>0</v>
      </c>
      <c r="S415" s="1168">
        <v>0</v>
      </c>
      <c r="T415" s="1168">
        <v>0</v>
      </c>
      <c r="U415" s="567"/>
      <c r="V415" s="567">
        <f t="shared" si="194"/>
        <v>0</v>
      </c>
      <c r="W415" s="1084"/>
      <c r="X415" s="1085"/>
      <c r="Y415" s="591">
        <f t="shared" si="212"/>
        <v>0</v>
      </c>
      <c r="Z415" s="899">
        <f t="shared" si="212"/>
        <v>0</v>
      </c>
      <c r="AA415" s="899">
        <f t="shared" si="212"/>
        <v>0</v>
      </c>
      <c r="AB415" s="1080">
        <f t="shared" si="199"/>
        <v>0</v>
      </c>
      <c r="AC415" s="1079">
        <f t="shared" si="200"/>
        <v>0</v>
      </c>
      <c r="AD415" s="899">
        <f t="shared" si="218"/>
        <v>0</v>
      </c>
      <c r="AE415" s="903">
        <f t="shared" si="206"/>
        <v>0</v>
      </c>
      <c r="AF415" s="1080">
        <f t="shared" si="207"/>
        <v>0</v>
      </c>
      <c r="AG415" s="1081">
        <f t="shared" si="201"/>
        <v>0</v>
      </c>
      <c r="AH415" s="1079">
        <f t="shared" si="202"/>
        <v>0</v>
      </c>
      <c r="AI415" s="901">
        <f t="shared" si="209"/>
        <v>0</v>
      </c>
      <c r="AJ415" s="899">
        <f t="shared" si="209"/>
        <v>0</v>
      </c>
      <c r="AK415" s="899">
        <f t="shared" si="209"/>
        <v>0</v>
      </c>
      <c r="AL415" s="1080">
        <f t="shared" si="203"/>
        <v>0</v>
      </c>
      <c r="AM415" s="1079">
        <f t="shared" si="204"/>
        <v>0</v>
      </c>
      <c r="AN415" s="899">
        <f t="shared" si="195"/>
        <v>0</v>
      </c>
      <c r="AO415" s="899">
        <f t="shared" si="196"/>
        <v>0</v>
      </c>
      <c r="AP415" s="899">
        <f t="shared" si="205"/>
        <v>0</v>
      </c>
      <c r="AQ415" s="1081">
        <f t="shared" si="219"/>
        <v>0</v>
      </c>
      <c r="AR415" s="1079">
        <f t="shared" si="197"/>
        <v>0</v>
      </c>
      <c r="AS415" s="153"/>
      <c r="AT415" s="1082"/>
      <c r="AU415" s="523"/>
      <c r="AV415" s="1083" t="str">
        <f t="shared" si="198"/>
        <v>CA</v>
      </c>
      <c r="AW415" s="1083" t="str">
        <f t="shared" si="198"/>
        <v>CL</v>
      </c>
      <c r="AX415" s="1083" t="str">
        <f t="shared" si="198"/>
        <v>AIC</v>
      </c>
      <c r="AY415" s="1083" t="str">
        <f t="shared" si="187"/>
        <v>ERB</v>
      </c>
      <c r="AZ415" s="1083" t="str">
        <f t="shared" si="187"/>
        <v>GRB</v>
      </c>
      <c r="BA415" s="1083" t="str">
        <f t="shared" si="187"/>
        <v>Non-Op</v>
      </c>
      <c r="BC415" s="623"/>
      <c r="BD415" s="623"/>
      <c r="BF415" s="623"/>
      <c r="BG415" s="623"/>
      <c r="BH415" s="623"/>
      <c r="BI415" s="623"/>
      <c r="BJ415" s="623"/>
      <c r="BK415" s="623"/>
      <c r="BL415" s="623"/>
      <c r="BN415" s="902"/>
    </row>
    <row r="416" spans="1:66" s="638" customFormat="1" ht="12" customHeight="1">
      <c r="A416" s="643">
        <v>16504053</v>
      </c>
      <c r="B416" s="644" t="s">
        <v>3700</v>
      </c>
      <c r="C416" s="673" t="s">
        <v>1766</v>
      </c>
      <c r="D416" s="635" t="s">
        <v>3098</v>
      </c>
      <c r="E416" s="635"/>
      <c r="F416" s="673"/>
      <c r="G416" s="635"/>
      <c r="H416" s="1168">
        <v>0</v>
      </c>
      <c r="I416" s="1168">
        <v>0</v>
      </c>
      <c r="J416" s="1168">
        <v>0</v>
      </c>
      <c r="K416" s="1168">
        <v>0</v>
      </c>
      <c r="L416" s="1168">
        <v>0</v>
      </c>
      <c r="M416" s="1168">
        <v>0</v>
      </c>
      <c r="N416" s="1168">
        <v>0</v>
      </c>
      <c r="O416" s="1168">
        <v>0</v>
      </c>
      <c r="P416" s="1168">
        <v>0</v>
      </c>
      <c r="Q416" s="1168">
        <v>0</v>
      </c>
      <c r="R416" s="1168">
        <v>0</v>
      </c>
      <c r="S416" s="1168">
        <v>0</v>
      </c>
      <c r="T416" s="1168">
        <v>0</v>
      </c>
      <c r="U416" s="567"/>
      <c r="V416" s="567">
        <f t="shared" si="194"/>
        <v>0</v>
      </c>
      <c r="W416" s="1084"/>
      <c r="X416" s="1085"/>
      <c r="Y416" s="591">
        <f t="shared" si="212"/>
        <v>0</v>
      </c>
      <c r="Z416" s="899">
        <f t="shared" si="212"/>
        <v>0</v>
      </c>
      <c r="AA416" s="899">
        <f t="shared" si="212"/>
        <v>0</v>
      </c>
      <c r="AB416" s="1080">
        <f t="shared" si="199"/>
        <v>0</v>
      </c>
      <c r="AC416" s="1079">
        <f t="shared" si="200"/>
        <v>0</v>
      </c>
      <c r="AD416" s="899">
        <f t="shared" si="218"/>
        <v>0</v>
      </c>
      <c r="AE416" s="903">
        <f t="shared" si="206"/>
        <v>0</v>
      </c>
      <c r="AF416" s="1080">
        <f t="shared" si="207"/>
        <v>0</v>
      </c>
      <c r="AG416" s="1081">
        <f t="shared" si="201"/>
        <v>0</v>
      </c>
      <c r="AH416" s="1079">
        <f t="shared" si="202"/>
        <v>0</v>
      </c>
      <c r="AI416" s="901">
        <f t="shared" si="209"/>
        <v>0</v>
      </c>
      <c r="AJ416" s="899">
        <f t="shared" si="209"/>
        <v>0</v>
      </c>
      <c r="AK416" s="899">
        <f t="shared" si="209"/>
        <v>0</v>
      </c>
      <c r="AL416" s="1080">
        <f t="shared" si="203"/>
        <v>0</v>
      </c>
      <c r="AM416" s="1079">
        <f t="shared" si="204"/>
        <v>0</v>
      </c>
      <c r="AN416" s="899">
        <f t="shared" si="195"/>
        <v>0</v>
      </c>
      <c r="AO416" s="899">
        <f t="shared" si="196"/>
        <v>0</v>
      </c>
      <c r="AP416" s="899">
        <f t="shared" si="205"/>
        <v>0</v>
      </c>
      <c r="AQ416" s="1081">
        <f t="shared" si="219"/>
        <v>0</v>
      </c>
      <c r="AR416" s="1079">
        <f t="shared" si="197"/>
        <v>0</v>
      </c>
      <c r="AS416" s="153"/>
      <c r="AT416" s="1082"/>
      <c r="AU416" s="523"/>
      <c r="AV416" s="1083" t="str">
        <f t="shared" si="198"/>
        <v>CA</v>
      </c>
      <c r="AW416" s="1083" t="str">
        <f t="shared" si="198"/>
        <v>CL</v>
      </c>
      <c r="AX416" s="1083" t="str">
        <f t="shared" si="198"/>
        <v>AIC</v>
      </c>
      <c r="AY416" s="1083" t="str">
        <f t="shared" si="187"/>
        <v>ERB</v>
      </c>
      <c r="AZ416" s="1083" t="str">
        <f t="shared" si="187"/>
        <v>GRB</v>
      </c>
      <c r="BA416" s="1083" t="str">
        <f t="shared" si="187"/>
        <v>Non-Op</v>
      </c>
      <c r="BC416" s="623"/>
      <c r="BD416" s="623"/>
      <c r="BF416" s="623"/>
      <c r="BG416" s="623"/>
      <c r="BH416" s="623"/>
      <c r="BI416" s="623"/>
      <c r="BJ416" s="623"/>
      <c r="BK416" s="623"/>
      <c r="BL416" s="623"/>
      <c r="BN416" s="902"/>
    </row>
    <row r="417" spans="1:66" s="638" customFormat="1" ht="12" customHeight="1">
      <c r="A417" s="643">
        <v>16504063</v>
      </c>
      <c r="B417" s="644" t="s">
        <v>3701</v>
      </c>
      <c r="C417" s="634" t="s">
        <v>1767</v>
      </c>
      <c r="D417" s="635" t="s">
        <v>3098</v>
      </c>
      <c r="E417" s="635"/>
      <c r="F417" s="634"/>
      <c r="G417" s="635"/>
      <c r="H417" s="1168">
        <v>0</v>
      </c>
      <c r="I417" s="1168">
        <v>0</v>
      </c>
      <c r="J417" s="1168">
        <v>0</v>
      </c>
      <c r="K417" s="1168">
        <v>0</v>
      </c>
      <c r="L417" s="1168">
        <v>0</v>
      </c>
      <c r="M417" s="1168">
        <v>0</v>
      </c>
      <c r="N417" s="1168">
        <v>0</v>
      </c>
      <c r="O417" s="1168">
        <v>0</v>
      </c>
      <c r="P417" s="1168">
        <v>0</v>
      </c>
      <c r="Q417" s="1168">
        <v>0</v>
      </c>
      <c r="R417" s="1168">
        <v>0</v>
      </c>
      <c r="S417" s="1168">
        <v>0</v>
      </c>
      <c r="T417" s="1168">
        <v>0</v>
      </c>
      <c r="U417" s="567"/>
      <c r="V417" s="567">
        <f t="shared" si="194"/>
        <v>0</v>
      </c>
      <c r="W417" s="1084"/>
      <c r="X417" s="1085"/>
      <c r="Y417" s="591">
        <f t="shared" si="212"/>
        <v>0</v>
      </c>
      <c r="Z417" s="899">
        <f t="shared" si="212"/>
        <v>0</v>
      </c>
      <c r="AA417" s="899">
        <f t="shared" si="212"/>
        <v>0</v>
      </c>
      <c r="AB417" s="1080">
        <f t="shared" si="199"/>
        <v>0</v>
      </c>
      <c r="AC417" s="1079">
        <f t="shared" si="200"/>
        <v>0</v>
      </c>
      <c r="AD417" s="899">
        <f t="shared" si="218"/>
        <v>0</v>
      </c>
      <c r="AE417" s="903">
        <f t="shared" si="206"/>
        <v>0</v>
      </c>
      <c r="AF417" s="1080">
        <f t="shared" si="207"/>
        <v>0</v>
      </c>
      <c r="AG417" s="1081">
        <f t="shared" si="201"/>
        <v>0</v>
      </c>
      <c r="AH417" s="1079">
        <f t="shared" si="202"/>
        <v>0</v>
      </c>
      <c r="AI417" s="901">
        <f t="shared" si="209"/>
        <v>0</v>
      </c>
      <c r="AJ417" s="899">
        <f t="shared" si="209"/>
        <v>0</v>
      </c>
      <c r="AK417" s="899">
        <f t="shared" si="209"/>
        <v>0</v>
      </c>
      <c r="AL417" s="1080">
        <f t="shared" si="203"/>
        <v>0</v>
      </c>
      <c r="AM417" s="1079">
        <f t="shared" si="204"/>
        <v>0</v>
      </c>
      <c r="AN417" s="899">
        <f t="shared" si="195"/>
        <v>0</v>
      </c>
      <c r="AO417" s="899">
        <f t="shared" si="196"/>
        <v>0</v>
      </c>
      <c r="AP417" s="899">
        <f t="shared" si="205"/>
        <v>0</v>
      </c>
      <c r="AQ417" s="1081">
        <f t="shared" si="219"/>
        <v>0</v>
      </c>
      <c r="AR417" s="1079">
        <f t="shared" si="197"/>
        <v>0</v>
      </c>
      <c r="AS417" s="153"/>
      <c r="AT417" s="1082"/>
      <c r="AU417" s="523"/>
      <c r="AV417" s="1083" t="str">
        <f t="shared" si="198"/>
        <v>CA</v>
      </c>
      <c r="AW417" s="1083" t="str">
        <f t="shared" si="198"/>
        <v>CL</v>
      </c>
      <c r="AX417" s="1083" t="str">
        <f t="shared" si="198"/>
        <v>AIC</v>
      </c>
      <c r="AY417" s="1083" t="str">
        <f t="shared" si="187"/>
        <v>ERB</v>
      </c>
      <c r="AZ417" s="1083" t="str">
        <f t="shared" si="187"/>
        <v>GRB</v>
      </c>
      <c r="BA417" s="1083" t="str">
        <f t="shared" si="187"/>
        <v>Non-Op</v>
      </c>
      <c r="BC417" s="623"/>
      <c r="BD417" s="623"/>
      <c r="BF417" s="623"/>
      <c r="BG417" s="623"/>
      <c r="BH417" s="623"/>
      <c r="BI417" s="623"/>
      <c r="BJ417" s="623"/>
      <c r="BK417" s="623"/>
      <c r="BL417" s="623"/>
      <c r="BN417" s="902"/>
    </row>
    <row r="418" spans="1:66" s="638" customFormat="1" ht="12" customHeight="1">
      <c r="A418" s="643">
        <v>16504073</v>
      </c>
      <c r="B418" s="644" t="s">
        <v>3702</v>
      </c>
      <c r="C418" s="634" t="s">
        <v>1741</v>
      </c>
      <c r="D418" s="635" t="s">
        <v>3098</v>
      </c>
      <c r="E418" s="635"/>
      <c r="F418" s="634"/>
      <c r="G418" s="635"/>
      <c r="H418" s="1168">
        <v>0</v>
      </c>
      <c r="I418" s="1168">
        <v>0</v>
      </c>
      <c r="J418" s="1168">
        <v>0</v>
      </c>
      <c r="K418" s="1168">
        <v>0</v>
      </c>
      <c r="L418" s="1168">
        <v>0</v>
      </c>
      <c r="M418" s="1168">
        <v>0</v>
      </c>
      <c r="N418" s="1168">
        <v>0</v>
      </c>
      <c r="O418" s="1168">
        <v>0</v>
      </c>
      <c r="P418" s="1168">
        <v>0</v>
      </c>
      <c r="Q418" s="1168">
        <v>0</v>
      </c>
      <c r="R418" s="1168">
        <v>0</v>
      </c>
      <c r="S418" s="1168">
        <v>0</v>
      </c>
      <c r="T418" s="1168">
        <v>0</v>
      </c>
      <c r="U418" s="567"/>
      <c r="V418" s="567">
        <f t="shared" si="194"/>
        <v>0</v>
      </c>
      <c r="W418" s="1084"/>
      <c r="X418" s="1085"/>
      <c r="Y418" s="591">
        <f t="shared" si="212"/>
        <v>0</v>
      </c>
      <c r="Z418" s="899">
        <f t="shared" si="212"/>
        <v>0</v>
      </c>
      <c r="AA418" s="899">
        <f t="shared" si="212"/>
        <v>0</v>
      </c>
      <c r="AB418" s="1080">
        <f t="shared" si="199"/>
        <v>0</v>
      </c>
      <c r="AC418" s="1079">
        <f t="shared" si="200"/>
        <v>0</v>
      </c>
      <c r="AD418" s="899">
        <f t="shared" si="218"/>
        <v>0</v>
      </c>
      <c r="AE418" s="903">
        <f t="shared" si="206"/>
        <v>0</v>
      </c>
      <c r="AF418" s="1080">
        <f t="shared" si="207"/>
        <v>0</v>
      </c>
      <c r="AG418" s="1081">
        <f t="shared" si="201"/>
        <v>0</v>
      </c>
      <c r="AH418" s="1079">
        <f t="shared" si="202"/>
        <v>0</v>
      </c>
      <c r="AI418" s="901">
        <f t="shared" si="209"/>
        <v>0</v>
      </c>
      <c r="AJ418" s="899">
        <f t="shared" si="209"/>
        <v>0</v>
      </c>
      <c r="AK418" s="899">
        <f t="shared" si="209"/>
        <v>0</v>
      </c>
      <c r="AL418" s="1080">
        <f t="shared" si="203"/>
        <v>0</v>
      </c>
      <c r="AM418" s="1079">
        <f t="shared" si="204"/>
        <v>0</v>
      </c>
      <c r="AN418" s="899">
        <f t="shared" si="195"/>
        <v>0</v>
      </c>
      <c r="AO418" s="899">
        <f t="shared" si="196"/>
        <v>0</v>
      </c>
      <c r="AP418" s="899">
        <f t="shared" si="205"/>
        <v>0</v>
      </c>
      <c r="AQ418" s="1081">
        <f t="shared" si="219"/>
        <v>0</v>
      </c>
      <c r="AR418" s="1079">
        <f t="shared" si="197"/>
        <v>0</v>
      </c>
      <c r="AS418" s="153"/>
      <c r="AT418" s="1082"/>
      <c r="AU418" s="523"/>
      <c r="AV418" s="1083" t="str">
        <f t="shared" si="198"/>
        <v>CA</v>
      </c>
      <c r="AW418" s="1083" t="str">
        <f t="shared" si="198"/>
        <v>CL</v>
      </c>
      <c r="AX418" s="1083" t="str">
        <f t="shared" si="198"/>
        <v>AIC</v>
      </c>
      <c r="AY418" s="1083" t="str">
        <f t="shared" si="187"/>
        <v>ERB</v>
      </c>
      <c r="AZ418" s="1083" t="str">
        <f t="shared" si="187"/>
        <v>GRB</v>
      </c>
      <c r="BA418" s="1083" t="str">
        <f t="shared" si="187"/>
        <v>Non-Op</v>
      </c>
      <c r="BC418" s="623"/>
      <c r="BD418" s="623"/>
      <c r="BF418" s="623"/>
      <c r="BG418" s="623"/>
      <c r="BH418" s="623"/>
      <c r="BI418" s="623"/>
      <c r="BJ418" s="623"/>
      <c r="BK418" s="623"/>
      <c r="BL418" s="623"/>
      <c r="BN418" s="634"/>
    </row>
    <row r="419" spans="1:66" s="638" customFormat="1" ht="12" customHeight="1">
      <c r="A419" s="643">
        <v>16504083</v>
      </c>
      <c r="B419" s="644" t="s">
        <v>3703</v>
      </c>
      <c r="C419" s="634" t="s">
        <v>1740</v>
      </c>
      <c r="D419" s="635" t="s">
        <v>3098</v>
      </c>
      <c r="E419" s="635"/>
      <c r="F419" s="634"/>
      <c r="G419" s="635"/>
      <c r="H419" s="1168">
        <v>0</v>
      </c>
      <c r="I419" s="1168">
        <v>0</v>
      </c>
      <c r="J419" s="1168">
        <v>0</v>
      </c>
      <c r="K419" s="1168">
        <v>0</v>
      </c>
      <c r="L419" s="1168">
        <v>0</v>
      </c>
      <c r="M419" s="1168">
        <v>0</v>
      </c>
      <c r="N419" s="1168">
        <v>0</v>
      </c>
      <c r="O419" s="1168">
        <v>0</v>
      </c>
      <c r="P419" s="1168">
        <v>0</v>
      </c>
      <c r="Q419" s="1168">
        <v>0</v>
      </c>
      <c r="R419" s="1168">
        <v>0</v>
      </c>
      <c r="S419" s="1168">
        <v>0</v>
      </c>
      <c r="T419" s="1168">
        <v>0</v>
      </c>
      <c r="U419" s="567"/>
      <c r="V419" s="567">
        <f t="shared" si="194"/>
        <v>0</v>
      </c>
      <c r="W419" s="1084"/>
      <c r="X419" s="1085"/>
      <c r="Y419" s="591">
        <f t="shared" si="212"/>
        <v>0</v>
      </c>
      <c r="Z419" s="899">
        <f t="shared" si="212"/>
        <v>0</v>
      </c>
      <c r="AA419" s="899">
        <f t="shared" si="212"/>
        <v>0</v>
      </c>
      <c r="AB419" s="1080">
        <f t="shared" si="199"/>
        <v>0</v>
      </c>
      <c r="AC419" s="1079">
        <f t="shared" si="200"/>
        <v>0</v>
      </c>
      <c r="AD419" s="899">
        <f t="shared" si="218"/>
        <v>0</v>
      </c>
      <c r="AE419" s="903">
        <f t="shared" si="206"/>
        <v>0</v>
      </c>
      <c r="AF419" s="1080">
        <f t="shared" si="207"/>
        <v>0</v>
      </c>
      <c r="AG419" s="1081">
        <f t="shared" si="201"/>
        <v>0</v>
      </c>
      <c r="AH419" s="1079">
        <f t="shared" si="202"/>
        <v>0</v>
      </c>
      <c r="AI419" s="901">
        <f t="shared" si="209"/>
        <v>0</v>
      </c>
      <c r="AJ419" s="899">
        <f t="shared" si="209"/>
        <v>0</v>
      </c>
      <c r="AK419" s="899">
        <f t="shared" si="209"/>
        <v>0</v>
      </c>
      <c r="AL419" s="1080">
        <f t="shared" si="203"/>
        <v>0</v>
      </c>
      <c r="AM419" s="1079">
        <f t="shared" si="204"/>
        <v>0</v>
      </c>
      <c r="AN419" s="899">
        <f t="shared" si="195"/>
        <v>0</v>
      </c>
      <c r="AO419" s="899">
        <f t="shared" si="196"/>
        <v>0</v>
      </c>
      <c r="AP419" s="899">
        <f t="shared" si="205"/>
        <v>0</v>
      </c>
      <c r="AQ419" s="1081">
        <f t="shared" si="219"/>
        <v>0</v>
      </c>
      <c r="AR419" s="1079">
        <f t="shared" si="197"/>
        <v>0</v>
      </c>
      <c r="AS419" s="153"/>
      <c r="AT419" s="1082"/>
      <c r="AU419" s="523"/>
      <c r="AV419" s="1083" t="str">
        <f t="shared" si="198"/>
        <v>CA</v>
      </c>
      <c r="AW419" s="1083" t="str">
        <f t="shared" si="198"/>
        <v>CL</v>
      </c>
      <c r="AX419" s="1083" t="str">
        <f t="shared" si="198"/>
        <v>AIC</v>
      </c>
      <c r="AY419" s="1083" t="str">
        <f t="shared" si="187"/>
        <v>ERB</v>
      </c>
      <c r="AZ419" s="1083" t="str">
        <f t="shared" si="187"/>
        <v>GRB</v>
      </c>
      <c r="BA419" s="1083" t="str">
        <f t="shared" si="187"/>
        <v>Non-Op</v>
      </c>
      <c r="BC419" s="623"/>
      <c r="BD419" s="623"/>
      <c r="BF419" s="623"/>
      <c r="BG419" s="623"/>
      <c r="BH419" s="623"/>
      <c r="BI419" s="623"/>
      <c r="BJ419" s="623"/>
      <c r="BK419" s="623"/>
      <c r="BL419" s="623"/>
      <c r="BN419" s="634"/>
    </row>
    <row r="420" spans="1:66" s="638" customFormat="1" ht="12" customHeight="1">
      <c r="A420" s="643">
        <v>16504093</v>
      </c>
      <c r="B420" s="644" t="s">
        <v>3704</v>
      </c>
      <c r="C420" s="634" t="s">
        <v>1768</v>
      </c>
      <c r="D420" s="635" t="s">
        <v>3098</v>
      </c>
      <c r="E420" s="635"/>
      <c r="F420" s="634"/>
      <c r="G420" s="635"/>
      <c r="H420" s="1168">
        <v>0</v>
      </c>
      <c r="I420" s="1168">
        <v>0</v>
      </c>
      <c r="J420" s="1168">
        <v>0</v>
      </c>
      <c r="K420" s="1168">
        <v>0</v>
      </c>
      <c r="L420" s="1168">
        <v>0</v>
      </c>
      <c r="M420" s="1168">
        <v>0</v>
      </c>
      <c r="N420" s="1168">
        <v>0</v>
      </c>
      <c r="O420" s="1168">
        <v>0</v>
      </c>
      <c r="P420" s="1168">
        <v>0</v>
      </c>
      <c r="Q420" s="1168">
        <v>0</v>
      </c>
      <c r="R420" s="1168">
        <v>0</v>
      </c>
      <c r="S420" s="1168">
        <v>0</v>
      </c>
      <c r="T420" s="1168">
        <v>0</v>
      </c>
      <c r="U420" s="567"/>
      <c r="V420" s="567">
        <f t="shared" si="194"/>
        <v>0</v>
      </c>
      <c r="W420" s="1084"/>
      <c r="X420" s="1085"/>
      <c r="Y420" s="591">
        <f t="shared" si="212"/>
        <v>0</v>
      </c>
      <c r="Z420" s="899">
        <f t="shared" si="212"/>
        <v>0</v>
      </c>
      <c r="AA420" s="899">
        <f t="shared" si="212"/>
        <v>0</v>
      </c>
      <c r="AB420" s="1080">
        <f t="shared" si="199"/>
        <v>0</v>
      </c>
      <c r="AC420" s="1079">
        <f t="shared" si="200"/>
        <v>0</v>
      </c>
      <c r="AD420" s="899">
        <f t="shared" si="218"/>
        <v>0</v>
      </c>
      <c r="AE420" s="903">
        <f t="shared" si="206"/>
        <v>0</v>
      </c>
      <c r="AF420" s="1080">
        <f t="shared" si="207"/>
        <v>0</v>
      </c>
      <c r="AG420" s="1081">
        <f t="shared" si="201"/>
        <v>0</v>
      </c>
      <c r="AH420" s="1079">
        <f t="shared" si="202"/>
        <v>0</v>
      </c>
      <c r="AI420" s="901">
        <f t="shared" si="209"/>
        <v>0</v>
      </c>
      <c r="AJ420" s="899">
        <f t="shared" si="209"/>
        <v>0</v>
      </c>
      <c r="AK420" s="899">
        <f t="shared" si="209"/>
        <v>0</v>
      </c>
      <c r="AL420" s="1080">
        <f t="shared" si="203"/>
        <v>0</v>
      </c>
      <c r="AM420" s="1079">
        <f t="shared" si="204"/>
        <v>0</v>
      </c>
      <c r="AN420" s="899">
        <f t="shared" si="195"/>
        <v>0</v>
      </c>
      <c r="AO420" s="899">
        <f t="shared" si="196"/>
        <v>0</v>
      </c>
      <c r="AP420" s="899">
        <f t="shared" si="205"/>
        <v>0</v>
      </c>
      <c r="AQ420" s="1081">
        <f t="shared" si="219"/>
        <v>0</v>
      </c>
      <c r="AR420" s="1079">
        <f t="shared" si="197"/>
        <v>0</v>
      </c>
      <c r="AS420" s="153"/>
      <c r="AT420" s="1082" t="s">
        <v>2777</v>
      </c>
      <c r="AU420" s="523"/>
      <c r="AV420" s="1083" t="str">
        <f t="shared" si="198"/>
        <v>CA</v>
      </c>
      <c r="AW420" s="1083" t="str">
        <f t="shared" si="198"/>
        <v>CL</v>
      </c>
      <c r="AX420" s="1083" t="str">
        <f t="shared" si="198"/>
        <v>AIC</v>
      </c>
      <c r="AY420" s="1083" t="str">
        <f t="shared" si="187"/>
        <v>ERB</v>
      </c>
      <c r="AZ420" s="1083" t="str">
        <f t="shared" si="187"/>
        <v>GRB</v>
      </c>
      <c r="BA420" s="1083" t="str">
        <f t="shared" si="187"/>
        <v>Non-Op</v>
      </c>
      <c r="BC420" s="623"/>
      <c r="BD420" s="623"/>
      <c r="BF420" s="623"/>
      <c r="BG420" s="623"/>
      <c r="BH420" s="623"/>
      <c r="BI420" s="623"/>
      <c r="BJ420" s="623"/>
      <c r="BK420" s="623"/>
      <c r="BL420" s="623"/>
      <c r="BN420" s="634"/>
    </row>
    <row r="421" spans="1:66" s="638" customFormat="1" ht="12" customHeight="1">
      <c r="A421" s="643">
        <v>16504101</v>
      </c>
      <c r="B421" s="644" t="s">
        <v>3705</v>
      </c>
      <c r="C421" s="634" t="s">
        <v>1724</v>
      </c>
      <c r="D421" s="635" t="s">
        <v>3098</v>
      </c>
      <c r="E421" s="635"/>
      <c r="F421" s="634"/>
      <c r="G421" s="635"/>
      <c r="H421" s="1168">
        <v>0</v>
      </c>
      <c r="I421" s="1168">
        <v>0</v>
      </c>
      <c r="J421" s="1168">
        <v>0</v>
      </c>
      <c r="K421" s="1168">
        <v>0</v>
      </c>
      <c r="L421" s="1168">
        <v>0</v>
      </c>
      <c r="M421" s="1168">
        <v>0</v>
      </c>
      <c r="N421" s="1168">
        <v>0</v>
      </c>
      <c r="O421" s="1168">
        <v>0</v>
      </c>
      <c r="P421" s="1168">
        <v>0</v>
      </c>
      <c r="Q421" s="1168">
        <v>0</v>
      </c>
      <c r="R421" s="1168">
        <v>0</v>
      </c>
      <c r="S421" s="1168">
        <v>0</v>
      </c>
      <c r="T421" s="1168">
        <v>0</v>
      </c>
      <c r="U421" s="567"/>
      <c r="V421" s="567">
        <f t="shared" si="194"/>
        <v>0</v>
      </c>
      <c r="W421" s="1084"/>
      <c r="X421" s="1085"/>
      <c r="Y421" s="591">
        <f t="shared" si="212"/>
        <v>0</v>
      </c>
      <c r="Z421" s="899">
        <f t="shared" si="212"/>
        <v>0</v>
      </c>
      <c r="AA421" s="899">
        <f t="shared" si="212"/>
        <v>0</v>
      </c>
      <c r="AB421" s="1080">
        <f t="shared" si="199"/>
        <v>0</v>
      </c>
      <c r="AC421" s="1079">
        <f t="shared" si="200"/>
        <v>0</v>
      </c>
      <c r="AD421" s="899">
        <f t="shared" si="218"/>
        <v>0</v>
      </c>
      <c r="AE421" s="903">
        <f t="shared" si="206"/>
        <v>0</v>
      </c>
      <c r="AF421" s="1080">
        <f t="shared" si="207"/>
        <v>0</v>
      </c>
      <c r="AG421" s="1081">
        <f t="shared" si="201"/>
        <v>0</v>
      </c>
      <c r="AH421" s="1079">
        <f t="shared" si="202"/>
        <v>0</v>
      </c>
      <c r="AI421" s="901">
        <f t="shared" si="209"/>
        <v>0</v>
      </c>
      <c r="AJ421" s="899">
        <f t="shared" si="209"/>
        <v>0</v>
      </c>
      <c r="AK421" s="899">
        <f t="shared" si="209"/>
        <v>0</v>
      </c>
      <c r="AL421" s="1080">
        <f t="shared" si="203"/>
        <v>0</v>
      </c>
      <c r="AM421" s="1079">
        <f t="shared" si="204"/>
        <v>0</v>
      </c>
      <c r="AN421" s="899">
        <f t="shared" si="195"/>
        <v>0</v>
      </c>
      <c r="AO421" s="899">
        <f t="shared" si="196"/>
        <v>0</v>
      </c>
      <c r="AP421" s="899">
        <f t="shared" si="205"/>
        <v>0</v>
      </c>
      <c r="AQ421" s="1081">
        <f t="shared" si="219"/>
        <v>0</v>
      </c>
      <c r="AR421" s="1079">
        <f t="shared" si="197"/>
        <v>0</v>
      </c>
      <c r="AS421" s="153"/>
      <c r="AT421" s="1082"/>
      <c r="AU421" s="523"/>
      <c r="AV421" s="1083" t="str">
        <f t="shared" si="198"/>
        <v>CA</v>
      </c>
      <c r="AW421" s="1083" t="str">
        <f t="shared" si="198"/>
        <v>CL</v>
      </c>
      <c r="AX421" s="1083" t="str">
        <f t="shared" si="198"/>
        <v>AIC</v>
      </c>
      <c r="AY421" s="1083" t="str">
        <f t="shared" si="187"/>
        <v>ERB</v>
      </c>
      <c r="AZ421" s="1083" t="str">
        <f t="shared" si="187"/>
        <v>GRB</v>
      </c>
      <c r="BA421" s="1083" t="str">
        <f t="shared" si="187"/>
        <v>Non-Op</v>
      </c>
      <c r="BC421" s="623"/>
      <c r="BD421" s="623"/>
      <c r="BF421" s="623"/>
      <c r="BG421" s="623"/>
      <c r="BH421" s="623"/>
      <c r="BI421" s="623"/>
      <c r="BJ421" s="623"/>
      <c r="BK421" s="623"/>
      <c r="BL421" s="623"/>
      <c r="BN421" s="634"/>
    </row>
    <row r="422" spans="1:66" s="638" customFormat="1" ht="12" customHeight="1">
      <c r="A422" s="643">
        <v>16504112</v>
      </c>
      <c r="B422" s="644" t="s">
        <v>3706</v>
      </c>
      <c r="C422" s="634" t="s">
        <v>1769</v>
      </c>
      <c r="D422" s="635" t="s">
        <v>1384</v>
      </c>
      <c r="E422" s="635"/>
      <c r="F422" s="634"/>
      <c r="G422" s="635"/>
      <c r="H422" s="1168">
        <v>563700</v>
      </c>
      <c r="I422" s="1168">
        <v>563700</v>
      </c>
      <c r="J422" s="1168">
        <v>563700</v>
      </c>
      <c r="K422" s="1168">
        <v>451200</v>
      </c>
      <c r="L422" s="1168">
        <v>451200</v>
      </c>
      <c r="M422" s="1168">
        <v>451200</v>
      </c>
      <c r="N422" s="1168">
        <v>355650</v>
      </c>
      <c r="O422" s="1168">
        <v>355650</v>
      </c>
      <c r="P422" s="1168">
        <v>355650</v>
      </c>
      <c r="Q422" s="1168">
        <v>829688.29</v>
      </c>
      <c r="R422" s="1168">
        <v>829688.29</v>
      </c>
      <c r="S422" s="1168">
        <v>829688.29</v>
      </c>
      <c r="T422" s="1168">
        <v>545371.74</v>
      </c>
      <c r="U422" s="567"/>
      <c r="V422" s="567">
        <f t="shared" si="194"/>
        <v>549295.89500000002</v>
      </c>
      <c r="W422" s="1096"/>
      <c r="X422" s="1097"/>
      <c r="Y422" s="591">
        <f t="shared" si="212"/>
        <v>0</v>
      </c>
      <c r="Z422" s="899">
        <f t="shared" si="212"/>
        <v>0</v>
      </c>
      <c r="AA422" s="899">
        <f t="shared" si="212"/>
        <v>0</v>
      </c>
      <c r="AB422" s="1080">
        <f t="shared" si="199"/>
        <v>545371.74</v>
      </c>
      <c r="AC422" s="1079">
        <f t="shared" si="200"/>
        <v>0</v>
      </c>
      <c r="AD422" s="899">
        <f t="shared" si="218"/>
        <v>0</v>
      </c>
      <c r="AE422" s="903">
        <f t="shared" si="206"/>
        <v>0</v>
      </c>
      <c r="AF422" s="1080">
        <f t="shared" si="207"/>
        <v>545371.74</v>
      </c>
      <c r="AG422" s="1081">
        <f t="shared" si="201"/>
        <v>545371.74</v>
      </c>
      <c r="AH422" s="1079">
        <f t="shared" si="202"/>
        <v>0</v>
      </c>
      <c r="AI422" s="901"/>
      <c r="AJ422" s="899"/>
      <c r="AK422" s="899"/>
      <c r="AL422" s="1080">
        <f t="shared" si="203"/>
        <v>549295.89500000002</v>
      </c>
      <c r="AM422" s="1079">
        <f t="shared" si="204"/>
        <v>0</v>
      </c>
      <c r="AN422" s="899">
        <f t="shared" si="195"/>
        <v>0</v>
      </c>
      <c r="AO422" s="899">
        <f t="shared" si="196"/>
        <v>0</v>
      </c>
      <c r="AP422" s="899">
        <f t="shared" si="205"/>
        <v>549295.89500000002</v>
      </c>
      <c r="AQ422" s="1081">
        <f t="shared" si="219"/>
        <v>549295.89500000002</v>
      </c>
      <c r="AR422" s="1079">
        <f t="shared" si="197"/>
        <v>0</v>
      </c>
      <c r="AS422" s="153"/>
      <c r="AT422" s="1082"/>
      <c r="AU422" s="523"/>
      <c r="AV422" s="1083" t="str">
        <f t="shared" si="198"/>
        <v>CA</v>
      </c>
      <c r="AW422" s="1083" t="str">
        <f t="shared" si="198"/>
        <v>CL</v>
      </c>
      <c r="AX422" s="1083" t="str">
        <f t="shared" si="198"/>
        <v>AIC</v>
      </c>
      <c r="AY422" s="1083" t="str">
        <f t="shared" si="187"/>
        <v>ERB</v>
      </c>
      <c r="AZ422" s="1083" t="str">
        <f t="shared" si="187"/>
        <v>GRB</v>
      </c>
      <c r="BA422" s="1083" t="str">
        <f t="shared" si="187"/>
        <v>Non-Op</v>
      </c>
      <c r="BC422" s="623"/>
      <c r="BD422" s="623"/>
      <c r="BF422" s="623"/>
      <c r="BG422" s="623"/>
      <c r="BH422" s="623"/>
      <c r="BI422" s="623"/>
      <c r="BJ422" s="623"/>
      <c r="BK422" s="623"/>
      <c r="BL422" s="623"/>
      <c r="BN422" s="634"/>
    </row>
    <row r="423" spans="1:66" s="638" customFormat="1" ht="12" customHeight="1">
      <c r="A423" s="676">
        <v>16504171</v>
      </c>
      <c r="B423" s="635" t="s">
        <v>3707</v>
      </c>
      <c r="C423" s="634" t="s">
        <v>1727</v>
      </c>
      <c r="D423" s="635" t="s">
        <v>3098</v>
      </c>
      <c r="E423" s="635"/>
      <c r="F423" s="634"/>
      <c r="G423" s="635"/>
      <c r="H423" s="1168">
        <v>3879205.54</v>
      </c>
      <c r="I423" s="1168">
        <v>4319710.08</v>
      </c>
      <c r="J423" s="1168">
        <v>4319710.08</v>
      </c>
      <c r="K423" s="1168">
        <v>4319710.08</v>
      </c>
      <c r="L423" s="1168">
        <v>4319710.08</v>
      </c>
      <c r="M423" s="1168">
        <v>4767630.2300000004</v>
      </c>
      <c r="N423" s="1168">
        <v>4767630.2300000004</v>
      </c>
      <c r="O423" s="1168">
        <v>4767630.2300000004</v>
      </c>
      <c r="P423" s="1168">
        <v>4999604.43</v>
      </c>
      <c r="Q423" s="1168">
        <v>4999604.43</v>
      </c>
      <c r="R423" s="1168">
        <v>4999604.43</v>
      </c>
      <c r="S423" s="1168">
        <v>5455760.9199999999</v>
      </c>
      <c r="T423" s="1168">
        <v>5455760.9199999999</v>
      </c>
      <c r="U423" s="567"/>
      <c r="V423" s="567">
        <f t="shared" si="194"/>
        <v>4725315.7041666666</v>
      </c>
      <c r="W423" s="1084"/>
      <c r="X423" s="1085"/>
      <c r="Y423" s="591">
        <f t="shared" si="212"/>
        <v>5455760.9199999999</v>
      </c>
      <c r="Z423" s="899">
        <f t="shared" si="212"/>
        <v>0</v>
      </c>
      <c r="AA423" s="899">
        <f t="shared" si="212"/>
        <v>0</v>
      </c>
      <c r="AB423" s="1080">
        <f t="shared" si="199"/>
        <v>0</v>
      </c>
      <c r="AC423" s="1079">
        <f t="shared" si="200"/>
        <v>0</v>
      </c>
      <c r="AD423" s="899">
        <f t="shared" si="218"/>
        <v>0</v>
      </c>
      <c r="AE423" s="903">
        <f t="shared" si="206"/>
        <v>0</v>
      </c>
      <c r="AF423" s="1080">
        <f t="shared" si="207"/>
        <v>0</v>
      </c>
      <c r="AG423" s="1081">
        <f t="shared" si="201"/>
        <v>0</v>
      </c>
      <c r="AH423" s="1079">
        <f t="shared" si="202"/>
        <v>0</v>
      </c>
      <c r="AI423" s="901">
        <f t="shared" ref="AI423:AK442" si="220">IF($D423=AI$5,$V423,0)</f>
        <v>4725315.7041666666</v>
      </c>
      <c r="AJ423" s="899">
        <f t="shared" si="220"/>
        <v>0</v>
      </c>
      <c r="AK423" s="899">
        <f t="shared" si="220"/>
        <v>0</v>
      </c>
      <c r="AL423" s="1080">
        <f t="shared" si="203"/>
        <v>0</v>
      </c>
      <c r="AM423" s="1079">
        <f t="shared" si="204"/>
        <v>0</v>
      </c>
      <c r="AN423" s="899">
        <f t="shared" si="195"/>
        <v>0</v>
      </c>
      <c r="AO423" s="899">
        <f t="shared" si="196"/>
        <v>0</v>
      </c>
      <c r="AP423" s="899">
        <f t="shared" si="205"/>
        <v>0</v>
      </c>
      <c r="AQ423" s="1081">
        <f t="shared" si="219"/>
        <v>0</v>
      </c>
      <c r="AR423" s="1079">
        <f t="shared" si="197"/>
        <v>0</v>
      </c>
      <c r="AS423" s="153"/>
      <c r="AT423" s="1082"/>
      <c r="AU423" s="523"/>
      <c r="AV423" s="1083" t="str">
        <f t="shared" si="198"/>
        <v>CA</v>
      </c>
      <c r="AW423" s="1083" t="str">
        <f t="shared" si="198"/>
        <v>CL</v>
      </c>
      <c r="AX423" s="1083" t="str">
        <f t="shared" si="198"/>
        <v>AIC</v>
      </c>
      <c r="AY423" s="1083" t="str">
        <f t="shared" si="187"/>
        <v>ERB</v>
      </c>
      <c r="AZ423" s="1083" t="str">
        <f t="shared" si="187"/>
        <v>GRB</v>
      </c>
      <c r="BA423" s="1083" t="str">
        <f t="shared" si="187"/>
        <v>Non-Op</v>
      </c>
      <c r="BC423" s="623"/>
      <c r="BD423" s="623"/>
      <c r="BF423" s="623"/>
      <c r="BG423" s="623"/>
      <c r="BH423" s="623"/>
      <c r="BI423" s="623"/>
      <c r="BJ423" s="623"/>
      <c r="BK423" s="623"/>
      <c r="BL423" s="623"/>
      <c r="BN423" s="634"/>
    </row>
    <row r="424" spans="1:66" s="638" customFormat="1" ht="12" customHeight="1">
      <c r="A424" s="676">
        <v>16504181</v>
      </c>
      <c r="B424" s="635" t="s">
        <v>3708</v>
      </c>
      <c r="C424" s="635" t="s">
        <v>1728</v>
      </c>
      <c r="D424" s="635" t="s">
        <v>3098</v>
      </c>
      <c r="E424" s="635"/>
      <c r="F424" s="635"/>
      <c r="G424" s="635"/>
      <c r="H424" s="1168">
        <v>2129168.4500000002</v>
      </c>
      <c r="I424" s="1168">
        <v>2370962.36</v>
      </c>
      <c r="J424" s="1168">
        <v>2370962.36</v>
      </c>
      <c r="K424" s="1168">
        <v>2370962.36</v>
      </c>
      <c r="L424" s="1168">
        <v>2370962.36</v>
      </c>
      <c r="M424" s="1168">
        <v>2616826.77</v>
      </c>
      <c r="N424" s="1168">
        <v>2616826.77</v>
      </c>
      <c r="O424" s="1168">
        <v>2616826.77</v>
      </c>
      <c r="P424" s="1168">
        <v>2744157.92</v>
      </c>
      <c r="Q424" s="1168">
        <v>2744157.92</v>
      </c>
      <c r="R424" s="1168">
        <v>2744157.92</v>
      </c>
      <c r="S424" s="1168">
        <v>2994543.22</v>
      </c>
      <c r="T424" s="1168">
        <v>2994543.22</v>
      </c>
      <c r="U424" s="567"/>
      <c r="V424" s="567">
        <f t="shared" si="194"/>
        <v>2593600.2137500006</v>
      </c>
      <c r="W424" s="1084"/>
      <c r="X424" s="1085"/>
      <c r="Y424" s="591">
        <f t="shared" si="212"/>
        <v>2994543.22</v>
      </c>
      <c r="Z424" s="899">
        <f t="shared" si="212"/>
        <v>0</v>
      </c>
      <c r="AA424" s="899">
        <f t="shared" si="212"/>
        <v>0</v>
      </c>
      <c r="AB424" s="1080">
        <f t="shared" si="199"/>
        <v>0</v>
      </c>
      <c r="AC424" s="1079">
        <f t="shared" si="200"/>
        <v>0</v>
      </c>
      <c r="AD424" s="899">
        <f t="shared" si="218"/>
        <v>0</v>
      </c>
      <c r="AE424" s="903">
        <f t="shared" si="206"/>
        <v>0</v>
      </c>
      <c r="AF424" s="1080">
        <f t="shared" si="207"/>
        <v>0</v>
      </c>
      <c r="AG424" s="1081">
        <f t="shared" si="201"/>
        <v>0</v>
      </c>
      <c r="AH424" s="1079">
        <f t="shared" si="202"/>
        <v>0</v>
      </c>
      <c r="AI424" s="901">
        <f t="shared" si="220"/>
        <v>2593600.2137500006</v>
      </c>
      <c r="AJ424" s="899">
        <f t="shared" si="220"/>
        <v>0</v>
      </c>
      <c r="AK424" s="899">
        <f t="shared" si="220"/>
        <v>0</v>
      </c>
      <c r="AL424" s="1080">
        <f t="shared" si="203"/>
        <v>0</v>
      </c>
      <c r="AM424" s="1079">
        <f t="shared" si="204"/>
        <v>0</v>
      </c>
      <c r="AN424" s="899">
        <f t="shared" si="195"/>
        <v>0</v>
      </c>
      <c r="AO424" s="899">
        <f t="shared" si="196"/>
        <v>0</v>
      </c>
      <c r="AP424" s="899">
        <f t="shared" si="205"/>
        <v>0</v>
      </c>
      <c r="AQ424" s="1081">
        <f t="shared" si="219"/>
        <v>0</v>
      </c>
      <c r="AR424" s="1079">
        <f t="shared" si="197"/>
        <v>0</v>
      </c>
      <c r="AS424" s="153"/>
      <c r="AT424" s="1082"/>
      <c r="AU424" s="523"/>
      <c r="AV424" s="1083" t="str">
        <f t="shared" si="198"/>
        <v>CA</v>
      </c>
      <c r="AW424" s="1083" t="str">
        <f t="shared" si="198"/>
        <v>CL</v>
      </c>
      <c r="AX424" s="1083" t="str">
        <f t="shared" si="198"/>
        <v>AIC</v>
      </c>
      <c r="AY424" s="1083" t="str">
        <f t="shared" si="187"/>
        <v>ERB</v>
      </c>
      <c r="AZ424" s="1083" t="str">
        <f t="shared" si="187"/>
        <v>GRB</v>
      </c>
      <c r="BA424" s="1083" t="str">
        <f t="shared" si="187"/>
        <v>Non-Op</v>
      </c>
      <c r="BC424" s="623"/>
      <c r="BD424" s="623"/>
      <c r="BF424" s="623"/>
      <c r="BG424" s="623"/>
      <c r="BH424" s="623"/>
      <c r="BI424" s="623"/>
      <c r="BJ424" s="623"/>
      <c r="BK424" s="623"/>
      <c r="BL424" s="623"/>
      <c r="BN424" s="634"/>
    </row>
    <row r="425" spans="1:66" s="638" customFormat="1" ht="12" customHeight="1">
      <c r="A425" s="676">
        <v>16504191</v>
      </c>
      <c r="B425" s="635" t="s">
        <v>3709</v>
      </c>
      <c r="C425" s="634" t="s">
        <v>1770</v>
      </c>
      <c r="D425" s="635" t="s">
        <v>3098</v>
      </c>
      <c r="E425" s="635"/>
      <c r="F425" s="634"/>
      <c r="G425" s="635"/>
      <c r="H425" s="1168">
        <v>61871.85</v>
      </c>
      <c r="I425" s="1168">
        <v>68905.850000000006</v>
      </c>
      <c r="J425" s="1168">
        <v>68905.850000000006</v>
      </c>
      <c r="K425" s="1168">
        <v>68905.850000000006</v>
      </c>
      <c r="L425" s="1168">
        <v>68905.850000000006</v>
      </c>
      <c r="M425" s="1168">
        <v>76058.37</v>
      </c>
      <c r="N425" s="1168">
        <v>76058.37</v>
      </c>
      <c r="O425" s="1168">
        <v>76058.37</v>
      </c>
      <c r="P425" s="1168">
        <v>79762.55</v>
      </c>
      <c r="Q425" s="1168">
        <v>79762.55</v>
      </c>
      <c r="R425" s="1168">
        <v>79762.55</v>
      </c>
      <c r="S425" s="1168">
        <v>87046.48</v>
      </c>
      <c r="T425" s="1168">
        <v>87046.48</v>
      </c>
      <c r="U425" s="567"/>
      <c r="V425" s="567">
        <f t="shared" si="194"/>
        <v>75382.650416666685</v>
      </c>
      <c r="W425" s="1084"/>
      <c r="X425" s="1085"/>
      <c r="Y425" s="591">
        <f t="shared" si="212"/>
        <v>87046.48</v>
      </c>
      <c r="Z425" s="899">
        <f t="shared" si="212"/>
        <v>0</v>
      </c>
      <c r="AA425" s="899">
        <f t="shared" si="212"/>
        <v>0</v>
      </c>
      <c r="AB425" s="1080">
        <f t="shared" si="199"/>
        <v>0</v>
      </c>
      <c r="AC425" s="1079">
        <f t="shared" si="200"/>
        <v>0</v>
      </c>
      <c r="AD425" s="899">
        <f t="shared" si="218"/>
        <v>0</v>
      </c>
      <c r="AE425" s="903">
        <f t="shared" si="206"/>
        <v>0</v>
      </c>
      <c r="AF425" s="1080">
        <f t="shared" si="207"/>
        <v>0</v>
      </c>
      <c r="AG425" s="1081">
        <f t="shared" si="201"/>
        <v>0</v>
      </c>
      <c r="AH425" s="1079">
        <f t="shared" si="202"/>
        <v>0</v>
      </c>
      <c r="AI425" s="901">
        <f t="shared" si="220"/>
        <v>75382.650416666685</v>
      </c>
      <c r="AJ425" s="899">
        <f t="shared" si="220"/>
        <v>0</v>
      </c>
      <c r="AK425" s="899">
        <f t="shared" si="220"/>
        <v>0</v>
      </c>
      <c r="AL425" s="1080">
        <f t="shared" si="203"/>
        <v>0</v>
      </c>
      <c r="AM425" s="1079">
        <f t="shared" si="204"/>
        <v>0</v>
      </c>
      <c r="AN425" s="899">
        <f t="shared" si="195"/>
        <v>0</v>
      </c>
      <c r="AO425" s="899">
        <f t="shared" si="196"/>
        <v>0</v>
      </c>
      <c r="AP425" s="899">
        <f t="shared" si="205"/>
        <v>0</v>
      </c>
      <c r="AQ425" s="1081">
        <f t="shared" si="219"/>
        <v>0</v>
      </c>
      <c r="AR425" s="1079">
        <f t="shared" si="197"/>
        <v>0</v>
      </c>
      <c r="AS425" s="153"/>
      <c r="AT425" s="1082"/>
      <c r="AU425" s="523"/>
      <c r="AV425" s="1083" t="str">
        <f t="shared" si="198"/>
        <v>CA</v>
      </c>
      <c r="AW425" s="1083" t="str">
        <f t="shared" si="198"/>
        <v>CL</v>
      </c>
      <c r="AX425" s="1083" t="str">
        <f t="shared" si="198"/>
        <v>AIC</v>
      </c>
      <c r="AY425" s="1083" t="str">
        <f t="shared" si="187"/>
        <v>ERB</v>
      </c>
      <c r="AZ425" s="1083" t="str">
        <f t="shared" si="187"/>
        <v>GRB</v>
      </c>
      <c r="BA425" s="1083" t="str">
        <f t="shared" si="187"/>
        <v>Non-Op</v>
      </c>
      <c r="BC425" s="623"/>
      <c r="BD425" s="623"/>
      <c r="BF425" s="623"/>
      <c r="BG425" s="623"/>
      <c r="BH425" s="623"/>
      <c r="BI425" s="623"/>
      <c r="BJ425" s="623"/>
      <c r="BK425" s="623"/>
      <c r="BL425" s="623"/>
      <c r="BN425" s="634"/>
    </row>
    <row r="426" spans="1:66" s="638" customFormat="1" ht="12" customHeight="1">
      <c r="A426" s="676">
        <v>16504201</v>
      </c>
      <c r="B426" s="635" t="s">
        <v>3710</v>
      </c>
      <c r="C426" s="635" t="s">
        <v>1690</v>
      </c>
      <c r="D426" s="635" t="s">
        <v>3098</v>
      </c>
      <c r="E426" s="635"/>
      <c r="F426" s="635"/>
      <c r="G426" s="635"/>
      <c r="H426" s="1168">
        <v>33006</v>
      </c>
      <c r="I426" s="1168">
        <v>33006</v>
      </c>
      <c r="J426" s="1168">
        <v>33006</v>
      </c>
      <c r="K426" s="1168">
        <v>33006</v>
      </c>
      <c r="L426" s="1168">
        <v>33006</v>
      </c>
      <c r="M426" s="1168">
        <v>33006</v>
      </c>
      <c r="N426" s="1168">
        <v>33006</v>
      </c>
      <c r="O426" s="1168">
        <v>33006</v>
      </c>
      <c r="P426" s="1168">
        <v>33006</v>
      </c>
      <c r="Q426" s="1168">
        <v>33006</v>
      </c>
      <c r="R426" s="1168">
        <v>33006</v>
      </c>
      <c r="S426" s="1168">
        <v>33006</v>
      </c>
      <c r="T426" s="1168">
        <v>33006</v>
      </c>
      <c r="U426" s="567"/>
      <c r="V426" s="567">
        <f t="shared" si="194"/>
        <v>33006</v>
      </c>
      <c r="W426" s="1084"/>
      <c r="X426" s="1085"/>
      <c r="Y426" s="591">
        <f t="shared" si="212"/>
        <v>33006</v>
      </c>
      <c r="Z426" s="899">
        <f t="shared" si="212"/>
        <v>0</v>
      </c>
      <c r="AA426" s="899">
        <f t="shared" si="212"/>
        <v>0</v>
      </c>
      <c r="AB426" s="1080">
        <f t="shared" si="199"/>
        <v>0</v>
      </c>
      <c r="AC426" s="1079">
        <f t="shared" si="200"/>
        <v>0</v>
      </c>
      <c r="AD426" s="899">
        <f t="shared" si="218"/>
        <v>0</v>
      </c>
      <c r="AE426" s="903">
        <f t="shared" si="206"/>
        <v>0</v>
      </c>
      <c r="AF426" s="1080">
        <f t="shared" si="207"/>
        <v>0</v>
      </c>
      <c r="AG426" s="1081">
        <f t="shared" si="201"/>
        <v>0</v>
      </c>
      <c r="AH426" s="1079">
        <f t="shared" si="202"/>
        <v>0</v>
      </c>
      <c r="AI426" s="901">
        <f t="shared" si="220"/>
        <v>33006</v>
      </c>
      <c r="AJ426" s="899">
        <f t="shared" si="220"/>
        <v>0</v>
      </c>
      <c r="AK426" s="899">
        <f t="shared" si="220"/>
        <v>0</v>
      </c>
      <c r="AL426" s="1080">
        <f t="shared" si="203"/>
        <v>0</v>
      </c>
      <c r="AM426" s="1079">
        <f t="shared" si="204"/>
        <v>0</v>
      </c>
      <c r="AN426" s="899">
        <f t="shared" si="195"/>
        <v>0</v>
      </c>
      <c r="AO426" s="899">
        <f t="shared" si="196"/>
        <v>0</v>
      </c>
      <c r="AP426" s="899">
        <f t="shared" si="205"/>
        <v>0</v>
      </c>
      <c r="AQ426" s="1081">
        <f t="shared" si="219"/>
        <v>0</v>
      </c>
      <c r="AR426" s="1079">
        <f t="shared" si="197"/>
        <v>0</v>
      </c>
      <c r="AS426" s="153"/>
      <c r="AT426" s="1082"/>
      <c r="AU426" s="523"/>
      <c r="AV426" s="1083" t="str">
        <f t="shared" si="198"/>
        <v>CA</v>
      </c>
      <c r="AW426" s="1083" t="str">
        <f t="shared" si="198"/>
        <v>CL</v>
      </c>
      <c r="AX426" s="1083" t="str">
        <f t="shared" si="198"/>
        <v>AIC</v>
      </c>
      <c r="AY426" s="1083" t="str">
        <f t="shared" si="187"/>
        <v>ERB</v>
      </c>
      <c r="AZ426" s="1083" t="str">
        <f t="shared" si="187"/>
        <v>GRB</v>
      </c>
      <c r="BA426" s="1083" t="str">
        <f t="shared" si="187"/>
        <v>Non-Op</v>
      </c>
      <c r="BC426" s="623"/>
      <c r="BD426" s="623"/>
      <c r="BF426" s="623"/>
      <c r="BG426" s="623"/>
      <c r="BH426" s="623"/>
      <c r="BI426" s="623"/>
      <c r="BJ426" s="623"/>
      <c r="BK426" s="623"/>
      <c r="BL426" s="623"/>
      <c r="BN426" s="634"/>
    </row>
    <row r="427" spans="1:66" s="638" customFormat="1" ht="12" customHeight="1">
      <c r="A427" s="643">
        <v>16504221</v>
      </c>
      <c r="B427" s="644" t="s">
        <v>3711</v>
      </c>
      <c r="C427" s="634" t="s">
        <v>1725</v>
      </c>
      <c r="D427" s="635" t="s">
        <v>3098</v>
      </c>
      <c r="E427" s="635"/>
      <c r="F427" s="634"/>
      <c r="G427" s="635"/>
      <c r="H427" s="1168">
        <v>0</v>
      </c>
      <c r="I427" s="1168">
        <v>0</v>
      </c>
      <c r="J427" s="1168">
        <v>0</v>
      </c>
      <c r="K427" s="1168">
        <v>0</v>
      </c>
      <c r="L427" s="1168">
        <v>0</v>
      </c>
      <c r="M427" s="1168">
        <v>0</v>
      </c>
      <c r="N427" s="1168">
        <v>0</v>
      </c>
      <c r="O427" s="1168">
        <v>0</v>
      </c>
      <c r="P427" s="1168">
        <v>0</v>
      </c>
      <c r="Q427" s="1168">
        <v>0</v>
      </c>
      <c r="R427" s="1168">
        <v>0</v>
      </c>
      <c r="S427" s="1168">
        <v>0</v>
      </c>
      <c r="T427" s="1168">
        <v>0</v>
      </c>
      <c r="U427" s="567"/>
      <c r="V427" s="567">
        <f t="shared" si="194"/>
        <v>0</v>
      </c>
      <c r="W427" s="1084"/>
      <c r="X427" s="1085"/>
      <c r="Y427" s="591">
        <f t="shared" si="212"/>
        <v>0</v>
      </c>
      <c r="Z427" s="899">
        <f t="shared" si="212"/>
        <v>0</v>
      </c>
      <c r="AA427" s="899">
        <f t="shared" si="212"/>
        <v>0</v>
      </c>
      <c r="AB427" s="1080">
        <f t="shared" si="199"/>
        <v>0</v>
      </c>
      <c r="AC427" s="1079">
        <f t="shared" si="200"/>
        <v>0</v>
      </c>
      <c r="AD427" s="899">
        <f t="shared" si="218"/>
        <v>0</v>
      </c>
      <c r="AE427" s="903">
        <f t="shared" si="206"/>
        <v>0</v>
      </c>
      <c r="AF427" s="1080">
        <f t="shared" si="207"/>
        <v>0</v>
      </c>
      <c r="AG427" s="1081">
        <f t="shared" si="201"/>
        <v>0</v>
      </c>
      <c r="AH427" s="1079">
        <f t="shared" si="202"/>
        <v>0</v>
      </c>
      <c r="AI427" s="901">
        <f t="shared" si="220"/>
        <v>0</v>
      </c>
      <c r="AJ427" s="899">
        <f t="shared" si="220"/>
        <v>0</v>
      </c>
      <c r="AK427" s="899">
        <f t="shared" si="220"/>
        <v>0</v>
      </c>
      <c r="AL427" s="1080">
        <f t="shared" si="203"/>
        <v>0</v>
      </c>
      <c r="AM427" s="1079">
        <f t="shared" si="204"/>
        <v>0</v>
      </c>
      <c r="AN427" s="899">
        <f t="shared" si="195"/>
        <v>0</v>
      </c>
      <c r="AO427" s="899">
        <f t="shared" si="196"/>
        <v>0</v>
      </c>
      <c r="AP427" s="899">
        <f t="shared" si="205"/>
        <v>0</v>
      </c>
      <c r="AQ427" s="1081">
        <f t="shared" si="219"/>
        <v>0</v>
      </c>
      <c r="AR427" s="1079">
        <f t="shared" si="197"/>
        <v>0</v>
      </c>
      <c r="AS427" s="153"/>
      <c r="AT427" s="1082"/>
      <c r="AU427" s="523"/>
      <c r="AV427" s="1083" t="str">
        <f t="shared" si="198"/>
        <v>CA</v>
      </c>
      <c r="AW427" s="1083" t="str">
        <f t="shared" si="198"/>
        <v>CL</v>
      </c>
      <c r="AX427" s="1083" t="str">
        <f t="shared" si="198"/>
        <v>AIC</v>
      </c>
      <c r="AY427" s="1083" t="str">
        <f t="shared" si="187"/>
        <v>ERB</v>
      </c>
      <c r="AZ427" s="1083" t="str">
        <f t="shared" si="187"/>
        <v>GRB</v>
      </c>
      <c r="BA427" s="1083" t="str">
        <f t="shared" si="187"/>
        <v>Non-Op</v>
      </c>
      <c r="BC427" s="623"/>
      <c r="BD427" s="623"/>
      <c r="BF427" s="623"/>
      <c r="BG427" s="623"/>
      <c r="BH427" s="623"/>
      <c r="BI427" s="623"/>
      <c r="BJ427" s="623"/>
      <c r="BK427" s="623"/>
      <c r="BL427" s="623"/>
      <c r="BN427" s="634"/>
    </row>
    <row r="428" spans="1:66" s="638" customFormat="1" ht="12" customHeight="1">
      <c r="A428" s="643">
        <v>16504223</v>
      </c>
      <c r="B428" s="644" t="s">
        <v>3712</v>
      </c>
      <c r="C428" s="635" t="s">
        <v>1771</v>
      </c>
      <c r="D428" s="635" t="s">
        <v>3098</v>
      </c>
      <c r="E428" s="635"/>
      <c r="F428" s="635"/>
      <c r="G428" s="635"/>
      <c r="H428" s="1168">
        <v>0</v>
      </c>
      <c r="I428" s="1168">
        <v>0</v>
      </c>
      <c r="J428" s="1168">
        <v>0</v>
      </c>
      <c r="K428" s="1168">
        <v>0</v>
      </c>
      <c r="L428" s="1168">
        <v>0</v>
      </c>
      <c r="M428" s="1168">
        <v>0</v>
      </c>
      <c r="N428" s="1168">
        <v>0</v>
      </c>
      <c r="O428" s="1168">
        <v>0</v>
      </c>
      <c r="P428" s="1168">
        <v>0</v>
      </c>
      <c r="Q428" s="1168">
        <v>0</v>
      </c>
      <c r="R428" s="1168">
        <v>0</v>
      </c>
      <c r="S428" s="1168">
        <v>0</v>
      </c>
      <c r="T428" s="1168">
        <v>0</v>
      </c>
      <c r="U428" s="567"/>
      <c r="V428" s="567">
        <f t="shared" si="194"/>
        <v>0</v>
      </c>
      <c r="W428" s="1084"/>
      <c r="X428" s="1085"/>
      <c r="Y428" s="591">
        <f t="shared" ref="Y428:AA447" si="221">IF($D428=Y$5,$T428,0)</f>
        <v>0</v>
      </c>
      <c r="Z428" s="899">
        <f t="shared" si="221"/>
        <v>0</v>
      </c>
      <c r="AA428" s="899">
        <f t="shared" si="221"/>
        <v>0</v>
      </c>
      <c r="AB428" s="1080">
        <f t="shared" si="199"/>
        <v>0</v>
      </c>
      <c r="AC428" s="1079">
        <f t="shared" si="200"/>
        <v>0</v>
      </c>
      <c r="AD428" s="899">
        <f t="shared" si="218"/>
        <v>0</v>
      </c>
      <c r="AE428" s="903">
        <f t="shared" si="206"/>
        <v>0</v>
      </c>
      <c r="AF428" s="1080">
        <f t="shared" si="207"/>
        <v>0</v>
      </c>
      <c r="AG428" s="1081">
        <f t="shared" si="201"/>
        <v>0</v>
      </c>
      <c r="AH428" s="1079">
        <f t="shared" si="202"/>
        <v>0</v>
      </c>
      <c r="AI428" s="901">
        <f t="shared" si="220"/>
        <v>0</v>
      </c>
      <c r="AJ428" s="899">
        <f t="shared" si="220"/>
        <v>0</v>
      </c>
      <c r="AK428" s="899">
        <f t="shared" si="220"/>
        <v>0</v>
      </c>
      <c r="AL428" s="1080">
        <f t="shared" si="203"/>
        <v>0</v>
      </c>
      <c r="AM428" s="1079">
        <f t="shared" si="204"/>
        <v>0</v>
      </c>
      <c r="AN428" s="899">
        <f t="shared" si="195"/>
        <v>0</v>
      </c>
      <c r="AO428" s="899">
        <f t="shared" si="196"/>
        <v>0</v>
      </c>
      <c r="AP428" s="899">
        <f t="shared" si="205"/>
        <v>0</v>
      </c>
      <c r="AQ428" s="1081">
        <f t="shared" si="219"/>
        <v>0</v>
      </c>
      <c r="AR428" s="1079">
        <f t="shared" si="197"/>
        <v>0</v>
      </c>
      <c r="AS428" s="153"/>
      <c r="AT428" s="1082"/>
      <c r="AU428" s="523"/>
      <c r="AV428" s="1083" t="str">
        <f t="shared" si="198"/>
        <v>CA</v>
      </c>
      <c r="AW428" s="1083" t="str">
        <f t="shared" si="198"/>
        <v>CL</v>
      </c>
      <c r="AX428" s="1083" t="str">
        <f t="shared" si="198"/>
        <v>AIC</v>
      </c>
      <c r="AY428" s="1083" t="str">
        <f t="shared" si="187"/>
        <v>ERB</v>
      </c>
      <c r="AZ428" s="1083" t="str">
        <f t="shared" si="187"/>
        <v>GRB</v>
      </c>
      <c r="BA428" s="1083" t="str">
        <f t="shared" si="187"/>
        <v>Non-Op</v>
      </c>
      <c r="BC428" s="623"/>
      <c r="BD428" s="623"/>
      <c r="BF428" s="623"/>
      <c r="BG428" s="623"/>
      <c r="BH428" s="623"/>
      <c r="BI428" s="623"/>
      <c r="BJ428" s="623"/>
      <c r="BK428" s="623"/>
      <c r="BL428" s="623"/>
      <c r="BN428" s="634"/>
    </row>
    <row r="429" spans="1:66" s="638" customFormat="1" ht="12" customHeight="1">
      <c r="A429" s="643">
        <v>16504231</v>
      </c>
      <c r="B429" s="644" t="s">
        <v>3713</v>
      </c>
      <c r="C429" s="634" t="s">
        <v>1735</v>
      </c>
      <c r="D429" s="635" t="s">
        <v>3098</v>
      </c>
      <c r="E429" s="635"/>
      <c r="F429" s="634"/>
      <c r="G429" s="635"/>
      <c r="H429" s="1168">
        <v>0</v>
      </c>
      <c r="I429" s="1168">
        <v>0</v>
      </c>
      <c r="J429" s="1168">
        <v>0</v>
      </c>
      <c r="K429" s="1168">
        <v>0</v>
      </c>
      <c r="L429" s="1168">
        <v>0</v>
      </c>
      <c r="M429" s="1168">
        <v>0</v>
      </c>
      <c r="N429" s="1168">
        <v>0</v>
      </c>
      <c r="O429" s="1168">
        <v>0</v>
      </c>
      <c r="P429" s="1168">
        <v>0</v>
      </c>
      <c r="Q429" s="1168">
        <v>0</v>
      </c>
      <c r="R429" s="1168">
        <v>0</v>
      </c>
      <c r="S429" s="1168">
        <v>0</v>
      </c>
      <c r="T429" s="1168">
        <v>0</v>
      </c>
      <c r="U429" s="567"/>
      <c r="V429" s="567">
        <f t="shared" si="194"/>
        <v>0</v>
      </c>
      <c r="W429" s="1084"/>
      <c r="X429" s="1085"/>
      <c r="Y429" s="591">
        <f t="shared" si="221"/>
        <v>0</v>
      </c>
      <c r="Z429" s="899">
        <f t="shared" si="221"/>
        <v>0</v>
      </c>
      <c r="AA429" s="899">
        <f t="shared" si="221"/>
        <v>0</v>
      </c>
      <c r="AB429" s="1080">
        <f t="shared" si="199"/>
        <v>0</v>
      </c>
      <c r="AC429" s="1079">
        <f t="shared" si="200"/>
        <v>0</v>
      </c>
      <c r="AD429" s="899">
        <f t="shared" si="218"/>
        <v>0</v>
      </c>
      <c r="AE429" s="903">
        <f t="shared" si="206"/>
        <v>0</v>
      </c>
      <c r="AF429" s="1080">
        <f t="shared" si="207"/>
        <v>0</v>
      </c>
      <c r="AG429" s="1081">
        <f t="shared" si="201"/>
        <v>0</v>
      </c>
      <c r="AH429" s="1079">
        <f t="shared" si="202"/>
        <v>0</v>
      </c>
      <c r="AI429" s="901">
        <f t="shared" si="220"/>
        <v>0</v>
      </c>
      <c r="AJ429" s="899">
        <f t="shared" si="220"/>
        <v>0</v>
      </c>
      <c r="AK429" s="899">
        <f t="shared" si="220"/>
        <v>0</v>
      </c>
      <c r="AL429" s="1080">
        <f t="shared" si="203"/>
        <v>0</v>
      </c>
      <c r="AM429" s="1079">
        <f t="shared" si="204"/>
        <v>0</v>
      </c>
      <c r="AN429" s="899">
        <f t="shared" si="195"/>
        <v>0</v>
      </c>
      <c r="AO429" s="899">
        <f t="shared" si="196"/>
        <v>0</v>
      </c>
      <c r="AP429" s="899">
        <f t="shared" si="205"/>
        <v>0</v>
      </c>
      <c r="AQ429" s="1081">
        <f t="shared" si="219"/>
        <v>0</v>
      </c>
      <c r="AR429" s="1079">
        <f t="shared" si="197"/>
        <v>0</v>
      </c>
      <c r="AS429" s="153"/>
      <c r="AT429" s="1082"/>
      <c r="AU429" s="523"/>
      <c r="AV429" s="1083" t="str">
        <f t="shared" si="198"/>
        <v>CA</v>
      </c>
      <c r="AW429" s="1083" t="str">
        <f t="shared" si="198"/>
        <v>CL</v>
      </c>
      <c r="AX429" s="1083" t="str">
        <f t="shared" si="198"/>
        <v>AIC</v>
      </c>
      <c r="AY429" s="1083" t="str">
        <f t="shared" si="187"/>
        <v>ERB</v>
      </c>
      <c r="AZ429" s="1083" t="str">
        <f t="shared" si="187"/>
        <v>GRB</v>
      </c>
      <c r="BA429" s="1083" t="str">
        <f t="shared" si="187"/>
        <v>Non-Op</v>
      </c>
      <c r="BC429" s="623"/>
      <c r="BD429" s="623"/>
      <c r="BF429" s="623"/>
      <c r="BG429" s="623"/>
      <c r="BH429" s="623"/>
      <c r="BI429" s="623"/>
      <c r="BJ429" s="623"/>
      <c r="BK429" s="623"/>
      <c r="BL429" s="623"/>
      <c r="BN429" s="634"/>
    </row>
    <row r="430" spans="1:66" s="638" customFormat="1" ht="12" customHeight="1">
      <c r="A430" s="645">
        <v>16504233</v>
      </c>
      <c r="B430" s="646" t="s">
        <v>3714</v>
      </c>
      <c r="C430" s="647" t="s">
        <v>1745</v>
      </c>
      <c r="D430" s="648" t="s">
        <v>3098</v>
      </c>
      <c r="E430" s="648"/>
      <c r="F430" s="999"/>
      <c r="G430" s="648"/>
      <c r="H430" s="1171">
        <v>0</v>
      </c>
      <c r="I430" s="1171">
        <v>0</v>
      </c>
      <c r="J430" s="1171">
        <v>0</v>
      </c>
      <c r="K430" s="1171">
        <v>0</v>
      </c>
      <c r="L430" s="1171">
        <v>0</v>
      </c>
      <c r="M430" s="1171">
        <v>0</v>
      </c>
      <c r="N430" s="1171">
        <v>0</v>
      </c>
      <c r="O430" s="1171">
        <v>0</v>
      </c>
      <c r="P430" s="1171">
        <v>0</v>
      </c>
      <c r="Q430" s="1171">
        <v>0</v>
      </c>
      <c r="R430" s="1171">
        <v>0</v>
      </c>
      <c r="S430" s="1171">
        <v>0</v>
      </c>
      <c r="T430" s="1171">
        <v>0</v>
      </c>
      <c r="U430" s="569"/>
      <c r="V430" s="569">
        <f t="shared" si="194"/>
        <v>0</v>
      </c>
      <c r="W430" s="1084"/>
      <c r="X430" s="1085"/>
      <c r="Y430" s="591">
        <f t="shared" si="221"/>
        <v>0</v>
      </c>
      <c r="Z430" s="899">
        <f t="shared" si="221"/>
        <v>0</v>
      </c>
      <c r="AA430" s="899">
        <f t="shared" si="221"/>
        <v>0</v>
      </c>
      <c r="AB430" s="1080">
        <f t="shared" si="199"/>
        <v>0</v>
      </c>
      <c r="AC430" s="1079">
        <f t="shared" si="200"/>
        <v>0</v>
      </c>
      <c r="AD430" s="899">
        <f t="shared" si="218"/>
        <v>0</v>
      </c>
      <c r="AE430" s="903">
        <f t="shared" si="206"/>
        <v>0</v>
      </c>
      <c r="AF430" s="1080">
        <f t="shared" si="207"/>
        <v>0</v>
      </c>
      <c r="AG430" s="1081">
        <f t="shared" si="201"/>
        <v>0</v>
      </c>
      <c r="AH430" s="1079">
        <f t="shared" si="202"/>
        <v>0</v>
      </c>
      <c r="AI430" s="901">
        <f t="shared" si="220"/>
        <v>0</v>
      </c>
      <c r="AJ430" s="899">
        <f t="shared" si="220"/>
        <v>0</v>
      </c>
      <c r="AK430" s="899">
        <f t="shared" si="220"/>
        <v>0</v>
      </c>
      <c r="AL430" s="1080">
        <f t="shared" si="203"/>
        <v>0</v>
      </c>
      <c r="AM430" s="1079">
        <f t="shared" si="204"/>
        <v>0</v>
      </c>
      <c r="AN430" s="899">
        <f t="shared" si="195"/>
        <v>0</v>
      </c>
      <c r="AO430" s="899">
        <f t="shared" si="196"/>
        <v>0</v>
      </c>
      <c r="AP430" s="899">
        <f t="shared" si="205"/>
        <v>0</v>
      </c>
      <c r="AQ430" s="1081">
        <f t="shared" si="219"/>
        <v>0</v>
      </c>
      <c r="AR430" s="1079">
        <f t="shared" si="197"/>
        <v>0</v>
      </c>
      <c r="AS430" s="153"/>
      <c r="AT430" s="1082"/>
      <c r="AU430" s="523"/>
      <c r="AV430" s="1083" t="str">
        <f t="shared" si="198"/>
        <v>CA</v>
      </c>
      <c r="AW430" s="1083" t="str">
        <f t="shared" si="198"/>
        <v>CL</v>
      </c>
      <c r="AX430" s="1083" t="str">
        <f t="shared" si="198"/>
        <v>AIC</v>
      </c>
      <c r="AY430" s="1083" t="str">
        <f t="shared" si="187"/>
        <v>ERB</v>
      </c>
      <c r="AZ430" s="1083" t="str">
        <f t="shared" si="187"/>
        <v>GRB</v>
      </c>
      <c r="BA430" s="1083" t="str">
        <f t="shared" si="187"/>
        <v>Non-Op</v>
      </c>
      <c r="BC430" s="623"/>
      <c r="BD430" s="623"/>
      <c r="BF430" s="623"/>
      <c r="BG430" s="623"/>
      <c r="BH430" s="623"/>
      <c r="BI430" s="623"/>
      <c r="BJ430" s="623"/>
      <c r="BK430" s="623"/>
      <c r="BL430" s="623"/>
      <c r="BN430" s="634"/>
    </row>
    <row r="431" spans="1:66" s="638" customFormat="1" ht="12" customHeight="1">
      <c r="A431" s="643">
        <v>16504241</v>
      </c>
      <c r="B431" s="644" t="s">
        <v>3715</v>
      </c>
      <c r="C431" s="634" t="s">
        <v>1737</v>
      </c>
      <c r="D431" s="635" t="s">
        <v>3098</v>
      </c>
      <c r="E431" s="635"/>
      <c r="F431" s="636"/>
      <c r="G431" s="635"/>
      <c r="H431" s="1168">
        <v>0</v>
      </c>
      <c r="I431" s="1168">
        <v>0</v>
      </c>
      <c r="J431" s="1168">
        <v>0</v>
      </c>
      <c r="K431" s="1168">
        <v>0</v>
      </c>
      <c r="L431" s="1168">
        <v>0</v>
      </c>
      <c r="M431" s="1168">
        <v>0</v>
      </c>
      <c r="N431" s="1168">
        <v>0</v>
      </c>
      <c r="O431" s="1168">
        <v>0</v>
      </c>
      <c r="P431" s="1168">
        <v>0</v>
      </c>
      <c r="Q431" s="1168">
        <v>0</v>
      </c>
      <c r="R431" s="1168">
        <v>0</v>
      </c>
      <c r="S431" s="1168">
        <v>0</v>
      </c>
      <c r="T431" s="1168">
        <v>0</v>
      </c>
      <c r="U431" s="567"/>
      <c r="V431" s="567">
        <f t="shared" si="194"/>
        <v>0</v>
      </c>
      <c r="W431" s="1084"/>
      <c r="X431" s="1085"/>
      <c r="Y431" s="591">
        <f t="shared" si="221"/>
        <v>0</v>
      </c>
      <c r="Z431" s="899">
        <f t="shared" si="221"/>
        <v>0</v>
      </c>
      <c r="AA431" s="899">
        <f t="shared" si="221"/>
        <v>0</v>
      </c>
      <c r="AB431" s="1080">
        <f t="shared" si="199"/>
        <v>0</v>
      </c>
      <c r="AC431" s="1079">
        <f t="shared" si="200"/>
        <v>0</v>
      </c>
      <c r="AD431" s="899">
        <f t="shared" si="218"/>
        <v>0</v>
      </c>
      <c r="AE431" s="903">
        <f t="shared" si="206"/>
        <v>0</v>
      </c>
      <c r="AF431" s="1080">
        <f t="shared" si="207"/>
        <v>0</v>
      </c>
      <c r="AG431" s="1081">
        <f t="shared" si="201"/>
        <v>0</v>
      </c>
      <c r="AH431" s="1079">
        <f t="shared" si="202"/>
        <v>0</v>
      </c>
      <c r="AI431" s="901">
        <f t="shared" si="220"/>
        <v>0</v>
      </c>
      <c r="AJ431" s="899">
        <f t="shared" si="220"/>
        <v>0</v>
      </c>
      <c r="AK431" s="899">
        <f t="shared" si="220"/>
        <v>0</v>
      </c>
      <c r="AL431" s="1080">
        <f t="shared" si="203"/>
        <v>0</v>
      </c>
      <c r="AM431" s="1079">
        <f t="shared" si="204"/>
        <v>0</v>
      </c>
      <c r="AN431" s="899">
        <f t="shared" si="195"/>
        <v>0</v>
      </c>
      <c r="AO431" s="899">
        <f t="shared" si="196"/>
        <v>0</v>
      </c>
      <c r="AP431" s="899">
        <f t="shared" si="205"/>
        <v>0</v>
      </c>
      <c r="AQ431" s="1081">
        <f t="shared" si="219"/>
        <v>0</v>
      </c>
      <c r="AR431" s="1079">
        <f t="shared" si="197"/>
        <v>0</v>
      </c>
      <c r="AS431" s="153"/>
      <c r="AT431" s="1082"/>
      <c r="AU431" s="523"/>
      <c r="AV431" s="1083" t="str">
        <f t="shared" si="198"/>
        <v>CA</v>
      </c>
      <c r="AW431" s="1083" t="str">
        <f t="shared" si="198"/>
        <v>CL</v>
      </c>
      <c r="AX431" s="1083" t="str">
        <f t="shared" si="198"/>
        <v>AIC</v>
      </c>
      <c r="AY431" s="1083" t="str">
        <f t="shared" si="187"/>
        <v>ERB</v>
      </c>
      <c r="AZ431" s="1083" t="str">
        <f t="shared" si="187"/>
        <v>GRB</v>
      </c>
      <c r="BA431" s="1083" t="str">
        <f t="shared" si="187"/>
        <v>Non-Op</v>
      </c>
      <c r="BC431" s="623"/>
      <c r="BD431" s="623"/>
      <c r="BF431" s="623"/>
      <c r="BG431" s="623"/>
      <c r="BH431" s="623"/>
      <c r="BI431" s="623"/>
      <c r="BJ431" s="623"/>
      <c r="BK431" s="623"/>
      <c r="BL431" s="623"/>
      <c r="BN431" s="634"/>
    </row>
    <row r="432" spans="1:66" s="638" customFormat="1" ht="12" customHeight="1">
      <c r="A432" s="676">
        <v>16504243</v>
      </c>
      <c r="B432" s="635" t="s">
        <v>3716</v>
      </c>
      <c r="C432" s="634" t="s">
        <v>2966</v>
      </c>
      <c r="D432" s="635" t="s">
        <v>3098</v>
      </c>
      <c r="E432" s="635"/>
      <c r="F432" s="675">
        <v>43025</v>
      </c>
      <c r="G432" s="635"/>
      <c r="H432" s="1168">
        <v>0</v>
      </c>
      <c r="I432" s="1168">
        <v>0</v>
      </c>
      <c r="J432" s="1168">
        <v>0</v>
      </c>
      <c r="K432" s="1168">
        <v>0</v>
      </c>
      <c r="L432" s="1168">
        <v>0</v>
      </c>
      <c r="M432" s="1168">
        <v>0</v>
      </c>
      <c r="N432" s="1168">
        <v>0</v>
      </c>
      <c r="O432" s="1168">
        <v>0</v>
      </c>
      <c r="P432" s="1168">
        <v>0</v>
      </c>
      <c r="Q432" s="1168">
        <v>0</v>
      </c>
      <c r="R432" s="1168">
        <v>0</v>
      </c>
      <c r="S432" s="1168">
        <v>0</v>
      </c>
      <c r="T432" s="1168">
        <v>0</v>
      </c>
      <c r="U432" s="567"/>
      <c r="V432" s="567">
        <f t="shared" si="194"/>
        <v>0</v>
      </c>
      <c r="W432" s="1090"/>
      <c r="X432" s="1091"/>
      <c r="Y432" s="591">
        <f t="shared" si="221"/>
        <v>0</v>
      </c>
      <c r="Z432" s="899">
        <f t="shared" si="221"/>
        <v>0</v>
      </c>
      <c r="AA432" s="899">
        <f t="shared" si="221"/>
        <v>0</v>
      </c>
      <c r="AB432" s="1080">
        <f t="shared" si="199"/>
        <v>0</v>
      </c>
      <c r="AC432" s="1079">
        <f t="shared" si="200"/>
        <v>0</v>
      </c>
      <c r="AD432" s="899">
        <f t="shared" si="218"/>
        <v>0</v>
      </c>
      <c r="AE432" s="903">
        <f t="shared" si="206"/>
        <v>0</v>
      </c>
      <c r="AF432" s="1080">
        <f t="shared" si="207"/>
        <v>0</v>
      </c>
      <c r="AG432" s="1081">
        <f t="shared" si="201"/>
        <v>0</v>
      </c>
      <c r="AH432" s="1079">
        <f t="shared" si="202"/>
        <v>0</v>
      </c>
      <c r="AI432" s="901">
        <f t="shared" si="220"/>
        <v>0</v>
      </c>
      <c r="AJ432" s="899">
        <f t="shared" si="220"/>
        <v>0</v>
      </c>
      <c r="AK432" s="899">
        <f t="shared" si="220"/>
        <v>0</v>
      </c>
      <c r="AL432" s="1080">
        <f t="shared" si="203"/>
        <v>0</v>
      </c>
      <c r="AM432" s="1079">
        <f t="shared" si="204"/>
        <v>0</v>
      </c>
      <c r="AN432" s="899">
        <f t="shared" si="195"/>
        <v>0</v>
      </c>
      <c r="AO432" s="899">
        <f t="shared" si="196"/>
        <v>0</v>
      </c>
      <c r="AP432" s="899">
        <f t="shared" si="205"/>
        <v>0</v>
      </c>
      <c r="AQ432" s="1081">
        <f t="shared" si="219"/>
        <v>0</v>
      </c>
      <c r="AR432" s="1079">
        <f t="shared" si="197"/>
        <v>0</v>
      </c>
      <c r="AS432" s="153"/>
      <c r="AT432" s="1082"/>
      <c r="AU432" s="523"/>
      <c r="AV432" s="1083" t="str">
        <f t="shared" si="198"/>
        <v>CA</v>
      </c>
      <c r="AW432" s="1083" t="str">
        <f t="shared" si="198"/>
        <v>CL</v>
      </c>
      <c r="AX432" s="1083" t="str">
        <f t="shared" si="198"/>
        <v>AIC</v>
      </c>
      <c r="AY432" s="1083" t="str">
        <f t="shared" si="187"/>
        <v>ERB</v>
      </c>
      <c r="AZ432" s="1083" t="str">
        <f t="shared" si="187"/>
        <v>GRB</v>
      </c>
      <c r="BA432" s="1083" t="str">
        <f t="shared" si="187"/>
        <v>Non-Op</v>
      </c>
      <c r="BC432" s="623"/>
      <c r="BD432" s="623"/>
      <c r="BF432" s="623"/>
      <c r="BG432" s="623"/>
      <c r="BH432" s="623"/>
      <c r="BI432" s="623"/>
      <c r="BJ432" s="623"/>
      <c r="BK432" s="623"/>
      <c r="BL432" s="623"/>
      <c r="BN432" s="634"/>
    </row>
    <row r="433" spans="1:66" s="638" customFormat="1" ht="12" customHeight="1">
      <c r="A433" s="643">
        <v>16504251</v>
      </c>
      <c r="B433" s="644" t="s">
        <v>3717</v>
      </c>
      <c r="C433" s="634" t="s">
        <v>1739</v>
      </c>
      <c r="D433" s="635" t="s">
        <v>3098</v>
      </c>
      <c r="E433" s="635"/>
      <c r="F433" s="675"/>
      <c r="G433" s="635"/>
      <c r="H433" s="1168">
        <v>0</v>
      </c>
      <c r="I433" s="1168">
        <v>0</v>
      </c>
      <c r="J433" s="1168">
        <v>0</v>
      </c>
      <c r="K433" s="1168">
        <v>0</v>
      </c>
      <c r="L433" s="1168">
        <v>0</v>
      </c>
      <c r="M433" s="1168">
        <v>0</v>
      </c>
      <c r="N433" s="1168">
        <v>0</v>
      </c>
      <c r="O433" s="1168">
        <v>0</v>
      </c>
      <c r="P433" s="1168">
        <v>0</v>
      </c>
      <c r="Q433" s="1168">
        <v>0</v>
      </c>
      <c r="R433" s="1168">
        <v>0</v>
      </c>
      <c r="S433" s="1168">
        <v>0</v>
      </c>
      <c r="T433" s="1168">
        <v>0</v>
      </c>
      <c r="U433" s="567"/>
      <c r="V433" s="567">
        <f t="shared" si="194"/>
        <v>0</v>
      </c>
      <c r="W433" s="1084"/>
      <c r="X433" s="1085"/>
      <c r="Y433" s="591">
        <f t="shared" si="221"/>
        <v>0</v>
      </c>
      <c r="Z433" s="899">
        <f t="shared" si="221"/>
        <v>0</v>
      </c>
      <c r="AA433" s="899">
        <f t="shared" si="221"/>
        <v>0</v>
      </c>
      <c r="AB433" s="1080">
        <f t="shared" si="199"/>
        <v>0</v>
      </c>
      <c r="AC433" s="1079">
        <f t="shared" si="200"/>
        <v>0</v>
      </c>
      <c r="AD433" s="899">
        <f t="shared" si="218"/>
        <v>0</v>
      </c>
      <c r="AE433" s="903">
        <f t="shared" si="206"/>
        <v>0</v>
      </c>
      <c r="AF433" s="1080">
        <f t="shared" si="207"/>
        <v>0</v>
      </c>
      <c r="AG433" s="1081">
        <f t="shared" si="201"/>
        <v>0</v>
      </c>
      <c r="AH433" s="1079">
        <f t="shared" si="202"/>
        <v>0</v>
      </c>
      <c r="AI433" s="901">
        <f t="shared" si="220"/>
        <v>0</v>
      </c>
      <c r="AJ433" s="899">
        <f t="shared" si="220"/>
        <v>0</v>
      </c>
      <c r="AK433" s="899">
        <f t="shared" si="220"/>
        <v>0</v>
      </c>
      <c r="AL433" s="1080">
        <f t="shared" si="203"/>
        <v>0</v>
      </c>
      <c r="AM433" s="1079">
        <f t="shared" si="204"/>
        <v>0</v>
      </c>
      <c r="AN433" s="899">
        <f t="shared" si="195"/>
        <v>0</v>
      </c>
      <c r="AO433" s="899">
        <f t="shared" si="196"/>
        <v>0</v>
      </c>
      <c r="AP433" s="899">
        <f t="shared" si="205"/>
        <v>0</v>
      </c>
      <c r="AQ433" s="1081">
        <f t="shared" si="219"/>
        <v>0</v>
      </c>
      <c r="AR433" s="1079">
        <f t="shared" si="197"/>
        <v>0</v>
      </c>
      <c r="AS433" s="153"/>
      <c r="AT433" s="1082"/>
      <c r="AU433" s="523"/>
      <c r="AV433" s="1083" t="str">
        <f t="shared" si="198"/>
        <v>CA</v>
      </c>
      <c r="AW433" s="1083" t="str">
        <f t="shared" si="198"/>
        <v>CL</v>
      </c>
      <c r="AX433" s="1083" t="str">
        <f t="shared" si="198"/>
        <v>AIC</v>
      </c>
      <c r="AY433" s="1083" t="str">
        <f t="shared" si="187"/>
        <v>ERB</v>
      </c>
      <c r="AZ433" s="1083" t="str">
        <f t="shared" si="187"/>
        <v>GRB</v>
      </c>
      <c r="BA433" s="1083" t="str">
        <f t="shared" si="187"/>
        <v>Non-Op</v>
      </c>
      <c r="BC433" s="623"/>
      <c r="BD433" s="623"/>
      <c r="BF433" s="623"/>
      <c r="BG433" s="623"/>
      <c r="BH433" s="623"/>
      <c r="BI433" s="623"/>
      <c r="BJ433" s="623"/>
      <c r="BK433" s="623"/>
      <c r="BL433" s="623"/>
      <c r="BN433" s="634"/>
    </row>
    <row r="434" spans="1:66" s="638" customFormat="1" ht="12" customHeight="1">
      <c r="A434" s="643">
        <v>16504253</v>
      </c>
      <c r="B434" s="644" t="s">
        <v>3718</v>
      </c>
      <c r="C434" s="634" t="s">
        <v>1772</v>
      </c>
      <c r="D434" s="635" t="s">
        <v>3098</v>
      </c>
      <c r="E434" s="635"/>
      <c r="F434" s="675"/>
      <c r="G434" s="635"/>
      <c r="H434" s="1168">
        <v>0</v>
      </c>
      <c r="I434" s="1168">
        <v>0</v>
      </c>
      <c r="J434" s="1168">
        <v>0</v>
      </c>
      <c r="K434" s="1168">
        <v>0</v>
      </c>
      <c r="L434" s="1168">
        <v>0</v>
      </c>
      <c r="M434" s="1168">
        <v>0</v>
      </c>
      <c r="N434" s="1168">
        <v>0</v>
      </c>
      <c r="O434" s="1168">
        <v>0</v>
      </c>
      <c r="P434" s="1168">
        <v>0</v>
      </c>
      <c r="Q434" s="1168">
        <v>0</v>
      </c>
      <c r="R434" s="1168">
        <v>0</v>
      </c>
      <c r="S434" s="1168">
        <v>0</v>
      </c>
      <c r="T434" s="1168">
        <v>0</v>
      </c>
      <c r="U434" s="567"/>
      <c r="V434" s="567">
        <f t="shared" si="194"/>
        <v>0</v>
      </c>
      <c r="W434" s="1084"/>
      <c r="X434" s="1085"/>
      <c r="Y434" s="591">
        <f t="shared" si="221"/>
        <v>0</v>
      </c>
      <c r="Z434" s="899">
        <f t="shared" si="221"/>
        <v>0</v>
      </c>
      <c r="AA434" s="899">
        <f t="shared" si="221"/>
        <v>0</v>
      </c>
      <c r="AB434" s="1080">
        <f t="shared" si="199"/>
        <v>0</v>
      </c>
      <c r="AC434" s="1079">
        <f t="shared" si="200"/>
        <v>0</v>
      </c>
      <c r="AD434" s="899">
        <f t="shared" si="218"/>
        <v>0</v>
      </c>
      <c r="AE434" s="903">
        <f t="shared" si="206"/>
        <v>0</v>
      </c>
      <c r="AF434" s="1080">
        <f t="shared" si="207"/>
        <v>0</v>
      </c>
      <c r="AG434" s="1081">
        <f t="shared" si="201"/>
        <v>0</v>
      </c>
      <c r="AH434" s="1079">
        <f t="shared" si="202"/>
        <v>0</v>
      </c>
      <c r="AI434" s="901">
        <f t="shared" si="220"/>
        <v>0</v>
      </c>
      <c r="AJ434" s="899">
        <f t="shared" si="220"/>
        <v>0</v>
      </c>
      <c r="AK434" s="899">
        <f t="shared" si="220"/>
        <v>0</v>
      </c>
      <c r="AL434" s="1080">
        <f t="shared" si="203"/>
        <v>0</v>
      </c>
      <c r="AM434" s="1079">
        <f t="shared" si="204"/>
        <v>0</v>
      </c>
      <c r="AN434" s="899">
        <f t="shared" si="195"/>
        <v>0</v>
      </c>
      <c r="AO434" s="899">
        <f t="shared" si="196"/>
        <v>0</v>
      </c>
      <c r="AP434" s="899">
        <f t="shared" si="205"/>
        <v>0</v>
      </c>
      <c r="AQ434" s="1081">
        <f t="shared" si="219"/>
        <v>0</v>
      </c>
      <c r="AR434" s="1079">
        <f t="shared" si="197"/>
        <v>0</v>
      </c>
      <c r="AS434" s="153"/>
      <c r="AT434" s="1082"/>
      <c r="AU434" s="523"/>
      <c r="AV434" s="1083" t="str">
        <f t="shared" si="198"/>
        <v>CA</v>
      </c>
      <c r="AW434" s="1083" t="str">
        <f t="shared" si="198"/>
        <v>CL</v>
      </c>
      <c r="AX434" s="1083" t="str">
        <f t="shared" si="198"/>
        <v>AIC</v>
      </c>
      <c r="AY434" s="1083" t="str">
        <f t="shared" si="187"/>
        <v>ERB</v>
      </c>
      <c r="AZ434" s="1083" t="str">
        <f t="shared" si="187"/>
        <v>GRB</v>
      </c>
      <c r="BA434" s="1083" t="str">
        <f t="shared" si="187"/>
        <v>Non-Op</v>
      </c>
      <c r="BC434" s="623"/>
      <c r="BD434" s="623"/>
      <c r="BF434" s="623"/>
      <c r="BG434" s="623"/>
      <c r="BH434" s="623"/>
      <c r="BI434" s="623"/>
      <c r="BJ434" s="623"/>
      <c r="BK434" s="623"/>
      <c r="BL434" s="623"/>
      <c r="BN434" s="634"/>
    </row>
    <row r="435" spans="1:66" s="638" customFormat="1" ht="12" customHeight="1">
      <c r="A435" s="643">
        <v>16504261</v>
      </c>
      <c r="B435" s="644" t="s">
        <v>3719</v>
      </c>
      <c r="C435" s="634" t="s">
        <v>1731</v>
      </c>
      <c r="D435" s="635" t="s">
        <v>3098</v>
      </c>
      <c r="E435" s="635"/>
      <c r="F435" s="675"/>
      <c r="G435" s="635"/>
      <c r="H435" s="1168">
        <v>2920434.98</v>
      </c>
      <c r="I435" s="1168">
        <v>3336393.51</v>
      </c>
      <c r="J435" s="1168">
        <v>3336393.51</v>
      </c>
      <c r="K435" s="1168">
        <v>3336393.51</v>
      </c>
      <c r="L435" s="1168">
        <v>3764590.14</v>
      </c>
      <c r="M435" s="1168">
        <v>3764590.14</v>
      </c>
      <c r="N435" s="1168">
        <v>3764590.14</v>
      </c>
      <c r="O435" s="1168">
        <v>3976037.29</v>
      </c>
      <c r="P435" s="1168">
        <v>3976037.29</v>
      </c>
      <c r="Q435" s="1168">
        <v>3976037.29</v>
      </c>
      <c r="R435" s="1168">
        <v>4412779.91</v>
      </c>
      <c r="S435" s="1168">
        <v>4412779.91</v>
      </c>
      <c r="T435" s="1168">
        <v>4412779.91</v>
      </c>
      <c r="U435" s="567"/>
      <c r="V435" s="567">
        <f t="shared" si="194"/>
        <v>3810269.1737500001</v>
      </c>
      <c r="W435" s="1084"/>
      <c r="X435" s="1085"/>
      <c r="Y435" s="591">
        <f t="shared" si="221"/>
        <v>4412779.91</v>
      </c>
      <c r="Z435" s="899">
        <f t="shared" si="221"/>
        <v>0</v>
      </c>
      <c r="AA435" s="899">
        <f t="shared" si="221"/>
        <v>0</v>
      </c>
      <c r="AB435" s="1080">
        <f t="shared" si="199"/>
        <v>0</v>
      </c>
      <c r="AC435" s="1079">
        <f t="shared" si="200"/>
        <v>0</v>
      </c>
      <c r="AD435" s="899">
        <f t="shared" si="218"/>
        <v>0</v>
      </c>
      <c r="AE435" s="903">
        <f t="shared" si="206"/>
        <v>0</v>
      </c>
      <c r="AF435" s="1080">
        <f t="shared" si="207"/>
        <v>0</v>
      </c>
      <c r="AG435" s="1081">
        <f t="shared" si="201"/>
        <v>0</v>
      </c>
      <c r="AH435" s="1079">
        <f t="shared" si="202"/>
        <v>0</v>
      </c>
      <c r="AI435" s="901">
        <f t="shared" si="220"/>
        <v>3810269.1737500001</v>
      </c>
      <c r="AJ435" s="899">
        <f t="shared" si="220"/>
        <v>0</v>
      </c>
      <c r="AK435" s="899">
        <f t="shared" si="220"/>
        <v>0</v>
      </c>
      <c r="AL435" s="1080">
        <f t="shared" si="203"/>
        <v>0</v>
      </c>
      <c r="AM435" s="1079">
        <f t="shared" si="204"/>
        <v>0</v>
      </c>
      <c r="AN435" s="899">
        <f t="shared" si="195"/>
        <v>0</v>
      </c>
      <c r="AO435" s="899">
        <f t="shared" si="196"/>
        <v>0</v>
      </c>
      <c r="AP435" s="899">
        <f t="shared" si="205"/>
        <v>0</v>
      </c>
      <c r="AQ435" s="1081">
        <f t="shared" si="219"/>
        <v>0</v>
      </c>
      <c r="AR435" s="1079">
        <f t="shared" si="197"/>
        <v>0</v>
      </c>
      <c r="AS435" s="153"/>
      <c r="AT435" s="1082"/>
      <c r="AU435" s="523"/>
      <c r="AV435" s="1083" t="str">
        <f t="shared" si="198"/>
        <v>CA</v>
      </c>
      <c r="AW435" s="1083" t="str">
        <f t="shared" si="198"/>
        <v>CL</v>
      </c>
      <c r="AX435" s="1083" t="str">
        <f t="shared" si="198"/>
        <v>AIC</v>
      </c>
      <c r="AY435" s="1083" t="str">
        <f t="shared" si="187"/>
        <v>ERB</v>
      </c>
      <c r="AZ435" s="1083" t="str">
        <f t="shared" si="187"/>
        <v>GRB</v>
      </c>
      <c r="BA435" s="1083" t="str">
        <f t="shared" si="187"/>
        <v>Non-Op</v>
      </c>
      <c r="BC435" s="623"/>
      <c r="BD435" s="623"/>
      <c r="BF435" s="623"/>
      <c r="BG435" s="623"/>
      <c r="BH435" s="623"/>
      <c r="BI435" s="623"/>
      <c r="BJ435" s="623"/>
      <c r="BK435" s="623"/>
      <c r="BL435" s="623"/>
      <c r="BN435" s="634"/>
    </row>
    <row r="436" spans="1:66" s="638" customFormat="1" ht="12" customHeight="1">
      <c r="A436" s="645">
        <v>16504271</v>
      </c>
      <c r="B436" s="646" t="s">
        <v>3720</v>
      </c>
      <c r="C436" s="935" t="s">
        <v>1732</v>
      </c>
      <c r="D436" s="648" t="s">
        <v>3098</v>
      </c>
      <c r="E436" s="648"/>
      <c r="F436" s="1188"/>
      <c r="G436" s="648"/>
      <c r="H436" s="1171">
        <v>1603033.19</v>
      </c>
      <c r="I436" s="1171">
        <v>1831353.74</v>
      </c>
      <c r="J436" s="1171">
        <v>1831353.74</v>
      </c>
      <c r="K436" s="1171">
        <v>1831353.74</v>
      </c>
      <c r="L436" s="1171">
        <v>2066391.8</v>
      </c>
      <c r="M436" s="1171">
        <v>2066391.8</v>
      </c>
      <c r="N436" s="1171">
        <v>2066391.8</v>
      </c>
      <c r="O436" s="1171">
        <v>2182455.61</v>
      </c>
      <c r="P436" s="1171">
        <v>2182455.61</v>
      </c>
      <c r="Q436" s="1171">
        <v>2182455.61</v>
      </c>
      <c r="R436" s="1171">
        <v>2422184.59</v>
      </c>
      <c r="S436" s="1171">
        <v>2422184.59</v>
      </c>
      <c r="T436" s="1171">
        <v>2422184.59</v>
      </c>
      <c r="U436" s="569"/>
      <c r="V436" s="569">
        <f t="shared" si="194"/>
        <v>2091465.1266666667</v>
      </c>
      <c r="W436" s="1084"/>
      <c r="X436" s="1085"/>
      <c r="Y436" s="591">
        <f t="shared" si="221"/>
        <v>2422184.59</v>
      </c>
      <c r="Z436" s="899">
        <f t="shared" si="221"/>
        <v>0</v>
      </c>
      <c r="AA436" s="899">
        <f t="shared" si="221"/>
        <v>0</v>
      </c>
      <c r="AB436" s="1080">
        <f t="shared" si="199"/>
        <v>0</v>
      </c>
      <c r="AC436" s="1079">
        <f t="shared" si="200"/>
        <v>0</v>
      </c>
      <c r="AD436" s="899">
        <f t="shared" si="218"/>
        <v>0</v>
      </c>
      <c r="AE436" s="903">
        <f t="shared" si="206"/>
        <v>0</v>
      </c>
      <c r="AF436" s="1080">
        <f t="shared" si="207"/>
        <v>0</v>
      </c>
      <c r="AG436" s="1081">
        <f t="shared" si="201"/>
        <v>0</v>
      </c>
      <c r="AH436" s="1079">
        <f t="shared" si="202"/>
        <v>0</v>
      </c>
      <c r="AI436" s="901">
        <f t="shared" si="220"/>
        <v>2091465.1266666667</v>
      </c>
      <c r="AJ436" s="899">
        <f t="shared" si="220"/>
        <v>0</v>
      </c>
      <c r="AK436" s="899">
        <f t="shared" si="220"/>
        <v>0</v>
      </c>
      <c r="AL436" s="1080">
        <f t="shared" si="203"/>
        <v>0</v>
      </c>
      <c r="AM436" s="1079">
        <f t="shared" si="204"/>
        <v>0</v>
      </c>
      <c r="AN436" s="899">
        <f t="shared" si="195"/>
        <v>0</v>
      </c>
      <c r="AO436" s="899">
        <f t="shared" si="196"/>
        <v>0</v>
      </c>
      <c r="AP436" s="899">
        <f t="shared" si="205"/>
        <v>0</v>
      </c>
      <c r="AQ436" s="1081">
        <f t="shared" si="219"/>
        <v>0</v>
      </c>
      <c r="AR436" s="1079">
        <f t="shared" si="197"/>
        <v>0</v>
      </c>
      <c r="AS436" s="153"/>
      <c r="AT436" s="1082"/>
      <c r="AU436" s="523"/>
      <c r="AV436" s="1083" t="str">
        <f t="shared" si="198"/>
        <v>CA</v>
      </c>
      <c r="AW436" s="1083" t="str">
        <f t="shared" si="198"/>
        <v>CL</v>
      </c>
      <c r="AX436" s="1083" t="str">
        <f t="shared" si="198"/>
        <v>AIC</v>
      </c>
      <c r="AY436" s="1083" t="str">
        <f t="shared" si="187"/>
        <v>ERB</v>
      </c>
      <c r="AZ436" s="1083" t="str">
        <f t="shared" si="187"/>
        <v>GRB</v>
      </c>
      <c r="BA436" s="1083" t="str">
        <f t="shared" si="187"/>
        <v>Non-Op</v>
      </c>
      <c r="BC436" s="623"/>
      <c r="BD436" s="623"/>
      <c r="BF436" s="623"/>
      <c r="BG436" s="623"/>
      <c r="BH436" s="623"/>
      <c r="BI436" s="623"/>
      <c r="BJ436" s="623"/>
      <c r="BK436" s="623"/>
      <c r="BL436" s="623"/>
      <c r="BN436" s="634"/>
    </row>
    <row r="437" spans="1:66" s="638" customFormat="1" ht="12" customHeight="1">
      <c r="A437" s="643">
        <v>16504273</v>
      </c>
      <c r="B437" s="644" t="s">
        <v>3721</v>
      </c>
      <c r="C437" s="634" t="s">
        <v>1773</v>
      </c>
      <c r="D437" s="635" t="s">
        <v>3098</v>
      </c>
      <c r="E437" s="635"/>
      <c r="F437" s="675"/>
      <c r="G437" s="635"/>
      <c r="H437" s="1168">
        <v>0</v>
      </c>
      <c r="I437" s="1168">
        <v>0</v>
      </c>
      <c r="J437" s="1168">
        <v>0</v>
      </c>
      <c r="K437" s="1168">
        <v>0</v>
      </c>
      <c r="L437" s="1168">
        <v>0</v>
      </c>
      <c r="M437" s="1168">
        <v>0</v>
      </c>
      <c r="N437" s="1168">
        <v>0</v>
      </c>
      <c r="O437" s="1168">
        <v>0</v>
      </c>
      <c r="P437" s="1168">
        <v>0</v>
      </c>
      <c r="Q437" s="1168">
        <v>0</v>
      </c>
      <c r="R437" s="1168">
        <v>0</v>
      </c>
      <c r="S437" s="1168">
        <v>0</v>
      </c>
      <c r="T437" s="1168">
        <v>0</v>
      </c>
      <c r="U437" s="567"/>
      <c r="V437" s="567">
        <f t="shared" si="194"/>
        <v>0</v>
      </c>
      <c r="W437" s="1084"/>
      <c r="X437" s="1085"/>
      <c r="Y437" s="591">
        <f t="shared" si="221"/>
        <v>0</v>
      </c>
      <c r="Z437" s="899">
        <f t="shared" si="221"/>
        <v>0</v>
      </c>
      <c r="AA437" s="899">
        <f t="shared" si="221"/>
        <v>0</v>
      </c>
      <c r="AB437" s="1080">
        <f t="shared" si="199"/>
        <v>0</v>
      </c>
      <c r="AC437" s="1079">
        <f t="shared" si="200"/>
        <v>0</v>
      </c>
      <c r="AD437" s="899">
        <f t="shared" si="218"/>
        <v>0</v>
      </c>
      <c r="AE437" s="903">
        <f t="shared" si="206"/>
        <v>0</v>
      </c>
      <c r="AF437" s="1080">
        <f t="shared" si="207"/>
        <v>0</v>
      </c>
      <c r="AG437" s="1081">
        <f t="shared" si="201"/>
        <v>0</v>
      </c>
      <c r="AH437" s="1079">
        <f t="shared" si="202"/>
        <v>0</v>
      </c>
      <c r="AI437" s="901">
        <f t="shared" si="220"/>
        <v>0</v>
      </c>
      <c r="AJ437" s="899">
        <f t="shared" si="220"/>
        <v>0</v>
      </c>
      <c r="AK437" s="899">
        <f t="shared" si="220"/>
        <v>0</v>
      </c>
      <c r="AL437" s="1080">
        <f t="shared" si="203"/>
        <v>0</v>
      </c>
      <c r="AM437" s="1079">
        <f t="shared" si="204"/>
        <v>0</v>
      </c>
      <c r="AN437" s="899">
        <f t="shared" si="195"/>
        <v>0</v>
      </c>
      <c r="AO437" s="899">
        <f t="shared" si="196"/>
        <v>0</v>
      </c>
      <c r="AP437" s="899">
        <f t="shared" si="205"/>
        <v>0</v>
      </c>
      <c r="AQ437" s="1081">
        <f t="shared" si="219"/>
        <v>0</v>
      </c>
      <c r="AR437" s="1079">
        <f t="shared" si="197"/>
        <v>0</v>
      </c>
      <c r="AS437" s="153"/>
      <c r="AT437" s="1082"/>
      <c r="AU437" s="523"/>
      <c r="AV437" s="1083" t="str">
        <f t="shared" si="198"/>
        <v>CA</v>
      </c>
      <c r="AW437" s="1083" t="str">
        <f t="shared" si="198"/>
        <v>CL</v>
      </c>
      <c r="AX437" s="1083" t="str">
        <f t="shared" si="198"/>
        <v>AIC</v>
      </c>
      <c r="AY437" s="1083" t="str">
        <f t="shared" si="187"/>
        <v>ERB</v>
      </c>
      <c r="AZ437" s="1083" t="str">
        <f t="shared" si="187"/>
        <v>GRB</v>
      </c>
      <c r="BA437" s="1083" t="str">
        <f t="shared" si="187"/>
        <v>Non-Op</v>
      </c>
      <c r="BC437" s="623"/>
      <c r="BD437" s="623"/>
      <c r="BF437" s="623"/>
      <c r="BG437" s="623"/>
      <c r="BH437" s="623"/>
      <c r="BI437" s="623"/>
      <c r="BJ437" s="623"/>
      <c r="BK437" s="623"/>
      <c r="BL437" s="623"/>
      <c r="BN437" s="634"/>
    </row>
    <row r="438" spans="1:66" s="638" customFormat="1" ht="12" customHeight="1">
      <c r="A438" s="687">
        <v>16504281</v>
      </c>
      <c r="B438" s="648" t="s">
        <v>3722</v>
      </c>
      <c r="C438" s="647" t="s">
        <v>1774</v>
      </c>
      <c r="D438" s="635" t="s">
        <v>3098</v>
      </c>
      <c r="E438" s="648"/>
      <c r="F438" s="654">
        <v>42995</v>
      </c>
      <c r="G438" s="648"/>
      <c r="H438" s="1171">
        <v>46633.67</v>
      </c>
      <c r="I438" s="1171">
        <v>53275.72</v>
      </c>
      <c r="J438" s="1171">
        <v>53275.72</v>
      </c>
      <c r="K438" s="1171">
        <v>53275.72</v>
      </c>
      <c r="L438" s="1171">
        <v>60113.2</v>
      </c>
      <c r="M438" s="1171">
        <v>60113.2</v>
      </c>
      <c r="N438" s="1171">
        <v>60113.2</v>
      </c>
      <c r="O438" s="1171">
        <v>63489.61</v>
      </c>
      <c r="P438" s="1171">
        <v>63489.61</v>
      </c>
      <c r="Q438" s="1171">
        <v>63489.61</v>
      </c>
      <c r="R438" s="1171">
        <v>70463.539999999994</v>
      </c>
      <c r="S438" s="1171">
        <v>70463.539999999994</v>
      </c>
      <c r="T438" s="1171">
        <v>70463.539999999994</v>
      </c>
      <c r="U438" s="569"/>
      <c r="V438" s="569">
        <f t="shared" si="194"/>
        <v>60842.606250000004</v>
      </c>
      <c r="W438" s="1090"/>
      <c r="X438" s="1091"/>
      <c r="Y438" s="591">
        <f t="shared" si="221"/>
        <v>70463.539999999994</v>
      </c>
      <c r="Z438" s="899">
        <f t="shared" si="221"/>
        <v>0</v>
      </c>
      <c r="AA438" s="899">
        <f t="shared" si="221"/>
        <v>0</v>
      </c>
      <c r="AB438" s="1080">
        <f t="shared" si="199"/>
        <v>0</v>
      </c>
      <c r="AC438" s="1079">
        <f t="shared" si="200"/>
        <v>0</v>
      </c>
      <c r="AD438" s="899">
        <f t="shared" si="218"/>
        <v>0</v>
      </c>
      <c r="AE438" s="903">
        <f t="shared" si="206"/>
        <v>0</v>
      </c>
      <c r="AF438" s="1080">
        <f t="shared" si="207"/>
        <v>0</v>
      </c>
      <c r="AG438" s="1081">
        <f t="shared" si="201"/>
        <v>0</v>
      </c>
      <c r="AH438" s="1079">
        <f t="shared" si="202"/>
        <v>0</v>
      </c>
      <c r="AI438" s="901">
        <f t="shared" si="220"/>
        <v>60842.606250000004</v>
      </c>
      <c r="AJ438" s="899">
        <f t="shared" si="220"/>
        <v>0</v>
      </c>
      <c r="AK438" s="899">
        <f t="shared" si="220"/>
        <v>0</v>
      </c>
      <c r="AL438" s="1080">
        <f t="shared" si="203"/>
        <v>0</v>
      </c>
      <c r="AM438" s="1079">
        <f t="shared" si="204"/>
        <v>0</v>
      </c>
      <c r="AN438" s="899">
        <f t="shared" si="195"/>
        <v>0</v>
      </c>
      <c r="AO438" s="899">
        <f t="shared" si="196"/>
        <v>0</v>
      </c>
      <c r="AP438" s="899">
        <f t="shared" si="205"/>
        <v>0</v>
      </c>
      <c r="AQ438" s="1081">
        <f t="shared" si="219"/>
        <v>0</v>
      </c>
      <c r="AR438" s="1079">
        <f t="shared" si="197"/>
        <v>0</v>
      </c>
      <c r="AS438" s="153"/>
      <c r="AT438" s="1082"/>
      <c r="AU438" s="523"/>
      <c r="AV438" s="1083" t="str">
        <f t="shared" si="198"/>
        <v>CA</v>
      </c>
      <c r="AW438" s="1083" t="str">
        <f t="shared" si="198"/>
        <v>CL</v>
      </c>
      <c r="AX438" s="1083" t="str">
        <f t="shared" si="198"/>
        <v>AIC</v>
      </c>
      <c r="AY438" s="1083" t="str">
        <f t="shared" ref="AY438:BA501" si="222">IF(VALUE(AD438),AY$7,IF(ISBLANK(AD438),"",AY$7))</f>
        <v>ERB</v>
      </c>
      <c r="AZ438" s="1083" t="str">
        <f t="shared" si="222"/>
        <v>GRB</v>
      </c>
      <c r="BA438" s="1083" t="str">
        <f t="shared" si="222"/>
        <v>Non-Op</v>
      </c>
      <c r="BC438" s="623"/>
      <c r="BD438" s="623"/>
      <c r="BF438" s="623"/>
      <c r="BG438" s="623"/>
      <c r="BH438" s="623"/>
      <c r="BI438" s="623"/>
      <c r="BJ438" s="623"/>
      <c r="BK438" s="623"/>
      <c r="BL438" s="623"/>
      <c r="BN438" s="634"/>
    </row>
    <row r="439" spans="1:66" s="638" customFormat="1" ht="12" customHeight="1">
      <c r="A439" s="687">
        <v>16504283</v>
      </c>
      <c r="B439" s="648" t="s">
        <v>3723</v>
      </c>
      <c r="C439" s="930" t="s">
        <v>1775</v>
      </c>
      <c r="D439" s="635" t="s">
        <v>3098</v>
      </c>
      <c r="E439" s="648"/>
      <c r="F439" s="1189"/>
      <c r="G439" s="648"/>
      <c r="H439" s="1171">
        <v>0</v>
      </c>
      <c r="I439" s="1171">
        <v>0</v>
      </c>
      <c r="J439" s="1171">
        <v>0</v>
      </c>
      <c r="K439" s="1171">
        <v>0</v>
      </c>
      <c r="L439" s="1171">
        <v>0</v>
      </c>
      <c r="M439" s="1171">
        <v>0</v>
      </c>
      <c r="N439" s="1171">
        <v>0</v>
      </c>
      <c r="O439" s="1171">
        <v>0</v>
      </c>
      <c r="P439" s="1171">
        <v>0</v>
      </c>
      <c r="Q439" s="1171">
        <v>0</v>
      </c>
      <c r="R439" s="1171">
        <v>0</v>
      </c>
      <c r="S439" s="1171">
        <v>0</v>
      </c>
      <c r="T439" s="1171">
        <v>0</v>
      </c>
      <c r="U439" s="569"/>
      <c r="V439" s="569">
        <f t="shared" si="194"/>
        <v>0</v>
      </c>
      <c r="W439" s="1084"/>
      <c r="X439" s="1085"/>
      <c r="Y439" s="591">
        <f t="shared" si="221"/>
        <v>0</v>
      </c>
      <c r="Z439" s="899">
        <f t="shared" si="221"/>
        <v>0</v>
      </c>
      <c r="AA439" s="899">
        <f t="shared" si="221"/>
        <v>0</v>
      </c>
      <c r="AB439" s="1080">
        <f t="shared" si="199"/>
        <v>0</v>
      </c>
      <c r="AC439" s="1079">
        <f t="shared" si="200"/>
        <v>0</v>
      </c>
      <c r="AD439" s="899">
        <f t="shared" si="218"/>
        <v>0</v>
      </c>
      <c r="AE439" s="903">
        <f t="shared" si="206"/>
        <v>0</v>
      </c>
      <c r="AF439" s="1080">
        <f t="shared" si="207"/>
        <v>0</v>
      </c>
      <c r="AG439" s="1081">
        <f t="shared" si="201"/>
        <v>0</v>
      </c>
      <c r="AH439" s="1079">
        <f t="shared" si="202"/>
        <v>0</v>
      </c>
      <c r="AI439" s="901">
        <f t="shared" si="220"/>
        <v>0</v>
      </c>
      <c r="AJ439" s="899">
        <f t="shared" si="220"/>
        <v>0</v>
      </c>
      <c r="AK439" s="899">
        <f t="shared" si="220"/>
        <v>0</v>
      </c>
      <c r="AL439" s="1080">
        <f t="shared" si="203"/>
        <v>0</v>
      </c>
      <c r="AM439" s="1079">
        <f t="shared" si="204"/>
        <v>0</v>
      </c>
      <c r="AN439" s="899">
        <f t="shared" si="195"/>
        <v>0</v>
      </c>
      <c r="AO439" s="899">
        <f t="shared" si="196"/>
        <v>0</v>
      </c>
      <c r="AP439" s="899">
        <f t="shared" si="205"/>
        <v>0</v>
      </c>
      <c r="AQ439" s="1081">
        <f t="shared" si="219"/>
        <v>0</v>
      </c>
      <c r="AR439" s="1079">
        <f t="shared" si="197"/>
        <v>0</v>
      </c>
      <c r="AS439" s="153"/>
      <c r="AT439" s="1082"/>
      <c r="AU439" s="523"/>
      <c r="AV439" s="1083" t="str">
        <f t="shared" si="198"/>
        <v>CA</v>
      </c>
      <c r="AW439" s="1083" t="str">
        <f t="shared" si="198"/>
        <v>CL</v>
      </c>
      <c r="AX439" s="1083" t="str">
        <f t="shared" si="198"/>
        <v>AIC</v>
      </c>
      <c r="AY439" s="1083" t="str">
        <f t="shared" si="222"/>
        <v>ERB</v>
      </c>
      <c r="AZ439" s="1083" t="str">
        <f t="shared" si="222"/>
        <v>GRB</v>
      </c>
      <c r="BA439" s="1083" t="str">
        <f t="shared" si="222"/>
        <v>Non-Op</v>
      </c>
      <c r="BC439" s="623"/>
      <c r="BD439" s="623"/>
      <c r="BF439" s="623"/>
      <c r="BG439" s="623"/>
      <c r="BH439" s="623"/>
      <c r="BI439" s="623"/>
      <c r="BJ439" s="623"/>
      <c r="BK439" s="623"/>
      <c r="BL439" s="623"/>
      <c r="BN439" s="634"/>
    </row>
    <row r="440" spans="1:66" s="638" customFormat="1" ht="12" customHeight="1">
      <c r="A440" s="687">
        <v>16504293</v>
      </c>
      <c r="B440" s="648" t="s">
        <v>3724</v>
      </c>
      <c r="C440" s="930" t="s">
        <v>1776</v>
      </c>
      <c r="D440" s="635" t="s">
        <v>3098</v>
      </c>
      <c r="E440" s="648"/>
      <c r="F440" s="654">
        <v>42842</v>
      </c>
      <c r="G440" s="648"/>
      <c r="H440" s="1171">
        <v>0</v>
      </c>
      <c r="I440" s="1171">
        <v>0</v>
      </c>
      <c r="J440" s="1171">
        <v>0</v>
      </c>
      <c r="K440" s="1171">
        <v>0</v>
      </c>
      <c r="L440" s="1171">
        <v>0</v>
      </c>
      <c r="M440" s="1171">
        <v>0</v>
      </c>
      <c r="N440" s="1171">
        <v>0</v>
      </c>
      <c r="O440" s="1171">
        <v>0</v>
      </c>
      <c r="P440" s="1171">
        <v>0</v>
      </c>
      <c r="Q440" s="1171">
        <v>0</v>
      </c>
      <c r="R440" s="1171">
        <v>0</v>
      </c>
      <c r="S440" s="1171">
        <v>0</v>
      </c>
      <c r="T440" s="1171">
        <v>0</v>
      </c>
      <c r="U440" s="569"/>
      <c r="V440" s="569">
        <f t="shared" si="194"/>
        <v>0</v>
      </c>
      <c r="W440" s="1090"/>
      <c r="X440" s="1091"/>
      <c r="Y440" s="591">
        <f t="shared" si="221"/>
        <v>0</v>
      </c>
      <c r="Z440" s="899">
        <f t="shared" si="221"/>
        <v>0</v>
      </c>
      <c r="AA440" s="899">
        <f t="shared" si="221"/>
        <v>0</v>
      </c>
      <c r="AB440" s="1080">
        <f t="shared" si="199"/>
        <v>0</v>
      </c>
      <c r="AC440" s="1079">
        <f t="shared" si="200"/>
        <v>0</v>
      </c>
      <c r="AD440" s="899">
        <f t="shared" si="218"/>
        <v>0</v>
      </c>
      <c r="AE440" s="903">
        <f t="shared" si="206"/>
        <v>0</v>
      </c>
      <c r="AF440" s="1080">
        <f t="shared" si="207"/>
        <v>0</v>
      </c>
      <c r="AG440" s="1081">
        <f t="shared" si="201"/>
        <v>0</v>
      </c>
      <c r="AH440" s="1079">
        <f t="shared" si="202"/>
        <v>0</v>
      </c>
      <c r="AI440" s="901">
        <f t="shared" si="220"/>
        <v>0</v>
      </c>
      <c r="AJ440" s="899">
        <f t="shared" si="220"/>
        <v>0</v>
      </c>
      <c r="AK440" s="899">
        <f t="shared" si="220"/>
        <v>0</v>
      </c>
      <c r="AL440" s="1080">
        <f t="shared" si="203"/>
        <v>0</v>
      </c>
      <c r="AM440" s="1079">
        <f t="shared" si="204"/>
        <v>0</v>
      </c>
      <c r="AN440" s="899">
        <f t="shared" si="195"/>
        <v>0</v>
      </c>
      <c r="AO440" s="899">
        <f t="shared" si="196"/>
        <v>0</v>
      </c>
      <c r="AP440" s="899">
        <f t="shared" si="205"/>
        <v>0</v>
      </c>
      <c r="AQ440" s="1081">
        <f t="shared" si="219"/>
        <v>0</v>
      </c>
      <c r="AR440" s="1079">
        <f t="shared" si="197"/>
        <v>0</v>
      </c>
      <c r="AS440" s="153"/>
      <c r="AT440" s="1082"/>
      <c r="AU440" s="523"/>
      <c r="AV440" s="1083" t="str">
        <f t="shared" si="198"/>
        <v>CA</v>
      </c>
      <c r="AW440" s="1083" t="str">
        <f t="shared" si="198"/>
        <v>CL</v>
      </c>
      <c r="AX440" s="1083" t="str">
        <f t="shared" si="198"/>
        <v>AIC</v>
      </c>
      <c r="AY440" s="1083" t="str">
        <f t="shared" si="222"/>
        <v>ERB</v>
      </c>
      <c r="AZ440" s="1083" t="str">
        <f t="shared" si="222"/>
        <v>GRB</v>
      </c>
      <c r="BA440" s="1083" t="str">
        <f t="shared" si="222"/>
        <v>Non-Op</v>
      </c>
      <c r="BC440" s="623"/>
      <c r="BD440" s="623"/>
      <c r="BF440" s="623"/>
      <c r="BG440" s="623"/>
      <c r="BH440" s="623"/>
      <c r="BI440" s="623"/>
      <c r="BJ440" s="623"/>
      <c r="BK440" s="623"/>
      <c r="BL440" s="623"/>
      <c r="BN440" s="634"/>
    </row>
    <row r="441" spans="1:66" s="638" customFormat="1" ht="12" customHeight="1">
      <c r="A441" s="687">
        <v>16504303</v>
      </c>
      <c r="B441" s="648" t="s">
        <v>3725</v>
      </c>
      <c r="C441" s="930" t="s">
        <v>1777</v>
      </c>
      <c r="D441" s="635" t="s">
        <v>3098</v>
      </c>
      <c r="E441" s="648"/>
      <c r="F441" s="668">
        <v>42964</v>
      </c>
      <c r="G441" s="648"/>
      <c r="H441" s="1171">
        <v>0</v>
      </c>
      <c r="I441" s="1171">
        <v>0</v>
      </c>
      <c r="J441" s="1171">
        <v>0</v>
      </c>
      <c r="K441" s="1171">
        <v>0</v>
      </c>
      <c r="L441" s="1171">
        <v>0</v>
      </c>
      <c r="M441" s="1171">
        <v>0</v>
      </c>
      <c r="N441" s="1171">
        <v>0</v>
      </c>
      <c r="O441" s="1171">
        <v>0</v>
      </c>
      <c r="P441" s="1171">
        <v>0</v>
      </c>
      <c r="Q441" s="1171">
        <v>0</v>
      </c>
      <c r="R441" s="1171">
        <v>0</v>
      </c>
      <c r="S441" s="1171">
        <v>0</v>
      </c>
      <c r="T441" s="1171">
        <v>0</v>
      </c>
      <c r="U441" s="569"/>
      <c r="V441" s="569">
        <f t="shared" si="194"/>
        <v>0</v>
      </c>
      <c r="W441" s="1090"/>
      <c r="X441" s="1091"/>
      <c r="Y441" s="591">
        <f t="shared" si="221"/>
        <v>0</v>
      </c>
      <c r="Z441" s="899">
        <f t="shared" si="221"/>
        <v>0</v>
      </c>
      <c r="AA441" s="899">
        <f t="shared" si="221"/>
        <v>0</v>
      </c>
      <c r="AB441" s="1080">
        <f t="shared" si="199"/>
        <v>0</v>
      </c>
      <c r="AC441" s="1079">
        <f t="shared" si="200"/>
        <v>0</v>
      </c>
      <c r="AD441" s="899">
        <f t="shared" si="218"/>
        <v>0</v>
      </c>
      <c r="AE441" s="903">
        <f t="shared" si="206"/>
        <v>0</v>
      </c>
      <c r="AF441" s="1080">
        <f t="shared" si="207"/>
        <v>0</v>
      </c>
      <c r="AG441" s="1081">
        <f t="shared" si="201"/>
        <v>0</v>
      </c>
      <c r="AH441" s="1079">
        <f t="shared" si="202"/>
        <v>0</v>
      </c>
      <c r="AI441" s="901">
        <f t="shared" si="220"/>
        <v>0</v>
      </c>
      <c r="AJ441" s="899">
        <f t="shared" si="220"/>
        <v>0</v>
      </c>
      <c r="AK441" s="899">
        <f t="shared" si="220"/>
        <v>0</v>
      </c>
      <c r="AL441" s="1080">
        <f t="shared" si="203"/>
        <v>0</v>
      </c>
      <c r="AM441" s="1079">
        <f t="shared" si="204"/>
        <v>0</v>
      </c>
      <c r="AN441" s="899">
        <f t="shared" si="195"/>
        <v>0</v>
      </c>
      <c r="AO441" s="899">
        <f t="shared" si="196"/>
        <v>0</v>
      </c>
      <c r="AP441" s="899">
        <f t="shared" si="205"/>
        <v>0</v>
      </c>
      <c r="AQ441" s="1081">
        <f t="shared" si="219"/>
        <v>0</v>
      </c>
      <c r="AR441" s="1079">
        <f t="shared" si="197"/>
        <v>0</v>
      </c>
      <c r="AS441" s="153"/>
      <c r="AT441" s="1082"/>
      <c r="AU441" s="523"/>
      <c r="AV441" s="1083" t="str">
        <f t="shared" si="198"/>
        <v>CA</v>
      </c>
      <c r="AW441" s="1083" t="str">
        <f t="shared" si="198"/>
        <v>CL</v>
      </c>
      <c r="AX441" s="1083" t="str">
        <f t="shared" si="198"/>
        <v>AIC</v>
      </c>
      <c r="AY441" s="1083" t="str">
        <f t="shared" si="222"/>
        <v>ERB</v>
      </c>
      <c r="AZ441" s="1083" t="str">
        <f t="shared" si="222"/>
        <v>GRB</v>
      </c>
      <c r="BA441" s="1083" t="str">
        <f t="shared" si="222"/>
        <v>Non-Op</v>
      </c>
      <c r="BC441" s="623"/>
      <c r="BD441" s="623"/>
      <c r="BF441" s="623"/>
      <c r="BG441" s="623"/>
      <c r="BH441" s="623"/>
      <c r="BI441" s="623"/>
      <c r="BJ441" s="623"/>
      <c r="BK441" s="623"/>
      <c r="BL441" s="623"/>
      <c r="BN441" s="634"/>
    </row>
    <row r="442" spans="1:66" s="638" customFormat="1" ht="12" customHeight="1">
      <c r="A442" s="687">
        <v>16504313</v>
      </c>
      <c r="B442" s="648" t="s">
        <v>3726</v>
      </c>
      <c r="C442" s="930" t="s">
        <v>1778</v>
      </c>
      <c r="D442" s="635" t="s">
        <v>3098</v>
      </c>
      <c r="E442" s="648"/>
      <c r="F442" s="654">
        <v>42964</v>
      </c>
      <c r="G442" s="648"/>
      <c r="H442" s="1171">
        <v>0</v>
      </c>
      <c r="I442" s="1171">
        <v>0</v>
      </c>
      <c r="J442" s="1171">
        <v>0</v>
      </c>
      <c r="K442" s="1171">
        <v>0</v>
      </c>
      <c r="L442" s="1171">
        <v>0</v>
      </c>
      <c r="M442" s="1171">
        <v>0</v>
      </c>
      <c r="N442" s="1171">
        <v>0</v>
      </c>
      <c r="O442" s="1171">
        <v>0</v>
      </c>
      <c r="P442" s="1171">
        <v>0</v>
      </c>
      <c r="Q442" s="1171">
        <v>0</v>
      </c>
      <c r="R442" s="1171">
        <v>0</v>
      </c>
      <c r="S442" s="1171">
        <v>0</v>
      </c>
      <c r="T442" s="1171">
        <v>0</v>
      </c>
      <c r="U442" s="569"/>
      <c r="V442" s="569">
        <f t="shared" si="194"/>
        <v>0</v>
      </c>
      <c r="W442" s="1090"/>
      <c r="X442" s="1091"/>
      <c r="Y442" s="591">
        <f t="shared" si="221"/>
        <v>0</v>
      </c>
      <c r="Z442" s="899">
        <f t="shared" si="221"/>
        <v>0</v>
      </c>
      <c r="AA442" s="899">
        <f t="shared" si="221"/>
        <v>0</v>
      </c>
      <c r="AB442" s="1080">
        <f t="shared" si="199"/>
        <v>0</v>
      </c>
      <c r="AC442" s="1079">
        <f t="shared" si="200"/>
        <v>0</v>
      </c>
      <c r="AD442" s="899">
        <f t="shared" si="218"/>
        <v>0</v>
      </c>
      <c r="AE442" s="903">
        <f t="shared" si="206"/>
        <v>0</v>
      </c>
      <c r="AF442" s="1080">
        <f t="shared" si="207"/>
        <v>0</v>
      </c>
      <c r="AG442" s="1081">
        <f t="shared" si="201"/>
        <v>0</v>
      </c>
      <c r="AH442" s="1079">
        <f t="shared" si="202"/>
        <v>0</v>
      </c>
      <c r="AI442" s="901">
        <f t="shared" si="220"/>
        <v>0</v>
      </c>
      <c r="AJ442" s="899">
        <f t="shared" si="220"/>
        <v>0</v>
      </c>
      <c r="AK442" s="899">
        <f t="shared" si="220"/>
        <v>0</v>
      </c>
      <c r="AL442" s="1080">
        <f t="shared" si="203"/>
        <v>0</v>
      </c>
      <c r="AM442" s="1079">
        <f t="shared" si="204"/>
        <v>0</v>
      </c>
      <c r="AN442" s="899">
        <f t="shared" si="195"/>
        <v>0</v>
      </c>
      <c r="AO442" s="899">
        <f t="shared" si="196"/>
        <v>0</v>
      </c>
      <c r="AP442" s="899">
        <f t="shared" si="205"/>
        <v>0</v>
      </c>
      <c r="AQ442" s="1081">
        <f t="shared" si="219"/>
        <v>0</v>
      </c>
      <c r="AR442" s="1079">
        <f t="shared" si="197"/>
        <v>0</v>
      </c>
      <c r="AS442" s="153"/>
      <c r="AT442" s="1082"/>
      <c r="AU442" s="523"/>
      <c r="AV442" s="1083" t="str">
        <f t="shared" si="198"/>
        <v>CA</v>
      </c>
      <c r="AW442" s="1083" t="str">
        <f t="shared" si="198"/>
        <v>CL</v>
      </c>
      <c r="AX442" s="1083" t="str">
        <f t="shared" si="198"/>
        <v>AIC</v>
      </c>
      <c r="AY442" s="1083" t="str">
        <f t="shared" si="222"/>
        <v>ERB</v>
      </c>
      <c r="AZ442" s="1083" t="str">
        <f t="shared" si="222"/>
        <v>GRB</v>
      </c>
      <c r="BA442" s="1083" t="str">
        <f t="shared" si="222"/>
        <v>Non-Op</v>
      </c>
      <c r="BC442" s="623"/>
      <c r="BD442" s="623"/>
      <c r="BF442" s="623"/>
      <c r="BG442" s="623"/>
      <c r="BH442" s="623"/>
      <c r="BI442" s="623"/>
      <c r="BJ442" s="623"/>
      <c r="BK442" s="623"/>
      <c r="BL442" s="623"/>
      <c r="BN442" s="634"/>
    </row>
    <row r="443" spans="1:66" s="638" customFormat="1" ht="12" customHeight="1">
      <c r="A443" s="931">
        <v>16504323</v>
      </c>
      <c r="B443" s="931" t="s">
        <v>3727</v>
      </c>
      <c r="C443" s="932" t="s">
        <v>1779</v>
      </c>
      <c r="D443" s="635" t="s">
        <v>3098</v>
      </c>
      <c r="E443" s="648"/>
      <c r="F443" s="668">
        <v>42964</v>
      </c>
      <c r="G443" s="648"/>
      <c r="H443" s="1171">
        <v>0</v>
      </c>
      <c r="I443" s="1171">
        <v>0</v>
      </c>
      <c r="J443" s="1171">
        <v>0</v>
      </c>
      <c r="K443" s="1171">
        <v>0</v>
      </c>
      <c r="L443" s="1171">
        <v>0</v>
      </c>
      <c r="M443" s="1171">
        <v>0</v>
      </c>
      <c r="N443" s="1171">
        <v>0</v>
      </c>
      <c r="O443" s="1171">
        <v>0</v>
      </c>
      <c r="P443" s="1171">
        <v>0</v>
      </c>
      <c r="Q443" s="1171">
        <v>0</v>
      </c>
      <c r="R443" s="1171">
        <v>0</v>
      </c>
      <c r="S443" s="1171">
        <v>0</v>
      </c>
      <c r="T443" s="1171">
        <v>0</v>
      </c>
      <c r="U443" s="569"/>
      <c r="V443" s="569">
        <f t="shared" si="194"/>
        <v>0</v>
      </c>
      <c r="W443" s="1090"/>
      <c r="X443" s="1091"/>
      <c r="Y443" s="591">
        <f t="shared" si="221"/>
        <v>0</v>
      </c>
      <c r="Z443" s="899">
        <f t="shared" si="221"/>
        <v>0</v>
      </c>
      <c r="AA443" s="899">
        <f t="shared" si="221"/>
        <v>0</v>
      </c>
      <c r="AB443" s="1080">
        <f t="shared" si="199"/>
        <v>0</v>
      </c>
      <c r="AC443" s="1079">
        <f t="shared" si="200"/>
        <v>0</v>
      </c>
      <c r="AD443" s="899">
        <f t="shared" si="218"/>
        <v>0</v>
      </c>
      <c r="AE443" s="903">
        <f t="shared" si="206"/>
        <v>0</v>
      </c>
      <c r="AF443" s="1080">
        <f t="shared" si="207"/>
        <v>0</v>
      </c>
      <c r="AG443" s="1081">
        <f t="shared" si="201"/>
        <v>0</v>
      </c>
      <c r="AH443" s="1079">
        <f t="shared" si="202"/>
        <v>0</v>
      </c>
      <c r="AI443" s="901">
        <f t="shared" ref="AI443:AK462" si="223">IF($D443=AI$5,$V443,0)</f>
        <v>0</v>
      </c>
      <c r="AJ443" s="899">
        <f t="shared" si="223"/>
        <v>0</v>
      </c>
      <c r="AK443" s="899">
        <f t="shared" si="223"/>
        <v>0</v>
      </c>
      <c r="AL443" s="1080">
        <f t="shared" si="203"/>
        <v>0</v>
      </c>
      <c r="AM443" s="1079">
        <f t="shared" si="204"/>
        <v>0</v>
      </c>
      <c r="AN443" s="899">
        <f t="shared" si="195"/>
        <v>0</v>
      </c>
      <c r="AO443" s="899">
        <f t="shared" si="196"/>
        <v>0</v>
      </c>
      <c r="AP443" s="899">
        <f t="shared" si="205"/>
        <v>0</v>
      </c>
      <c r="AQ443" s="1081">
        <f t="shared" si="219"/>
        <v>0</v>
      </c>
      <c r="AR443" s="1079">
        <f t="shared" si="197"/>
        <v>0</v>
      </c>
      <c r="AS443" s="153"/>
      <c r="AT443" s="1082"/>
      <c r="AU443" s="523"/>
      <c r="AV443" s="1083" t="str">
        <f t="shared" si="198"/>
        <v>CA</v>
      </c>
      <c r="AW443" s="1083" t="str">
        <f t="shared" si="198"/>
        <v>CL</v>
      </c>
      <c r="AX443" s="1083" t="str">
        <f t="shared" si="198"/>
        <v>AIC</v>
      </c>
      <c r="AY443" s="1083" t="str">
        <f t="shared" si="222"/>
        <v>ERB</v>
      </c>
      <c r="AZ443" s="1083" t="str">
        <f t="shared" si="222"/>
        <v>GRB</v>
      </c>
      <c r="BA443" s="1083" t="str">
        <f t="shared" si="222"/>
        <v>Non-Op</v>
      </c>
      <c r="BC443" s="623"/>
      <c r="BD443" s="623"/>
      <c r="BF443" s="623"/>
      <c r="BG443" s="623"/>
      <c r="BH443" s="623"/>
      <c r="BI443" s="623"/>
      <c r="BJ443" s="623"/>
      <c r="BK443" s="623"/>
      <c r="BL443" s="623"/>
      <c r="BN443" s="634"/>
    </row>
    <row r="444" spans="1:66" s="638" customFormat="1" ht="12" customHeight="1">
      <c r="A444" s="931">
        <v>16504353</v>
      </c>
      <c r="B444" s="931" t="s">
        <v>3728</v>
      </c>
      <c r="C444" s="920" t="s">
        <v>1642</v>
      </c>
      <c r="D444" s="635" t="s">
        <v>3098</v>
      </c>
      <c r="E444" s="648"/>
      <c r="F444" s="668">
        <v>43070</v>
      </c>
      <c r="G444" s="648"/>
      <c r="H444" s="1171">
        <v>0</v>
      </c>
      <c r="I444" s="1171">
        <v>0</v>
      </c>
      <c r="J444" s="1171">
        <v>0</v>
      </c>
      <c r="K444" s="1171">
        <v>0</v>
      </c>
      <c r="L444" s="1171">
        <v>0</v>
      </c>
      <c r="M444" s="1171">
        <v>0</v>
      </c>
      <c r="N444" s="1171">
        <v>0</v>
      </c>
      <c r="O444" s="1171">
        <v>0</v>
      </c>
      <c r="P444" s="1171">
        <v>0</v>
      </c>
      <c r="Q444" s="1171">
        <v>0</v>
      </c>
      <c r="R444" s="1171">
        <v>0</v>
      </c>
      <c r="S444" s="1171">
        <v>0</v>
      </c>
      <c r="T444" s="1171">
        <v>0</v>
      </c>
      <c r="U444" s="569"/>
      <c r="V444" s="569">
        <f t="shared" si="194"/>
        <v>0</v>
      </c>
      <c r="W444" s="1090"/>
      <c r="X444" s="1091"/>
      <c r="Y444" s="591">
        <f t="shared" si="221"/>
        <v>0</v>
      </c>
      <c r="Z444" s="899">
        <f t="shared" si="221"/>
        <v>0</v>
      </c>
      <c r="AA444" s="899">
        <f t="shared" si="221"/>
        <v>0</v>
      </c>
      <c r="AB444" s="1080">
        <f t="shared" si="199"/>
        <v>0</v>
      </c>
      <c r="AC444" s="1079">
        <f t="shared" si="200"/>
        <v>0</v>
      </c>
      <c r="AD444" s="899">
        <f t="shared" si="218"/>
        <v>0</v>
      </c>
      <c r="AE444" s="903">
        <f t="shared" si="206"/>
        <v>0</v>
      </c>
      <c r="AF444" s="1080">
        <f t="shared" si="207"/>
        <v>0</v>
      </c>
      <c r="AG444" s="1081">
        <f t="shared" si="201"/>
        <v>0</v>
      </c>
      <c r="AH444" s="1079">
        <f t="shared" si="202"/>
        <v>0</v>
      </c>
      <c r="AI444" s="901">
        <f t="shared" si="223"/>
        <v>0</v>
      </c>
      <c r="AJ444" s="899">
        <f t="shared" si="223"/>
        <v>0</v>
      </c>
      <c r="AK444" s="899">
        <f t="shared" si="223"/>
        <v>0</v>
      </c>
      <c r="AL444" s="1080">
        <f t="shared" si="203"/>
        <v>0</v>
      </c>
      <c r="AM444" s="1079">
        <f t="shared" si="204"/>
        <v>0</v>
      </c>
      <c r="AN444" s="899">
        <f t="shared" si="195"/>
        <v>0</v>
      </c>
      <c r="AO444" s="899">
        <f t="shared" si="196"/>
        <v>0</v>
      </c>
      <c r="AP444" s="899">
        <f t="shared" si="205"/>
        <v>0</v>
      </c>
      <c r="AQ444" s="1081">
        <f t="shared" si="219"/>
        <v>0</v>
      </c>
      <c r="AR444" s="1079">
        <f t="shared" si="197"/>
        <v>0</v>
      </c>
      <c r="AS444" s="153"/>
      <c r="AT444" s="1082"/>
      <c r="AU444" s="523"/>
      <c r="AV444" s="1083" t="str">
        <f t="shared" si="198"/>
        <v>CA</v>
      </c>
      <c r="AW444" s="1083" t="str">
        <f t="shared" si="198"/>
        <v>CL</v>
      </c>
      <c r="AX444" s="1083" t="str">
        <f t="shared" si="198"/>
        <v>AIC</v>
      </c>
      <c r="AY444" s="1083" t="str">
        <f t="shared" si="222"/>
        <v>ERB</v>
      </c>
      <c r="AZ444" s="1083" t="str">
        <f t="shared" si="222"/>
        <v>GRB</v>
      </c>
      <c r="BA444" s="1083" t="str">
        <f t="shared" si="222"/>
        <v>Non-Op</v>
      </c>
      <c r="BC444" s="623"/>
      <c r="BD444" s="623"/>
      <c r="BF444" s="623"/>
      <c r="BG444" s="623"/>
      <c r="BH444" s="623"/>
      <c r="BI444" s="623"/>
      <c r="BJ444" s="623"/>
      <c r="BK444" s="623"/>
      <c r="BL444" s="623"/>
      <c r="BN444" s="634"/>
    </row>
    <row r="445" spans="1:66" s="638" customFormat="1" ht="12" customHeight="1">
      <c r="A445" s="933">
        <v>16504373</v>
      </c>
      <c r="B445" s="933" t="s">
        <v>3729</v>
      </c>
      <c r="C445" s="934" t="s">
        <v>1780</v>
      </c>
      <c r="D445" s="640" t="s">
        <v>3098</v>
      </c>
      <c r="E445" s="640"/>
      <c r="F445" s="665">
        <v>43101</v>
      </c>
      <c r="G445" s="640"/>
      <c r="H445" s="1170">
        <v>0</v>
      </c>
      <c r="I445" s="1170">
        <v>0</v>
      </c>
      <c r="J445" s="1170">
        <v>0</v>
      </c>
      <c r="K445" s="1170">
        <v>0</v>
      </c>
      <c r="L445" s="1170">
        <v>0</v>
      </c>
      <c r="M445" s="1170">
        <v>0</v>
      </c>
      <c r="N445" s="1170">
        <v>0</v>
      </c>
      <c r="O445" s="1170">
        <v>0</v>
      </c>
      <c r="P445" s="1170">
        <v>0</v>
      </c>
      <c r="Q445" s="1170">
        <v>0</v>
      </c>
      <c r="R445" s="1170">
        <v>0</v>
      </c>
      <c r="S445" s="1170">
        <v>0</v>
      </c>
      <c r="T445" s="1170">
        <v>0</v>
      </c>
      <c r="U445" s="606"/>
      <c r="V445" s="606">
        <f t="shared" si="194"/>
        <v>0</v>
      </c>
      <c r="W445" s="1090"/>
      <c r="X445" s="1091"/>
      <c r="Y445" s="591">
        <f t="shared" si="221"/>
        <v>0</v>
      </c>
      <c r="Z445" s="899">
        <f t="shared" si="221"/>
        <v>0</v>
      </c>
      <c r="AA445" s="899">
        <f t="shared" si="221"/>
        <v>0</v>
      </c>
      <c r="AB445" s="1080">
        <f t="shared" si="199"/>
        <v>0</v>
      </c>
      <c r="AC445" s="1079">
        <f t="shared" si="200"/>
        <v>0</v>
      </c>
      <c r="AD445" s="899">
        <f t="shared" si="218"/>
        <v>0</v>
      </c>
      <c r="AE445" s="903">
        <f t="shared" si="206"/>
        <v>0</v>
      </c>
      <c r="AF445" s="1080">
        <f t="shared" si="207"/>
        <v>0</v>
      </c>
      <c r="AG445" s="1081">
        <f t="shared" si="201"/>
        <v>0</v>
      </c>
      <c r="AH445" s="1079">
        <f t="shared" si="202"/>
        <v>0</v>
      </c>
      <c r="AI445" s="901">
        <f t="shared" si="223"/>
        <v>0</v>
      </c>
      <c r="AJ445" s="899">
        <f t="shared" si="223"/>
        <v>0</v>
      </c>
      <c r="AK445" s="899">
        <f t="shared" si="223"/>
        <v>0</v>
      </c>
      <c r="AL445" s="1080">
        <f t="shared" si="203"/>
        <v>0</v>
      </c>
      <c r="AM445" s="1079">
        <f t="shared" si="204"/>
        <v>0</v>
      </c>
      <c r="AN445" s="899">
        <f t="shared" si="195"/>
        <v>0</v>
      </c>
      <c r="AO445" s="899">
        <f t="shared" si="196"/>
        <v>0</v>
      </c>
      <c r="AP445" s="899">
        <f t="shared" si="205"/>
        <v>0</v>
      </c>
      <c r="AQ445" s="1081">
        <f t="shared" si="219"/>
        <v>0</v>
      </c>
      <c r="AR445" s="1079">
        <f t="shared" si="197"/>
        <v>0</v>
      </c>
      <c r="AS445" s="153"/>
      <c r="AT445" s="1082"/>
      <c r="AU445" s="523"/>
      <c r="AV445" s="1083" t="str">
        <f t="shared" si="198"/>
        <v>CA</v>
      </c>
      <c r="AW445" s="1083" t="str">
        <f t="shared" si="198"/>
        <v>CL</v>
      </c>
      <c r="AX445" s="1083" t="str">
        <f t="shared" si="198"/>
        <v>AIC</v>
      </c>
      <c r="AY445" s="1083" t="str">
        <f t="shared" si="222"/>
        <v>ERB</v>
      </c>
      <c r="AZ445" s="1083" t="str">
        <f t="shared" si="222"/>
        <v>GRB</v>
      </c>
      <c r="BA445" s="1083" t="str">
        <f t="shared" si="222"/>
        <v>Non-Op</v>
      </c>
      <c r="BC445" s="623"/>
      <c r="BD445" s="623"/>
      <c r="BF445" s="623"/>
      <c r="BG445" s="623"/>
      <c r="BH445" s="623"/>
      <c r="BI445" s="623"/>
      <c r="BJ445" s="623"/>
      <c r="BK445" s="623"/>
      <c r="BL445" s="623"/>
      <c r="BN445" s="634"/>
    </row>
    <row r="446" spans="1:66" s="638" customFormat="1" ht="12" customHeight="1">
      <c r="A446" s="931">
        <v>16504383</v>
      </c>
      <c r="B446" s="931" t="s">
        <v>3730</v>
      </c>
      <c r="C446" s="920" t="s">
        <v>1781</v>
      </c>
      <c r="D446" s="648" t="s">
        <v>3098</v>
      </c>
      <c r="E446" s="648"/>
      <c r="F446" s="668">
        <v>43221</v>
      </c>
      <c r="G446" s="648"/>
      <c r="H446" s="1171">
        <v>0</v>
      </c>
      <c r="I446" s="1171">
        <v>0</v>
      </c>
      <c r="J446" s="1171">
        <v>0</v>
      </c>
      <c r="K446" s="1171">
        <v>0</v>
      </c>
      <c r="L446" s="1171">
        <v>0</v>
      </c>
      <c r="M446" s="1171">
        <v>0</v>
      </c>
      <c r="N446" s="1171">
        <v>0</v>
      </c>
      <c r="O446" s="1171">
        <v>0</v>
      </c>
      <c r="P446" s="1171">
        <v>0</v>
      </c>
      <c r="Q446" s="1171">
        <v>0</v>
      </c>
      <c r="R446" s="1171">
        <v>0</v>
      </c>
      <c r="S446" s="1171">
        <v>0</v>
      </c>
      <c r="T446" s="1171">
        <v>0</v>
      </c>
      <c r="U446" s="569"/>
      <c r="V446" s="569">
        <f t="shared" si="194"/>
        <v>0</v>
      </c>
      <c r="W446" s="1090"/>
      <c r="X446" s="1091"/>
      <c r="Y446" s="591">
        <f t="shared" si="221"/>
        <v>0</v>
      </c>
      <c r="Z446" s="899">
        <f t="shared" si="221"/>
        <v>0</v>
      </c>
      <c r="AA446" s="899">
        <f t="shared" si="221"/>
        <v>0</v>
      </c>
      <c r="AB446" s="1080">
        <f t="shared" si="199"/>
        <v>0</v>
      </c>
      <c r="AC446" s="1079">
        <f t="shared" si="200"/>
        <v>0</v>
      </c>
      <c r="AD446" s="899">
        <f t="shared" si="218"/>
        <v>0</v>
      </c>
      <c r="AE446" s="903">
        <f t="shared" si="206"/>
        <v>0</v>
      </c>
      <c r="AF446" s="1080">
        <f t="shared" si="207"/>
        <v>0</v>
      </c>
      <c r="AG446" s="1081">
        <f t="shared" si="201"/>
        <v>0</v>
      </c>
      <c r="AH446" s="1079">
        <f t="shared" si="202"/>
        <v>0</v>
      </c>
      <c r="AI446" s="901">
        <f t="shared" si="223"/>
        <v>0</v>
      </c>
      <c r="AJ446" s="899">
        <f t="shared" si="223"/>
        <v>0</v>
      </c>
      <c r="AK446" s="899">
        <f t="shared" si="223"/>
        <v>0</v>
      </c>
      <c r="AL446" s="1080">
        <f t="shared" si="203"/>
        <v>0</v>
      </c>
      <c r="AM446" s="1079">
        <f t="shared" si="204"/>
        <v>0</v>
      </c>
      <c r="AN446" s="899">
        <f t="shared" si="195"/>
        <v>0</v>
      </c>
      <c r="AO446" s="899">
        <f t="shared" si="196"/>
        <v>0</v>
      </c>
      <c r="AP446" s="899">
        <f t="shared" si="205"/>
        <v>0</v>
      </c>
      <c r="AQ446" s="1081">
        <f t="shared" si="219"/>
        <v>0</v>
      </c>
      <c r="AR446" s="1079">
        <f t="shared" si="197"/>
        <v>0</v>
      </c>
      <c r="AS446" s="153"/>
      <c r="AT446" s="1082"/>
      <c r="AU446" s="523"/>
      <c r="AV446" s="1083" t="str">
        <f t="shared" si="198"/>
        <v>CA</v>
      </c>
      <c r="AW446" s="1083" t="str">
        <f t="shared" si="198"/>
        <v>CL</v>
      </c>
      <c r="AX446" s="1083" t="str">
        <f t="shared" si="198"/>
        <v>AIC</v>
      </c>
      <c r="AY446" s="1083" t="str">
        <f t="shared" si="222"/>
        <v>ERB</v>
      </c>
      <c r="AZ446" s="1083" t="str">
        <f t="shared" si="222"/>
        <v>GRB</v>
      </c>
      <c r="BA446" s="1083" t="str">
        <f t="shared" si="222"/>
        <v>Non-Op</v>
      </c>
      <c r="BC446" s="623"/>
      <c r="BD446" s="623"/>
      <c r="BF446" s="623"/>
      <c r="BG446" s="623"/>
      <c r="BH446" s="623"/>
      <c r="BI446" s="623"/>
      <c r="BJ446" s="623"/>
      <c r="BK446" s="623"/>
      <c r="BL446" s="623"/>
      <c r="BN446" s="634"/>
    </row>
    <row r="447" spans="1:66" s="638" customFormat="1" ht="12" customHeight="1">
      <c r="A447" s="933">
        <v>16504393</v>
      </c>
      <c r="B447" s="933" t="s">
        <v>3731</v>
      </c>
      <c r="C447" s="926" t="s">
        <v>1782</v>
      </c>
      <c r="D447" s="640" t="s">
        <v>3098</v>
      </c>
      <c r="E447" s="640"/>
      <c r="F447" s="665">
        <v>43282</v>
      </c>
      <c r="G447" s="640"/>
      <c r="H447" s="1170">
        <v>0</v>
      </c>
      <c r="I447" s="1170">
        <v>0</v>
      </c>
      <c r="J447" s="1170">
        <v>0</v>
      </c>
      <c r="K447" s="1170">
        <v>0</v>
      </c>
      <c r="L447" s="1170">
        <v>0</v>
      </c>
      <c r="M447" s="1170">
        <v>0</v>
      </c>
      <c r="N447" s="1170">
        <v>0</v>
      </c>
      <c r="O447" s="1170">
        <v>0</v>
      </c>
      <c r="P447" s="1170">
        <v>0</v>
      </c>
      <c r="Q447" s="1170">
        <v>0</v>
      </c>
      <c r="R447" s="1170">
        <v>0</v>
      </c>
      <c r="S447" s="1170">
        <v>0</v>
      </c>
      <c r="T447" s="1170">
        <v>0</v>
      </c>
      <c r="U447" s="606"/>
      <c r="V447" s="606">
        <f t="shared" si="194"/>
        <v>0</v>
      </c>
      <c r="W447" s="1088"/>
      <c r="X447" s="1089"/>
      <c r="Y447" s="591">
        <f t="shared" si="221"/>
        <v>0</v>
      </c>
      <c r="Z447" s="899">
        <f t="shared" si="221"/>
        <v>0</v>
      </c>
      <c r="AA447" s="899">
        <f t="shared" si="221"/>
        <v>0</v>
      </c>
      <c r="AB447" s="1080">
        <f t="shared" si="199"/>
        <v>0</v>
      </c>
      <c r="AC447" s="1079">
        <f t="shared" si="200"/>
        <v>0</v>
      </c>
      <c r="AD447" s="899">
        <f t="shared" si="218"/>
        <v>0</v>
      </c>
      <c r="AE447" s="903">
        <f t="shared" si="206"/>
        <v>0</v>
      </c>
      <c r="AF447" s="1080">
        <f t="shared" si="207"/>
        <v>0</v>
      </c>
      <c r="AG447" s="1081">
        <f t="shared" si="201"/>
        <v>0</v>
      </c>
      <c r="AH447" s="1079">
        <f t="shared" si="202"/>
        <v>0</v>
      </c>
      <c r="AI447" s="901">
        <f t="shared" si="223"/>
        <v>0</v>
      </c>
      <c r="AJ447" s="899">
        <f t="shared" si="223"/>
        <v>0</v>
      </c>
      <c r="AK447" s="899">
        <f t="shared" si="223"/>
        <v>0</v>
      </c>
      <c r="AL447" s="1080">
        <f t="shared" si="203"/>
        <v>0</v>
      </c>
      <c r="AM447" s="1079">
        <f t="shared" si="204"/>
        <v>0</v>
      </c>
      <c r="AN447" s="899">
        <f t="shared" si="195"/>
        <v>0</v>
      </c>
      <c r="AO447" s="899">
        <f t="shared" si="196"/>
        <v>0</v>
      </c>
      <c r="AP447" s="899">
        <f t="shared" si="205"/>
        <v>0</v>
      </c>
      <c r="AQ447" s="1081">
        <f t="shared" ref="AQ447" si="224">SUM(AN447:AP447)</f>
        <v>0</v>
      </c>
      <c r="AR447" s="1079">
        <f t="shared" si="197"/>
        <v>0</v>
      </c>
      <c r="AS447" s="153"/>
      <c r="AT447" s="1082"/>
      <c r="AU447" s="523"/>
      <c r="AV447" s="1083" t="str">
        <f t="shared" si="198"/>
        <v>CA</v>
      </c>
      <c r="AW447" s="1083" t="str">
        <f t="shared" si="198"/>
        <v>CL</v>
      </c>
      <c r="AX447" s="1083" t="str">
        <f t="shared" si="198"/>
        <v>AIC</v>
      </c>
      <c r="AY447" s="1083" t="str">
        <f t="shared" si="222"/>
        <v>ERB</v>
      </c>
      <c r="AZ447" s="1083" t="str">
        <f t="shared" si="222"/>
        <v>GRB</v>
      </c>
      <c r="BA447" s="1083" t="str">
        <f t="shared" si="222"/>
        <v>Non-Op</v>
      </c>
      <c r="BC447" s="623"/>
      <c r="BD447" s="623"/>
      <c r="BF447" s="623"/>
      <c r="BG447" s="623"/>
      <c r="BH447" s="623"/>
      <c r="BI447" s="623"/>
      <c r="BJ447" s="623"/>
      <c r="BK447" s="623"/>
      <c r="BL447" s="623"/>
      <c r="BN447" s="634"/>
    </row>
    <row r="448" spans="1:66" s="638" customFormat="1" ht="12" customHeight="1">
      <c r="A448" s="931">
        <v>16504403</v>
      </c>
      <c r="B448" s="931" t="s">
        <v>3732</v>
      </c>
      <c r="C448" s="920" t="s">
        <v>1783</v>
      </c>
      <c r="D448" s="648" t="s">
        <v>3098</v>
      </c>
      <c r="E448" s="648"/>
      <c r="F448" s="668">
        <v>43252</v>
      </c>
      <c r="G448" s="648"/>
      <c r="H448" s="1171">
        <v>0</v>
      </c>
      <c r="I448" s="1171">
        <v>0</v>
      </c>
      <c r="J448" s="1171">
        <v>0</v>
      </c>
      <c r="K448" s="1171">
        <v>0</v>
      </c>
      <c r="L448" s="1171">
        <v>0</v>
      </c>
      <c r="M448" s="1171">
        <v>0</v>
      </c>
      <c r="N448" s="1171">
        <v>0</v>
      </c>
      <c r="O448" s="1171">
        <v>0</v>
      </c>
      <c r="P448" s="1171">
        <v>0</v>
      </c>
      <c r="Q448" s="1171">
        <v>0</v>
      </c>
      <c r="R448" s="1171">
        <v>0</v>
      </c>
      <c r="S448" s="1171">
        <v>0</v>
      </c>
      <c r="T448" s="1171">
        <v>0</v>
      </c>
      <c r="U448" s="569"/>
      <c r="V448" s="569">
        <f t="shared" si="194"/>
        <v>0</v>
      </c>
      <c r="W448" s="1090"/>
      <c r="X448" s="1091"/>
      <c r="Y448" s="591">
        <f t="shared" ref="Y448:AA467" si="225">IF($D448=Y$5,$T448,0)</f>
        <v>0</v>
      </c>
      <c r="Z448" s="899">
        <f t="shared" si="225"/>
        <v>0</v>
      </c>
      <c r="AA448" s="899">
        <f t="shared" si="225"/>
        <v>0</v>
      </c>
      <c r="AB448" s="1080">
        <f t="shared" si="199"/>
        <v>0</v>
      </c>
      <c r="AC448" s="1079">
        <f t="shared" si="200"/>
        <v>0</v>
      </c>
      <c r="AD448" s="899">
        <f t="shared" si="218"/>
        <v>0</v>
      </c>
      <c r="AE448" s="903">
        <f t="shared" si="206"/>
        <v>0</v>
      </c>
      <c r="AF448" s="1080">
        <f t="shared" si="207"/>
        <v>0</v>
      </c>
      <c r="AG448" s="1081">
        <f t="shared" si="201"/>
        <v>0</v>
      </c>
      <c r="AH448" s="1079">
        <f t="shared" si="202"/>
        <v>0</v>
      </c>
      <c r="AI448" s="901">
        <f t="shared" si="223"/>
        <v>0</v>
      </c>
      <c r="AJ448" s="899">
        <f t="shared" si="223"/>
        <v>0</v>
      </c>
      <c r="AK448" s="899">
        <f t="shared" si="223"/>
        <v>0</v>
      </c>
      <c r="AL448" s="1080">
        <f t="shared" si="203"/>
        <v>0</v>
      </c>
      <c r="AM448" s="1079">
        <f t="shared" si="204"/>
        <v>0</v>
      </c>
      <c r="AN448" s="899">
        <f t="shared" si="195"/>
        <v>0</v>
      </c>
      <c r="AO448" s="899">
        <f t="shared" si="196"/>
        <v>0</v>
      </c>
      <c r="AP448" s="899">
        <f t="shared" si="205"/>
        <v>0</v>
      </c>
      <c r="AQ448" s="1081">
        <f t="shared" ref="AQ448:AQ451" si="226">SUM(AN448:AP448)</f>
        <v>0</v>
      </c>
      <c r="AR448" s="1079">
        <f t="shared" si="197"/>
        <v>0</v>
      </c>
      <c r="AS448" s="153"/>
      <c r="AT448" s="1082"/>
      <c r="AU448" s="523"/>
      <c r="AV448" s="1083" t="str">
        <f t="shared" si="198"/>
        <v>CA</v>
      </c>
      <c r="AW448" s="1083" t="str">
        <f t="shared" si="198"/>
        <v>CL</v>
      </c>
      <c r="AX448" s="1083" t="str">
        <f t="shared" si="198"/>
        <v>AIC</v>
      </c>
      <c r="AY448" s="1083" t="str">
        <f t="shared" si="222"/>
        <v>ERB</v>
      </c>
      <c r="AZ448" s="1083" t="str">
        <f t="shared" si="222"/>
        <v>GRB</v>
      </c>
      <c r="BA448" s="1083" t="str">
        <f t="shared" si="222"/>
        <v>Non-Op</v>
      </c>
      <c r="BC448" s="623"/>
      <c r="BD448" s="623"/>
      <c r="BF448" s="623"/>
      <c r="BG448" s="623"/>
      <c r="BH448" s="623"/>
      <c r="BI448" s="623"/>
      <c r="BJ448" s="623"/>
      <c r="BK448" s="623"/>
      <c r="BL448" s="623"/>
      <c r="BN448" s="634"/>
    </row>
    <row r="449" spans="1:66" s="638" customFormat="1" ht="12" customHeight="1">
      <c r="A449" s="931">
        <v>16504413</v>
      </c>
      <c r="B449" s="931" t="s">
        <v>3733</v>
      </c>
      <c r="C449" s="920" t="s">
        <v>1784</v>
      </c>
      <c r="D449" s="648" t="s">
        <v>3098</v>
      </c>
      <c r="E449" s="648"/>
      <c r="F449" s="668">
        <v>43313</v>
      </c>
      <c r="G449" s="648"/>
      <c r="H449" s="1171">
        <v>0</v>
      </c>
      <c r="I449" s="1171">
        <v>0</v>
      </c>
      <c r="J449" s="1171">
        <v>0</v>
      </c>
      <c r="K449" s="1171">
        <v>0</v>
      </c>
      <c r="L449" s="1171">
        <v>0</v>
      </c>
      <c r="M449" s="1171">
        <v>0</v>
      </c>
      <c r="N449" s="1171">
        <v>0</v>
      </c>
      <c r="O449" s="1171">
        <v>0</v>
      </c>
      <c r="P449" s="1171">
        <v>0</v>
      </c>
      <c r="Q449" s="1171">
        <v>0</v>
      </c>
      <c r="R449" s="1171">
        <v>0</v>
      </c>
      <c r="S449" s="1171">
        <v>0</v>
      </c>
      <c r="T449" s="1171">
        <v>0</v>
      </c>
      <c r="U449" s="569"/>
      <c r="V449" s="569">
        <f t="shared" si="194"/>
        <v>0</v>
      </c>
      <c r="W449" s="1088"/>
      <c r="X449" s="1089"/>
      <c r="Y449" s="591">
        <f t="shared" si="225"/>
        <v>0</v>
      </c>
      <c r="Z449" s="899">
        <f t="shared" si="225"/>
        <v>0</v>
      </c>
      <c r="AA449" s="899">
        <f t="shared" si="225"/>
        <v>0</v>
      </c>
      <c r="AB449" s="1080">
        <f t="shared" si="199"/>
        <v>0</v>
      </c>
      <c r="AC449" s="1079">
        <f t="shared" si="200"/>
        <v>0</v>
      </c>
      <c r="AD449" s="899">
        <f t="shared" si="218"/>
        <v>0</v>
      </c>
      <c r="AE449" s="903">
        <f t="shared" si="206"/>
        <v>0</v>
      </c>
      <c r="AF449" s="1080">
        <f t="shared" si="207"/>
        <v>0</v>
      </c>
      <c r="AG449" s="1081">
        <f t="shared" si="201"/>
        <v>0</v>
      </c>
      <c r="AH449" s="1079">
        <f t="shared" si="202"/>
        <v>0</v>
      </c>
      <c r="AI449" s="901">
        <f t="shared" si="223"/>
        <v>0</v>
      </c>
      <c r="AJ449" s="899">
        <f t="shared" si="223"/>
        <v>0</v>
      </c>
      <c r="AK449" s="899">
        <f t="shared" si="223"/>
        <v>0</v>
      </c>
      <c r="AL449" s="1080">
        <f t="shared" si="203"/>
        <v>0</v>
      </c>
      <c r="AM449" s="1079">
        <f t="shared" si="204"/>
        <v>0</v>
      </c>
      <c r="AN449" s="899">
        <f t="shared" si="195"/>
        <v>0</v>
      </c>
      <c r="AO449" s="899">
        <f t="shared" si="196"/>
        <v>0</v>
      </c>
      <c r="AP449" s="899">
        <f t="shared" si="205"/>
        <v>0</v>
      </c>
      <c r="AQ449" s="1081">
        <f t="shared" ref="AQ449" si="227">SUM(AN449:AP449)</f>
        <v>0</v>
      </c>
      <c r="AR449" s="1079">
        <f t="shared" si="197"/>
        <v>0</v>
      </c>
      <c r="AS449" s="153"/>
      <c r="AT449" s="1082"/>
      <c r="AU449" s="523"/>
      <c r="AV449" s="1083" t="str">
        <f t="shared" si="198"/>
        <v>CA</v>
      </c>
      <c r="AW449" s="1083" t="str">
        <f t="shared" si="198"/>
        <v>CL</v>
      </c>
      <c r="AX449" s="1083" t="str">
        <f t="shared" si="198"/>
        <v>AIC</v>
      </c>
      <c r="AY449" s="1083" t="str">
        <f t="shared" si="222"/>
        <v>ERB</v>
      </c>
      <c r="AZ449" s="1083" t="str">
        <f t="shared" si="222"/>
        <v>GRB</v>
      </c>
      <c r="BA449" s="1083" t="str">
        <f t="shared" si="222"/>
        <v>Non-Op</v>
      </c>
      <c r="BC449" s="623"/>
      <c r="BD449" s="623"/>
      <c r="BF449" s="623"/>
      <c r="BG449" s="623"/>
      <c r="BH449" s="623"/>
      <c r="BI449" s="623"/>
      <c r="BJ449" s="623"/>
      <c r="BK449" s="623"/>
      <c r="BL449" s="623"/>
      <c r="BN449" s="634"/>
    </row>
    <row r="450" spans="1:66" s="638" customFormat="1" ht="12" customHeight="1">
      <c r="A450" s="933">
        <v>16504433</v>
      </c>
      <c r="B450" s="933" t="s">
        <v>1785</v>
      </c>
      <c r="C450" s="639" t="s">
        <v>1785</v>
      </c>
      <c r="D450" s="640" t="s">
        <v>3098</v>
      </c>
      <c r="E450" s="640"/>
      <c r="F450" s="665">
        <v>43252</v>
      </c>
      <c r="G450" s="640"/>
      <c r="H450" s="1170">
        <v>0</v>
      </c>
      <c r="I450" s="1170">
        <v>0</v>
      </c>
      <c r="J450" s="1170">
        <v>0</v>
      </c>
      <c r="K450" s="1170">
        <v>0</v>
      </c>
      <c r="L450" s="1170">
        <v>0</v>
      </c>
      <c r="M450" s="1170">
        <v>0</v>
      </c>
      <c r="N450" s="1170">
        <v>0</v>
      </c>
      <c r="O450" s="1170">
        <v>0</v>
      </c>
      <c r="P450" s="1170">
        <v>0</v>
      </c>
      <c r="Q450" s="1170">
        <v>0</v>
      </c>
      <c r="R450" s="1170">
        <v>0</v>
      </c>
      <c r="S450" s="1170">
        <v>0</v>
      </c>
      <c r="T450" s="1170">
        <v>0</v>
      </c>
      <c r="U450" s="606"/>
      <c r="V450" s="606">
        <f t="shared" si="194"/>
        <v>0</v>
      </c>
      <c r="W450" s="1090"/>
      <c r="X450" s="1091"/>
      <c r="Y450" s="591">
        <f t="shared" si="225"/>
        <v>0</v>
      </c>
      <c r="Z450" s="899">
        <f t="shared" si="225"/>
        <v>0</v>
      </c>
      <c r="AA450" s="899">
        <f t="shared" si="225"/>
        <v>0</v>
      </c>
      <c r="AB450" s="1080">
        <f t="shared" si="199"/>
        <v>0</v>
      </c>
      <c r="AC450" s="1079">
        <f t="shared" si="200"/>
        <v>0</v>
      </c>
      <c r="AD450" s="899">
        <f t="shared" si="218"/>
        <v>0</v>
      </c>
      <c r="AE450" s="903">
        <f t="shared" si="206"/>
        <v>0</v>
      </c>
      <c r="AF450" s="1080">
        <f t="shared" si="207"/>
        <v>0</v>
      </c>
      <c r="AG450" s="1081">
        <f t="shared" si="201"/>
        <v>0</v>
      </c>
      <c r="AH450" s="1079">
        <f t="shared" si="202"/>
        <v>0</v>
      </c>
      <c r="AI450" s="901">
        <f t="shared" si="223"/>
        <v>0</v>
      </c>
      <c r="AJ450" s="899">
        <f t="shared" si="223"/>
        <v>0</v>
      </c>
      <c r="AK450" s="899">
        <f t="shared" si="223"/>
        <v>0</v>
      </c>
      <c r="AL450" s="1080">
        <f t="shared" si="203"/>
        <v>0</v>
      </c>
      <c r="AM450" s="1079">
        <f t="shared" si="204"/>
        <v>0</v>
      </c>
      <c r="AN450" s="899">
        <f t="shared" si="195"/>
        <v>0</v>
      </c>
      <c r="AO450" s="899">
        <f t="shared" si="196"/>
        <v>0</v>
      </c>
      <c r="AP450" s="899">
        <f t="shared" si="205"/>
        <v>0</v>
      </c>
      <c r="AQ450" s="1081">
        <f t="shared" si="226"/>
        <v>0</v>
      </c>
      <c r="AR450" s="1079">
        <f t="shared" si="197"/>
        <v>0</v>
      </c>
      <c r="AS450" s="153"/>
      <c r="AT450" s="1082"/>
      <c r="AU450" s="523"/>
      <c r="AV450" s="1083" t="str">
        <f t="shared" si="198"/>
        <v>CA</v>
      </c>
      <c r="AW450" s="1083" t="str">
        <f t="shared" si="198"/>
        <v>CL</v>
      </c>
      <c r="AX450" s="1083" t="str">
        <f t="shared" si="198"/>
        <v>AIC</v>
      </c>
      <c r="AY450" s="1083" t="str">
        <f t="shared" si="222"/>
        <v>ERB</v>
      </c>
      <c r="AZ450" s="1083" t="str">
        <f t="shared" si="222"/>
        <v>GRB</v>
      </c>
      <c r="BA450" s="1083" t="str">
        <f t="shared" si="222"/>
        <v>Non-Op</v>
      </c>
      <c r="BC450" s="623"/>
      <c r="BD450" s="623"/>
      <c r="BF450" s="623"/>
      <c r="BG450" s="623"/>
      <c r="BH450" s="623"/>
      <c r="BI450" s="623"/>
      <c r="BJ450" s="623"/>
      <c r="BK450" s="623"/>
      <c r="BL450" s="623"/>
      <c r="BN450" s="634"/>
    </row>
    <row r="451" spans="1:66" s="638" customFormat="1" ht="12" customHeight="1">
      <c r="A451" s="933">
        <v>16504443</v>
      </c>
      <c r="B451" s="933" t="s">
        <v>1786</v>
      </c>
      <c r="C451" s="639" t="s">
        <v>1786</v>
      </c>
      <c r="D451" s="640" t="s">
        <v>3098</v>
      </c>
      <c r="E451" s="640"/>
      <c r="F451" s="665">
        <v>43252</v>
      </c>
      <c r="G451" s="640"/>
      <c r="H451" s="1170">
        <v>0</v>
      </c>
      <c r="I451" s="1170">
        <v>0</v>
      </c>
      <c r="J451" s="1170">
        <v>0</v>
      </c>
      <c r="K451" s="1170">
        <v>0</v>
      </c>
      <c r="L451" s="1170">
        <v>0</v>
      </c>
      <c r="M451" s="1170">
        <v>0</v>
      </c>
      <c r="N451" s="1170">
        <v>0</v>
      </c>
      <c r="O451" s="1170">
        <v>0</v>
      </c>
      <c r="P451" s="1170">
        <v>0</v>
      </c>
      <c r="Q451" s="1170">
        <v>0</v>
      </c>
      <c r="R451" s="1170">
        <v>0</v>
      </c>
      <c r="S451" s="1170">
        <v>0</v>
      </c>
      <c r="T451" s="1170">
        <v>0</v>
      </c>
      <c r="U451" s="606"/>
      <c r="V451" s="606">
        <f t="shared" si="194"/>
        <v>0</v>
      </c>
      <c r="W451" s="1090"/>
      <c r="X451" s="1091"/>
      <c r="Y451" s="591">
        <f t="shared" si="225"/>
        <v>0</v>
      </c>
      <c r="Z451" s="899">
        <f t="shared" si="225"/>
        <v>0</v>
      </c>
      <c r="AA451" s="899">
        <f t="shared" si="225"/>
        <v>0</v>
      </c>
      <c r="AB451" s="1080">
        <f t="shared" si="199"/>
        <v>0</v>
      </c>
      <c r="AC451" s="1079">
        <f t="shared" si="200"/>
        <v>0</v>
      </c>
      <c r="AD451" s="899">
        <f t="shared" si="218"/>
        <v>0</v>
      </c>
      <c r="AE451" s="903">
        <f t="shared" si="206"/>
        <v>0</v>
      </c>
      <c r="AF451" s="1080">
        <f t="shared" si="207"/>
        <v>0</v>
      </c>
      <c r="AG451" s="1081">
        <f t="shared" si="201"/>
        <v>0</v>
      </c>
      <c r="AH451" s="1079">
        <f t="shared" si="202"/>
        <v>0</v>
      </c>
      <c r="AI451" s="901">
        <f t="shared" si="223"/>
        <v>0</v>
      </c>
      <c r="AJ451" s="899">
        <f t="shared" si="223"/>
        <v>0</v>
      </c>
      <c r="AK451" s="899">
        <f t="shared" si="223"/>
        <v>0</v>
      </c>
      <c r="AL451" s="1080">
        <f t="shared" si="203"/>
        <v>0</v>
      </c>
      <c r="AM451" s="1079">
        <f t="shared" si="204"/>
        <v>0</v>
      </c>
      <c r="AN451" s="899">
        <f t="shared" si="195"/>
        <v>0</v>
      </c>
      <c r="AO451" s="899">
        <f t="shared" si="196"/>
        <v>0</v>
      </c>
      <c r="AP451" s="899">
        <f t="shared" si="205"/>
        <v>0</v>
      </c>
      <c r="AQ451" s="1081">
        <f t="shared" si="226"/>
        <v>0</v>
      </c>
      <c r="AR451" s="1079">
        <f t="shared" si="197"/>
        <v>0</v>
      </c>
      <c r="AS451" s="153"/>
      <c r="AT451" s="1082"/>
      <c r="AU451" s="523"/>
      <c r="AV451" s="1083" t="str">
        <f t="shared" si="198"/>
        <v>CA</v>
      </c>
      <c r="AW451" s="1083" t="str">
        <f t="shared" si="198"/>
        <v>CL</v>
      </c>
      <c r="AX451" s="1083" t="str">
        <f t="shared" si="198"/>
        <v>AIC</v>
      </c>
      <c r="AY451" s="1083" t="str">
        <f t="shared" si="222"/>
        <v>ERB</v>
      </c>
      <c r="AZ451" s="1083" t="str">
        <f t="shared" si="222"/>
        <v>GRB</v>
      </c>
      <c r="BA451" s="1083" t="str">
        <f t="shared" si="222"/>
        <v>Non-Op</v>
      </c>
      <c r="BC451" s="623"/>
      <c r="BD451" s="623"/>
      <c r="BF451" s="623"/>
      <c r="BG451" s="623"/>
      <c r="BH451" s="623"/>
      <c r="BI451" s="623"/>
      <c r="BJ451" s="623"/>
      <c r="BK451" s="623"/>
      <c r="BL451" s="623"/>
      <c r="BN451" s="634"/>
    </row>
    <row r="452" spans="1:66" s="638" customFormat="1" ht="12" customHeight="1">
      <c r="A452" s="933">
        <v>16504453</v>
      </c>
      <c r="B452" s="933" t="s">
        <v>3734</v>
      </c>
      <c r="C452" s="639" t="s">
        <v>1787</v>
      </c>
      <c r="D452" s="640" t="s">
        <v>3098</v>
      </c>
      <c r="E452" s="640"/>
      <c r="F452" s="665">
        <v>43313</v>
      </c>
      <c r="G452" s="640"/>
      <c r="H452" s="1170">
        <v>0</v>
      </c>
      <c r="I452" s="1170">
        <v>0</v>
      </c>
      <c r="J452" s="1170">
        <v>0</v>
      </c>
      <c r="K452" s="1170">
        <v>0</v>
      </c>
      <c r="L452" s="1170">
        <v>0</v>
      </c>
      <c r="M452" s="1170">
        <v>0</v>
      </c>
      <c r="N452" s="1170">
        <v>0</v>
      </c>
      <c r="O452" s="1170">
        <v>0</v>
      </c>
      <c r="P452" s="1170">
        <v>0</v>
      </c>
      <c r="Q452" s="1170">
        <v>0</v>
      </c>
      <c r="R452" s="1170">
        <v>0</v>
      </c>
      <c r="S452" s="1170">
        <v>0</v>
      </c>
      <c r="T452" s="1170">
        <v>0</v>
      </c>
      <c r="U452" s="606"/>
      <c r="V452" s="606">
        <f t="shared" si="194"/>
        <v>0</v>
      </c>
      <c r="W452" s="1088"/>
      <c r="X452" s="1089"/>
      <c r="Y452" s="591">
        <f t="shared" si="225"/>
        <v>0</v>
      </c>
      <c r="Z452" s="899">
        <f t="shared" si="225"/>
        <v>0</v>
      </c>
      <c r="AA452" s="899">
        <f t="shared" si="225"/>
        <v>0</v>
      </c>
      <c r="AB452" s="1080">
        <f t="shared" si="199"/>
        <v>0</v>
      </c>
      <c r="AC452" s="1079">
        <f t="shared" si="200"/>
        <v>0</v>
      </c>
      <c r="AD452" s="899">
        <f t="shared" si="218"/>
        <v>0</v>
      </c>
      <c r="AE452" s="903">
        <f t="shared" si="206"/>
        <v>0</v>
      </c>
      <c r="AF452" s="1080">
        <f t="shared" si="207"/>
        <v>0</v>
      </c>
      <c r="AG452" s="1081">
        <f t="shared" si="201"/>
        <v>0</v>
      </c>
      <c r="AH452" s="1079">
        <f t="shared" si="202"/>
        <v>0</v>
      </c>
      <c r="AI452" s="901">
        <f t="shared" si="223"/>
        <v>0</v>
      </c>
      <c r="AJ452" s="899">
        <f t="shared" si="223"/>
        <v>0</v>
      </c>
      <c r="AK452" s="899">
        <f t="shared" si="223"/>
        <v>0</v>
      </c>
      <c r="AL452" s="1080">
        <f t="shared" si="203"/>
        <v>0</v>
      </c>
      <c r="AM452" s="1079">
        <f t="shared" si="204"/>
        <v>0</v>
      </c>
      <c r="AN452" s="899">
        <f t="shared" si="195"/>
        <v>0</v>
      </c>
      <c r="AO452" s="899">
        <f t="shared" si="196"/>
        <v>0</v>
      </c>
      <c r="AP452" s="899">
        <f t="shared" si="205"/>
        <v>0</v>
      </c>
      <c r="AQ452" s="1081">
        <f t="shared" ref="AQ452" si="228">SUM(AN452:AP452)</f>
        <v>0</v>
      </c>
      <c r="AR452" s="1079">
        <f t="shared" si="197"/>
        <v>0</v>
      </c>
      <c r="AS452" s="153"/>
      <c r="AT452" s="1082"/>
      <c r="AU452" s="523"/>
      <c r="AV452" s="1083" t="str">
        <f t="shared" si="198"/>
        <v>CA</v>
      </c>
      <c r="AW452" s="1083" t="str">
        <f t="shared" si="198"/>
        <v>CL</v>
      </c>
      <c r="AX452" s="1083" t="str">
        <f t="shared" si="198"/>
        <v>AIC</v>
      </c>
      <c r="AY452" s="1083" t="str">
        <f t="shared" si="222"/>
        <v>ERB</v>
      </c>
      <c r="AZ452" s="1083" t="str">
        <f t="shared" si="222"/>
        <v>GRB</v>
      </c>
      <c r="BA452" s="1083" t="str">
        <f t="shared" si="222"/>
        <v>Non-Op</v>
      </c>
      <c r="BC452" s="623"/>
      <c r="BD452" s="623"/>
      <c r="BF452" s="623"/>
      <c r="BG452" s="623"/>
      <c r="BH452" s="623"/>
      <c r="BI452" s="623"/>
      <c r="BJ452" s="623"/>
      <c r="BK452" s="623"/>
      <c r="BL452" s="623"/>
      <c r="BN452" s="634"/>
    </row>
    <row r="453" spans="1:66" s="638" customFormat="1" ht="12" customHeight="1">
      <c r="A453" s="933">
        <v>16504463</v>
      </c>
      <c r="B453" s="933" t="s">
        <v>3735</v>
      </c>
      <c r="C453" s="639" t="s">
        <v>1788</v>
      </c>
      <c r="D453" s="640" t="s">
        <v>3098</v>
      </c>
      <c r="E453" s="640"/>
      <c r="F453" s="665">
        <v>43344</v>
      </c>
      <c r="G453" s="640"/>
      <c r="H453" s="1170">
        <v>0</v>
      </c>
      <c r="I453" s="1170">
        <v>0</v>
      </c>
      <c r="J453" s="1170">
        <v>0</v>
      </c>
      <c r="K453" s="1170">
        <v>0</v>
      </c>
      <c r="L453" s="1170">
        <v>0</v>
      </c>
      <c r="M453" s="1170">
        <v>0</v>
      </c>
      <c r="N453" s="1170">
        <v>0</v>
      </c>
      <c r="O453" s="1170">
        <v>0</v>
      </c>
      <c r="P453" s="1170">
        <v>0</v>
      </c>
      <c r="Q453" s="1170">
        <v>0</v>
      </c>
      <c r="R453" s="1170">
        <v>0</v>
      </c>
      <c r="S453" s="1170">
        <v>0</v>
      </c>
      <c r="T453" s="1170">
        <v>0</v>
      </c>
      <c r="U453" s="606"/>
      <c r="V453" s="606">
        <f t="shared" si="194"/>
        <v>0</v>
      </c>
      <c r="W453" s="1088"/>
      <c r="X453" s="1089"/>
      <c r="Y453" s="591">
        <f t="shared" si="225"/>
        <v>0</v>
      </c>
      <c r="Z453" s="899">
        <f t="shared" si="225"/>
        <v>0</v>
      </c>
      <c r="AA453" s="899">
        <f t="shared" si="225"/>
        <v>0</v>
      </c>
      <c r="AB453" s="1080">
        <f t="shared" si="199"/>
        <v>0</v>
      </c>
      <c r="AC453" s="1079">
        <f t="shared" si="200"/>
        <v>0</v>
      </c>
      <c r="AD453" s="899">
        <f t="shared" si="218"/>
        <v>0</v>
      </c>
      <c r="AE453" s="903">
        <f t="shared" si="206"/>
        <v>0</v>
      </c>
      <c r="AF453" s="1080">
        <f t="shared" si="207"/>
        <v>0</v>
      </c>
      <c r="AG453" s="1081">
        <f t="shared" si="201"/>
        <v>0</v>
      </c>
      <c r="AH453" s="1079">
        <f t="shared" si="202"/>
        <v>0</v>
      </c>
      <c r="AI453" s="901">
        <f t="shared" si="223"/>
        <v>0</v>
      </c>
      <c r="AJ453" s="899">
        <f t="shared" si="223"/>
        <v>0</v>
      </c>
      <c r="AK453" s="899">
        <f t="shared" si="223"/>
        <v>0</v>
      </c>
      <c r="AL453" s="1080">
        <f t="shared" si="203"/>
        <v>0</v>
      </c>
      <c r="AM453" s="1079">
        <f t="shared" si="204"/>
        <v>0</v>
      </c>
      <c r="AN453" s="899">
        <f t="shared" si="195"/>
        <v>0</v>
      </c>
      <c r="AO453" s="899">
        <f t="shared" si="196"/>
        <v>0</v>
      </c>
      <c r="AP453" s="899">
        <f t="shared" si="205"/>
        <v>0</v>
      </c>
      <c r="AQ453" s="1081">
        <f t="shared" ref="AQ453" si="229">SUM(AN453:AP453)</f>
        <v>0</v>
      </c>
      <c r="AR453" s="1079">
        <f t="shared" si="197"/>
        <v>0</v>
      </c>
      <c r="AS453" s="153"/>
      <c r="AT453" s="1082"/>
      <c r="AU453" s="523"/>
      <c r="AV453" s="1083" t="str">
        <f t="shared" si="198"/>
        <v>CA</v>
      </c>
      <c r="AW453" s="1083" t="str">
        <f t="shared" si="198"/>
        <v>CL</v>
      </c>
      <c r="AX453" s="1083" t="str">
        <f t="shared" si="198"/>
        <v>AIC</v>
      </c>
      <c r="AY453" s="1083" t="str">
        <f t="shared" si="222"/>
        <v>ERB</v>
      </c>
      <c r="AZ453" s="1083" t="str">
        <f t="shared" si="222"/>
        <v>GRB</v>
      </c>
      <c r="BA453" s="1083" t="str">
        <f t="shared" si="222"/>
        <v>Non-Op</v>
      </c>
      <c r="BC453" s="623"/>
      <c r="BD453" s="623"/>
      <c r="BF453" s="623"/>
      <c r="BG453" s="623"/>
      <c r="BH453" s="623"/>
      <c r="BI453" s="623"/>
      <c r="BJ453" s="623"/>
      <c r="BK453" s="623"/>
      <c r="BL453" s="623"/>
      <c r="BN453" s="634"/>
    </row>
    <row r="454" spans="1:66" s="638" customFormat="1" ht="12" customHeight="1">
      <c r="A454" s="933">
        <v>16504483</v>
      </c>
      <c r="B454" s="933" t="s">
        <v>3736</v>
      </c>
      <c r="C454" s="639" t="s">
        <v>2967</v>
      </c>
      <c r="D454" s="640" t="s">
        <v>3098</v>
      </c>
      <c r="E454" s="640"/>
      <c r="F454" s="665">
        <v>43466</v>
      </c>
      <c r="G454" s="640"/>
      <c r="H454" s="1170">
        <v>0</v>
      </c>
      <c r="I454" s="1170">
        <v>0</v>
      </c>
      <c r="J454" s="1170">
        <v>0</v>
      </c>
      <c r="K454" s="1170">
        <v>0</v>
      </c>
      <c r="L454" s="1170">
        <v>0</v>
      </c>
      <c r="M454" s="1170">
        <v>0</v>
      </c>
      <c r="N454" s="1170">
        <v>0</v>
      </c>
      <c r="O454" s="1170">
        <v>0</v>
      </c>
      <c r="P454" s="1170">
        <v>0</v>
      </c>
      <c r="Q454" s="1170">
        <v>0</v>
      </c>
      <c r="R454" s="1170">
        <v>0</v>
      </c>
      <c r="S454" s="1170">
        <v>0</v>
      </c>
      <c r="T454" s="1170">
        <v>0</v>
      </c>
      <c r="U454" s="606"/>
      <c r="V454" s="606">
        <f t="shared" si="194"/>
        <v>0</v>
      </c>
      <c r="W454" s="1088"/>
      <c r="X454" s="1089"/>
      <c r="Y454" s="591">
        <f t="shared" si="225"/>
        <v>0</v>
      </c>
      <c r="Z454" s="899">
        <f t="shared" si="225"/>
        <v>0</v>
      </c>
      <c r="AA454" s="899">
        <f t="shared" si="225"/>
        <v>0</v>
      </c>
      <c r="AB454" s="1080">
        <f t="shared" si="199"/>
        <v>0</v>
      </c>
      <c r="AC454" s="1079">
        <f t="shared" si="200"/>
        <v>0</v>
      </c>
      <c r="AD454" s="899">
        <f t="shared" si="218"/>
        <v>0</v>
      </c>
      <c r="AE454" s="903">
        <f t="shared" si="206"/>
        <v>0</v>
      </c>
      <c r="AF454" s="1080">
        <f t="shared" si="207"/>
        <v>0</v>
      </c>
      <c r="AG454" s="1081">
        <f t="shared" si="201"/>
        <v>0</v>
      </c>
      <c r="AH454" s="1079">
        <f t="shared" si="202"/>
        <v>0</v>
      </c>
      <c r="AI454" s="901">
        <f t="shared" si="223"/>
        <v>0</v>
      </c>
      <c r="AJ454" s="899">
        <f t="shared" si="223"/>
        <v>0</v>
      </c>
      <c r="AK454" s="899">
        <f t="shared" si="223"/>
        <v>0</v>
      </c>
      <c r="AL454" s="1080">
        <f t="shared" si="203"/>
        <v>0</v>
      </c>
      <c r="AM454" s="1079">
        <f t="shared" si="204"/>
        <v>0</v>
      </c>
      <c r="AN454" s="899">
        <f t="shared" si="195"/>
        <v>0</v>
      </c>
      <c r="AO454" s="899">
        <f t="shared" si="196"/>
        <v>0</v>
      </c>
      <c r="AP454" s="899">
        <f t="shared" si="205"/>
        <v>0</v>
      </c>
      <c r="AQ454" s="1081">
        <f t="shared" ref="AQ454" si="230">SUM(AN454:AP454)</f>
        <v>0</v>
      </c>
      <c r="AR454" s="1079">
        <f t="shared" si="197"/>
        <v>0</v>
      </c>
      <c r="AS454" s="153"/>
      <c r="AT454" s="1082"/>
      <c r="AU454" s="523"/>
      <c r="AV454" s="1083" t="str">
        <f t="shared" si="198"/>
        <v>CA</v>
      </c>
      <c r="AW454" s="1083" t="str">
        <f t="shared" si="198"/>
        <v>CL</v>
      </c>
      <c r="AX454" s="1083" t="str">
        <f t="shared" si="198"/>
        <v>AIC</v>
      </c>
      <c r="AY454" s="1083" t="str">
        <f t="shared" si="222"/>
        <v>ERB</v>
      </c>
      <c r="AZ454" s="1083" t="str">
        <f t="shared" si="222"/>
        <v>GRB</v>
      </c>
      <c r="BA454" s="1083" t="str">
        <f t="shared" si="222"/>
        <v>Non-Op</v>
      </c>
      <c r="BC454" s="623"/>
      <c r="BD454" s="623"/>
      <c r="BF454" s="623"/>
      <c r="BG454" s="623"/>
      <c r="BH454" s="623"/>
      <c r="BI454" s="623"/>
      <c r="BJ454" s="623"/>
      <c r="BK454" s="623"/>
      <c r="BL454" s="623"/>
      <c r="BN454" s="634"/>
    </row>
    <row r="455" spans="1:66" s="638" customFormat="1" ht="12" customHeight="1">
      <c r="A455" s="933">
        <v>16504493</v>
      </c>
      <c r="B455" s="933" t="s">
        <v>3737</v>
      </c>
      <c r="C455" s="639" t="s">
        <v>2968</v>
      </c>
      <c r="D455" s="640" t="s">
        <v>3098</v>
      </c>
      <c r="E455" s="640"/>
      <c r="F455" s="665">
        <v>43497</v>
      </c>
      <c r="G455" s="640"/>
      <c r="H455" s="1170">
        <v>0</v>
      </c>
      <c r="I455" s="1170">
        <v>0</v>
      </c>
      <c r="J455" s="1170">
        <v>0</v>
      </c>
      <c r="K455" s="1170">
        <v>0</v>
      </c>
      <c r="L455" s="1170">
        <v>0</v>
      </c>
      <c r="M455" s="1170">
        <v>0</v>
      </c>
      <c r="N455" s="1170">
        <v>0</v>
      </c>
      <c r="O455" s="1170">
        <v>0</v>
      </c>
      <c r="P455" s="1170">
        <v>0</v>
      </c>
      <c r="Q455" s="1170">
        <v>0</v>
      </c>
      <c r="R455" s="1170">
        <v>0</v>
      </c>
      <c r="S455" s="1170">
        <v>0</v>
      </c>
      <c r="T455" s="1170">
        <v>0</v>
      </c>
      <c r="U455" s="606"/>
      <c r="V455" s="606">
        <f t="shared" si="194"/>
        <v>0</v>
      </c>
      <c r="W455" s="1088"/>
      <c r="X455" s="1089"/>
      <c r="Y455" s="591">
        <f t="shared" si="225"/>
        <v>0</v>
      </c>
      <c r="Z455" s="899">
        <f t="shared" si="225"/>
        <v>0</v>
      </c>
      <c r="AA455" s="899">
        <f t="shared" si="225"/>
        <v>0</v>
      </c>
      <c r="AB455" s="1080">
        <f t="shared" si="199"/>
        <v>0</v>
      </c>
      <c r="AC455" s="1079">
        <f t="shared" si="200"/>
        <v>0</v>
      </c>
      <c r="AD455" s="899">
        <f t="shared" si="218"/>
        <v>0</v>
      </c>
      <c r="AE455" s="903">
        <f t="shared" si="206"/>
        <v>0</v>
      </c>
      <c r="AF455" s="1080">
        <f t="shared" si="207"/>
        <v>0</v>
      </c>
      <c r="AG455" s="1081">
        <f t="shared" si="201"/>
        <v>0</v>
      </c>
      <c r="AH455" s="1079">
        <f t="shared" si="202"/>
        <v>0</v>
      </c>
      <c r="AI455" s="901">
        <f t="shared" si="223"/>
        <v>0</v>
      </c>
      <c r="AJ455" s="899">
        <f t="shared" si="223"/>
        <v>0</v>
      </c>
      <c r="AK455" s="899">
        <f t="shared" si="223"/>
        <v>0</v>
      </c>
      <c r="AL455" s="1080">
        <f t="shared" si="203"/>
        <v>0</v>
      </c>
      <c r="AM455" s="1079">
        <f t="shared" si="204"/>
        <v>0</v>
      </c>
      <c r="AN455" s="899">
        <f t="shared" si="195"/>
        <v>0</v>
      </c>
      <c r="AO455" s="899">
        <f t="shared" si="196"/>
        <v>0</v>
      </c>
      <c r="AP455" s="899">
        <f t="shared" si="205"/>
        <v>0</v>
      </c>
      <c r="AQ455" s="1081">
        <f t="shared" ref="AQ455" si="231">SUM(AN455:AP455)</f>
        <v>0</v>
      </c>
      <c r="AR455" s="1079">
        <f t="shared" si="197"/>
        <v>0</v>
      </c>
      <c r="AS455" s="153"/>
      <c r="AT455" s="1082"/>
      <c r="AU455" s="523"/>
      <c r="AV455" s="1083" t="str">
        <f t="shared" si="198"/>
        <v>CA</v>
      </c>
      <c r="AW455" s="1083" t="str">
        <f t="shared" si="198"/>
        <v>CL</v>
      </c>
      <c r="AX455" s="1083" t="str">
        <f t="shared" si="198"/>
        <v>AIC</v>
      </c>
      <c r="AY455" s="1083" t="str">
        <f t="shared" si="222"/>
        <v>ERB</v>
      </c>
      <c r="AZ455" s="1083" t="str">
        <f t="shared" si="222"/>
        <v>GRB</v>
      </c>
      <c r="BA455" s="1083" t="str">
        <f t="shared" si="222"/>
        <v>Non-Op</v>
      </c>
      <c r="BC455" s="623"/>
      <c r="BD455" s="623"/>
      <c r="BF455" s="623"/>
      <c r="BG455" s="623"/>
      <c r="BH455" s="623"/>
      <c r="BI455" s="623"/>
      <c r="BJ455" s="623"/>
      <c r="BK455" s="623"/>
      <c r="BL455" s="623"/>
      <c r="BN455" s="634"/>
    </row>
    <row r="456" spans="1:66" s="638" customFormat="1" ht="12" customHeight="1">
      <c r="A456" s="933">
        <v>16504503</v>
      </c>
      <c r="B456" s="933" t="s">
        <v>3738</v>
      </c>
      <c r="C456" s="639" t="s">
        <v>2969</v>
      </c>
      <c r="D456" s="640" t="s">
        <v>3098</v>
      </c>
      <c r="E456" s="640"/>
      <c r="F456" s="665">
        <v>43466</v>
      </c>
      <c r="G456" s="640"/>
      <c r="H456" s="1170">
        <v>0</v>
      </c>
      <c r="I456" s="1170">
        <v>0</v>
      </c>
      <c r="J456" s="1170">
        <v>0</v>
      </c>
      <c r="K456" s="1170">
        <v>0</v>
      </c>
      <c r="L456" s="1170">
        <v>0</v>
      </c>
      <c r="M456" s="1170">
        <v>0</v>
      </c>
      <c r="N456" s="1170">
        <v>0</v>
      </c>
      <c r="O456" s="1170">
        <v>0</v>
      </c>
      <c r="P456" s="1170">
        <v>0</v>
      </c>
      <c r="Q456" s="1170">
        <v>0</v>
      </c>
      <c r="R456" s="1170">
        <v>0</v>
      </c>
      <c r="S456" s="1170">
        <v>0</v>
      </c>
      <c r="T456" s="1170">
        <v>0</v>
      </c>
      <c r="U456" s="606"/>
      <c r="V456" s="606">
        <f t="shared" si="194"/>
        <v>0</v>
      </c>
      <c r="W456" s="1088"/>
      <c r="X456" s="1089"/>
      <c r="Y456" s="591">
        <f t="shared" si="225"/>
        <v>0</v>
      </c>
      <c r="Z456" s="899">
        <f t="shared" si="225"/>
        <v>0</v>
      </c>
      <c r="AA456" s="899">
        <f t="shared" si="225"/>
        <v>0</v>
      </c>
      <c r="AB456" s="1080">
        <f t="shared" si="199"/>
        <v>0</v>
      </c>
      <c r="AC456" s="1079">
        <f t="shared" si="200"/>
        <v>0</v>
      </c>
      <c r="AD456" s="899">
        <f t="shared" si="218"/>
        <v>0</v>
      </c>
      <c r="AE456" s="903">
        <f t="shared" si="206"/>
        <v>0</v>
      </c>
      <c r="AF456" s="1080">
        <f t="shared" si="207"/>
        <v>0</v>
      </c>
      <c r="AG456" s="1081">
        <f t="shared" si="201"/>
        <v>0</v>
      </c>
      <c r="AH456" s="1079">
        <f t="shared" si="202"/>
        <v>0</v>
      </c>
      <c r="AI456" s="901">
        <f t="shared" si="223"/>
        <v>0</v>
      </c>
      <c r="AJ456" s="899">
        <f t="shared" si="223"/>
        <v>0</v>
      </c>
      <c r="AK456" s="899">
        <f t="shared" si="223"/>
        <v>0</v>
      </c>
      <c r="AL456" s="1080">
        <f t="shared" si="203"/>
        <v>0</v>
      </c>
      <c r="AM456" s="1079">
        <f t="shared" si="204"/>
        <v>0</v>
      </c>
      <c r="AN456" s="899">
        <f t="shared" si="195"/>
        <v>0</v>
      </c>
      <c r="AO456" s="899">
        <f t="shared" si="196"/>
        <v>0</v>
      </c>
      <c r="AP456" s="899">
        <f t="shared" si="205"/>
        <v>0</v>
      </c>
      <c r="AQ456" s="1081">
        <f t="shared" ref="AQ456" si="232">SUM(AN456:AP456)</f>
        <v>0</v>
      </c>
      <c r="AR456" s="1079">
        <f t="shared" si="197"/>
        <v>0</v>
      </c>
      <c r="AS456" s="153"/>
      <c r="AT456" s="1082"/>
      <c r="AU456" s="523"/>
      <c r="AV456" s="1083" t="str">
        <f t="shared" si="198"/>
        <v>CA</v>
      </c>
      <c r="AW456" s="1083" t="str">
        <f t="shared" si="198"/>
        <v>CL</v>
      </c>
      <c r="AX456" s="1083" t="str">
        <f t="shared" si="198"/>
        <v>AIC</v>
      </c>
      <c r="AY456" s="1083" t="str">
        <f t="shared" si="222"/>
        <v>ERB</v>
      </c>
      <c r="AZ456" s="1083" t="str">
        <f t="shared" si="222"/>
        <v>GRB</v>
      </c>
      <c r="BA456" s="1083" t="str">
        <f t="shared" si="222"/>
        <v>Non-Op</v>
      </c>
      <c r="BC456" s="623"/>
      <c r="BD456" s="623"/>
      <c r="BF456" s="623"/>
      <c r="BG456" s="623"/>
      <c r="BH456" s="623"/>
      <c r="BI456" s="623"/>
      <c r="BJ456" s="623"/>
      <c r="BK456" s="623"/>
      <c r="BL456" s="623"/>
      <c r="BN456" s="634"/>
    </row>
    <row r="457" spans="1:66" s="638" customFormat="1" ht="12" customHeight="1">
      <c r="A457" s="933">
        <v>16504523</v>
      </c>
      <c r="B457" s="933" t="s">
        <v>3739</v>
      </c>
      <c r="C457" s="639" t="s">
        <v>2970</v>
      </c>
      <c r="D457" s="640" t="s">
        <v>3098</v>
      </c>
      <c r="E457" s="640"/>
      <c r="F457" s="665">
        <v>43525</v>
      </c>
      <c r="G457" s="640"/>
      <c r="H457" s="1170">
        <v>0</v>
      </c>
      <c r="I457" s="1170">
        <v>0</v>
      </c>
      <c r="J457" s="1170">
        <v>0</v>
      </c>
      <c r="K457" s="1170">
        <v>0</v>
      </c>
      <c r="L457" s="1170">
        <v>0</v>
      </c>
      <c r="M457" s="1170">
        <v>0</v>
      </c>
      <c r="N457" s="1170">
        <v>0</v>
      </c>
      <c r="O457" s="1170">
        <v>0</v>
      </c>
      <c r="P457" s="1170">
        <v>0</v>
      </c>
      <c r="Q457" s="1170">
        <v>0</v>
      </c>
      <c r="R457" s="1170">
        <v>0</v>
      </c>
      <c r="S457" s="1170">
        <v>0</v>
      </c>
      <c r="T457" s="1170">
        <v>0</v>
      </c>
      <c r="U457" s="606"/>
      <c r="V457" s="606">
        <f t="shared" si="194"/>
        <v>0</v>
      </c>
      <c r="W457" s="1088"/>
      <c r="X457" s="1089"/>
      <c r="Y457" s="591">
        <f t="shared" si="225"/>
        <v>0</v>
      </c>
      <c r="Z457" s="899">
        <f t="shared" si="225"/>
        <v>0</v>
      </c>
      <c r="AA457" s="899">
        <f t="shared" si="225"/>
        <v>0</v>
      </c>
      <c r="AB457" s="1080">
        <f t="shared" si="199"/>
        <v>0</v>
      </c>
      <c r="AC457" s="1079">
        <f t="shared" si="200"/>
        <v>0</v>
      </c>
      <c r="AD457" s="899">
        <f t="shared" si="218"/>
        <v>0</v>
      </c>
      <c r="AE457" s="903">
        <f t="shared" si="206"/>
        <v>0</v>
      </c>
      <c r="AF457" s="1080">
        <f t="shared" si="207"/>
        <v>0</v>
      </c>
      <c r="AG457" s="1081">
        <f t="shared" si="201"/>
        <v>0</v>
      </c>
      <c r="AH457" s="1079">
        <f t="shared" si="202"/>
        <v>0</v>
      </c>
      <c r="AI457" s="901">
        <f t="shared" si="223"/>
        <v>0</v>
      </c>
      <c r="AJ457" s="899">
        <f t="shared" si="223"/>
        <v>0</v>
      </c>
      <c r="AK457" s="899">
        <f t="shared" si="223"/>
        <v>0</v>
      </c>
      <c r="AL457" s="1080">
        <f t="shared" si="203"/>
        <v>0</v>
      </c>
      <c r="AM457" s="1079">
        <f t="shared" si="204"/>
        <v>0</v>
      </c>
      <c r="AN457" s="899">
        <f t="shared" si="195"/>
        <v>0</v>
      </c>
      <c r="AO457" s="899">
        <f t="shared" si="196"/>
        <v>0</v>
      </c>
      <c r="AP457" s="899">
        <f t="shared" si="205"/>
        <v>0</v>
      </c>
      <c r="AQ457" s="1081">
        <f t="shared" ref="AQ457" si="233">SUM(AN457:AP457)</f>
        <v>0</v>
      </c>
      <c r="AR457" s="1079">
        <f t="shared" si="197"/>
        <v>0</v>
      </c>
      <c r="AS457" s="153"/>
      <c r="AT457" s="1082"/>
      <c r="AU457" s="523"/>
      <c r="AV457" s="1083" t="str">
        <f t="shared" si="198"/>
        <v>CA</v>
      </c>
      <c r="AW457" s="1083" t="str">
        <f t="shared" si="198"/>
        <v>CL</v>
      </c>
      <c r="AX457" s="1083" t="str">
        <f t="shared" si="198"/>
        <v>AIC</v>
      </c>
      <c r="AY457" s="1083" t="str">
        <f t="shared" si="222"/>
        <v>ERB</v>
      </c>
      <c r="AZ457" s="1083" t="str">
        <f t="shared" si="222"/>
        <v>GRB</v>
      </c>
      <c r="BA457" s="1083" t="str">
        <f t="shared" si="222"/>
        <v>Non-Op</v>
      </c>
      <c r="BC457" s="623"/>
      <c r="BD457" s="623"/>
      <c r="BF457" s="623"/>
      <c r="BG457" s="623"/>
      <c r="BH457" s="623"/>
      <c r="BI457" s="623"/>
      <c r="BJ457" s="623"/>
      <c r="BK457" s="623"/>
      <c r="BL457" s="623"/>
      <c r="BN457" s="634"/>
    </row>
    <row r="458" spans="1:66" s="638" customFormat="1" ht="12" customHeight="1">
      <c r="A458" s="933">
        <v>16504543</v>
      </c>
      <c r="B458" s="933" t="s">
        <v>3740</v>
      </c>
      <c r="C458" s="639" t="s">
        <v>2971</v>
      </c>
      <c r="D458" s="640" t="s">
        <v>3098</v>
      </c>
      <c r="E458" s="640"/>
      <c r="F458" s="665">
        <v>43739</v>
      </c>
      <c r="G458" s="640"/>
      <c r="H458" s="1170">
        <v>140899.01999999999</v>
      </c>
      <c r="I458" s="1170">
        <v>134189.54</v>
      </c>
      <c r="J458" s="1170">
        <v>127480.06</v>
      </c>
      <c r="K458" s="1170">
        <v>120770.58</v>
      </c>
      <c r="L458" s="1170">
        <v>114061.1</v>
      </c>
      <c r="M458" s="1170">
        <v>107351.62</v>
      </c>
      <c r="N458" s="1170">
        <v>100642.14</v>
      </c>
      <c r="O458" s="1170">
        <v>93932.66</v>
      </c>
      <c r="P458" s="1170">
        <v>87223.18</v>
      </c>
      <c r="Q458" s="1170">
        <v>80513.7</v>
      </c>
      <c r="R458" s="1170">
        <v>73804.22</v>
      </c>
      <c r="S458" s="1170">
        <v>67094.740000000005</v>
      </c>
      <c r="T458" s="1170">
        <v>60385.26</v>
      </c>
      <c r="U458" s="606"/>
      <c r="V458" s="606">
        <f t="shared" si="194"/>
        <v>100642.14</v>
      </c>
      <c r="W458" s="1088"/>
      <c r="X458" s="1089"/>
      <c r="Y458" s="591">
        <f t="shared" si="225"/>
        <v>60385.26</v>
      </c>
      <c r="Z458" s="899">
        <f t="shared" si="225"/>
        <v>0</v>
      </c>
      <c r="AA458" s="899">
        <f t="shared" si="225"/>
        <v>0</v>
      </c>
      <c r="AB458" s="1080">
        <f t="shared" si="199"/>
        <v>0</v>
      </c>
      <c r="AC458" s="1079">
        <f t="shared" si="200"/>
        <v>0</v>
      </c>
      <c r="AD458" s="899">
        <f t="shared" si="218"/>
        <v>0</v>
      </c>
      <c r="AE458" s="903">
        <f t="shared" si="206"/>
        <v>0</v>
      </c>
      <c r="AF458" s="1080">
        <f t="shared" si="207"/>
        <v>0</v>
      </c>
      <c r="AG458" s="1081">
        <f t="shared" si="201"/>
        <v>0</v>
      </c>
      <c r="AH458" s="1079">
        <f t="shared" si="202"/>
        <v>0</v>
      </c>
      <c r="AI458" s="901">
        <f t="shared" si="223"/>
        <v>100642.14</v>
      </c>
      <c r="AJ458" s="899">
        <f t="shared" si="223"/>
        <v>0</v>
      </c>
      <c r="AK458" s="899">
        <f t="shared" si="223"/>
        <v>0</v>
      </c>
      <c r="AL458" s="1080">
        <f t="shared" si="203"/>
        <v>0</v>
      </c>
      <c r="AM458" s="1079">
        <f t="shared" si="204"/>
        <v>0</v>
      </c>
      <c r="AN458" s="899">
        <f t="shared" si="195"/>
        <v>0</v>
      </c>
      <c r="AO458" s="899">
        <f t="shared" si="196"/>
        <v>0</v>
      </c>
      <c r="AP458" s="899">
        <f t="shared" si="205"/>
        <v>0</v>
      </c>
      <c r="AQ458" s="1081">
        <f t="shared" ref="AQ458" si="234">SUM(AN458:AP458)</f>
        <v>0</v>
      </c>
      <c r="AR458" s="1079">
        <f t="shared" si="197"/>
        <v>0</v>
      </c>
      <c r="AS458" s="153"/>
      <c r="AT458" s="1082"/>
      <c r="AU458" s="523"/>
      <c r="AV458" s="1083" t="str">
        <f t="shared" si="198"/>
        <v>CA</v>
      </c>
      <c r="AW458" s="1083" t="str">
        <f t="shared" si="198"/>
        <v>CL</v>
      </c>
      <c r="AX458" s="1083" t="str">
        <f t="shared" si="198"/>
        <v>AIC</v>
      </c>
      <c r="AY458" s="1083" t="str">
        <f t="shared" si="222"/>
        <v>ERB</v>
      </c>
      <c r="AZ458" s="1083" t="str">
        <f t="shared" si="222"/>
        <v>GRB</v>
      </c>
      <c r="BA458" s="1083" t="str">
        <f t="shared" si="222"/>
        <v>Non-Op</v>
      </c>
      <c r="BC458" s="623"/>
      <c r="BD458" s="623"/>
      <c r="BF458" s="623"/>
      <c r="BG458" s="623"/>
      <c r="BH458" s="623"/>
      <c r="BI458" s="623"/>
      <c r="BJ458" s="623"/>
      <c r="BK458" s="623"/>
      <c r="BL458" s="623"/>
      <c r="BN458" s="634"/>
    </row>
    <row r="459" spans="1:66" s="638" customFormat="1" ht="12" customHeight="1">
      <c r="A459" s="933">
        <v>16504553</v>
      </c>
      <c r="B459" s="933" t="s">
        <v>3741</v>
      </c>
      <c r="C459" s="639" t="s">
        <v>2972</v>
      </c>
      <c r="D459" s="640" t="s">
        <v>3098</v>
      </c>
      <c r="E459" s="640"/>
      <c r="F459" s="665">
        <v>43617</v>
      </c>
      <c r="G459" s="640"/>
      <c r="H459" s="1170">
        <v>2411090.66</v>
      </c>
      <c r="I459" s="1170">
        <v>3470059.42</v>
      </c>
      <c r="J459" s="1170">
        <v>3160594.73</v>
      </c>
      <c r="K459" s="1170">
        <v>2937198.05</v>
      </c>
      <c r="L459" s="1170">
        <v>2630690.0299999998</v>
      </c>
      <c r="M459" s="1170">
        <v>2323840.79</v>
      </c>
      <c r="N459" s="1170">
        <v>2025296.12</v>
      </c>
      <c r="O459" s="1170">
        <v>1881210.23</v>
      </c>
      <c r="P459" s="1170">
        <v>1677427.47</v>
      </c>
      <c r="Q459" s="1170">
        <v>1692089.26</v>
      </c>
      <c r="R459" s="1170">
        <v>1472240.76</v>
      </c>
      <c r="S459" s="1170">
        <v>1930176.83</v>
      </c>
      <c r="T459" s="1170">
        <v>2065447.23</v>
      </c>
      <c r="U459" s="606"/>
      <c r="V459" s="606">
        <f t="shared" si="194"/>
        <v>2286591.052916667</v>
      </c>
      <c r="W459" s="1088"/>
      <c r="X459" s="1089"/>
      <c r="Y459" s="591">
        <f t="shared" si="225"/>
        <v>2065447.23</v>
      </c>
      <c r="Z459" s="899">
        <f t="shared" si="225"/>
        <v>0</v>
      </c>
      <c r="AA459" s="899">
        <f t="shared" si="225"/>
        <v>0</v>
      </c>
      <c r="AB459" s="1080">
        <f t="shared" si="199"/>
        <v>0</v>
      </c>
      <c r="AC459" s="1079">
        <f t="shared" si="200"/>
        <v>0</v>
      </c>
      <c r="AD459" s="899">
        <f t="shared" si="218"/>
        <v>0</v>
      </c>
      <c r="AE459" s="903">
        <f t="shared" si="206"/>
        <v>0</v>
      </c>
      <c r="AF459" s="1080">
        <f t="shared" si="207"/>
        <v>0</v>
      </c>
      <c r="AG459" s="1081">
        <f t="shared" si="201"/>
        <v>0</v>
      </c>
      <c r="AH459" s="1079">
        <f t="shared" si="202"/>
        <v>0</v>
      </c>
      <c r="AI459" s="901">
        <f t="shared" si="223"/>
        <v>2286591.052916667</v>
      </c>
      <c r="AJ459" s="899">
        <f t="shared" si="223"/>
        <v>0</v>
      </c>
      <c r="AK459" s="899">
        <f t="shared" si="223"/>
        <v>0</v>
      </c>
      <c r="AL459" s="1080">
        <f t="shared" si="203"/>
        <v>0</v>
      </c>
      <c r="AM459" s="1079">
        <f t="shared" si="204"/>
        <v>0</v>
      </c>
      <c r="AN459" s="899">
        <f t="shared" si="195"/>
        <v>0</v>
      </c>
      <c r="AO459" s="899">
        <f t="shared" si="196"/>
        <v>0</v>
      </c>
      <c r="AP459" s="899">
        <f t="shared" si="205"/>
        <v>0</v>
      </c>
      <c r="AQ459" s="1081">
        <f t="shared" ref="AQ459" si="235">SUM(AN459:AP459)</f>
        <v>0</v>
      </c>
      <c r="AR459" s="1079">
        <f t="shared" si="197"/>
        <v>0</v>
      </c>
      <c r="AS459" s="153"/>
      <c r="AT459" s="1082"/>
      <c r="AU459" s="523"/>
      <c r="AV459" s="1083" t="str">
        <f t="shared" si="198"/>
        <v>CA</v>
      </c>
      <c r="AW459" s="1083" t="str">
        <f t="shared" si="198"/>
        <v>CL</v>
      </c>
      <c r="AX459" s="1083" t="str">
        <f t="shared" si="198"/>
        <v>AIC</v>
      </c>
      <c r="AY459" s="1083" t="str">
        <f t="shared" si="222"/>
        <v>ERB</v>
      </c>
      <c r="AZ459" s="1083" t="str">
        <f t="shared" si="222"/>
        <v>GRB</v>
      </c>
      <c r="BA459" s="1083" t="str">
        <f t="shared" si="222"/>
        <v>Non-Op</v>
      </c>
      <c r="BC459" s="623"/>
      <c r="BD459" s="623"/>
      <c r="BF459" s="623"/>
      <c r="BG459" s="623"/>
      <c r="BH459" s="623"/>
      <c r="BI459" s="623"/>
      <c r="BJ459" s="623"/>
      <c r="BK459" s="623"/>
      <c r="BL459" s="623"/>
      <c r="BN459" s="634"/>
    </row>
    <row r="460" spans="1:66" s="638" customFormat="1" ht="12" customHeight="1">
      <c r="A460" s="676">
        <v>16504563</v>
      </c>
      <c r="B460" s="635" t="s">
        <v>3742</v>
      </c>
      <c r="C460" s="634" t="s">
        <v>3116</v>
      </c>
      <c r="D460" s="635" t="s">
        <v>3098</v>
      </c>
      <c r="E460" s="635"/>
      <c r="F460" s="683">
        <v>43831</v>
      </c>
      <c r="G460" s="635"/>
      <c r="H460" s="1168"/>
      <c r="I460" s="1168">
        <v>165432.21</v>
      </c>
      <c r="J460" s="1168">
        <v>150392.92000000001</v>
      </c>
      <c r="K460" s="1168">
        <v>135353.63</v>
      </c>
      <c r="L460" s="1168">
        <v>120314.34</v>
      </c>
      <c r="M460" s="1168">
        <v>105275.05</v>
      </c>
      <c r="N460" s="1168">
        <v>90235.76</v>
      </c>
      <c r="O460" s="1168">
        <v>75196.47</v>
      </c>
      <c r="P460" s="1168">
        <v>60157.18</v>
      </c>
      <c r="Q460" s="1168">
        <v>45117.89</v>
      </c>
      <c r="R460" s="1168">
        <v>30078.6</v>
      </c>
      <c r="S460" s="1168">
        <v>15039.31</v>
      </c>
      <c r="T460" s="1168">
        <v>0</v>
      </c>
      <c r="U460" s="567"/>
      <c r="V460" s="567">
        <f t="shared" si="194"/>
        <v>82716.113333333342</v>
      </c>
      <c r="W460" s="1088"/>
      <c r="X460" s="1089"/>
      <c r="Y460" s="591">
        <f t="shared" si="225"/>
        <v>0</v>
      </c>
      <c r="Z460" s="899">
        <f t="shared" si="225"/>
        <v>0</v>
      </c>
      <c r="AA460" s="899">
        <f t="shared" si="225"/>
        <v>0</v>
      </c>
      <c r="AB460" s="1080">
        <f t="shared" si="199"/>
        <v>0</v>
      </c>
      <c r="AC460" s="1079">
        <f t="shared" si="200"/>
        <v>0</v>
      </c>
      <c r="AD460" s="899">
        <f t="shared" si="218"/>
        <v>0</v>
      </c>
      <c r="AE460" s="903">
        <f t="shared" si="206"/>
        <v>0</v>
      </c>
      <c r="AF460" s="1080">
        <f t="shared" si="207"/>
        <v>0</v>
      </c>
      <c r="AG460" s="1081">
        <f t="shared" si="201"/>
        <v>0</v>
      </c>
      <c r="AH460" s="1079">
        <f t="shared" si="202"/>
        <v>0</v>
      </c>
      <c r="AI460" s="901">
        <f t="shared" si="223"/>
        <v>82716.113333333342</v>
      </c>
      <c r="AJ460" s="899">
        <f t="shared" si="223"/>
        <v>0</v>
      </c>
      <c r="AK460" s="899">
        <f t="shared" si="223"/>
        <v>0</v>
      </c>
      <c r="AL460" s="1080">
        <f t="shared" si="203"/>
        <v>0</v>
      </c>
      <c r="AM460" s="1079">
        <f t="shared" si="204"/>
        <v>0</v>
      </c>
      <c r="AN460" s="899">
        <f t="shared" si="195"/>
        <v>0</v>
      </c>
      <c r="AO460" s="899">
        <f t="shared" si="196"/>
        <v>0</v>
      </c>
      <c r="AP460" s="899">
        <f t="shared" si="205"/>
        <v>0</v>
      </c>
      <c r="AQ460" s="1081">
        <f t="shared" ref="AQ460" si="236">SUM(AN460:AP460)</f>
        <v>0</v>
      </c>
      <c r="AR460" s="1079">
        <f t="shared" si="197"/>
        <v>0</v>
      </c>
      <c r="AS460" s="153"/>
      <c r="AT460" s="1082"/>
      <c r="AU460" s="523"/>
      <c r="AV460" s="1083" t="str">
        <f t="shared" si="198"/>
        <v>CA</v>
      </c>
      <c r="AW460" s="1083" t="str">
        <f t="shared" si="198"/>
        <v>CL</v>
      </c>
      <c r="AX460" s="1083" t="str">
        <f t="shared" si="198"/>
        <v>AIC</v>
      </c>
      <c r="AY460" s="1083" t="str">
        <f t="shared" si="222"/>
        <v>ERB</v>
      </c>
      <c r="AZ460" s="1083" t="str">
        <f t="shared" si="222"/>
        <v>GRB</v>
      </c>
      <c r="BA460" s="1083" t="str">
        <f t="shared" si="222"/>
        <v>Non-Op</v>
      </c>
      <c r="BC460" s="623"/>
      <c r="BD460" s="623"/>
      <c r="BF460" s="623"/>
      <c r="BG460" s="623"/>
      <c r="BH460" s="623"/>
      <c r="BI460" s="623"/>
      <c r="BJ460" s="623"/>
      <c r="BK460" s="623"/>
      <c r="BL460" s="623"/>
      <c r="BN460" s="634"/>
    </row>
    <row r="461" spans="1:66" s="638" customFormat="1" ht="12" customHeight="1">
      <c r="A461" s="676">
        <v>16504573</v>
      </c>
      <c r="B461" s="635" t="s">
        <v>3743</v>
      </c>
      <c r="C461" s="634" t="s">
        <v>2973</v>
      </c>
      <c r="D461" s="635" t="s">
        <v>3098</v>
      </c>
      <c r="E461" s="635"/>
      <c r="F461" s="683">
        <v>43586</v>
      </c>
      <c r="G461" s="635"/>
      <c r="H461" s="1168">
        <v>226114.1</v>
      </c>
      <c r="I461" s="1168">
        <v>224043</v>
      </c>
      <c r="J461" s="1168">
        <v>221971.9</v>
      </c>
      <c r="K461" s="1168">
        <v>219900.79999999999</v>
      </c>
      <c r="L461" s="1168">
        <v>217829.7</v>
      </c>
      <c r="M461" s="1168">
        <v>215758.6</v>
      </c>
      <c r="N461" s="1168">
        <v>214286.57</v>
      </c>
      <c r="O461" s="1168">
        <v>212215.47</v>
      </c>
      <c r="P461" s="1168">
        <v>210144.37</v>
      </c>
      <c r="Q461" s="1168">
        <v>208073.27</v>
      </c>
      <c r="R461" s="1168">
        <v>206002.17</v>
      </c>
      <c r="S461" s="1168">
        <v>203931.07</v>
      </c>
      <c r="T461" s="1168">
        <v>201859.97</v>
      </c>
      <c r="U461" s="567"/>
      <c r="V461" s="567">
        <f t="shared" ref="V461:V524" si="237">(H461+T461+SUM(I461:S461)*2)/24</f>
        <v>214011.99625</v>
      </c>
      <c r="W461" s="1088"/>
      <c r="X461" s="1089"/>
      <c r="Y461" s="591">
        <f t="shared" si="225"/>
        <v>201859.97</v>
      </c>
      <c r="Z461" s="899">
        <f t="shared" si="225"/>
        <v>0</v>
      </c>
      <c r="AA461" s="899">
        <f t="shared" si="225"/>
        <v>0</v>
      </c>
      <c r="AB461" s="1080">
        <f t="shared" si="199"/>
        <v>0</v>
      </c>
      <c r="AC461" s="1079">
        <f t="shared" si="200"/>
        <v>0</v>
      </c>
      <c r="AD461" s="899">
        <f t="shared" si="218"/>
        <v>0</v>
      </c>
      <c r="AE461" s="903">
        <f t="shared" si="206"/>
        <v>0</v>
      </c>
      <c r="AF461" s="1080">
        <f t="shared" si="207"/>
        <v>0</v>
      </c>
      <c r="AG461" s="1081">
        <f t="shared" si="201"/>
        <v>0</v>
      </c>
      <c r="AH461" s="1079">
        <f t="shared" si="202"/>
        <v>0</v>
      </c>
      <c r="AI461" s="901">
        <f t="shared" si="223"/>
        <v>214011.99625</v>
      </c>
      <c r="AJ461" s="899">
        <f t="shared" si="223"/>
        <v>0</v>
      </c>
      <c r="AK461" s="899">
        <f t="shared" si="223"/>
        <v>0</v>
      </c>
      <c r="AL461" s="1080">
        <f t="shared" si="203"/>
        <v>0</v>
      </c>
      <c r="AM461" s="1079">
        <f t="shared" si="204"/>
        <v>0</v>
      </c>
      <c r="AN461" s="899">
        <f t="shared" si="195"/>
        <v>0</v>
      </c>
      <c r="AO461" s="899">
        <f t="shared" si="196"/>
        <v>0</v>
      </c>
      <c r="AP461" s="899">
        <f t="shared" si="205"/>
        <v>0</v>
      </c>
      <c r="AQ461" s="1081">
        <f t="shared" ref="AQ461" si="238">SUM(AN461:AP461)</f>
        <v>0</v>
      </c>
      <c r="AR461" s="1079">
        <f t="shared" si="197"/>
        <v>0</v>
      </c>
      <c r="AS461" s="153"/>
      <c r="AT461" s="1082"/>
      <c r="AU461" s="523"/>
      <c r="AV461" s="1083" t="str">
        <f t="shared" si="198"/>
        <v>CA</v>
      </c>
      <c r="AW461" s="1083" t="str">
        <f t="shared" si="198"/>
        <v>CL</v>
      </c>
      <c r="AX461" s="1083" t="str">
        <f t="shared" si="198"/>
        <v>AIC</v>
      </c>
      <c r="AY461" s="1083" t="str">
        <f t="shared" si="222"/>
        <v>ERB</v>
      </c>
      <c r="AZ461" s="1083" t="str">
        <f t="shared" si="222"/>
        <v>GRB</v>
      </c>
      <c r="BA461" s="1083" t="str">
        <f t="shared" si="222"/>
        <v>Non-Op</v>
      </c>
      <c r="BC461" s="623"/>
      <c r="BD461" s="623"/>
      <c r="BF461" s="623"/>
      <c r="BG461" s="623"/>
      <c r="BH461" s="623"/>
      <c r="BI461" s="623"/>
      <c r="BJ461" s="623"/>
      <c r="BK461" s="623"/>
      <c r="BL461" s="623"/>
      <c r="BN461" s="634"/>
    </row>
    <row r="462" spans="1:66" s="638" customFormat="1" ht="12" customHeight="1">
      <c r="A462" s="643">
        <v>16580001</v>
      </c>
      <c r="B462" s="644" t="s">
        <v>3744</v>
      </c>
      <c r="C462" s="634" t="s">
        <v>1789</v>
      </c>
      <c r="D462" s="635" t="s">
        <v>3098</v>
      </c>
      <c r="E462" s="635"/>
      <c r="F462" s="634"/>
      <c r="G462" s="635"/>
      <c r="H462" s="1168">
        <v>-10673353.68</v>
      </c>
      <c r="I462" s="1168">
        <v>-10673353.68</v>
      </c>
      <c r="J462" s="1168">
        <v>-10673353.68</v>
      </c>
      <c r="K462" s="1168">
        <v>-12013607.26</v>
      </c>
      <c r="L462" s="1168">
        <v>-12013607.26</v>
      </c>
      <c r="M462" s="1168">
        <v>-12013607.26</v>
      </c>
      <c r="N462" s="1168">
        <v>-13384616.51</v>
      </c>
      <c r="O462" s="1168">
        <v>-13384616.51</v>
      </c>
      <c r="P462" s="1168">
        <v>-13384616.51</v>
      </c>
      <c r="Q462" s="1168">
        <v>-14078513.41</v>
      </c>
      <c r="R462" s="1168">
        <v>-14078513.41</v>
      </c>
      <c r="S462" s="1168">
        <v>-14078513.41</v>
      </c>
      <c r="T462" s="1168">
        <v>-33006</v>
      </c>
      <c r="U462" s="567"/>
      <c r="V462" s="567">
        <f t="shared" si="237"/>
        <v>-12094174.895000001</v>
      </c>
      <c r="W462" s="1084"/>
      <c r="X462" s="1085"/>
      <c r="Y462" s="591">
        <f t="shared" si="225"/>
        <v>-33006</v>
      </c>
      <c r="Z462" s="899">
        <f t="shared" si="225"/>
        <v>0</v>
      </c>
      <c r="AA462" s="899">
        <f t="shared" si="225"/>
        <v>0</v>
      </c>
      <c r="AB462" s="1080">
        <f t="shared" si="199"/>
        <v>0</v>
      </c>
      <c r="AC462" s="1079">
        <f t="shared" si="200"/>
        <v>0</v>
      </c>
      <c r="AD462" s="899">
        <f t="shared" si="218"/>
        <v>0</v>
      </c>
      <c r="AE462" s="903">
        <f t="shared" si="206"/>
        <v>0</v>
      </c>
      <c r="AF462" s="1080">
        <f t="shared" si="207"/>
        <v>0</v>
      </c>
      <c r="AG462" s="1081">
        <f t="shared" si="201"/>
        <v>0</v>
      </c>
      <c r="AH462" s="1079">
        <f t="shared" si="202"/>
        <v>0</v>
      </c>
      <c r="AI462" s="901">
        <f t="shared" si="223"/>
        <v>-12094174.895000001</v>
      </c>
      <c r="AJ462" s="899">
        <f t="shared" si="223"/>
        <v>0</v>
      </c>
      <c r="AK462" s="899">
        <f t="shared" si="223"/>
        <v>0</v>
      </c>
      <c r="AL462" s="1080">
        <f t="shared" si="203"/>
        <v>0</v>
      </c>
      <c r="AM462" s="1079">
        <f t="shared" si="204"/>
        <v>0</v>
      </c>
      <c r="AN462" s="899">
        <f t="shared" ref="AN462:AN526" si="239">IF($D462=AN$5,$V462,IF($D462=AN$4, $V462*$AK$1,0))</f>
        <v>0</v>
      </c>
      <c r="AO462" s="899">
        <f t="shared" ref="AO462:AO526" si="240">IF($D462=AO$5,$V462,IF($D462=AO$4, $V462*$AK$2,0))</f>
        <v>0</v>
      </c>
      <c r="AP462" s="899">
        <f t="shared" si="205"/>
        <v>0</v>
      </c>
      <c r="AQ462" s="1081">
        <f t="shared" si="219"/>
        <v>0</v>
      </c>
      <c r="AR462" s="1079">
        <f t="shared" ref="AR462:AR525" si="241">AQ462-AL462</f>
        <v>0</v>
      </c>
      <c r="AS462" s="153"/>
      <c r="AT462" s="1082"/>
      <c r="AU462" s="523"/>
      <c r="AV462" s="1083" t="str">
        <f t="shared" ref="AV462:AX525" si="242">IF(VALUE(Y462),AV$7,IF(ISBLANK(Y462),"",AV$7))</f>
        <v>CA</v>
      </c>
      <c r="AW462" s="1083" t="str">
        <f t="shared" si="242"/>
        <v>CL</v>
      </c>
      <c r="AX462" s="1083" t="str">
        <f t="shared" si="242"/>
        <v>AIC</v>
      </c>
      <c r="AY462" s="1083" t="str">
        <f t="shared" si="222"/>
        <v>ERB</v>
      </c>
      <c r="AZ462" s="1083" t="str">
        <f t="shared" si="222"/>
        <v>GRB</v>
      </c>
      <c r="BA462" s="1083" t="str">
        <f t="shared" si="222"/>
        <v>Non-Op</v>
      </c>
      <c r="BC462" s="623"/>
      <c r="BD462" s="623"/>
      <c r="BF462" s="623"/>
      <c r="BG462" s="623"/>
      <c r="BH462" s="623"/>
      <c r="BI462" s="623"/>
      <c r="BJ462" s="623"/>
      <c r="BK462" s="623"/>
      <c r="BL462" s="623"/>
      <c r="BN462" s="634"/>
    </row>
    <row r="463" spans="1:66" s="638" customFormat="1" ht="12" customHeight="1">
      <c r="A463" s="643">
        <v>16580002</v>
      </c>
      <c r="B463" s="644" t="s">
        <v>3745</v>
      </c>
      <c r="C463" s="634" t="s">
        <v>1790</v>
      </c>
      <c r="D463" s="635" t="s">
        <v>3098</v>
      </c>
      <c r="E463" s="635"/>
      <c r="F463" s="634"/>
      <c r="G463" s="635"/>
      <c r="H463" s="1168">
        <v>-563700</v>
      </c>
      <c r="I463" s="1168">
        <v>-563700</v>
      </c>
      <c r="J463" s="1168">
        <v>-563700</v>
      </c>
      <c r="K463" s="1168">
        <v>-451200</v>
      </c>
      <c r="L463" s="1168">
        <v>-451200</v>
      </c>
      <c r="M463" s="1168">
        <v>-451200</v>
      </c>
      <c r="N463" s="1168">
        <v>-355650</v>
      </c>
      <c r="O463" s="1168">
        <v>-355650</v>
      </c>
      <c r="P463" s="1168">
        <v>-355650</v>
      </c>
      <c r="Q463" s="1168">
        <v>-829688.29</v>
      </c>
      <c r="R463" s="1168">
        <v>-829688.29</v>
      </c>
      <c r="S463" s="1168">
        <v>-829688.29</v>
      </c>
      <c r="T463" s="1168">
        <v>-545371.74</v>
      </c>
      <c r="U463" s="567"/>
      <c r="V463" s="567">
        <f t="shared" si="237"/>
        <v>-549295.89500000002</v>
      </c>
      <c r="W463" s="1084"/>
      <c r="X463" s="1085"/>
      <c r="Y463" s="591">
        <f t="shared" si="225"/>
        <v>-545371.74</v>
      </c>
      <c r="Z463" s="899">
        <f t="shared" si="225"/>
        <v>0</v>
      </c>
      <c r="AA463" s="899">
        <f t="shared" si="225"/>
        <v>0</v>
      </c>
      <c r="AB463" s="1080">
        <f t="shared" si="199"/>
        <v>0</v>
      </c>
      <c r="AC463" s="1079">
        <f t="shared" si="200"/>
        <v>0</v>
      </c>
      <c r="AD463" s="899">
        <f t="shared" si="218"/>
        <v>0</v>
      </c>
      <c r="AE463" s="903">
        <f t="shared" si="206"/>
        <v>0</v>
      </c>
      <c r="AF463" s="1080">
        <f t="shared" si="207"/>
        <v>0</v>
      </c>
      <c r="AG463" s="1081">
        <f t="shared" si="201"/>
        <v>0</v>
      </c>
      <c r="AH463" s="1079">
        <f t="shared" si="202"/>
        <v>0</v>
      </c>
      <c r="AI463" s="901">
        <f t="shared" ref="AI463:AK482" si="243">IF($D463=AI$5,$V463,0)</f>
        <v>-549295.89500000002</v>
      </c>
      <c r="AJ463" s="899">
        <f t="shared" si="243"/>
        <v>0</v>
      </c>
      <c r="AK463" s="899">
        <f t="shared" si="243"/>
        <v>0</v>
      </c>
      <c r="AL463" s="1080">
        <f t="shared" si="203"/>
        <v>0</v>
      </c>
      <c r="AM463" s="1079">
        <f t="shared" si="204"/>
        <v>0</v>
      </c>
      <c r="AN463" s="899">
        <f t="shared" si="239"/>
        <v>0</v>
      </c>
      <c r="AO463" s="899">
        <f t="shared" si="240"/>
        <v>0</v>
      </c>
      <c r="AP463" s="899">
        <f t="shared" si="205"/>
        <v>0</v>
      </c>
      <c r="AQ463" s="1081">
        <f t="shared" si="219"/>
        <v>0</v>
      </c>
      <c r="AR463" s="1079">
        <f t="shared" si="241"/>
        <v>0</v>
      </c>
      <c r="AS463" s="153"/>
      <c r="AT463" s="1082"/>
      <c r="AU463" s="523"/>
      <c r="AV463" s="1083" t="str">
        <f t="shared" si="242"/>
        <v>CA</v>
      </c>
      <c r="AW463" s="1083" t="str">
        <f t="shared" si="242"/>
        <v>CL</v>
      </c>
      <c r="AX463" s="1083" t="str">
        <f t="shared" si="242"/>
        <v>AIC</v>
      </c>
      <c r="AY463" s="1083" t="str">
        <f t="shared" si="222"/>
        <v>ERB</v>
      </c>
      <c r="AZ463" s="1083" t="str">
        <f t="shared" si="222"/>
        <v>GRB</v>
      </c>
      <c r="BA463" s="1083" t="str">
        <f t="shared" si="222"/>
        <v>Non-Op</v>
      </c>
      <c r="BC463" s="623"/>
      <c r="BD463" s="623"/>
      <c r="BF463" s="623"/>
      <c r="BG463" s="623"/>
      <c r="BH463" s="623"/>
      <c r="BI463" s="623"/>
      <c r="BJ463" s="623"/>
      <c r="BK463" s="623"/>
      <c r="BL463" s="623"/>
      <c r="BN463" s="634"/>
    </row>
    <row r="464" spans="1:66" s="638" customFormat="1" ht="12" customHeight="1">
      <c r="A464" s="643">
        <v>16580003</v>
      </c>
      <c r="B464" s="644" t="s">
        <v>3746</v>
      </c>
      <c r="C464" s="634" t="s">
        <v>1791</v>
      </c>
      <c r="D464" s="635" t="s">
        <v>3098</v>
      </c>
      <c r="E464" s="635"/>
      <c r="F464" s="634"/>
      <c r="G464" s="635"/>
      <c r="H464" s="1168">
        <v>0</v>
      </c>
      <c r="I464" s="1168">
        <v>0</v>
      </c>
      <c r="J464" s="1168">
        <v>0</v>
      </c>
      <c r="K464" s="1168">
        <v>0</v>
      </c>
      <c r="L464" s="1168">
        <v>0</v>
      </c>
      <c r="M464" s="1168">
        <v>0</v>
      </c>
      <c r="N464" s="1168">
        <v>0</v>
      </c>
      <c r="O464" s="1168">
        <v>0</v>
      </c>
      <c r="P464" s="1168">
        <v>0</v>
      </c>
      <c r="Q464" s="1168">
        <v>0</v>
      </c>
      <c r="R464" s="1168">
        <v>0</v>
      </c>
      <c r="S464" s="1168">
        <v>0</v>
      </c>
      <c r="T464" s="1168">
        <v>0</v>
      </c>
      <c r="U464" s="567"/>
      <c r="V464" s="567">
        <f t="shared" si="237"/>
        <v>0</v>
      </c>
      <c r="W464" s="1084"/>
      <c r="X464" s="1085"/>
      <c r="Y464" s="591">
        <f t="shared" si="225"/>
        <v>0</v>
      </c>
      <c r="Z464" s="899">
        <f t="shared" si="225"/>
        <v>0</v>
      </c>
      <c r="AA464" s="899">
        <f t="shared" si="225"/>
        <v>0</v>
      </c>
      <c r="AB464" s="1080">
        <f t="shared" ref="AB464:AB527" si="244">T464-SUM(Y464:AA464)</f>
        <v>0</v>
      </c>
      <c r="AC464" s="1079">
        <f t="shared" ref="AC464:AC527" si="245">T464-SUM(Y464:AA464)-AB464</f>
        <v>0</v>
      </c>
      <c r="AD464" s="899">
        <f t="shared" si="218"/>
        <v>0</v>
      </c>
      <c r="AE464" s="903">
        <f t="shared" si="206"/>
        <v>0</v>
      </c>
      <c r="AF464" s="1080">
        <f t="shared" si="207"/>
        <v>0</v>
      </c>
      <c r="AG464" s="1081">
        <f t="shared" ref="AG464:AG527" si="246">SUM(AD464:AF464)</f>
        <v>0</v>
      </c>
      <c r="AH464" s="1079">
        <f t="shared" ref="AH464:AH527" si="247">AG464-AB464</f>
        <v>0</v>
      </c>
      <c r="AI464" s="901">
        <f t="shared" si="243"/>
        <v>0</v>
      </c>
      <c r="AJ464" s="899">
        <f t="shared" si="243"/>
        <v>0</v>
      </c>
      <c r="AK464" s="899">
        <f t="shared" si="243"/>
        <v>0</v>
      </c>
      <c r="AL464" s="1080">
        <f t="shared" ref="AL464:AL527" si="248">V464-SUM(AI464:AK464)</f>
        <v>0</v>
      </c>
      <c r="AM464" s="1079">
        <f t="shared" ref="AM464:AM527" si="249">V464-SUM(AI464:AK464)-AL464</f>
        <v>0</v>
      </c>
      <c r="AN464" s="899">
        <f t="shared" si="239"/>
        <v>0</v>
      </c>
      <c r="AO464" s="899">
        <f t="shared" si="240"/>
        <v>0</v>
      </c>
      <c r="AP464" s="899">
        <f t="shared" ref="AP464:AP527" si="250">IF($D464=AP$5,$V464,IF($D464=AP$4, $V464*$AL$2,0))</f>
        <v>0</v>
      </c>
      <c r="AQ464" s="1081">
        <f t="shared" si="219"/>
        <v>0</v>
      </c>
      <c r="AR464" s="1079">
        <f t="shared" si="241"/>
        <v>0</v>
      </c>
      <c r="AS464" s="153"/>
      <c r="AT464" s="1082"/>
      <c r="AU464" s="523"/>
      <c r="AV464" s="1083" t="str">
        <f t="shared" si="242"/>
        <v>CA</v>
      </c>
      <c r="AW464" s="1083" t="str">
        <f t="shared" si="242"/>
        <v>CL</v>
      </c>
      <c r="AX464" s="1083" t="str">
        <f t="shared" si="242"/>
        <v>AIC</v>
      </c>
      <c r="AY464" s="1083" t="str">
        <f t="shared" si="222"/>
        <v>ERB</v>
      </c>
      <c r="AZ464" s="1083" t="str">
        <f t="shared" si="222"/>
        <v>GRB</v>
      </c>
      <c r="BA464" s="1083" t="str">
        <f t="shared" si="222"/>
        <v>Non-Op</v>
      </c>
      <c r="BC464" s="623"/>
      <c r="BD464" s="623"/>
      <c r="BF464" s="623"/>
      <c r="BG464" s="623"/>
      <c r="BH464" s="623"/>
      <c r="BI464" s="623"/>
      <c r="BJ464" s="623"/>
      <c r="BK464" s="623"/>
      <c r="BL464" s="623"/>
      <c r="BN464" s="634"/>
    </row>
    <row r="465" spans="1:66" s="638" customFormat="1" ht="12" customHeight="1">
      <c r="A465" s="643">
        <v>16590001</v>
      </c>
      <c r="B465" s="644" t="s">
        <v>3747</v>
      </c>
      <c r="C465" s="634" t="s">
        <v>1789</v>
      </c>
      <c r="D465" s="635" t="s">
        <v>3098</v>
      </c>
      <c r="E465" s="635"/>
      <c r="F465" s="634"/>
      <c r="G465" s="635"/>
      <c r="H465" s="1168">
        <v>10673353.68</v>
      </c>
      <c r="I465" s="1168">
        <v>10673353.68</v>
      </c>
      <c r="J465" s="1168">
        <v>10673353.68</v>
      </c>
      <c r="K465" s="1168">
        <v>12013607.26</v>
      </c>
      <c r="L465" s="1168">
        <v>12013607.26</v>
      </c>
      <c r="M465" s="1168">
        <v>12013607.26</v>
      </c>
      <c r="N465" s="1168">
        <v>13384616.51</v>
      </c>
      <c r="O465" s="1168">
        <v>13384616.51</v>
      </c>
      <c r="P465" s="1168">
        <v>13384616.51</v>
      </c>
      <c r="Q465" s="1168">
        <v>14078513.41</v>
      </c>
      <c r="R465" s="1168">
        <v>14078513.41</v>
      </c>
      <c r="S465" s="1168">
        <v>14078513.41</v>
      </c>
      <c r="T465" s="1168">
        <v>33006</v>
      </c>
      <c r="U465" s="567"/>
      <c r="V465" s="567">
        <f t="shared" si="237"/>
        <v>12094174.895000001</v>
      </c>
      <c r="W465" s="1084"/>
      <c r="X465" s="1085"/>
      <c r="Y465" s="591">
        <f t="shared" si="225"/>
        <v>33006</v>
      </c>
      <c r="Z465" s="899">
        <f t="shared" si="225"/>
        <v>0</v>
      </c>
      <c r="AA465" s="899">
        <f t="shared" si="225"/>
        <v>0</v>
      </c>
      <c r="AB465" s="1080">
        <f t="shared" si="244"/>
        <v>0</v>
      </c>
      <c r="AC465" s="1079">
        <f t="shared" si="245"/>
        <v>0</v>
      </c>
      <c r="AD465" s="899">
        <f t="shared" si="218"/>
        <v>0</v>
      </c>
      <c r="AE465" s="903">
        <f t="shared" si="206"/>
        <v>0</v>
      </c>
      <c r="AF465" s="1080">
        <f t="shared" si="207"/>
        <v>0</v>
      </c>
      <c r="AG465" s="1081">
        <f t="shared" si="246"/>
        <v>0</v>
      </c>
      <c r="AH465" s="1079">
        <f t="shared" si="247"/>
        <v>0</v>
      </c>
      <c r="AI465" s="901">
        <f t="shared" si="243"/>
        <v>12094174.895000001</v>
      </c>
      <c r="AJ465" s="899">
        <f t="shared" si="243"/>
        <v>0</v>
      </c>
      <c r="AK465" s="899">
        <f t="shared" si="243"/>
        <v>0</v>
      </c>
      <c r="AL465" s="1080">
        <f t="shared" si="248"/>
        <v>0</v>
      </c>
      <c r="AM465" s="1079">
        <f t="shared" si="249"/>
        <v>0</v>
      </c>
      <c r="AN465" s="899">
        <f t="shared" si="239"/>
        <v>0</v>
      </c>
      <c r="AO465" s="899">
        <f t="shared" si="240"/>
        <v>0</v>
      </c>
      <c r="AP465" s="899">
        <f t="shared" si="250"/>
        <v>0</v>
      </c>
      <c r="AQ465" s="1081">
        <f t="shared" si="219"/>
        <v>0</v>
      </c>
      <c r="AR465" s="1079">
        <f t="shared" si="241"/>
        <v>0</v>
      </c>
      <c r="AS465" s="153"/>
      <c r="AT465" s="1082"/>
      <c r="AU465" s="523"/>
      <c r="AV465" s="1083" t="str">
        <f t="shared" si="242"/>
        <v>CA</v>
      </c>
      <c r="AW465" s="1083" t="str">
        <f t="shared" si="242"/>
        <v>CL</v>
      </c>
      <c r="AX465" s="1083" t="str">
        <f t="shared" si="242"/>
        <v>AIC</v>
      </c>
      <c r="AY465" s="1083" t="str">
        <f t="shared" si="222"/>
        <v>ERB</v>
      </c>
      <c r="AZ465" s="1083" t="str">
        <f t="shared" si="222"/>
        <v>GRB</v>
      </c>
      <c r="BA465" s="1083" t="str">
        <f t="shared" si="222"/>
        <v>Non-Op</v>
      </c>
      <c r="BC465" s="623"/>
      <c r="BD465" s="623"/>
      <c r="BF465" s="623"/>
      <c r="BG465" s="623"/>
      <c r="BH465" s="623"/>
      <c r="BI465" s="623"/>
      <c r="BJ465" s="623"/>
      <c r="BK465" s="623"/>
      <c r="BL465" s="623"/>
      <c r="BN465" s="634"/>
    </row>
    <row r="466" spans="1:66" s="638" customFormat="1" ht="12" customHeight="1">
      <c r="A466" s="643">
        <v>16590002</v>
      </c>
      <c r="B466" s="644" t="s">
        <v>3748</v>
      </c>
      <c r="C466" s="634" t="s">
        <v>1792</v>
      </c>
      <c r="D466" s="635" t="s">
        <v>3098</v>
      </c>
      <c r="E466" s="635"/>
      <c r="F466" s="634"/>
      <c r="G466" s="635"/>
      <c r="H466" s="1168">
        <v>563700</v>
      </c>
      <c r="I466" s="1168">
        <v>563700</v>
      </c>
      <c r="J466" s="1168">
        <v>563700</v>
      </c>
      <c r="K466" s="1168">
        <v>451200</v>
      </c>
      <c r="L466" s="1168">
        <v>451200</v>
      </c>
      <c r="M466" s="1168">
        <v>451200</v>
      </c>
      <c r="N466" s="1168">
        <v>355650</v>
      </c>
      <c r="O466" s="1168">
        <v>355650</v>
      </c>
      <c r="P466" s="1168">
        <v>355650</v>
      </c>
      <c r="Q466" s="1168">
        <v>829688.29</v>
      </c>
      <c r="R466" s="1168">
        <v>829688.29</v>
      </c>
      <c r="S466" s="1168">
        <v>829688.29</v>
      </c>
      <c r="T466" s="1168">
        <v>545371.74</v>
      </c>
      <c r="U466" s="567"/>
      <c r="V466" s="567">
        <f t="shared" si="237"/>
        <v>549295.89500000002</v>
      </c>
      <c r="W466" s="1084"/>
      <c r="X466" s="1085"/>
      <c r="Y466" s="591">
        <f t="shared" si="225"/>
        <v>545371.74</v>
      </c>
      <c r="Z466" s="899">
        <f t="shared" si="225"/>
        <v>0</v>
      </c>
      <c r="AA466" s="899">
        <f t="shared" si="225"/>
        <v>0</v>
      </c>
      <c r="AB466" s="1080">
        <f t="shared" si="244"/>
        <v>0</v>
      </c>
      <c r="AC466" s="1079">
        <f t="shared" si="245"/>
        <v>0</v>
      </c>
      <c r="AD466" s="899">
        <f t="shared" si="218"/>
        <v>0</v>
      </c>
      <c r="AE466" s="903">
        <f t="shared" si="206"/>
        <v>0</v>
      </c>
      <c r="AF466" s="1080">
        <f t="shared" si="207"/>
        <v>0</v>
      </c>
      <c r="AG466" s="1081">
        <f t="shared" si="246"/>
        <v>0</v>
      </c>
      <c r="AH466" s="1079">
        <f t="shared" si="247"/>
        <v>0</v>
      </c>
      <c r="AI466" s="901">
        <f t="shared" si="243"/>
        <v>549295.89500000002</v>
      </c>
      <c r="AJ466" s="899">
        <f t="shared" si="243"/>
        <v>0</v>
      </c>
      <c r="AK466" s="899">
        <f t="shared" si="243"/>
        <v>0</v>
      </c>
      <c r="AL466" s="1080">
        <f t="shared" si="248"/>
        <v>0</v>
      </c>
      <c r="AM466" s="1079">
        <f t="shared" si="249"/>
        <v>0</v>
      </c>
      <c r="AN466" s="899">
        <f t="shared" si="239"/>
        <v>0</v>
      </c>
      <c r="AO466" s="899">
        <f t="shared" si="240"/>
        <v>0</v>
      </c>
      <c r="AP466" s="899">
        <f t="shared" si="250"/>
        <v>0</v>
      </c>
      <c r="AQ466" s="1081">
        <f t="shared" si="219"/>
        <v>0</v>
      </c>
      <c r="AR466" s="1079">
        <f t="shared" si="241"/>
        <v>0</v>
      </c>
      <c r="AS466" s="153"/>
      <c r="AT466" s="1082"/>
      <c r="AU466" s="523"/>
      <c r="AV466" s="1083" t="str">
        <f t="shared" si="242"/>
        <v>CA</v>
      </c>
      <c r="AW466" s="1083" t="str">
        <f t="shared" si="242"/>
        <v>CL</v>
      </c>
      <c r="AX466" s="1083" t="str">
        <f t="shared" si="242"/>
        <v>AIC</v>
      </c>
      <c r="AY466" s="1083" t="str">
        <f t="shared" si="222"/>
        <v>ERB</v>
      </c>
      <c r="AZ466" s="1083" t="str">
        <f t="shared" si="222"/>
        <v>GRB</v>
      </c>
      <c r="BA466" s="1083" t="str">
        <f t="shared" si="222"/>
        <v>Non-Op</v>
      </c>
      <c r="BC466" s="623"/>
      <c r="BD466" s="623"/>
      <c r="BF466" s="623"/>
      <c r="BG466" s="623"/>
      <c r="BH466" s="623"/>
      <c r="BI466" s="623"/>
      <c r="BJ466" s="623"/>
      <c r="BK466" s="623"/>
      <c r="BL466" s="623"/>
      <c r="BN466" s="634"/>
    </row>
    <row r="467" spans="1:66" s="638" customFormat="1" ht="12" customHeight="1">
      <c r="A467" s="643">
        <v>16590003</v>
      </c>
      <c r="B467" s="644" t="s">
        <v>3749</v>
      </c>
      <c r="C467" s="634" t="s">
        <v>1791</v>
      </c>
      <c r="D467" s="635" t="s">
        <v>3098</v>
      </c>
      <c r="E467" s="635"/>
      <c r="F467" s="634"/>
      <c r="G467" s="635"/>
      <c r="H467" s="1168">
        <v>0</v>
      </c>
      <c r="I467" s="1168">
        <v>0</v>
      </c>
      <c r="J467" s="1168">
        <v>0</v>
      </c>
      <c r="K467" s="1168">
        <v>0</v>
      </c>
      <c r="L467" s="1168">
        <v>0</v>
      </c>
      <c r="M467" s="1168">
        <v>0</v>
      </c>
      <c r="N467" s="1168">
        <v>0</v>
      </c>
      <c r="O467" s="1168">
        <v>0</v>
      </c>
      <c r="P467" s="1168">
        <v>0</v>
      </c>
      <c r="Q467" s="1168">
        <v>0</v>
      </c>
      <c r="R467" s="1168">
        <v>0</v>
      </c>
      <c r="S467" s="1168">
        <v>0</v>
      </c>
      <c r="T467" s="1168">
        <v>0</v>
      </c>
      <c r="U467" s="567"/>
      <c r="V467" s="567">
        <f t="shared" si="237"/>
        <v>0</v>
      </c>
      <c r="W467" s="1084"/>
      <c r="X467" s="1085"/>
      <c r="Y467" s="591">
        <f t="shared" si="225"/>
        <v>0</v>
      </c>
      <c r="Z467" s="899">
        <f t="shared" si="225"/>
        <v>0</v>
      </c>
      <c r="AA467" s="899">
        <f t="shared" si="225"/>
        <v>0</v>
      </c>
      <c r="AB467" s="1080">
        <f t="shared" si="244"/>
        <v>0</v>
      </c>
      <c r="AC467" s="1079">
        <f t="shared" si="245"/>
        <v>0</v>
      </c>
      <c r="AD467" s="899">
        <f t="shared" si="218"/>
        <v>0</v>
      </c>
      <c r="AE467" s="903">
        <f t="shared" si="206"/>
        <v>0</v>
      </c>
      <c r="AF467" s="1080">
        <f t="shared" si="207"/>
        <v>0</v>
      </c>
      <c r="AG467" s="1081">
        <f t="shared" si="246"/>
        <v>0</v>
      </c>
      <c r="AH467" s="1079">
        <f t="shared" si="247"/>
        <v>0</v>
      </c>
      <c r="AI467" s="901">
        <f t="shared" si="243"/>
        <v>0</v>
      </c>
      <c r="AJ467" s="899">
        <f t="shared" si="243"/>
        <v>0</v>
      </c>
      <c r="AK467" s="899">
        <f t="shared" si="243"/>
        <v>0</v>
      </c>
      <c r="AL467" s="1080">
        <f t="shared" si="248"/>
        <v>0</v>
      </c>
      <c r="AM467" s="1079">
        <f t="shared" si="249"/>
        <v>0</v>
      </c>
      <c r="AN467" s="899">
        <f t="shared" si="239"/>
        <v>0</v>
      </c>
      <c r="AO467" s="899">
        <f t="shared" si="240"/>
        <v>0</v>
      </c>
      <c r="AP467" s="899">
        <f t="shared" si="250"/>
        <v>0</v>
      </c>
      <c r="AQ467" s="1081">
        <f t="shared" si="219"/>
        <v>0</v>
      </c>
      <c r="AR467" s="1079">
        <f t="shared" si="241"/>
        <v>0</v>
      </c>
      <c r="AS467" s="153"/>
      <c r="AT467" s="1082"/>
      <c r="AU467" s="523"/>
      <c r="AV467" s="1083" t="str">
        <f t="shared" si="242"/>
        <v>CA</v>
      </c>
      <c r="AW467" s="1083" t="str">
        <f t="shared" si="242"/>
        <v>CL</v>
      </c>
      <c r="AX467" s="1083" t="str">
        <f t="shared" si="242"/>
        <v>AIC</v>
      </c>
      <c r="AY467" s="1083" t="str">
        <f t="shared" si="222"/>
        <v>ERB</v>
      </c>
      <c r="AZ467" s="1083" t="str">
        <f t="shared" si="222"/>
        <v>GRB</v>
      </c>
      <c r="BA467" s="1083" t="str">
        <f t="shared" si="222"/>
        <v>Non-Op</v>
      </c>
      <c r="BC467" s="623"/>
      <c r="BD467" s="623"/>
      <c r="BF467" s="623"/>
      <c r="BG467" s="623"/>
      <c r="BH467" s="623"/>
      <c r="BI467" s="623"/>
      <c r="BJ467" s="623"/>
      <c r="BK467" s="623"/>
      <c r="BL467" s="623"/>
      <c r="BN467" s="634"/>
    </row>
    <row r="468" spans="1:66" s="638" customFormat="1" ht="12" customHeight="1">
      <c r="A468" s="643">
        <v>17300001</v>
      </c>
      <c r="B468" s="644" t="s">
        <v>3750</v>
      </c>
      <c r="C468" s="634" t="s">
        <v>1793</v>
      </c>
      <c r="D468" s="635" t="s">
        <v>3098</v>
      </c>
      <c r="E468" s="635"/>
      <c r="F468" s="634"/>
      <c r="G468" s="635"/>
      <c r="H468" s="1168">
        <v>157629864.38999999</v>
      </c>
      <c r="I468" s="1168">
        <v>156033134.13999999</v>
      </c>
      <c r="J468" s="1168">
        <v>147346065.03999999</v>
      </c>
      <c r="K468" s="1168">
        <v>139722000.28999999</v>
      </c>
      <c r="L468" s="1168">
        <v>107759970.06999999</v>
      </c>
      <c r="M468" s="1168">
        <v>101812104.48999999</v>
      </c>
      <c r="N468" s="1168">
        <v>90777231.650000006</v>
      </c>
      <c r="O468" s="1168">
        <v>100276935.66</v>
      </c>
      <c r="P468" s="1168">
        <v>103373790.59999999</v>
      </c>
      <c r="Q468" s="1168">
        <v>95450253</v>
      </c>
      <c r="R468" s="1168">
        <v>113725167.59</v>
      </c>
      <c r="S468" s="1168">
        <v>137317777.83000001</v>
      </c>
      <c r="T468" s="1168">
        <v>149737534.84999999</v>
      </c>
      <c r="U468" s="567"/>
      <c r="V468" s="567">
        <f t="shared" si="237"/>
        <v>120606510.83166666</v>
      </c>
      <c r="W468" s="1084"/>
      <c r="X468" s="1085"/>
      <c r="Y468" s="591">
        <f t="shared" ref="Y468:AA487" si="251">IF($D468=Y$5,$T468,0)</f>
        <v>149737534.84999999</v>
      </c>
      <c r="Z468" s="899">
        <f t="shared" si="251"/>
        <v>0</v>
      </c>
      <c r="AA468" s="899">
        <f t="shared" si="251"/>
        <v>0</v>
      </c>
      <c r="AB468" s="1080">
        <f t="shared" si="244"/>
        <v>0</v>
      </c>
      <c r="AC468" s="1079">
        <f t="shared" si="245"/>
        <v>0</v>
      </c>
      <c r="AD468" s="899">
        <f t="shared" si="218"/>
        <v>0</v>
      </c>
      <c r="AE468" s="903">
        <f t="shared" ref="AE468:AE531" si="252">IF($D468=AE$5,$T468,IF($D468=AE$4, $T468*$AK$2,0))</f>
        <v>0</v>
      </c>
      <c r="AF468" s="1080">
        <f t="shared" ref="AF468:AF531" si="253">IF($D468=AF$5,$T468,IF($D468=AF$4, $T468*$AL$2,0))</f>
        <v>0</v>
      </c>
      <c r="AG468" s="1081">
        <f t="shared" si="246"/>
        <v>0</v>
      </c>
      <c r="AH468" s="1079">
        <f t="shared" si="247"/>
        <v>0</v>
      </c>
      <c r="AI468" s="901">
        <f t="shared" si="243"/>
        <v>120606510.83166666</v>
      </c>
      <c r="AJ468" s="899">
        <f t="shared" si="243"/>
        <v>0</v>
      </c>
      <c r="AK468" s="899">
        <f t="shared" si="243"/>
        <v>0</v>
      </c>
      <c r="AL468" s="1080">
        <f t="shared" si="248"/>
        <v>0</v>
      </c>
      <c r="AM468" s="1079">
        <f t="shared" si="249"/>
        <v>0</v>
      </c>
      <c r="AN468" s="899">
        <f t="shared" si="239"/>
        <v>0</v>
      </c>
      <c r="AO468" s="899">
        <f t="shared" si="240"/>
        <v>0</v>
      </c>
      <c r="AP468" s="899">
        <f t="shared" si="250"/>
        <v>0</v>
      </c>
      <c r="AQ468" s="1081">
        <f t="shared" si="219"/>
        <v>0</v>
      </c>
      <c r="AR468" s="1079">
        <f t="shared" si="241"/>
        <v>0</v>
      </c>
      <c r="AS468" s="153"/>
      <c r="AT468" s="1082"/>
      <c r="AU468" s="523"/>
      <c r="AV468" s="1083" t="str">
        <f t="shared" si="242"/>
        <v>CA</v>
      </c>
      <c r="AW468" s="1083" t="str">
        <f t="shared" si="242"/>
        <v>CL</v>
      </c>
      <c r="AX468" s="1083" t="str">
        <f t="shared" si="242"/>
        <v>AIC</v>
      </c>
      <c r="AY468" s="1083" t="str">
        <f t="shared" si="222"/>
        <v>ERB</v>
      </c>
      <c r="AZ468" s="1083" t="str">
        <f t="shared" si="222"/>
        <v>GRB</v>
      </c>
      <c r="BA468" s="1083" t="str">
        <f t="shared" si="222"/>
        <v>Non-Op</v>
      </c>
      <c r="BC468" s="623"/>
      <c r="BD468" s="623"/>
      <c r="BF468" s="623"/>
      <c r="BG468" s="623"/>
      <c r="BH468" s="623"/>
      <c r="BI468" s="623"/>
      <c r="BJ468" s="623"/>
      <c r="BK468" s="623"/>
      <c r="BL468" s="623"/>
      <c r="BN468" s="634"/>
    </row>
    <row r="469" spans="1:66" s="638" customFormat="1" ht="12" customHeight="1">
      <c r="A469" s="645">
        <v>17300002</v>
      </c>
      <c r="B469" s="646" t="s">
        <v>3751</v>
      </c>
      <c r="C469" s="647" t="s">
        <v>1794</v>
      </c>
      <c r="D469" s="648" t="s">
        <v>3098</v>
      </c>
      <c r="E469" s="648"/>
      <c r="F469" s="667"/>
      <c r="G469" s="648"/>
      <c r="H469" s="1171">
        <v>67026629.93</v>
      </c>
      <c r="I469" s="1171">
        <v>66772986.270000003</v>
      </c>
      <c r="J469" s="1171">
        <v>61522671.740000002</v>
      </c>
      <c r="K469" s="1171">
        <v>56641664.640000001</v>
      </c>
      <c r="L469" s="1171">
        <v>35700880.119999997</v>
      </c>
      <c r="M469" s="1171">
        <v>28179478.469999999</v>
      </c>
      <c r="N469" s="1171">
        <v>25448100.489999998</v>
      </c>
      <c r="O469" s="1171">
        <v>22179493.149999999</v>
      </c>
      <c r="P469" s="1171">
        <v>22934062.949999999</v>
      </c>
      <c r="Q469" s="1171">
        <v>24510351.82</v>
      </c>
      <c r="R469" s="1171">
        <v>42539159.689999998</v>
      </c>
      <c r="S469" s="1171">
        <v>62123674.640000001</v>
      </c>
      <c r="T469" s="1171">
        <v>72132768.189999998</v>
      </c>
      <c r="U469" s="569"/>
      <c r="V469" s="569">
        <f t="shared" si="237"/>
        <v>43177685.25333333</v>
      </c>
      <c r="W469" s="1084"/>
      <c r="X469" s="1085"/>
      <c r="Y469" s="591">
        <f t="shared" si="251"/>
        <v>72132768.189999998</v>
      </c>
      <c r="Z469" s="899">
        <f t="shared" si="251"/>
        <v>0</v>
      </c>
      <c r="AA469" s="899">
        <f t="shared" si="251"/>
        <v>0</v>
      </c>
      <c r="AB469" s="1080">
        <f t="shared" si="244"/>
        <v>0</v>
      </c>
      <c r="AC469" s="1079">
        <f t="shared" si="245"/>
        <v>0</v>
      </c>
      <c r="AD469" s="899">
        <f t="shared" si="218"/>
        <v>0</v>
      </c>
      <c r="AE469" s="903">
        <f t="shared" si="252"/>
        <v>0</v>
      </c>
      <c r="AF469" s="1080">
        <f t="shared" si="253"/>
        <v>0</v>
      </c>
      <c r="AG469" s="1081">
        <f t="shared" si="246"/>
        <v>0</v>
      </c>
      <c r="AH469" s="1079">
        <f t="shared" si="247"/>
        <v>0</v>
      </c>
      <c r="AI469" s="901">
        <f t="shared" si="243"/>
        <v>43177685.25333333</v>
      </c>
      <c r="AJ469" s="899">
        <f t="shared" si="243"/>
        <v>0</v>
      </c>
      <c r="AK469" s="899">
        <f t="shared" si="243"/>
        <v>0</v>
      </c>
      <c r="AL469" s="1080">
        <f t="shared" si="248"/>
        <v>0</v>
      </c>
      <c r="AM469" s="1079">
        <f t="shared" si="249"/>
        <v>0</v>
      </c>
      <c r="AN469" s="899">
        <f t="shared" si="239"/>
        <v>0</v>
      </c>
      <c r="AO469" s="899">
        <f t="shared" si="240"/>
        <v>0</v>
      </c>
      <c r="AP469" s="899">
        <f t="shared" si="250"/>
        <v>0</v>
      </c>
      <c r="AQ469" s="1081">
        <f t="shared" si="219"/>
        <v>0</v>
      </c>
      <c r="AR469" s="1079">
        <f t="shared" si="241"/>
        <v>0</v>
      </c>
      <c r="AS469" s="153"/>
      <c r="AT469" s="1082"/>
      <c r="AU469" s="523"/>
      <c r="AV469" s="1083" t="str">
        <f t="shared" si="242"/>
        <v>CA</v>
      </c>
      <c r="AW469" s="1083" t="str">
        <f t="shared" si="242"/>
        <v>CL</v>
      </c>
      <c r="AX469" s="1083" t="str">
        <f t="shared" si="242"/>
        <v>AIC</v>
      </c>
      <c r="AY469" s="1083" t="str">
        <f t="shared" si="222"/>
        <v>ERB</v>
      </c>
      <c r="AZ469" s="1083" t="str">
        <f t="shared" si="222"/>
        <v>GRB</v>
      </c>
      <c r="BA469" s="1083" t="str">
        <f t="shared" si="222"/>
        <v>Non-Op</v>
      </c>
      <c r="BC469" s="623"/>
      <c r="BD469" s="623"/>
      <c r="BF469" s="623"/>
      <c r="BG469" s="623"/>
      <c r="BH469" s="623"/>
      <c r="BI469" s="623"/>
      <c r="BJ469" s="623"/>
      <c r="BK469" s="623"/>
      <c r="BL469" s="623"/>
      <c r="BN469" s="634"/>
    </row>
    <row r="470" spans="1:66" s="638" customFormat="1" ht="12" customHeight="1">
      <c r="A470" s="1190">
        <v>17400001</v>
      </c>
      <c r="B470" s="1190" t="s">
        <v>3752</v>
      </c>
      <c r="C470" s="639" t="s">
        <v>1795</v>
      </c>
      <c r="D470" s="640" t="s">
        <v>3098</v>
      </c>
      <c r="E470" s="640"/>
      <c r="F470" s="670"/>
      <c r="G470" s="640"/>
      <c r="H470" s="1170">
        <v>0</v>
      </c>
      <c r="I470" s="1170">
        <v>0</v>
      </c>
      <c r="J470" s="1170">
        <v>0</v>
      </c>
      <c r="K470" s="1170">
        <v>0</v>
      </c>
      <c r="L470" s="1170">
        <v>0</v>
      </c>
      <c r="M470" s="1170">
        <v>0</v>
      </c>
      <c r="N470" s="1170">
        <v>0</v>
      </c>
      <c r="O470" s="1170">
        <v>2050270.86</v>
      </c>
      <c r="P470" s="1170">
        <v>11888162.51</v>
      </c>
      <c r="Q470" s="1170">
        <v>21666759.809999999</v>
      </c>
      <c r="R470" s="1170">
        <v>21666759.809999999</v>
      </c>
      <c r="S470" s="1170">
        <v>12277244.710000001</v>
      </c>
      <c r="T470" s="1170">
        <v>0</v>
      </c>
      <c r="U470" s="606"/>
      <c r="V470" s="606">
        <f t="shared" si="237"/>
        <v>5795766.4749999987</v>
      </c>
      <c r="W470" s="1084"/>
      <c r="X470" s="1085"/>
      <c r="Y470" s="591">
        <f t="shared" si="251"/>
        <v>0</v>
      </c>
      <c r="Z470" s="899">
        <f t="shared" si="251"/>
        <v>0</v>
      </c>
      <c r="AA470" s="899">
        <f t="shared" si="251"/>
        <v>0</v>
      </c>
      <c r="AB470" s="1080">
        <f t="shared" si="244"/>
        <v>0</v>
      </c>
      <c r="AC470" s="1079">
        <f t="shared" si="245"/>
        <v>0</v>
      </c>
      <c r="AD470" s="899">
        <f t="shared" si="218"/>
        <v>0</v>
      </c>
      <c r="AE470" s="903">
        <f t="shared" si="252"/>
        <v>0</v>
      </c>
      <c r="AF470" s="1080">
        <f t="shared" si="253"/>
        <v>0</v>
      </c>
      <c r="AG470" s="1081">
        <f t="shared" si="246"/>
        <v>0</v>
      </c>
      <c r="AH470" s="1079">
        <f t="shared" si="247"/>
        <v>0</v>
      </c>
      <c r="AI470" s="901">
        <f t="shared" si="243"/>
        <v>5795766.4749999987</v>
      </c>
      <c r="AJ470" s="899">
        <f t="shared" si="243"/>
        <v>0</v>
      </c>
      <c r="AK470" s="899">
        <f t="shared" si="243"/>
        <v>0</v>
      </c>
      <c r="AL470" s="1080">
        <f t="shared" si="248"/>
        <v>0</v>
      </c>
      <c r="AM470" s="1079">
        <f t="shared" si="249"/>
        <v>0</v>
      </c>
      <c r="AN470" s="899">
        <f t="shared" si="239"/>
        <v>0</v>
      </c>
      <c r="AO470" s="899">
        <f t="shared" si="240"/>
        <v>0</v>
      </c>
      <c r="AP470" s="899">
        <f t="shared" si="250"/>
        <v>0</v>
      </c>
      <c r="AQ470" s="1081">
        <f t="shared" si="219"/>
        <v>0</v>
      </c>
      <c r="AR470" s="1079">
        <f t="shared" si="241"/>
        <v>0</v>
      </c>
      <c r="AS470" s="153"/>
      <c r="AT470" s="1082"/>
      <c r="AU470" s="523"/>
      <c r="AV470" s="1083" t="str">
        <f t="shared" si="242"/>
        <v>CA</v>
      </c>
      <c r="AW470" s="1083" t="str">
        <f t="shared" si="242"/>
        <v>CL</v>
      </c>
      <c r="AX470" s="1083" t="str">
        <f t="shared" si="242"/>
        <v>AIC</v>
      </c>
      <c r="AY470" s="1083" t="str">
        <f t="shared" si="222"/>
        <v>ERB</v>
      </c>
      <c r="AZ470" s="1083" t="str">
        <f t="shared" si="222"/>
        <v>GRB</v>
      </c>
      <c r="BA470" s="1083" t="str">
        <f t="shared" si="222"/>
        <v>Non-Op</v>
      </c>
      <c r="BC470" s="623"/>
      <c r="BD470" s="623"/>
      <c r="BF470" s="623"/>
      <c r="BG470" s="623"/>
      <c r="BH470" s="623"/>
      <c r="BI470" s="623"/>
      <c r="BJ470" s="623"/>
      <c r="BK470" s="623"/>
      <c r="BL470" s="623"/>
      <c r="BN470" s="634"/>
    </row>
    <row r="471" spans="1:66" s="638" customFormat="1" ht="12" customHeight="1">
      <c r="A471" s="933">
        <v>17400011</v>
      </c>
      <c r="B471" s="933" t="s">
        <v>3753</v>
      </c>
      <c r="C471" s="909" t="s">
        <v>1796</v>
      </c>
      <c r="D471" s="656" t="s">
        <v>3098</v>
      </c>
      <c r="E471" s="640"/>
      <c r="F471" s="665">
        <v>42933</v>
      </c>
      <c r="G471" s="640"/>
      <c r="H471" s="1170">
        <v>0</v>
      </c>
      <c r="I471" s="1170">
        <v>0</v>
      </c>
      <c r="J471" s="1170">
        <v>0</v>
      </c>
      <c r="K471" s="1170">
        <v>0</v>
      </c>
      <c r="L471" s="1170">
        <v>0</v>
      </c>
      <c r="M471" s="1170">
        <v>0</v>
      </c>
      <c r="N471" s="1170">
        <v>0</v>
      </c>
      <c r="O471" s="1170">
        <v>0</v>
      </c>
      <c r="P471" s="1170">
        <v>0</v>
      </c>
      <c r="Q471" s="1170">
        <v>0</v>
      </c>
      <c r="R471" s="1170">
        <v>0</v>
      </c>
      <c r="S471" s="1170">
        <v>0</v>
      </c>
      <c r="T471" s="1170">
        <v>0</v>
      </c>
      <c r="U471" s="607"/>
      <c r="V471" s="607">
        <f t="shared" si="237"/>
        <v>0</v>
      </c>
      <c r="W471" s="1090"/>
      <c r="X471" s="1091"/>
      <c r="Y471" s="591">
        <f t="shared" si="251"/>
        <v>0</v>
      </c>
      <c r="Z471" s="899">
        <f t="shared" si="251"/>
        <v>0</v>
      </c>
      <c r="AA471" s="899">
        <f t="shared" si="251"/>
        <v>0</v>
      </c>
      <c r="AB471" s="1080">
        <f t="shared" si="244"/>
        <v>0</v>
      </c>
      <c r="AC471" s="1079">
        <f t="shared" si="245"/>
        <v>0</v>
      </c>
      <c r="AD471" s="899">
        <f t="shared" si="218"/>
        <v>0</v>
      </c>
      <c r="AE471" s="903">
        <f t="shared" si="252"/>
        <v>0</v>
      </c>
      <c r="AF471" s="1080">
        <f t="shared" si="253"/>
        <v>0</v>
      </c>
      <c r="AG471" s="1081">
        <f t="shared" si="246"/>
        <v>0</v>
      </c>
      <c r="AH471" s="1079">
        <f t="shared" si="247"/>
        <v>0</v>
      </c>
      <c r="AI471" s="901">
        <f t="shared" si="243"/>
        <v>0</v>
      </c>
      <c r="AJ471" s="899">
        <f t="shared" si="243"/>
        <v>0</v>
      </c>
      <c r="AK471" s="899">
        <f t="shared" si="243"/>
        <v>0</v>
      </c>
      <c r="AL471" s="1080">
        <f t="shared" si="248"/>
        <v>0</v>
      </c>
      <c r="AM471" s="1079">
        <f t="shared" si="249"/>
        <v>0</v>
      </c>
      <c r="AN471" s="899">
        <f t="shared" si="239"/>
        <v>0</v>
      </c>
      <c r="AO471" s="899">
        <f t="shared" si="240"/>
        <v>0</v>
      </c>
      <c r="AP471" s="899">
        <f t="shared" si="250"/>
        <v>0</v>
      </c>
      <c r="AQ471" s="1081">
        <f t="shared" si="219"/>
        <v>0</v>
      </c>
      <c r="AR471" s="1079">
        <f t="shared" si="241"/>
        <v>0</v>
      </c>
      <c r="AS471" s="153"/>
      <c r="AT471" s="1082" t="s">
        <v>2771</v>
      </c>
      <c r="AU471" s="523"/>
      <c r="AV471" s="1083" t="str">
        <f t="shared" si="242"/>
        <v>CA</v>
      </c>
      <c r="AW471" s="1083" t="str">
        <f t="shared" si="242"/>
        <v>CL</v>
      </c>
      <c r="AX471" s="1083" t="str">
        <f t="shared" si="242"/>
        <v>AIC</v>
      </c>
      <c r="AY471" s="1083" t="str">
        <f t="shared" si="222"/>
        <v>ERB</v>
      </c>
      <c r="AZ471" s="1083" t="str">
        <f t="shared" si="222"/>
        <v>GRB</v>
      </c>
      <c r="BA471" s="1083" t="str">
        <f t="shared" si="222"/>
        <v>Non-Op</v>
      </c>
      <c r="BC471" s="623"/>
      <c r="BD471" s="623"/>
      <c r="BF471" s="623"/>
      <c r="BG471" s="623"/>
      <c r="BH471" s="623"/>
      <c r="BI471" s="623"/>
      <c r="BJ471" s="623"/>
      <c r="BK471" s="623"/>
      <c r="BL471" s="623"/>
      <c r="BN471" s="634"/>
    </row>
    <row r="472" spans="1:66" s="638" customFormat="1" ht="12" customHeight="1">
      <c r="A472" s="676">
        <v>17400021</v>
      </c>
      <c r="B472" s="635" t="s">
        <v>3754</v>
      </c>
      <c r="C472" s="634" t="s">
        <v>2974</v>
      </c>
      <c r="D472" s="635" t="s">
        <v>3098</v>
      </c>
      <c r="E472" s="635"/>
      <c r="F472" s="683">
        <v>43617</v>
      </c>
      <c r="G472" s="635"/>
      <c r="H472" s="1168">
        <v>727281.83</v>
      </c>
      <c r="I472" s="1168">
        <v>727281.83</v>
      </c>
      <c r="J472" s="1168">
        <v>727281.83</v>
      </c>
      <c r="K472" s="1168">
        <v>727281.83</v>
      </c>
      <c r="L472" s="1168">
        <v>727281.83</v>
      </c>
      <c r="M472" s="1168">
        <v>727281.83</v>
      </c>
      <c r="N472" s="1168">
        <v>727281.83</v>
      </c>
      <c r="O472" s="1168">
        <v>727281.83</v>
      </c>
      <c r="P472" s="1168">
        <v>727281.83</v>
      </c>
      <c r="Q472" s="1168">
        <v>727281.83</v>
      </c>
      <c r="R472" s="1168">
        <v>727281.83</v>
      </c>
      <c r="S472" s="1168">
        <v>727281.83</v>
      </c>
      <c r="T472" s="1168">
        <v>727281.83</v>
      </c>
      <c r="U472" s="567"/>
      <c r="V472" s="567">
        <f t="shared" si="237"/>
        <v>727281.83</v>
      </c>
      <c r="W472" s="1088"/>
      <c r="X472" s="1089"/>
      <c r="Y472" s="591">
        <f t="shared" si="251"/>
        <v>727281.83</v>
      </c>
      <c r="Z472" s="899">
        <f t="shared" si="251"/>
        <v>0</v>
      </c>
      <c r="AA472" s="899">
        <f t="shared" si="251"/>
        <v>0</v>
      </c>
      <c r="AB472" s="1080">
        <f t="shared" si="244"/>
        <v>0</v>
      </c>
      <c r="AC472" s="1079">
        <f t="shared" si="245"/>
        <v>0</v>
      </c>
      <c r="AD472" s="899">
        <f t="shared" si="218"/>
        <v>0</v>
      </c>
      <c r="AE472" s="903">
        <f t="shared" si="252"/>
        <v>0</v>
      </c>
      <c r="AF472" s="1080">
        <f t="shared" si="253"/>
        <v>0</v>
      </c>
      <c r="AG472" s="1081">
        <f t="shared" si="246"/>
        <v>0</v>
      </c>
      <c r="AH472" s="1079">
        <f t="shared" si="247"/>
        <v>0</v>
      </c>
      <c r="AI472" s="901">
        <f t="shared" si="243"/>
        <v>727281.83</v>
      </c>
      <c r="AJ472" s="899">
        <f t="shared" si="243"/>
        <v>0</v>
      </c>
      <c r="AK472" s="899">
        <f t="shared" si="243"/>
        <v>0</v>
      </c>
      <c r="AL472" s="1080">
        <f t="shared" si="248"/>
        <v>0</v>
      </c>
      <c r="AM472" s="1079">
        <f t="shared" si="249"/>
        <v>0</v>
      </c>
      <c r="AN472" s="899">
        <f t="shared" si="239"/>
        <v>0</v>
      </c>
      <c r="AO472" s="899">
        <f t="shared" si="240"/>
        <v>0</v>
      </c>
      <c r="AP472" s="899">
        <f t="shared" si="250"/>
        <v>0</v>
      </c>
      <c r="AQ472" s="1081">
        <f t="shared" ref="AQ472" si="254">SUM(AN472:AP472)</f>
        <v>0</v>
      </c>
      <c r="AR472" s="1079">
        <f t="shared" si="241"/>
        <v>0</v>
      </c>
      <c r="AS472" s="153"/>
      <c r="AT472" s="1082" t="s">
        <v>2778</v>
      </c>
      <c r="AU472" s="523"/>
      <c r="AV472" s="1083" t="str">
        <f t="shared" si="242"/>
        <v>CA</v>
      </c>
      <c r="AW472" s="1083" t="str">
        <f t="shared" si="242"/>
        <v>CL</v>
      </c>
      <c r="AX472" s="1083" t="str">
        <f t="shared" si="242"/>
        <v>AIC</v>
      </c>
      <c r="AY472" s="1083" t="str">
        <f t="shared" si="222"/>
        <v>ERB</v>
      </c>
      <c r="AZ472" s="1083" t="str">
        <f t="shared" si="222"/>
        <v>GRB</v>
      </c>
      <c r="BA472" s="1083" t="str">
        <f t="shared" si="222"/>
        <v>Non-Op</v>
      </c>
      <c r="BC472" s="623"/>
      <c r="BD472" s="623"/>
      <c r="BF472" s="623"/>
      <c r="BG472" s="623"/>
      <c r="BH472" s="623"/>
      <c r="BI472" s="623"/>
      <c r="BJ472" s="623"/>
      <c r="BK472" s="623"/>
      <c r="BL472" s="623"/>
      <c r="BN472" s="634"/>
    </row>
    <row r="473" spans="1:66" s="638" customFormat="1" ht="12" customHeight="1">
      <c r="A473" s="676">
        <v>17400031</v>
      </c>
      <c r="B473" s="635" t="s">
        <v>3755</v>
      </c>
      <c r="C473" s="634" t="s">
        <v>2975</v>
      </c>
      <c r="D473" s="635" t="s">
        <v>1384</v>
      </c>
      <c r="E473" s="635"/>
      <c r="F473" s="683">
        <v>43800</v>
      </c>
      <c r="G473" s="635"/>
      <c r="H473" s="1168">
        <v>578874</v>
      </c>
      <c r="I473" s="1168">
        <v>0</v>
      </c>
      <c r="J473" s="1168">
        <v>0</v>
      </c>
      <c r="K473" s="1168">
        <v>0</v>
      </c>
      <c r="L473" s="1168">
        <v>0</v>
      </c>
      <c r="M473" s="1168">
        <v>0</v>
      </c>
      <c r="N473" s="1168">
        <v>0</v>
      </c>
      <c r="O473" s="1168">
        <v>0</v>
      </c>
      <c r="P473" s="1168">
        <v>0</v>
      </c>
      <c r="Q473" s="1168">
        <v>0</v>
      </c>
      <c r="R473" s="1168">
        <v>0</v>
      </c>
      <c r="S473" s="1168">
        <v>0</v>
      </c>
      <c r="T473" s="1168">
        <v>0</v>
      </c>
      <c r="U473" s="567"/>
      <c r="V473" s="567">
        <f t="shared" si="237"/>
        <v>24119.75</v>
      </c>
      <c r="W473" s="1088"/>
      <c r="X473" s="1089"/>
      <c r="Y473" s="591">
        <f t="shared" si="251"/>
        <v>0</v>
      </c>
      <c r="Z473" s="899">
        <f t="shared" si="251"/>
        <v>0</v>
      </c>
      <c r="AA473" s="899">
        <f t="shared" si="251"/>
        <v>0</v>
      </c>
      <c r="AB473" s="1080">
        <f t="shared" si="244"/>
        <v>0</v>
      </c>
      <c r="AC473" s="1079">
        <f t="shared" si="245"/>
        <v>0</v>
      </c>
      <c r="AD473" s="899">
        <f t="shared" si="218"/>
        <v>0</v>
      </c>
      <c r="AE473" s="903">
        <f t="shared" si="252"/>
        <v>0</v>
      </c>
      <c r="AF473" s="1080">
        <f t="shared" si="253"/>
        <v>0</v>
      </c>
      <c r="AG473" s="1081">
        <f t="shared" si="246"/>
        <v>0</v>
      </c>
      <c r="AH473" s="1079">
        <f t="shared" si="247"/>
        <v>0</v>
      </c>
      <c r="AI473" s="901">
        <f t="shared" si="243"/>
        <v>0</v>
      </c>
      <c r="AJ473" s="899">
        <f t="shared" si="243"/>
        <v>0</v>
      </c>
      <c r="AK473" s="899">
        <f t="shared" si="243"/>
        <v>0</v>
      </c>
      <c r="AL473" s="1080">
        <f t="shared" si="248"/>
        <v>24119.75</v>
      </c>
      <c r="AM473" s="1079">
        <f t="shared" si="249"/>
        <v>0</v>
      </c>
      <c r="AN473" s="899">
        <f t="shared" si="239"/>
        <v>0</v>
      </c>
      <c r="AO473" s="899">
        <f t="shared" si="240"/>
        <v>0</v>
      </c>
      <c r="AP473" s="899">
        <f t="shared" si="250"/>
        <v>24119.75</v>
      </c>
      <c r="AQ473" s="1081">
        <f t="shared" ref="AQ473" si="255">SUM(AN473:AP473)</f>
        <v>24119.75</v>
      </c>
      <c r="AR473" s="1079">
        <f t="shared" si="241"/>
        <v>0</v>
      </c>
      <c r="AS473" s="153"/>
      <c r="AT473" s="1082" t="s">
        <v>2777</v>
      </c>
      <c r="AU473" s="523"/>
      <c r="AV473" s="1083" t="str">
        <f t="shared" si="242"/>
        <v>CA</v>
      </c>
      <c r="AW473" s="1083" t="str">
        <f t="shared" si="242"/>
        <v>CL</v>
      </c>
      <c r="AX473" s="1083" t="str">
        <f t="shared" si="242"/>
        <v>AIC</v>
      </c>
      <c r="AY473" s="1083" t="str">
        <f t="shared" si="222"/>
        <v>ERB</v>
      </c>
      <c r="AZ473" s="1083" t="str">
        <f t="shared" si="222"/>
        <v>GRB</v>
      </c>
      <c r="BA473" s="1083" t="str">
        <f t="shared" si="222"/>
        <v>Non-Op</v>
      </c>
      <c r="BC473" s="623"/>
      <c r="BD473" s="623"/>
      <c r="BF473" s="623"/>
      <c r="BG473" s="623"/>
      <c r="BH473" s="623"/>
      <c r="BI473" s="623"/>
      <c r="BJ473" s="623"/>
      <c r="BK473" s="623"/>
      <c r="BL473" s="623"/>
      <c r="BN473" s="634"/>
    </row>
    <row r="474" spans="1:66" s="638" customFormat="1" ht="12" customHeight="1">
      <c r="A474" s="643">
        <v>17500001</v>
      </c>
      <c r="B474" s="644" t="s">
        <v>3756</v>
      </c>
      <c r="C474" s="634" t="s">
        <v>1797</v>
      </c>
      <c r="D474" s="635" t="s">
        <v>1384</v>
      </c>
      <c r="E474" s="635"/>
      <c r="F474" s="634"/>
      <c r="G474" s="635"/>
      <c r="H474" s="1168">
        <v>15399281.35</v>
      </c>
      <c r="I474" s="1168">
        <v>11643267.18</v>
      </c>
      <c r="J474" s="1168">
        <v>8156139.3600000003</v>
      </c>
      <c r="K474" s="1168">
        <v>9104516.3599999994</v>
      </c>
      <c r="L474" s="1168">
        <v>26827752.649999999</v>
      </c>
      <c r="M474" s="1168">
        <v>20154507.75</v>
      </c>
      <c r="N474" s="1168">
        <v>16474973.189999999</v>
      </c>
      <c r="O474" s="1168">
        <v>16653989.810000001</v>
      </c>
      <c r="P474" s="1168">
        <v>39231937.509999998</v>
      </c>
      <c r="Q474" s="1168">
        <v>36249630.969999999</v>
      </c>
      <c r="R474" s="1168">
        <v>48218724.130000003</v>
      </c>
      <c r="S474" s="1168">
        <v>20823743.16</v>
      </c>
      <c r="T474" s="1168">
        <v>16861676.600000001</v>
      </c>
      <c r="U474" s="567"/>
      <c r="V474" s="567">
        <f t="shared" si="237"/>
        <v>22472471.75375</v>
      </c>
      <c r="W474" s="1084"/>
      <c r="X474" s="1085"/>
      <c r="Y474" s="591">
        <f t="shared" si="251"/>
        <v>0</v>
      </c>
      <c r="Z474" s="899">
        <f t="shared" si="251"/>
        <v>0</v>
      </c>
      <c r="AA474" s="899">
        <f t="shared" si="251"/>
        <v>0</v>
      </c>
      <c r="AB474" s="1080">
        <f t="shared" si="244"/>
        <v>16861676.600000001</v>
      </c>
      <c r="AC474" s="1079">
        <f t="shared" si="245"/>
        <v>0</v>
      </c>
      <c r="AD474" s="899">
        <f t="shared" si="218"/>
        <v>0</v>
      </c>
      <c r="AE474" s="903">
        <f t="shared" si="252"/>
        <v>0</v>
      </c>
      <c r="AF474" s="1080">
        <f t="shared" si="253"/>
        <v>16861676.600000001</v>
      </c>
      <c r="AG474" s="1081">
        <f t="shared" si="246"/>
        <v>16861676.600000001</v>
      </c>
      <c r="AH474" s="1079">
        <f t="shared" si="247"/>
        <v>0</v>
      </c>
      <c r="AI474" s="901">
        <f t="shared" si="243"/>
        <v>0</v>
      </c>
      <c r="AJ474" s="899">
        <f t="shared" si="243"/>
        <v>0</v>
      </c>
      <c r="AK474" s="899">
        <f t="shared" si="243"/>
        <v>0</v>
      </c>
      <c r="AL474" s="1080">
        <f t="shared" si="248"/>
        <v>22472471.75375</v>
      </c>
      <c r="AM474" s="1079">
        <f t="shared" si="249"/>
        <v>0</v>
      </c>
      <c r="AN474" s="899">
        <f t="shared" si="239"/>
        <v>0</v>
      </c>
      <c r="AO474" s="899">
        <f t="shared" si="240"/>
        <v>0</v>
      </c>
      <c r="AP474" s="899">
        <f t="shared" si="250"/>
        <v>22472471.75375</v>
      </c>
      <c r="AQ474" s="1081">
        <f t="shared" si="219"/>
        <v>22472471.75375</v>
      </c>
      <c r="AR474" s="1079">
        <f t="shared" si="241"/>
        <v>0</v>
      </c>
      <c r="AS474" s="153"/>
      <c r="AT474" s="1082" t="s">
        <v>2778</v>
      </c>
      <c r="AU474" s="523"/>
      <c r="AV474" s="1083" t="str">
        <f t="shared" si="242"/>
        <v>CA</v>
      </c>
      <c r="AW474" s="1083" t="str">
        <f t="shared" si="242"/>
        <v>CL</v>
      </c>
      <c r="AX474" s="1083" t="str">
        <f t="shared" si="242"/>
        <v>AIC</v>
      </c>
      <c r="AY474" s="1083" t="str">
        <f t="shared" si="222"/>
        <v>ERB</v>
      </c>
      <c r="AZ474" s="1083" t="str">
        <f t="shared" si="222"/>
        <v>GRB</v>
      </c>
      <c r="BA474" s="1083" t="str">
        <f t="shared" si="222"/>
        <v>Non-Op</v>
      </c>
      <c r="BC474" s="623"/>
      <c r="BD474" s="623"/>
      <c r="BF474" s="623"/>
      <c r="BG474" s="623"/>
      <c r="BH474" s="623"/>
      <c r="BI474" s="623"/>
      <c r="BJ474" s="623"/>
      <c r="BK474" s="623"/>
      <c r="BL474" s="623"/>
      <c r="BN474" s="634"/>
    </row>
    <row r="475" spans="1:66" s="638" customFormat="1" ht="12" customHeight="1">
      <c r="A475" s="643">
        <v>17500002</v>
      </c>
      <c r="B475" s="644" t="s">
        <v>3757</v>
      </c>
      <c r="C475" s="634" t="s">
        <v>1798</v>
      </c>
      <c r="D475" s="635" t="s">
        <v>1384</v>
      </c>
      <c r="E475" s="635"/>
      <c r="F475" s="634"/>
      <c r="G475" s="635"/>
      <c r="H475" s="1168">
        <v>8226743.6799999997</v>
      </c>
      <c r="I475" s="1168">
        <v>6645540.2800000003</v>
      </c>
      <c r="J475" s="1168">
        <v>5380919</v>
      </c>
      <c r="K475" s="1168">
        <v>5800932.0599999996</v>
      </c>
      <c r="L475" s="1168">
        <v>22140032.219999999</v>
      </c>
      <c r="M475" s="1168">
        <v>15561385.810000001</v>
      </c>
      <c r="N475" s="1168">
        <v>10943840.640000001</v>
      </c>
      <c r="O475" s="1168">
        <v>15310118.539999999</v>
      </c>
      <c r="P475" s="1168">
        <v>42063404.539999999</v>
      </c>
      <c r="Q475" s="1168">
        <v>37426805.299999997</v>
      </c>
      <c r="R475" s="1168">
        <v>53745708.390000001</v>
      </c>
      <c r="S475" s="1168">
        <v>19366454.579999998</v>
      </c>
      <c r="T475" s="1168">
        <v>16153148.4</v>
      </c>
      <c r="U475" s="567"/>
      <c r="V475" s="567">
        <f t="shared" si="237"/>
        <v>20547923.949999996</v>
      </c>
      <c r="W475" s="1084"/>
      <c r="X475" s="1085"/>
      <c r="Y475" s="591">
        <f t="shared" si="251"/>
        <v>0</v>
      </c>
      <c r="Z475" s="899">
        <f t="shared" si="251"/>
        <v>0</v>
      </c>
      <c r="AA475" s="899">
        <f t="shared" si="251"/>
        <v>0</v>
      </c>
      <c r="AB475" s="1080">
        <f t="shared" si="244"/>
        <v>16153148.4</v>
      </c>
      <c r="AC475" s="1079">
        <f t="shared" si="245"/>
        <v>0</v>
      </c>
      <c r="AD475" s="899">
        <f t="shared" si="218"/>
        <v>0</v>
      </c>
      <c r="AE475" s="903">
        <f t="shared" si="252"/>
        <v>0</v>
      </c>
      <c r="AF475" s="1080">
        <f t="shared" si="253"/>
        <v>16153148.4</v>
      </c>
      <c r="AG475" s="1081">
        <f t="shared" si="246"/>
        <v>16153148.4</v>
      </c>
      <c r="AH475" s="1079">
        <f t="shared" si="247"/>
        <v>0</v>
      </c>
      <c r="AI475" s="901">
        <f t="shared" si="243"/>
        <v>0</v>
      </c>
      <c r="AJ475" s="899">
        <f t="shared" si="243"/>
        <v>0</v>
      </c>
      <c r="AK475" s="899">
        <f t="shared" si="243"/>
        <v>0</v>
      </c>
      <c r="AL475" s="1080">
        <f t="shared" si="248"/>
        <v>20547923.949999996</v>
      </c>
      <c r="AM475" s="1079">
        <f t="shared" si="249"/>
        <v>0</v>
      </c>
      <c r="AN475" s="899">
        <f t="shared" si="239"/>
        <v>0</v>
      </c>
      <c r="AO475" s="899">
        <f t="shared" si="240"/>
        <v>0</v>
      </c>
      <c r="AP475" s="899">
        <f t="shared" si="250"/>
        <v>20547923.949999996</v>
      </c>
      <c r="AQ475" s="1081">
        <f t="shared" si="219"/>
        <v>20547923.949999996</v>
      </c>
      <c r="AR475" s="1079">
        <f t="shared" si="241"/>
        <v>0</v>
      </c>
      <c r="AS475" s="153"/>
      <c r="AT475" s="1082" t="s">
        <v>2777</v>
      </c>
      <c r="AU475" s="523"/>
      <c r="AV475" s="1083" t="str">
        <f t="shared" si="242"/>
        <v>CA</v>
      </c>
      <c r="AW475" s="1083" t="str">
        <f t="shared" si="242"/>
        <v>CL</v>
      </c>
      <c r="AX475" s="1083" t="str">
        <f t="shared" si="242"/>
        <v>AIC</v>
      </c>
      <c r="AY475" s="1083" t="str">
        <f t="shared" si="222"/>
        <v>ERB</v>
      </c>
      <c r="AZ475" s="1083" t="str">
        <f t="shared" si="222"/>
        <v>GRB</v>
      </c>
      <c r="BA475" s="1083" t="str">
        <f t="shared" si="222"/>
        <v>Non-Op</v>
      </c>
      <c r="BC475" s="623"/>
      <c r="BD475" s="623"/>
      <c r="BF475" s="623"/>
      <c r="BG475" s="623"/>
      <c r="BH475" s="623"/>
      <c r="BI475" s="623"/>
      <c r="BJ475" s="623"/>
      <c r="BK475" s="623"/>
      <c r="BL475" s="623"/>
      <c r="BN475" s="634"/>
    </row>
    <row r="476" spans="1:66" s="638" customFormat="1" ht="12" customHeight="1">
      <c r="A476" s="643">
        <v>17500011</v>
      </c>
      <c r="B476" s="644" t="s">
        <v>3758</v>
      </c>
      <c r="C476" s="634" t="s">
        <v>1799</v>
      </c>
      <c r="D476" s="635" t="s">
        <v>1384</v>
      </c>
      <c r="E476" s="635"/>
      <c r="F476" s="634"/>
      <c r="G476" s="635"/>
      <c r="H476" s="1168">
        <v>4533590.37</v>
      </c>
      <c r="I476" s="1168">
        <v>1086831.5900000001</v>
      </c>
      <c r="J476" s="1168">
        <v>1142432.8999999999</v>
      </c>
      <c r="K476" s="1168">
        <v>1922637.69</v>
      </c>
      <c r="L476" s="1168">
        <v>6736781.0899999999</v>
      </c>
      <c r="M476" s="1168">
        <v>6109408.3399999999</v>
      </c>
      <c r="N476" s="1168">
        <v>3812775.71</v>
      </c>
      <c r="O476" s="1168">
        <v>7028289.4500000002</v>
      </c>
      <c r="P476" s="1168">
        <v>13119604.039999999</v>
      </c>
      <c r="Q476" s="1168">
        <v>12625810.18</v>
      </c>
      <c r="R476" s="1168">
        <v>20936383.809999999</v>
      </c>
      <c r="S476" s="1168">
        <v>10816802.060000001</v>
      </c>
      <c r="T476" s="1168">
        <v>5681725.4900000002</v>
      </c>
      <c r="U476" s="567"/>
      <c r="V476" s="567">
        <f t="shared" si="237"/>
        <v>7537117.899166666</v>
      </c>
      <c r="W476" s="1084"/>
      <c r="X476" s="1085"/>
      <c r="Y476" s="591">
        <f t="shared" si="251"/>
        <v>0</v>
      </c>
      <c r="Z476" s="899">
        <f t="shared" si="251"/>
        <v>0</v>
      </c>
      <c r="AA476" s="899">
        <f t="shared" si="251"/>
        <v>0</v>
      </c>
      <c r="AB476" s="1080">
        <f t="shared" si="244"/>
        <v>5681725.4900000002</v>
      </c>
      <c r="AC476" s="1079">
        <f t="shared" si="245"/>
        <v>0</v>
      </c>
      <c r="AD476" s="899">
        <f t="shared" si="218"/>
        <v>0</v>
      </c>
      <c r="AE476" s="903">
        <f t="shared" si="252"/>
        <v>0</v>
      </c>
      <c r="AF476" s="1080">
        <f t="shared" si="253"/>
        <v>5681725.4900000002</v>
      </c>
      <c r="AG476" s="1081">
        <f t="shared" si="246"/>
        <v>5681725.4900000002</v>
      </c>
      <c r="AH476" s="1079">
        <f t="shared" si="247"/>
        <v>0</v>
      </c>
      <c r="AI476" s="901">
        <f t="shared" si="243"/>
        <v>0</v>
      </c>
      <c r="AJ476" s="899">
        <f t="shared" si="243"/>
        <v>0</v>
      </c>
      <c r="AK476" s="899">
        <f t="shared" si="243"/>
        <v>0</v>
      </c>
      <c r="AL476" s="1080">
        <f t="shared" si="248"/>
        <v>7537117.899166666</v>
      </c>
      <c r="AM476" s="1079">
        <f t="shared" si="249"/>
        <v>0</v>
      </c>
      <c r="AN476" s="899">
        <f t="shared" si="239"/>
        <v>0</v>
      </c>
      <c r="AO476" s="899">
        <f t="shared" si="240"/>
        <v>0</v>
      </c>
      <c r="AP476" s="899">
        <f t="shared" si="250"/>
        <v>7537117.899166666</v>
      </c>
      <c r="AQ476" s="1081">
        <f t="shared" si="219"/>
        <v>7537117.899166666</v>
      </c>
      <c r="AR476" s="1079">
        <f t="shared" si="241"/>
        <v>0</v>
      </c>
      <c r="AS476" s="153"/>
      <c r="AT476" s="1082"/>
      <c r="AU476" s="523"/>
      <c r="AV476" s="1083" t="str">
        <f t="shared" si="242"/>
        <v>CA</v>
      </c>
      <c r="AW476" s="1083" t="str">
        <f t="shared" si="242"/>
        <v>CL</v>
      </c>
      <c r="AX476" s="1083" t="str">
        <f t="shared" si="242"/>
        <v>AIC</v>
      </c>
      <c r="AY476" s="1083" t="str">
        <f t="shared" si="222"/>
        <v>ERB</v>
      </c>
      <c r="AZ476" s="1083" t="str">
        <f t="shared" si="222"/>
        <v>GRB</v>
      </c>
      <c r="BA476" s="1083" t="str">
        <f t="shared" si="222"/>
        <v>Non-Op</v>
      </c>
      <c r="BC476" s="623"/>
      <c r="BD476" s="623"/>
      <c r="BF476" s="623"/>
      <c r="BG476" s="623"/>
      <c r="BH476" s="623"/>
      <c r="BI476" s="623"/>
      <c r="BJ476" s="623"/>
      <c r="BK476" s="623"/>
      <c r="BL476" s="623"/>
      <c r="BN476" s="634"/>
    </row>
    <row r="477" spans="1:66" s="638" customFormat="1" ht="12" customHeight="1">
      <c r="A477" s="643">
        <v>17500012</v>
      </c>
      <c r="B477" s="644" t="s">
        <v>3759</v>
      </c>
      <c r="C477" s="634" t="s">
        <v>1800</v>
      </c>
      <c r="D477" s="635" t="s">
        <v>1384</v>
      </c>
      <c r="E477" s="635"/>
      <c r="F477" s="634"/>
      <c r="G477" s="635"/>
      <c r="H477" s="1168">
        <v>3147570.65</v>
      </c>
      <c r="I477" s="1168">
        <v>924484.83</v>
      </c>
      <c r="J477" s="1168">
        <v>708482.25</v>
      </c>
      <c r="K477" s="1168">
        <v>1794910.03</v>
      </c>
      <c r="L477" s="1168">
        <v>6898238.4699999997</v>
      </c>
      <c r="M477" s="1168">
        <v>5181960.78</v>
      </c>
      <c r="N477" s="1168">
        <v>3310783.13</v>
      </c>
      <c r="O477" s="1168">
        <v>5801798.71</v>
      </c>
      <c r="P477" s="1168">
        <v>8512840.8499999996</v>
      </c>
      <c r="Q477" s="1168">
        <v>7801948.1900000004</v>
      </c>
      <c r="R477" s="1168">
        <v>11258733.75</v>
      </c>
      <c r="S477" s="1168">
        <v>5427807.6399999997</v>
      </c>
      <c r="T477" s="1168">
        <v>3123395.05</v>
      </c>
      <c r="U477" s="567"/>
      <c r="V477" s="567">
        <f t="shared" si="237"/>
        <v>5063122.6233333331</v>
      </c>
      <c r="W477" s="1084"/>
      <c r="X477" s="1085"/>
      <c r="Y477" s="591">
        <f t="shared" si="251"/>
        <v>0</v>
      </c>
      <c r="Z477" s="899">
        <f t="shared" si="251"/>
        <v>0</v>
      </c>
      <c r="AA477" s="899">
        <f t="shared" si="251"/>
        <v>0</v>
      </c>
      <c r="AB477" s="1080">
        <f t="shared" si="244"/>
        <v>3123395.05</v>
      </c>
      <c r="AC477" s="1079">
        <f t="shared" si="245"/>
        <v>0</v>
      </c>
      <c r="AD477" s="899">
        <f t="shared" ref="AD477:AD540" si="256">IF($D477=AD$5,$T477,IF($D477=AD$4, $T477*$AK$1,0))</f>
        <v>0</v>
      </c>
      <c r="AE477" s="903">
        <f t="shared" si="252"/>
        <v>0</v>
      </c>
      <c r="AF477" s="1080">
        <f t="shared" si="253"/>
        <v>3123395.05</v>
      </c>
      <c r="AG477" s="1081">
        <f t="shared" si="246"/>
        <v>3123395.05</v>
      </c>
      <c r="AH477" s="1079">
        <f t="shared" si="247"/>
        <v>0</v>
      </c>
      <c r="AI477" s="901">
        <f t="shared" si="243"/>
        <v>0</v>
      </c>
      <c r="AJ477" s="899">
        <f t="shared" si="243"/>
        <v>0</v>
      </c>
      <c r="AK477" s="899">
        <f t="shared" si="243"/>
        <v>0</v>
      </c>
      <c r="AL477" s="1080">
        <f t="shared" si="248"/>
        <v>5063122.6233333331</v>
      </c>
      <c r="AM477" s="1079">
        <f t="shared" si="249"/>
        <v>0</v>
      </c>
      <c r="AN477" s="899">
        <f t="shared" si="239"/>
        <v>0</v>
      </c>
      <c r="AO477" s="899">
        <f t="shared" si="240"/>
        <v>0</v>
      </c>
      <c r="AP477" s="899">
        <f t="shared" si="250"/>
        <v>5063122.6233333331</v>
      </c>
      <c r="AQ477" s="1081">
        <f t="shared" si="219"/>
        <v>5063122.6233333331</v>
      </c>
      <c r="AR477" s="1079">
        <f t="shared" si="241"/>
        <v>0</v>
      </c>
      <c r="AS477" s="153"/>
      <c r="AT477" s="1082"/>
      <c r="AU477" s="523"/>
      <c r="AV477" s="1083" t="str">
        <f t="shared" si="242"/>
        <v>CA</v>
      </c>
      <c r="AW477" s="1083" t="str">
        <f t="shared" si="242"/>
        <v>CL</v>
      </c>
      <c r="AX477" s="1083" t="str">
        <f t="shared" si="242"/>
        <v>AIC</v>
      </c>
      <c r="AY477" s="1083" t="str">
        <f t="shared" si="222"/>
        <v>ERB</v>
      </c>
      <c r="AZ477" s="1083" t="str">
        <f t="shared" si="222"/>
        <v>GRB</v>
      </c>
      <c r="BA477" s="1083" t="str">
        <f t="shared" si="222"/>
        <v>Non-Op</v>
      </c>
      <c r="BC477" s="623"/>
      <c r="BD477" s="623"/>
      <c r="BF477" s="623"/>
      <c r="BG477" s="623"/>
      <c r="BH477" s="623"/>
      <c r="BI477" s="623"/>
      <c r="BJ477" s="623"/>
      <c r="BK477" s="623"/>
      <c r="BL477" s="623"/>
      <c r="BN477" s="634"/>
    </row>
    <row r="478" spans="1:66" s="638" customFormat="1" ht="12" customHeight="1">
      <c r="A478" s="643">
        <v>18100003</v>
      </c>
      <c r="B478" s="644" t="s">
        <v>3760</v>
      </c>
      <c r="C478" s="634" t="s">
        <v>1801</v>
      </c>
      <c r="D478" s="635" t="s">
        <v>1381</v>
      </c>
      <c r="E478" s="635"/>
      <c r="F478" s="634"/>
      <c r="G478" s="635"/>
      <c r="H478" s="1168">
        <v>0</v>
      </c>
      <c r="I478" s="1168">
        <v>0</v>
      </c>
      <c r="J478" s="1168">
        <v>0</v>
      </c>
      <c r="K478" s="1168">
        <v>0</v>
      </c>
      <c r="L478" s="1168">
        <v>0</v>
      </c>
      <c r="M478" s="1168">
        <v>0</v>
      </c>
      <c r="N478" s="1168">
        <v>0</v>
      </c>
      <c r="O478" s="1168">
        <v>0</v>
      </c>
      <c r="P478" s="1168">
        <v>0</v>
      </c>
      <c r="Q478" s="1168">
        <v>0</v>
      </c>
      <c r="R478" s="1168">
        <v>0</v>
      </c>
      <c r="S478" s="1168">
        <v>0</v>
      </c>
      <c r="T478" s="1168">
        <v>0</v>
      </c>
      <c r="U478" s="567"/>
      <c r="V478" s="567">
        <f t="shared" si="237"/>
        <v>0</v>
      </c>
      <c r="W478" s="1084"/>
      <c r="X478" s="1085"/>
      <c r="Y478" s="591">
        <f t="shared" si="251"/>
        <v>0</v>
      </c>
      <c r="Z478" s="899">
        <f t="shared" si="251"/>
        <v>0</v>
      </c>
      <c r="AA478" s="899">
        <f t="shared" si="251"/>
        <v>0</v>
      </c>
      <c r="AB478" s="1080">
        <f t="shared" si="244"/>
        <v>0</v>
      </c>
      <c r="AC478" s="1079">
        <f t="shared" si="245"/>
        <v>0</v>
      </c>
      <c r="AD478" s="899">
        <f t="shared" si="256"/>
        <v>0</v>
      </c>
      <c r="AE478" s="903">
        <f t="shared" si="252"/>
        <v>0</v>
      </c>
      <c r="AF478" s="1080">
        <f t="shared" si="253"/>
        <v>0</v>
      </c>
      <c r="AG478" s="1081">
        <f t="shared" si="246"/>
        <v>0</v>
      </c>
      <c r="AH478" s="1079">
        <f t="shared" si="247"/>
        <v>0</v>
      </c>
      <c r="AI478" s="901">
        <f t="shared" si="243"/>
        <v>0</v>
      </c>
      <c r="AJ478" s="899">
        <f t="shared" si="243"/>
        <v>0</v>
      </c>
      <c r="AK478" s="899">
        <f t="shared" si="243"/>
        <v>0</v>
      </c>
      <c r="AL478" s="1080">
        <f t="shared" si="248"/>
        <v>0</v>
      </c>
      <c r="AM478" s="1079">
        <f t="shared" si="249"/>
        <v>0</v>
      </c>
      <c r="AN478" s="899">
        <f t="shared" si="239"/>
        <v>0</v>
      </c>
      <c r="AO478" s="899">
        <f t="shared" si="240"/>
        <v>0</v>
      </c>
      <c r="AP478" s="899">
        <f t="shared" si="250"/>
        <v>0</v>
      </c>
      <c r="AQ478" s="1081">
        <f t="shared" si="219"/>
        <v>0</v>
      </c>
      <c r="AR478" s="1079">
        <f t="shared" si="241"/>
        <v>0</v>
      </c>
      <c r="AS478" s="153"/>
      <c r="AT478" s="1082"/>
      <c r="AU478" s="523"/>
      <c r="AV478" s="1083" t="str">
        <f t="shared" si="242"/>
        <v>CA</v>
      </c>
      <c r="AW478" s="1083" t="str">
        <f t="shared" si="242"/>
        <v>CL</v>
      </c>
      <c r="AX478" s="1083" t="str">
        <f t="shared" si="242"/>
        <v>AIC</v>
      </c>
      <c r="AY478" s="1083" t="str">
        <f t="shared" si="222"/>
        <v>ERB</v>
      </c>
      <c r="AZ478" s="1083" t="str">
        <f t="shared" si="222"/>
        <v>GRB</v>
      </c>
      <c r="BA478" s="1083" t="str">
        <f t="shared" si="222"/>
        <v>Non-Op</v>
      </c>
      <c r="BC478" s="623"/>
      <c r="BD478" s="623"/>
      <c r="BF478" s="623"/>
      <c r="BG478" s="623"/>
      <c r="BH478" s="623"/>
      <c r="BI478" s="623"/>
      <c r="BJ478" s="623"/>
      <c r="BK478" s="623"/>
      <c r="BL478" s="623"/>
      <c r="BN478" s="634"/>
    </row>
    <row r="479" spans="1:66" s="638" customFormat="1" ht="12" customHeight="1">
      <c r="A479" s="643">
        <v>18100093</v>
      </c>
      <c r="B479" s="644" t="s">
        <v>3761</v>
      </c>
      <c r="C479" s="634" t="s">
        <v>1802</v>
      </c>
      <c r="D479" s="635" t="s">
        <v>1381</v>
      </c>
      <c r="E479" s="635"/>
      <c r="F479" s="634"/>
      <c r="G479" s="635"/>
      <c r="H479" s="1168">
        <v>26424.68</v>
      </c>
      <c r="I479" s="1168">
        <v>26052.51</v>
      </c>
      <c r="J479" s="1168">
        <v>25680.34</v>
      </c>
      <c r="K479" s="1168">
        <v>25308.17</v>
      </c>
      <c r="L479" s="1168">
        <v>24936</v>
      </c>
      <c r="M479" s="1168">
        <v>24563.83</v>
      </c>
      <c r="N479" s="1168">
        <v>24191.66</v>
      </c>
      <c r="O479" s="1168">
        <v>23819.49</v>
      </c>
      <c r="P479" s="1168">
        <v>23447.32</v>
      </c>
      <c r="Q479" s="1168">
        <v>23075.15</v>
      </c>
      <c r="R479" s="1168">
        <v>22702.98</v>
      </c>
      <c r="S479" s="1168">
        <v>22330.81</v>
      </c>
      <c r="T479" s="1168">
        <v>21958.639999999999</v>
      </c>
      <c r="U479" s="567"/>
      <c r="V479" s="567">
        <f t="shared" si="237"/>
        <v>24191.66</v>
      </c>
      <c r="W479" s="1084"/>
      <c r="X479" s="1085"/>
      <c r="Y479" s="591">
        <f t="shared" si="251"/>
        <v>0</v>
      </c>
      <c r="Z479" s="899">
        <f t="shared" si="251"/>
        <v>0</v>
      </c>
      <c r="AA479" s="899">
        <f t="shared" si="251"/>
        <v>21958.639999999999</v>
      </c>
      <c r="AB479" s="1080">
        <f t="shared" si="244"/>
        <v>0</v>
      </c>
      <c r="AC479" s="1079">
        <f t="shared" si="245"/>
        <v>0</v>
      </c>
      <c r="AD479" s="899">
        <f t="shared" si="256"/>
        <v>0</v>
      </c>
      <c r="AE479" s="903">
        <f t="shared" si="252"/>
        <v>0</v>
      </c>
      <c r="AF479" s="1080">
        <f t="shared" si="253"/>
        <v>0</v>
      </c>
      <c r="AG479" s="1081">
        <f t="shared" si="246"/>
        <v>0</v>
      </c>
      <c r="AH479" s="1079">
        <f t="shared" si="247"/>
        <v>0</v>
      </c>
      <c r="AI479" s="901">
        <f t="shared" si="243"/>
        <v>0</v>
      </c>
      <c r="AJ479" s="899">
        <f t="shared" si="243"/>
        <v>0</v>
      </c>
      <c r="AK479" s="899">
        <f t="shared" si="243"/>
        <v>24191.66</v>
      </c>
      <c r="AL479" s="1080">
        <f t="shared" si="248"/>
        <v>0</v>
      </c>
      <c r="AM479" s="1079">
        <f t="shared" si="249"/>
        <v>0</v>
      </c>
      <c r="AN479" s="899">
        <f t="shared" si="239"/>
        <v>0</v>
      </c>
      <c r="AO479" s="899">
        <f t="shared" si="240"/>
        <v>0</v>
      </c>
      <c r="AP479" s="899">
        <f t="shared" si="250"/>
        <v>0</v>
      </c>
      <c r="AQ479" s="1081">
        <f t="shared" si="219"/>
        <v>0</v>
      </c>
      <c r="AR479" s="1079">
        <f t="shared" si="241"/>
        <v>0</v>
      </c>
      <c r="AS479" s="153"/>
      <c r="AT479" s="1082"/>
      <c r="AU479" s="523"/>
      <c r="AV479" s="1083" t="str">
        <f t="shared" si="242"/>
        <v>CA</v>
      </c>
      <c r="AW479" s="1083" t="str">
        <f t="shared" si="242"/>
        <v>CL</v>
      </c>
      <c r="AX479" s="1083" t="str">
        <f t="shared" si="242"/>
        <v>AIC</v>
      </c>
      <c r="AY479" s="1083" t="str">
        <f t="shared" si="222"/>
        <v>ERB</v>
      </c>
      <c r="AZ479" s="1083" t="str">
        <f t="shared" si="222"/>
        <v>GRB</v>
      </c>
      <c r="BA479" s="1083" t="str">
        <f t="shared" si="222"/>
        <v>Non-Op</v>
      </c>
      <c r="BC479" s="623"/>
      <c r="BD479" s="623"/>
      <c r="BF479" s="623"/>
      <c r="BG479" s="623"/>
      <c r="BH479" s="623"/>
      <c r="BI479" s="623"/>
      <c r="BJ479" s="623"/>
      <c r="BK479" s="623"/>
      <c r="BL479" s="623"/>
      <c r="BN479" s="634"/>
    </row>
    <row r="480" spans="1:66" s="638" customFormat="1" ht="12" customHeight="1">
      <c r="A480" s="643">
        <v>18100203</v>
      </c>
      <c r="B480" s="644" t="s">
        <v>3762</v>
      </c>
      <c r="C480" s="634" t="s">
        <v>1803</v>
      </c>
      <c r="D480" s="635" t="s">
        <v>1381</v>
      </c>
      <c r="E480" s="635"/>
      <c r="F480" s="634"/>
      <c r="G480" s="635"/>
      <c r="H480" s="1168">
        <v>1264427.3</v>
      </c>
      <c r="I480" s="1168">
        <v>1257592.55</v>
      </c>
      <c r="J480" s="1168">
        <v>1250757.8</v>
      </c>
      <c r="K480" s="1168">
        <v>1243923.05</v>
      </c>
      <c r="L480" s="1168">
        <v>1237088.3</v>
      </c>
      <c r="M480" s="1168">
        <v>1230253.55</v>
      </c>
      <c r="N480" s="1168">
        <v>1223418.8</v>
      </c>
      <c r="O480" s="1168">
        <v>1216584.05</v>
      </c>
      <c r="P480" s="1168">
        <v>1209749.3</v>
      </c>
      <c r="Q480" s="1168">
        <v>1202914.55</v>
      </c>
      <c r="R480" s="1168">
        <v>1196079.8</v>
      </c>
      <c r="S480" s="1168">
        <v>1189245.05</v>
      </c>
      <c r="T480" s="1168">
        <v>1182410.3</v>
      </c>
      <c r="U480" s="567"/>
      <c r="V480" s="567">
        <f t="shared" si="237"/>
        <v>1223418.8000000003</v>
      </c>
      <c r="W480" s="1084"/>
      <c r="X480" s="1085"/>
      <c r="Y480" s="591">
        <f t="shared" si="251"/>
        <v>0</v>
      </c>
      <c r="Z480" s="899">
        <f t="shared" si="251"/>
        <v>0</v>
      </c>
      <c r="AA480" s="899">
        <f t="shared" si="251"/>
        <v>1182410.3</v>
      </c>
      <c r="AB480" s="1080">
        <f t="shared" si="244"/>
        <v>0</v>
      </c>
      <c r="AC480" s="1079">
        <f t="shared" si="245"/>
        <v>0</v>
      </c>
      <c r="AD480" s="899">
        <f t="shared" si="256"/>
        <v>0</v>
      </c>
      <c r="AE480" s="903">
        <f t="shared" si="252"/>
        <v>0</v>
      </c>
      <c r="AF480" s="1080">
        <f t="shared" si="253"/>
        <v>0</v>
      </c>
      <c r="AG480" s="1081">
        <f t="shared" si="246"/>
        <v>0</v>
      </c>
      <c r="AH480" s="1079">
        <f t="shared" si="247"/>
        <v>0</v>
      </c>
      <c r="AI480" s="901">
        <f t="shared" si="243"/>
        <v>0</v>
      </c>
      <c r="AJ480" s="899">
        <f t="shared" si="243"/>
        <v>0</v>
      </c>
      <c r="AK480" s="899">
        <f t="shared" si="243"/>
        <v>1223418.8000000003</v>
      </c>
      <c r="AL480" s="1080">
        <f t="shared" si="248"/>
        <v>0</v>
      </c>
      <c r="AM480" s="1079">
        <f t="shared" si="249"/>
        <v>0</v>
      </c>
      <c r="AN480" s="899">
        <f t="shared" si="239"/>
        <v>0</v>
      </c>
      <c r="AO480" s="899">
        <f t="shared" si="240"/>
        <v>0</v>
      </c>
      <c r="AP480" s="899">
        <f t="shared" si="250"/>
        <v>0</v>
      </c>
      <c r="AQ480" s="1081">
        <f t="shared" si="219"/>
        <v>0</v>
      </c>
      <c r="AR480" s="1079">
        <f t="shared" si="241"/>
        <v>0</v>
      </c>
      <c r="AS480" s="153"/>
      <c r="AT480" s="1082"/>
      <c r="AU480" s="523"/>
      <c r="AV480" s="1083" t="str">
        <f t="shared" si="242"/>
        <v>CA</v>
      </c>
      <c r="AW480" s="1083" t="str">
        <f t="shared" si="242"/>
        <v>CL</v>
      </c>
      <c r="AX480" s="1083" t="str">
        <f t="shared" si="242"/>
        <v>AIC</v>
      </c>
      <c r="AY480" s="1083" t="str">
        <f t="shared" si="222"/>
        <v>ERB</v>
      </c>
      <c r="AZ480" s="1083" t="str">
        <f t="shared" si="222"/>
        <v>GRB</v>
      </c>
      <c r="BA480" s="1083" t="str">
        <f t="shared" si="222"/>
        <v>Non-Op</v>
      </c>
      <c r="BC480" s="623"/>
      <c r="BD480" s="623"/>
      <c r="BF480" s="623"/>
      <c r="BG480" s="623"/>
      <c r="BH480" s="623"/>
      <c r="BI480" s="623"/>
      <c r="BJ480" s="623"/>
      <c r="BK480" s="623"/>
      <c r="BL480" s="623"/>
      <c r="BN480" s="634"/>
    </row>
    <row r="481" spans="1:66" s="638" customFormat="1" ht="12" customHeight="1">
      <c r="A481" s="643">
        <v>18100213</v>
      </c>
      <c r="B481" s="644" t="s">
        <v>3763</v>
      </c>
      <c r="C481" s="634" t="s">
        <v>1804</v>
      </c>
      <c r="D481" s="635" t="s">
        <v>1381</v>
      </c>
      <c r="E481" s="635"/>
      <c r="F481" s="634"/>
      <c r="G481" s="635"/>
      <c r="H481" s="1168">
        <v>3910946.06</v>
      </c>
      <c r="I481" s="1168">
        <v>3898081.11</v>
      </c>
      <c r="J481" s="1168">
        <v>3885216.16</v>
      </c>
      <c r="K481" s="1168">
        <v>3872351.21</v>
      </c>
      <c r="L481" s="1168">
        <v>3859486.26</v>
      </c>
      <c r="M481" s="1168">
        <v>3846621.31</v>
      </c>
      <c r="N481" s="1168">
        <v>3833756.36</v>
      </c>
      <c r="O481" s="1168">
        <v>3820891.41</v>
      </c>
      <c r="P481" s="1168">
        <v>3808026.46</v>
      </c>
      <c r="Q481" s="1168">
        <v>3795161.51</v>
      </c>
      <c r="R481" s="1168">
        <v>3782296.56</v>
      </c>
      <c r="S481" s="1168">
        <v>3769431.61</v>
      </c>
      <c r="T481" s="1168">
        <v>3756566.66</v>
      </c>
      <c r="U481" s="567"/>
      <c r="V481" s="567">
        <f t="shared" si="237"/>
        <v>3833756.36</v>
      </c>
      <c r="W481" s="1084"/>
      <c r="X481" s="1085"/>
      <c r="Y481" s="591">
        <f t="shared" si="251"/>
        <v>0</v>
      </c>
      <c r="Z481" s="899">
        <f t="shared" si="251"/>
        <v>0</v>
      </c>
      <c r="AA481" s="899">
        <f t="shared" si="251"/>
        <v>3756566.66</v>
      </c>
      <c r="AB481" s="1080">
        <f t="shared" si="244"/>
        <v>0</v>
      </c>
      <c r="AC481" s="1079">
        <f t="shared" si="245"/>
        <v>0</v>
      </c>
      <c r="AD481" s="899">
        <f t="shared" si="256"/>
        <v>0</v>
      </c>
      <c r="AE481" s="903">
        <f t="shared" si="252"/>
        <v>0</v>
      </c>
      <c r="AF481" s="1080">
        <f t="shared" si="253"/>
        <v>0</v>
      </c>
      <c r="AG481" s="1081">
        <f t="shared" si="246"/>
        <v>0</v>
      </c>
      <c r="AH481" s="1079">
        <f t="shared" si="247"/>
        <v>0</v>
      </c>
      <c r="AI481" s="901">
        <f t="shared" si="243"/>
        <v>0</v>
      </c>
      <c r="AJ481" s="899">
        <f t="shared" si="243"/>
        <v>0</v>
      </c>
      <c r="AK481" s="899">
        <f t="shared" si="243"/>
        <v>3833756.36</v>
      </c>
      <c r="AL481" s="1080">
        <f t="shared" si="248"/>
        <v>0</v>
      </c>
      <c r="AM481" s="1079">
        <f t="shared" si="249"/>
        <v>0</v>
      </c>
      <c r="AN481" s="899">
        <f t="shared" si="239"/>
        <v>0</v>
      </c>
      <c r="AO481" s="899">
        <f t="shared" si="240"/>
        <v>0</v>
      </c>
      <c r="AP481" s="899">
        <f t="shared" si="250"/>
        <v>0</v>
      </c>
      <c r="AQ481" s="1081">
        <f t="shared" si="219"/>
        <v>0</v>
      </c>
      <c r="AR481" s="1079">
        <f t="shared" si="241"/>
        <v>0</v>
      </c>
      <c r="AS481" s="153"/>
      <c r="AT481" s="1082"/>
      <c r="AU481" s="523"/>
      <c r="AV481" s="1083" t="str">
        <f t="shared" si="242"/>
        <v>CA</v>
      </c>
      <c r="AW481" s="1083" t="str">
        <f t="shared" si="242"/>
        <v>CL</v>
      </c>
      <c r="AX481" s="1083" t="str">
        <f t="shared" si="242"/>
        <v>AIC</v>
      </c>
      <c r="AY481" s="1083" t="str">
        <f t="shared" si="222"/>
        <v>ERB</v>
      </c>
      <c r="AZ481" s="1083" t="str">
        <f t="shared" si="222"/>
        <v>GRB</v>
      </c>
      <c r="BA481" s="1083" t="str">
        <f t="shared" si="222"/>
        <v>Non-Op</v>
      </c>
      <c r="BC481" s="623"/>
      <c r="BD481" s="623"/>
      <c r="BF481" s="623"/>
      <c r="BG481" s="623"/>
      <c r="BH481" s="623"/>
      <c r="BI481" s="623"/>
      <c r="BJ481" s="623"/>
      <c r="BK481" s="623"/>
      <c r="BL481" s="623"/>
      <c r="BN481" s="634"/>
    </row>
    <row r="482" spans="1:66" s="638" customFormat="1" ht="12" customHeight="1">
      <c r="A482" s="643">
        <v>18100223</v>
      </c>
      <c r="B482" s="644" t="s">
        <v>3764</v>
      </c>
      <c r="C482" s="634" t="s">
        <v>1805</v>
      </c>
      <c r="D482" s="635" t="s">
        <v>1381</v>
      </c>
      <c r="E482" s="635"/>
      <c r="F482" s="634"/>
      <c r="G482" s="635"/>
      <c r="H482" s="1168">
        <v>923747.44</v>
      </c>
      <c r="I482" s="1168">
        <v>916853.8</v>
      </c>
      <c r="J482" s="1168">
        <v>909960.16</v>
      </c>
      <c r="K482" s="1168">
        <v>903066.52</v>
      </c>
      <c r="L482" s="1168">
        <v>896172.88</v>
      </c>
      <c r="M482" s="1168">
        <v>889279.24</v>
      </c>
      <c r="N482" s="1168">
        <v>882385.6</v>
      </c>
      <c r="O482" s="1168">
        <v>875491.96</v>
      </c>
      <c r="P482" s="1168">
        <v>868598.32</v>
      </c>
      <c r="Q482" s="1168">
        <v>861704.68</v>
      </c>
      <c r="R482" s="1168">
        <v>854811.04</v>
      </c>
      <c r="S482" s="1168">
        <v>847917.4</v>
      </c>
      <c r="T482" s="1168">
        <v>841023.76</v>
      </c>
      <c r="U482" s="567"/>
      <c r="V482" s="567">
        <f t="shared" si="237"/>
        <v>882385.6</v>
      </c>
      <c r="W482" s="1084"/>
      <c r="X482" s="1085"/>
      <c r="Y482" s="591">
        <f t="shared" si="251"/>
        <v>0</v>
      </c>
      <c r="Z482" s="899">
        <f t="shared" si="251"/>
        <v>0</v>
      </c>
      <c r="AA482" s="899">
        <f t="shared" si="251"/>
        <v>841023.76</v>
      </c>
      <c r="AB482" s="1080">
        <f t="shared" si="244"/>
        <v>0</v>
      </c>
      <c r="AC482" s="1079">
        <f t="shared" si="245"/>
        <v>0</v>
      </c>
      <c r="AD482" s="899">
        <f t="shared" si="256"/>
        <v>0</v>
      </c>
      <c r="AE482" s="903">
        <f t="shared" si="252"/>
        <v>0</v>
      </c>
      <c r="AF482" s="1080">
        <f t="shared" si="253"/>
        <v>0</v>
      </c>
      <c r="AG482" s="1081">
        <f t="shared" si="246"/>
        <v>0</v>
      </c>
      <c r="AH482" s="1079">
        <f t="shared" si="247"/>
        <v>0</v>
      </c>
      <c r="AI482" s="901">
        <f t="shared" si="243"/>
        <v>0</v>
      </c>
      <c r="AJ482" s="899">
        <f t="shared" si="243"/>
        <v>0</v>
      </c>
      <c r="AK482" s="899">
        <f t="shared" si="243"/>
        <v>882385.6</v>
      </c>
      <c r="AL482" s="1080">
        <f t="shared" si="248"/>
        <v>0</v>
      </c>
      <c r="AM482" s="1079">
        <f t="shared" si="249"/>
        <v>0</v>
      </c>
      <c r="AN482" s="899">
        <f t="shared" si="239"/>
        <v>0</v>
      </c>
      <c r="AO482" s="899">
        <f t="shared" si="240"/>
        <v>0</v>
      </c>
      <c r="AP482" s="899">
        <f t="shared" si="250"/>
        <v>0</v>
      </c>
      <c r="AQ482" s="1081">
        <f t="shared" si="219"/>
        <v>0</v>
      </c>
      <c r="AR482" s="1079">
        <f t="shared" si="241"/>
        <v>0</v>
      </c>
      <c r="AS482" s="153"/>
      <c r="AT482" s="1082"/>
      <c r="AU482" s="523"/>
      <c r="AV482" s="1083" t="str">
        <f t="shared" si="242"/>
        <v>CA</v>
      </c>
      <c r="AW482" s="1083" t="str">
        <f t="shared" si="242"/>
        <v>CL</v>
      </c>
      <c r="AX482" s="1083" t="str">
        <f t="shared" si="242"/>
        <v>AIC</v>
      </c>
      <c r="AY482" s="1083" t="str">
        <f t="shared" si="222"/>
        <v>ERB</v>
      </c>
      <c r="AZ482" s="1083" t="str">
        <f t="shared" si="222"/>
        <v>GRB</v>
      </c>
      <c r="BA482" s="1083" t="str">
        <f t="shared" si="222"/>
        <v>Non-Op</v>
      </c>
      <c r="BC482" s="623"/>
      <c r="BD482" s="623"/>
      <c r="BF482" s="623"/>
      <c r="BG482" s="623"/>
      <c r="BH482" s="623"/>
      <c r="BI482" s="623"/>
      <c r="BJ482" s="623"/>
      <c r="BK482" s="623"/>
      <c r="BL482" s="623"/>
      <c r="BN482" s="634"/>
    </row>
    <row r="483" spans="1:66" s="638" customFormat="1" ht="12" customHeight="1">
      <c r="A483" s="643">
        <v>18100233</v>
      </c>
      <c r="B483" s="644" t="s">
        <v>3765</v>
      </c>
      <c r="C483" s="634" t="s">
        <v>1806</v>
      </c>
      <c r="D483" s="635" t="s">
        <v>1381</v>
      </c>
      <c r="E483" s="635"/>
      <c r="F483" s="634"/>
      <c r="G483" s="635"/>
      <c r="H483" s="1168">
        <v>156107.75</v>
      </c>
      <c r="I483" s="1168">
        <v>154942.76</v>
      </c>
      <c r="J483" s="1168">
        <v>153777.76999999999</v>
      </c>
      <c r="K483" s="1168">
        <v>152612.78</v>
      </c>
      <c r="L483" s="1168">
        <v>151447.79</v>
      </c>
      <c r="M483" s="1168">
        <v>150282.79999999999</v>
      </c>
      <c r="N483" s="1168">
        <v>149117.81</v>
      </c>
      <c r="O483" s="1168">
        <v>147952.82</v>
      </c>
      <c r="P483" s="1168">
        <v>146787.82999999999</v>
      </c>
      <c r="Q483" s="1168">
        <v>145622.84</v>
      </c>
      <c r="R483" s="1168">
        <v>144457.85</v>
      </c>
      <c r="S483" s="1168">
        <v>143292.85999999999</v>
      </c>
      <c r="T483" s="1168">
        <v>142127.87</v>
      </c>
      <c r="U483" s="567"/>
      <c r="V483" s="567">
        <f t="shared" si="237"/>
        <v>149117.81000000006</v>
      </c>
      <c r="W483" s="1084"/>
      <c r="X483" s="1085"/>
      <c r="Y483" s="591">
        <f t="shared" si="251"/>
        <v>0</v>
      </c>
      <c r="Z483" s="899">
        <f t="shared" si="251"/>
        <v>0</v>
      </c>
      <c r="AA483" s="899">
        <f t="shared" si="251"/>
        <v>142127.87</v>
      </c>
      <c r="AB483" s="1080">
        <f t="shared" si="244"/>
        <v>0</v>
      </c>
      <c r="AC483" s="1079">
        <f t="shared" si="245"/>
        <v>0</v>
      </c>
      <c r="AD483" s="899">
        <f t="shared" si="256"/>
        <v>0</v>
      </c>
      <c r="AE483" s="903">
        <f t="shared" si="252"/>
        <v>0</v>
      </c>
      <c r="AF483" s="1080">
        <f t="shared" si="253"/>
        <v>0</v>
      </c>
      <c r="AG483" s="1081">
        <f t="shared" si="246"/>
        <v>0</v>
      </c>
      <c r="AH483" s="1079">
        <f t="shared" si="247"/>
        <v>0</v>
      </c>
      <c r="AI483" s="901">
        <f t="shared" ref="AI483:AK502" si="257">IF($D483=AI$5,$V483,0)</f>
        <v>0</v>
      </c>
      <c r="AJ483" s="899">
        <f t="shared" si="257"/>
        <v>0</v>
      </c>
      <c r="AK483" s="899">
        <f t="shared" si="257"/>
        <v>149117.81000000006</v>
      </c>
      <c r="AL483" s="1080">
        <f t="shared" si="248"/>
        <v>0</v>
      </c>
      <c r="AM483" s="1079">
        <f t="shared" si="249"/>
        <v>0</v>
      </c>
      <c r="AN483" s="899">
        <f t="shared" si="239"/>
        <v>0</v>
      </c>
      <c r="AO483" s="899">
        <f t="shared" si="240"/>
        <v>0</v>
      </c>
      <c r="AP483" s="899">
        <f t="shared" si="250"/>
        <v>0</v>
      </c>
      <c r="AQ483" s="1081">
        <f t="shared" si="219"/>
        <v>0</v>
      </c>
      <c r="AR483" s="1079">
        <f t="shared" si="241"/>
        <v>0</v>
      </c>
      <c r="AS483" s="153"/>
      <c r="AT483" s="1082"/>
      <c r="AU483" s="523"/>
      <c r="AV483" s="1083" t="str">
        <f t="shared" si="242"/>
        <v>CA</v>
      </c>
      <c r="AW483" s="1083" t="str">
        <f t="shared" si="242"/>
        <v>CL</v>
      </c>
      <c r="AX483" s="1083" t="str">
        <f t="shared" si="242"/>
        <v>AIC</v>
      </c>
      <c r="AY483" s="1083" t="str">
        <f t="shared" si="222"/>
        <v>ERB</v>
      </c>
      <c r="AZ483" s="1083" t="str">
        <f t="shared" si="222"/>
        <v>GRB</v>
      </c>
      <c r="BA483" s="1083" t="str">
        <f t="shared" si="222"/>
        <v>Non-Op</v>
      </c>
      <c r="BC483" s="623"/>
      <c r="BD483" s="623"/>
      <c r="BF483" s="623"/>
      <c r="BG483" s="623"/>
      <c r="BH483" s="623"/>
      <c r="BI483" s="623"/>
      <c r="BJ483" s="623"/>
      <c r="BK483" s="623"/>
      <c r="BL483" s="623"/>
      <c r="BN483" s="634"/>
    </row>
    <row r="484" spans="1:66" s="638" customFormat="1" ht="12" customHeight="1">
      <c r="A484" s="645">
        <v>18100473</v>
      </c>
      <c r="B484" s="646" t="s">
        <v>3766</v>
      </c>
      <c r="C484" s="647" t="s">
        <v>1807</v>
      </c>
      <c r="D484" s="648" t="s">
        <v>1381</v>
      </c>
      <c r="E484" s="648"/>
      <c r="F484" s="667"/>
      <c r="G484" s="648"/>
      <c r="H484" s="1171">
        <v>800974.44</v>
      </c>
      <c r="I484" s="1171">
        <v>792543.12</v>
      </c>
      <c r="J484" s="1171">
        <v>784111.8</v>
      </c>
      <c r="K484" s="1171">
        <v>775680.48</v>
      </c>
      <c r="L484" s="1171">
        <v>767249.16</v>
      </c>
      <c r="M484" s="1171">
        <v>758817.84</v>
      </c>
      <c r="N484" s="1171">
        <v>750386.52</v>
      </c>
      <c r="O484" s="1171">
        <v>741955.2</v>
      </c>
      <c r="P484" s="1171">
        <v>733523.88</v>
      </c>
      <c r="Q484" s="1171">
        <v>725092.56</v>
      </c>
      <c r="R484" s="1171">
        <v>716661.24</v>
      </c>
      <c r="S484" s="1171">
        <v>708229.92</v>
      </c>
      <c r="T484" s="1171">
        <v>699798.6</v>
      </c>
      <c r="U484" s="569"/>
      <c r="V484" s="569">
        <f t="shared" si="237"/>
        <v>750386.52</v>
      </c>
      <c r="W484" s="1084"/>
      <c r="X484" s="1085"/>
      <c r="Y484" s="591">
        <f t="shared" si="251"/>
        <v>0</v>
      </c>
      <c r="Z484" s="899">
        <f t="shared" si="251"/>
        <v>0</v>
      </c>
      <c r="AA484" s="899">
        <f t="shared" si="251"/>
        <v>699798.6</v>
      </c>
      <c r="AB484" s="1080">
        <f t="shared" si="244"/>
        <v>0</v>
      </c>
      <c r="AC484" s="1079">
        <f t="shared" si="245"/>
        <v>0</v>
      </c>
      <c r="AD484" s="899">
        <f t="shared" si="256"/>
        <v>0</v>
      </c>
      <c r="AE484" s="903">
        <f t="shared" si="252"/>
        <v>0</v>
      </c>
      <c r="AF484" s="1080">
        <f t="shared" si="253"/>
        <v>0</v>
      </c>
      <c r="AG484" s="1081">
        <f t="shared" si="246"/>
        <v>0</v>
      </c>
      <c r="AH484" s="1079">
        <f t="shared" si="247"/>
        <v>0</v>
      </c>
      <c r="AI484" s="901">
        <f t="shared" si="257"/>
        <v>0</v>
      </c>
      <c r="AJ484" s="899">
        <f t="shared" si="257"/>
        <v>0</v>
      </c>
      <c r="AK484" s="899">
        <f t="shared" si="257"/>
        <v>750386.52</v>
      </c>
      <c r="AL484" s="1080">
        <f t="shared" si="248"/>
        <v>0</v>
      </c>
      <c r="AM484" s="1079">
        <f t="shared" si="249"/>
        <v>0</v>
      </c>
      <c r="AN484" s="899">
        <f t="shared" si="239"/>
        <v>0</v>
      </c>
      <c r="AO484" s="899">
        <f t="shared" si="240"/>
        <v>0</v>
      </c>
      <c r="AP484" s="899">
        <f t="shared" si="250"/>
        <v>0</v>
      </c>
      <c r="AQ484" s="1081">
        <f t="shared" si="219"/>
        <v>0</v>
      </c>
      <c r="AR484" s="1079">
        <f t="shared" si="241"/>
        <v>0</v>
      </c>
      <c r="AS484" s="153"/>
      <c r="AT484" s="1082"/>
      <c r="AU484" s="523"/>
      <c r="AV484" s="1083" t="str">
        <f t="shared" si="242"/>
        <v>CA</v>
      </c>
      <c r="AW484" s="1083" t="str">
        <f t="shared" si="242"/>
        <v>CL</v>
      </c>
      <c r="AX484" s="1083" t="str">
        <f t="shared" si="242"/>
        <v>AIC</v>
      </c>
      <c r="AY484" s="1083" t="str">
        <f t="shared" si="222"/>
        <v>ERB</v>
      </c>
      <c r="AZ484" s="1083" t="str">
        <f t="shared" si="222"/>
        <v>GRB</v>
      </c>
      <c r="BA484" s="1083" t="str">
        <f t="shared" si="222"/>
        <v>Non-Op</v>
      </c>
      <c r="BC484" s="623"/>
      <c r="BD484" s="623"/>
      <c r="BF484" s="623"/>
      <c r="BG484" s="623"/>
      <c r="BH484" s="623"/>
      <c r="BI484" s="623"/>
      <c r="BJ484" s="623"/>
      <c r="BK484" s="623"/>
      <c r="BL484" s="623"/>
      <c r="BN484" s="634"/>
    </row>
    <row r="485" spans="1:66" s="638" customFormat="1" ht="12" customHeight="1">
      <c r="A485" s="655">
        <v>18100493</v>
      </c>
      <c r="B485" s="652" t="s">
        <v>3767</v>
      </c>
      <c r="C485" s="659" t="s">
        <v>1808</v>
      </c>
      <c r="D485" s="656" t="s">
        <v>1381</v>
      </c>
      <c r="E485" s="656"/>
      <c r="F485" s="989"/>
      <c r="G485" s="656"/>
      <c r="H485" s="1172">
        <v>292612.01</v>
      </c>
      <c r="I485" s="1172">
        <v>289959.14</v>
      </c>
      <c r="J485" s="1172">
        <v>287306.27</v>
      </c>
      <c r="K485" s="1172">
        <v>284653.40000000002</v>
      </c>
      <c r="L485" s="1172">
        <v>282000.53000000003</v>
      </c>
      <c r="M485" s="1172">
        <v>279347.65999999997</v>
      </c>
      <c r="N485" s="1172">
        <v>276694.78999999998</v>
      </c>
      <c r="O485" s="1172">
        <v>274041.92</v>
      </c>
      <c r="P485" s="1172">
        <v>271389.05</v>
      </c>
      <c r="Q485" s="1172">
        <v>268736.18</v>
      </c>
      <c r="R485" s="1172">
        <v>266083.31</v>
      </c>
      <c r="S485" s="1172">
        <v>263430.44</v>
      </c>
      <c r="T485" s="1172">
        <v>260777.57</v>
      </c>
      <c r="U485" s="607"/>
      <c r="V485" s="607">
        <f t="shared" si="237"/>
        <v>276694.78999999998</v>
      </c>
      <c r="W485" s="1084"/>
      <c r="X485" s="1085"/>
      <c r="Y485" s="591">
        <f t="shared" si="251"/>
        <v>0</v>
      </c>
      <c r="Z485" s="899">
        <f t="shared" si="251"/>
        <v>0</v>
      </c>
      <c r="AA485" s="899">
        <f t="shared" si="251"/>
        <v>260777.57</v>
      </c>
      <c r="AB485" s="1080">
        <f t="shared" si="244"/>
        <v>0</v>
      </c>
      <c r="AC485" s="1079">
        <f t="shared" si="245"/>
        <v>0</v>
      </c>
      <c r="AD485" s="899">
        <f t="shared" si="256"/>
        <v>0</v>
      </c>
      <c r="AE485" s="903">
        <f t="shared" si="252"/>
        <v>0</v>
      </c>
      <c r="AF485" s="1080">
        <f t="shared" si="253"/>
        <v>0</v>
      </c>
      <c r="AG485" s="1081">
        <f t="shared" si="246"/>
        <v>0</v>
      </c>
      <c r="AH485" s="1079">
        <f t="shared" si="247"/>
        <v>0</v>
      </c>
      <c r="AI485" s="901">
        <f t="shared" si="257"/>
        <v>0</v>
      </c>
      <c r="AJ485" s="899">
        <f t="shared" si="257"/>
        <v>0</v>
      </c>
      <c r="AK485" s="899">
        <f t="shared" si="257"/>
        <v>276694.78999999998</v>
      </c>
      <c r="AL485" s="1080">
        <f t="shared" si="248"/>
        <v>0</v>
      </c>
      <c r="AM485" s="1079">
        <f t="shared" si="249"/>
        <v>0</v>
      </c>
      <c r="AN485" s="899">
        <f t="shared" si="239"/>
        <v>0</v>
      </c>
      <c r="AO485" s="899">
        <f t="shared" si="240"/>
        <v>0</v>
      </c>
      <c r="AP485" s="899">
        <f t="shared" si="250"/>
        <v>0</v>
      </c>
      <c r="AQ485" s="1081">
        <f t="shared" si="219"/>
        <v>0</v>
      </c>
      <c r="AR485" s="1079">
        <f t="shared" si="241"/>
        <v>0</v>
      </c>
      <c r="AS485" s="153"/>
      <c r="AT485" s="1082"/>
      <c r="AU485" s="523"/>
      <c r="AV485" s="1083" t="str">
        <f t="shared" si="242"/>
        <v>CA</v>
      </c>
      <c r="AW485" s="1083" t="str">
        <f t="shared" si="242"/>
        <v>CL</v>
      </c>
      <c r="AX485" s="1083" t="str">
        <f t="shared" si="242"/>
        <v>AIC</v>
      </c>
      <c r="AY485" s="1083" t="str">
        <f t="shared" si="222"/>
        <v>ERB</v>
      </c>
      <c r="AZ485" s="1083" t="str">
        <f t="shared" si="222"/>
        <v>GRB</v>
      </c>
      <c r="BA485" s="1083" t="str">
        <f t="shared" si="222"/>
        <v>Non-Op</v>
      </c>
      <c r="BC485" s="623"/>
      <c r="BD485" s="623"/>
      <c r="BF485" s="623"/>
      <c r="BG485" s="623"/>
      <c r="BH485" s="623"/>
      <c r="BI485" s="623"/>
      <c r="BJ485" s="623"/>
      <c r="BK485" s="623"/>
      <c r="BL485" s="623"/>
      <c r="BN485" s="634"/>
    </row>
    <row r="486" spans="1:66" s="638" customFormat="1" ht="12" customHeight="1">
      <c r="A486" s="643" t="s">
        <v>1809</v>
      </c>
      <c r="B486" s="635" t="s">
        <v>1809</v>
      </c>
      <c r="C486" s="634" t="s">
        <v>1810</v>
      </c>
      <c r="D486" s="635" t="s">
        <v>1381</v>
      </c>
      <c r="E486" s="635"/>
      <c r="F486" s="683">
        <v>43268</v>
      </c>
      <c r="G486" s="635"/>
      <c r="H486" s="1168">
        <v>1372460.06</v>
      </c>
      <c r="I486" s="1168">
        <v>1368435.25</v>
      </c>
      <c r="J486" s="1168">
        <v>1364410.44</v>
      </c>
      <c r="K486" s="1168">
        <v>1360385.63</v>
      </c>
      <c r="L486" s="1168">
        <v>1356360.82</v>
      </c>
      <c r="M486" s="1168">
        <v>1352336.01</v>
      </c>
      <c r="N486" s="1168">
        <v>1348311.2</v>
      </c>
      <c r="O486" s="1168">
        <v>1344286.39</v>
      </c>
      <c r="P486" s="1168">
        <v>1340261.58</v>
      </c>
      <c r="Q486" s="1168">
        <v>1336236.77</v>
      </c>
      <c r="R486" s="1168">
        <v>1332211.96</v>
      </c>
      <c r="S486" s="1168">
        <v>1328187.1499999999</v>
      </c>
      <c r="T486" s="1168">
        <v>1324162.3400000001</v>
      </c>
      <c r="U486" s="567"/>
      <c r="V486" s="567">
        <f t="shared" si="237"/>
        <v>1348311.2000000002</v>
      </c>
      <c r="W486" s="1090"/>
      <c r="X486" s="1091"/>
      <c r="Y486" s="591">
        <f t="shared" si="251"/>
        <v>0</v>
      </c>
      <c r="Z486" s="899">
        <f t="shared" si="251"/>
        <v>0</v>
      </c>
      <c r="AA486" s="899">
        <f t="shared" si="251"/>
        <v>1324162.3400000001</v>
      </c>
      <c r="AB486" s="1080">
        <f t="shared" si="244"/>
        <v>0</v>
      </c>
      <c r="AC486" s="1079">
        <f t="shared" si="245"/>
        <v>0</v>
      </c>
      <c r="AD486" s="899">
        <f t="shared" si="256"/>
        <v>0</v>
      </c>
      <c r="AE486" s="903">
        <f t="shared" si="252"/>
        <v>0</v>
      </c>
      <c r="AF486" s="1080">
        <f t="shared" si="253"/>
        <v>0</v>
      </c>
      <c r="AG486" s="1081">
        <f t="shared" si="246"/>
        <v>0</v>
      </c>
      <c r="AH486" s="1079">
        <f t="shared" si="247"/>
        <v>0</v>
      </c>
      <c r="AI486" s="901">
        <f t="shared" si="257"/>
        <v>0</v>
      </c>
      <c r="AJ486" s="899">
        <f t="shared" si="257"/>
        <v>0</v>
      </c>
      <c r="AK486" s="899">
        <f t="shared" si="257"/>
        <v>1348311.2000000002</v>
      </c>
      <c r="AL486" s="1080">
        <f t="shared" si="248"/>
        <v>0</v>
      </c>
      <c r="AM486" s="1079">
        <f t="shared" si="249"/>
        <v>0</v>
      </c>
      <c r="AN486" s="899">
        <f t="shared" si="239"/>
        <v>0</v>
      </c>
      <c r="AO486" s="899">
        <f t="shared" si="240"/>
        <v>0</v>
      </c>
      <c r="AP486" s="899">
        <f t="shared" si="250"/>
        <v>0</v>
      </c>
      <c r="AQ486" s="1081">
        <f t="shared" si="219"/>
        <v>0</v>
      </c>
      <c r="AR486" s="1079">
        <f t="shared" si="241"/>
        <v>0</v>
      </c>
      <c r="AS486" s="153"/>
      <c r="AT486" s="1082"/>
      <c r="AU486" s="523"/>
      <c r="AV486" s="1083" t="str">
        <f t="shared" si="242"/>
        <v>CA</v>
      </c>
      <c r="AW486" s="1083" t="str">
        <f t="shared" si="242"/>
        <v>CL</v>
      </c>
      <c r="AX486" s="1083" t="str">
        <f t="shared" si="242"/>
        <v>AIC</v>
      </c>
      <c r="AY486" s="1083" t="str">
        <f t="shared" si="222"/>
        <v>ERB</v>
      </c>
      <c r="AZ486" s="1083" t="str">
        <f t="shared" si="222"/>
        <v>GRB</v>
      </c>
      <c r="BA486" s="1083" t="str">
        <f t="shared" si="222"/>
        <v>Non-Op</v>
      </c>
      <c r="BC486" s="623"/>
      <c r="BD486" s="623"/>
      <c r="BF486" s="623"/>
      <c r="BG486" s="623"/>
      <c r="BH486" s="623"/>
      <c r="BI486" s="623"/>
      <c r="BJ486" s="623"/>
      <c r="BK486" s="623"/>
      <c r="BL486" s="623"/>
      <c r="BN486" s="634"/>
    </row>
    <row r="487" spans="1:66" s="638" customFormat="1" ht="12" customHeight="1">
      <c r="A487" s="676">
        <v>18100643</v>
      </c>
      <c r="B487" s="635" t="s">
        <v>3768</v>
      </c>
      <c r="C487" s="634" t="s">
        <v>2976</v>
      </c>
      <c r="D487" s="635" t="s">
        <v>1381</v>
      </c>
      <c r="E487" s="635"/>
      <c r="F487" s="683">
        <v>43678</v>
      </c>
      <c r="G487" s="635"/>
      <c r="H487" s="1168">
        <v>1175330.6599999999</v>
      </c>
      <c r="I487" s="1168">
        <v>1180101.8700000001</v>
      </c>
      <c r="J487" s="1168">
        <v>1176777.6399999999</v>
      </c>
      <c r="K487" s="1168">
        <v>1173453.4099999999</v>
      </c>
      <c r="L487" s="1168">
        <v>1170726.8799999999</v>
      </c>
      <c r="M487" s="1168">
        <v>1167400.95</v>
      </c>
      <c r="N487" s="1168">
        <v>1164075.02</v>
      </c>
      <c r="O487" s="1168">
        <v>1160749.0900000001</v>
      </c>
      <c r="P487" s="1168">
        <v>1157423.1599999999</v>
      </c>
      <c r="Q487" s="1168">
        <v>1154097.23</v>
      </c>
      <c r="R487" s="1168">
        <v>1150771.3</v>
      </c>
      <c r="S487" s="1168">
        <v>1147445.3700000001</v>
      </c>
      <c r="T487" s="1168">
        <v>1144119.44</v>
      </c>
      <c r="U487" s="567"/>
      <c r="V487" s="567">
        <f t="shared" si="237"/>
        <v>1163562.2475000003</v>
      </c>
      <c r="W487" s="1092"/>
      <c r="X487" s="1093"/>
      <c r="Y487" s="591">
        <f t="shared" si="251"/>
        <v>0</v>
      </c>
      <c r="Z487" s="899">
        <f t="shared" si="251"/>
        <v>0</v>
      </c>
      <c r="AA487" s="899">
        <f t="shared" si="251"/>
        <v>1144119.44</v>
      </c>
      <c r="AB487" s="1080">
        <f t="shared" si="244"/>
        <v>0</v>
      </c>
      <c r="AC487" s="1079">
        <f t="shared" si="245"/>
        <v>0</v>
      </c>
      <c r="AD487" s="899">
        <f t="shared" si="256"/>
        <v>0</v>
      </c>
      <c r="AE487" s="903">
        <f t="shared" si="252"/>
        <v>0</v>
      </c>
      <c r="AF487" s="1080">
        <f t="shared" si="253"/>
        <v>0</v>
      </c>
      <c r="AG487" s="1081">
        <f t="shared" si="246"/>
        <v>0</v>
      </c>
      <c r="AH487" s="1079">
        <f t="shared" si="247"/>
        <v>0</v>
      </c>
      <c r="AI487" s="901">
        <f t="shared" si="257"/>
        <v>0</v>
      </c>
      <c r="AJ487" s="899">
        <f t="shared" si="257"/>
        <v>0</v>
      </c>
      <c r="AK487" s="899">
        <f t="shared" si="257"/>
        <v>1163562.2475000003</v>
      </c>
      <c r="AL487" s="1080">
        <f t="shared" si="248"/>
        <v>0</v>
      </c>
      <c r="AM487" s="1079">
        <f t="shared" si="249"/>
        <v>0</v>
      </c>
      <c r="AN487" s="899">
        <f t="shared" si="239"/>
        <v>0</v>
      </c>
      <c r="AO487" s="899">
        <f t="shared" si="240"/>
        <v>0</v>
      </c>
      <c r="AP487" s="899">
        <f t="shared" si="250"/>
        <v>0</v>
      </c>
      <c r="AQ487" s="1081">
        <f t="shared" si="219"/>
        <v>0</v>
      </c>
      <c r="AR487" s="1079">
        <f t="shared" si="241"/>
        <v>0</v>
      </c>
      <c r="AS487" s="153"/>
      <c r="AT487" s="1082"/>
      <c r="AU487" s="523"/>
      <c r="AV487" s="1083" t="str">
        <f t="shared" si="242"/>
        <v>CA</v>
      </c>
      <c r="AW487" s="1083" t="str">
        <f t="shared" si="242"/>
        <v>CL</v>
      </c>
      <c r="AX487" s="1083" t="str">
        <f t="shared" si="242"/>
        <v>AIC</v>
      </c>
      <c r="AY487" s="1083" t="str">
        <f t="shared" si="222"/>
        <v>ERB</v>
      </c>
      <c r="AZ487" s="1083" t="str">
        <f t="shared" si="222"/>
        <v>GRB</v>
      </c>
      <c r="BA487" s="1083" t="str">
        <f t="shared" si="222"/>
        <v>Non-Op</v>
      </c>
      <c r="BC487" s="623"/>
      <c r="BD487" s="623"/>
      <c r="BF487" s="623"/>
      <c r="BG487" s="623"/>
      <c r="BH487" s="623"/>
      <c r="BI487" s="623"/>
      <c r="BJ487" s="623"/>
      <c r="BK487" s="623"/>
      <c r="BL487" s="623"/>
      <c r="BN487" s="634"/>
    </row>
    <row r="488" spans="1:66" s="638" customFormat="1" ht="12" customHeight="1">
      <c r="A488" s="645">
        <v>18100663</v>
      </c>
      <c r="B488" s="646" t="s">
        <v>3769</v>
      </c>
      <c r="C488" s="647" t="s">
        <v>1811</v>
      </c>
      <c r="D488" s="648" t="s">
        <v>1381</v>
      </c>
      <c r="E488" s="648"/>
      <c r="F488" s="647"/>
      <c r="G488" s="648"/>
      <c r="H488" s="1171">
        <v>176239.5</v>
      </c>
      <c r="I488" s="1171">
        <v>171055.99</v>
      </c>
      <c r="J488" s="1171">
        <v>165872.48000000001</v>
      </c>
      <c r="K488" s="1171">
        <v>160688.97</v>
      </c>
      <c r="L488" s="1171">
        <v>155505.46</v>
      </c>
      <c r="M488" s="1171">
        <v>150321.95000000001</v>
      </c>
      <c r="N488" s="1171">
        <v>145138.44</v>
      </c>
      <c r="O488" s="1171">
        <v>139954.93</v>
      </c>
      <c r="P488" s="1171">
        <v>134771.42000000001</v>
      </c>
      <c r="Q488" s="1171">
        <v>129587.91</v>
      </c>
      <c r="R488" s="1171">
        <v>124404.4</v>
      </c>
      <c r="S488" s="1171">
        <v>119220.89</v>
      </c>
      <c r="T488" s="1171">
        <v>114037.38</v>
      </c>
      <c r="U488" s="569"/>
      <c r="V488" s="569">
        <f t="shared" si="237"/>
        <v>145138.43999999994</v>
      </c>
      <c r="W488" s="1084"/>
      <c r="X488" s="1085"/>
      <c r="Y488" s="591">
        <f t="shared" ref="Y488:AA507" si="258">IF($D488=Y$5,$T488,0)</f>
        <v>0</v>
      </c>
      <c r="Z488" s="899">
        <f t="shared" si="258"/>
        <v>0</v>
      </c>
      <c r="AA488" s="899">
        <f t="shared" si="258"/>
        <v>114037.38</v>
      </c>
      <c r="AB488" s="1080">
        <f t="shared" si="244"/>
        <v>0</v>
      </c>
      <c r="AC488" s="1079">
        <f t="shared" si="245"/>
        <v>0</v>
      </c>
      <c r="AD488" s="899">
        <f t="shared" si="256"/>
        <v>0</v>
      </c>
      <c r="AE488" s="903">
        <f t="shared" si="252"/>
        <v>0</v>
      </c>
      <c r="AF488" s="1080">
        <f t="shared" si="253"/>
        <v>0</v>
      </c>
      <c r="AG488" s="1081">
        <f t="shared" si="246"/>
        <v>0</v>
      </c>
      <c r="AH488" s="1079">
        <f t="shared" si="247"/>
        <v>0</v>
      </c>
      <c r="AI488" s="901">
        <f t="shared" si="257"/>
        <v>0</v>
      </c>
      <c r="AJ488" s="899">
        <f t="shared" si="257"/>
        <v>0</v>
      </c>
      <c r="AK488" s="899">
        <f t="shared" si="257"/>
        <v>145138.43999999994</v>
      </c>
      <c r="AL488" s="1080">
        <f t="shared" si="248"/>
        <v>0</v>
      </c>
      <c r="AM488" s="1079">
        <f t="shared" si="249"/>
        <v>0</v>
      </c>
      <c r="AN488" s="899">
        <f t="shared" si="239"/>
        <v>0</v>
      </c>
      <c r="AO488" s="899">
        <f t="shared" si="240"/>
        <v>0</v>
      </c>
      <c r="AP488" s="899">
        <f t="shared" si="250"/>
        <v>0</v>
      </c>
      <c r="AQ488" s="1081">
        <f t="shared" si="219"/>
        <v>0</v>
      </c>
      <c r="AR488" s="1079">
        <f t="shared" si="241"/>
        <v>0</v>
      </c>
      <c r="AS488" s="153"/>
      <c r="AT488" s="1082"/>
      <c r="AU488" s="523"/>
      <c r="AV488" s="1083" t="str">
        <f t="shared" si="242"/>
        <v>CA</v>
      </c>
      <c r="AW488" s="1083" t="str">
        <f t="shared" si="242"/>
        <v>CL</v>
      </c>
      <c r="AX488" s="1083" t="str">
        <f t="shared" si="242"/>
        <v>AIC</v>
      </c>
      <c r="AY488" s="1083" t="str">
        <f t="shared" si="222"/>
        <v>ERB</v>
      </c>
      <c r="AZ488" s="1083" t="str">
        <f t="shared" si="222"/>
        <v>GRB</v>
      </c>
      <c r="BA488" s="1083" t="str">
        <f t="shared" si="222"/>
        <v>Non-Op</v>
      </c>
      <c r="BC488" s="623"/>
      <c r="BD488" s="623"/>
      <c r="BF488" s="623"/>
      <c r="BG488" s="623"/>
      <c r="BH488" s="623"/>
      <c r="BI488" s="623"/>
      <c r="BJ488" s="623"/>
      <c r="BK488" s="623"/>
      <c r="BL488" s="623"/>
      <c r="BN488" s="634"/>
    </row>
    <row r="489" spans="1:66" s="638" customFormat="1" ht="12" customHeight="1">
      <c r="A489" s="643">
        <v>18100673</v>
      </c>
      <c r="B489" s="644" t="s">
        <v>3770</v>
      </c>
      <c r="C489" s="634" t="s">
        <v>1812</v>
      </c>
      <c r="D489" s="635" t="s">
        <v>1381</v>
      </c>
      <c r="E489" s="635"/>
      <c r="F489" s="634"/>
      <c r="G489" s="635"/>
      <c r="H489" s="1168">
        <v>349611.21</v>
      </c>
      <c r="I489" s="1168">
        <v>339399.77</v>
      </c>
      <c r="J489" s="1168">
        <v>329188.33</v>
      </c>
      <c r="K489" s="1168">
        <v>318976.89</v>
      </c>
      <c r="L489" s="1168">
        <v>308765.45</v>
      </c>
      <c r="M489" s="1168">
        <v>298554.01</v>
      </c>
      <c r="N489" s="1168">
        <v>288342.57</v>
      </c>
      <c r="O489" s="1168">
        <v>278131.13</v>
      </c>
      <c r="P489" s="1168">
        <v>267919.69</v>
      </c>
      <c r="Q489" s="1168">
        <v>257708.25</v>
      </c>
      <c r="R489" s="1168">
        <v>247496.81</v>
      </c>
      <c r="S489" s="1168">
        <v>237285.37</v>
      </c>
      <c r="T489" s="1168">
        <v>227073.93</v>
      </c>
      <c r="U489" s="567"/>
      <c r="V489" s="567">
        <f t="shared" si="237"/>
        <v>288342.57</v>
      </c>
      <c r="W489" s="1084"/>
      <c r="X489" s="1085"/>
      <c r="Y489" s="591">
        <f t="shared" si="258"/>
        <v>0</v>
      </c>
      <c r="Z489" s="899">
        <f t="shared" si="258"/>
        <v>0</v>
      </c>
      <c r="AA489" s="899">
        <f t="shared" si="258"/>
        <v>227073.93</v>
      </c>
      <c r="AB489" s="1080">
        <f t="shared" si="244"/>
        <v>0</v>
      </c>
      <c r="AC489" s="1079">
        <f t="shared" si="245"/>
        <v>0</v>
      </c>
      <c r="AD489" s="899">
        <f t="shared" si="256"/>
        <v>0</v>
      </c>
      <c r="AE489" s="903">
        <f t="shared" si="252"/>
        <v>0</v>
      </c>
      <c r="AF489" s="1080">
        <f t="shared" si="253"/>
        <v>0</v>
      </c>
      <c r="AG489" s="1081">
        <f t="shared" si="246"/>
        <v>0</v>
      </c>
      <c r="AH489" s="1079">
        <f t="shared" si="247"/>
        <v>0</v>
      </c>
      <c r="AI489" s="901">
        <f t="shared" si="257"/>
        <v>0</v>
      </c>
      <c r="AJ489" s="899">
        <f t="shared" si="257"/>
        <v>0</v>
      </c>
      <c r="AK489" s="899">
        <f t="shared" si="257"/>
        <v>288342.57</v>
      </c>
      <c r="AL489" s="1080">
        <f t="shared" si="248"/>
        <v>0</v>
      </c>
      <c r="AM489" s="1079">
        <f t="shared" si="249"/>
        <v>0</v>
      </c>
      <c r="AN489" s="899">
        <f t="shared" si="239"/>
        <v>0</v>
      </c>
      <c r="AO489" s="899">
        <f t="shared" si="240"/>
        <v>0</v>
      </c>
      <c r="AP489" s="899">
        <f t="shared" si="250"/>
        <v>0</v>
      </c>
      <c r="AQ489" s="1081">
        <f t="shared" si="219"/>
        <v>0</v>
      </c>
      <c r="AR489" s="1079">
        <f t="shared" si="241"/>
        <v>0</v>
      </c>
      <c r="AS489" s="153"/>
      <c r="AT489" s="1082"/>
      <c r="AU489" s="523"/>
      <c r="AV489" s="1083" t="str">
        <f t="shared" si="242"/>
        <v>CA</v>
      </c>
      <c r="AW489" s="1083" t="str">
        <f t="shared" si="242"/>
        <v>CL</v>
      </c>
      <c r="AX489" s="1083" t="str">
        <f t="shared" si="242"/>
        <v>AIC</v>
      </c>
      <c r="AY489" s="1083" t="str">
        <f t="shared" si="222"/>
        <v>ERB</v>
      </c>
      <c r="AZ489" s="1083" t="str">
        <f t="shared" si="222"/>
        <v>GRB</v>
      </c>
      <c r="BA489" s="1083" t="str">
        <f t="shared" si="222"/>
        <v>Non-Op</v>
      </c>
      <c r="BC489" s="623"/>
      <c r="BD489" s="623"/>
      <c r="BF489" s="623"/>
      <c r="BG489" s="623"/>
      <c r="BH489" s="623"/>
      <c r="BI489" s="623"/>
      <c r="BJ489" s="623"/>
      <c r="BK489" s="623"/>
      <c r="BL489" s="623"/>
      <c r="BN489" s="634"/>
    </row>
    <row r="490" spans="1:66" s="638" customFormat="1" ht="12" customHeight="1">
      <c r="A490" s="643">
        <v>18100683</v>
      </c>
      <c r="B490" s="635" t="s">
        <v>3771</v>
      </c>
      <c r="C490" s="634" t="s">
        <v>1813</v>
      </c>
      <c r="D490" s="635" t="s">
        <v>1381</v>
      </c>
      <c r="E490" s="635"/>
      <c r="F490" s="683">
        <v>43040</v>
      </c>
      <c r="G490" s="635"/>
      <c r="H490" s="1168">
        <v>2188496.36</v>
      </c>
      <c r="I490" s="1168">
        <v>2140920.35</v>
      </c>
      <c r="J490" s="1168">
        <v>2093344.34</v>
      </c>
      <c r="K490" s="1168">
        <v>2045768.33</v>
      </c>
      <c r="L490" s="1168">
        <v>1998192.32</v>
      </c>
      <c r="M490" s="1168">
        <v>1950616.31</v>
      </c>
      <c r="N490" s="1168">
        <v>1903040.3</v>
      </c>
      <c r="O490" s="1168">
        <v>1855464.29</v>
      </c>
      <c r="P490" s="1168">
        <v>1807888.28</v>
      </c>
      <c r="Q490" s="1168">
        <v>1760312.27</v>
      </c>
      <c r="R490" s="1168">
        <v>1712736.26</v>
      </c>
      <c r="S490" s="1168">
        <v>1665160.25</v>
      </c>
      <c r="T490" s="1168">
        <v>1617584.24</v>
      </c>
      <c r="U490" s="567"/>
      <c r="V490" s="567">
        <f t="shared" si="237"/>
        <v>1903040.3000000005</v>
      </c>
      <c r="W490" s="1090"/>
      <c r="X490" s="1091"/>
      <c r="Y490" s="591">
        <f t="shared" si="258"/>
        <v>0</v>
      </c>
      <c r="Z490" s="899">
        <f t="shared" si="258"/>
        <v>0</v>
      </c>
      <c r="AA490" s="899">
        <f t="shared" si="258"/>
        <v>1617584.24</v>
      </c>
      <c r="AB490" s="1080">
        <f t="shared" si="244"/>
        <v>0</v>
      </c>
      <c r="AC490" s="1079">
        <f t="shared" si="245"/>
        <v>0</v>
      </c>
      <c r="AD490" s="899">
        <f t="shared" si="256"/>
        <v>0</v>
      </c>
      <c r="AE490" s="903">
        <f t="shared" si="252"/>
        <v>0</v>
      </c>
      <c r="AF490" s="1080">
        <f t="shared" si="253"/>
        <v>0</v>
      </c>
      <c r="AG490" s="1081">
        <f t="shared" si="246"/>
        <v>0</v>
      </c>
      <c r="AH490" s="1079">
        <f t="shared" si="247"/>
        <v>0</v>
      </c>
      <c r="AI490" s="901">
        <f t="shared" si="257"/>
        <v>0</v>
      </c>
      <c r="AJ490" s="899">
        <f t="shared" si="257"/>
        <v>0</v>
      </c>
      <c r="AK490" s="899">
        <f t="shared" si="257"/>
        <v>1903040.3000000005</v>
      </c>
      <c r="AL490" s="1080">
        <f t="shared" si="248"/>
        <v>0</v>
      </c>
      <c r="AM490" s="1079">
        <f t="shared" si="249"/>
        <v>0</v>
      </c>
      <c r="AN490" s="899">
        <f t="shared" si="239"/>
        <v>0</v>
      </c>
      <c r="AO490" s="899">
        <f t="shared" si="240"/>
        <v>0</v>
      </c>
      <c r="AP490" s="899">
        <f t="shared" si="250"/>
        <v>0</v>
      </c>
      <c r="AQ490" s="1081">
        <f t="shared" si="219"/>
        <v>0</v>
      </c>
      <c r="AR490" s="1079">
        <f t="shared" si="241"/>
        <v>0</v>
      </c>
      <c r="AS490" s="153"/>
      <c r="AT490" s="1082"/>
      <c r="AU490" s="523"/>
      <c r="AV490" s="1083" t="str">
        <f t="shared" si="242"/>
        <v>CA</v>
      </c>
      <c r="AW490" s="1083" t="str">
        <f t="shared" si="242"/>
        <v>CL</v>
      </c>
      <c r="AX490" s="1083" t="str">
        <f t="shared" si="242"/>
        <v>AIC</v>
      </c>
      <c r="AY490" s="1083" t="str">
        <f t="shared" si="222"/>
        <v>ERB</v>
      </c>
      <c r="AZ490" s="1083" t="str">
        <f t="shared" si="222"/>
        <v>GRB</v>
      </c>
      <c r="BA490" s="1083" t="str">
        <f t="shared" si="222"/>
        <v>Non-Op</v>
      </c>
      <c r="BC490" s="623"/>
      <c r="BD490" s="623"/>
      <c r="BF490" s="623"/>
      <c r="BG490" s="623"/>
      <c r="BH490" s="623"/>
      <c r="BI490" s="623"/>
      <c r="BJ490" s="623"/>
      <c r="BK490" s="623"/>
      <c r="BL490" s="623"/>
      <c r="BN490" s="634"/>
    </row>
    <row r="491" spans="1:66" s="638" customFormat="1" ht="12" customHeight="1">
      <c r="A491" s="643">
        <v>18100923</v>
      </c>
      <c r="B491" s="644" t="s">
        <v>3772</v>
      </c>
      <c r="C491" s="634" t="s">
        <v>1814</v>
      </c>
      <c r="D491" s="635" t="s">
        <v>1381</v>
      </c>
      <c r="E491" s="635"/>
      <c r="F491" s="634"/>
      <c r="G491" s="635"/>
      <c r="H491" s="1168">
        <v>1893707.84</v>
      </c>
      <c r="I491" s="1168">
        <v>1886479.95</v>
      </c>
      <c r="J491" s="1168">
        <v>1879252.06</v>
      </c>
      <c r="K491" s="1168">
        <v>1872024.17</v>
      </c>
      <c r="L491" s="1168">
        <v>1864796.28</v>
      </c>
      <c r="M491" s="1168">
        <v>1857568.39</v>
      </c>
      <c r="N491" s="1168">
        <v>1850340.5</v>
      </c>
      <c r="O491" s="1168">
        <v>1843112.61</v>
      </c>
      <c r="P491" s="1168">
        <v>1835884.72</v>
      </c>
      <c r="Q491" s="1168">
        <v>1828656.83</v>
      </c>
      <c r="R491" s="1168">
        <v>1821428.94</v>
      </c>
      <c r="S491" s="1168">
        <v>1814201.05</v>
      </c>
      <c r="T491" s="1168">
        <v>1806973.16</v>
      </c>
      <c r="U491" s="567"/>
      <c r="V491" s="567">
        <f t="shared" si="237"/>
        <v>1850340.5</v>
      </c>
      <c r="W491" s="1084"/>
      <c r="X491" s="1085"/>
      <c r="Y491" s="591">
        <f t="shared" si="258"/>
        <v>0</v>
      </c>
      <c r="Z491" s="899">
        <f t="shared" si="258"/>
        <v>0</v>
      </c>
      <c r="AA491" s="899">
        <f t="shared" si="258"/>
        <v>1806973.16</v>
      </c>
      <c r="AB491" s="1080">
        <f t="shared" si="244"/>
        <v>0</v>
      </c>
      <c r="AC491" s="1079">
        <f t="shared" si="245"/>
        <v>0</v>
      </c>
      <c r="AD491" s="899">
        <f t="shared" si="256"/>
        <v>0</v>
      </c>
      <c r="AE491" s="903">
        <f t="shared" si="252"/>
        <v>0</v>
      </c>
      <c r="AF491" s="1080">
        <f t="shared" si="253"/>
        <v>0</v>
      </c>
      <c r="AG491" s="1081">
        <f t="shared" si="246"/>
        <v>0</v>
      </c>
      <c r="AH491" s="1079">
        <f t="shared" si="247"/>
        <v>0</v>
      </c>
      <c r="AI491" s="901">
        <f t="shared" si="257"/>
        <v>0</v>
      </c>
      <c r="AJ491" s="899">
        <f t="shared" si="257"/>
        <v>0</v>
      </c>
      <c r="AK491" s="899">
        <f t="shared" si="257"/>
        <v>1850340.5</v>
      </c>
      <c r="AL491" s="1080">
        <f t="shared" si="248"/>
        <v>0</v>
      </c>
      <c r="AM491" s="1079">
        <f t="shared" si="249"/>
        <v>0</v>
      </c>
      <c r="AN491" s="899">
        <f t="shared" si="239"/>
        <v>0</v>
      </c>
      <c r="AO491" s="899">
        <f t="shared" si="240"/>
        <v>0</v>
      </c>
      <c r="AP491" s="899">
        <f t="shared" si="250"/>
        <v>0</v>
      </c>
      <c r="AQ491" s="1081">
        <f t="shared" si="219"/>
        <v>0</v>
      </c>
      <c r="AR491" s="1079">
        <f t="shared" si="241"/>
        <v>0</v>
      </c>
      <c r="AS491" s="153"/>
      <c r="AT491" s="1082"/>
      <c r="AU491" s="523"/>
      <c r="AV491" s="1083" t="str">
        <f t="shared" si="242"/>
        <v>CA</v>
      </c>
      <c r="AW491" s="1083" t="str">
        <f t="shared" si="242"/>
        <v>CL</v>
      </c>
      <c r="AX491" s="1083" t="str">
        <f t="shared" si="242"/>
        <v>AIC</v>
      </c>
      <c r="AY491" s="1083" t="str">
        <f t="shared" si="222"/>
        <v>ERB</v>
      </c>
      <c r="AZ491" s="1083" t="str">
        <f t="shared" si="222"/>
        <v>GRB</v>
      </c>
      <c r="BA491" s="1083" t="str">
        <f t="shared" si="222"/>
        <v>Non-Op</v>
      </c>
      <c r="BC491" s="623"/>
      <c r="BD491" s="623"/>
      <c r="BF491" s="623"/>
      <c r="BG491" s="623"/>
      <c r="BH491" s="623"/>
      <c r="BI491" s="623"/>
      <c r="BJ491" s="623"/>
      <c r="BK491" s="623"/>
      <c r="BL491" s="623"/>
      <c r="BN491" s="634"/>
    </row>
    <row r="492" spans="1:66" s="638" customFormat="1" ht="12" customHeight="1">
      <c r="A492" s="643">
        <v>18100933</v>
      </c>
      <c r="B492" s="644" t="s">
        <v>3773</v>
      </c>
      <c r="C492" s="634" t="s">
        <v>1815</v>
      </c>
      <c r="D492" s="635" t="s">
        <v>1381</v>
      </c>
      <c r="E492" s="635"/>
      <c r="F492" s="634"/>
      <c r="G492" s="635"/>
      <c r="H492" s="1168">
        <v>407577.38</v>
      </c>
      <c r="I492" s="1168">
        <v>406510.42</v>
      </c>
      <c r="J492" s="1168">
        <v>405443.46</v>
      </c>
      <c r="K492" s="1168">
        <v>404376.5</v>
      </c>
      <c r="L492" s="1168">
        <v>403309.54</v>
      </c>
      <c r="M492" s="1168">
        <v>402242.58</v>
      </c>
      <c r="N492" s="1168">
        <v>401175.62</v>
      </c>
      <c r="O492" s="1168">
        <v>400108.66</v>
      </c>
      <c r="P492" s="1168">
        <v>399041.7</v>
      </c>
      <c r="Q492" s="1168">
        <v>397974.74</v>
      </c>
      <c r="R492" s="1168">
        <v>396907.78</v>
      </c>
      <c r="S492" s="1168">
        <v>395840.82</v>
      </c>
      <c r="T492" s="1168">
        <v>394773.86</v>
      </c>
      <c r="U492" s="567"/>
      <c r="V492" s="567">
        <f t="shared" si="237"/>
        <v>401175.62000000011</v>
      </c>
      <c r="W492" s="1084"/>
      <c r="X492" s="1085"/>
      <c r="Y492" s="591">
        <f t="shared" si="258"/>
        <v>0</v>
      </c>
      <c r="Z492" s="899">
        <f t="shared" si="258"/>
        <v>0</v>
      </c>
      <c r="AA492" s="899">
        <f t="shared" si="258"/>
        <v>394773.86</v>
      </c>
      <c r="AB492" s="1080">
        <f t="shared" si="244"/>
        <v>0</v>
      </c>
      <c r="AC492" s="1079">
        <f t="shared" si="245"/>
        <v>0</v>
      </c>
      <c r="AD492" s="899">
        <f t="shared" si="256"/>
        <v>0</v>
      </c>
      <c r="AE492" s="903">
        <f t="shared" si="252"/>
        <v>0</v>
      </c>
      <c r="AF492" s="1080">
        <f t="shared" si="253"/>
        <v>0</v>
      </c>
      <c r="AG492" s="1081">
        <f t="shared" si="246"/>
        <v>0</v>
      </c>
      <c r="AH492" s="1079">
        <f t="shared" si="247"/>
        <v>0</v>
      </c>
      <c r="AI492" s="901">
        <f t="shared" si="257"/>
        <v>0</v>
      </c>
      <c r="AJ492" s="899">
        <f t="shared" si="257"/>
        <v>0</v>
      </c>
      <c r="AK492" s="899">
        <f t="shared" si="257"/>
        <v>401175.62000000011</v>
      </c>
      <c r="AL492" s="1080">
        <f t="shared" si="248"/>
        <v>0</v>
      </c>
      <c r="AM492" s="1079">
        <f t="shared" si="249"/>
        <v>0</v>
      </c>
      <c r="AN492" s="899">
        <f t="shared" si="239"/>
        <v>0</v>
      </c>
      <c r="AO492" s="899">
        <f t="shared" si="240"/>
        <v>0</v>
      </c>
      <c r="AP492" s="899">
        <f t="shared" si="250"/>
        <v>0</v>
      </c>
      <c r="AQ492" s="1081">
        <f t="shared" si="219"/>
        <v>0</v>
      </c>
      <c r="AR492" s="1079">
        <f t="shared" si="241"/>
        <v>0</v>
      </c>
      <c r="AS492" s="153"/>
      <c r="AT492" s="1082"/>
      <c r="AU492" s="523"/>
      <c r="AV492" s="1083" t="str">
        <f t="shared" si="242"/>
        <v>CA</v>
      </c>
      <c r="AW492" s="1083" t="str">
        <f t="shared" si="242"/>
        <v>CL</v>
      </c>
      <c r="AX492" s="1083" t="str">
        <f t="shared" si="242"/>
        <v>AIC</v>
      </c>
      <c r="AY492" s="1083" t="str">
        <f t="shared" si="222"/>
        <v>ERB</v>
      </c>
      <c r="AZ492" s="1083" t="str">
        <f t="shared" si="222"/>
        <v>GRB</v>
      </c>
      <c r="BA492" s="1083" t="str">
        <f t="shared" si="222"/>
        <v>Non-Op</v>
      </c>
      <c r="BC492" s="623"/>
      <c r="BD492" s="623"/>
      <c r="BF492" s="623"/>
      <c r="BG492" s="623"/>
      <c r="BH492" s="623"/>
      <c r="BI492" s="623"/>
      <c r="BJ492" s="623"/>
      <c r="BK492" s="623"/>
      <c r="BL492" s="623"/>
      <c r="BN492" s="634"/>
    </row>
    <row r="493" spans="1:66" s="638" customFormat="1" ht="12" customHeight="1">
      <c r="A493" s="676">
        <v>18100993</v>
      </c>
      <c r="B493" s="635" t="s">
        <v>3774</v>
      </c>
      <c r="C493" s="634" t="s">
        <v>1816</v>
      </c>
      <c r="D493" s="635" t="s">
        <v>1381</v>
      </c>
      <c r="E493" s="635"/>
      <c r="F493" s="634"/>
      <c r="G493" s="635"/>
      <c r="H493" s="1168">
        <v>0</v>
      </c>
      <c r="I493" s="1168">
        <v>0</v>
      </c>
      <c r="J493" s="1168">
        <v>0</v>
      </c>
      <c r="K493" s="1168">
        <v>0</v>
      </c>
      <c r="L493" s="1168">
        <v>0</v>
      </c>
      <c r="M493" s="1168">
        <v>0</v>
      </c>
      <c r="N493" s="1168">
        <v>0</v>
      </c>
      <c r="O493" s="1168">
        <v>0</v>
      </c>
      <c r="P493" s="1168">
        <v>0</v>
      </c>
      <c r="Q493" s="1168">
        <v>0</v>
      </c>
      <c r="R493" s="1168">
        <v>0</v>
      </c>
      <c r="S493" s="1168">
        <v>0</v>
      </c>
      <c r="T493" s="1168">
        <v>0</v>
      </c>
      <c r="U493" s="567"/>
      <c r="V493" s="567">
        <f t="shared" si="237"/>
        <v>0</v>
      </c>
      <c r="W493" s="1084"/>
      <c r="X493" s="1085"/>
      <c r="Y493" s="591">
        <f t="shared" si="258"/>
        <v>0</v>
      </c>
      <c r="Z493" s="899">
        <f t="shared" si="258"/>
        <v>0</v>
      </c>
      <c r="AA493" s="899">
        <f t="shared" si="258"/>
        <v>0</v>
      </c>
      <c r="AB493" s="1080">
        <f t="shared" si="244"/>
        <v>0</v>
      </c>
      <c r="AC493" s="1079">
        <f t="shared" si="245"/>
        <v>0</v>
      </c>
      <c r="AD493" s="899">
        <f t="shared" si="256"/>
        <v>0</v>
      </c>
      <c r="AE493" s="903">
        <f t="shared" si="252"/>
        <v>0</v>
      </c>
      <c r="AF493" s="1080">
        <f t="shared" si="253"/>
        <v>0</v>
      </c>
      <c r="AG493" s="1081">
        <f t="shared" si="246"/>
        <v>0</v>
      </c>
      <c r="AH493" s="1079">
        <f t="shared" si="247"/>
        <v>0</v>
      </c>
      <c r="AI493" s="901">
        <f t="shared" si="257"/>
        <v>0</v>
      </c>
      <c r="AJ493" s="899">
        <f t="shared" si="257"/>
        <v>0</v>
      </c>
      <c r="AK493" s="899">
        <f t="shared" si="257"/>
        <v>0</v>
      </c>
      <c r="AL493" s="1080">
        <f t="shared" si="248"/>
        <v>0</v>
      </c>
      <c r="AM493" s="1079">
        <f t="shared" si="249"/>
        <v>0</v>
      </c>
      <c r="AN493" s="899">
        <f t="shared" si="239"/>
        <v>0</v>
      </c>
      <c r="AO493" s="899">
        <f t="shared" si="240"/>
        <v>0</v>
      </c>
      <c r="AP493" s="899">
        <f t="shared" si="250"/>
        <v>0</v>
      </c>
      <c r="AQ493" s="1081">
        <f t="shared" si="219"/>
        <v>0</v>
      </c>
      <c r="AR493" s="1079">
        <f t="shared" si="241"/>
        <v>0</v>
      </c>
      <c r="AS493" s="153"/>
      <c r="AT493" s="1082"/>
      <c r="AU493" s="523"/>
      <c r="AV493" s="1083" t="str">
        <f t="shared" si="242"/>
        <v>CA</v>
      </c>
      <c r="AW493" s="1083" t="str">
        <f t="shared" si="242"/>
        <v>CL</v>
      </c>
      <c r="AX493" s="1083" t="str">
        <f t="shared" si="242"/>
        <v>AIC</v>
      </c>
      <c r="AY493" s="1083" t="str">
        <f t="shared" si="222"/>
        <v>ERB</v>
      </c>
      <c r="AZ493" s="1083" t="str">
        <f t="shared" si="222"/>
        <v>GRB</v>
      </c>
      <c r="BA493" s="1083" t="str">
        <f t="shared" si="222"/>
        <v>Non-Op</v>
      </c>
      <c r="BC493" s="623"/>
      <c r="BD493" s="623"/>
      <c r="BF493" s="623"/>
      <c r="BG493" s="623"/>
      <c r="BH493" s="623"/>
      <c r="BI493" s="623"/>
      <c r="BJ493" s="623"/>
      <c r="BK493" s="623"/>
      <c r="BL493" s="623"/>
      <c r="BN493" s="634"/>
    </row>
    <row r="494" spans="1:66" s="638" customFormat="1" ht="12" customHeight="1">
      <c r="A494" s="584">
        <v>18101023</v>
      </c>
      <c r="B494" s="585" t="s">
        <v>3775</v>
      </c>
      <c r="C494" s="586" t="s">
        <v>1817</v>
      </c>
      <c r="D494" s="635" t="s">
        <v>1381</v>
      </c>
      <c r="E494" s="635"/>
      <c r="F494" s="580"/>
      <c r="G494" s="635"/>
      <c r="H494" s="1168">
        <v>1393858.36</v>
      </c>
      <c r="I494" s="1168">
        <v>1386807.48</v>
      </c>
      <c r="J494" s="1168">
        <v>1379756.6</v>
      </c>
      <c r="K494" s="1168">
        <v>1372705.72</v>
      </c>
      <c r="L494" s="1168">
        <v>1365654.84</v>
      </c>
      <c r="M494" s="1168">
        <v>1358603.96</v>
      </c>
      <c r="N494" s="1168">
        <v>1351553.08</v>
      </c>
      <c r="O494" s="1168">
        <v>1344502.2</v>
      </c>
      <c r="P494" s="1168">
        <v>1337451.32</v>
      </c>
      <c r="Q494" s="1168">
        <v>1330400.44</v>
      </c>
      <c r="R494" s="1168">
        <v>1323349.56</v>
      </c>
      <c r="S494" s="1168">
        <v>1316298.68</v>
      </c>
      <c r="T494" s="1168">
        <v>1309247.8</v>
      </c>
      <c r="U494" s="567"/>
      <c r="V494" s="567">
        <f t="shared" si="237"/>
        <v>1351553.0799999998</v>
      </c>
      <c r="W494" s="1084"/>
      <c r="X494" s="1085"/>
      <c r="Y494" s="591">
        <f t="shared" si="258"/>
        <v>0</v>
      </c>
      <c r="Z494" s="899">
        <f t="shared" si="258"/>
        <v>0</v>
      </c>
      <c r="AA494" s="899">
        <f t="shared" si="258"/>
        <v>1309247.8</v>
      </c>
      <c r="AB494" s="1080">
        <f t="shared" si="244"/>
        <v>0</v>
      </c>
      <c r="AC494" s="1079">
        <f t="shared" si="245"/>
        <v>0</v>
      </c>
      <c r="AD494" s="899">
        <f t="shared" si="256"/>
        <v>0</v>
      </c>
      <c r="AE494" s="903">
        <f t="shared" si="252"/>
        <v>0</v>
      </c>
      <c r="AF494" s="1080">
        <f t="shared" si="253"/>
        <v>0</v>
      </c>
      <c r="AG494" s="1081">
        <f t="shared" si="246"/>
        <v>0</v>
      </c>
      <c r="AH494" s="1079">
        <f t="shared" si="247"/>
        <v>0</v>
      </c>
      <c r="AI494" s="901">
        <f t="shared" si="257"/>
        <v>0</v>
      </c>
      <c r="AJ494" s="899">
        <f t="shared" si="257"/>
        <v>0</v>
      </c>
      <c r="AK494" s="899">
        <f t="shared" si="257"/>
        <v>1351553.0799999998</v>
      </c>
      <c r="AL494" s="1080">
        <f t="shared" si="248"/>
        <v>0</v>
      </c>
      <c r="AM494" s="1079">
        <f t="shared" si="249"/>
        <v>0</v>
      </c>
      <c r="AN494" s="899">
        <f t="shared" si="239"/>
        <v>0</v>
      </c>
      <c r="AO494" s="899">
        <f t="shared" si="240"/>
        <v>0</v>
      </c>
      <c r="AP494" s="899">
        <f t="shared" si="250"/>
        <v>0</v>
      </c>
      <c r="AQ494" s="1081">
        <f t="shared" si="219"/>
        <v>0</v>
      </c>
      <c r="AR494" s="1079">
        <f t="shared" si="241"/>
        <v>0</v>
      </c>
      <c r="AS494" s="153"/>
      <c r="AT494" s="1082"/>
      <c r="AU494" s="523"/>
      <c r="AV494" s="1083" t="str">
        <f t="shared" si="242"/>
        <v>CA</v>
      </c>
      <c r="AW494" s="1083" t="str">
        <f t="shared" si="242"/>
        <v>CL</v>
      </c>
      <c r="AX494" s="1083" t="str">
        <f t="shared" si="242"/>
        <v>AIC</v>
      </c>
      <c r="AY494" s="1083" t="str">
        <f t="shared" si="222"/>
        <v>ERB</v>
      </c>
      <c r="AZ494" s="1083" t="str">
        <f t="shared" si="222"/>
        <v>GRB</v>
      </c>
      <c r="BA494" s="1083" t="str">
        <f t="shared" si="222"/>
        <v>Non-Op</v>
      </c>
      <c r="BC494" s="623"/>
      <c r="BD494" s="623"/>
      <c r="BF494" s="623"/>
      <c r="BG494" s="623"/>
      <c r="BH494" s="623"/>
      <c r="BI494" s="623"/>
      <c r="BJ494" s="623"/>
      <c r="BK494" s="623"/>
      <c r="BL494" s="623"/>
      <c r="BN494" s="634"/>
    </row>
    <row r="495" spans="1:66" s="638" customFormat="1" ht="12" customHeight="1">
      <c r="A495" s="661">
        <v>18101033</v>
      </c>
      <c r="B495" s="662" t="s">
        <v>3776</v>
      </c>
      <c r="C495" s="699" t="s">
        <v>1818</v>
      </c>
      <c r="D495" s="635" t="s">
        <v>1381</v>
      </c>
      <c r="E495" s="635"/>
      <c r="F495" s="699"/>
      <c r="G495" s="635"/>
      <c r="H495" s="1168">
        <v>1646986.87</v>
      </c>
      <c r="I495" s="1168">
        <v>1638991.79</v>
      </c>
      <c r="J495" s="1168">
        <v>1630996.71</v>
      </c>
      <c r="K495" s="1168">
        <v>1623001.63</v>
      </c>
      <c r="L495" s="1168">
        <v>1615006.55</v>
      </c>
      <c r="M495" s="1168">
        <v>1607011.47</v>
      </c>
      <c r="N495" s="1168">
        <v>1599016.39</v>
      </c>
      <c r="O495" s="1168">
        <v>1591021.31</v>
      </c>
      <c r="P495" s="1168">
        <v>1583026.23</v>
      </c>
      <c r="Q495" s="1168">
        <v>1575031.15</v>
      </c>
      <c r="R495" s="1168">
        <v>1567036.07</v>
      </c>
      <c r="S495" s="1168">
        <v>1559040.99</v>
      </c>
      <c r="T495" s="1168">
        <v>1551045.91</v>
      </c>
      <c r="U495" s="567"/>
      <c r="V495" s="567">
        <f t="shared" si="237"/>
        <v>1599016.39</v>
      </c>
      <c r="W495" s="1084"/>
      <c r="X495" s="1085"/>
      <c r="Y495" s="591">
        <f t="shared" si="258"/>
        <v>0</v>
      </c>
      <c r="Z495" s="899">
        <f t="shared" si="258"/>
        <v>0</v>
      </c>
      <c r="AA495" s="899">
        <f t="shared" si="258"/>
        <v>1551045.91</v>
      </c>
      <c r="AB495" s="1080">
        <f t="shared" si="244"/>
        <v>0</v>
      </c>
      <c r="AC495" s="1079">
        <f t="shared" si="245"/>
        <v>0</v>
      </c>
      <c r="AD495" s="899">
        <f t="shared" si="256"/>
        <v>0</v>
      </c>
      <c r="AE495" s="903">
        <f t="shared" si="252"/>
        <v>0</v>
      </c>
      <c r="AF495" s="1080">
        <f t="shared" si="253"/>
        <v>0</v>
      </c>
      <c r="AG495" s="1081">
        <f t="shared" si="246"/>
        <v>0</v>
      </c>
      <c r="AH495" s="1079">
        <f t="shared" si="247"/>
        <v>0</v>
      </c>
      <c r="AI495" s="901">
        <f t="shared" si="257"/>
        <v>0</v>
      </c>
      <c r="AJ495" s="899">
        <f t="shared" si="257"/>
        <v>0</v>
      </c>
      <c r="AK495" s="899">
        <f t="shared" si="257"/>
        <v>1599016.39</v>
      </c>
      <c r="AL495" s="1080">
        <f t="shared" si="248"/>
        <v>0</v>
      </c>
      <c r="AM495" s="1079">
        <f t="shared" si="249"/>
        <v>0</v>
      </c>
      <c r="AN495" s="899">
        <f t="shared" si="239"/>
        <v>0</v>
      </c>
      <c r="AO495" s="899">
        <f t="shared" si="240"/>
        <v>0</v>
      </c>
      <c r="AP495" s="899">
        <f t="shared" si="250"/>
        <v>0</v>
      </c>
      <c r="AQ495" s="1081">
        <f t="shared" si="219"/>
        <v>0</v>
      </c>
      <c r="AR495" s="1079">
        <f t="shared" si="241"/>
        <v>0</v>
      </c>
      <c r="AS495" s="153"/>
      <c r="AT495" s="1082"/>
      <c r="AU495" s="523"/>
      <c r="AV495" s="1083" t="str">
        <f t="shared" si="242"/>
        <v>CA</v>
      </c>
      <c r="AW495" s="1083" t="str">
        <f t="shared" si="242"/>
        <v>CL</v>
      </c>
      <c r="AX495" s="1083" t="str">
        <f t="shared" si="242"/>
        <v>AIC</v>
      </c>
      <c r="AY495" s="1083" t="str">
        <f t="shared" si="222"/>
        <v>ERB</v>
      </c>
      <c r="AZ495" s="1083" t="str">
        <f t="shared" si="222"/>
        <v>GRB</v>
      </c>
      <c r="BA495" s="1083" t="str">
        <f t="shared" si="222"/>
        <v>Non-Op</v>
      </c>
      <c r="BC495" s="623"/>
      <c r="BD495" s="623"/>
      <c r="BF495" s="623"/>
      <c r="BG495" s="623"/>
      <c r="BH495" s="623"/>
      <c r="BI495" s="623"/>
      <c r="BJ495" s="623"/>
      <c r="BK495" s="623"/>
      <c r="BL495" s="623"/>
      <c r="BN495" s="634"/>
    </row>
    <row r="496" spans="1:66" s="638" customFormat="1" ht="12" customHeight="1">
      <c r="A496" s="661">
        <v>18101053</v>
      </c>
      <c r="B496" s="662" t="s">
        <v>3777</v>
      </c>
      <c r="C496" s="699" t="s">
        <v>1819</v>
      </c>
      <c r="D496" s="635" t="s">
        <v>1381</v>
      </c>
      <c r="E496" s="635"/>
      <c r="F496" s="699"/>
      <c r="G496" s="635"/>
      <c r="H496" s="1168">
        <v>0</v>
      </c>
      <c r="I496" s="1168">
        <v>0</v>
      </c>
      <c r="J496" s="1168">
        <v>0</v>
      </c>
      <c r="K496" s="1168">
        <v>0</v>
      </c>
      <c r="L496" s="1168">
        <v>0</v>
      </c>
      <c r="M496" s="1168">
        <v>0</v>
      </c>
      <c r="N496" s="1168">
        <v>0</v>
      </c>
      <c r="O496" s="1168">
        <v>0</v>
      </c>
      <c r="P496" s="1168">
        <v>0</v>
      </c>
      <c r="Q496" s="1168">
        <v>0</v>
      </c>
      <c r="R496" s="1168">
        <v>0</v>
      </c>
      <c r="S496" s="1168">
        <v>0</v>
      </c>
      <c r="T496" s="1168">
        <v>0</v>
      </c>
      <c r="U496" s="567"/>
      <c r="V496" s="567">
        <f t="shared" si="237"/>
        <v>0</v>
      </c>
      <c r="W496" s="1084"/>
      <c r="X496" s="1085"/>
      <c r="Y496" s="591">
        <f t="shared" si="258"/>
        <v>0</v>
      </c>
      <c r="Z496" s="899">
        <f t="shared" si="258"/>
        <v>0</v>
      </c>
      <c r="AA496" s="899">
        <f t="shared" si="258"/>
        <v>0</v>
      </c>
      <c r="AB496" s="1080">
        <f t="shared" si="244"/>
        <v>0</v>
      </c>
      <c r="AC496" s="1079">
        <f t="shared" si="245"/>
        <v>0</v>
      </c>
      <c r="AD496" s="899">
        <f t="shared" si="256"/>
        <v>0</v>
      </c>
      <c r="AE496" s="903">
        <f t="shared" si="252"/>
        <v>0</v>
      </c>
      <c r="AF496" s="1080">
        <f t="shared" si="253"/>
        <v>0</v>
      </c>
      <c r="AG496" s="1081">
        <f t="shared" si="246"/>
        <v>0</v>
      </c>
      <c r="AH496" s="1079">
        <f t="shared" si="247"/>
        <v>0</v>
      </c>
      <c r="AI496" s="901">
        <f t="shared" si="257"/>
        <v>0</v>
      </c>
      <c r="AJ496" s="899">
        <f t="shared" si="257"/>
        <v>0</v>
      </c>
      <c r="AK496" s="899">
        <f t="shared" si="257"/>
        <v>0</v>
      </c>
      <c r="AL496" s="1080">
        <f t="shared" si="248"/>
        <v>0</v>
      </c>
      <c r="AM496" s="1079">
        <f t="shared" si="249"/>
        <v>0</v>
      </c>
      <c r="AN496" s="899">
        <f t="shared" si="239"/>
        <v>0</v>
      </c>
      <c r="AO496" s="899">
        <f t="shared" si="240"/>
        <v>0</v>
      </c>
      <c r="AP496" s="899">
        <f t="shared" si="250"/>
        <v>0</v>
      </c>
      <c r="AQ496" s="1081">
        <f t="shared" si="219"/>
        <v>0</v>
      </c>
      <c r="AR496" s="1079">
        <f t="shared" si="241"/>
        <v>0</v>
      </c>
      <c r="AS496" s="153"/>
      <c r="AT496" s="1082"/>
      <c r="AU496" s="523"/>
      <c r="AV496" s="1083" t="str">
        <f t="shared" si="242"/>
        <v>CA</v>
      </c>
      <c r="AW496" s="1083" t="str">
        <f t="shared" si="242"/>
        <v>CL</v>
      </c>
      <c r="AX496" s="1083" t="str">
        <f t="shared" si="242"/>
        <v>AIC</v>
      </c>
      <c r="AY496" s="1083" t="str">
        <f t="shared" si="222"/>
        <v>ERB</v>
      </c>
      <c r="AZ496" s="1083" t="str">
        <f t="shared" si="222"/>
        <v>GRB</v>
      </c>
      <c r="BA496" s="1083" t="str">
        <f t="shared" si="222"/>
        <v>Non-Op</v>
      </c>
      <c r="BC496" s="623"/>
      <c r="BD496" s="623"/>
      <c r="BF496" s="623"/>
      <c r="BG496" s="623"/>
      <c r="BH496" s="623"/>
      <c r="BI496" s="623"/>
      <c r="BJ496" s="623"/>
      <c r="BK496" s="623"/>
      <c r="BL496" s="623"/>
      <c r="BN496" s="634"/>
    </row>
    <row r="497" spans="1:66" s="638" customFormat="1" ht="12" customHeight="1">
      <c r="A497" s="643">
        <v>18101083</v>
      </c>
      <c r="B497" s="644" t="s">
        <v>3778</v>
      </c>
      <c r="C497" s="634" t="s">
        <v>1820</v>
      </c>
      <c r="D497" s="635" t="s">
        <v>1381</v>
      </c>
      <c r="E497" s="635"/>
      <c r="F497" s="634"/>
      <c r="G497" s="635"/>
      <c r="H497" s="1168">
        <v>0</v>
      </c>
      <c r="I497" s="1168">
        <v>0</v>
      </c>
      <c r="J497" s="1168">
        <v>0</v>
      </c>
      <c r="K497" s="1168">
        <v>0</v>
      </c>
      <c r="L497" s="1168">
        <v>0</v>
      </c>
      <c r="M497" s="1168">
        <v>0</v>
      </c>
      <c r="N497" s="1168">
        <v>0</v>
      </c>
      <c r="O497" s="1168">
        <v>0</v>
      </c>
      <c r="P497" s="1168">
        <v>0</v>
      </c>
      <c r="Q497" s="1168">
        <v>0</v>
      </c>
      <c r="R497" s="1168">
        <v>0</v>
      </c>
      <c r="S497" s="1168">
        <v>0</v>
      </c>
      <c r="T497" s="1168">
        <v>0</v>
      </c>
      <c r="U497" s="567"/>
      <c r="V497" s="567">
        <f t="shared" si="237"/>
        <v>0</v>
      </c>
      <c r="W497" s="1084"/>
      <c r="X497" s="1085"/>
      <c r="Y497" s="591">
        <f t="shared" si="258"/>
        <v>0</v>
      </c>
      <c r="Z497" s="899">
        <f t="shared" si="258"/>
        <v>0</v>
      </c>
      <c r="AA497" s="899">
        <f t="shared" si="258"/>
        <v>0</v>
      </c>
      <c r="AB497" s="1080">
        <f t="shared" si="244"/>
        <v>0</v>
      </c>
      <c r="AC497" s="1079">
        <f t="shared" si="245"/>
        <v>0</v>
      </c>
      <c r="AD497" s="899">
        <f t="shared" si="256"/>
        <v>0</v>
      </c>
      <c r="AE497" s="903">
        <f t="shared" si="252"/>
        <v>0</v>
      </c>
      <c r="AF497" s="1080">
        <f t="shared" si="253"/>
        <v>0</v>
      </c>
      <c r="AG497" s="1081">
        <f t="shared" si="246"/>
        <v>0</v>
      </c>
      <c r="AH497" s="1079">
        <f t="shared" si="247"/>
        <v>0</v>
      </c>
      <c r="AI497" s="901">
        <f t="shared" si="257"/>
        <v>0</v>
      </c>
      <c r="AJ497" s="899">
        <f t="shared" si="257"/>
        <v>0</v>
      </c>
      <c r="AK497" s="899">
        <f t="shared" si="257"/>
        <v>0</v>
      </c>
      <c r="AL497" s="1080">
        <f t="shared" si="248"/>
        <v>0</v>
      </c>
      <c r="AM497" s="1079">
        <f t="shared" si="249"/>
        <v>0</v>
      </c>
      <c r="AN497" s="899">
        <f t="shared" si="239"/>
        <v>0</v>
      </c>
      <c r="AO497" s="899">
        <f t="shared" si="240"/>
        <v>0</v>
      </c>
      <c r="AP497" s="899">
        <f t="shared" si="250"/>
        <v>0</v>
      </c>
      <c r="AQ497" s="1081">
        <f t="shared" si="219"/>
        <v>0</v>
      </c>
      <c r="AR497" s="1079">
        <f t="shared" si="241"/>
        <v>0</v>
      </c>
      <c r="AS497" s="153"/>
      <c r="AT497" s="1082"/>
      <c r="AU497" s="523"/>
      <c r="AV497" s="1083" t="str">
        <f t="shared" si="242"/>
        <v>CA</v>
      </c>
      <c r="AW497" s="1083" t="str">
        <f t="shared" si="242"/>
        <v>CL</v>
      </c>
      <c r="AX497" s="1083" t="str">
        <f t="shared" si="242"/>
        <v>AIC</v>
      </c>
      <c r="AY497" s="1083" t="str">
        <f t="shared" si="222"/>
        <v>ERB</v>
      </c>
      <c r="AZ497" s="1083" t="str">
        <f t="shared" si="222"/>
        <v>GRB</v>
      </c>
      <c r="BA497" s="1083" t="str">
        <f t="shared" si="222"/>
        <v>Non-Op</v>
      </c>
      <c r="BC497" s="623"/>
      <c r="BD497" s="623"/>
      <c r="BF497" s="623"/>
      <c r="BG497" s="623"/>
      <c r="BH497" s="623"/>
      <c r="BI497" s="623"/>
      <c r="BJ497" s="623"/>
      <c r="BK497" s="623"/>
      <c r="BL497" s="623"/>
      <c r="BN497" s="634"/>
    </row>
    <row r="498" spans="1:66" s="638" customFormat="1" ht="12" customHeight="1">
      <c r="A498" s="643">
        <v>18101093</v>
      </c>
      <c r="B498" s="644" t="s">
        <v>3779</v>
      </c>
      <c r="C498" s="635" t="s">
        <v>1821</v>
      </c>
      <c r="D498" s="635" t="s">
        <v>1381</v>
      </c>
      <c r="E498" s="635"/>
      <c r="F498" s="635"/>
      <c r="G498" s="635"/>
      <c r="H498" s="1168">
        <v>0</v>
      </c>
      <c r="I498" s="1168">
        <v>0</v>
      </c>
      <c r="J498" s="1168">
        <v>0</v>
      </c>
      <c r="K498" s="1168">
        <v>0</v>
      </c>
      <c r="L498" s="1168">
        <v>0</v>
      </c>
      <c r="M498" s="1168">
        <v>0</v>
      </c>
      <c r="N498" s="1168">
        <v>0</v>
      </c>
      <c r="O498" s="1168">
        <v>0</v>
      </c>
      <c r="P498" s="1168">
        <v>0</v>
      </c>
      <c r="Q498" s="1168">
        <v>0</v>
      </c>
      <c r="R498" s="1168">
        <v>0</v>
      </c>
      <c r="S498" s="1168">
        <v>0</v>
      </c>
      <c r="T498" s="1168">
        <v>0</v>
      </c>
      <c r="U498" s="567"/>
      <c r="V498" s="567">
        <f t="shared" si="237"/>
        <v>0</v>
      </c>
      <c r="W498" s="1084"/>
      <c r="X498" s="1085"/>
      <c r="Y498" s="591">
        <f t="shared" si="258"/>
        <v>0</v>
      </c>
      <c r="Z498" s="899">
        <f t="shared" si="258"/>
        <v>0</v>
      </c>
      <c r="AA498" s="899">
        <f t="shared" si="258"/>
        <v>0</v>
      </c>
      <c r="AB498" s="1080">
        <f t="shared" si="244"/>
        <v>0</v>
      </c>
      <c r="AC498" s="1079">
        <f t="shared" si="245"/>
        <v>0</v>
      </c>
      <c r="AD498" s="899">
        <f t="shared" si="256"/>
        <v>0</v>
      </c>
      <c r="AE498" s="903">
        <f t="shared" si="252"/>
        <v>0</v>
      </c>
      <c r="AF498" s="1080">
        <f t="shared" si="253"/>
        <v>0</v>
      </c>
      <c r="AG498" s="1081">
        <f t="shared" si="246"/>
        <v>0</v>
      </c>
      <c r="AH498" s="1079">
        <f t="shared" si="247"/>
        <v>0</v>
      </c>
      <c r="AI498" s="901">
        <f t="shared" si="257"/>
        <v>0</v>
      </c>
      <c r="AJ498" s="899">
        <f t="shared" si="257"/>
        <v>0</v>
      </c>
      <c r="AK498" s="899">
        <f t="shared" si="257"/>
        <v>0</v>
      </c>
      <c r="AL498" s="1080">
        <f t="shared" si="248"/>
        <v>0</v>
      </c>
      <c r="AM498" s="1079">
        <f t="shared" si="249"/>
        <v>0</v>
      </c>
      <c r="AN498" s="899">
        <f t="shared" si="239"/>
        <v>0</v>
      </c>
      <c r="AO498" s="899">
        <f t="shared" si="240"/>
        <v>0</v>
      </c>
      <c r="AP498" s="899">
        <f t="shared" si="250"/>
        <v>0</v>
      </c>
      <c r="AQ498" s="1081">
        <f t="shared" si="219"/>
        <v>0</v>
      </c>
      <c r="AR498" s="1079">
        <f t="shared" si="241"/>
        <v>0</v>
      </c>
      <c r="AS498" s="153"/>
      <c r="AT498" s="1082"/>
      <c r="AU498" s="523"/>
      <c r="AV498" s="1083" t="str">
        <f t="shared" si="242"/>
        <v>CA</v>
      </c>
      <c r="AW498" s="1083" t="str">
        <f t="shared" si="242"/>
        <v>CL</v>
      </c>
      <c r="AX498" s="1083" t="str">
        <f t="shared" si="242"/>
        <v>AIC</v>
      </c>
      <c r="AY498" s="1083" t="str">
        <f t="shared" si="222"/>
        <v>ERB</v>
      </c>
      <c r="AZ498" s="1083" t="str">
        <f t="shared" si="222"/>
        <v>GRB</v>
      </c>
      <c r="BA498" s="1083" t="str">
        <f t="shared" si="222"/>
        <v>Non-Op</v>
      </c>
      <c r="BC498" s="623"/>
      <c r="BD498" s="623"/>
      <c r="BF498" s="623"/>
      <c r="BG498" s="623"/>
      <c r="BH498" s="623"/>
      <c r="BI498" s="623"/>
      <c r="BJ498" s="623"/>
      <c r="BK498" s="623"/>
      <c r="BL498" s="623"/>
      <c r="BN498" s="634"/>
    </row>
    <row r="499" spans="1:66" s="638" customFormat="1" ht="12" customHeight="1">
      <c r="A499" s="643">
        <v>18101113</v>
      </c>
      <c r="B499" s="644" t="s">
        <v>3780</v>
      </c>
      <c r="C499" s="635" t="s">
        <v>1822</v>
      </c>
      <c r="D499" s="635" t="s">
        <v>1381</v>
      </c>
      <c r="E499" s="635"/>
      <c r="F499" s="635"/>
      <c r="G499" s="635"/>
      <c r="H499" s="1168">
        <v>2334867.5099999998</v>
      </c>
      <c r="I499" s="1168">
        <v>2324974.0099999998</v>
      </c>
      <c r="J499" s="1168">
        <v>2315080.5099999998</v>
      </c>
      <c r="K499" s="1168">
        <v>2305187.0099999998</v>
      </c>
      <c r="L499" s="1168">
        <v>2295293.5099999998</v>
      </c>
      <c r="M499" s="1168">
        <v>2285400.0099999998</v>
      </c>
      <c r="N499" s="1168">
        <v>2275506.5099999998</v>
      </c>
      <c r="O499" s="1168">
        <v>2265613.0099999998</v>
      </c>
      <c r="P499" s="1168">
        <v>2255719.5099999998</v>
      </c>
      <c r="Q499" s="1168">
        <v>2245826.0099999998</v>
      </c>
      <c r="R499" s="1168">
        <v>2235932.5099999998</v>
      </c>
      <c r="S499" s="1168">
        <v>2226039.0099999998</v>
      </c>
      <c r="T499" s="1168">
        <v>2216145.5099999998</v>
      </c>
      <c r="U499" s="567"/>
      <c r="V499" s="567">
        <f t="shared" si="237"/>
        <v>2275506.5099999993</v>
      </c>
      <c r="W499" s="1084"/>
      <c r="X499" s="1085"/>
      <c r="Y499" s="591">
        <f t="shared" si="258"/>
        <v>0</v>
      </c>
      <c r="Z499" s="899">
        <f t="shared" si="258"/>
        <v>0</v>
      </c>
      <c r="AA499" s="899">
        <f t="shared" si="258"/>
        <v>2216145.5099999998</v>
      </c>
      <c r="AB499" s="1080">
        <f t="shared" si="244"/>
        <v>0</v>
      </c>
      <c r="AC499" s="1079">
        <f t="shared" si="245"/>
        <v>0</v>
      </c>
      <c r="AD499" s="899">
        <f t="shared" si="256"/>
        <v>0</v>
      </c>
      <c r="AE499" s="903">
        <f t="shared" si="252"/>
        <v>0</v>
      </c>
      <c r="AF499" s="1080">
        <f t="shared" si="253"/>
        <v>0</v>
      </c>
      <c r="AG499" s="1081">
        <f t="shared" si="246"/>
        <v>0</v>
      </c>
      <c r="AH499" s="1079">
        <f t="shared" si="247"/>
        <v>0</v>
      </c>
      <c r="AI499" s="901">
        <f t="shared" si="257"/>
        <v>0</v>
      </c>
      <c r="AJ499" s="899">
        <f t="shared" si="257"/>
        <v>0</v>
      </c>
      <c r="AK499" s="899">
        <f t="shared" si="257"/>
        <v>2275506.5099999993</v>
      </c>
      <c r="AL499" s="1080">
        <f t="shared" si="248"/>
        <v>0</v>
      </c>
      <c r="AM499" s="1079">
        <f t="shared" si="249"/>
        <v>0</v>
      </c>
      <c r="AN499" s="899">
        <f t="shared" si="239"/>
        <v>0</v>
      </c>
      <c r="AO499" s="899">
        <f t="shared" si="240"/>
        <v>0</v>
      </c>
      <c r="AP499" s="899">
        <f t="shared" si="250"/>
        <v>0</v>
      </c>
      <c r="AQ499" s="1081">
        <f t="shared" ref="AQ499:AQ569" si="259">SUM(AN499:AP499)</f>
        <v>0</v>
      </c>
      <c r="AR499" s="1079">
        <f t="shared" si="241"/>
        <v>0</v>
      </c>
      <c r="AS499" s="153"/>
      <c r="AT499" s="1082"/>
      <c r="AU499" s="523"/>
      <c r="AV499" s="1083" t="str">
        <f t="shared" si="242"/>
        <v>CA</v>
      </c>
      <c r="AW499" s="1083" t="str">
        <f t="shared" si="242"/>
        <v>CL</v>
      </c>
      <c r="AX499" s="1083" t="str">
        <f t="shared" si="242"/>
        <v>AIC</v>
      </c>
      <c r="AY499" s="1083" t="str">
        <f t="shared" si="222"/>
        <v>ERB</v>
      </c>
      <c r="AZ499" s="1083" t="str">
        <f t="shared" si="222"/>
        <v>GRB</v>
      </c>
      <c r="BA499" s="1083" t="str">
        <f t="shared" si="222"/>
        <v>Non-Op</v>
      </c>
      <c r="BC499" s="623"/>
      <c r="BD499" s="623"/>
      <c r="BF499" s="623"/>
      <c r="BG499" s="623"/>
      <c r="BH499" s="623"/>
      <c r="BI499" s="623"/>
      <c r="BJ499" s="623"/>
      <c r="BK499" s="623"/>
      <c r="BL499" s="623"/>
      <c r="BN499" s="634"/>
    </row>
    <row r="500" spans="1:66" s="638" customFormat="1" ht="12" customHeight="1">
      <c r="A500" s="643">
        <v>18101123</v>
      </c>
      <c r="B500" s="644" t="s">
        <v>3781</v>
      </c>
      <c r="C500" s="635" t="s">
        <v>1823</v>
      </c>
      <c r="D500" s="635" t="s">
        <v>1381</v>
      </c>
      <c r="E500" s="635"/>
      <c r="F500" s="635"/>
      <c r="G500" s="635"/>
      <c r="H500" s="1168">
        <v>2275599.41</v>
      </c>
      <c r="I500" s="1168">
        <v>2266196.11</v>
      </c>
      <c r="J500" s="1168">
        <v>2256792.81</v>
      </c>
      <c r="K500" s="1168">
        <v>2247389.5099999998</v>
      </c>
      <c r="L500" s="1168">
        <v>2237986.21</v>
      </c>
      <c r="M500" s="1168">
        <v>2228582.91</v>
      </c>
      <c r="N500" s="1168">
        <v>2219179.61</v>
      </c>
      <c r="O500" s="1168">
        <v>2209776.31</v>
      </c>
      <c r="P500" s="1168">
        <v>2200373.0099999998</v>
      </c>
      <c r="Q500" s="1168">
        <v>2190969.71</v>
      </c>
      <c r="R500" s="1168">
        <v>2181566.41</v>
      </c>
      <c r="S500" s="1168">
        <v>2172163.11</v>
      </c>
      <c r="T500" s="1168">
        <v>2162759.81</v>
      </c>
      <c r="U500" s="567"/>
      <c r="V500" s="567">
        <f t="shared" si="237"/>
        <v>2219179.61</v>
      </c>
      <c r="W500" s="1084"/>
      <c r="X500" s="1085"/>
      <c r="Y500" s="591">
        <f t="shared" si="258"/>
        <v>0</v>
      </c>
      <c r="Z500" s="899">
        <f t="shared" si="258"/>
        <v>0</v>
      </c>
      <c r="AA500" s="899">
        <f t="shared" si="258"/>
        <v>2162759.81</v>
      </c>
      <c r="AB500" s="1080">
        <f t="shared" si="244"/>
        <v>0</v>
      </c>
      <c r="AC500" s="1079">
        <f t="shared" si="245"/>
        <v>0</v>
      </c>
      <c r="AD500" s="899">
        <f t="shared" si="256"/>
        <v>0</v>
      </c>
      <c r="AE500" s="903">
        <f t="shared" si="252"/>
        <v>0</v>
      </c>
      <c r="AF500" s="1080">
        <f t="shared" si="253"/>
        <v>0</v>
      </c>
      <c r="AG500" s="1081">
        <f t="shared" si="246"/>
        <v>0</v>
      </c>
      <c r="AH500" s="1079">
        <f t="shared" si="247"/>
        <v>0</v>
      </c>
      <c r="AI500" s="901">
        <f t="shared" si="257"/>
        <v>0</v>
      </c>
      <c r="AJ500" s="899">
        <f t="shared" si="257"/>
        <v>0</v>
      </c>
      <c r="AK500" s="899">
        <f t="shared" si="257"/>
        <v>2219179.61</v>
      </c>
      <c r="AL500" s="1080">
        <f t="shared" si="248"/>
        <v>0</v>
      </c>
      <c r="AM500" s="1079">
        <f t="shared" si="249"/>
        <v>0</v>
      </c>
      <c r="AN500" s="899">
        <f t="shared" si="239"/>
        <v>0</v>
      </c>
      <c r="AO500" s="899">
        <f t="shared" si="240"/>
        <v>0</v>
      </c>
      <c r="AP500" s="899">
        <f t="shared" si="250"/>
        <v>0</v>
      </c>
      <c r="AQ500" s="1081">
        <f t="shared" si="259"/>
        <v>0</v>
      </c>
      <c r="AR500" s="1079">
        <f t="shared" si="241"/>
        <v>0</v>
      </c>
      <c r="AS500" s="153"/>
      <c r="AT500" s="1082"/>
      <c r="AU500" s="523"/>
      <c r="AV500" s="1083" t="str">
        <f t="shared" si="242"/>
        <v>CA</v>
      </c>
      <c r="AW500" s="1083" t="str">
        <f t="shared" si="242"/>
        <v>CL</v>
      </c>
      <c r="AX500" s="1083" t="str">
        <f t="shared" si="242"/>
        <v>AIC</v>
      </c>
      <c r="AY500" s="1083" t="str">
        <f t="shared" si="222"/>
        <v>ERB</v>
      </c>
      <c r="AZ500" s="1083" t="str">
        <f t="shared" si="222"/>
        <v>GRB</v>
      </c>
      <c r="BA500" s="1083" t="str">
        <f t="shared" si="222"/>
        <v>Non-Op</v>
      </c>
      <c r="BC500" s="623"/>
      <c r="BD500" s="623"/>
      <c r="BF500" s="623"/>
      <c r="BG500" s="623"/>
      <c r="BH500" s="623"/>
      <c r="BI500" s="623"/>
      <c r="BJ500" s="623"/>
      <c r="BK500" s="623"/>
      <c r="BL500" s="623"/>
      <c r="BN500" s="634"/>
    </row>
    <row r="501" spans="1:66" s="590" customFormat="1" ht="12" customHeight="1">
      <c r="A501" s="587">
        <v>18101133</v>
      </c>
      <c r="B501" s="588" t="s">
        <v>3782</v>
      </c>
      <c r="C501" s="589" t="s">
        <v>1824</v>
      </c>
      <c r="D501" s="635" t="s">
        <v>1381</v>
      </c>
      <c r="E501" s="635"/>
      <c r="F501" s="589"/>
      <c r="G501" s="635"/>
      <c r="H501" s="1168">
        <v>1769389.48</v>
      </c>
      <c r="I501" s="1168">
        <v>1762225.96</v>
      </c>
      <c r="J501" s="1168">
        <v>1755062.44</v>
      </c>
      <c r="K501" s="1168">
        <v>1747898.92</v>
      </c>
      <c r="L501" s="1168">
        <v>1740735.4</v>
      </c>
      <c r="M501" s="1168">
        <v>1733571.88</v>
      </c>
      <c r="N501" s="1168">
        <v>1726408.36</v>
      </c>
      <c r="O501" s="1168">
        <v>1719244.84</v>
      </c>
      <c r="P501" s="1168">
        <v>1712081.32</v>
      </c>
      <c r="Q501" s="1168">
        <v>1704917.8</v>
      </c>
      <c r="R501" s="1168">
        <v>1697754.28</v>
      </c>
      <c r="S501" s="1168">
        <v>1690590.76</v>
      </c>
      <c r="T501" s="1168">
        <v>1683427.24</v>
      </c>
      <c r="U501" s="567"/>
      <c r="V501" s="567">
        <f t="shared" si="237"/>
        <v>1726408.3600000003</v>
      </c>
      <c r="W501" s="1084"/>
      <c r="X501" s="1085"/>
      <c r="Y501" s="591">
        <f t="shared" si="258"/>
        <v>0</v>
      </c>
      <c r="Z501" s="899">
        <f t="shared" si="258"/>
        <v>0</v>
      </c>
      <c r="AA501" s="899">
        <f t="shared" si="258"/>
        <v>1683427.24</v>
      </c>
      <c r="AB501" s="1080">
        <f t="shared" si="244"/>
        <v>0</v>
      </c>
      <c r="AC501" s="1079">
        <f t="shared" si="245"/>
        <v>0</v>
      </c>
      <c r="AD501" s="899">
        <f t="shared" si="256"/>
        <v>0</v>
      </c>
      <c r="AE501" s="903">
        <f t="shared" si="252"/>
        <v>0</v>
      </c>
      <c r="AF501" s="1080">
        <f t="shared" si="253"/>
        <v>0</v>
      </c>
      <c r="AG501" s="1081">
        <f t="shared" si="246"/>
        <v>0</v>
      </c>
      <c r="AH501" s="1079">
        <f t="shared" si="247"/>
        <v>0</v>
      </c>
      <c r="AI501" s="901">
        <f t="shared" si="257"/>
        <v>0</v>
      </c>
      <c r="AJ501" s="899">
        <f t="shared" si="257"/>
        <v>0</v>
      </c>
      <c r="AK501" s="899">
        <f t="shared" si="257"/>
        <v>1726408.3600000003</v>
      </c>
      <c r="AL501" s="1080">
        <f t="shared" si="248"/>
        <v>0</v>
      </c>
      <c r="AM501" s="1079">
        <f t="shared" si="249"/>
        <v>0</v>
      </c>
      <c r="AN501" s="899">
        <f t="shared" si="239"/>
        <v>0</v>
      </c>
      <c r="AO501" s="899">
        <f t="shared" si="240"/>
        <v>0</v>
      </c>
      <c r="AP501" s="899">
        <f t="shared" si="250"/>
        <v>0</v>
      </c>
      <c r="AQ501" s="1081">
        <f t="shared" si="259"/>
        <v>0</v>
      </c>
      <c r="AR501" s="1079">
        <f t="shared" si="241"/>
        <v>0</v>
      </c>
      <c r="AT501" s="1082"/>
      <c r="AU501" s="523"/>
      <c r="AV501" s="1083" t="str">
        <f t="shared" si="242"/>
        <v>CA</v>
      </c>
      <c r="AW501" s="1083" t="str">
        <f t="shared" si="242"/>
        <v>CL</v>
      </c>
      <c r="AX501" s="1083" t="str">
        <f t="shared" si="242"/>
        <v>AIC</v>
      </c>
      <c r="AY501" s="1083" t="str">
        <f t="shared" si="222"/>
        <v>ERB</v>
      </c>
      <c r="AZ501" s="1083" t="str">
        <f t="shared" si="222"/>
        <v>GRB</v>
      </c>
      <c r="BA501" s="1083" t="str">
        <f t="shared" si="222"/>
        <v>Non-Op</v>
      </c>
      <c r="BC501" s="623"/>
      <c r="BD501" s="623"/>
      <c r="BF501" s="623"/>
      <c r="BG501" s="623"/>
      <c r="BH501" s="623"/>
      <c r="BI501" s="623"/>
      <c r="BJ501" s="623"/>
      <c r="BK501" s="623"/>
      <c r="BL501" s="623"/>
      <c r="BN501" s="937"/>
    </row>
    <row r="502" spans="1:66" s="590" customFormat="1" ht="12" customHeight="1">
      <c r="A502" s="587">
        <v>18101143</v>
      </c>
      <c r="B502" s="588" t="s">
        <v>3783</v>
      </c>
      <c r="C502" s="589" t="s">
        <v>1825</v>
      </c>
      <c r="D502" s="635" t="s">
        <v>1381</v>
      </c>
      <c r="E502" s="635"/>
      <c r="F502" s="589"/>
      <c r="G502" s="635"/>
      <c r="H502" s="1168">
        <v>2183344.77</v>
      </c>
      <c r="I502" s="1168">
        <v>2174839.64</v>
      </c>
      <c r="J502" s="1168">
        <v>2166334.5099999998</v>
      </c>
      <c r="K502" s="1168">
        <v>2157829.38</v>
      </c>
      <c r="L502" s="1168">
        <v>2149324.25</v>
      </c>
      <c r="M502" s="1168">
        <v>2140819.12</v>
      </c>
      <c r="N502" s="1168">
        <v>2132313.9900000002</v>
      </c>
      <c r="O502" s="1168">
        <v>2123808.86</v>
      </c>
      <c r="P502" s="1168">
        <v>2115303.73</v>
      </c>
      <c r="Q502" s="1168">
        <v>2106798.6</v>
      </c>
      <c r="R502" s="1168">
        <v>2098293.4700000002</v>
      </c>
      <c r="S502" s="1168">
        <v>2089788.34</v>
      </c>
      <c r="T502" s="1168">
        <v>2081283.21</v>
      </c>
      <c r="U502" s="567"/>
      <c r="V502" s="567">
        <f t="shared" si="237"/>
        <v>2132313.9900000002</v>
      </c>
      <c r="W502" s="1084"/>
      <c r="X502" s="1085"/>
      <c r="Y502" s="591">
        <f t="shared" si="258"/>
        <v>0</v>
      </c>
      <c r="Z502" s="899">
        <f t="shared" si="258"/>
        <v>0</v>
      </c>
      <c r="AA502" s="899">
        <f t="shared" si="258"/>
        <v>2081283.21</v>
      </c>
      <c r="AB502" s="1080">
        <f t="shared" si="244"/>
        <v>0</v>
      </c>
      <c r="AC502" s="1079">
        <f t="shared" si="245"/>
        <v>0</v>
      </c>
      <c r="AD502" s="899">
        <f t="shared" si="256"/>
        <v>0</v>
      </c>
      <c r="AE502" s="903">
        <f t="shared" si="252"/>
        <v>0</v>
      </c>
      <c r="AF502" s="1080">
        <f t="shared" si="253"/>
        <v>0</v>
      </c>
      <c r="AG502" s="1081">
        <f t="shared" si="246"/>
        <v>0</v>
      </c>
      <c r="AH502" s="1079">
        <f t="shared" si="247"/>
        <v>0</v>
      </c>
      <c r="AI502" s="901">
        <f t="shared" si="257"/>
        <v>0</v>
      </c>
      <c r="AJ502" s="899">
        <f t="shared" si="257"/>
        <v>0</v>
      </c>
      <c r="AK502" s="899">
        <f t="shared" si="257"/>
        <v>2132313.9900000002</v>
      </c>
      <c r="AL502" s="1080">
        <f t="shared" si="248"/>
        <v>0</v>
      </c>
      <c r="AM502" s="1079">
        <f t="shared" si="249"/>
        <v>0</v>
      </c>
      <c r="AN502" s="899">
        <f t="shared" si="239"/>
        <v>0</v>
      </c>
      <c r="AO502" s="899">
        <f t="shared" si="240"/>
        <v>0</v>
      </c>
      <c r="AP502" s="899">
        <f t="shared" si="250"/>
        <v>0</v>
      </c>
      <c r="AQ502" s="1081">
        <f t="shared" si="259"/>
        <v>0</v>
      </c>
      <c r="AR502" s="1079">
        <f t="shared" si="241"/>
        <v>0</v>
      </c>
      <c r="AT502" s="1082"/>
      <c r="AU502" s="523"/>
      <c r="AV502" s="1083" t="str">
        <f t="shared" si="242"/>
        <v>CA</v>
      </c>
      <c r="AW502" s="1083" t="str">
        <f t="shared" si="242"/>
        <v>CL</v>
      </c>
      <c r="AX502" s="1083" t="str">
        <f t="shared" si="242"/>
        <v>AIC</v>
      </c>
      <c r="AY502" s="1083" t="str">
        <f t="shared" ref="AY502:BA567" si="260">IF(VALUE(AD502),AY$7,IF(ISBLANK(AD502),"",AY$7))</f>
        <v>ERB</v>
      </c>
      <c r="AZ502" s="1083" t="str">
        <f t="shared" si="260"/>
        <v>GRB</v>
      </c>
      <c r="BA502" s="1083" t="str">
        <f t="shared" si="260"/>
        <v>Non-Op</v>
      </c>
      <c r="BC502" s="623"/>
      <c r="BD502" s="623"/>
      <c r="BF502" s="623"/>
      <c r="BG502" s="623"/>
      <c r="BH502" s="623"/>
      <c r="BI502" s="623"/>
      <c r="BJ502" s="623"/>
      <c r="BK502" s="623"/>
      <c r="BL502" s="623"/>
      <c r="BN502" s="937"/>
    </row>
    <row r="503" spans="1:66" s="590" customFormat="1" ht="12" customHeight="1">
      <c r="A503" s="587">
        <v>18210231</v>
      </c>
      <c r="B503" s="588" t="s">
        <v>3784</v>
      </c>
      <c r="C503" s="589" t="s">
        <v>1826</v>
      </c>
      <c r="D503" s="635" t="s">
        <v>3098</v>
      </c>
      <c r="E503" s="635"/>
      <c r="F503" s="589"/>
      <c r="G503" s="635"/>
      <c r="H503" s="1168">
        <v>0</v>
      </c>
      <c r="I503" s="1168">
        <v>0</v>
      </c>
      <c r="J503" s="1168">
        <v>0</v>
      </c>
      <c r="K503" s="1168">
        <v>0</v>
      </c>
      <c r="L503" s="1168">
        <v>0</v>
      </c>
      <c r="M503" s="1168">
        <v>0</v>
      </c>
      <c r="N503" s="1168">
        <v>0</v>
      </c>
      <c r="O503" s="1168">
        <v>0</v>
      </c>
      <c r="P503" s="1168">
        <v>0</v>
      </c>
      <c r="Q503" s="1168">
        <v>0</v>
      </c>
      <c r="R503" s="1168">
        <v>0</v>
      </c>
      <c r="S503" s="1168">
        <v>0</v>
      </c>
      <c r="T503" s="1168">
        <v>0</v>
      </c>
      <c r="U503" s="567"/>
      <c r="V503" s="567">
        <f t="shared" si="237"/>
        <v>0</v>
      </c>
      <c r="W503" s="1084"/>
      <c r="X503" s="1085"/>
      <c r="Y503" s="591">
        <f t="shared" si="258"/>
        <v>0</v>
      </c>
      <c r="Z503" s="899">
        <f t="shared" si="258"/>
        <v>0</v>
      </c>
      <c r="AA503" s="899">
        <f t="shared" si="258"/>
        <v>0</v>
      </c>
      <c r="AB503" s="1080">
        <f t="shared" si="244"/>
        <v>0</v>
      </c>
      <c r="AC503" s="936">
        <f t="shared" si="245"/>
        <v>0</v>
      </c>
      <c r="AD503" s="899">
        <f t="shared" si="256"/>
        <v>0</v>
      </c>
      <c r="AE503" s="903">
        <f t="shared" si="252"/>
        <v>0</v>
      </c>
      <c r="AF503" s="1080">
        <f t="shared" si="253"/>
        <v>0</v>
      </c>
      <c r="AG503" s="1081">
        <f t="shared" si="246"/>
        <v>0</v>
      </c>
      <c r="AH503" s="1079">
        <f t="shared" si="247"/>
        <v>0</v>
      </c>
      <c r="AI503" s="901">
        <f t="shared" ref="AI503:AK522" si="261">IF($D503=AI$5,$V503,0)</f>
        <v>0</v>
      </c>
      <c r="AJ503" s="899">
        <f t="shared" si="261"/>
        <v>0</v>
      </c>
      <c r="AK503" s="899">
        <f t="shared" si="261"/>
        <v>0</v>
      </c>
      <c r="AL503" s="1080">
        <f t="shared" si="248"/>
        <v>0</v>
      </c>
      <c r="AM503" s="1079">
        <f t="shared" si="249"/>
        <v>0</v>
      </c>
      <c r="AN503" s="899">
        <f t="shared" si="239"/>
        <v>0</v>
      </c>
      <c r="AO503" s="899">
        <f t="shared" si="240"/>
        <v>0</v>
      </c>
      <c r="AP503" s="899">
        <f t="shared" si="250"/>
        <v>0</v>
      </c>
      <c r="AQ503" s="1081">
        <f t="shared" si="259"/>
        <v>0</v>
      </c>
      <c r="AR503" s="1079">
        <f t="shared" si="241"/>
        <v>0</v>
      </c>
      <c r="AT503" s="1082"/>
      <c r="AU503" s="523"/>
      <c r="AV503" s="1083" t="str">
        <f t="shared" si="242"/>
        <v>CA</v>
      </c>
      <c r="AW503" s="1083" t="str">
        <f t="shared" si="242"/>
        <v>CL</v>
      </c>
      <c r="AX503" s="1083" t="str">
        <f t="shared" si="242"/>
        <v>AIC</v>
      </c>
      <c r="AY503" s="1083" t="str">
        <f t="shared" si="260"/>
        <v>ERB</v>
      </c>
      <c r="AZ503" s="1083" t="str">
        <f t="shared" si="260"/>
        <v>GRB</v>
      </c>
      <c r="BA503" s="1083" t="str">
        <f t="shared" si="260"/>
        <v>Non-Op</v>
      </c>
      <c r="BC503" s="623"/>
      <c r="BD503" s="623"/>
      <c r="BF503" s="623"/>
      <c r="BG503" s="623"/>
      <c r="BH503" s="623"/>
      <c r="BI503" s="623"/>
      <c r="BJ503" s="623"/>
      <c r="BK503" s="623"/>
      <c r="BL503" s="623"/>
      <c r="BN503" s="937"/>
    </row>
    <row r="504" spans="1:66" s="590" customFormat="1" ht="12" customHeight="1">
      <c r="A504" s="587">
        <v>18210261</v>
      </c>
      <c r="B504" s="588" t="s">
        <v>3785</v>
      </c>
      <c r="C504" s="589" t="s">
        <v>1827</v>
      </c>
      <c r="D504" s="635" t="s">
        <v>3098</v>
      </c>
      <c r="E504" s="635"/>
      <c r="F504" s="589"/>
      <c r="G504" s="635"/>
      <c r="H504" s="1168">
        <v>0</v>
      </c>
      <c r="I504" s="1168">
        <v>0</v>
      </c>
      <c r="J504" s="1168">
        <v>0</v>
      </c>
      <c r="K504" s="1168">
        <v>0</v>
      </c>
      <c r="L504" s="1168">
        <v>0</v>
      </c>
      <c r="M504" s="1168">
        <v>0</v>
      </c>
      <c r="N504" s="1168">
        <v>0</v>
      </c>
      <c r="O504" s="1168">
        <v>0</v>
      </c>
      <c r="P504" s="1168">
        <v>0</v>
      </c>
      <c r="Q504" s="1168">
        <v>0</v>
      </c>
      <c r="R504" s="1168">
        <v>0</v>
      </c>
      <c r="S504" s="1168">
        <v>0</v>
      </c>
      <c r="T504" s="1168">
        <v>0</v>
      </c>
      <c r="U504" s="567"/>
      <c r="V504" s="567">
        <f t="shared" si="237"/>
        <v>0</v>
      </c>
      <c r="W504" s="1084"/>
      <c r="X504" s="1085"/>
      <c r="Y504" s="591">
        <f t="shared" si="258"/>
        <v>0</v>
      </c>
      <c r="Z504" s="899">
        <f t="shared" si="258"/>
        <v>0</v>
      </c>
      <c r="AA504" s="899">
        <f t="shared" si="258"/>
        <v>0</v>
      </c>
      <c r="AB504" s="1080">
        <f t="shared" si="244"/>
        <v>0</v>
      </c>
      <c r="AC504" s="936">
        <f t="shared" si="245"/>
        <v>0</v>
      </c>
      <c r="AD504" s="899">
        <f t="shared" si="256"/>
        <v>0</v>
      </c>
      <c r="AE504" s="903">
        <f t="shared" si="252"/>
        <v>0</v>
      </c>
      <c r="AF504" s="1080">
        <f t="shared" si="253"/>
        <v>0</v>
      </c>
      <c r="AG504" s="1081">
        <f t="shared" si="246"/>
        <v>0</v>
      </c>
      <c r="AH504" s="1079">
        <f t="shared" si="247"/>
        <v>0</v>
      </c>
      <c r="AI504" s="901">
        <f t="shared" si="261"/>
        <v>0</v>
      </c>
      <c r="AJ504" s="899">
        <f t="shared" si="261"/>
        <v>0</v>
      </c>
      <c r="AK504" s="899">
        <f t="shared" si="261"/>
        <v>0</v>
      </c>
      <c r="AL504" s="1080">
        <f t="shared" si="248"/>
        <v>0</v>
      </c>
      <c r="AM504" s="1079">
        <f t="shared" si="249"/>
        <v>0</v>
      </c>
      <c r="AN504" s="899">
        <f t="shared" si="239"/>
        <v>0</v>
      </c>
      <c r="AO504" s="899">
        <f t="shared" si="240"/>
        <v>0</v>
      </c>
      <c r="AP504" s="899">
        <f t="shared" si="250"/>
        <v>0</v>
      </c>
      <c r="AQ504" s="1081">
        <f t="shared" si="259"/>
        <v>0</v>
      </c>
      <c r="AR504" s="1079">
        <f t="shared" si="241"/>
        <v>0</v>
      </c>
      <c r="AT504" s="1082"/>
      <c r="AU504" s="523"/>
      <c r="AV504" s="1083" t="str">
        <f t="shared" si="242"/>
        <v>CA</v>
      </c>
      <c r="AW504" s="1083" t="str">
        <f t="shared" si="242"/>
        <v>CL</v>
      </c>
      <c r="AX504" s="1083" t="str">
        <f t="shared" si="242"/>
        <v>AIC</v>
      </c>
      <c r="AY504" s="1083" t="str">
        <f t="shared" si="260"/>
        <v>ERB</v>
      </c>
      <c r="AZ504" s="1083" t="str">
        <f t="shared" si="260"/>
        <v>GRB</v>
      </c>
      <c r="BA504" s="1083" t="str">
        <f t="shared" si="260"/>
        <v>Non-Op</v>
      </c>
      <c r="BC504" s="623"/>
      <c r="BD504" s="623"/>
      <c r="BF504" s="623"/>
      <c r="BG504" s="623"/>
      <c r="BH504" s="623"/>
      <c r="BI504" s="623"/>
      <c r="BJ504" s="623"/>
      <c r="BK504" s="623"/>
      <c r="BL504" s="623"/>
      <c r="BN504" s="937"/>
    </row>
    <row r="505" spans="1:66" s="590" customFormat="1" ht="12" customHeight="1">
      <c r="A505" s="587">
        <v>18210281</v>
      </c>
      <c r="B505" s="588" t="s">
        <v>3786</v>
      </c>
      <c r="C505" s="589" t="s">
        <v>1828</v>
      </c>
      <c r="D505" s="635" t="s">
        <v>3098</v>
      </c>
      <c r="E505" s="635"/>
      <c r="F505" s="589"/>
      <c r="G505" s="635"/>
      <c r="H505" s="1168">
        <v>36469728.810000002</v>
      </c>
      <c r="I505" s="1168">
        <v>35714613.810000002</v>
      </c>
      <c r="J505" s="1168">
        <v>34959498.810000002</v>
      </c>
      <c r="K505" s="1168">
        <v>34204383.810000002</v>
      </c>
      <c r="L505" s="1168">
        <v>33449268.809999999</v>
      </c>
      <c r="M505" s="1168">
        <v>32694153.809999999</v>
      </c>
      <c r="N505" s="1168">
        <v>31939038.809999999</v>
      </c>
      <c r="O505" s="1168">
        <v>31183923.809999999</v>
      </c>
      <c r="P505" s="1168">
        <v>30428808.809999999</v>
      </c>
      <c r="Q505" s="1168">
        <v>29673693.809999999</v>
      </c>
      <c r="R505" s="1168">
        <v>28334315.68</v>
      </c>
      <c r="S505" s="1168">
        <v>26513779.68</v>
      </c>
      <c r="T505" s="1168">
        <v>24693243.68</v>
      </c>
      <c r="U505" s="567"/>
      <c r="V505" s="567">
        <f t="shared" si="237"/>
        <v>31639747.157916669</v>
      </c>
      <c r="W505" s="1084"/>
      <c r="X505" s="1085"/>
      <c r="Y505" s="591">
        <f t="shared" si="258"/>
        <v>24693243.68</v>
      </c>
      <c r="Z505" s="899">
        <f t="shared" si="258"/>
        <v>0</v>
      </c>
      <c r="AA505" s="899">
        <f t="shared" si="258"/>
        <v>0</v>
      </c>
      <c r="AB505" s="1080">
        <f t="shared" si="244"/>
        <v>0</v>
      </c>
      <c r="AC505" s="936">
        <f t="shared" si="245"/>
        <v>0</v>
      </c>
      <c r="AD505" s="899">
        <f t="shared" si="256"/>
        <v>0</v>
      </c>
      <c r="AE505" s="903">
        <f t="shared" si="252"/>
        <v>0</v>
      </c>
      <c r="AF505" s="1080">
        <f t="shared" si="253"/>
        <v>0</v>
      </c>
      <c r="AG505" s="1081">
        <f t="shared" si="246"/>
        <v>0</v>
      </c>
      <c r="AH505" s="1079">
        <f t="shared" si="247"/>
        <v>0</v>
      </c>
      <c r="AI505" s="901">
        <f t="shared" si="261"/>
        <v>31639747.157916669</v>
      </c>
      <c r="AJ505" s="899">
        <f t="shared" si="261"/>
        <v>0</v>
      </c>
      <c r="AK505" s="899">
        <f t="shared" si="261"/>
        <v>0</v>
      </c>
      <c r="AL505" s="1080">
        <f t="shared" si="248"/>
        <v>0</v>
      </c>
      <c r="AM505" s="1079">
        <f t="shared" si="249"/>
        <v>0</v>
      </c>
      <c r="AN505" s="899">
        <f t="shared" si="239"/>
        <v>0</v>
      </c>
      <c r="AO505" s="899">
        <f t="shared" si="240"/>
        <v>0</v>
      </c>
      <c r="AP505" s="899">
        <f t="shared" si="250"/>
        <v>0</v>
      </c>
      <c r="AQ505" s="1081">
        <f t="shared" si="259"/>
        <v>0</v>
      </c>
      <c r="AR505" s="1079">
        <f t="shared" si="241"/>
        <v>0</v>
      </c>
      <c r="AT505" s="1082"/>
      <c r="AU505" s="523"/>
      <c r="AV505" s="1083" t="str">
        <f t="shared" si="242"/>
        <v>CA</v>
      </c>
      <c r="AW505" s="1083" t="str">
        <f t="shared" si="242"/>
        <v>CL</v>
      </c>
      <c r="AX505" s="1083" t="str">
        <f t="shared" si="242"/>
        <v>AIC</v>
      </c>
      <c r="AY505" s="1083" t="str">
        <f t="shared" si="260"/>
        <v>ERB</v>
      </c>
      <c r="AZ505" s="1083" t="str">
        <f t="shared" si="260"/>
        <v>GRB</v>
      </c>
      <c r="BA505" s="1083" t="str">
        <f t="shared" si="260"/>
        <v>Non-Op</v>
      </c>
      <c r="BC505" s="623"/>
      <c r="BD505" s="623"/>
      <c r="BF505" s="623"/>
      <c r="BG505" s="623"/>
      <c r="BH505" s="623"/>
      <c r="BI505" s="623"/>
      <c r="BJ505" s="623"/>
      <c r="BK505" s="623"/>
      <c r="BL505" s="623"/>
      <c r="BN505" s="937"/>
    </row>
    <row r="506" spans="1:66" s="590" customFormat="1" ht="12" customHeight="1">
      <c r="A506" s="643">
        <v>18210291</v>
      </c>
      <c r="B506" s="644" t="s">
        <v>3787</v>
      </c>
      <c r="C506" s="635" t="s">
        <v>1829</v>
      </c>
      <c r="D506" s="635" t="s">
        <v>3098</v>
      </c>
      <c r="E506" s="635"/>
      <c r="F506" s="635"/>
      <c r="G506" s="635"/>
      <c r="H506" s="1168">
        <v>0</v>
      </c>
      <c r="I506" s="1168">
        <v>0</v>
      </c>
      <c r="J506" s="1168">
        <v>0</v>
      </c>
      <c r="K506" s="1168">
        <v>0</v>
      </c>
      <c r="L506" s="1168">
        <v>0</v>
      </c>
      <c r="M506" s="1168">
        <v>0</v>
      </c>
      <c r="N506" s="1168">
        <v>0</v>
      </c>
      <c r="O506" s="1168">
        <v>0</v>
      </c>
      <c r="P506" s="1168">
        <v>0</v>
      </c>
      <c r="Q506" s="1168">
        <v>0</v>
      </c>
      <c r="R506" s="1168">
        <v>0</v>
      </c>
      <c r="S506" s="1168">
        <v>0</v>
      </c>
      <c r="T506" s="1168">
        <v>0</v>
      </c>
      <c r="U506" s="567"/>
      <c r="V506" s="567">
        <f t="shared" si="237"/>
        <v>0</v>
      </c>
      <c r="W506" s="1084"/>
      <c r="X506" s="1085"/>
      <c r="Y506" s="591">
        <f t="shared" si="258"/>
        <v>0</v>
      </c>
      <c r="Z506" s="899">
        <f t="shared" si="258"/>
        <v>0</v>
      </c>
      <c r="AA506" s="899">
        <f t="shared" si="258"/>
        <v>0</v>
      </c>
      <c r="AB506" s="1080">
        <f t="shared" si="244"/>
        <v>0</v>
      </c>
      <c r="AC506" s="936">
        <f t="shared" si="245"/>
        <v>0</v>
      </c>
      <c r="AD506" s="899">
        <f t="shared" si="256"/>
        <v>0</v>
      </c>
      <c r="AE506" s="903">
        <f t="shared" si="252"/>
        <v>0</v>
      </c>
      <c r="AF506" s="1080">
        <f t="shared" si="253"/>
        <v>0</v>
      </c>
      <c r="AG506" s="1081">
        <f t="shared" si="246"/>
        <v>0</v>
      </c>
      <c r="AH506" s="1079">
        <f t="shared" si="247"/>
        <v>0</v>
      </c>
      <c r="AI506" s="901">
        <f t="shared" si="261"/>
        <v>0</v>
      </c>
      <c r="AJ506" s="899">
        <f t="shared" si="261"/>
        <v>0</v>
      </c>
      <c r="AK506" s="899">
        <f t="shared" si="261"/>
        <v>0</v>
      </c>
      <c r="AL506" s="1080">
        <f t="shared" si="248"/>
        <v>0</v>
      </c>
      <c r="AM506" s="1079">
        <f t="shared" si="249"/>
        <v>0</v>
      </c>
      <c r="AN506" s="899">
        <f t="shared" si="239"/>
        <v>0</v>
      </c>
      <c r="AO506" s="899">
        <f t="shared" si="240"/>
        <v>0</v>
      </c>
      <c r="AP506" s="899">
        <f t="shared" si="250"/>
        <v>0</v>
      </c>
      <c r="AQ506" s="1081">
        <f t="shared" si="259"/>
        <v>0</v>
      </c>
      <c r="AR506" s="1079">
        <f t="shared" si="241"/>
        <v>0</v>
      </c>
      <c r="AT506" s="1082"/>
      <c r="AU506" s="523"/>
      <c r="AV506" s="1083" t="str">
        <f t="shared" si="242"/>
        <v>CA</v>
      </c>
      <c r="AW506" s="1083" t="str">
        <f t="shared" si="242"/>
        <v>CL</v>
      </c>
      <c r="AX506" s="1083" t="str">
        <f t="shared" si="242"/>
        <v>AIC</v>
      </c>
      <c r="AY506" s="1083" t="str">
        <f t="shared" si="260"/>
        <v>ERB</v>
      </c>
      <c r="AZ506" s="1083" t="str">
        <f t="shared" si="260"/>
        <v>GRB</v>
      </c>
      <c r="BA506" s="1083" t="str">
        <f t="shared" si="260"/>
        <v>Non-Op</v>
      </c>
      <c r="BC506" s="623"/>
      <c r="BD506" s="623"/>
      <c r="BF506" s="623"/>
      <c r="BG506" s="623"/>
      <c r="BH506" s="623"/>
      <c r="BI506" s="623"/>
      <c r="BJ506" s="623"/>
      <c r="BK506" s="623"/>
      <c r="BL506" s="623"/>
      <c r="BN506" s="937"/>
    </row>
    <row r="507" spans="1:66" s="590" customFormat="1" ht="12" customHeight="1">
      <c r="A507" s="643">
        <v>18210301</v>
      </c>
      <c r="B507" s="644" t="s">
        <v>3788</v>
      </c>
      <c r="C507" s="634" t="s">
        <v>1830</v>
      </c>
      <c r="D507" s="635" t="s">
        <v>3098</v>
      </c>
      <c r="E507" s="635"/>
      <c r="F507" s="634"/>
      <c r="G507" s="635"/>
      <c r="H507" s="1168">
        <v>0</v>
      </c>
      <c r="I507" s="1168">
        <v>0</v>
      </c>
      <c r="J507" s="1168">
        <v>0</v>
      </c>
      <c r="K507" s="1168">
        <v>0</v>
      </c>
      <c r="L507" s="1168">
        <v>0</v>
      </c>
      <c r="M507" s="1168">
        <v>0</v>
      </c>
      <c r="N507" s="1168">
        <v>0</v>
      </c>
      <c r="O507" s="1168">
        <v>0</v>
      </c>
      <c r="P507" s="1168">
        <v>0</v>
      </c>
      <c r="Q507" s="1168">
        <v>0</v>
      </c>
      <c r="R507" s="1168">
        <v>0</v>
      </c>
      <c r="S507" s="1168">
        <v>0</v>
      </c>
      <c r="T507" s="1168">
        <v>0</v>
      </c>
      <c r="U507" s="567"/>
      <c r="V507" s="567">
        <f t="shared" si="237"/>
        <v>0</v>
      </c>
      <c r="W507" s="1084"/>
      <c r="X507" s="1085"/>
      <c r="Y507" s="591">
        <f t="shared" si="258"/>
        <v>0</v>
      </c>
      <c r="Z507" s="899">
        <f t="shared" si="258"/>
        <v>0</v>
      </c>
      <c r="AA507" s="899">
        <f t="shared" si="258"/>
        <v>0</v>
      </c>
      <c r="AB507" s="1080">
        <f t="shared" si="244"/>
        <v>0</v>
      </c>
      <c r="AC507" s="936">
        <f t="shared" si="245"/>
        <v>0</v>
      </c>
      <c r="AD507" s="899">
        <f t="shared" si="256"/>
        <v>0</v>
      </c>
      <c r="AE507" s="903">
        <f t="shared" si="252"/>
        <v>0</v>
      </c>
      <c r="AF507" s="1080">
        <f t="shared" si="253"/>
        <v>0</v>
      </c>
      <c r="AG507" s="1081">
        <f t="shared" si="246"/>
        <v>0</v>
      </c>
      <c r="AH507" s="1079">
        <f t="shared" si="247"/>
        <v>0</v>
      </c>
      <c r="AI507" s="901">
        <f t="shared" si="261"/>
        <v>0</v>
      </c>
      <c r="AJ507" s="899">
        <f t="shared" si="261"/>
        <v>0</v>
      </c>
      <c r="AK507" s="899">
        <f t="shared" si="261"/>
        <v>0</v>
      </c>
      <c r="AL507" s="1080">
        <f t="shared" si="248"/>
        <v>0</v>
      </c>
      <c r="AM507" s="1079">
        <f t="shared" si="249"/>
        <v>0</v>
      </c>
      <c r="AN507" s="899">
        <f t="shared" si="239"/>
        <v>0</v>
      </c>
      <c r="AO507" s="899">
        <f t="shared" si="240"/>
        <v>0</v>
      </c>
      <c r="AP507" s="899">
        <f t="shared" si="250"/>
        <v>0</v>
      </c>
      <c r="AQ507" s="1081">
        <f t="shared" si="259"/>
        <v>0</v>
      </c>
      <c r="AR507" s="1079">
        <f t="shared" si="241"/>
        <v>0</v>
      </c>
      <c r="AT507" s="1082"/>
      <c r="AU507" s="523"/>
      <c r="AV507" s="1083" t="str">
        <f t="shared" si="242"/>
        <v>CA</v>
      </c>
      <c r="AW507" s="1083" t="str">
        <f t="shared" si="242"/>
        <v>CL</v>
      </c>
      <c r="AX507" s="1083" t="str">
        <f t="shared" si="242"/>
        <v>AIC</v>
      </c>
      <c r="AY507" s="1083" t="str">
        <f t="shared" si="260"/>
        <v>ERB</v>
      </c>
      <c r="AZ507" s="1083" t="str">
        <f t="shared" si="260"/>
        <v>GRB</v>
      </c>
      <c r="BA507" s="1083" t="str">
        <f t="shared" si="260"/>
        <v>Non-Op</v>
      </c>
      <c r="BC507" s="623"/>
      <c r="BD507" s="623"/>
      <c r="BF507" s="623"/>
      <c r="BG507" s="623"/>
      <c r="BH507" s="623"/>
      <c r="BI507" s="623"/>
      <c r="BJ507" s="623"/>
      <c r="BK507" s="623"/>
      <c r="BL507" s="623"/>
      <c r="BN507" s="937"/>
    </row>
    <row r="508" spans="1:66" s="590" customFormat="1" ht="12" customHeight="1">
      <c r="A508" s="645">
        <v>18210311</v>
      </c>
      <c r="B508" s="646" t="s">
        <v>3789</v>
      </c>
      <c r="C508" s="680" t="s">
        <v>1831</v>
      </c>
      <c r="D508" s="648" t="s">
        <v>3098</v>
      </c>
      <c r="E508" s="648"/>
      <c r="F508" s="680"/>
      <c r="G508" s="648"/>
      <c r="H508" s="1171">
        <v>9302743.3599999994</v>
      </c>
      <c r="I508" s="1171">
        <v>7947615.3600000003</v>
      </c>
      <c r="J508" s="1171">
        <v>6592487.3600000003</v>
      </c>
      <c r="K508" s="1171">
        <v>5237359.3600000003</v>
      </c>
      <c r="L508" s="1171">
        <v>3882231.36</v>
      </c>
      <c r="M508" s="1171">
        <v>2527103.36</v>
      </c>
      <c r="N508" s="1171">
        <v>1171975.3600000001</v>
      </c>
      <c r="O508" s="1171">
        <v>0</v>
      </c>
      <c r="P508" s="1171">
        <v>0</v>
      </c>
      <c r="Q508" s="1171">
        <v>0</v>
      </c>
      <c r="R508" s="1171">
        <v>0</v>
      </c>
      <c r="S508" s="1171">
        <v>0</v>
      </c>
      <c r="T508" s="1171">
        <v>0</v>
      </c>
      <c r="U508" s="569"/>
      <c r="V508" s="569">
        <f t="shared" si="237"/>
        <v>2667511.9866666668</v>
      </c>
      <c r="W508" s="1084"/>
      <c r="X508" s="1085"/>
      <c r="Y508" s="591">
        <f t="shared" ref="Y508:AA527" si="262">IF($D508=Y$5,$T508,0)</f>
        <v>0</v>
      </c>
      <c r="Z508" s="899">
        <f t="shared" si="262"/>
        <v>0</v>
      </c>
      <c r="AA508" s="899">
        <f t="shared" si="262"/>
        <v>0</v>
      </c>
      <c r="AB508" s="1080">
        <f t="shared" si="244"/>
        <v>0</v>
      </c>
      <c r="AC508" s="936">
        <f t="shared" si="245"/>
        <v>0</v>
      </c>
      <c r="AD508" s="899">
        <f t="shared" si="256"/>
        <v>0</v>
      </c>
      <c r="AE508" s="903">
        <f t="shared" si="252"/>
        <v>0</v>
      </c>
      <c r="AF508" s="1080">
        <f t="shared" si="253"/>
        <v>0</v>
      </c>
      <c r="AG508" s="1081">
        <f t="shared" si="246"/>
        <v>0</v>
      </c>
      <c r="AH508" s="1079">
        <f t="shared" si="247"/>
        <v>0</v>
      </c>
      <c r="AI508" s="901">
        <f t="shared" si="261"/>
        <v>2667511.9866666668</v>
      </c>
      <c r="AJ508" s="899">
        <f t="shared" si="261"/>
        <v>0</v>
      </c>
      <c r="AK508" s="899">
        <f t="shared" si="261"/>
        <v>0</v>
      </c>
      <c r="AL508" s="1080">
        <f t="shared" si="248"/>
        <v>0</v>
      </c>
      <c r="AM508" s="1079">
        <f t="shared" si="249"/>
        <v>0</v>
      </c>
      <c r="AN508" s="899">
        <f t="shared" si="239"/>
        <v>0</v>
      </c>
      <c r="AO508" s="899">
        <f t="shared" si="240"/>
        <v>0</v>
      </c>
      <c r="AP508" s="899">
        <f t="shared" si="250"/>
        <v>0</v>
      </c>
      <c r="AQ508" s="1081">
        <f t="shared" si="259"/>
        <v>0</v>
      </c>
      <c r="AR508" s="1079">
        <f t="shared" si="241"/>
        <v>0</v>
      </c>
      <c r="AT508" s="1082"/>
      <c r="AU508" s="523"/>
      <c r="AV508" s="1083" t="str">
        <f t="shared" si="242"/>
        <v>CA</v>
      </c>
      <c r="AW508" s="1083" t="str">
        <f t="shared" si="242"/>
        <v>CL</v>
      </c>
      <c r="AX508" s="1083" t="str">
        <f t="shared" si="242"/>
        <v>AIC</v>
      </c>
      <c r="AY508" s="1083" t="str">
        <f t="shared" si="260"/>
        <v>ERB</v>
      </c>
      <c r="AZ508" s="1083" t="str">
        <f t="shared" si="260"/>
        <v>GRB</v>
      </c>
      <c r="BA508" s="1083" t="str">
        <f t="shared" si="260"/>
        <v>Non-Op</v>
      </c>
      <c r="BC508" s="623"/>
      <c r="BD508" s="623"/>
      <c r="BF508" s="623"/>
      <c r="BG508" s="623"/>
      <c r="BH508" s="623"/>
      <c r="BI508" s="623"/>
      <c r="BJ508" s="623"/>
      <c r="BK508" s="623"/>
      <c r="BL508" s="623"/>
      <c r="BN508" s="937"/>
    </row>
    <row r="509" spans="1:66" s="590" customFormat="1" ht="12" customHeight="1">
      <c r="A509" s="645">
        <v>18210321</v>
      </c>
      <c r="B509" s="646" t="s">
        <v>3790</v>
      </c>
      <c r="C509" s="647" t="s">
        <v>1832</v>
      </c>
      <c r="D509" s="648" t="s">
        <v>3098</v>
      </c>
      <c r="E509" s="648"/>
      <c r="F509" s="647"/>
      <c r="G509" s="648"/>
      <c r="H509" s="1171">
        <v>10437020.220000001</v>
      </c>
      <c r="I509" s="1171">
        <v>10437020.220000001</v>
      </c>
      <c r="J509" s="1171">
        <v>10437020.220000001</v>
      </c>
      <c r="K509" s="1171">
        <v>10437020.220000001</v>
      </c>
      <c r="L509" s="1171">
        <v>10437020.220000001</v>
      </c>
      <c r="M509" s="1171">
        <v>10437020.220000001</v>
      </c>
      <c r="N509" s="1171">
        <v>10437020.220000001</v>
      </c>
      <c r="O509" s="1171">
        <v>10437020.220000001</v>
      </c>
      <c r="P509" s="1171">
        <v>10437020.220000001</v>
      </c>
      <c r="Q509" s="1171">
        <v>7543611.5800000001</v>
      </c>
      <c r="R509" s="1171">
        <v>6931618.29</v>
      </c>
      <c r="S509" s="1171">
        <v>6931618.29</v>
      </c>
      <c r="T509" s="1171">
        <v>6931618.29</v>
      </c>
      <c r="U509" s="569"/>
      <c r="V509" s="569">
        <f t="shared" si="237"/>
        <v>9465610.7645833343</v>
      </c>
      <c r="W509" s="1084"/>
      <c r="X509" s="1085"/>
      <c r="Y509" s="591">
        <f t="shared" si="262"/>
        <v>6931618.29</v>
      </c>
      <c r="Z509" s="899">
        <f t="shared" si="262"/>
        <v>0</v>
      </c>
      <c r="AA509" s="899">
        <f t="shared" si="262"/>
        <v>0</v>
      </c>
      <c r="AB509" s="1080">
        <f t="shared" si="244"/>
        <v>0</v>
      </c>
      <c r="AC509" s="936">
        <f t="shared" si="245"/>
        <v>0</v>
      </c>
      <c r="AD509" s="899">
        <f t="shared" si="256"/>
        <v>0</v>
      </c>
      <c r="AE509" s="903">
        <f t="shared" si="252"/>
        <v>0</v>
      </c>
      <c r="AF509" s="1080">
        <f t="shared" si="253"/>
        <v>0</v>
      </c>
      <c r="AG509" s="1081">
        <f t="shared" si="246"/>
        <v>0</v>
      </c>
      <c r="AH509" s="1079">
        <f t="shared" si="247"/>
        <v>0</v>
      </c>
      <c r="AI509" s="901">
        <f t="shared" si="261"/>
        <v>9465610.7645833343</v>
      </c>
      <c r="AJ509" s="899">
        <f t="shared" si="261"/>
        <v>0</v>
      </c>
      <c r="AK509" s="899">
        <f t="shared" si="261"/>
        <v>0</v>
      </c>
      <c r="AL509" s="1080">
        <f t="shared" si="248"/>
        <v>0</v>
      </c>
      <c r="AM509" s="1079">
        <f t="shared" si="249"/>
        <v>0</v>
      </c>
      <c r="AN509" s="899">
        <f t="shared" si="239"/>
        <v>0</v>
      </c>
      <c r="AO509" s="899">
        <f t="shared" si="240"/>
        <v>0</v>
      </c>
      <c r="AP509" s="899">
        <f t="shared" si="250"/>
        <v>0</v>
      </c>
      <c r="AQ509" s="1081">
        <f t="shared" si="259"/>
        <v>0</v>
      </c>
      <c r="AR509" s="1079">
        <f t="shared" si="241"/>
        <v>0</v>
      </c>
      <c r="AT509" s="1082"/>
      <c r="AU509" s="523"/>
      <c r="AV509" s="1083" t="str">
        <f t="shared" si="242"/>
        <v>CA</v>
      </c>
      <c r="AW509" s="1083" t="str">
        <f t="shared" si="242"/>
        <v>CL</v>
      </c>
      <c r="AX509" s="1083" t="str">
        <f t="shared" si="242"/>
        <v>AIC</v>
      </c>
      <c r="AY509" s="1083" t="str">
        <f t="shared" si="260"/>
        <v>ERB</v>
      </c>
      <c r="AZ509" s="1083" t="str">
        <f t="shared" si="260"/>
        <v>GRB</v>
      </c>
      <c r="BA509" s="1083" t="str">
        <f t="shared" si="260"/>
        <v>Non-Op</v>
      </c>
      <c r="BC509" s="623"/>
      <c r="BD509" s="623"/>
      <c r="BF509" s="623"/>
      <c r="BG509" s="623"/>
      <c r="BH509" s="623"/>
      <c r="BI509" s="623"/>
      <c r="BJ509" s="623"/>
      <c r="BK509" s="623"/>
      <c r="BL509" s="623"/>
      <c r="BN509" s="937"/>
    </row>
    <row r="510" spans="1:66" s="590" customFormat="1" ht="12" customHeight="1">
      <c r="A510" s="700">
        <v>18210331</v>
      </c>
      <c r="B510" s="640" t="s">
        <v>3791</v>
      </c>
      <c r="C510" s="639" t="s">
        <v>1833</v>
      </c>
      <c r="D510" s="640" t="s">
        <v>3098</v>
      </c>
      <c r="E510" s="640"/>
      <c r="F510" s="653">
        <v>42783</v>
      </c>
      <c r="G510" s="640"/>
      <c r="H510" s="1170">
        <v>12707858.34</v>
      </c>
      <c r="I510" s="1170">
        <v>12707858.34</v>
      </c>
      <c r="J510" s="1170">
        <v>12707858.34</v>
      </c>
      <c r="K510" s="1170">
        <v>12707858.34</v>
      </c>
      <c r="L510" s="1170">
        <v>12707858.34</v>
      </c>
      <c r="M510" s="1170">
        <v>12707858.34</v>
      </c>
      <c r="N510" s="1170">
        <v>12707858.34</v>
      </c>
      <c r="O510" s="1170">
        <v>12707858.34</v>
      </c>
      <c r="P510" s="1170">
        <v>12707858.34</v>
      </c>
      <c r="Q510" s="1170">
        <v>12707858.34</v>
      </c>
      <c r="R510" s="1170">
        <v>12707858.34</v>
      </c>
      <c r="S510" s="1170">
        <v>12707858.34</v>
      </c>
      <c r="T510" s="1170">
        <v>12707858.34</v>
      </c>
      <c r="U510" s="606"/>
      <c r="V510" s="606">
        <f t="shared" si="237"/>
        <v>12707858.340000002</v>
      </c>
      <c r="W510" s="1090"/>
      <c r="X510" s="1091"/>
      <c r="Y510" s="591">
        <f t="shared" si="262"/>
        <v>12707858.34</v>
      </c>
      <c r="Z510" s="899">
        <f t="shared" si="262"/>
        <v>0</v>
      </c>
      <c r="AA510" s="899">
        <f t="shared" si="262"/>
        <v>0</v>
      </c>
      <c r="AB510" s="1080">
        <f t="shared" si="244"/>
        <v>0</v>
      </c>
      <c r="AC510" s="936">
        <f t="shared" si="245"/>
        <v>0</v>
      </c>
      <c r="AD510" s="899">
        <f t="shared" si="256"/>
        <v>0</v>
      </c>
      <c r="AE510" s="903">
        <f t="shared" si="252"/>
        <v>0</v>
      </c>
      <c r="AF510" s="1080">
        <f t="shared" si="253"/>
        <v>0</v>
      </c>
      <c r="AG510" s="1081">
        <f t="shared" si="246"/>
        <v>0</v>
      </c>
      <c r="AH510" s="1079">
        <f t="shared" si="247"/>
        <v>0</v>
      </c>
      <c r="AI510" s="901">
        <f t="shared" si="261"/>
        <v>12707858.340000002</v>
      </c>
      <c r="AJ510" s="899">
        <f t="shared" si="261"/>
        <v>0</v>
      </c>
      <c r="AK510" s="899">
        <f t="shared" si="261"/>
        <v>0</v>
      </c>
      <c r="AL510" s="1080">
        <f t="shared" si="248"/>
        <v>0</v>
      </c>
      <c r="AM510" s="1079">
        <f t="shared" si="249"/>
        <v>0</v>
      </c>
      <c r="AN510" s="899">
        <f t="shared" si="239"/>
        <v>0</v>
      </c>
      <c r="AO510" s="899">
        <f t="shared" si="240"/>
        <v>0</v>
      </c>
      <c r="AP510" s="899">
        <f t="shared" si="250"/>
        <v>0</v>
      </c>
      <c r="AQ510" s="1081">
        <f t="shared" si="259"/>
        <v>0</v>
      </c>
      <c r="AR510" s="1079">
        <f t="shared" si="241"/>
        <v>0</v>
      </c>
      <c r="AT510" s="1082"/>
      <c r="AU510" s="523"/>
      <c r="AV510" s="1083" t="str">
        <f t="shared" si="242"/>
        <v>CA</v>
      </c>
      <c r="AW510" s="1083" t="str">
        <f t="shared" si="242"/>
        <v>CL</v>
      </c>
      <c r="AX510" s="1083" t="str">
        <f t="shared" si="242"/>
        <v>AIC</v>
      </c>
      <c r="AY510" s="1083" t="str">
        <f t="shared" si="260"/>
        <v>ERB</v>
      </c>
      <c r="AZ510" s="1083" t="str">
        <f t="shared" si="260"/>
        <v>GRB</v>
      </c>
      <c r="BA510" s="1083" t="str">
        <f t="shared" si="260"/>
        <v>Non-Op</v>
      </c>
      <c r="BC510" s="623"/>
      <c r="BD510" s="623"/>
      <c r="BF510" s="623"/>
      <c r="BG510" s="623"/>
      <c r="BH510" s="623"/>
      <c r="BI510" s="623"/>
      <c r="BJ510" s="623"/>
      <c r="BK510" s="623"/>
      <c r="BL510" s="623"/>
      <c r="BN510" s="937"/>
    </row>
    <row r="511" spans="1:66" s="590" customFormat="1" ht="12" customHeight="1">
      <c r="A511" s="700">
        <v>18210341</v>
      </c>
      <c r="B511" s="640" t="s">
        <v>3792</v>
      </c>
      <c r="C511" s="639" t="s">
        <v>1834</v>
      </c>
      <c r="D511" s="640" t="s">
        <v>3098</v>
      </c>
      <c r="E511" s="640"/>
      <c r="F511" s="653">
        <v>43070</v>
      </c>
      <c r="G511" s="640"/>
      <c r="H511" s="1170">
        <v>12215518.98</v>
      </c>
      <c r="I511" s="1170">
        <v>12215518.98</v>
      </c>
      <c r="J511" s="1170">
        <v>12215518.98</v>
      </c>
      <c r="K511" s="1170">
        <v>12215518.98</v>
      </c>
      <c r="L511" s="1170">
        <v>12215518.98</v>
      </c>
      <c r="M511" s="1170">
        <v>12215518.98</v>
      </c>
      <c r="N511" s="1170">
        <v>12215518.98</v>
      </c>
      <c r="O511" s="1170">
        <v>12215518.98</v>
      </c>
      <c r="P511" s="1170">
        <v>12215518.98</v>
      </c>
      <c r="Q511" s="1170">
        <v>12215518.98</v>
      </c>
      <c r="R511" s="1170">
        <v>12215518.98</v>
      </c>
      <c r="S511" s="1170">
        <v>12215518.98</v>
      </c>
      <c r="T511" s="1170">
        <v>12215518.98</v>
      </c>
      <c r="U511" s="606"/>
      <c r="V511" s="606">
        <f t="shared" si="237"/>
        <v>12215518.980000002</v>
      </c>
      <c r="W511" s="1090"/>
      <c r="X511" s="1091"/>
      <c r="Y511" s="591">
        <f t="shared" si="262"/>
        <v>12215518.98</v>
      </c>
      <c r="Z511" s="899">
        <f t="shared" si="262"/>
        <v>0</v>
      </c>
      <c r="AA511" s="899">
        <f t="shared" si="262"/>
        <v>0</v>
      </c>
      <c r="AB511" s="1080">
        <f t="shared" si="244"/>
        <v>0</v>
      </c>
      <c r="AC511" s="936">
        <f t="shared" si="245"/>
        <v>0</v>
      </c>
      <c r="AD511" s="899">
        <f t="shared" si="256"/>
        <v>0</v>
      </c>
      <c r="AE511" s="903">
        <f t="shared" si="252"/>
        <v>0</v>
      </c>
      <c r="AF511" s="1080">
        <f t="shared" si="253"/>
        <v>0</v>
      </c>
      <c r="AG511" s="1081">
        <f t="shared" si="246"/>
        <v>0</v>
      </c>
      <c r="AH511" s="1079">
        <f t="shared" si="247"/>
        <v>0</v>
      </c>
      <c r="AI511" s="901">
        <f t="shared" si="261"/>
        <v>12215518.980000002</v>
      </c>
      <c r="AJ511" s="899">
        <f t="shared" si="261"/>
        <v>0</v>
      </c>
      <c r="AK511" s="899">
        <f t="shared" si="261"/>
        <v>0</v>
      </c>
      <c r="AL511" s="1080">
        <f t="shared" si="248"/>
        <v>0</v>
      </c>
      <c r="AM511" s="1079">
        <f t="shared" si="249"/>
        <v>0</v>
      </c>
      <c r="AN511" s="899">
        <f t="shared" si="239"/>
        <v>0</v>
      </c>
      <c r="AO511" s="899">
        <f t="shared" si="240"/>
        <v>0</v>
      </c>
      <c r="AP511" s="899">
        <f t="shared" si="250"/>
        <v>0</v>
      </c>
      <c r="AQ511" s="1081">
        <f t="shared" si="259"/>
        <v>0</v>
      </c>
      <c r="AR511" s="1079">
        <f t="shared" si="241"/>
        <v>0</v>
      </c>
      <c r="AT511" s="1082"/>
      <c r="AU511" s="523"/>
      <c r="AV511" s="1083" t="str">
        <f t="shared" si="242"/>
        <v>CA</v>
      </c>
      <c r="AW511" s="1083" t="str">
        <f t="shared" si="242"/>
        <v>CL</v>
      </c>
      <c r="AX511" s="1083" t="str">
        <f t="shared" si="242"/>
        <v>AIC</v>
      </c>
      <c r="AY511" s="1083" t="str">
        <f t="shared" si="260"/>
        <v>ERB</v>
      </c>
      <c r="AZ511" s="1083" t="str">
        <f t="shared" si="260"/>
        <v>GRB</v>
      </c>
      <c r="BA511" s="1083" t="str">
        <f t="shared" si="260"/>
        <v>Non-Op</v>
      </c>
      <c r="BC511" s="623"/>
      <c r="BD511" s="623"/>
      <c r="BF511" s="623"/>
      <c r="BG511" s="623"/>
      <c r="BH511" s="623"/>
      <c r="BI511" s="623"/>
      <c r="BJ511" s="623"/>
      <c r="BK511" s="623"/>
      <c r="BL511" s="623"/>
      <c r="BN511" s="937"/>
    </row>
    <row r="512" spans="1:66" s="590" customFormat="1" ht="12" customHeight="1">
      <c r="A512" s="700">
        <v>18210351</v>
      </c>
      <c r="B512" s="640" t="s">
        <v>3793</v>
      </c>
      <c r="C512" s="639" t="s">
        <v>1835</v>
      </c>
      <c r="D512" s="640" t="s">
        <v>3098</v>
      </c>
      <c r="E512" s="640"/>
      <c r="F512" s="653">
        <v>43435</v>
      </c>
      <c r="G512" s="640"/>
      <c r="H512" s="1170">
        <v>12247269.48</v>
      </c>
      <c r="I512" s="1170">
        <v>12247269.48</v>
      </c>
      <c r="J512" s="1170">
        <v>12247269.48</v>
      </c>
      <c r="K512" s="1170">
        <v>12247269.48</v>
      </c>
      <c r="L512" s="1170">
        <v>12247269.48</v>
      </c>
      <c r="M512" s="1170">
        <v>12247269.48</v>
      </c>
      <c r="N512" s="1170">
        <v>12247269.48</v>
      </c>
      <c r="O512" s="1170">
        <v>12247269.48</v>
      </c>
      <c r="P512" s="1170">
        <v>12247269.48</v>
      </c>
      <c r="Q512" s="1170">
        <v>12247269.48</v>
      </c>
      <c r="R512" s="1170">
        <v>12247269.48</v>
      </c>
      <c r="S512" s="1170">
        <v>12247269.48</v>
      </c>
      <c r="T512" s="1170">
        <v>12247269.48</v>
      </c>
      <c r="U512" s="606"/>
      <c r="V512" s="606">
        <f t="shared" si="237"/>
        <v>12247269.480000002</v>
      </c>
      <c r="W512" s="1088"/>
      <c r="X512" s="1089"/>
      <c r="Y512" s="591">
        <f t="shared" si="262"/>
        <v>12247269.48</v>
      </c>
      <c r="Z512" s="899">
        <f t="shared" si="262"/>
        <v>0</v>
      </c>
      <c r="AA512" s="899">
        <f t="shared" si="262"/>
        <v>0</v>
      </c>
      <c r="AB512" s="1080">
        <f t="shared" si="244"/>
        <v>0</v>
      </c>
      <c r="AC512" s="936">
        <f t="shared" si="245"/>
        <v>0</v>
      </c>
      <c r="AD512" s="899">
        <f t="shared" si="256"/>
        <v>0</v>
      </c>
      <c r="AE512" s="903">
        <f t="shared" si="252"/>
        <v>0</v>
      </c>
      <c r="AF512" s="1080">
        <f t="shared" si="253"/>
        <v>0</v>
      </c>
      <c r="AG512" s="1081">
        <f t="shared" si="246"/>
        <v>0</v>
      </c>
      <c r="AH512" s="1079">
        <f t="shared" si="247"/>
        <v>0</v>
      </c>
      <c r="AI512" s="901">
        <f t="shared" si="261"/>
        <v>12247269.480000002</v>
      </c>
      <c r="AJ512" s="899">
        <f t="shared" si="261"/>
        <v>0</v>
      </c>
      <c r="AK512" s="899">
        <f t="shared" si="261"/>
        <v>0</v>
      </c>
      <c r="AL512" s="1080">
        <f t="shared" si="248"/>
        <v>0</v>
      </c>
      <c r="AM512" s="1079">
        <f t="shared" si="249"/>
        <v>0</v>
      </c>
      <c r="AN512" s="899">
        <f t="shared" si="239"/>
        <v>0</v>
      </c>
      <c r="AO512" s="899">
        <f t="shared" si="240"/>
        <v>0</v>
      </c>
      <c r="AP512" s="899">
        <f t="shared" si="250"/>
        <v>0</v>
      </c>
      <c r="AQ512" s="1081">
        <f t="shared" ref="AQ512" si="263">SUM(AN512:AP512)</f>
        <v>0</v>
      </c>
      <c r="AR512" s="1079">
        <f t="shared" si="241"/>
        <v>0</v>
      </c>
      <c r="AT512" s="1082"/>
      <c r="AU512" s="523"/>
      <c r="AV512" s="1083" t="str">
        <f t="shared" si="242"/>
        <v>CA</v>
      </c>
      <c r="AW512" s="1083" t="str">
        <f t="shared" si="242"/>
        <v>CL</v>
      </c>
      <c r="AX512" s="1083" t="str">
        <f t="shared" si="242"/>
        <v>AIC</v>
      </c>
      <c r="AY512" s="1083" t="str">
        <f t="shared" si="260"/>
        <v>ERB</v>
      </c>
      <c r="AZ512" s="1083" t="str">
        <f t="shared" si="260"/>
        <v>GRB</v>
      </c>
      <c r="BA512" s="1083" t="str">
        <f t="shared" si="260"/>
        <v>Non-Op</v>
      </c>
      <c r="BC512" s="623"/>
      <c r="BD512" s="623"/>
      <c r="BF512" s="623"/>
      <c r="BG512" s="623"/>
      <c r="BH512" s="623"/>
      <c r="BI512" s="623"/>
      <c r="BJ512" s="623"/>
      <c r="BK512" s="623"/>
      <c r="BL512" s="623"/>
      <c r="BN512" s="937"/>
    </row>
    <row r="513" spans="1:66" s="638" customFormat="1" ht="12" customHeight="1">
      <c r="A513" s="676">
        <v>18210361</v>
      </c>
      <c r="B513" s="635" t="s">
        <v>3794</v>
      </c>
      <c r="C513" s="634" t="s">
        <v>2977</v>
      </c>
      <c r="D513" s="635" t="s">
        <v>3098</v>
      </c>
      <c r="E513" s="635"/>
      <c r="F513" s="683">
        <v>43525</v>
      </c>
      <c r="G513" s="635"/>
      <c r="H513" s="1168">
        <v>28513472.699999999</v>
      </c>
      <c r="I513" s="1168">
        <v>28513472.699999999</v>
      </c>
      <c r="J513" s="1168">
        <v>28513472.699999999</v>
      </c>
      <c r="K513" s="1168">
        <v>28513472.699999999</v>
      </c>
      <c r="L513" s="1168">
        <v>28513472.699999999</v>
      </c>
      <c r="M513" s="1168">
        <v>28513472.699999999</v>
      </c>
      <c r="N513" s="1168">
        <v>28513472.699999999</v>
      </c>
      <c r="O513" s="1168">
        <v>28513472.699999999</v>
      </c>
      <c r="P513" s="1168">
        <v>28513472.699999999</v>
      </c>
      <c r="Q513" s="1168">
        <v>28513472.699999999</v>
      </c>
      <c r="R513" s="1168">
        <v>28513472.699999999</v>
      </c>
      <c r="S513" s="1168">
        <v>28513472.699999999</v>
      </c>
      <c r="T513" s="1168">
        <v>28513472.699999999</v>
      </c>
      <c r="U513" s="567"/>
      <c r="V513" s="567">
        <f t="shared" si="237"/>
        <v>28513472.699999992</v>
      </c>
      <c r="W513" s="1088"/>
      <c r="X513" s="1089"/>
      <c r="Y513" s="591">
        <f t="shared" si="262"/>
        <v>28513472.699999999</v>
      </c>
      <c r="Z513" s="899">
        <f t="shared" si="262"/>
        <v>0</v>
      </c>
      <c r="AA513" s="899">
        <f t="shared" si="262"/>
        <v>0</v>
      </c>
      <c r="AB513" s="1080">
        <f t="shared" si="244"/>
        <v>0</v>
      </c>
      <c r="AC513" s="936">
        <f t="shared" si="245"/>
        <v>0</v>
      </c>
      <c r="AD513" s="899">
        <f t="shared" si="256"/>
        <v>0</v>
      </c>
      <c r="AE513" s="903">
        <f t="shared" si="252"/>
        <v>0</v>
      </c>
      <c r="AF513" s="1080">
        <f t="shared" si="253"/>
        <v>0</v>
      </c>
      <c r="AG513" s="1081">
        <f t="shared" si="246"/>
        <v>0</v>
      </c>
      <c r="AH513" s="1079">
        <f t="shared" si="247"/>
        <v>0</v>
      </c>
      <c r="AI513" s="901">
        <f t="shared" si="261"/>
        <v>28513472.699999992</v>
      </c>
      <c r="AJ513" s="899">
        <f t="shared" si="261"/>
        <v>0</v>
      </c>
      <c r="AK513" s="899">
        <f t="shared" si="261"/>
        <v>0</v>
      </c>
      <c r="AL513" s="1080">
        <f t="shared" si="248"/>
        <v>0</v>
      </c>
      <c r="AM513" s="1079">
        <f t="shared" si="249"/>
        <v>0</v>
      </c>
      <c r="AN513" s="899">
        <f t="shared" si="239"/>
        <v>0</v>
      </c>
      <c r="AO513" s="899">
        <f t="shared" si="240"/>
        <v>0</v>
      </c>
      <c r="AP513" s="899">
        <f t="shared" si="250"/>
        <v>0</v>
      </c>
      <c r="AQ513" s="1081">
        <f t="shared" ref="AQ513" si="264">SUM(AN513:AP513)</f>
        <v>0</v>
      </c>
      <c r="AR513" s="1079">
        <f t="shared" si="241"/>
        <v>0</v>
      </c>
      <c r="AS513" s="153"/>
      <c r="AT513" s="1082"/>
      <c r="AU513" s="523"/>
      <c r="AV513" s="1083" t="str">
        <f t="shared" si="242"/>
        <v>CA</v>
      </c>
      <c r="AW513" s="1083" t="str">
        <f t="shared" si="242"/>
        <v>CL</v>
      </c>
      <c r="AX513" s="1083" t="str">
        <f t="shared" si="242"/>
        <v>AIC</v>
      </c>
      <c r="AY513" s="1083" t="str">
        <f t="shared" si="260"/>
        <v>ERB</v>
      </c>
      <c r="AZ513" s="1083" t="str">
        <f t="shared" si="260"/>
        <v>GRB</v>
      </c>
      <c r="BA513" s="1083" t="str">
        <f t="shared" si="260"/>
        <v>Non-Op</v>
      </c>
      <c r="BC513" s="623"/>
      <c r="BD513" s="623"/>
      <c r="BF513" s="623"/>
      <c r="BG513" s="623"/>
      <c r="BH513" s="623"/>
      <c r="BI513" s="623"/>
      <c r="BJ513" s="623"/>
      <c r="BK513" s="623"/>
      <c r="BL513" s="623"/>
      <c r="BN513" s="634"/>
    </row>
    <row r="514" spans="1:66" s="638" customFormat="1" ht="12" customHeight="1">
      <c r="A514" s="676">
        <v>18210371</v>
      </c>
      <c r="B514" s="635" t="s">
        <v>3795</v>
      </c>
      <c r="C514" s="634" t="s">
        <v>3117</v>
      </c>
      <c r="D514" s="635" t="s">
        <v>3098</v>
      </c>
      <c r="E514" s="635"/>
      <c r="F514" s="683">
        <v>43862</v>
      </c>
      <c r="G514" s="635"/>
      <c r="H514" s="1168"/>
      <c r="I514" s="1168"/>
      <c r="J514" s="1168">
        <v>768136.36</v>
      </c>
      <c r="K514" s="1168">
        <v>0</v>
      </c>
      <c r="L514" s="1168">
        <v>357368.88</v>
      </c>
      <c r="M514" s="1168">
        <v>0</v>
      </c>
      <c r="N514" s="1168">
        <v>0</v>
      </c>
      <c r="O514" s="1168">
        <v>0</v>
      </c>
      <c r="P514" s="1168">
        <v>0</v>
      </c>
      <c r="Q514" s="1168">
        <v>5338224.88</v>
      </c>
      <c r="R514" s="1168">
        <v>10415518.85</v>
      </c>
      <c r="S514" s="1168">
        <v>10653035.77</v>
      </c>
      <c r="T514" s="1168">
        <v>11182143.83</v>
      </c>
      <c r="U514" s="567"/>
      <c r="V514" s="567">
        <f t="shared" si="237"/>
        <v>2760279.7212499999</v>
      </c>
      <c r="W514" s="1088"/>
      <c r="X514" s="1089"/>
      <c r="Y514" s="591">
        <f t="shared" si="262"/>
        <v>11182143.83</v>
      </c>
      <c r="Z514" s="899">
        <f t="shared" si="262"/>
        <v>0</v>
      </c>
      <c r="AA514" s="899">
        <f t="shared" si="262"/>
        <v>0</v>
      </c>
      <c r="AB514" s="1080">
        <f t="shared" si="244"/>
        <v>0</v>
      </c>
      <c r="AC514" s="936">
        <f t="shared" si="245"/>
        <v>0</v>
      </c>
      <c r="AD514" s="899">
        <f t="shared" si="256"/>
        <v>0</v>
      </c>
      <c r="AE514" s="903">
        <f t="shared" si="252"/>
        <v>0</v>
      </c>
      <c r="AF514" s="1080">
        <f t="shared" si="253"/>
        <v>0</v>
      </c>
      <c r="AG514" s="1081">
        <f t="shared" si="246"/>
        <v>0</v>
      </c>
      <c r="AH514" s="1079">
        <f t="shared" si="247"/>
        <v>0</v>
      </c>
      <c r="AI514" s="901">
        <f t="shared" si="261"/>
        <v>2760279.7212499999</v>
      </c>
      <c r="AJ514" s="899">
        <f t="shared" si="261"/>
        <v>0</v>
      </c>
      <c r="AK514" s="899">
        <f t="shared" si="261"/>
        <v>0</v>
      </c>
      <c r="AL514" s="1080">
        <f t="shared" si="248"/>
        <v>0</v>
      </c>
      <c r="AM514" s="1079">
        <f t="shared" si="249"/>
        <v>0</v>
      </c>
      <c r="AN514" s="899">
        <f t="shared" si="239"/>
        <v>0</v>
      </c>
      <c r="AO514" s="899">
        <f t="shared" si="240"/>
        <v>0</v>
      </c>
      <c r="AP514" s="899">
        <f t="shared" si="250"/>
        <v>0</v>
      </c>
      <c r="AQ514" s="1081">
        <f t="shared" ref="AQ514" si="265">SUM(AN514:AP514)</f>
        <v>0</v>
      </c>
      <c r="AR514" s="1079">
        <f t="shared" si="241"/>
        <v>0</v>
      </c>
      <c r="AS514" s="153"/>
      <c r="AT514" s="1082"/>
      <c r="AU514" s="523"/>
      <c r="AV514" s="1083" t="str">
        <f t="shared" si="242"/>
        <v>CA</v>
      </c>
      <c r="AW514" s="1083" t="str">
        <f t="shared" si="242"/>
        <v>CL</v>
      </c>
      <c r="AX514" s="1083" t="str">
        <f t="shared" si="242"/>
        <v>AIC</v>
      </c>
      <c r="AY514" s="1083" t="str">
        <f t="shared" si="260"/>
        <v>ERB</v>
      </c>
      <c r="AZ514" s="1083" t="str">
        <f t="shared" si="260"/>
        <v>GRB</v>
      </c>
      <c r="BA514" s="1083" t="str">
        <f t="shared" si="260"/>
        <v>Non-Op</v>
      </c>
      <c r="BC514" s="623"/>
      <c r="BD514" s="623"/>
      <c r="BF514" s="623"/>
      <c r="BG514" s="623"/>
      <c r="BH514" s="623"/>
      <c r="BI514" s="623"/>
      <c r="BJ514" s="623"/>
      <c r="BK514" s="623"/>
      <c r="BL514" s="623"/>
      <c r="BN514" s="634"/>
    </row>
    <row r="515" spans="1:66" s="638" customFormat="1" ht="12" customHeight="1">
      <c r="A515" s="643">
        <v>18220011</v>
      </c>
      <c r="B515" s="644" t="s">
        <v>3796</v>
      </c>
      <c r="C515" s="634" t="s">
        <v>1836</v>
      </c>
      <c r="D515" s="635" t="s">
        <v>1382</v>
      </c>
      <c r="E515" s="635"/>
      <c r="F515" s="634"/>
      <c r="G515" s="635"/>
      <c r="H515" s="1168">
        <v>0</v>
      </c>
      <c r="I515" s="1168">
        <v>0</v>
      </c>
      <c r="J515" s="1168">
        <v>0</v>
      </c>
      <c r="K515" s="1168">
        <v>0</v>
      </c>
      <c r="L515" s="1168">
        <v>0</v>
      </c>
      <c r="M515" s="1168">
        <v>0</v>
      </c>
      <c r="N515" s="1168">
        <v>0</v>
      </c>
      <c r="O515" s="1168">
        <v>0</v>
      </c>
      <c r="P515" s="1168">
        <v>0</v>
      </c>
      <c r="Q515" s="1168">
        <v>0</v>
      </c>
      <c r="R515" s="1168">
        <v>0</v>
      </c>
      <c r="S515" s="1168">
        <v>0</v>
      </c>
      <c r="T515" s="1168">
        <v>0</v>
      </c>
      <c r="U515" s="567"/>
      <c r="V515" s="567">
        <f t="shared" si="237"/>
        <v>0</v>
      </c>
      <c r="W515" s="1084" t="s">
        <v>1837</v>
      </c>
      <c r="X515" s="1085"/>
      <c r="Y515" s="591">
        <f t="shared" si="262"/>
        <v>0</v>
      </c>
      <c r="Z515" s="899">
        <f t="shared" si="262"/>
        <v>0</v>
      </c>
      <c r="AA515" s="899">
        <f t="shared" si="262"/>
        <v>0</v>
      </c>
      <c r="AB515" s="1080">
        <f t="shared" si="244"/>
        <v>0</v>
      </c>
      <c r="AC515" s="1079">
        <f t="shared" si="245"/>
        <v>0</v>
      </c>
      <c r="AD515" s="899">
        <f t="shared" si="256"/>
        <v>0</v>
      </c>
      <c r="AE515" s="903">
        <f t="shared" si="252"/>
        <v>0</v>
      </c>
      <c r="AF515" s="1080">
        <f t="shared" si="253"/>
        <v>0</v>
      </c>
      <c r="AG515" s="1081">
        <f t="shared" si="246"/>
        <v>0</v>
      </c>
      <c r="AH515" s="1079">
        <f t="shared" si="247"/>
        <v>0</v>
      </c>
      <c r="AI515" s="901">
        <f t="shared" si="261"/>
        <v>0</v>
      </c>
      <c r="AJ515" s="899">
        <f t="shared" si="261"/>
        <v>0</v>
      </c>
      <c r="AK515" s="899">
        <f t="shared" si="261"/>
        <v>0</v>
      </c>
      <c r="AL515" s="1080">
        <f t="shared" si="248"/>
        <v>0</v>
      </c>
      <c r="AM515" s="1079">
        <f t="shared" si="249"/>
        <v>0</v>
      </c>
      <c r="AN515" s="899">
        <f t="shared" si="239"/>
        <v>0</v>
      </c>
      <c r="AO515" s="899">
        <f t="shared" si="240"/>
        <v>0</v>
      </c>
      <c r="AP515" s="899">
        <f t="shared" si="250"/>
        <v>0</v>
      </c>
      <c r="AQ515" s="1081">
        <f t="shared" si="259"/>
        <v>0</v>
      </c>
      <c r="AR515" s="1079">
        <f t="shared" si="241"/>
        <v>0</v>
      </c>
      <c r="AS515" s="153"/>
      <c r="AT515" s="1082"/>
      <c r="AU515" s="523"/>
      <c r="AV515" s="1083" t="str">
        <f t="shared" si="242"/>
        <v>CA</v>
      </c>
      <c r="AW515" s="1083" t="str">
        <f t="shared" si="242"/>
        <v>CL</v>
      </c>
      <c r="AX515" s="1083" t="str">
        <f t="shared" si="242"/>
        <v>AIC</v>
      </c>
      <c r="AY515" s="1083" t="str">
        <f t="shared" si="260"/>
        <v>ERB</v>
      </c>
      <c r="AZ515" s="1083" t="str">
        <f t="shared" si="260"/>
        <v>GRB</v>
      </c>
      <c r="BA515" s="1083" t="str">
        <f t="shared" si="260"/>
        <v>Non-Op</v>
      </c>
      <c r="BC515" s="623"/>
      <c r="BD515" s="623"/>
      <c r="BF515" s="623"/>
      <c r="BG515" s="623"/>
      <c r="BH515" s="623"/>
      <c r="BI515" s="623"/>
      <c r="BJ515" s="623"/>
      <c r="BK515" s="623"/>
      <c r="BL515" s="623"/>
      <c r="BN515" s="634"/>
    </row>
    <row r="516" spans="1:66" s="638" customFormat="1" ht="12" customHeight="1">
      <c r="A516" s="643">
        <v>18220021</v>
      </c>
      <c r="B516" s="644" t="s">
        <v>3797</v>
      </c>
      <c r="C516" s="634" t="s">
        <v>1838</v>
      </c>
      <c r="D516" s="635" t="s">
        <v>1382</v>
      </c>
      <c r="E516" s="635"/>
      <c r="F516" s="634"/>
      <c r="G516" s="635"/>
      <c r="H516" s="1168">
        <v>0</v>
      </c>
      <c r="I516" s="1168">
        <v>0</v>
      </c>
      <c r="J516" s="1168">
        <v>0</v>
      </c>
      <c r="K516" s="1168">
        <v>0</v>
      </c>
      <c r="L516" s="1168">
        <v>0</v>
      </c>
      <c r="M516" s="1168">
        <v>0</v>
      </c>
      <c r="N516" s="1168">
        <v>0</v>
      </c>
      <c r="O516" s="1168">
        <v>0</v>
      </c>
      <c r="P516" s="1168">
        <v>0</v>
      </c>
      <c r="Q516" s="1168">
        <v>0</v>
      </c>
      <c r="R516" s="1168">
        <v>0</v>
      </c>
      <c r="S516" s="1168">
        <v>0</v>
      </c>
      <c r="T516" s="1168">
        <v>0</v>
      </c>
      <c r="U516" s="567"/>
      <c r="V516" s="567">
        <f t="shared" si="237"/>
        <v>0</v>
      </c>
      <c r="W516" s="1084" t="s">
        <v>1837</v>
      </c>
      <c r="X516" s="1085"/>
      <c r="Y516" s="591">
        <f t="shared" si="262"/>
        <v>0</v>
      </c>
      <c r="Z516" s="899">
        <f t="shared" si="262"/>
        <v>0</v>
      </c>
      <c r="AA516" s="899">
        <f t="shared" si="262"/>
        <v>0</v>
      </c>
      <c r="AB516" s="1080">
        <f t="shared" si="244"/>
        <v>0</v>
      </c>
      <c r="AC516" s="1079">
        <f t="shared" si="245"/>
        <v>0</v>
      </c>
      <c r="AD516" s="899">
        <f t="shared" si="256"/>
        <v>0</v>
      </c>
      <c r="AE516" s="903">
        <f t="shared" si="252"/>
        <v>0</v>
      </c>
      <c r="AF516" s="1080">
        <f t="shared" si="253"/>
        <v>0</v>
      </c>
      <c r="AG516" s="1081">
        <f t="shared" si="246"/>
        <v>0</v>
      </c>
      <c r="AH516" s="1079">
        <f t="shared" si="247"/>
        <v>0</v>
      </c>
      <c r="AI516" s="901">
        <f t="shared" si="261"/>
        <v>0</v>
      </c>
      <c r="AJ516" s="899">
        <f t="shared" si="261"/>
        <v>0</v>
      </c>
      <c r="AK516" s="899">
        <f t="shared" si="261"/>
        <v>0</v>
      </c>
      <c r="AL516" s="1080">
        <f t="shared" si="248"/>
        <v>0</v>
      </c>
      <c r="AM516" s="1079">
        <f t="shared" si="249"/>
        <v>0</v>
      </c>
      <c r="AN516" s="899">
        <f t="shared" si="239"/>
        <v>0</v>
      </c>
      <c r="AO516" s="899">
        <f t="shared" si="240"/>
        <v>0</v>
      </c>
      <c r="AP516" s="899">
        <f t="shared" si="250"/>
        <v>0</v>
      </c>
      <c r="AQ516" s="1081">
        <f t="shared" si="259"/>
        <v>0</v>
      </c>
      <c r="AR516" s="1079">
        <f t="shared" si="241"/>
        <v>0</v>
      </c>
      <c r="AS516" s="153"/>
      <c r="AT516" s="1082"/>
      <c r="AU516" s="523"/>
      <c r="AV516" s="1083" t="str">
        <f t="shared" si="242"/>
        <v>CA</v>
      </c>
      <c r="AW516" s="1083" t="str">
        <f t="shared" si="242"/>
        <v>CL</v>
      </c>
      <c r="AX516" s="1083" t="str">
        <f t="shared" si="242"/>
        <v>AIC</v>
      </c>
      <c r="AY516" s="1083" t="str">
        <f t="shared" si="260"/>
        <v>ERB</v>
      </c>
      <c r="AZ516" s="1083" t="str">
        <f t="shared" si="260"/>
        <v>GRB</v>
      </c>
      <c r="BA516" s="1083" t="str">
        <f t="shared" si="260"/>
        <v>Non-Op</v>
      </c>
      <c r="BC516" s="623"/>
      <c r="BD516" s="623"/>
      <c r="BF516" s="623"/>
      <c r="BG516" s="623"/>
      <c r="BH516" s="623"/>
      <c r="BI516" s="623"/>
      <c r="BJ516" s="623"/>
      <c r="BK516" s="623"/>
      <c r="BL516" s="623"/>
      <c r="BN516" s="634"/>
    </row>
    <row r="517" spans="1:66" s="638" customFormat="1" ht="12" customHeight="1">
      <c r="A517" s="643">
        <v>18220031</v>
      </c>
      <c r="B517" s="644" t="s">
        <v>3798</v>
      </c>
      <c r="C517" s="634" t="s">
        <v>1839</v>
      </c>
      <c r="D517" s="635" t="s">
        <v>1382</v>
      </c>
      <c r="E517" s="635"/>
      <c r="F517" s="634"/>
      <c r="G517" s="635"/>
      <c r="H517" s="1168">
        <v>0</v>
      </c>
      <c r="I517" s="1168">
        <v>0</v>
      </c>
      <c r="J517" s="1168">
        <v>0</v>
      </c>
      <c r="K517" s="1168">
        <v>0</v>
      </c>
      <c r="L517" s="1168">
        <v>0</v>
      </c>
      <c r="M517" s="1168">
        <v>0</v>
      </c>
      <c r="N517" s="1168">
        <v>0</v>
      </c>
      <c r="O517" s="1168">
        <v>0</v>
      </c>
      <c r="P517" s="1168">
        <v>0</v>
      </c>
      <c r="Q517" s="1168">
        <v>0</v>
      </c>
      <c r="R517" s="1168">
        <v>0</v>
      </c>
      <c r="S517" s="1168">
        <v>0</v>
      </c>
      <c r="T517" s="1168">
        <v>0</v>
      </c>
      <c r="U517" s="567"/>
      <c r="V517" s="567">
        <f t="shared" si="237"/>
        <v>0</v>
      </c>
      <c r="W517" s="1084" t="s">
        <v>1837</v>
      </c>
      <c r="X517" s="1085"/>
      <c r="Y517" s="591">
        <f t="shared" si="262"/>
        <v>0</v>
      </c>
      <c r="Z517" s="899">
        <f t="shared" si="262"/>
        <v>0</v>
      </c>
      <c r="AA517" s="899">
        <f t="shared" si="262"/>
        <v>0</v>
      </c>
      <c r="AB517" s="1080">
        <f t="shared" si="244"/>
        <v>0</v>
      </c>
      <c r="AC517" s="1079">
        <f t="shared" si="245"/>
        <v>0</v>
      </c>
      <c r="AD517" s="899">
        <f t="shared" si="256"/>
        <v>0</v>
      </c>
      <c r="AE517" s="903">
        <f t="shared" si="252"/>
        <v>0</v>
      </c>
      <c r="AF517" s="1080">
        <f t="shared" si="253"/>
        <v>0</v>
      </c>
      <c r="AG517" s="1081">
        <f t="shared" si="246"/>
        <v>0</v>
      </c>
      <c r="AH517" s="1079">
        <f t="shared" si="247"/>
        <v>0</v>
      </c>
      <c r="AI517" s="901">
        <f t="shared" si="261"/>
        <v>0</v>
      </c>
      <c r="AJ517" s="899">
        <f t="shared" si="261"/>
        <v>0</v>
      </c>
      <c r="AK517" s="899">
        <f t="shared" si="261"/>
        <v>0</v>
      </c>
      <c r="AL517" s="1080">
        <f t="shared" si="248"/>
        <v>0</v>
      </c>
      <c r="AM517" s="1079">
        <f t="shared" si="249"/>
        <v>0</v>
      </c>
      <c r="AN517" s="899">
        <f t="shared" si="239"/>
        <v>0</v>
      </c>
      <c r="AO517" s="899">
        <f t="shared" si="240"/>
        <v>0</v>
      </c>
      <c r="AP517" s="899">
        <f t="shared" si="250"/>
        <v>0</v>
      </c>
      <c r="AQ517" s="1081">
        <f t="shared" si="259"/>
        <v>0</v>
      </c>
      <c r="AR517" s="1079">
        <f t="shared" si="241"/>
        <v>0</v>
      </c>
      <c r="AS517" s="153"/>
      <c r="AT517" s="1082"/>
      <c r="AU517" s="523"/>
      <c r="AV517" s="1083" t="str">
        <f t="shared" si="242"/>
        <v>CA</v>
      </c>
      <c r="AW517" s="1083" t="str">
        <f t="shared" si="242"/>
        <v>CL</v>
      </c>
      <c r="AX517" s="1083" t="str">
        <f t="shared" si="242"/>
        <v>AIC</v>
      </c>
      <c r="AY517" s="1083" t="str">
        <f t="shared" si="260"/>
        <v>ERB</v>
      </c>
      <c r="AZ517" s="1083" t="str">
        <f t="shared" si="260"/>
        <v>GRB</v>
      </c>
      <c r="BA517" s="1083" t="str">
        <f t="shared" si="260"/>
        <v>Non-Op</v>
      </c>
      <c r="BC517" s="623"/>
      <c r="BD517" s="623"/>
      <c r="BF517" s="623"/>
      <c r="BG517" s="623"/>
      <c r="BH517" s="623"/>
      <c r="BI517" s="623"/>
      <c r="BJ517" s="623"/>
      <c r="BK517" s="623"/>
      <c r="BL517" s="623"/>
      <c r="BN517" s="634"/>
    </row>
    <row r="518" spans="1:66" s="638" customFormat="1" ht="12" customHeight="1">
      <c r="A518" s="643">
        <v>18220041</v>
      </c>
      <c r="B518" s="644" t="s">
        <v>3799</v>
      </c>
      <c r="C518" s="634" t="s">
        <v>1840</v>
      </c>
      <c r="D518" s="635" t="s">
        <v>1382</v>
      </c>
      <c r="E518" s="635"/>
      <c r="F518" s="634"/>
      <c r="G518" s="635"/>
      <c r="H518" s="1168">
        <v>0</v>
      </c>
      <c r="I518" s="1168">
        <v>0</v>
      </c>
      <c r="J518" s="1168">
        <v>0</v>
      </c>
      <c r="K518" s="1168">
        <v>0</v>
      </c>
      <c r="L518" s="1168">
        <v>0</v>
      </c>
      <c r="M518" s="1168">
        <v>0</v>
      </c>
      <c r="N518" s="1168">
        <v>0</v>
      </c>
      <c r="O518" s="1168">
        <v>0</v>
      </c>
      <c r="P518" s="1168">
        <v>0</v>
      </c>
      <c r="Q518" s="1168">
        <v>0</v>
      </c>
      <c r="R518" s="1168">
        <v>0</v>
      </c>
      <c r="S518" s="1168">
        <v>0</v>
      </c>
      <c r="T518" s="1168">
        <v>0</v>
      </c>
      <c r="U518" s="567"/>
      <c r="V518" s="567">
        <f t="shared" si="237"/>
        <v>0</v>
      </c>
      <c r="W518" s="1084" t="s">
        <v>1837</v>
      </c>
      <c r="X518" s="1085"/>
      <c r="Y518" s="591">
        <f t="shared" si="262"/>
        <v>0</v>
      </c>
      <c r="Z518" s="899">
        <f t="shared" si="262"/>
        <v>0</v>
      </c>
      <c r="AA518" s="899">
        <f t="shared" si="262"/>
        <v>0</v>
      </c>
      <c r="AB518" s="1080">
        <f t="shared" si="244"/>
        <v>0</v>
      </c>
      <c r="AC518" s="1079">
        <f t="shared" si="245"/>
        <v>0</v>
      </c>
      <c r="AD518" s="899">
        <f t="shared" si="256"/>
        <v>0</v>
      </c>
      <c r="AE518" s="903">
        <f t="shared" si="252"/>
        <v>0</v>
      </c>
      <c r="AF518" s="1080">
        <f t="shared" si="253"/>
        <v>0</v>
      </c>
      <c r="AG518" s="1081">
        <f t="shared" si="246"/>
        <v>0</v>
      </c>
      <c r="AH518" s="1079">
        <f t="shared" si="247"/>
        <v>0</v>
      </c>
      <c r="AI518" s="901">
        <f t="shared" si="261"/>
        <v>0</v>
      </c>
      <c r="AJ518" s="899">
        <f t="shared" si="261"/>
        <v>0</v>
      </c>
      <c r="AK518" s="899">
        <f t="shared" si="261"/>
        <v>0</v>
      </c>
      <c r="AL518" s="1080">
        <f t="shared" si="248"/>
        <v>0</v>
      </c>
      <c r="AM518" s="1079">
        <f t="shared" si="249"/>
        <v>0</v>
      </c>
      <c r="AN518" s="899">
        <f t="shared" si="239"/>
        <v>0</v>
      </c>
      <c r="AO518" s="899">
        <f t="shared" si="240"/>
        <v>0</v>
      </c>
      <c r="AP518" s="899">
        <f t="shared" si="250"/>
        <v>0</v>
      </c>
      <c r="AQ518" s="1081">
        <f t="shared" si="259"/>
        <v>0</v>
      </c>
      <c r="AR518" s="1079">
        <f t="shared" si="241"/>
        <v>0</v>
      </c>
      <c r="AS518" s="153"/>
      <c r="AT518" s="1082"/>
      <c r="AU518" s="523"/>
      <c r="AV518" s="1083" t="str">
        <f t="shared" si="242"/>
        <v>CA</v>
      </c>
      <c r="AW518" s="1083" t="str">
        <f t="shared" si="242"/>
        <v>CL</v>
      </c>
      <c r="AX518" s="1083" t="str">
        <f t="shared" si="242"/>
        <v>AIC</v>
      </c>
      <c r="AY518" s="1083" t="str">
        <f t="shared" si="260"/>
        <v>ERB</v>
      </c>
      <c r="AZ518" s="1083" t="str">
        <f t="shared" si="260"/>
        <v>GRB</v>
      </c>
      <c r="BA518" s="1083" t="str">
        <f t="shared" si="260"/>
        <v>Non-Op</v>
      </c>
      <c r="BC518" s="623"/>
      <c r="BD518" s="623"/>
      <c r="BF518" s="623"/>
      <c r="BG518" s="623"/>
      <c r="BH518" s="623"/>
      <c r="BI518" s="623"/>
      <c r="BJ518" s="623"/>
      <c r="BK518" s="623"/>
      <c r="BL518" s="623"/>
      <c r="BN518" s="634"/>
    </row>
    <row r="519" spans="1:66" s="638" customFormat="1" ht="12" customHeight="1">
      <c r="A519" s="643">
        <v>18220061</v>
      </c>
      <c r="B519" s="644" t="s">
        <v>3800</v>
      </c>
      <c r="C519" s="634" t="s">
        <v>1841</v>
      </c>
      <c r="D519" s="635" t="s">
        <v>1382</v>
      </c>
      <c r="E519" s="635"/>
      <c r="F519" s="634"/>
      <c r="G519" s="635"/>
      <c r="H519" s="1168">
        <v>0</v>
      </c>
      <c r="I519" s="1168">
        <v>0</v>
      </c>
      <c r="J519" s="1168">
        <v>0</v>
      </c>
      <c r="K519" s="1168">
        <v>0</v>
      </c>
      <c r="L519" s="1168">
        <v>0</v>
      </c>
      <c r="M519" s="1168">
        <v>0</v>
      </c>
      <c r="N519" s="1168">
        <v>0</v>
      </c>
      <c r="O519" s="1168">
        <v>0</v>
      </c>
      <c r="P519" s="1168">
        <v>0</v>
      </c>
      <c r="Q519" s="1168">
        <v>0</v>
      </c>
      <c r="R519" s="1168">
        <v>0</v>
      </c>
      <c r="S519" s="1168">
        <v>0</v>
      </c>
      <c r="T519" s="1168">
        <v>0</v>
      </c>
      <c r="U519" s="567"/>
      <c r="V519" s="567">
        <f t="shared" si="237"/>
        <v>0</v>
      </c>
      <c r="W519" s="1084" t="s">
        <v>1842</v>
      </c>
      <c r="X519" s="1085"/>
      <c r="Y519" s="591">
        <f t="shared" si="262"/>
        <v>0</v>
      </c>
      <c r="Z519" s="899">
        <f t="shared" si="262"/>
        <v>0</v>
      </c>
      <c r="AA519" s="899">
        <f t="shared" si="262"/>
        <v>0</v>
      </c>
      <c r="AB519" s="1080">
        <f t="shared" si="244"/>
        <v>0</v>
      </c>
      <c r="AC519" s="1079">
        <f t="shared" si="245"/>
        <v>0</v>
      </c>
      <c r="AD519" s="899">
        <f t="shared" si="256"/>
        <v>0</v>
      </c>
      <c r="AE519" s="903">
        <f t="shared" si="252"/>
        <v>0</v>
      </c>
      <c r="AF519" s="1080">
        <f t="shared" si="253"/>
        <v>0</v>
      </c>
      <c r="AG519" s="1081">
        <f t="shared" si="246"/>
        <v>0</v>
      </c>
      <c r="AH519" s="1079">
        <f t="shared" si="247"/>
        <v>0</v>
      </c>
      <c r="AI519" s="901">
        <f t="shared" si="261"/>
        <v>0</v>
      </c>
      <c r="AJ519" s="899">
        <f t="shared" si="261"/>
        <v>0</v>
      </c>
      <c r="AK519" s="899">
        <f t="shared" si="261"/>
        <v>0</v>
      </c>
      <c r="AL519" s="1080">
        <f t="shared" si="248"/>
        <v>0</v>
      </c>
      <c r="AM519" s="1079">
        <f t="shared" si="249"/>
        <v>0</v>
      </c>
      <c r="AN519" s="899">
        <f t="shared" si="239"/>
        <v>0</v>
      </c>
      <c r="AO519" s="899">
        <f t="shared" si="240"/>
        <v>0</v>
      </c>
      <c r="AP519" s="899">
        <f t="shared" si="250"/>
        <v>0</v>
      </c>
      <c r="AQ519" s="1081">
        <f t="shared" si="259"/>
        <v>0</v>
      </c>
      <c r="AR519" s="1079">
        <f t="shared" si="241"/>
        <v>0</v>
      </c>
      <c r="AS519" s="153"/>
      <c r="AT519" s="1082"/>
      <c r="AU519" s="523"/>
      <c r="AV519" s="1083" t="str">
        <f t="shared" si="242"/>
        <v>CA</v>
      </c>
      <c r="AW519" s="1083" t="str">
        <f t="shared" si="242"/>
        <v>CL</v>
      </c>
      <c r="AX519" s="1083" t="str">
        <f t="shared" si="242"/>
        <v>AIC</v>
      </c>
      <c r="AY519" s="1083" t="str">
        <f t="shared" si="260"/>
        <v>ERB</v>
      </c>
      <c r="AZ519" s="1083" t="str">
        <f t="shared" si="260"/>
        <v>GRB</v>
      </c>
      <c r="BA519" s="1083" t="str">
        <f t="shared" si="260"/>
        <v>Non-Op</v>
      </c>
      <c r="BC519" s="623"/>
      <c r="BD519" s="623"/>
      <c r="BF519" s="623"/>
      <c r="BG519" s="623"/>
      <c r="BH519" s="623"/>
      <c r="BI519" s="623"/>
      <c r="BJ519" s="623"/>
      <c r="BK519" s="623"/>
      <c r="BL519" s="623"/>
      <c r="BN519" s="634"/>
    </row>
    <row r="520" spans="1:66" s="638" customFormat="1" ht="12" customHeight="1">
      <c r="A520" s="655">
        <v>18220091</v>
      </c>
      <c r="B520" s="652" t="s">
        <v>3801</v>
      </c>
      <c r="C520" s="909" t="s">
        <v>1843</v>
      </c>
      <c r="D520" s="640" t="s">
        <v>1382</v>
      </c>
      <c r="E520" s="640"/>
      <c r="F520" s="639"/>
      <c r="G520" s="640"/>
      <c r="H520" s="1172">
        <v>0</v>
      </c>
      <c r="I520" s="1172">
        <v>0</v>
      </c>
      <c r="J520" s="1172">
        <v>0</v>
      </c>
      <c r="K520" s="1172">
        <v>0</v>
      </c>
      <c r="L520" s="1172">
        <v>0</v>
      </c>
      <c r="M520" s="1172">
        <v>0</v>
      </c>
      <c r="N520" s="1172">
        <v>0</v>
      </c>
      <c r="O520" s="1172">
        <v>0</v>
      </c>
      <c r="P520" s="1172">
        <v>0</v>
      </c>
      <c r="Q520" s="1172">
        <v>0</v>
      </c>
      <c r="R520" s="1172">
        <v>0</v>
      </c>
      <c r="S520" s="1172">
        <v>0</v>
      </c>
      <c r="T520" s="1172">
        <v>0</v>
      </c>
      <c r="U520" s="607"/>
      <c r="V520" s="607">
        <f t="shared" si="237"/>
        <v>0</v>
      </c>
      <c r="W520" s="1084" t="s">
        <v>1844</v>
      </c>
      <c r="X520" s="1085"/>
      <c r="Y520" s="591">
        <f t="shared" si="262"/>
        <v>0</v>
      </c>
      <c r="Z520" s="899">
        <f t="shared" si="262"/>
        <v>0</v>
      </c>
      <c r="AA520" s="899">
        <f t="shared" si="262"/>
        <v>0</v>
      </c>
      <c r="AB520" s="1080">
        <f t="shared" si="244"/>
        <v>0</v>
      </c>
      <c r="AC520" s="1079">
        <f t="shared" si="245"/>
        <v>0</v>
      </c>
      <c r="AD520" s="899">
        <f t="shared" si="256"/>
        <v>0</v>
      </c>
      <c r="AE520" s="903">
        <f t="shared" si="252"/>
        <v>0</v>
      </c>
      <c r="AF520" s="1080">
        <f t="shared" si="253"/>
        <v>0</v>
      </c>
      <c r="AG520" s="1081">
        <f t="shared" si="246"/>
        <v>0</v>
      </c>
      <c r="AH520" s="1079">
        <f t="shared" si="247"/>
        <v>0</v>
      </c>
      <c r="AI520" s="901">
        <f t="shared" si="261"/>
        <v>0</v>
      </c>
      <c r="AJ520" s="899">
        <f t="shared" si="261"/>
        <v>0</v>
      </c>
      <c r="AK520" s="899">
        <f t="shared" si="261"/>
        <v>0</v>
      </c>
      <c r="AL520" s="1080">
        <f t="shared" si="248"/>
        <v>0</v>
      </c>
      <c r="AM520" s="1079">
        <f t="shared" si="249"/>
        <v>0</v>
      </c>
      <c r="AN520" s="899">
        <f t="shared" si="239"/>
        <v>0</v>
      </c>
      <c r="AO520" s="899">
        <f t="shared" si="240"/>
        <v>0</v>
      </c>
      <c r="AP520" s="899">
        <f t="shared" si="250"/>
        <v>0</v>
      </c>
      <c r="AQ520" s="1081">
        <f t="shared" si="259"/>
        <v>0</v>
      </c>
      <c r="AR520" s="1079">
        <f t="shared" si="241"/>
        <v>0</v>
      </c>
      <c r="AS520" s="153"/>
      <c r="AT520" s="1104"/>
      <c r="AU520" s="523"/>
      <c r="AV520" s="1083" t="str">
        <f t="shared" si="242"/>
        <v>CA</v>
      </c>
      <c r="AW520" s="1083" t="str">
        <f t="shared" si="242"/>
        <v>CL</v>
      </c>
      <c r="AX520" s="1083" t="str">
        <f t="shared" si="242"/>
        <v>AIC</v>
      </c>
      <c r="AY520" s="1083" t="str">
        <f t="shared" si="260"/>
        <v>ERB</v>
      </c>
      <c r="AZ520" s="1083" t="str">
        <f t="shared" si="260"/>
        <v>GRB</v>
      </c>
      <c r="BA520" s="1083" t="str">
        <f t="shared" si="260"/>
        <v>Non-Op</v>
      </c>
      <c r="BC520" s="623"/>
      <c r="BD520" s="623"/>
      <c r="BF520" s="623"/>
      <c r="BG520" s="623"/>
      <c r="BH520" s="623"/>
      <c r="BI520" s="623"/>
      <c r="BJ520" s="623"/>
      <c r="BK520" s="623"/>
      <c r="BL520" s="623"/>
      <c r="BN520" s="634"/>
    </row>
    <row r="521" spans="1:66" s="638" customFormat="1" ht="12" customHeight="1">
      <c r="A521" s="655">
        <v>18220101</v>
      </c>
      <c r="B521" s="652" t="s">
        <v>3802</v>
      </c>
      <c r="C521" s="909" t="s">
        <v>1845</v>
      </c>
      <c r="D521" s="640" t="s">
        <v>1382</v>
      </c>
      <c r="E521" s="640"/>
      <c r="F521" s="639"/>
      <c r="G521" s="640"/>
      <c r="H521" s="1172">
        <v>0</v>
      </c>
      <c r="I521" s="1172">
        <v>0</v>
      </c>
      <c r="J521" s="1172">
        <v>0</v>
      </c>
      <c r="K521" s="1172">
        <v>0</v>
      </c>
      <c r="L521" s="1172">
        <v>0</v>
      </c>
      <c r="M521" s="1172">
        <v>0</v>
      </c>
      <c r="N521" s="1172">
        <v>0</v>
      </c>
      <c r="O521" s="1172">
        <v>0</v>
      </c>
      <c r="P521" s="1172">
        <v>0</v>
      </c>
      <c r="Q521" s="1172">
        <v>0</v>
      </c>
      <c r="R521" s="1172">
        <v>0</v>
      </c>
      <c r="S521" s="1172">
        <v>0</v>
      </c>
      <c r="T521" s="1172">
        <v>0</v>
      </c>
      <c r="U521" s="607"/>
      <c r="V521" s="607">
        <f t="shared" si="237"/>
        <v>0</v>
      </c>
      <c r="W521" s="1084" t="s">
        <v>1846</v>
      </c>
      <c r="X521" s="1085"/>
      <c r="Y521" s="591">
        <f t="shared" si="262"/>
        <v>0</v>
      </c>
      <c r="Z521" s="899">
        <f t="shared" si="262"/>
        <v>0</v>
      </c>
      <c r="AA521" s="899">
        <f t="shared" si="262"/>
        <v>0</v>
      </c>
      <c r="AB521" s="1080">
        <f t="shared" si="244"/>
        <v>0</v>
      </c>
      <c r="AC521" s="1079">
        <f t="shared" si="245"/>
        <v>0</v>
      </c>
      <c r="AD521" s="899">
        <f t="shared" si="256"/>
        <v>0</v>
      </c>
      <c r="AE521" s="903">
        <f t="shared" si="252"/>
        <v>0</v>
      </c>
      <c r="AF521" s="1080">
        <f t="shared" si="253"/>
        <v>0</v>
      </c>
      <c r="AG521" s="1081">
        <f t="shared" si="246"/>
        <v>0</v>
      </c>
      <c r="AH521" s="1079">
        <f t="shared" si="247"/>
        <v>0</v>
      </c>
      <c r="AI521" s="901">
        <f t="shared" si="261"/>
        <v>0</v>
      </c>
      <c r="AJ521" s="899">
        <f t="shared" si="261"/>
        <v>0</v>
      </c>
      <c r="AK521" s="899">
        <f t="shared" si="261"/>
        <v>0</v>
      </c>
      <c r="AL521" s="1080">
        <f t="shared" si="248"/>
        <v>0</v>
      </c>
      <c r="AM521" s="1079">
        <f t="shared" si="249"/>
        <v>0</v>
      </c>
      <c r="AN521" s="899">
        <f t="shared" si="239"/>
        <v>0</v>
      </c>
      <c r="AO521" s="899">
        <f t="shared" si="240"/>
        <v>0</v>
      </c>
      <c r="AP521" s="899">
        <f t="shared" si="250"/>
        <v>0</v>
      </c>
      <c r="AQ521" s="1081">
        <f t="shared" si="259"/>
        <v>0</v>
      </c>
      <c r="AR521" s="1079">
        <f t="shared" si="241"/>
        <v>0</v>
      </c>
      <c r="AS521" s="153"/>
      <c r="AT521" s="1082" t="s">
        <v>2772</v>
      </c>
      <c r="AU521" s="523"/>
      <c r="AV521" s="1083" t="str">
        <f t="shared" si="242"/>
        <v>CA</v>
      </c>
      <c r="AW521" s="1083" t="str">
        <f t="shared" si="242"/>
        <v>CL</v>
      </c>
      <c r="AX521" s="1083" t="str">
        <f t="shared" si="242"/>
        <v>AIC</v>
      </c>
      <c r="AY521" s="1083" t="str">
        <f t="shared" si="260"/>
        <v>ERB</v>
      </c>
      <c r="AZ521" s="1083" t="str">
        <f t="shared" si="260"/>
        <v>GRB</v>
      </c>
      <c r="BA521" s="1083" t="str">
        <f t="shared" si="260"/>
        <v>Non-Op</v>
      </c>
      <c r="BC521" s="623"/>
      <c r="BD521" s="623"/>
      <c r="BF521" s="623"/>
      <c r="BG521" s="623"/>
      <c r="BH521" s="623"/>
      <c r="BI521" s="623"/>
      <c r="BJ521" s="623"/>
      <c r="BK521" s="623"/>
      <c r="BL521" s="623"/>
      <c r="BN521" s="634"/>
    </row>
    <row r="522" spans="1:66" s="638" customFormat="1" ht="12" customHeight="1">
      <c r="A522" s="643" t="s">
        <v>2888</v>
      </c>
      <c r="B522" s="644" t="s">
        <v>2888</v>
      </c>
      <c r="C522" s="634" t="s">
        <v>2978</v>
      </c>
      <c r="D522" s="635" t="s">
        <v>1382</v>
      </c>
      <c r="E522" s="635"/>
      <c r="F522" s="683">
        <v>43800</v>
      </c>
      <c r="G522" s="635"/>
      <c r="H522" s="1168">
        <v>126549623.15000001</v>
      </c>
      <c r="I522" s="1168">
        <v>126549623.16</v>
      </c>
      <c r="J522" s="1168">
        <v>123466289.81999999</v>
      </c>
      <c r="K522" s="1168">
        <v>121924623.15000001</v>
      </c>
      <c r="L522" s="1168">
        <v>120382956.48</v>
      </c>
      <c r="M522" s="1168">
        <v>118841289.81</v>
      </c>
      <c r="N522" s="1168">
        <v>117299623.14</v>
      </c>
      <c r="O522" s="1168">
        <v>114751788.5</v>
      </c>
      <c r="P522" s="1168">
        <v>113210121.83</v>
      </c>
      <c r="Q522" s="1168">
        <v>111668455.16</v>
      </c>
      <c r="R522" s="1168">
        <v>110972218.59999999</v>
      </c>
      <c r="S522" s="1168">
        <v>110972218.59999999</v>
      </c>
      <c r="T522" s="1168">
        <v>110972218.59999999</v>
      </c>
      <c r="U522" s="567"/>
      <c r="V522" s="567">
        <f t="shared" si="237"/>
        <v>117400010.76041667</v>
      </c>
      <c r="W522" s="1092" t="s">
        <v>3050</v>
      </c>
      <c r="X522" s="1093"/>
      <c r="Y522" s="591">
        <f t="shared" si="262"/>
        <v>0</v>
      </c>
      <c r="Z522" s="899">
        <f t="shared" si="262"/>
        <v>0</v>
      </c>
      <c r="AA522" s="899">
        <f t="shared" si="262"/>
        <v>0</v>
      </c>
      <c r="AB522" s="1080">
        <f t="shared" si="244"/>
        <v>110972218.59999999</v>
      </c>
      <c r="AC522" s="1079">
        <f t="shared" si="245"/>
        <v>0</v>
      </c>
      <c r="AD522" s="899">
        <f t="shared" si="256"/>
        <v>110972218.59999999</v>
      </c>
      <c r="AE522" s="903">
        <f t="shared" si="252"/>
        <v>0</v>
      </c>
      <c r="AF522" s="1080">
        <f t="shared" si="253"/>
        <v>0</v>
      </c>
      <c r="AG522" s="1081">
        <f t="shared" si="246"/>
        <v>110972218.59999999</v>
      </c>
      <c r="AH522" s="1079">
        <f t="shared" si="247"/>
        <v>0</v>
      </c>
      <c r="AI522" s="901">
        <f t="shared" si="261"/>
        <v>0</v>
      </c>
      <c r="AJ522" s="899">
        <f t="shared" si="261"/>
        <v>0</v>
      </c>
      <c r="AK522" s="899">
        <f t="shared" si="261"/>
        <v>0</v>
      </c>
      <c r="AL522" s="1080">
        <f t="shared" si="248"/>
        <v>117400010.76041667</v>
      </c>
      <c r="AM522" s="1079">
        <f t="shared" si="249"/>
        <v>0</v>
      </c>
      <c r="AN522" s="899">
        <f t="shared" si="239"/>
        <v>117400010.76041667</v>
      </c>
      <c r="AO522" s="899">
        <f t="shared" si="240"/>
        <v>0</v>
      </c>
      <c r="AP522" s="899">
        <f t="shared" si="250"/>
        <v>0</v>
      </c>
      <c r="AQ522" s="1081">
        <f t="shared" ref="AQ522" si="266">SUM(AN522:AP522)</f>
        <v>117400010.76041667</v>
      </c>
      <c r="AR522" s="1079">
        <f t="shared" si="241"/>
        <v>0</v>
      </c>
      <c r="AS522" s="153"/>
      <c r="AT522" s="1082" t="s">
        <v>2779</v>
      </c>
      <c r="AU522" s="523"/>
      <c r="AV522" s="1083" t="str">
        <f t="shared" si="242"/>
        <v>CA</v>
      </c>
      <c r="AW522" s="1083" t="str">
        <f t="shared" si="242"/>
        <v>CL</v>
      </c>
      <c r="AX522" s="1083" t="str">
        <f t="shared" si="242"/>
        <v>AIC</v>
      </c>
      <c r="AY522" s="1083" t="str">
        <f t="shared" si="260"/>
        <v>ERB</v>
      </c>
      <c r="AZ522" s="1083" t="str">
        <f t="shared" si="260"/>
        <v>GRB</v>
      </c>
      <c r="BA522" s="1083" t="str">
        <f t="shared" si="260"/>
        <v>Non-Op</v>
      </c>
      <c r="BC522" s="623"/>
      <c r="BD522" s="623"/>
      <c r="BF522" s="623"/>
      <c r="BG522" s="623"/>
      <c r="BH522" s="623"/>
      <c r="BI522" s="623"/>
      <c r="BJ522" s="623"/>
      <c r="BK522" s="623"/>
      <c r="BL522" s="623"/>
      <c r="BN522" s="634"/>
    </row>
    <row r="523" spans="1:66" s="638" customFormat="1" ht="12" customHeight="1">
      <c r="A523" s="643" t="s">
        <v>2889</v>
      </c>
      <c r="B523" s="644" t="s">
        <v>2889</v>
      </c>
      <c r="C523" s="634" t="s">
        <v>2979</v>
      </c>
      <c r="D523" s="635" t="s">
        <v>1384</v>
      </c>
      <c r="E523" s="635"/>
      <c r="F523" s="683">
        <v>43800</v>
      </c>
      <c r="G523" s="635"/>
      <c r="H523" s="1168">
        <v>-82224442.969999999</v>
      </c>
      <c r="I523" s="1168">
        <v>-82224442.969999999</v>
      </c>
      <c r="J523" s="1168">
        <v>-82224442.969999999</v>
      </c>
      <c r="K523" s="1168">
        <v>-82224442.969999999</v>
      </c>
      <c r="L523" s="1168">
        <v>-82224442.969999999</v>
      </c>
      <c r="M523" s="1168">
        <v>-82224442.969999999</v>
      </c>
      <c r="N523" s="1168">
        <v>-82224442.969999999</v>
      </c>
      <c r="O523" s="1168">
        <v>-82224442.969999999</v>
      </c>
      <c r="P523" s="1168">
        <v>-82224442.969999999</v>
      </c>
      <c r="Q523" s="1168">
        <v>-82224442.969999999</v>
      </c>
      <c r="R523" s="1168">
        <v>-110972218.59999999</v>
      </c>
      <c r="S523" s="1168">
        <v>-110972218.59999999</v>
      </c>
      <c r="T523" s="1168">
        <v>-110972218.59999999</v>
      </c>
      <c r="U523" s="567"/>
      <c r="V523" s="567">
        <f t="shared" si="237"/>
        <v>-88213562.892916679</v>
      </c>
      <c r="W523" s="1092"/>
      <c r="X523" s="1093"/>
      <c r="Y523" s="591">
        <f t="shared" si="262"/>
        <v>0</v>
      </c>
      <c r="Z523" s="899">
        <f t="shared" si="262"/>
        <v>0</v>
      </c>
      <c r="AA523" s="899">
        <f t="shared" si="262"/>
        <v>0</v>
      </c>
      <c r="AB523" s="1080">
        <f t="shared" si="244"/>
        <v>-110972218.59999999</v>
      </c>
      <c r="AC523" s="1079">
        <f t="shared" si="245"/>
        <v>0</v>
      </c>
      <c r="AD523" s="899">
        <f t="shared" si="256"/>
        <v>0</v>
      </c>
      <c r="AE523" s="903">
        <f t="shared" si="252"/>
        <v>0</v>
      </c>
      <c r="AF523" s="1080">
        <f t="shared" si="253"/>
        <v>-110972218.59999999</v>
      </c>
      <c r="AG523" s="1081">
        <f t="shared" si="246"/>
        <v>-110972218.59999999</v>
      </c>
      <c r="AH523" s="1079">
        <f t="shared" si="247"/>
        <v>0</v>
      </c>
      <c r="AI523" s="901">
        <f t="shared" ref="AI523:AK542" si="267">IF($D523=AI$5,$V523,0)</f>
        <v>0</v>
      </c>
      <c r="AJ523" s="899">
        <f t="shared" si="267"/>
        <v>0</v>
      </c>
      <c r="AK523" s="899">
        <f t="shared" si="267"/>
        <v>0</v>
      </c>
      <c r="AL523" s="1080">
        <f t="shared" si="248"/>
        <v>-88213562.892916679</v>
      </c>
      <c r="AM523" s="1079">
        <f t="shared" si="249"/>
        <v>0</v>
      </c>
      <c r="AN523" s="899">
        <f t="shared" si="239"/>
        <v>0</v>
      </c>
      <c r="AO523" s="899">
        <f t="shared" si="240"/>
        <v>0</v>
      </c>
      <c r="AP523" s="899">
        <f t="shared" si="250"/>
        <v>-88213562.892916679</v>
      </c>
      <c r="AQ523" s="1081">
        <f t="shared" ref="AQ523" si="268">SUM(AN523:AP523)</f>
        <v>-88213562.892916679</v>
      </c>
      <c r="AR523" s="1079">
        <f t="shared" si="241"/>
        <v>0</v>
      </c>
      <c r="AS523" s="153"/>
      <c r="AT523" s="1082"/>
      <c r="AU523" s="523"/>
      <c r="AV523" s="1083" t="str">
        <f t="shared" si="242"/>
        <v>CA</v>
      </c>
      <c r="AW523" s="1083" t="str">
        <f t="shared" si="242"/>
        <v>CL</v>
      </c>
      <c r="AX523" s="1083" t="str">
        <f t="shared" si="242"/>
        <v>AIC</v>
      </c>
      <c r="AY523" s="1083" t="str">
        <f t="shared" si="260"/>
        <v>ERB</v>
      </c>
      <c r="AZ523" s="1083" t="str">
        <f t="shared" si="260"/>
        <v>GRB</v>
      </c>
      <c r="BA523" s="1083" t="str">
        <f t="shared" si="260"/>
        <v>Non-Op</v>
      </c>
      <c r="BC523" s="623"/>
      <c r="BD523" s="623"/>
      <c r="BF523" s="623"/>
      <c r="BG523" s="623"/>
      <c r="BH523" s="623"/>
      <c r="BI523" s="623"/>
      <c r="BJ523" s="623"/>
      <c r="BK523" s="623"/>
      <c r="BL523" s="623"/>
      <c r="BN523" s="634"/>
    </row>
    <row r="524" spans="1:66" s="638" customFormat="1" ht="12" customHeight="1">
      <c r="A524" s="643">
        <v>18230002</v>
      </c>
      <c r="B524" s="644" t="s">
        <v>3803</v>
      </c>
      <c r="C524" s="634" t="s">
        <v>1847</v>
      </c>
      <c r="D524" s="635" t="s">
        <v>1384</v>
      </c>
      <c r="E524" s="635"/>
      <c r="F524" s="634"/>
      <c r="G524" s="635"/>
      <c r="H524" s="1168">
        <v>0</v>
      </c>
      <c r="I524" s="1168">
        <v>0</v>
      </c>
      <c r="J524" s="1168">
        <v>0</v>
      </c>
      <c r="K524" s="1168">
        <v>0</v>
      </c>
      <c r="L524" s="1168">
        <v>0</v>
      </c>
      <c r="M524" s="1168">
        <v>0</v>
      </c>
      <c r="N524" s="1168">
        <v>0</v>
      </c>
      <c r="O524" s="1168">
        <v>0</v>
      </c>
      <c r="P524" s="1168">
        <v>0</v>
      </c>
      <c r="Q524" s="1168">
        <v>0</v>
      </c>
      <c r="R524" s="1168">
        <v>0</v>
      </c>
      <c r="S524" s="1168">
        <v>0</v>
      </c>
      <c r="T524" s="1168">
        <v>0</v>
      </c>
      <c r="U524" s="567"/>
      <c r="V524" s="567">
        <f t="shared" si="237"/>
        <v>0</v>
      </c>
      <c r="W524" s="1084"/>
      <c r="X524" s="1085"/>
      <c r="Y524" s="591">
        <f t="shared" si="262"/>
        <v>0</v>
      </c>
      <c r="Z524" s="899">
        <f t="shared" si="262"/>
        <v>0</v>
      </c>
      <c r="AA524" s="899">
        <f t="shared" si="262"/>
        <v>0</v>
      </c>
      <c r="AB524" s="1080">
        <f t="shared" si="244"/>
        <v>0</v>
      </c>
      <c r="AC524" s="1079">
        <f t="shared" si="245"/>
        <v>0</v>
      </c>
      <c r="AD524" s="899">
        <f t="shared" si="256"/>
        <v>0</v>
      </c>
      <c r="AE524" s="903">
        <f t="shared" si="252"/>
        <v>0</v>
      </c>
      <c r="AF524" s="1080">
        <f t="shared" si="253"/>
        <v>0</v>
      </c>
      <c r="AG524" s="1081">
        <f t="shared" si="246"/>
        <v>0</v>
      </c>
      <c r="AH524" s="1079">
        <f t="shared" si="247"/>
        <v>0</v>
      </c>
      <c r="AI524" s="901">
        <f t="shared" si="267"/>
        <v>0</v>
      </c>
      <c r="AJ524" s="899">
        <f t="shared" si="267"/>
        <v>0</v>
      </c>
      <c r="AK524" s="899">
        <f t="shared" si="267"/>
        <v>0</v>
      </c>
      <c r="AL524" s="1080">
        <f t="shared" si="248"/>
        <v>0</v>
      </c>
      <c r="AM524" s="1079">
        <f t="shared" si="249"/>
        <v>0</v>
      </c>
      <c r="AN524" s="899">
        <f t="shared" si="239"/>
        <v>0</v>
      </c>
      <c r="AO524" s="899">
        <f t="shared" si="240"/>
        <v>0</v>
      </c>
      <c r="AP524" s="899">
        <f t="shared" si="250"/>
        <v>0</v>
      </c>
      <c r="AQ524" s="1081">
        <f t="shared" si="259"/>
        <v>0</v>
      </c>
      <c r="AR524" s="1079">
        <f t="shared" si="241"/>
        <v>0</v>
      </c>
      <c r="AS524" s="153"/>
      <c r="AT524" s="1082"/>
      <c r="AU524" s="523"/>
      <c r="AV524" s="1083" t="str">
        <f t="shared" si="242"/>
        <v>CA</v>
      </c>
      <c r="AW524" s="1083" t="str">
        <f t="shared" si="242"/>
        <v>CL</v>
      </c>
      <c r="AX524" s="1083" t="str">
        <f t="shared" si="242"/>
        <v>AIC</v>
      </c>
      <c r="AY524" s="1083" t="str">
        <f t="shared" si="260"/>
        <v>ERB</v>
      </c>
      <c r="AZ524" s="1083" t="str">
        <f t="shared" si="260"/>
        <v>GRB</v>
      </c>
      <c r="BA524" s="1083" t="str">
        <f t="shared" si="260"/>
        <v>Non-Op</v>
      </c>
      <c r="BC524" s="623"/>
      <c r="BD524" s="623"/>
      <c r="BF524" s="623"/>
      <c r="BG524" s="623"/>
      <c r="BH524" s="623"/>
      <c r="BI524" s="623"/>
      <c r="BJ524" s="623"/>
      <c r="BK524" s="623"/>
      <c r="BL524" s="623"/>
      <c r="BN524" s="634"/>
    </row>
    <row r="525" spans="1:66" s="638" customFormat="1" ht="12" customHeight="1">
      <c r="A525" s="643">
        <v>18230021</v>
      </c>
      <c r="B525" s="644" t="s">
        <v>3804</v>
      </c>
      <c r="C525" s="634" t="s">
        <v>1848</v>
      </c>
      <c r="D525" s="635" t="s">
        <v>3098</v>
      </c>
      <c r="E525" s="635"/>
      <c r="F525" s="634"/>
      <c r="G525" s="635"/>
      <c r="H525" s="1168">
        <v>73398572.439999998</v>
      </c>
      <c r="I525" s="1168">
        <v>78485000.75</v>
      </c>
      <c r="J525" s="1168">
        <v>83249909.400000006</v>
      </c>
      <c r="K525" s="1168">
        <v>88976457.760000005</v>
      </c>
      <c r="L525" s="1168">
        <v>93033368.209999993</v>
      </c>
      <c r="M525" s="1168">
        <v>24413457.129999999</v>
      </c>
      <c r="N525" s="1168">
        <v>29703486.449999999</v>
      </c>
      <c r="O525" s="1168">
        <v>35399348.289999999</v>
      </c>
      <c r="P525" s="1168">
        <v>39640293.560000002</v>
      </c>
      <c r="Q525" s="1168">
        <v>44647307.07</v>
      </c>
      <c r="R525" s="1168">
        <v>50057561.130000003</v>
      </c>
      <c r="S525" s="1168">
        <v>55246162.18</v>
      </c>
      <c r="T525" s="1168">
        <v>67242602.5</v>
      </c>
      <c r="U525" s="567"/>
      <c r="V525" s="567">
        <f t="shared" ref="V525:V590" si="269">(H525+T525+SUM(I525:S525)*2)/24</f>
        <v>57764411.616666667</v>
      </c>
      <c r="W525" s="1096"/>
      <c r="X525" s="1097"/>
      <c r="Y525" s="591">
        <f t="shared" si="262"/>
        <v>67242602.5</v>
      </c>
      <c r="Z525" s="899">
        <f t="shared" si="262"/>
        <v>0</v>
      </c>
      <c r="AA525" s="899">
        <f t="shared" si="262"/>
        <v>0</v>
      </c>
      <c r="AB525" s="1080">
        <f t="shared" si="244"/>
        <v>0</v>
      </c>
      <c r="AC525" s="1079">
        <f t="shared" si="245"/>
        <v>0</v>
      </c>
      <c r="AD525" s="899">
        <f t="shared" si="256"/>
        <v>0</v>
      </c>
      <c r="AE525" s="903">
        <f t="shared" si="252"/>
        <v>0</v>
      </c>
      <c r="AF525" s="1080">
        <f t="shared" si="253"/>
        <v>0</v>
      </c>
      <c r="AG525" s="1081">
        <f t="shared" si="246"/>
        <v>0</v>
      </c>
      <c r="AH525" s="1079">
        <f t="shared" si="247"/>
        <v>0</v>
      </c>
      <c r="AI525" s="901">
        <f t="shared" si="267"/>
        <v>57764411.616666667</v>
      </c>
      <c r="AJ525" s="899">
        <f t="shared" si="267"/>
        <v>0</v>
      </c>
      <c r="AK525" s="899">
        <f t="shared" si="267"/>
        <v>0</v>
      </c>
      <c r="AL525" s="1080">
        <f t="shared" si="248"/>
        <v>0</v>
      </c>
      <c r="AM525" s="1079">
        <f t="shared" si="249"/>
        <v>0</v>
      </c>
      <c r="AN525" s="899">
        <f t="shared" si="239"/>
        <v>0</v>
      </c>
      <c r="AO525" s="899">
        <f t="shared" si="240"/>
        <v>0</v>
      </c>
      <c r="AP525" s="899">
        <f t="shared" si="250"/>
        <v>0</v>
      </c>
      <c r="AQ525" s="1081">
        <f t="shared" si="259"/>
        <v>0</v>
      </c>
      <c r="AR525" s="1079">
        <f t="shared" si="241"/>
        <v>0</v>
      </c>
      <c r="AS525" s="153"/>
      <c r="AT525" s="1082"/>
      <c r="AU525" s="523"/>
      <c r="AV525" s="1083" t="str">
        <f t="shared" si="242"/>
        <v>CA</v>
      </c>
      <c r="AW525" s="1083" t="str">
        <f t="shared" si="242"/>
        <v>CL</v>
      </c>
      <c r="AX525" s="1083" t="str">
        <f t="shared" si="242"/>
        <v>AIC</v>
      </c>
      <c r="AY525" s="1083" t="str">
        <f t="shared" si="260"/>
        <v>ERB</v>
      </c>
      <c r="AZ525" s="1083" t="str">
        <f t="shared" si="260"/>
        <v>GRB</v>
      </c>
      <c r="BA525" s="1083" t="str">
        <f t="shared" si="260"/>
        <v>Non-Op</v>
      </c>
      <c r="BC525" s="623"/>
      <c r="BD525" s="623"/>
      <c r="BF525" s="623"/>
      <c r="BG525" s="623"/>
      <c r="BH525" s="623"/>
      <c r="BI525" s="623"/>
      <c r="BJ525" s="623"/>
      <c r="BK525" s="623"/>
      <c r="BL525" s="623"/>
      <c r="BN525" s="634"/>
    </row>
    <row r="526" spans="1:66" s="638" customFormat="1" ht="12" customHeight="1">
      <c r="A526" s="643">
        <v>18230031</v>
      </c>
      <c r="B526" s="644" t="s">
        <v>3805</v>
      </c>
      <c r="C526" s="634" t="s">
        <v>1849</v>
      </c>
      <c r="D526" s="635" t="s">
        <v>1382</v>
      </c>
      <c r="E526" s="635"/>
      <c r="F526" s="634"/>
      <c r="G526" s="635"/>
      <c r="H526" s="1168">
        <v>57553295.43</v>
      </c>
      <c r="I526" s="1168">
        <v>57316669.969999999</v>
      </c>
      <c r="J526" s="1168">
        <v>57080044.509999998</v>
      </c>
      <c r="K526" s="1168">
        <v>56843419.049999997</v>
      </c>
      <c r="L526" s="1168">
        <v>56606793.590000004</v>
      </c>
      <c r="M526" s="1168">
        <v>56370168.130000003</v>
      </c>
      <c r="N526" s="1168">
        <v>56133542.670000002</v>
      </c>
      <c r="O526" s="1168">
        <v>55896917.210000001</v>
      </c>
      <c r="P526" s="1168">
        <v>55660291.75</v>
      </c>
      <c r="Q526" s="1168">
        <v>55423666.289999999</v>
      </c>
      <c r="R526" s="1168">
        <v>55187040.829999998</v>
      </c>
      <c r="S526" s="1168">
        <v>54950415.369999997</v>
      </c>
      <c r="T526" s="1168">
        <v>59763153.590000004</v>
      </c>
      <c r="U526" s="567"/>
      <c r="V526" s="567">
        <f t="shared" si="269"/>
        <v>56343932.82333333</v>
      </c>
      <c r="W526" s="1084" t="s">
        <v>1850</v>
      </c>
      <c r="X526" s="1085"/>
      <c r="Y526" s="591">
        <f t="shared" si="262"/>
        <v>0</v>
      </c>
      <c r="Z526" s="899">
        <f t="shared" si="262"/>
        <v>0</v>
      </c>
      <c r="AA526" s="899">
        <f t="shared" si="262"/>
        <v>0</v>
      </c>
      <c r="AB526" s="1080">
        <f t="shared" si="244"/>
        <v>59763153.590000004</v>
      </c>
      <c r="AC526" s="1079">
        <f t="shared" si="245"/>
        <v>0</v>
      </c>
      <c r="AD526" s="899">
        <f t="shared" si="256"/>
        <v>59763153.590000004</v>
      </c>
      <c r="AE526" s="903">
        <f t="shared" si="252"/>
        <v>0</v>
      </c>
      <c r="AF526" s="1080">
        <f t="shared" si="253"/>
        <v>0</v>
      </c>
      <c r="AG526" s="1081">
        <f t="shared" si="246"/>
        <v>59763153.590000004</v>
      </c>
      <c r="AH526" s="1079">
        <f t="shared" si="247"/>
        <v>0</v>
      </c>
      <c r="AI526" s="901">
        <f t="shared" si="267"/>
        <v>0</v>
      </c>
      <c r="AJ526" s="899">
        <f t="shared" si="267"/>
        <v>0</v>
      </c>
      <c r="AK526" s="899">
        <f t="shared" si="267"/>
        <v>0</v>
      </c>
      <c r="AL526" s="1080">
        <f t="shared" si="248"/>
        <v>56343932.82333333</v>
      </c>
      <c r="AM526" s="1079">
        <f t="shared" si="249"/>
        <v>0</v>
      </c>
      <c r="AN526" s="899">
        <f t="shared" si="239"/>
        <v>56343932.82333333</v>
      </c>
      <c r="AO526" s="899">
        <f t="shared" si="240"/>
        <v>0</v>
      </c>
      <c r="AP526" s="899">
        <f t="shared" si="250"/>
        <v>0</v>
      </c>
      <c r="AQ526" s="1081">
        <f t="shared" si="259"/>
        <v>56343932.82333333</v>
      </c>
      <c r="AR526" s="1079">
        <f t="shared" ref="AR526:AR591" si="270">AQ526-AL526</f>
        <v>0</v>
      </c>
      <c r="AS526" s="153"/>
      <c r="AT526" s="1082"/>
      <c r="AU526" s="523"/>
      <c r="AV526" s="1083" t="str">
        <f t="shared" ref="AV526:AX591" si="271">IF(VALUE(Y526),AV$7,IF(ISBLANK(Y526),"",AV$7))</f>
        <v>CA</v>
      </c>
      <c r="AW526" s="1083" t="str">
        <f t="shared" si="271"/>
        <v>CL</v>
      </c>
      <c r="AX526" s="1083" t="str">
        <f t="shared" si="271"/>
        <v>AIC</v>
      </c>
      <c r="AY526" s="1083" t="str">
        <f t="shared" si="260"/>
        <v>ERB</v>
      </c>
      <c r="AZ526" s="1083" t="str">
        <f t="shared" si="260"/>
        <v>GRB</v>
      </c>
      <c r="BA526" s="1083" t="str">
        <f t="shared" si="260"/>
        <v>Non-Op</v>
      </c>
      <c r="BC526" s="623"/>
      <c r="BD526" s="623"/>
      <c r="BF526" s="623"/>
      <c r="BG526" s="623"/>
      <c r="BH526" s="623"/>
      <c r="BI526" s="623"/>
      <c r="BJ526" s="623"/>
      <c r="BK526" s="623"/>
      <c r="BL526" s="623"/>
      <c r="BN526" s="634"/>
    </row>
    <row r="527" spans="1:66" s="638" customFormat="1" ht="12" customHeight="1">
      <c r="A527" s="643">
        <v>18230032</v>
      </c>
      <c r="B527" s="644" t="s">
        <v>3806</v>
      </c>
      <c r="C527" s="634" t="s">
        <v>1851</v>
      </c>
      <c r="D527" s="635" t="s">
        <v>3098</v>
      </c>
      <c r="E527" s="635"/>
      <c r="F527" s="634"/>
      <c r="G527" s="635"/>
      <c r="H527" s="1168">
        <v>17755124.800000001</v>
      </c>
      <c r="I527" s="1168">
        <v>19197266.879999999</v>
      </c>
      <c r="J527" s="1168">
        <v>20178828.960000001</v>
      </c>
      <c r="K527" s="1168">
        <v>21362880.260000002</v>
      </c>
      <c r="L527" s="1168">
        <v>22423575.59</v>
      </c>
      <c r="M527" s="1168">
        <v>6661648.3200000003</v>
      </c>
      <c r="N527" s="1168">
        <v>7816549.3600000003</v>
      </c>
      <c r="O527" s="1168">
        <v>8941404.6699999999</v>
      </c>
      <c r="P527" s="1168">
        <v>9420475.5999999996</v>
      </c>
      <c r="Q527" s="1168">
        <v>10938539.890000001</v>
      </c>
      <c r="R527" s="1168">
        <v>11945645.960000001</v>
      </c>
      <c r="S527" s="1168">
        <v>13369766.58</v>
      </c>
      <c r="T527" s="1168">
        <v>15079957.09</v>
      </c>
      <c r="U527" s="567"/>
      <c r="V527" s="567">
        <f t="shared" si="269"/>
        <v>14056176.917916669</v>
      </c>
      <c r="W527" s="1084"/>
      <c r="X527" s="1085"/>
      <c r="Y527" s="591">
        <f t="shared" si="262"/>
        <v>15079957.09</v>
      </c>
      <c r="Z527" s="899">
        <f t="shared" si="262"/>
        <v>0</v>
      </c>
      <c r="AA527" s="899">
        <f t="shared" si="262"/>
        <v>0</v>
      </c>
      <c r="AB527" s="1080">
        <f t="shared" si="244"/>
        <v>0</v>
      </c>
      <c r="AC527" s="1079">
        <f t="shared" si="245"/>
        <v>0</v>
      </c>
      <c r="AD527" s="899">
        <f t="shared" si="256"/>
        <v>0</v>
      </c>
      <c r="AE527" s="903">
        <f t="shared" si="252"/>
        <v>0</v>
      </c>
      <c r="AF527" s="1080">
        <f t="shared" si="253"/>
        <v>0</v>
      </c>
      <c r="AG527" s="1081">
        <f t="shared" si="246"/>
        <v>0</v>
      </c>
      <c r="AH527" s="1079">
        <f t="shared" si="247"/>
        <v>0</v>
      </c>
      <c r="AI527" s="901">
        <f t="shared" si="267"/>
        <v>14056176.917916669</v>
      </c>
      <c r="AJ527" s="899">
        <f t="shared" si="267"/>
        <v>0</v>
      </c>
      <c r="AK527" s="899">
        <f t="shared" si="267"/>
        <v>0</v>
      </c>
      <c r="AL527" s="1080">
        <f t="shared" si="248"/>
        <v>0</v>
      </c>
      <c r="AM527" s="1079">
        <f t="shared" si="249"/>
        <v>0</v>
      </c>
      <c r="AN527" s="899">
        <f t="shared" ref="AN527:AN590" si="272">IF($D527=AN$5,$V527,IF($D527=AN$4, $V527*$AK$1,0))</f>
        <v>0</v>
      </c>
      <c r="AO527" s="899">
        <f t="shared" ref="AO527:AO590" si="273">IF($D527=AO$5,$V527,IF($D527=AO$4, $V527*$AK$2,0))</f>
        <v>0</v>
      </c>
      <c r="AP527" s="899">
        <f t="shared" si="250"/>
        <v>0</v>
      </c>
      <c r="AQ527" s="1081">
        <f t="shared" si="259"/>
        <v>0</v>
      </c>
      <c r="AR527" s="1079">
        <f t="shared" si="270"/>
        <v>0</v>
      </c>
      <c r="AS527" s="153"/>
      <c r="AT527" s="1082"/>
      <c r="AU527" s="523"/>
      <c r="AV527" s="1083" t="str">
        <f t="shared" si="271"/>
        <v>CA</v>
      </c>
      <c r="AW527" s="1083" t="str">
        <f t="shared" si="271"/>
        <v>CL</v>
      </c>
      <c r="AX527" s="1083" t="str">
        <f t="shared" si="271"/>
        <v>AIC</v>
      </c>
      <c r="AY527" s="1083" t="str">
        <f t="shared" si="260"/>
        <v>ERB</v>
      </c>
      <c r="AZ527" s="1083" t="str">
        <f t="shared" si="260"/>
        <v>GRB</v>
      </c>
      <c r="BA527" s="1083" t="str">
        <f t="shared" si="260"/>
        <v>Non-Op</v>
      </c>
      <c r="BC527" s="623"/>
      <c r="BD527" s="623"/>
      <c r="BF527" s="623"/>
      <c r="BG527" s="623"/>
      <c r="BH527" s="623"/>
      <c r="BI527" s="623"/>
      <c r="BJ527" s="623"/>
      <c r="BK527" s="623"/>
      <c r="BL527" s="623"/>
      <c r="BN527" s="634"/>
    </row>
    <row r="528" spans="1:66" s="638" customFormat="1" ht="12" customHeight="1">
      <c r="A528" s="643">
        <v>18230041</v>
      </c>
      <c r="B528" s="644" t="s">
        <v>3807</v>
      </c>
      <c r="C528" s="634" t="s">
        <v>1852</v>
      </c>
      <c r="D528" s="635" t="s">
        <v>1382</v>
      </c>
      <c r="E528" s="635"/>
      <c r="F528" s="634"/>
      <c r="G528" s="635"/>
      <c r="H528" s="1168">
        <v>21589277</v>
      </c>
      <c r="I528" s="1168">
        <v>21589277</v>
      </c>
      <c r="J528" s="1168">
        <v>21589277</v>
      </c>
      <c r="K528" s="1168">
        <v>21589277</v>
      </c>
      <c r="L528" s="1168">
        <v>21589277</v>
      </c>
      <c r="M528" s="1168">
        <v>21589277</v>
      </c>
      <c r="N528" s="1168">
        <v>21589277</v>
      </c>
      <c r="O528" s="1168">
        <v>21589277</v>
      </c>
      <c r="P528" s="1168">
        <v>21589277</v>
      </c>
      <c r="Q528" s="1168">
        <v>21589277</v>
      </c>
      <c r="R528" s="1168">
        <v>21589277</v>
      </c>
      <c r="S528" s="1168">
        <v>21589277</v>
      </c>
      <c r="T528" s="1168">
        <v>21589277</v>
      </c>
      <c r="U528" s="567"/>
      <c r="V528" s="567">
        <f t="shared" si="269"/>
        <v>21589277</v>
      </c>
      <c r="W528" s="1084">
        <v>7</v>
      </c>
      <c r="X528" s="1085"/>
      <c r="Y528" s="591">
        <f t="shared" ref="Y528:AA547" si="274">IF($D528=Y$5,$T528,0)</f>
        <v>0</v>
      </c>
      <c r="Z528" s="899">
        <f t="shared" si="274"/>
        <v>0</v>
      </c>
      <c r="AA528" s="899">
        <f t="shared" si="274"/>
        <v>0</v>
      </c>
      <c r="AB528" s="1080">
        <f t="shared" ref="AB528:AB593" si="275">T528-SUM(Y528:AA528)</f>
        <v>21589277</v>
      </c>
      <c r="AC528" s="1079">
        <f t="shared" ref="AC528:AC593" si="276">T528-SUM(Y528:AA528)-AB528</f>
        <v>0</v>
      </c>
      <c r="AD528" s="899">
        <f t="shared" si="256"/>
        <v>21589277</v>
      </c>
      <c r="AE528" s="903">
        <f t="shared" si="252"/>
        <v>0</v>
      </c>
      <c r="AF528" s="1080">
        <f t="shared" si="253"/>
        <v>0</v>
      </c>
      <c r="AG528" s="1081">
        <f t="shared" ref="AG528:AG593" si="277">SUM(AD528:AF528)</f>
        <v>21589277</v>
      </c>
      <c r="AH528" s="1079">
        <f t="shared" ref="AH528:AH593" si="278">AG528-AB528</f>
        <v>0</v>
      </c>
      <c r="AI528" s="901">
        <f t="shared" si="267"/>
        <v>0</v>
      </c>
      <c r="AJ528" s="899">
        <f t="shared" si="267"/>
        <v>0</v>
      </c>
      <c r="AK528" s="899">
        <f t="shared" si="267"/>
        <v>0</v>
      </c>
      <c r="AL528" s="1080">
        <f t="shared" ref="AL528:AL593" si="279">V528-SUM(AI528:AK528)</f>
        <v>21589277</v>
      </c>
      <c r="AM528" s="1079">
        <f t="shared" ref="AM528:AM593" si="280">V528-SUM(AI528:AK528)-AL528</f>
        <v>0</v>
      </c>
      <c r="AN528" s="899">
        <f t="shared" si="272"/>
        <v>21589277</v>
      </c>
      <c r="AO528" s="899">
        <f t="shared" si="273"/>
        <v>0</v>
      </c>
      <c r="AP528" s="899">
        <f t="shared" ref="AP528:AP593" si="281">IF($D528=AP$5,$V528,IF($D528=AP$4, $V528*$AL$2,0))</f>
        <v>0</v>
      </c>
      <c r="AQ528" s="1081">
        <f t="shared" si="259"/>
        <v>21589277</v>
      </c>
      <c r="AR528" s="1079">
        <f t="shared" si="270"/>
        <v>0</v>
      </c>
      <c r="AS528" s="153"/>
      <c r="AT528" s="1082"/>
      <c r="AU528" s="523"/>
      <c r="AV528" s="1083" t="str">
        <f t="shared" si="271"/>
        <v>CA</v>
      </c>
      <c r="AW528" s="1083" t="str">
        <f t="shared" si="271"/>
        <v>CL</v>
      </c>
      <c r="AX528" s="1083" t="str">
        <f t="shared" si="271"/>
        <v>AIC</v>
      </c>
      <c r="AY528" s="1083" t="str">
        <f t="shared" si="260"/>
        <v>ERB</v>
      </c>
      <c r="AZ528" s="1083" t="str">
        <f t="shared" si="260"/>
        <v>GRB</v>
      </c>
      <c r="BA528" s="1083" t="str">
        <f t="shared" si="260"/>
        <v>Non-Op</v>
      </c>
      <c r="BC528" s="623"/>
      <c r="BD528" s="623"/>
      <c r="BF528" s="623"/>
      <c r="BG528" s="623"/>
      <c r="BH528" s="623"/>
      <c r="BI528" s="623"/>
      <c r="BJ528" s="623"/>
      <c r="BK528" s="623"/>
      <c r="BL528" s="623"/>
      <c r="BN528" s="634"/>
    </row>
    <row r="529" spans="1:66" s="638" customFormat="1" ht="12" customHeight="1">
      <c r="A529" s="643">
        <v>18230042</v>
      </c>
      <c r="B529" s="644" t="s">
        <v>3808</v>
      </c>
      <c r="C529" s="634" t="s">
        <v>1853</v>
      </c>
      <c r="D529" s="635" t="s">
        <v>3098</v>
      </c>
      <c r="E529" s="635"/>
      <c r="F529" s="634"/>
      <c r="G529" s="635"/>
      <c r="H529" s="1168">
        <v>-7669477.5300000003</v>
      </c>
      <c r="I529" s="1168">
        <v>-9982365.4199999999</v>
      </c>
      <c r="J529" s="1168">
        <v>-12111546.4</v>
      </c>
      <c r="K529" s="1168">
        <v>-14140323.58</v>
      </c>
      <c r="L529" s="1168">
        <v>-15352718.550000001</v>
      </c>
      <c r="M529" s="1168">
        <v>1497206.27</v>
      </c>
      <c r="N529" s="1168">
        <v>694726.6</v>
      </c>
      <c r="O529" s="1168">
        <v>132656.54</v>
      </c>
      <c r="P529" s="1168">
        <v>-395930.97</v>
      </c>
      <c r="Q529" s="1168">
        <v>-1010492.91</v>
      </c>
      <c r="R529" s="1168">
        <v>-2279005.19</v>
      </c>
      <c r="S529" s="1168">
        <v>-4522408.29</v>
      </c>
      <c r="T529" s="1168">
        <v>-7157709.3499999996</v>
      </c>
      <c r="U529" s="567"/>
      <c r="V529" s="567">
        <f t="shared" si="269"/>
        <v>-5406982.9449999994</v>
      </c>
      <c r="W529" s="1084"/>
      <c r="X529" s="1085"/>
      <c r="Y529" s="591">
        <f t="shared" si="274"/>
        <v>-7157709.3499999996</v>
      </c>
      <c r="Z529" s="899">
        <f t="shared" si="274"/>
        <v>0</v>
      </c>
      <c r="AA529" s="899">
        <f t="shared" si="274"/>
        <v>0</v>
      </c>
      <c r="AB529" s="1080">
        <f t="shared" si="275"/>
        <v>0</v>
      </c>
      <c r="AC529" s="1079">
        <f t="shared" si="276"/>
        <v>0</v>
      </c>
      <c r="AD529" s="899">
        <f t="shared" si="256"/>
        <v>0</v>
      </c>
      <c r="AE529" s="903">
        <f t="shared" si="252"/>
        <v>0</v>
      </c>
      <c r="AF529" s="1080">
        <f t="shared" si="253"/>
        <v>0</v>
      </c>
      <c r="AG529" s="1081">
        <f t="shared" si="277"/>
        <v>0</v>
      </c>
      <c r="AH529" s="1079">
        <f t="shared" si="278"/>
        <v>0</v>
      </c>
      <c r="AI529" s="901">
        <f t="shared" si="267"/>
        <v>-5406982.9449999994</v>
      </c>
      <c r="AJ529" s="899">
        <f t="shared" si="267"/>
        <v>0</v>
      </c>
      <c r="AK529" s="899">
        <f t="shared" si="267"/>
        <v>0</v>
      </c>
      <c r="AL529" s="1080">
        <f t="shared" si="279"/>
        <v>0</v>
      </c>
      <c r="AM529" s="1079">
        <f t="shared" si="280"/>
        <v>0</v>
      </c>
      <c r="AN529" s="899">
        <f t="shared" si="272"/>
        <v>0</v>
      </c>
      <c r="AO529" s="899">
        <f t="shared" si="273"/>
        <v>0</v>
      </c>
      <c r="AP529" s="899">
        <f t="shared" si="281"/>
        <v>0</v>
      </c>
      <c r="AQ529" s="1081">
        <f t="shared" si="259"/>
        <v>0</v>
      </c>
      <c r="AR529" s="1079">
        <f t="shared" si="270"/>
        <v>0</v>
      </c>
      <c r="AS529" s="153"/>
      <c r="AT529" s="1082"/>
      <c r="AU529" s="523"/>
      <c r="AV529" s="1083" t="str">
        <f t="shared" si="271"/>
        <v>CA</v>
      </c>
      <c r="AW529" s="1083" t="str">
        <f t="shared" si="271"/>
        <v>CL</v>
      </c>
      <c r="AX529" s="1083" t="str">
        <f t="shared" si="271"/>
        <v>AIC</v>
      </c>
      <c r="AY529" s="1083" t="str">
        <f t="shared" si="260"/>
        <v>ERB</v>
      </c>
      <c r="AZ529" s="1083" t="str">
        <f t="shared" si="260"/>
        <v>GRB</v>
      </c>
      <c r="BA529" s="1083" t="str">
        <f t="shared" si="260"/>
        <v>Non-Op</v>
      </c>
      <c r="BC529" s="623"/>
      <c r="BD529" s="623"/>
      <c r="BF529" s="623"/>
      <c r="BG529" s="623"/>
      <c r="BH529" s="623"/>
      <c r="BI529" s="623"/>
      <c r="BJ529" s="623"/>
      <c r="BK529" s="623"/>
      <c r="BL529" s="623"/>
      <c r="BN529" s="634"/>
    </row>
    <row r="530" spans="1:66" s="638" customFormat="1" ht="12" customHeight="1">
      <c r="A530" s="643">
        <v>18230051</v>
      </c>
      <c r="B530" s="644" t="s">
        <v>3809</v>
      </c>
      <c r="C530" s="634" t="s">
        <v>1854</v>
      </c>
      <c r="D530" s="635" t="s">
        <v>1382</v>
      </c>
      <c r="E530" s="635"/>
      <c r="F530" s="634"/>
      <c r="G530" s="635"/>
      <c r="H530" s="1168">
        <v>-19023945.75</v>
      </c>
      <c r="I530" s="1168">
        <v>-19071985.640000001</v>
      </c>
      <c r="J530" s="1168">
        <v>-19120025.530000001</v>
      </c>
      <c r="K530" s="1168">
        <v>-19168065.420000002</v>
      </c>
      <c r="L530" s="1168">
        <v>-19216105.309999999</v>
      </c>
      <c r="M530" s="1168">
        <v>-19264145.199999999</v>
      </c>
      <c r="N530" s="1168">
        <v>-19312185.09</v>
      </c>
      <c r="O530" s="1168">
        <v>-19360224.98</v>
      </c>
      <c r="P530" s="1168">
        <v>-19408264.870000001</v>
      </c>
      <c r="Q530" s="1168">
        <v>-19456304.760000002</v>
      </c>
      <c r="R530" s="1168">
        <v>-19504344.649999999</v>
      </c>
      <c r="S530" s="1168">
        <v>-19552384.539999999</v>
      </c>
      <c r="T530" s="1168">
        <v>-19600424.43</v>
      </c>
      <c r="U530" s="567"/>
      <c r="V530" s="567">
        <f t="shared" si="269"/>
        <v>-19312185.09</v>
      </c>
      <c r="W530" s="1084">
        <v>8</v>
      </c>
      <c r="X530" s="1085"/>
      <c r="Y530" s="591">
        <f t="shared" si="274"/>
        <v>0</v>
      </c>
      <c r="Z530" s="899">
        <f t="shared" si="274"/>
        <v>0</v>
      </c>
      <c r="AA530" s="899">
        <f t="shared" si="274"/>
        <v>0</v>
      </c>
      <c r="AB530" s="1080">
        <f t="shared" si="275"/>
        <v>-19600424.43</v>
      </c>
      <c r="AC530" s="1079">
        <f t="shared" si="276"/>
        <v>0</v>
      </c>
      <c r="AD530" s="899">
        <f t="shared" si="256"/>
        <v>-19600424.43</v>
      </c>
      <c r="AE530" s="903">
        <f t="shared" si="252"/>
        <v>0</v>
      </c>
      <c r="AF530" s="1080">
        <f t="shared" si="253"/>
        <v>0</v>
      </c>
      <c r="AG530" s="1081">
        <f t="shared" si="277"/>
        <v>-19600424.43</v>
      </c>
      <c r="AH530" s="1079">
        <f t="shared" si="278"/>
        <v>0</v>
      </c>
      <c r="AI530" s="901">
        <f t="shared" si="267"/>
        <v>0</v>
      </c>
      <c r="AJ530" s="899">
        <f t="shared" si="267"/>
        <v>0</v>
      </c>
      <c r="AK530" s="899">
        <f t="shared" si="267"/>
        <v>0</v>
      </c>
      <c r="AL530" s="1080">
        <f t="shared" si="279"/>
        <v>-19312185.09</v>
      </c>
      <c r="AM530" s="1079">
        <f t="shared" si="280"/>
        <v>0</v>
      </c>
      <c r="AN530" s="899">
        <f t="shared" si="272"/>
        <v>-19312185.09</v>
      </c>
      <c r="AO530" s="899">
        <f t="shared" si="273"/>
        <v>0</v>
      </c>
      <c r="AP530" s="899">
        <f t="shared" si="281"/>
        <v>0</v>
      </c>
      <c r="AQ530" s="1081">
        <f t="shared" si="259"/>
        <v>-19312185.09</v>
      </c>
      <c r="AR530" s="1079">
        <f t="shared" si="270"/>
        <v>0</v>
      </c>
      <c r="AS530" s="153"/>
      <c r="AT530" s="1082"/>
      <c r="AU530" s="523"/>
      <c r="AV530" s="1083" t="str">
        <f t="shared" si="271"/>
        <v>CA</v>
      </c>
      <c r="AW530" s="1083" t="str">
        <f t="shared" si="271"/>
        <v>CL</v>
      </c>
      <c r="AX530" s="1083" t="str">
        <f t="shared" si="271"/>
        <v>AIC</v>
      </c>
      <c r="AY530" s="1083" t="str">
        <f t="shared" si="260"/>
        <v>ERB</v>
      </c>
      <c r="AZ530" s="1083" t="str">
        <f t="shared" si="260"/>
        <v>GRB</v>
      </c>
      <c r="BA530" s="1083" t="str">
        <f t="shared" si="260"/>
        <v>Non-Op</v>
      </c>
      <c r="BC530" s="623"/>
      <c r="BD530" s="623"/>
      <c r="BF530" s="623"/>
      <c r="BG530" s="623"/>
      <c r="BH530" s="623"/>
      <c r="BI530" s="623"/>
      <c r="BJ530" s="623"/>
      <c r="BK530" s="623"/>
      <c r="BL530" s="623"/>
      <c r="BN530" s="634"/>
    </row>
    <row r="531" spans="1:66" s="638" customFormat="1" ht="12" customHeight="1">
      <c r="A531" s="643">
        <v>18230061</v>
      </c>
      <c r="B531" s="644" t="s">
        <v>3810</v>
      </c>
      <c r="C531" s="634" t="s">
        <v>1855</v>
      </c>
      <c r="D531" s="635" t="s">
        <v>1382</v>
      </c>
      <c r="E531" s="635"/>
      <c r="F531" s="634"/>
      <c r="G531" s="635"/>
      <c r="H531" s="1168">
        <v>622429</v>
      </c>
      <c r="I531" s="1168">
        <v>610862</v>
      </c>
      <c r="J531" s="1168">
        <v>599295</v>
      </c>
      <c r="K531" s="1168">
        <v>587728</v>
      </c>
      <c r="L531" s="1168">
        <v>576161</v>
      </c>
      <c r="M531" s="1168">
        <v>564594</v>
      </c>
      <c r="N531" s="1168">
        <v>553027</v>
      </c>
      <c r="O531" s="1168">
        <v>541460</v>
      </c>
      <c r="P531" s="1168">
        <v>529893</v>
      </c>
      <c r="Q531" s="1168">
        <v>518326</v>
      </c>
      <c r="R531" s="1168">
        <v>506759</v>
      </c>
      <c r="S531" s="1168">
        <v>495192</v>
      </c>
      <c r="T531" s="1168">
        <v>483625</v>
      </c>
      <c r="U531" s="567"/>
      <c r="V531" s="567">
        <f t="shared" si="269"/>
        <v>553027</v>
      </c>
      <c r="W531" s="1084">
        <v>9</v>
      </c>
      <c r="X531" s="1085"/>
      <c r="Y531" s="591">
        <f t="shared" si="274"/>
        <v>0</v>
      </c>
      <c r="Z531" s="899">
        <f t="shared" si="274"/>
        <v>0</v>
      </c>
      <c r="AA531" s="899">
        <f t="shared" si="274"/>
        <v>0</v>
      </c>
      <c r="AB531" s="1080">
        <f t="shared" si="275"/>
        <v>483625</v>
      </c>
      <c r="AC531" s="1079">
        <f t="shared" si="276"/>
        <v>0</v>
      </c>
      <c r="AD531" s="899">
        <f t="shared" si="256"/>
        <v>483625</v>
      </c>
      <c r="AE531" s="903">
        <f t="shared" si="252"/>
        <v>0</v>
      </c>
      <c r="AF531" s="1080">
        <f t="shared" si="253"/>
        <v>0</v>
      </c>
      <c r="AG531" s="1081">
        <f t="shared" si="277"/>
        <v>483625</v>
      </c>
      <c r="AH531" s="1079">
        <f t="shared" si="278"/>
        <v>0</v>
      </c>
      <c r="AI531" s="901">
        <f t="shared" si="267"/>
        <v>0</v>
      </c>
      <c r="AJ531" s="899">
        <f t="shared" si="267"/>
        <v>0</v>
      </c>
      <c r="AK531" s="899">
        <f t="shared" si="267"/>
        <v>0</v>
      </c>
      <c r="AL531" s="1080">
        <f t="shared" si="279"/>
        <v>553027</v>
      </c>
      <c r="AM531" s="1079">
        <f t="shared" si="280"/>
        <v>0</v>
      </c>
      <c r="AN531" s="899">
        <f t="shared" si="272"/>
        <v>553027</v>
      </c>
      <c r="AO531" s="899">
        <f t="shared" si="273"/>
        <v>0</v>
      </c>
      <c r="AP531" s="899">
        <f t="shared" si="281"/>
        <v>0</v>
      </c>
      <c r="AQ531" s="1081">
        <f t="shared" si="259"/>
        <v>553027</v>
      </c>
      <c r="AR531" s="1079">
        <f t="shared" si="270"/>
        <v>0</v>
      </c>
      <c r="AS531" s="153"/>
      <c r="AT531" s="1082"/>
      <c r="AU531" s="523"/>
      <c r="AV531" s="1083" t="str">
        <f t="shared" si="271"/>
        <v>CA</v>
      </c>
      <c r="AW531" s="1083" t="str">
        <f t="shared" si="271"/>
        <v>CL</v>
      </c>
      <c r="AX531" s="1083" t="str">
        <f t="shared" si="271"/>
        <v>AIC</v>
      </c>
      <c r="AY531" s="1083" t="str">
        <f t="shared" si="260"/>
        <v>ERB</v>
      </c>
      <c r="AZ531" s="1083" t="str">
        <f t="shared" si="260"/>
        <v>GRB</v>
      </c>
      <c r="BA531" s="1083" t="str">
        <f t="shared" si="260"/>
        <v>Non-Op</v>
      </c>
      <c r="BC531" s="623"/>
      <c r="BD531" s="623"/>
      <c r="BF531" s="623"/>
      <c r="BG531" s="623"/>
      <c r="BH531" s="623"/>
      <c r="BI531" s="623"/>
      <c r="BJ531" s="623"/>
      <c r="BK531" s="623"/>
      <c r="BL531" s="623"/>
      <c r="BN531" s="634"/>
    </row>
    <row r="532" spans="1:66" s="638" customFormat="1" ht="12" customHeight="1">
      <c r="A532" s="643">
        <v>18230071</v>
      </c>
      <c r="B532" s="644" t="s">
        <v>3811</v>
      </c>
      <c r="C532" s="634" t="s">
        <v>1856</v>
      </c>
      <c r="D532" s="635" t="s">
        <v>1382</v>
      </c>
      <c r="E532" s="635"/>
      <c r="F532" s="634"/>
      <c r="G532" s="635"/>
      <c r="H532" s="1168">
        <v>0</v>
      </c>
      <c r="I532" s="1168">
        <v>0</v>
      </c>
      <c r="J532" s="1168">
        <v>0</v>
      </c>
      <c r="K532" s="1168">
        <v>0</v>
      </c>
      <c r="L532" s="1168">
        <v>0</v>
      </c>
      <c r="M532" s="1168">
        <v>0</v>
      </c>
      <c r="N532" s="1168">
        <v>0</v>
      </c>
      <c r="O532" s="1168">
        <v>0</v>
      </c>
      <c r="P532" s="1168">
        <v>0</v>
      </c>
      <c r="Q532" s="1168">
        <v>0</v>
      </c>
      <c r="R532" s="1168">
        <v>0</v>
      </c>
      <c r="S532" s="1168">
        <v>0</v>
      </c>
      <c r="T532" s="1168">
        <v>0</v>
      </c>
      <c r="U532" s="567"/>
      <c r="V532" s="567">
        <f t="shared" si="269"/>
        <v>0</v>
      </c>
      <c r="W532" s="1084">
        <v>10</v>
      </c>
      <c r="X532" s="1085"/>
      <c r="Y532" s="591">
        <f t="shared" si="274"/>
        <v>0</v>
      </c>
      <c r="Z532" s="899">
        <f t="shared" si="274"/>
        <v>0</v>
      </c>
      <c r="AA532" s="899">
        <f t="shared" si="274"/>
        <v>0</v>
      </c>
      <c r="AB532" s="1080">
        <f t="shared" si="275"/>
        <v>0</v>
      </c>
      <c r="AC532" s="1079">
        <f t="shared" si="276"/>
        <v>0</v>
      </c>
      <c r="AD532" s="899">
        <f t="shared" si="256"/>
        <v>0</v>
      </c>
      <c r="AE532" s="903">
        <f t="shared" ref="AE532:AE597" si="282">IF($D532=AE$5,$T532,IF($D532=AE$4, $T532*$AK$2,0))</f>
        <v>0</v>
      </c>
      <c r="AF532" s="1080">
        <f t="shared" ref="AF532:AF597" si="283">IF($D532=AF$5,$T532,IF($D532=AF$4, $T532*$AL$2,0))</f>
        <v>0</v>
      </c>
      <c r="AG532" s="1081">
        <f t="shared" si="277"/>
        <v>0</v>
      </c>
      <c r="AH532" s="1079">
        <f t="shared" si="278"/>
        <v>0</v>
      </c>
      <c r="AI532" s="901">
        <f t="shared" si="267"/>
        <v>0</v>
      </c>
      <c r="AJ532" s="899">
        <f t="shared" si="267"/>
        <v>0</v>
      </c>
      <c r="AK532" s="899">
        <f t="shared" si="267"/>
        <v>0</v>
      </c>
      <c r="AL532" s="1080">
        <f t="shared" si="279"/>
        <v>0</v>
      </c>
      <c r="AM532" s="1079">
        <f t="shared" si="280"/>
        <v>0</v>
      </c>
      <c r="AN532" s="899">
        <f t="shared" si="272"/>
        <v>0</v>
      </c>
      <c r="AO532" s="899">
        <f t="shared" si="273"/>
        <v>0</v>
      </c>
      <c r="AP532" s="899">
        <f t="shared" si="281"/>
        <v>0</v>
      </c>
      <c r="AQ532" s="1081">
        <f t="shared" si="259"/>
        <v>0</v>
      </c>
      <c r="AR532" s="1079">
        <f t="shared" si="270"/>
        <v>0</v>
      </c>
      <c r="AS532" s="153"/>
      <c r="AT532" s="1082" t="s">
        <v>2780</v>
      </c>
      <c r="AU532" s="523"/>
      <c r="AV532" s="1083" t="str">
        <f t="shared" si="271"/>
        <v>CA</v>
      </c>
      <c r="AW532" s="1083" t="str">
        <f t="shared" si="271"/>
        <v>CL</v>
      </c>
      <c r="AX532" s="1083" t="str">
        <f t="shared" si="271"/>
        <v>AIC</v>
      </c>
      <c r="AY532" s="1083" t="str">
        <f t="shared" si="260"/>
        <v>ERB</v>
      </c>
      <c r="AZ532" s="1083" t="str">
        <f t="shared" si="260"/>
        <v>GRB</v>
      </c>
      <c r="BA532" s="1083" t="str">
        <f t="shared" si="260"/>
        <v>Non-Op</v>
      </c>
      <c r="BC532" s="623"/>
      <c r="BD532" s="623"/>
      <c r="BF532" s="623"/>
      <c r="BG532" s="623"/>
      <c r="BH532" s="623"/>
      <c r="BI532" s="623"/>
      <c r="BJ532" s="623"/>
      <c r="BK532" s="623"/>
      <c r="BL532" s="623"/>
      <c r="BN532" s="634"/>
    </row>
    <row r="533" spans="1:66" s="638" customFormat="1" ht="12" customHeight="1">
      <c r="A533" s="643">
        <v>18230081</v>
      </c>
      <c r="B533" s="644" t="s">
        <v>3812</v>
      </c>
      <c r="C533" s="634" t="s">
        <v>1857</v>
      </c>
      <c r="D533" s="635" t="s">
        <v>1382</v>
      </c>
      <c r="E533" s="635"/>
      <c r="F533" s="634"/>
      <c r="G533" s="635"/>
      <c r="H533" s="1168">
        <v>0</v>
      </c>
      <c r="I533" s="1168">
        <v>0</v>
      </c>
      <c r="J533" s="1168">
        <v>0</v>
      </c>
      <c r="K533" s="1168">
        <v>0</v>
      </c>
      <c r="L533" s="1168">
        <v>0</v>
      </c>
      <c r="M533" s="1168">
        <v>0</v>
      </c>
      <c r="N533" s="1168">
        <v>0</v>
      </c>
      <c r="O533" s="1168">
        <v>0</v>
      </c>
      <c r="P533" s="1168">
        <v>0</v>
      </c>
      <c r="Q533" s="1168">
        <v>0</v>
      </c>
      <c r="R533" s="1168">
        <v>0</v>
      </c>
      <c r="S533" s="1168">
        <v>0</v>
      </c>
      <c r="T533" s="1168">
        <v>0</v>
      </c>
      <c r="U533" s="567"/>
      <c r="V533" s="567">
        <f t="shared" si="269"/>
        <v>0</v>
      </c>
      <c r="W533" s="1084">
        <v>11</v>
      </c>
      <c r="X533" s="1085"/>
      <c r="Y533" s="591">
        <f t="shared" si="274"/>
        <v>0</v>
      </c>
      <c r="Z533" s="899">
        <f t="shared" si="274"/>
        <v>0</v>
      </c>
      <c r="AA533" s="899">
        <f t="shared" si="274"/>
        <v>0</v>
      </c>
      <c r="AB533" s="1080">
        <f t="shared" si="275"/>
        <v>0</v>
      </c>
      <c r="AC533" s="1079">
        <f t="shared" si="276"/>
        <v>0</v>
      </c>
      <c r="AD533" s="899">
        <f t="shared" si="256"/>
        <v>0</v>
      </c>
      <c r="AE533" s="903">
        <f t="shared" si="282"/>
        <v>0</v>
      </c>
      <c r="AF533" s="1080">
        <f t="shared" si="283"/>
        <v>0</v>
      </c>
      <c r="AG533" s="1081">
        <f t="shared" si="277"/>
        <v>0</v>
      </c>
      <c r="AH533" s="1079">
        <f t="shared" si="278"/>
        <v>0</v>
      </c>
      <c r="AI533" s="901">
        <f t="shared" si="267"/>
        <v>0</v>
      </c>
      <c r="AJ533" s="899">
        <f t="shared" si="267"/>
        <v>0</v>
      </c>
      <c r="AK533" s="899">
        <f t="shared" si="267"/>
        <v>0</v>
      </c>
      <c r="AL533" s="1080">
        <f t="shared" si="279"/>
        <v>0</v>
      </c>
      <c r="AM533" s="1079">
        <f t="shared" si="280"/>
        <v>0</v>
      </c>
      <c r="AN533" s="899">
        <f t="shared" si="272"/>
        <v>0</v>
      </c>
      <c r="AO533" s="899">
        <f t="shared" si="273"/>
        <v>0</v>
      </c>
      <c r="AP533" s="899">
        <f t="shared" si="281"/>
        <v>0</v>
      </c>
      <c r="AQ533" s="1081">
        <f t="shared" si="259"/>
        <v>0</v>
      </c>
      <c r="AR533" s="1079">
        <f t="shared" si="270"/>
        <v>0</v>
      </c>
      <c r="AS533" s="153"/>
      <c r="AT533" s="1082" t="s">
        <v>2780</v>
      </c>
      <c r="AU533" s="523"/>
      <c r="AV533" s="1083" t="str">
        <f t="shared" si="271"/>
        <v>CA</v>
      </c>
      <c r="AW533" s="1083" t="str">
        <f t="shared" si="271"/>
        <v>CL</v>
      </c>
      <c r="AX533" s="1083" t="str">
        <f t="shared" si="271"/>
        <v>AIC</v>
      </c>
      <c r="AY533" s="1083" t="str">
        <f t="shared" si="260"/>
        <v>ERB</v>
      </c>
      <c r="AZ533" s="1083" t="str">
        <f t="shared" si="260"/>
        <v>GRB</v>
      </c>
      <c r="BA533" s="1083" t="str">
        <f t="shared" si="260"/>
        <v>Non-Op</v>
      </c>
      <c r="BC533" s="623"/>
      <c r="BD533" s="623"/>
      <c r="BF533" s="623"/>
      <c r="BG533" s="623"/>
      <c r="BH533" s="623"/>
      <c r="BI533" s="623"/>
      <c r="BJ533" s="623"/>
      <c r="BK533" s="623"/>
      <c r="BL533" s="623"/>
      <c r="BN533" s="634"/>
    </row>
    <row r="534" spans="1:66" s="638" customFormat="1" ht="12" customHeight="1">
      <c r="A534" s="643">
        <v>18230281</v>
      </c>
      <c r="B534" s="644" t="s">
        <v>3813</v>
      </c>
      <c r="C534" s="634" t="s">
        <v>1858</v>
      </c>
      <c r="D534" s="635" t="s">
        <v>1384</v>
      </c>
      <c r="E534" s="635"/>
      <c r="F534" s="634"/>
      <c r="G534" s="635"/>
      <c r="H534" s="1168">
        <v>0</v>
      </c>
      <c r="I534" s="1168">
        <v>0</v>
      </c>
      <c r="J534" s="1168">
        <v>0</v>
      </c>
      <c r="K534" s="1168">
        <v>0</v>
      </c>
      <c r="L534" s="1168">
        <v>0</v>
      </c>
      <c r="M534" s="1168">
        <v>0</v>
      </c>
      <c r="N534" s="1168">
        <v>0</v>
      </c>
      <c r="O534" s="1168">
        <v>0</v>
      </c>
      <c r="P534" s="1168">
        <v>0</v>
      </c>
      <c r="Q534" s="1168">
        <v>0</v>
      </c>
      <c r="R534" s="1168">
        <v>0</v>
      </c>
      <c r="S534" s="1168">
        <v>0</v>
      </c>
      <c r="T534" s="1168">
        <v>0</v>
      </c>
      <c r="U534" s="567"/>
      <c r="V534" s="567">
        <f t="shared" si="269"/>
        <v>0</v>
      </c>
      <c r="W534" s="1084"/>
      <c r="X534" s="1085"/>
      <c r="Y534" s="591">
        <f t="shared" si="274"/>
        <v>0</v>
      </c>
      <c r="Z534" s="899">
        <f t="shared" si="274"/>
        <v>0</v>
      </c>
      <c r="AA534" s="899">
        <f t="shared" si="274"/>
        <v>0</v>
      </c>
      <c r="AB534" s="1080">
        <f t="shared" si="275"/>
        <v>0</v>
      </c>
      <c r="AC534" s="1079">
        <f t="shared" si="276"/>
        <v>0</v>
      </c>
      <c r="AD534" s="899">
        <f t="shared" si="256"/>
        <v>0</v>
      </c>
      <c r="AE534" s="903">
        <f t="shared" si="282"/>
        <v>0</v>
      </c>
      <c r="AF534" s="1080">
        <f t="shared" si="283"/>
        <v>0</v>
      </c>
      <c r="AG534" s="1081">
        <f t="shared" si="277"/>
        <v>0</v>
      </c>
      <c r="AH534" s="1079">
        <f t="shared" si="278"/>
        <v>0</v>
      </c>
      <c r="AI534" s="901">
        <f t="shared" si="267"/>
        <v>0</v>
      </c>
      <c r="AJ534" s="899">
        <f t="shared" si="267"/>
        <v>0</v>
      </c>
      <c r="AK534" s="899">
        <f t="shared" si="267"/>
        <v>0</v>
      </c>
      <c r="AL534" s="1080">
        <f t="shared" si="279"/>
        <v>0</v>
      </c>
      <c r="AM534" s="1079">
        <f t="shared" si="280"/>
        <v>0</v>
      </c>
      <c r="AN534" s="899">
        <f t="shared" si="272"/>
        <v>0</v>
      </c>
      <c r="AO534" s="899">
        <f t="shared" si="273"/>
        <v>0</v>
      </c>
      <c r="AP534" s="899">
        <f t="shared" si="281"/>
        <v>0</v>
      </c>
      <c r="AQ534" s="1081">
        <f t="shared" si="259"/>
        <v>0</v>
      </c>
      <c r="AR534" s="1079">
        <f t="shared" si="270"/>
        <v>0</v>
      </c>
      <c r="AS534" s="153"/>
      <c r="AT534" s="1082" t="s">
        <v>2781</v>
      </c>
      <c r="AU534" s="523"/>
      <c r="AV534" s="1083" t="str">
        <f t="shared" si="271"/>
        <v>CA</v>
      </c>
      <c r="AW534" s="1083" t="str">
        <f t="shared" si="271"/>
        <v>CL</v>
      </c>
      <c r="AX534" s="1083" t="str">
        <f t="shared" si="271"/>
        <v>AIC</v>
      </c>
      <c r="AY534" s="1083" t="str">
        <f t="shared" si="260"/>
        <v>ERB</v>
      </c>
      <c r="AZ534" s="1083" t="str">
        <f t="shared" si="260"/>
        <v>GRB</v>
      </c>
      <c r="BA534" s="1083" t="str">
        <f t="shared" si="260"/>
        <v>Non-Op</v>
      </c>
      <c r="BC534" s="623"/>
      <c r="BD534" s="623"/>
      <c r="BF534" s="623"/>
      <c r="BG534" s="623"/>
      <c r="BH534" s="623"/>
      <c r="BI534" s="623"/>
      <c r="BJ534" s="623"/>
      <c r="BK534" s="623"/>
      <c r="BL534" s="623"/>
      <c r="BN534" s="634"/>
    </row>
    <row r="535" spans="1:66" s="638" customFormat="1" ht="12" customHeight="1">
      <c r="A535" s="645">
        <v>18230291</v>
      </c>
      <c r="B535" s="646" t="s">
        <v>3814</v>
      </c>
      <c r="C535" s="647" t="s">
        <v>1859</v>
      </c>
      <c r="D535" s="648" t="s">
        <v>1384</v>
      </c>
      <c r="E535" s="648"/>
      <c r="F535" s="647"/>
      <c r="G535" s="648"/>
      <c r="H535" s="1171">
        <v>0</v>
      </c>
      <c r="I535" s="1171">
        <v>0</v>
      </c>
      <c r="J535" s="1171">
        <v>0</v>
      </c>
      <c r="K535" s="1171">
        <v>0</v>
      </c>
      <c r="L535" s="1171">
        <v>0</v>
      </c>
      <c r="M535" s="1171">
        <v>0</v>
      </c>
      <c r="N535" s="1171">
        <v>0</v>
      </c>
      <c r="O535" s="1171">
        <v>0</v>
      </c>
      <c r="P535" s="1171">
        <v>0</v>
      </c>
      <c r="Q535" s="1171">
        <v>0</v>
      </c>
      <c r="R535" s="1171">
        <v>0</v>
      </c>
      <c r="S535" s="1171">
        <v>0</v>
      </c>
      <c r="T535" s="1171">
        <v>0</v>
      </c>
      <c r="U535" s="569"/>
      <c r="V535" s="569">
        <f t="shared" si="269"/>
        <v>0</v>
      </c>
      <c r="W535" s="1084"/>
      <c r="X535" s="1085"/>
      <c r="Y535" s="591">
        <f t="shared" si="274"/>
        <v>0</v>
      </c>
      <c r="Z535" s="899">
        <f t="shared" si="274"/>
        <v>0</v>
      </c>
      <c r="AA535" s="899">
        <f t="shared" si="274"/>
        <v>0</v>
      </c>
      <c r="AB535" s="1080">
        <f t="shared" si="275"/>
        <v>0</v>
      </c>
      <c r="AC535" s="1079">
        <f t="shared" si="276"/>
        <v>0</v>
      </c>
      <c r="AD535" s="899">
        <f t="shared" si="256"/>
        <v>0</v>
      </c>
      <c r="AE535" s="903">
        <f t="shared" si="282"/>
        <v>0</v>
      </c>
      <c r="AF535" s="1080">
        <f t="shared" si="283"/>
        <v>0</v>
      </c>
      <c r="AG535" s="1081">
        <f t="shared" si="277"/>
        <v>0</v>
      </c>
      <c r="AH535" s="1079">
        <f t="shared" si="278"/>
        <v>0</v>
      </c>
      <c r="AI535" s="901">
        <f t="shared" si="267"/>
        <v>0</v>
      </c>
      <c r="AJ535" s="899">
        <f t="shared" si="267"/>
        <v>0</v>
      </c>
      <c r="AK535" s="899">
        <f t="shared" si="267"/>
        <v>0</v>
      </c>
      <c r="AL535" s="1080">
        <f t="shared" si="279"/>
        <v>0</v>
      </c>
      <c r="AM535" s="1079">
        <f t="shared" si="280"/>
        <v>0</v>
      </c>
      <c r="AN535" s="899">
        <f t="shared" si="272"/>
        <v>0</v>
      </c>
      <c r="AO535" s="899">
        <f t="shared" si="273"/>
        <v>0</v>
      </c>
      <c r="AP535" s="899">
        <f t="shared" si="281"/>
        <v>0</v>
      </c>
      <c r="AQ535" s="1081">
        <f t="shared" si="259"/>
        <v>0</v>
      </c>
      <c r="AR535" s="1079">
        <f t="shared" si="270"/>
        <v>0</v>
      </c>
      <c r="AS535" s="153"/>
      <c r="AT535" s="1082"/>
      <c r="AU535" s="523"/>
      <c r="AV535" s="1083" t="str">
        <f t="shared" si="271"/>
        <v>CA</v>
      </c>
      <c r="AW535" s="1083" t="str">
        <f t="shared" si="271"/>
        <v>CL</v>
      </c>
      <c r="AX535" s="1083" t="str">
        <f t="shared" si="271"/>
        <v>AIC</v>
      </c>
      <c r="AY535" s="1083" t="str">
        <f t="shared" si="260"/>
        <v>ERB</v>
      </c>
      <c r="AZ535" s="1083" t="str">
        <f t="shared" si="260"/>
        <v>GRB</v>
      </c>
      <c r="BA535" s="1083" t="str">
        <f t="shared" si="260"/>
        <v>Non-Op</v>
      </c>
      <c r="BC535" s="623"/>
      <c r="BD535" s="623"/>
      <c r="BF535" s="623"/>
      <c r="BG535" s="623"/>
      <c r="BH535" s="623"/>
      <c r="BI535" s="623"/>
      <c r="BJ535" s="623"/>
      <c r="BK535" s="623"/>
      <c r="BL535" s="623"/>
      <c r="BN535" s="634"/>
    </row>
    <row r="536" spans="1:66" s="638" customFormat="1" ht="12" customHeight="1">
      <c r="A536" s="643">
        <v>18230311</v>
      </c>
      <c r="B536" s="644" t="s">
        <v>3815</v>
      </c>
      <c r="C536" s="634" t="s">
        <v>1860</v>
      </c>
      <c r="D536" s="635" t="s">
        <v>1384</v>
      </c>
      <c r="E536" s="635"/>
      <c r="F536" s="634"/>
      <c r="G536" s="635"/>
      <c r="H536" s="1168">
        <v>32000</v>
      </c>
      <c r="I536" s="1168">
        <v>32000</v>
      </c>
      <c r="J536" s="1168">
        <v>32000</v>
      </c>
      <c r="K536" s="1168">
        <v>32000</v>
      </c>
      <c r="L536" s="1168">
        <v>32000</v>
      </c>
      <c r="M536" s="1168">
        <v>32000</v>
      </c>
      <c r="N536" s="1168">
        <v>32000</v>
      </c>
      <c r="O536" s="1168">
        <v>32000</v>
      </c>
      <c r="P536" s="1168">
        <v>32000</v>
      </c>
      <c r="Q536" s="1168">
        <v>32000</v>
      </c>
      <c r="R536" s="1168">
        <v>32000</v>
      </c>
      <c r="S536" s="1168">
        <v>32000</v>
      </c>
      <c r="T536" s="1168">
        <v>32000</v>
      </c>
      <c r="U536" s="567"/>
      <c r="V536" s="567">
        <f t="shared" si="269"/>
        <v>32000</v>
      </c>
      <c r="W536" s="1084"/>
      <c r="X536" s="1085"/>
      <c r="Y536" s="591">
        <f t="shared" si="274"/>
        <v>0</v>
      </c>
      <c r="Z536" s="899">
        <f t="shared" si="274"/>
        <v>0</v>
      </c>
      <c r="AA536" s="899">
        <f t="shared" si="274"/>
        <v>0</v>
      </c>
      <c r="AB536" s="1080">
        <f t="shared" si="275"/>
        <v>32000</v>
      </c>
      <c r="AC536" s="1079">
        <f t="shared" si="276"/>
        <v>0</v>
      </c>
      <c r="AD536" s="899">
        <f t="shared" si="256"/>
        <v>0</v>
      </c>
      <c r="AE536" s="903">
        <f t="shared" si="282"/>
        <v>0</v>
      </c>
      <c r="AF536" s="1080">
        <f t="shared" si="283"/>
        <v>32000</v>
      </c>
      <c r="AG536" s="1081">
        <f t="shared" si="277"/>
        <v>32000</v>
      </c>
      <c r="AH536" s="1079">
        <f t="shared" si="278"/>
        <v>0</v>
      </c>
      <c r="AI536" s="901">
        <f t="shared" si="267"/>
        <v>0</v>
      </c>
      <c r="AJ536" s="899">
        <f t="shared" si="267"/>
        <v>0</v>
      </c>
      <c r="AK536" s="899">
        <f t="shared" si="267"/>
        <v>0</v>
      </c>
      <c r="AL536" s="1080">
        <f t="shared" si="279"/>
        <v>32000</v>
      </c>
      <c r="AM536" s="1079">
        <f t="shared" si="280"/>
        <v>0</v>
      </c>
      <c r="AN536" s="899">
        <f t="shared" si="272"/>
        <v>0</v>
      </c>
      <c r="AO536" s="899">
        <f t="shared" si="273"/>
        <v>0</v>
      </c>
      <c r="AP536" s="899">
        <f t="shared" si="281"/>
        <v>32000</v>
      </c>
      <c r="AQ536" s="1081">
        <f t="shared" si="259"/>
        <v>32000</v>
      </c>
      <c r="AR536" s="1079">
        <f t="shared" si="270"/>
        <v>0</v>
      </c>
      <c r="AS536" s="153"/>
      <c r="AT536" s="1082"/>
      <c r="AU536" s="523"/>
      <c r="AV536" s="1083" t="str">
        <f t="shared" si="271"/>
        <v>CA</v>
      </c>
      <c r="AW536" s="1083" t="str">
        <f t="shared" si="271"/>
        <v>CL</v>
      </c>
      <c r="AX536" s="1083" t="str">
        <f t="shared" si="271"/>
        <v>AIC</v>
      </c>
      <c r="AY536" s="1083" t="str">
        <f t="shared" si="260"/>
        <v>ERB</v>
      </c>
      <c r="AZ536" s="1083" t="str">
        <f t="shared" si="260"/>
        <v>GRB</v>
      </c>
      <c r="BA536" s="1083" t="str">
        <f t="shared" si="260"/>
        <v>Non-Op</v>
      </c>
      <c r="BC536" s="623"/>
      <c r="BD536" s="623"/>
      <c r="BF536" s="623"/>
      <c r="BG536" s="623"/>
      <c r="BH536" s="623"/>
      <c r="BI536" s="623"/>
      <c r="BJ536" s="623"/>
      <c r="BK536" s="623"/>
      <c r="BL536" s="623"/>
      <c r="BN536" s="634"/>
    </row>
    <row r="537" spans="1:66" s="638" customFormat="1" ht="12" customHeight="1">
      <c r="A537" s="643">
        <v>18230312</v>
      </c>
      <c r="B537" s="644" t="s">
        <v>3816</v>
      </c>
      <c r="C537" s="634" t="s">
        <v>1861</v>
      </c>
      <c r="D537" s="635" t="s">
        <v>3098</v>
      </c>
      <c r="E537" s="635"/>
      <c r="F537" s="683">
        <v>43070</v>
      </c>
      <c r="G537" s="635"/>
      <c r="H537" s="1168">
        <v>-17301750.510000002</v>
      </c>
      <c r="I537" s="1168">
        <v>-16815481.91</v>
      </c>
      <c r="J537" s="1168">
        <v>-16329213.310000001</v>
      </c>
      <c r="K537" s="1168">
        <v>-15842944.710000001</v>
      </c>
      <c r="L537" s="1168">
        <v>-15356676.109999999</v>
      </c>
      <c r="M537" s="1168">
        <v>-14870407.51</v>
      </c>
      <c r="N537" s="1168">
        <v>-14384138.91</v>
      </c>
      <c r="O537" s="1168">
        <v>-13897870.310000001</v>
      </c>
      <c r="P537" s="1168">
        <v>-13411601.710000001</v>
      </c>
      <c r="Q537" s="1168">
        <v>-12925333.109999999</v>
      </c>
      <c r="R537" s="1168">
        <v>-15055951.25</v>
      </c>
      <c r="S537" s="1168">
        <v>-14777401.23</v>
      </c>
      <c r="T537" s="1168">
        <v>-14498851.210000001</v>
      </c>
      <c r="U537" s="567"/>
      <c r="V537" s="567">
        <f t="shared" si="269"/>
        <v>-14963943.410833331</v>
      </c>
      <c r="W537" s="1090"/>
      <c r="X537" s="1105"/>
      <c r="Y537" s="591">
        <f t="shared" si="274"/>
        <v>-14498851.210000001</v>
      </c>
      <c r="Z537" s="899">
        <f t="shared" si="274"/>
        <v>0</v>
      </c>
      <c r="AA537" s="899">
        <f t="shared" si="274"/>
        <v>0</v>
      </c>
      <c r="AB537" s="1080">
        <f t="shared" si="275"/>
        <v>0</v>
      </c>
      <c r="AC537" s="1079">
        <f t="shared" si="276"/>
        <v>0</v>
      </c>
      <c r="AD537" s="899">
        <f t="shared" si="256"/>
        <v>0</v>
      </c>
      <c r="AE537" s="903">
        <f t="shared" si="282"/>
        <v>0</v>
      </c>
      <c r="AF537" s="1080">
        <f t="shared" si="283"/>
        <v>0</v>
      </c>
      <c r="AG537" s="1081">
        <f t="shared" si="277"/>
        <v>0</v>
      </c>
      <c r="AH537" s="1079">
        <f t="shared" si="278"/>
        <v>0</v>
      </c>
      <c r="AI537" s="901">
        <f t="shared" si="267"/>
        <v>-14963943.410833331</v>
      </c>
      <c r="AJ537" s="899">
        <f t="shared" si="267"/>
        <v>0</v>
      </c>
      <c r="AK537" s="899">
        <f t="shared" si="267"/>
        <v>0</v>
      </c>
      <c r="AL537" s="1080">
        <f t="shared" si="279"/>
        <v>0</v>
      </c>
      <c r="AM537" s="1079">
        <f t="shared" si="280"/>
        <v>0</v>
      </c>
      <c r="AN537" s="899">
        <f t="shared" si="272"/>
        <v>0</v>
      </c>
      <c r="AO537" s="899">
        <f t="shared" si="273"/>
        <v>0</v>
      </c>
      <c r="AP537" s="899">
        <f t="shared" si="281"/>
        <v>0</v>
      </c>
      <c r="AQ537" s="1081">
        <f t="shared" si="259"/>
        <v>0</v>
      </c>
      <c r="AR537" s="1079">
        <f t="shared" si="270"/>
        <v>0</v>
      </c>
      <c r="AS537" s="153"/>
      <c r="AT537" s="1082"/>
      <c r="AU537" s="523"/>
      <c r="AV537" s="1083" t="str">
        <f t="shared" si="271"/>
        <v>CA</v>
      </c>
      <c r="AW537" s="1083" t="str">
        <f t="shared" si="271"/>
        <v>CL</v>
      </c>
      <c r="AX537" s="1083" t="str">
        <f t="shared" si="271"/>
        <v>AIC</v>
      </c>
      <c r="AY537" s="1083" t="str">
        <f t="shared" si="260"/>
        <v>ERB</v>
      </c>
      <c r="AZ537" s="1083" t="str">
        <f t="shared" si="260"/>
        <v>GRB</v>
      </c>
      <c r="BA537" s="1083" t="str">
        <f t="shared" si="260"/>
        <v>Non-Op</v>
      </c>
      <c r="BC537" s="623"/>
      <c r="BD537" s="623"/>
      <c r="BF537" s="623"/>
      <c r="BG537" s="623"/>
      <c r="BH537" s="623"/>
      <c r="BI537" s="623"/>
      <c r="BJ537" s="623"/>
      <c r="BK537" s="623"/>
      <c r="BL537" s="623"/>
      <c r="BN537" s="634"/>
    </row>
    <row r="538" spans="1:66" s="638" customFormat="1" ht="12" customHeight="1">
      <c r="A538" s="645">
        <v>18230351</v>
      </c>
      <c r="B538" s="646" t="s">
        <v>3817</v>
      </c>
      <c r="C538" s="647" t="s">
        <v>1862</v>
      </c>
      <c r="D538" s="648" t="s">
        <v>1382</v>
      </c>
      <c r="E538" s="648"/>
      <c r="F538" s="647"/>
      <c r="G538" s="648"/>
      <c r="H538" s="1171">
        <v>83875443.609999999</v>
      </c>
      <c r="I538" s="1171">
        <v>83284771.480000004</v>
      </c>
      <c r="J538" s="1171">
        <v>82694099.349999994</v>
      </c>
      <c r="K538" s="1171">
        <v>82103427.219999999</v>
      </c>
      <c r="L538" s="1171">
        <v>81512755.090000004</v>
      </c>
      <c r="M538" s="1171">
        <v>80922082.959999993</v>
      </c>
      <c r="N538" s="1171">
        <v>80331410.829999998</v>
      </c>
      <c r="O538" s="1171">
        <v>79740738.700000003</v>
      </c>
      <c r="P538" s="1171">
        <v>79150066.569999993</v>
      </c>
      <c r="Q538" s="1171">
        <v>78559394.439999998</v>
      </c>
      <c r="R538" s="1171">
        <v>77968722.310000002</v>
      </c>
      <c r="S538" s="1171">
        <v>77378050.180000007</v>
      </c>
      <c r="T538" s="1171">
        <v>76787378.049999997</v>
      </c>
      <c r="U538" s="569"/>
      <c r="V538" s="569">
        <f t="shared" si="269"/>
        <v>80331410.830000013</v>
      </c>
      <c r="W538" s="1084" t="s">
        <v>1481</v>
      </c>
      <c r="X538" s="1106"/>
      <c r="Y538" s="591">
        <f t="shared" si="274"/>
        <v>0</v>
      </c>
      <c r="Z538" s="899">
        <f t="shared" si="274"/>
        <v>0</v>
      </c>
      <c r="AA538" s="899">
        <f t="shared" si="274"/>
        <v>0</v>
      </c>
      <c r="AB538" s="1080">
        <f t="shared" si="275"/>
        <v>76787378.049999997</v>
      </c>
      <c r="AC538" s="1079">
        <f t="shared" si="276"/>
        <v>0</v>
      </c>
      <c r="AD538" s="899">
        <f t="shared" si="256"/>
        <v>76787378.049999997</v>
      </c>
      <c r="AE538" s="903">
        <f t="shared" si="282"/>
        <v>0</v>
      </c>
      <c r="AF538" s="1080">
        <f t="shared" si="283"/>
        <v>0</v>
      </c>
      <c r="AG538" s="1081">
        <f t="shared" si="277"/>
        <v>76787378.049999997</v>
      </c>
      <c r="AH538" s="1079">
        <f t="shared" si="278"/>
        <v>0</v>
      </c>
      <c r="AI538" s="901">
        <f t="shared" si="267"/>
        <v>0</v>
      </c>
      <c r="AJ538" s="899">
        <f t="shared" si="267"/>
        <v>0</v>
      </c>
      <c r="AK538" s="899">
        <f t="shared" si="267"/>
        <v>0</v>
      </c>
      <c r="AL538" s="1080">
        <f t="shared" si="279"/>
        <v>80331410.830000013</v>
      </c>
      <c r="AM538" s="1079">
        <f t="shared" si="280"/>
        <v>0</v>
      </c>
      <c r="AN538" s="899">
        <f t="shared" si="272"/>
        <v>80331410.830000013</v>
      </c>
      <c r="AO538" s="899">
        <f t="shared" si="273"/>
        <v>0</v>
      </c>
      <c r="AP538" s="899">
        <f t="shared" si="281"/>
        <v>0</v>
      </c>
      <c r="AQ538" s="1081">
        <f t="shared" si="259"/>
        <v>80331410.830000013</v>
      </c>
      <c r="AR538" s="1079">
        <f t="shared" si="270"/>
        <v>0</v>
      </c>
      <c r="AS538" s="153"/>
      <c r="AT538" s="1082"/>
      <c r="AU538" s="523"/>
      <c r="AV538" s="1083" t="str">
        <f t="shared" si="271"/>
        <v>CA</v>
      </c>
      <c r="AW538" s="1083" t="str">
        <f t="shared" si="271"/>
        <v>CL</v>
      </c>
      <c r="AX538" s="1083" t="str">
        <f t="shared" si="271"/>
        <v>AIC</v>
      </c>
      <c r="AY538" s="1083" t="str">
        <f t="shared" si="260"/>
        <v>ERB</v>
      </c>
      <c r="AZ538" s="1083" t="str">
        <f t="shared" si="260"/>
        <v>GRB</v>
      </c>
      <c r="BA538" s="1083" t="str">
        <f t="shared" si="260"/>
        <v>Non-Op</v>
      </c>
      <c r="BC538" s="623"/>
      <c r="BD538" s="623"/>
      <c r="BF538" s="623"/>
      <c r="BG538" s="623"/>
      <c r="BH538" s="623"/>
      <c r="BI538" s="623"/>
      <c r="BJ538" s="623"/>
      <c r="BK538" s="623"/>
      <c r="BL538" s="623"/>
      <c r="BN538" s="634"/>
    </row>
    <row r="539" spans="1:66" s="638" customFormat="1" ht="12" customHeight="1">
      <c r="A539" s="645">
        <v>18230401</v>
      </c>
      <c r="B539" s="646" t="s">
        <v>3818</v>
      </c>
      <c r="C539" s="647" t="s">
        <v>1863</v>
      </c>
      <c r="D539" s="648" t="s">
        <v>1382</v>
      </c>
      <c r="E539" s="648"/>
      <c r="F539" s="647"/>
      <c r="G539" s="648"/>
      <c r="H539" s="1171">
        <v>0</v>
      </c>
      <c r="I539" s="1171">
        <v>0</v>
      </c>
      <c r="J539" s="1171">
        <v>0</v>
      </c>
      <c r="K539" s="1171">
        <v>0</v>
      </c>
      <c r="L539" s="1171">
        <v>0</v>
      </c>
      <c r="M539" s="1171">
        <v>0</v>
      </c>
      <c r="N539" s="1171">
        <v>0</v>
      </c>
      <c r="O539" s="1171">
        <v>0</v>
      </c>
      <c r="P539" s="1171">
        <v>0</v>
      </c>
      <c r="Q539" s="1171">
        <v>0</v>
      </c>
      <c r="R539" s="1171">
        <v>0</v>
      </c>
      <c r="S539" s="1171">
        <v>0</v>
      </c>
      <c r="T539" s="1171">
        <v>0</v>
      </c>
      <c r="U539" s="569"/>
      <c r="V539" s="569">
        <f t="shared" si="269"/>
        <v>0</v>
      </c>
      <c r="W539" s="1084" t="s">
        <v>1842</v>
      </c>
      <c r="X539" s="1085"/>
      <c r="Y539" s="591">
        <f t="shared" si="274"/>
        <v>0</v>
      </c>
      <c r="Z539" s="899">
        <f t="shared" si="274"/>
        <v>0</v>
      </c>
      <c r="AA539" s="899">
        <f t="shared" si="274"/>
        <v>0</v>
      </c>
      <c r="AB539" s="1080">
        <f t="shared" si="275"/>
        <v>0</v>
      </c>
      <c r="AC539" s="1079">
        <f t="shared" si="276"/>
        <v>0</v>
      </c>
      <c r="AD539" s="899">
        <f t="shared" si="256"/>
        <v>0</v>
      </c>
      <c r="AE539" s="903">
        <f t="shared" si="282"/>
        <v>0</v>
      </c>
      <c r="AF539" s="1080">
        <f t="shared" si="283"/>
        <v>0</v>
      </c>
      <c r="AG539" s="1081">
        <f t="shared" si="277"/>
        <v>0</v>
      </c>
      <c r="AH539" s="1079">
        <f t="shared" si="278"/>
        <v>0</v>
      </c>
      <c r="AI539" s="901">
        <f t="shared" si="267"/>
        <v>0</v>
      </c>
      <c r="AJ539" s="899">
        <f t="shared" si="267"/>
        <v>0</v>
      </c>
      <c r="AK539" s="899">
        <f t="shared" si="267"/>
        <v>0</v>
      </c>
      <c r="AL539" s="1080">
        <f t="shared" si="279"/>
        <v>0</v>
      </c>
      <c r="AM539" s="1079">
        <f t="shared" si="280"/>
        <v>0</v>
      </c>
      <c r="AN539" s="899">
        <f t="shared" si="272"/>
        <v>0</v>
      </c>
      <c r="AO539" s="899">
        <f t="shared" si="273"/>
        <v>0</v>
      </c>
      <c r="AP539" s="899">
        <f t="shared" si="281"/>
        <v>0</v>
      </c>
      <c r="AQ539" s="1081">
        <f t="shared" si="259"/>
        <v>0</v>
      </c>
      <c r="AR539" s="1079">
        <f t="shared" si="270"/>
        <v>0</v>
      </c>
      <c r="AS539" s="153"/>
      <c r="AT539" s="1082"/>
      <c r="AU539" s="523"/>
      <c r="AV539" s="1083" t="str">
        <f t="shared" si="271"/>
        <v>CA</v>
      </c>
      <c r="AW539" s="1083" t="str">
        <f t="shared" si="271"/>
        <v>CL</v>
      </c>
      <c r="AX539" s="1083" t="str">
        <f t="shared" si="271"/>
        <v>AIC</v>
      </c>
      <c r="AY539" s="1083" t="str">
        <f t="shared" si="260"/>
        <v>ERB</v>
      </c>
      <c r="AZ539" s="1083" t="str">
        <f t="shared" si="260"/>
        <v>GRB</v>
      </c>
      <c r="BA539" s="1083" t="str">
        <f t="shared" si="260"/>
        <v>Non-Op</v>
      </c>
      <c r="BC539" s="623"/>
      <c r="BD539" s="623"/>
      <c r="BF539" s="623"/>
      <c r="BG539" s="623"/>
      <c r="BH539" s="623"/>
      <c r="BI539" s="623"/>
      <c r="BJ539" s="623"/>
      <c r="BK539" s="623"/>
      <c r="BL539" s="623"/>
      <c r="BN539" s="634"/>
    </row>
    <row r="540" spans="1:66" s="638" customFormat="1" ht="12" customHeight="1">
      <c r="A540" s="645">
        <v>18230431</v>
      </c>
      <c r="B540" s="646" t="s">
        <v>3819</v>
      </c>
      <c r="C540" s="647" t="s">
        <v>1864</v>
      </c>
      <c r="D540" s="648" t="s">
        <v>3098</v>
      </c>
      <c r="E540" s="648"/>
      <c r="F540" s="654">
        <v>43070</v>
      </c>
      <c r="G540" s="648"/>
      <c r="H540" s="1171">
        <v>-1524290.85</v>
      </c>
      <c r="I540" s="1171">
        <v>-1481450.4</v>
      </c>
      <c r="J540" s="1171">
        <v>-1438609.95</v>
      </c>
      <c r="K540" s="1171">
        <v>-1395769.5</v>
      </c>
      <c r="L540" s="1171">
        <v>-1352929.05</v>
      </c>
      <c r="M540" s="1171">
        <v>-1310088.6000000001</v>
      </c>
      <c r="N540" s="1171">
        <v>-1267248.1499999999</v>
      </c>
      <c r="O540" s="1171">
        <v>-1224407.7</v>
      </c>
      <c r="P540" s="1171">
        <v>-1181567.25</v>
      </c>
      <c r="Q540" s="1171">
        <v>-1138726.8</v>
      </c>
      <c r="R540" s="1171">
        <v>-1258618.05</v>
      </c>
      <c r="S540" s="1171">
        <v>-1238172.55</v>
      </c>
      <c r="T540" s="1171">
        <v>-1217727.05</v>
      </c>
      <c r="U540" s="569"/>
      <c r="V540" s="569">
        <f t="shared" si="269"/>
        <v>-1304883.0791666668</v>
      </c>
      <c r="W540" s="1090"/>
      <c r="X540" s="1091"/>
      <c r="Y540" s="591">
        <f t="shared" si="274"/>
        <v>-1217727.05</v>
      </c>
      <c r="Z540" s="899">
        <f t="shared" si="274"/>
        <v>0</v>
      </c>
      <c r="AA540" s="899">
        <f t="shared" si="274"/>
        <v>0</v>
      </c>
      <c r="AB540" s="1080">
        <f t="shared" si="275"/>
        <v>0</v>
      </c>
      <c r="AC540" s="1079">
        <f t="shared" si="276"/>
        <v>0</v>
      </c>
      <c r="AD540" s="899">
        <f t="shared" si="256"/>
        <v>0</v>
      </c>
      <c r="AE540" s="903">
        <f t="shared" si="282"/>
        <v>0</v>
      </c>
      <c r="AF540" s="1080">
        <f t="shared" si="283"/>
        <v>0</v>
      </c>
      <c r="AG540" s="1081">
        <f t="shared" si="277"/>
        <v>0</v>
      </c>
      <c r="AH540" s="1079">
        <f t="shared" si="278"/>
        <v>0</v>
      </c>
      <c r="AI540" s="901">
        <f t="shared" si="267"/>
        <v>-1304883.0791666668</v>
      </c>
      <c r="AJ540" s="899">
        <f t="shared" si="267"/>
        <v>0</v>
      </c>
      <c r="AK540" s="899">
        <f t="shared" si="267"/>
        <v>0</v>
      </c>
      <c r="AL540" s="1080">
        <f t="shared" si="279"/>
        <v>0</v>
      </c>
      <c r="AM540" s="1079">
        <f t="shared" si="280"/>
        <v>0</v>
      </c>
      <c r="AN540" s="899">
        <f t="shared" si="272"/>
        <v>0</v>
      </c>
      <c r="AO540" s="899">
        <f t="shared" si="273"/>
        <v>0</v>
      </c>
      <c r="AP540" s="899">
        <f t="shared" si="281"/>
        <v>0</v>
      </c>
      <c r="AQ540" s="1081">
        <f t="shared" si="259"/>
        <v>0</v>
      </c>
      <c r="AR540" s="1079">
        <f t="shared" si="270"/>
        <v>0</v>
      </c>
      <c r="AS540" s="153"/>
      <c r="AT540" s="1082"/>
      <c r="AU540" s="523"/>
      <c r="AV540" s="1083" t="str">
        <f t="shared" si="271"/>
        <v>CA</v>
      </c>
      <c r="AW540" s="1083" t="str">
        <f t="shared" si="271"/>
        <v>CL</v>
      </c>
      <c r="AX540" s="1083" t="str">
        <f t="shared" si="271"/>
        <v>AIC</v>
      </c>
      <c r="AY540" s="1083" t="str">
        <f t="shared" si="260"/>
        <v>ERB</v>
      </c>
      <c r="AZ540" s="1083" t="str">
        <f t="shared" si="260"/>
        <v>GRB</v>
      </c>
      <c r="BA540" s="1083" t="str">
        <f t="shared" si="260"/>
        <v>Non-Op</v>
      </c>
      <c r="BC540" s="623"/>
      <c r="BD540" s="623"/>
      <c r="BF540" s="623"/>
      <c r="BG540" s="623"/>
      <c r="BH540" s="623"/>
      <c r="BI540" s="623"/>
      <c r="BJ540" s="623"/>
      <c r="BK540" s="623"/>
      <c r="BL540" s="623"/>
      <c r="BN540" s="634"/>
    </row>
    <row r="541" spans="1:66" s="638" customFormat="1" ht="12" customHeight="1">
      <c r="A541" s="643">
        <v>18230501</v>
      </c>
      <c r="B541" s="644" t="s">
        <v>3820</v>
      </c>
      <c r="C541" s="634" t="s">
        <v>1865</v>
      </c>
      <c r="D541" s="635" t="s">
        <v>3098</v>
      </c>
      <c r="E541" s="635"/>
      <c r="F541" s="683">
        <v>43070</v>
      </c>
      <c r="G541" s="635"/>
      <c r="H541" s="1168">
        <v>500685.01</v>
      </c>
      <c r="I541" s="1168">
        <v>431629.01</v>
      </c>
      <c r="J541" s="1168">
        <v>362573.01</v>
      </c>
      <c r="K541" s="1168">
        <v>293517.01</v>
      </c>
      <c r="L541" s="1168">
        <v>224461.01</v>
      </c>
      <c r="M541" s="1168">
        <v>155405.01</v>
      </c>
      <c r="N541" s="1168">
        <v>86349.01</v>
      </c>
      <c r="O541" s="1168">
        <v>17293.009999999998</v>
      </c>
      <c r="P541" s="1168">
        <v>-51762.99</v>
      </c>
      <c r="Q541" s="1168">
        <v>-120818.99</v>
      </c>
      <c r="R541" s="1168">
        <v>0</v>
      </c>
      <c r="S541" s="1168">
        <v>0</v>
      </c>
      <c r="T541" s="1168">
        <v>0</v>
      </c>
      <c r="U541" s="567"/>
      <c r="V541" s="567">
        <f t="shared" si="269"/>
        <v>137415.63291666668</v>
      </c>
      <c r="W541" s="1090"/>
      <c r="X541" s="1091"/>
      <c r="Y541" s="591">
        <f t="shared" si="274"/>
        <v>0</v>
      </c>
      <c r="Z541" s="899">
        <f t="shared" si="274"/>
        <v>0</v>
      </c>
      <c r="AA541" s="899">
        <f t="shared" si="274"/>
        <v>0</v>
      </c>
      <c r="AB541" s="1080">
        <f t="shared" si="275"/>
        <v>0</v>
      </c>
      <c r="AC541" s="1079">
        <f t="shared" si="276"/>
        <v>0</v>
      </c>
      <c r="AD541" s="899">
        <f t="shared" ref="AD541:AD606" si="284">IF($D541=AD$5,$T541,IF($D541=AD$4, $T541*$AK$1,0))</f>
        <v>0</v>
      </c>
      <c r="AE541" s="903">
        <f t="shared" si="282"/>
        <v>0</v>
      </c>
      <c r="AF541" s="1080">
        <f t="shared" si="283"/>
        <v>0</v>
      </c>
      <c r="AG541" s="1081">
        <f t="shared" si="277"/>
        <v>0</v>
      </c>
      <c r="AH541" s="1079">
        <f t="shared" si="278"/>
        <v>0</v>
      </c>
      <c r="AI541" s="901">
        <f t="shared" si="267"/>
        <v>137415.63291666668</v>
      </c>
      <c r="AJ541" s="899">
        <f t="shared" si="267"/>
        <v>0</v>
      </c>
      <c r="AK541" s="899">
        <f t="shared" si="267"/>
        <v>0</v>
      </c>
      <c r="AL541" s="1080">
        <f t="shared" si="279"/>
        <v>0</v>
      </c>
      <c r="AM541" s="1079">
        <f t="shared" si="280"/>
        <v>0</v>
      </c>
      <c r="AN541" s="899">
        <f t="shared" si="272"/>
        <v>0</v>
      </c>
      <c r="AO541" s="899">
        <f t="shared" si="273"/>
        <v>0</v>
      </c>
      <c r="AP541" s="899">
        <f t="shared" si="281"/>
        <v>0</v>
      </c>
      <c r="AQ541" s="1081">
        <f t="shared" si="259"/>
        <v>0</v>
      </c>
      <c r="AR541" s="1079">
        <f t="shared" si="270"/>
        <v>0</v>
      </c>
      <c r="AS541" s="153"/>
      <c r="AT541" s="1082"/>
      <c r="AU541" s="523"/>
      <c r="AV541" s="1083" t="str">
        <f t="shared" si="271"/>
        <v>CA</v>
      </c>
      <c r="AW541" s="1083" t="str">
        <f t="shared" si="271"/>
        <v>CL</v>
      </c>
      <c r="AX541" s="1083" t="str">
        <f t="shared" si="271"/>
        <v>AIC</v>
      </c>
      <c r="AY541" s="1083" t="str">
        <f t="shared" si="260"/>
        <v>ERB</v>
      </c>
      <c r="AZ541" s="1083" t="str">
        <f t="shared" si="260"/>
        <v>GRB</v>
      </c>
      <c r="BA541" s="1083" t="str">
        <f t="shared" si="260"/>
        <v>Non-Op</v>
      </c>
      <c r="BC541" s="623"/>
      <c r="BD541" s="623"/>
      <c r="BF541" s="623"/>
      <c r="BG541" s="623"/>
      <c r="BH541" s="623"/>
      <c r="BI541" s="623"/>
      <c r="BJ541" s="623"/>
      <c r="BK541" s="623"/>
      <c r="BL541" s="623"/>
      <c r="BN541" s="634"/>
    </row>
    <row r="542" spans="1:66" s="638" customFormat="1" ht="12" customHeight="1">
      <c r="A542" s="643">
        <v>18230502</v>
      </c>
      <c r="B542" s="644" t="s">
        <v>3821</v>
      </c>
      <c r="C542" s="634" t="s">
        <v>1866</v>
      </c>
      <c r="D542" s="635" t="s">
        <v>3098</v>
      </c>
      <c r="E542" s="635"/>
      <c r="F542" s="683">
        <v>43070</v>
      </c>
      <c r="G542" s="635"/>
      <c r="H542" s="1168">
        <v>360923.24</v>
      </c>
      <c r="I542" s="1168">
        <v>311142.24</v>
      </c>
      <c r="J542" s="1168">
        <v>261361.24</v>
      </c>
      <c r="K542" s="1168">
        <v>211580.24</v>
      </c>
      <c r="L542" s="1168">
        <v>161799.24</v>
      </c>
      <c r="M542" s="1168">
        <v>112018.24000000001</v>
      </c>
      <c r="N542" s="1168">
        <v>62237.24</v>
      </c>
      <c r="O542" s="1168">
        <v>12456.24</v>
      </c>
      <c r="P542" s="1168">
        <v>-37324.76</v>
      </c>
      <c r="Q542" s="1168">
        <v>-87105.76</v>
      </c>
      <c r="R542" s="1168">
        <v>0</v>
      </c>
      <c r="S542" s="1168">
        <v>0</v>
      </c>
      <c r="T542" s="1168">
        <v>0</v>
      </c>
      <c r="U542" s="567"/>
      <c r="V542" s="567">
        <f t="shared" si="269"/>
        <v>99052.148333333316</v>
      </c>
      <c r="W542" s="1090"/>
      <c r="X542" s="1091"/>
      <c r="Y542" s="591">
        <f t="shared" si="274"/>
        <v>0</v>
      </c>
      <c r="Z542" s="899">
        <f t="shared" si="274"/>
        <v>0</v>
      </c>
      <c r="AA542" s="899">
        <f t="shared" si="274"/>
        <v>0</v>
      </c>
      <c r="AB542" s="1080">
        <f t="shared" si="275"/>
        <v>0</v>
      </c>
      <c r="AC542" s="1079">
        <f t="shared" si="276"/>
        <v>0</v>
      </c>
      <c r="AD542" s="899">
        <f t="shared" si="284"/>
        <v>0</v>
      </c>
      <c r="AE542" s="903">
        <f t="shared" si="282"/>
        <v>0</v>
      </c>
      <c r="AF542" s="1080">
        <f t="shared" si="283"/>
        <v>0</v>
      </c>
      <c r="AG542" s="1081">
        <f t="shared" si="277"/>
        <v>0</v>
      </c>
      <c r="AH542" s="1079">
        <f t="shared" si="278"/>
        <v>0</v>
      </c>
      <c r="AI542" s="901">
        <f t="shared" si="267"/>
        <v>99052.148333333316</v>
      </c>
      <c r="AJ542" s="899">
        <f t="shared" si="267"/>
        <v>0</v>
      </c>
      <c r="AK542" s="899">
        <f t="shared" si="267"/>
        <v>0</v>
      </c>
      <c r="AL542" s="1080">
        <f t="shared" si="279"/>
        <v>0</v>
      </c>
      <c r="AM542" s="1079">
        <f t="shared" si="280"/>
        <v>0</v>
      </c>
      <c r="AN542" s="899">
        <f t="shared" si="272"/>
        <v>0</v>
      </c>
      <c r="AO542" s="899">
        <f t="shared" si="273"/>
        <v>0</v>
      </c>
      <c r="AP542" s="899">
        <f t="shared" si="281"/>
        <v>0</v>
      </c>
      <c r="AQ542" s="1081">
        <f t="shared" si="259"/>
        <v>0</v>
      </c>
      <c r="AR542" s="1079">
        <f t="shared" si="270"/>
        <v>0</v>
      </c>
      <c r="AS542" s="153"/>
      <c r="AT542" s="1082" t="s">
        <v>2779</v>
      </c>
      <c r="AU542" s="523"/>
      <c r="AV542" s="1083" t="str">
        <f t="shared" si="271"/>
        <v>CA</v>
      </c>
      <c r="AW542" s="1083" t="str">
        <f t="shared" si="271"/>
        <v>CL</v>
      </c>
      <c r="AX542" s="1083" t="str">
        <f t="shared" si="271"/>
        <v>AIC</v>
      </c>
      <c r="AY542" s="1083" t="str">
        <f t="shared" si="260"/>
        <v>ERB</v>
      </c>
      <c r="AZ542" s="1083" t="str">
        <f t="shared" si="260"/>
        <v>GRB</v>
      </c>
      <c r="BA542" s="1083" t="str">
        <f t="shared" si="260"/>
        <v>Non-Op</v>
      </c>
      <c r="BC542" s="623"/>
      <c r="BD542" s="623"/>
      <c r="BF542" s="623"/>
      <c r="BG542" s="623"/>
      <c r="BH542" s="623"/>
      <c r="BI542" s="623"/>
      <c r="BJ542" s="623"/>
      <c r="BK542" s="623"/>
      <c r="BL542" s="623"/>
      <c r="BN542" s="634"/>
    </row>
    <row r="543" spans="1:66" s="638" customFormat="1" ht="12" customHeight="1">
      <c r="A543" s="643">
        <v>18230621</v>
      </c>
      <c r="B543" s="644" t="s">
        <v>3822</v>
      </c>
      <c r="C543" s="634" t="s">
        <v>1867</v>
      </c>
      <c r="D543" s="635" t="s">
        <v>3098</v>
      </c>
      <c r="E543" s="635"/>
      <c r="F543" s="634"/>
      <c r="G543" s="635"/>
      <c r="H543" s="1168">
        <v>-58211970.159999996</v>
      </c>
      <c r="I543" s="1168">
        <v>-65494745.490000002</v>
      </c>
      <c r="J543" s="1168">
        <v>-72523219.799999997</v>
      </c>
      <c r="K543" s="1168">
        <v>-79134102.239999995</v>
      </c>
      <c r="L543" s="1168">
        <v>-84389633.599999994</v>
      </c>
      <c r="M543" s="1168">
        <v>-17188502.719999999</v>
      </c>
      <c r="N543" s="1168">
        <v>-23136478.670000002</v>
      </c>
      <c r="O543" s="1168">
        <v>-29829456.260000002</v>
      </c>
      <c r="P543" s="1168">
        <v>-36505187.520000003</v>
      </c>
      <c r="Q543" s="1168">
        <v>-42725930.369999997</v>
      </c>
      <c r="R543" s="1168">
        <v>-49821138.049999997</v>
      </c>
      <c r="S543" s="1168">
        <v>-58155582.350000001</v>
      </c>
      <c r="T543" s="1168">
        <v>-67155398.239999995</v>
      </c>
      <c r="U543" s="567"/>
      <c r="V543" s="567">
        <f t="shared" si="269"/>
        <v>-51798971.772500008</v>
      </c>
      <c r="W543" s="1084"/>
      <c r="X543" s="1085"/>
      <c r="Y543" s="591">
        <f t="shared" si="274"/>
        <v>-67155398.239999995</v>
      </c>
      <c r="Z543" s="899">
        <f t="shared" si="274"/>
        <v>0</v>
      </c>
      <c r="AA543" s="899">
        <f t="shared" si="274"/>
        <v>0</v>
      </c>
      <c r="AB543" s="1080">
        <f t="shared" si="275"/>
        <v>0</v>
      </c>
      <c r="AC543" s="1079">
        <f t="shared" si="276"/>
        <v>0</v>
      </c>
      <c r="AD543" s="899">
        <f t="shared" si="284"/>
        <v>0</v>
      </c>
      <c r="AE543" s="903">
        <f t="shared" si="282"/>
        <v>0</v>
      </c>
      <c r="AF543" s="1080">
        <f t="shared" si="283"/>
        <v>0</v>
      </c>
      <c r="AG543" s="1081">
        <f t="shared" si="277"/>
        <v>0</v>
      </c>
      <c r="AH543" s="1079">
        <f t="shared" si="278"/>
        <v>0</v>
      </c>
      <c r="AI543" s="901">
        <f t="shared" ref="AI543:AK562" si="285">IF($D543=AI$5,$V543,0)</f>
        <v>-51798971.772500008</v>
      </c>
      <c r="AJ543" s="899">
        <f t="shared" si="285"/>
        <v>0</v>
      </c>
      <c r="AK543" s="899">
        <f t="shared" si="285"/>
        <v>0</v>
      </c>
      <c r="AL543" s="1080">
        <f t="shared" si="279"/>
        <v>0</v>
      </c>
      <c r="AM543" s="1079">
        <f t="shared" si="280"/>
        <v>0</v>
      </c>
      <c r="AN543" s="899">
        <f t="shared" si="272"/>
        <v>0</v>
      </c>
      <c r="AO543" s="899">
        <f t="shared" si="273"/>
        <v>0</v>
      </c>
      <c r="AP543" s="899">
        <f t="shared" si="281"/>
        <v>0</v>
      </c>
      <c r="AQ543" s="1081">
        <f t="shared" si="259"/>
        <v>0</v>
      </c>
      <c r="AR543" s="1079">
        <f t="shared" si="270"/>
        <v>0</v>
      </c>
      <c r="AS543" s="153"/>
      <c r="AT543" s="1082"/>
      <c r="AU543" s="523"/>
      <c r="AV543" s="1083" t="str">
        <f t="shared" si="271"/>
        <v>CA</v>
      </c>
      <c r="AW543" s="1083" t="str">
        <f t="shared" si="271"/>
        <v>CL</v>
      </c>
      <c r="AX543" s="1083" t="str">
        <f t="shared" si="271"/>
        <v>AIC</v>
      </c>
      <c r="AY543" s="1083" t="str">
        <f t="shared" si="260"/>
        <v>ERB</v>
      </c>
      <c r="AZ543" s="1083" t="str">
        <f t="shared" si="260"/>
        <v>GRB</v>
      </c>
      <c r="BA543" s="1083" t="str">
        <f t="shared" si="260"/>
        <v>Non-Op</v>
      </c>
      <c r="BC543" s="623"/>
      <c r="BD543" s="623"/>
      <c r="BF543" s="623"/>
      <c r="BG543" s="623"/>
      <c r="BH543" s="623"/>
      <c r="BI543" s="623"/>
      <c r="BJ543" s="623"/>
      <c r="BK543" s="623"/>
      <c r="BL543" s="623"/>
      <c r="BN543" s="634"/>
    </row>
    <row r="544" spans="1:66" s="638" customFormat="1" ht="12" customHeight="1">
      <c r="A544" s="643">
        <v>18230631</v>
      </c>
      <c r="B544" s="644" t="s">
        <v>3823</v>
      </c>
      <c r="C544" s="634" t="s">
        <v>1868</v>
      </c>
      <c r="D544" s="635" t="s">
        <v>1384</v>
      </c>
      <c r="E544" s="635"/>
      <c r="F544" s="634"/>
      <c r="G544" s="635"/>
      <c r="H544" s="1168">
        <v>0</v>
      </c>
      <c r="I544" s="1168">
        <v>0</v>
      </c>
      <c r="J544" s="1168">
        <v>0</v>
      </c>
      <c r="K544" s="1168">
        <v>0</v>
      </c>
      <c r="L544" s="1168">
        <v>0</v>
      </c>
      <c r="M544" s="1168">
        <v>0</v>
      </c>
      <c r="N544" s="1168">
        <v>0</v>
      </c>
      <c r="O544" s="1168">
        <v>0</v>
      </c>
      <c r="P544" s="1168">
        <v>0</v>
      </c>
      <c r="Q544" s="1168">
        <v>0</v>
      </c>
      <c r="R544" s="1168">
        <v>0</v>
      </c>
      <c r="S544" s="1168">
        <v>0</v>
      </c>
      <c r="T544" s="1168">
        <v>0</v>
      </c>
      <c r="U544" s="567"/>
      <c r="V544" s="567">
        <f t="shared" si="269"/>
        <v>0</v>
      </c>
      <c r="W544" s="1084"/>
      <c r="X544" s="1085"/>
      <c r="Y544" s="591">
        <f t="shared" si="274"/>
        <v>0</v>
      </c>
      <c r="Z544" s="899">
        <f t="shared" si="274"/>
        <v>0</v>
      </c>
      <c r="AA544" s="899">
        <f t="shared" si="274"/>
        <v>0</v>
      </c>
      <c r="AB544" s="1080">
        <f t="shared" si="275"/>
        <v>0</v>
      </c>
      <c r="AC544" s="1079">
        <f t="shared" si="276"/>
        <v>0</v>
      </c>
      <c r="AD544" s="899">
        <f t="shared" si="284"/>
        <v>0</v>
      </c>
      <c r="AE544" s="903">
        <f t="shared" si="282"/>
        <v>0</v>
      </c>
      <c r="AF544" s="1080">
        <f t="shared" si="283"/>
        <v>0</v>
      </c>
      <c r="AG544" s="1081">
        <f t="shared" si="277"/>
        <v>0</v>
      </c>
      <c r="AH544" s="1079">
        <f t="shared" si="278"/>
        <v>0</v>
      </c>
      <c r="AI544" s="901">
        <f t="shared" si="285"/>
        <v>0</v>
      </c>
      <c r="AJ544" s="899">
        <f t="shared" si="285"/>
        <v>0</v>
      </c>
      <c r="AK544" s="899">
        <f t="shared" si="285"/>
        <v>0</v>
      </c>
      <c r="AL544" s="1080">
        <f t="shared" si="279"/>
        <v>0</v>
      </c>
      <c r="AM544" s="1079">
        <f t="shared" si="280"/>
        <v>0</v>
      </c>
      <c r="AN544" s="899">
        <f t="shared" si="272"/>
        <v>0</v>
      </c>
      <c r="AO544" s="899">
        <f t="shared" si="273"/>
        <v>0</v>
      </c>
      <c r="AP544" s="899">
        <f t="shared" si="281"/>
        <v>0</v>
      </c>
      <c r="AQ544" s="1081">
        <f t="shared" si="259"/>
        <v>0</v>
      </c>
      <c r="AR544" s="1079">
        <f t="shared" si="270"/>
        <v>0</v>
      </c>
      <c r="AS544" s="153"/>
      <c r="AT544" s="1082" t="s">
        <v>2775</v>
      </c>
      <c r="AU544" s="523"/>
      <c r="AV544" s="1083" t="str">
        <f t="shared" si="271"/>
        <v>CA</v>
      </c>
      <c r="AW544" s="1083" t="str">
        <f t="shared" si="271"/>
        <v>CL</v>
      </c>
      <c r="AX544" s="1083" t="str">
        <f t="shared" si="271"/>
        <v>AIC</v>
      </c>
      <c r="AY544" s="1083" t="str">
        <f t="shared" si="260"/>
        <v>ERB</v>
      </c>
      <c r="AZ544" s="1083" t="str">
        <f t="shared" si="260"/>
        <v>GRB</v>
      </c>
      <c r="BA544" s="1083" t="str">
        <f t="shared" si="260"/>
        <v>Non-Op</v>
      </c>
      <c r="BC544" s="623"/>
      <c r="BD544" s="623"/>
      <c r="BF544" s="623"/>
      <c r="BG544" s="623"/>
      <c r="BH544" s="623"/>
      <c r="BI544" s="623"/>
      <c r="BJ544" s="623"/>
      <c r="BK544" s="623"/>
      <c r="BL544" s="623"/>
      <c r="BN544" s="634"/>
    </row>
    <row r="545" spans="1:66" s="638" customFormat="1" ht="12" customHeight="1">
      <c r="A545" s="643">
        <v>18230691</v>
      </c>
      <c r="B545" s="644" t="s">
        <v>3824</v>
      </c>
      <c r="C545" s="634" t="s">
        <v>1869</v>
      </c>
      <c r="D545" s="635" t="s">
        <v>1382</v>
      </c>
      <c r="E545" s="635"/>
      <c r="F545" s="634"/>
      <c r="G545" s="635"/>
      <c r="H545" s="1168">
        <v>0</v>
      </c>
      <c r="I545" s="1168">
        <v>0</v>
      </c>
      <c r="J545" s="1168">
        <v>0</v>
      </c>
      <c r="K545" s="1168">
        <v>0</v>
      </c>
      <c r="L545" s="1168">
        <v>0</v>
      </c>
      <c r="M545" s="1168">
        <v>0</v>
      </c>
      <c r="N545" s="1168">
        <v>0</v>
      </c>
      <c r="O545" s="1168">
        <v>0</v>
      </c>
      <c r="P545" s="1168">
        <v>0</v>
      </c>
      <c r="Q545" s="1168">
        <v>0</v>
      </c>
      <c r="R545" s="1168">
        <v>0</v>
      </c>
      <c r="S545" s="1168">
        <v>0</v>
      </c>
      <c r="T545" s="1168">
        <v>0</v>
      </c>
      <c r="U545" s="567"/>
      <c r="V545" s="567">
        <f t="shared" si="269"/>
        <v>0</v>
      </c>
      <c r="W545" s="1084" t="s">
        <v>1842</v>
      </c>
      <c r="X545" s="1085"/>
      <c r="Y545" s="591">
        <f t="shared" si="274"/>
        <v>0</v>
      </c>
      <c r="Z545" s="899">
        <f t="shared" si="274"/>
        <v>0</v>
      </c>
      <c r="AA545" s="899">
        <f t="shared" si="274"/>
        <v>0</v>
      </c>
      <c r="AB545" s="1080">
        <f t="shared" si="275"/>
        <v>0</v>
      </c>
      <c r="AC545" s="1079">
        <f t="shared" si="276"/>
        <v>0</v>
      </c>
      <c r="AD545" s="899">
        <f t="shared" si="284"/>
        <v>0</v>
      </c>
      <c r="AE545" s="903">
        <f t="shared" si="282"/>
        <v>0</v>
      </c>
      <c r="AF545" s="1080">
        <f t="shared" si="283"/>
        <v>0</v>
      </c>
      <c r="AG545" s="1081">
        <f t="shared" si="277"/>
        <v>0</v>
      </c>
      <c r="AH545" s="1079">
        <f t="shared" si="278"/>
        <v>0</v>
      </c>
      <c r="AI545" s="901">
        <f t="shared" si="285"/>
        <v>0</v>
      </c>
      <c r="AJ545" s="899">
        <f t="shared" si="285"/>
        <v>0</v>
      </c>
      <c r="AK545" s="899">
        <f t="shared" si="285"/>
        <v>0</v>
      </c>
      <c r="AL545" s="1080">
        <f t="shared" si="279"/>
        <v>0</v>
      </c>
      <c r="AM545" s="1079">
        <f t="shared" si="280"/>
        <v>0</v>
      </c>
      <c r="AN545" s="899">
        <f t="shared" si="272"/>
        <v>0</v>
      </c>
      <c r="AO545" s="899">
        <f t="shared" si="273"/>
        <v>0</v>
      </c>
      <c r="AP545" s="899">
        <f t="shared" si="281"/>
        <v>0</v>
      </c>
      <c r="AQ545" s="1081">
        <f t="shared" si="259"/>
        <v>0</v>
      </c>
      <c r="AR545" s="1079">
        <f t="shared" si="270"/>
        <v>0</v>
      </c>
      <c r="AS545" s="153"/>
      <c r="AT545" s="1082" t="s">
        <v>2775</v>
      </c>
      <c r="AU545" s="523"/>
      <c r="AV545" s="1083" t="str">
        <f t="shared" si="271"/>
        <v>CA</v>
      </c>
      <c r="AW545" s="1083" t="str">
        <f t="shared" si="271"/>
        <v>CL</v>
      </c>
      <c r="AX545" s="1083" t="str">
        <f t="shared" si="271"/>
        <v>AIC</v>
      </c>
      <c r="AY545" s="1083" t="str">
        <f t="shared" si="260"/>
        <v>ERB</v>
      </c>
      <c r="AZ545" s="1083" t="str">
        <f t="shared" si="260"/>
        <v>GRB</v>
      </c>
      <c r="BA545" s="1083" t="str">
        <f t="shared" si="260"/>
        <v>Non-Op</v>
      </c>
      <c r="BC545" s="623"/>
      <c r="BD545" s="623"/>
      <c r="BF545" s="623"/>
      <c r="BG545" s="623"/>
      <c r="BH545" s="623"/>
      <c r="BI545" s="623"/>
      <c r="BJ545" s="623"/>
      <c r="BK545" s="623"/>
      <c r="BL545" s="623"/>
      <c r="BN545" s="634"/>
    </row>
    <row r="546" spans="1:66" s="638" customFormat="1" ht="12" customHeight="1">
      <c r="A546" s="643">
        <v>18230711</v>
      </c>
      <c r="B546" s="644" t="s">
        <v>3825</v>
      </c>
      <c r="C546" s="634" t="s">
        <v>1870</v>
      </c>
      <c r="D546" s="635" t="s">
        <v>1384</v>
      </c>
      <c r="E546" s="635"/>
      <c r="F546" s="634"/>
      <c r="G546" s="635"/>
      <c r="H546" s="1168">
        <v>0</v>
      </c>
      <c r="I546" s="1168">
        <v>0</v>
      </c>
      <c r="J546" s="1168">
        <v>0</v>
      </c>
      <c r="K546" s="1168">
        <v>0</v>
      </c>
      <c r="L546" s="1168">
        <v>0</v>
      </c>
      <c r="M546" s="1168">
        <v>0</v>
      </c>
      <c r="N546" s="1168">
        <v>0</v>
      </c>
      <c r="O546" s="1168">
        <v>0</v>
      </c>
      <c r="P546" s="1168">
        <v>0</v>
      </c>
      <c r="Q546" s="1168">
        <v>0</v>
      </c>
      <c r="R546" s="1168">
        <v>0</v>
      </c>
      <c r="S546" s="1168">
        <v>0</v>
      </c>
      <c r="T546" s="1168">
        <v>0</v>
      </c>
      <c r="U546" s="567"/>
      <c r="V546" s="567">
        <f t="shared" si="269"/>
        <v>0</v>
      </c>
      <c r="W546" s="1084"/>
      <c r="X546" s="1085"/>
      <c r="Y546" s="591">
        <f t="shared" si="274"/>
        <v>0</v>
      </c>
      <c r="Z546" s="899">
        <f t="shared" si="274"/>
        <v>0</v>
      </c>
      <c r="AA546" s="899">
        <f t="shared" si="274"/>
        <v>0</v>
      </c>
      <c r="AB546" s="1080">
        <f t="shared" si="275"/>
        <v>0</v>
      </c>
      <c r="AC546" s="1079">
        <f t="shared" si="276"/>
        <v>0</v>
      </c>
      <c r="AD546" s="899">
        <f t="shared" si="284"/>
        <v>0</v>
      </c>
      <c r="AE546" s="903">
        <f t="shared" si="282"/>
        <v>0</v>
      </c>
      <c r="AF546" s="1080">
        <f t="shared" si="283"/>
        <v>0</v>
      </c>
      <c r="AG546" s="1081">
        <f t="shared" si="277"/>
        <v>0</v>
      </c>
      <c r="AH546" s="1079">
        <f t="shared" si="278"/>
        <v>0</v>
      </c>
      <c r="AI546" s="901">
        <f t="shared" si="285"/>
        <v>0</v>
      </c>
      <c r="AJ546" s="899">
        <f t="shared" si="285"/>
        <v>0</v>
      </c>
      <c r="AK546" s="899">
        <f t="shared" si="285"/>
        <v>0</v>
      </c>
      <c r="AL546" s="1080">
        <f t="shared" si="279"/>
        <v>0</v>
      </c>
      <c r="AM546" s="1079">
        <f t="shared" si="280"/>
        <v>0</v>
      </c>
      <c r="AN546" s="899">
        <f t="shared" si="272"/>
        <v>0</v>
      </c>
      <c r="AO546" s="899">
        <f t="shared" si="273"/>
        <v>0</v>
      </c>
      <c r="AP546" s="899">
        <f t="shared" si="281"/>
        <v>0</v>
      </c>
      <c r="AQ546" s="1081">
        <f t="shared" si="259"/>
        <v>0</v>
      </c>
      <c r="AR546" s="1079">
        <f t="shared" si="270"/>
        <v>0</v>
      </c>
      <c r="AS546" s="153"/>
      <c r="AT546" s="1082" t="s">
        <v>2775</v>
      </c>
      <c r="AU546" s="523"/>
      <c r="AV546" s="1083" t="str">
        <f t="shared" si="271"/>
        <v>CA</v>
      </c>
      <c r="AW546" s="1083" t="str">
        <f t="shared" si="271"/>
        <v>CL</v>
      </c>
      <c r="AX546" s="1083" t="str">
        <f t="shared" si="271"/>
        <v>AIC</v>
      </c>
      <c r="AY546" s="1083" t="str">
        <f t="shared" si="260"/>
        <v>ERB</v>
      </c>
      <c r="AZ546" s="1083" t="str">
        <f t="shared" si="260"/>
        <v>GRB</v>
      </c>
      <c r="BA546" s="1083" t="str">
        <f t="shared" si="260"/>
        <v>Non-Op</v>
      </c>
      <c r="BC546" s="623"/>
      <c r="BD546" s="623"/>
      <c r="BF546" s="623"/>
      <c r="BG546" s="623"/>
      <c r="BH546" s="623"/>
      <c r="BI546" s="623"/>
      <c r="BJ546" s="623"/>
      <c r="BK546" s="623"/>
      <c r="BL546" s="623"/>
      <c r="BN546" s="634"/>
    </row>
    <row r="547" spans="1:66" s="638" customFormat="1" ht="12" customHeight="1">
      <c r="A547" s="643">
        <v>18230721</v>
      </c>
      <c r="B547" s="644" t="s">
        <v>3826</v>
      </c>
      <c r="C547" s="634" t="s">
        <v>1871</v>
      </c>
      <c r="D547" s="635" t="s">
        <v>1384</v>
      </c>
      <c r="E547" s="635"/>
      <c r="F547" s="634"/>
      <c r="G547" s="635"/>
      <c r="H547" s="1168">
        <v>0</v>
      </c>
      <c r="I547" s="1168">
        <v>0</v>
      </c>
      <c r="J547" s="1168">
        <v>0</v>
      </c>
      <c r="K547" s="1168">
        <v>0</v>
      </c>
      <c r="L547" s="1168">
        <v>0</v>
      </c>
      <c r="M547" s="1168">
        <v>0</v>
      </c>
      <c r="N547" s="1168">
        <v>0</v>
      </c>
      <c r="O547" s="1168">
        <v>0</v>
      </c>
      <c r="P547" s="1168">
        <v>0</v>
      </c>
      <c r="Q547" s="1168">
        <v>0</v>
      </c>
      <c r="R547" s="1168">
        <v>0</v>
      </c>
      <c r="S547" s="1168">
        <v>0</v>
      </c>
      <c r="T547" s="1168">
        <v>0</v>
      </c>
      <c r="U547" s="567"/>
      <c r="V547" s="567">
        <f t="shared" si="269"/>
        <v>0</v>
      </c>
      <c r="W547" s="1084"/>
      <c r="X547" s="1085"/>
      <c r="Y547" s="591">
        <f t="shared" si="274"/>
        <v>0</v>
      </c>
      <c r="Z547" s="899">
        <f t="shared" si="274"/>
        <v>0</v>
      </c>
      <c r="AA547" s="899">
        <f t="shared" si="274"/>
        <v>0</v>
      </c>
      <c r="AB547" s="1080">
        <f t="shared" si="275"/>
        <v>0</v>
      </c>
      <c r="AC547" s="1079">
        <f t="shared" si="276"/>
        <v>0</v>
      </c>
      <c r="AD547" s="899">
        <f t="shared" si="284"/>
        <v>0</v>
      </c>
      <c r="AE547" s="903">
        <f t="shared" si="282"/>
        <v>0</v>
      </c>
      <c r="AF547" s="1080">
        <f t="shared" si="283"/>
        <v>0</v>
      </c>
      <c r="AG547" s="1081">
        <f t="shared" si="277"/>
        <v>0</v>
      </c>
      <c r="AH547" s="1079">
        <f t="shared" si="278"/>
        <v>0</v>
      </c>
      <c r="AI547" s="901">
        <f t="shared" si="285"/>
        <v>0</v>
      </c>
      <c r="AJ547" s="899">
        <f t="shared" si="285"/>
        <v>0</v>
      </c>
      <c r="AK547" s="899">
        <f t="shared" si="285"/>
        <v>0</v>
      </c>
      <c r="AL547" s="1080">
        <f t="shared" si="279"/>
        <v>0</v>
      </c>
      <c r="AM547" s="1079">
        <f t="shared" si="280"/>
        <v>0</v>
      </c>
      <c r="AN547" s="899">
        <f t="shared" si="272"/>
        <v>0</v>
      </c>
      <c r="AO547" s="899">
        <f t="shared" si="273"/>
        <v>0</v>
      </c>
      <c r="AP547" s="899">
        <f t="shared" si="281"/>
        <v>0</v>
      </c>
      <c r="AQ547" s="1081">
        <f t="shared" si="259"/>
        <v>0</v>
      </c>
      <c r="AR547" s="1079">
        <f t="shared" si="270"/>
        <v>0</v>
      </c>
      <c r="AS547" s="153"/>
      <c r="AT547" s="1082" t="s">
        <v>2775</v>
      </c>
      <c r="AU547" s="523"/>
      <c r="AV547" s="1083" t="str">
        <f t="shared" si="271"/>
        <v>CA</v>
      </c>
      <c r="AW547" s="1083" t="str">
        <f t="shared" si="271"/>
        <v>CL</v>
      </c>
      <c r="AX547" s="1083" t="str">
        <f t="shared" si="271"/>
        <v>AIC</v>
      </c>
      <c r="AY547" s="1083" t="str">
        <f t="shared" si="260"/>
        <v>ERB</v>
      </c>
      <c r="AZ547" s="1083" t="str">
        <f t="shared" si="260"/>
        <v>GRB</v>
      </c>
      <c r="BA547" s="1083" t="str">
        <f t="shared" si="260"/>
        <v>Non-Op</v>
      </c>
      <c r="BC547" s="623"/>
      <c r="BD547" s="623"/>
      <c r="BF547" s="623"/>
      <c r="BG547" s="623"/>
      <c r="BH547" s="623"/>
      <c r="BI547" s="623"/>
      <c r="BJ547" s="623"/>
      <c r="BK547" s="623"/>
      <c r="BL547" s="623"/>
      <c r="BN547" s="634"/>
    </row>
    <row r="548" spans="1:66" s="638" customFormat="1" ht="12" customHeight="1">
      <c r="A548" s="643">
        <v>18230731</v>
      </c>
      <c r="B548" s="644" t="s">
        <v>3827</v>
      </c>
      <c r="C548" s="634" t="s">
        <v>1872</v>
      </c>
      <c r="D548" s="635" t="s">
        <v>1384</v>
      </c>
      <c r="E548" s="635"/>
      <c r="F548" s="634"/>
      <c r="G548" s="635"/>
      <c r="H548" s="1168">
        <v>0</v>
      </c>
      <c r="I548" s="1168">
        <v>0</v>
      </c>
      <c r="J548" s="1168">
        <v>0</v>
      </c>
      <c r="K548" s="1168">
        <v>0</v>
      </c>
      <c r="L548" s="1168">
        <v>0</v>
      </c>
      <c r="M548" s="1168">
        <v>0</v>
      </c>
      <c r="N548" s="1168">
        <v>0</v>
      </c>
      <c r="O548" s="1168">
        <v>0</v>
      </c>
      <c r="P548" s="1168">
        <v>0</v>
      </c>
      <c r="Q548" s="1168">
        <v>0</v>
      </c>
      <c r="R548" s="1168">
        <v>0</v>
      </c>
      <c r="S548" s="1168">
        <v>0</v>
      </c>
      <c r="T548" s="1168">
        <v>0</v>
      </c>
      <c r="U548" s="567"/>
      <c r="V548" s="567">
        <f t="shared" si="269"/>
        <v>0</v>
      </c>
      <c r="W548" s="1084"/>
      <c r="X548" s="1085"/>
      <c r="Y548" s="591">
        <f t="shared" ref="Y548:AA569" si="286">IF($D548=Y$5,$T548,0)</f>
        <v>0</v>
      </c>
      <c r="Z548" s="899">
        <f t="shared" si="286"/>
        <v>0</v>
      </c>
      <c r="AA548" s="899">
        <f t="shared" si="286"/>
        <v>0</v>
      </c>
      <c r="AB548" s="1080">
        <f t="shared" si="275"/>
        <v>0</v>
      </c>
      <c r="AC548" s="1079">
        <f t="shared" si="276"/>
        <v>0</v>
      </c>
      <c r="AD548" s="899">
        <f t="shared" si="284"/>
        <v>0</v>
      </c>
      <c r="AE548" s="903">
        <f t="shared" si="282"/>
        <v>0</v>
      </c>
      <c r="AF548" s="1080">
        <f t="shared" si="283"/>
        <v>0</v>
      </c>
      <c r="AG548" s="1081">
        <f t="shared" si="277"/>
        <v>0</v>
      </c>
      <c r="AH548" s="1079">
        <f t="shared" si="278"/>
        <v>0</v>
      </c>
      <c r="AI548" s="901">
        <f t="shared" si="285"/>
        <v>0</v>
      </c>
      <c r="AJ548" s="899">
        <f t="shared" si="285"/>
        <v>0</v>
      </c>
      <c r="AK548" s="899">
        <f t="shared" si="285"/>
        <v>0</v>
      </c>
      <c r="AL548" s="1080">
        <f t="shared" si="279"/>
        <v>0</v>
      </c>
      <c r="AM548" s="1079">
        <f t="shared" si="280"/>
        <v>0</v>
      </c>
      <c r="AN548" s="899">
        <f t="shared" si="272"/>
        <v>0</v>
      </c>
      <c r="AO548" s="899">
        <f t="shared" si="273"/>
        <v>0</v>
      </c>
      <c r="AP548" s="899">
        <f t="shared" si="281"/>
        <v>0</v>
      </c>
      <c r="AQ548" s="1081">
        <f t="shared" si="259"/>
        <v>0</v>
      </c>
      <c r="AR548" s="1079">
        <f t="shared" si="270"/>
        <v>0</v>
      </c>
      <c r="AS548" s="153"/>
      <c r="AT548" s="1082" t="s">
        <v>2775</v>
      </c>
      <c r="AU548" s="523"/>
      <c r="AV548" s="1083" t="str">
        <f t="shared" si="271"/>
        <v>CA</v>
      </c>
      <c r="AW548" s="1083" t="str">
        <f t="shared" si="271"/>
        <v>CL</v>
      </c>
      <c r="AX548" s="1083" t="str">
        <f t="shared" si="271"/>
        <v>AIC</v>
      </c>
      <c r="AY548" s="1083" t="str">
        <f t="shared" si="260"/>
        <v>ERB</v>
      </c>
      <c r="AZ548" s="1083" t="str">
        <f t="shared" si="260"/>
        <v>GRB</v>
      </c>
      <c r="BA548" s="1083" t="str">
        <f t="shared" si="260"/>
        <v>Non-Op</v>
      </c>
      <c r="BC548" s="623"/>
      <c r="BD548" s="623"/>
      <c r="BF548" s="623"/>
      <c r="BG548" s="623"/>
      <c r="BH548" s="623"/>
      <c r="BI548" s="623"/>
      <c r="BJ548" s="623"/>
      <c r="BK548" s="623"/>
      <c r="BL548" s="623"/>
      <c r="BN548" s="634"/>
    </row>
    <row r="549" spans="1:66" s="638" customFormat="1" ht="12" customHeight="1">
      <c r="A549" s="643">
        <v>18230741</v>
      </c>
      <c r="B549" s="644" t="s">
        <v>3828</v>
      </c>
      <c r="C549" s="634" t="s">
        <v>1873</v>
      </c>
      <c r="D549" s="635" t="s">
        <v>1384</v>
      </c>
      <c r="E549" s="635"/>
      <c r="F549" s="634"/>
      <c r="G549" s="635"/>
      <c r="H549" s="1168">
        <v>0</v>
      </c>
      <c r="I549" s="1168">
        <v>0</v>
      </c>
      <c r="J549" s="1168">
        <v>0</v>
      </c>
      <c r="K549" s="1168">
        <v>0</v>
      </c>
      <c r="L549" s="1168">
        <v>0</v>
      </c>
      <c r="M549" s="1168">
        <v>0</v>
      </c>
      <c r="N549" s="1168">
        <v>0</v>
      </c>
      <c r="O549" s="1168">
        <v>0</v>
      </c>
      <c r="P549" s="1168">
        <v>0</v>
      </c>
      <c r="Q549" s="1168">
        <v>0</v>
      </c>
      <c r="R549" s="1168">
        <v>0</v>
      </c>
      <c r="S549" s="1168">
        <v>0</v>
      </c>
      <c r="T549" s="1168">
        <v>0</v>
      </c>
      <c r="U549" s="567"/>
      <c r="V549" s="567">
        <f t="shared" si="269"/>
        <v>0</v>
      </c>
      <c r="W549" s="1084"/>
      <c r="X549" s="1085"/>
      <c r="Y549" s="591">
        <f t="shared" si="286"/>
        <v>0</v>
      </c>
      <c r="Z549" s="899">
        <f t="shared" si="286"/>
        <v>0</v>
      </c>
      <c r="AA549" s="899">
        <f t="shared" si="286"/>
        <v>0</v>
      </c>
      <c r="AB549" s="1080">
        <f t="shared" si="275"/>
        <v>0</v>
      </c>
      <c r="AC549" s="1079">
        <f t="shared" si="276"/>
        <v>0</v>
      </c>
      <c r="AD549" s="899">
        <f t="shared" si="284"/>
        <v>0</v>
      </c>
      <c r="AE549" s="903">
        <f t="shared" si="282"/>
        <v>0</v>
      </c>
      <c r="AF549" s="1080">
        <f t="shared" si="283"/>
        <v>0</v>
      </c>
      <c r="AG549" s="1081">
        <f t="shared" si="277"/>
        <v>0</v>
      </c>
      <c r="AH549" s="1079">
        <f t="shared" si="278"/>
        <v>0</v>
      </c>
      <c r="AI549" s="901">
        <f t="shared" si="285"/>
        <v>0</v>
      </c>
      <c r="AJ549" s="899">
        <f t="shared" si="285"/>
        <v>0</v>
      </c>
      <c r="AK549" s="899">
        <f t="shared" si="285"/>
        <v>0</v>
      </c>
      <c r="AL549" s="1080">
        <f t="shared" si="279"/>
        <v>0</v>
      </c>
      <c r="AM549" s="1079">
        <f t="shared" si="280"/>
        <v>0</v>
      </c>
      <c r="AN549" s="899">
        <f t="shared" si="272"/>
        <v>0</v>
      </c>
      <c r="AO549" s="899">
        <f t="shared" si="273"/>
        <v>0</v>
      </c>
      <c r="AP549" s="899">
        <f t="shared" si="281"/>
        <v>0</v>
      </c>
      <c r="AQ549" s="1081">
        <f t="shared" si="259"/>
        <v>0</v>
      </c>
      <c r="AR549" s="1079">
        <f t="shared" si="270"/>
        <v>0</v>
      </c>
      <c r="AS549" s="153"/>
      <c r="AT549" s="1082" t="s">
        <v>2775</v>
      </c>
      <c r="AU549" s="523"/>
      <c r="AV549" s="1083" t="str">
        <f t="shared" si="271"/>
        <v>CA</v>
      </c>
      <c r="AW549" s="1083" t="str">
        <f t="shared" si="271"/>
        <v>CL</v>
      </c>
      <c r="AX549" s="1083" t="str">
        <f t="shared" si="271"/>
        <v>AIC</v>
      </c>
      <c r="AY549" s="1083" t="str">
        <f t="shared" si="260"/>
        <v>ERB</v>
      </c>
      <c r="AZ549" s="1083" t="str">
        <f t="shared" si="260"/>
        <v>GRB</v>
      </c>
      <c r="BA549" s="1083" t="str">
        <f t="shared" si="260"/>
        <v>Non-Op</v>
      </c>
      <c r="BC549" s="623"/>
      <c r="BD549" s="623"/>
      <c r="BF549" s="623"/>
      <c r="BG549" s="623"/>
      <c r="BH549" s="623"/>
      <c r="BI549" s="623"/>
      <c r="BJ549" s="623"/>
      <c r="BK549" s="623"/>
      <c r="BL549" s="623"/>
      <c r="BN549" s="634"/>
    </row>
    <row r="550" spans="1:66" s="638" customFormat="1" ht="12" customHeight="1">
      <c r="A550" s="643">
        <v>18230751</v>
      </c>
      <c r="B550" s="644" t="s">
        <v>3829</v>
      </c>
      <c r="C550" s="634" t="s">
        <v>1874</v>
      </c>
      <c r="D550" s="635" t="s">
        <v>1384</v>
      </c>
      <c r="E550" s="635"/>
      <c r="F550" s="634"/>
      <c r="G550" s="635"/>
      <c r="H550" s="1168">
        <v>0</v>
      </c>
      <c r="I550" s="1168">
        <v>0</v>
      </c>
      <c r="J550" s="1168">
        <v>0</v>
      </c>
      <c r="K550" s="1168">
        <v>0</v>
      </c>
      <c r="L550" s="1168">
        <v>0</v>
      </c>
      <c r="M550" s="1168">
        <v>0</v>
      </c>
      <c r="N550" s="1168">
        <v>0</v>
      </c>
      <c r="O550" s="1168">
        <v>0</v>
      </c>
      <c r="P550" s="1168">
        <v>0</v>
      </c>
      <c r="Q550" s="1168">
        <v>0</v>
      </c>
      <c r="R550" s="1168">
        <v>0</v>
      </c>
      <c r="S550" s="1168">
        <v>0</v>
      </c>
      <c r="T550" s="1168">
        <v>0</v>
      </c>
      <c r="U550" s="567"/>
      <c r="V550" s="567">
        <f t="shared" si="269"/>
        <v>0</v>
      </c>
      <c r="W550" s="1084"/>
      <c r="X550" s="1085"/>
      <c r="Y550" s="591">
        <f t="shared" si="286"/>
        <v>0</v>
      </c>
      <c r="Z550" s="899">
        <f t="shared" si="286"/>
        <v>0</v>
      </c>
      <c r="AA550" s="899">
        <f t="shared" si="286"/>
        <v>0</v>
      </c>
      <c r="AB550" s="1080">
        <f t="shared" si="275"/>
        <v>0</v>
      </c>
      <c r="AC550" s="1079">
        <f t="shared" si="276"/>
        <v>0</v>
      </c>
      <c r="AD550" s="899">
        <f t="shared" si="284"/>
        <v>0</v>
      </c>
      <c r="AE550" s="903">
        <f t="shared" si="282"/>
        <v>0</v>
      </c>
      <c r="AF550" s="1080">
        <f t="shared" si="283"/>
        <v>0</v>
      </c>
      <c r="AG550" s="1081">
        <f t="shared" si="277"/>
        <v>0</v>
      </c>
      <c r="AH550" s="1079">
        <f t="shared" si="278"/>
        <v>0</v>
      </c>
      <c r="AI550" s="901">
        <f t="shared" si="285"/>
        <v>0</v>
      </c>
      <c r="AJ550" s="899">
        <f t="shared" si="285"/>
        <v>0</v>
      </c>
      <c r="AK550" s="899">
        <f t="shared" si="285"/>
        <v>0</v>
      </c>
      <c r="AL550" s="1080">
        <f t="shared" si="279"/>
        <v>0</v>
      </c>
      <c r="AM550" s="1079">
        <f t="shared" si="280"/>
        <v>0</v>
      </c>
      <c r="AN550" s="899">
        <f t="shared" si="272"/>
        <v>0</v>
      </c>
      <c r="AO550" s="899">
        <f t="shared" si="273"/>
        <v>0</v>
      </c>
      <c r="AP550" s="899">
        <f t="shared" si="281"/>
        <v>0</v>
      </c>
      <c r="AQ550" s="1081">
        <f t="shared" si="259"/>
        <v>0</v>
      </c>
      <c r="AR550" s="1079">
        <f t="shared" si="270"/>
        <v>0</v>
      </c>
      <c r="AS550" s="153"/>
      <c r="AT550" s="1082" t="s">
        <v>2775</v>
      </c>
      <c r="AU550" s="523"/>
      <c r="AV550" s="1083" t="str">
        <f t="shared" si="271"/>
        <v>CA</v>
      </c>
      <c r="AW550" s="1083" t="str">
        <f t="shared" si="271"/>
        <v>CL</v>
      </c>
      <c r="AX550" s="1083" t="str">
        <f t="shared" si="271"/>
        <v>AIC</v>
      </c>
      <c r="AY550" s="1083" t="str">
        <f t="shared" si="260"/>
        <v>ERB</v>
      </c>
      <c r="AZ550" s="1083" t="str">
        <f t="shared" si="260"/>
        <v>GRB</v>
      </c>
      <c r="BA550" s="1083" t="str">
        <f t="shared" si="260"/>
        <v>Non-Op</v>
      </c>
      <c r="BC550" s="623"/>
      <c r="BD550" s="623"/>
      <c r="BF550" s="623"/>
      <c r="BG550" s="623"/>
      <c r="BH550" s="623"/>
      <c r="BI550" s="623"/>
      <c r="BJ550" s="623"/>
      <c r="BK550" s="623"/>
      <c r="BL550" s="623"/>
      <c r="BN550" s="634"/>
    </row>
    <row r="551" spans="1:66" s="638" customFormat="1" ht="12" customHeight="1">
      <c r="A551" s="643">
        <v>18230761</v>
      </c>
      <c r="B551" s="644" t="s">
        <v>3830</v>
      </c>
      <c r="C551" s="634" t="s">
        <v>1875</v>
      </c>
      <c r="D551" s="635" t="s">
        <v>1384</v>
      </c>
      <c r="E551" s="635"/>
      <c r="F551" s="634"/>
      <c r="G551" s="635"/>
      <c r="H551" s="1168">
        <v>0</v>
      </c>
      <c r="I551" s="1168">
        <v>0</v>
      </c>
      <c r="J551" s="1168">
        <v>0</v>
      </c>
      <c r="K551" s="1168">
        <v>0</v>
      </c>
      <c r="L551" s="1168">
        <v>0</v>
      </c>
      <c r="M551" s="1168">
        <v>0</v>
      </c>
      <c r="N551" s="1168">
        <v>0</v>
      </c>
      <c r="O551" s="1168">
        <v>0</v>
      </c>
      <c r="P551" s="1168">
        <v>0</v>
      </c>
      <c r="Q551" s="1168">
        <v>0</v>
      </c>
      <c r="R551" s="1168">
        <v>0</v>
      </c>
      <c r="S551" s="1168">
        <v>0</v>
      </c>
      <c r="T551" s="1168">
        <v>0</v>
      </c>
      <c r="U551" s="567"/>
      <c r="V551" s="567">
        <f t="shared" si="269"/>
        <v>0</v>
      </c>
      <c r="W551" s="1084"/>
      <c r="X551" s="1085"/>
      <c r="Y551" s="591">
        <f t="shared" si="286"/>
        <v>0</v>
      </c>
      <c r="Z551" s="899">
        <f t="shared" si="286"/>
        <v>0</v>
      </c>
      <c r="AA551" s="899">
        <f t="shared" si="286"/>
        <v>0</v>
      </c>
      <c r="AB551" s="1080">
        <f t="shared" si="275"/>
        <v>0</v>
      </c>
      <c r="AC551" s="1079">
        <f t="shared" si="276"/>
        <v>0</v>
      </c>
      <c r="AD551" s="899">
        <f t="shared" si="284"/>
        <v>0</v>
      </c>
      <c r="AE551" s="903">
        <f t="shared" si="282"/>
        <v>0</v>
      </c>
      <c r="AF551" s="1080">
        <f t="shared" si="283"/>
        <v>0</v>
      </c>
      <c r="AG551" s="1081">
        <f t="shared" si="277"/>
        <v>0</v>
      </c>
      <c r="AH551" s="1079">
        <f t="shared" si="278"/>
        <v>0</v>
      </c>
      <c r="AI551" s="901">
        <f t="shared" si="285"/>
        <v>0</v>
      </c>
      <c r="AJ551" s="899">
        <f t="shared" si="285"/>
        <v>0</v>
      </c>
      <c r="AK551" s="899">
        <f t="shared" si="285"/>
        <v>0</v>
      </c>
      <c r="AL551" s="1080">
        <f t="shared" si="279"/>
        <v>0</v>
      </c>
      <c r="AM551" s="1079">
        <f t="shared" si="280"/>
        <v>0</v>
      </c>
      <c r="AN551" s="899">
        <f t="shared" si="272"/>
        <v>0</v>
      </c>
      <c r="AO551" s="899">
        <f t="shared" si="273"/>
        <v>0</v>
      </c>
      <c r="AP551" s="899">
        <f t="shared" si="281"/>
        <v>0</v>
      </c>
      <c r="AQ551" s="1081">
        <f t="shared" si="259"/>
        <v>0</v>
      </c>
      <c r="AR551" s="1079">
        <f t="shared" si="270"/>
        <v>0</v>
      </c>
      <c r="AS551" s="153"/>
      <c r="AT551" s="1082" t="s">
        <v>2775</v>
      </c>
      <c r="AU551" s="523"/>
      <c r="AV551" s="1083" t="str">
        <f t="shared" si="271"/>
        <v>CA</v>
      </c>
      <c r="AW551" s="1083" t="str">
        <f t="shared" si="271"/>
        <v>CL</v>
      </c>
      <c r="AX551" s="1083" t="str">
        <f t="shared" si="271"/>
        <v>AIC</v>
      </c>
      <c r="AY551" s="1083" t="str">
        <f t="shared" si="260"/>
        <v>ERB</v>
      </c>
      <c r="AZ551" s="1083" t="str">
        <f t="shared" si="260"/>
        <v>GRB</v>
      </c>
      <c r="BA551" s="1083" t="str">
        <f t="shared" si="260"/>
        <v>Non-Op</v>
      </c>
      <c r="BC551" s="623"/>
      <c r="BD551" s="623"/>
      <c r="BF551" s="623"/>
      <c r="BG551" s="623"/>
      <c r="BH551" s="623"/>
      <c r="BI551" s="623"/>
      <c r="BJ551" s="623"/>
      <c r="BK551" s="623"/>
      <c r="BL551" s="623"/>
      <c r="BN551" s="634"/>
    </row>
    <row r="552" spans="1:66" s="638" customFormat="1" ht="12" customHeight="1">
      <c r="A552" s="643">
        <v>18230771</v>
      </c>
      <c r="B552" s="644" t="s">
        <v>3831</v>
      </c>
      <c r="C552" s="634" t="s">
        <v>1876</v>
      </c>
      <c r="D552" s="635" t="s">
        <v>1384</v>
      </c>
      <c r="E552" s="635"/>
      <c r="F552" s="634"/>
      <c r="G552" s="635"/>
      <c r="H552" s="1168">
        <v>57128759.770000003</v>
      </c>
      <c r="I552" s="1168">
        <v>66933474.770000003</v>
      </c>
      <c r="J552" s="1168">
        <v>72235490.769999996</v>
      </c>
      <c r="K552" s="1168">
        <v>78173733.769999996</v>
      </c>
      <c r="L552" s="1168">
        <v>82297295.769999996</v>
      </c>
      <c r="M552" s="1168">
        <v>85861284.769999996</v>
      </c>
      <c r="N552" s="1168">
        <v>74778088.769999996</v>
      </c>
      <c r="O552" s="1168">
        <v>74811298.769999996</v>
      </c>
      <c r="P552" s="1168">
        <v>74821707.769999996</v>
      </c>
      <c r="Q552" s="1168">
        <v>75043444.769999996</v>
      </c>
      <c r="R552" s="1168">
        <v>75409784.769999996</v>
      </c>
      <c r="S552" s="1168">
        <v>76087840.769999996</v>
      </c>
      <c r="T552" s="1168">
        <v>77429812.769999996</v>
      </c>
      <c r="U552" s="567"/>
      <c r="V552" s="567">
        <f t="shared" si="269"/>
        <v>75311060.978333324</v>
      </c>
      <c r="W552" s="1084"/>
      <c r="X552" s="1085"/>
      <c r="Y552" s="591">
        <f t="shared" si="286"/>
        <v>0</v>
      </c>
      <c r="Z552" s="899">
        <f t="shared" si="286"/>
        <v>0</v>
      </c>
      <c r="AA552" s="899">
        <f t="shared" si="286"/>
        <v>0</v>
      </c>
      <c r="AB552" s="1080">
        <f t="shared" si="275"/>
        <v>77429812.769999996</v>
      </c>
      <c r="AC552" s="1079">
        <f t="shared" si="276"/>
        <v>0</v>
      </c>
      <c r="AD552" s="899">
        <f t="shared" si="284"/>
        <v>0</v>
      </c>
      <c r="AE552" s="903">
        <f t="shared" si="282"/>
        <v>0</v>
      </c>
      <c r="AF552" s="1080">
        <f t="shared" si="283"/>
        <v>77429812.769999996</v>
      </c>
      <c r="AG552" s="1081">
        <f t="shared" si="277"/>
        <v>77429812.769999996</v>
      </c>
      <c r="AH552" s="1079">
        <f t="shared" si="278"/>
        <v>0</v>
      </c>
      <c r="AI552" s="901">
        <f t="shared" si="285"/>
        <v>0</v>
      </c>
      <c r="AJ552" s="899">
        <f t="shared" si="285"/>
        <v>0</v>
      </c>
      <c r="AK552" s="899">
        <f t="shared" si="285"/>
        <v>0</v>
      </c>
      <c r="AL552" s="1080">
        <f t="shared" si="279"/>
        <v>75311060.978333324</v>
      </c>
      <c r="AM552" s="1079">
        <f t="shared" si="280"/>
        <v>0</v>
      </c>
      <c r="AN552" s="899">
        <f t="shared" si="272"/>
        <v>0</v>
      </c>
      <c r="AO552" s="899">
        <f t="shared" si="273"/>
        <v>0</v>
      </c>
      <c r="AP552" s="899">
        <f t="shared" si="281"/>
        <v>75311060.978333324</v>
      </c>
      <c r="AQ552" s="1081">
        <f t="shared" si="259"/>
        <v>75311060.978333324</v>
      </c>
      <c r="AR552" s="1079">
        <f t="shared" si="270"/>
        <v>0</v>
      </c>
      <c r="AS552" s="153"/>
      <c r="AT552" s="1082" t="s">
        <v>2780</v>
      </c>
      <c r="AU552" s="523"/>
      <c r="AV552" s="1083" t="str">
        <f t="shared" si="271"/>
        <v>CA</v>
      </c>
      <c r="AW552" s="1083" t="str">
        <f t="shared" si="271"/>
        <v>CL</v>
      </c>
      <c r="AX552" s="1083" t="str">
        <f t="shared" si="271"/>
        <v>AIC</v>
      </c>
      <c r="AY552" s="1083" t="str">
        <f t="shared" si="260"/>
        <v>ERB</v>
      </c>
      <c r="AZ552" s="1083" t="str">
        <f t="shared" si="260"/>
        <v>GRB</v>
      </c>
      <c r="BA552" s="1083" t="str">
        <f t="shared" si="260"/>
        <v>Non-Op</v>
      </c>
      <c r="BC552" s="623"/>
      <c r="BD552" s="623"/>
      <c r="BF552" s="623"/>
      <c r="BG552" s="623"/>
      <c r="BH552" s="623"/>
      <c r="BI552" s="623"/>
      <c r="BJ552" s="623"/>
      <c r="BK552" s="623"/>
      <c r="BL552" s="623"/>
      <c r="BN552" s="634"/>
    </row>
    <row r="553" spans="1:66" s="638" customFormat="1" ht="12" customHeight="1">
      <c r="A553" s="643">
        <v>18230781</v>
      </c>
      <c r="B553" s="644" t="s">
        <v>3832</v>
      </c>
      <c r="C553" s="634" t="s">
        <v>1877</v>
      </c>
      <c r="D553" s="635" t="s">
        <v>1384</v>
      </c>
      <c r="E553" s="635"/>
      <c r="F553" s="634"/>
      <c r="G553" s="635"/>
      <c r="H553" s="1168">
        <v>-57128759.770000003</v>
      </c>
      <c r="I553" s="1168">
        <v>-66933474.770000003</v>
      </c>
      <c r="J553" s="1168">
        <v>-72235490.769999996</v>
      </c>
      <c r="K553" s="1168">
        <v>-78173733.769999996</v>
      </c>
      <c r="L553" s="1168">
        <v>-82297295.769999996</v>
      </c>
      <c r="M553" s="1168">
        <v>-85861284.769999996</v>
      </c>
      <c r="N553" s="1168">
        <v>-74778088.769999996</v>
      </c>
      <c r="O553" s="1168">
        <v>-74811298.769999996</v>
      </c>
      <c r="P553" s="1168">
        <v>-74821707.769999996</v>
      </c>
      <c r="Q553" s="1168">
        <v>-75043444.769999996</v>
      </c>
      <c r="R553" s="1168">
        <v>-75409784.769999996</v>
      </c>
      <c r="S553" s="1168">
        <v>-76087840.769999996</v>
      </c>
      <c r="T553" s="1168">
        <v>-77429812.769999996</v>
      </c>
      <c r="U553" s="567"/>
      <c r="V553" s="567">
        <f t="shared" si="269"/>
        <v>-75311060.978333324</v>
      </c>
      <c r="W553" s="1084"/>
      <c r="X553" s="1085"/>
      <c r="Y553" s="591">
        <f t="shared" si="286"/>
        <v>0</v>
      </c>
      <c r="Z553" s="899">
        <f t="shared" si="286"/>
        <v>0</v>
      </c>
      <c r="AA553" s="899">
        <f t="shared" si="286"/>
        <v>0</v>
      </c>
      <c r="AB553" s="1080">
        <f t="shared" si="275"/>
        <v>-77429812.769999996</v>
      </c>
      <c r="AC553" s="1079">
        <f t="shared" si="276"/>
        <v>0</v>
      </c>
      <c r="AD553" s="899">
        <f t="shared" si="284"/>
        <v>0</v>
      </c>
      <c r="AE553" s="903">
        <f t="shared" si="282"/>
        <v>0</v>
      </c>
      <c r="AF553" s="1080">
        <f t="shared" si="283"/>
        <v>-77429812.769999996</v>
      </c>
      <c r="AG553" s="1081">
        <f t="shared" si="277"/>
        <v>-77429812.769999996</v>
      </c>
      <c r="AH553" s="1079">
        <f t="shared" si="278"/>
        <v>0</v>
      </c>
      <c r="AI553" s="901">
        <f t="shared" si="285"/>
        <v>0</v>
      </c>
      <c r="AJ553" s="899">
        <f t="shared" si="285"/>
        <v>0</v>
      </c>
      <c r="AK553" s="899">
        <f t="shared" si="285"/>
        <v>0</v>
      </c>
      <c r="AL553" s="1080">
        <f t="shared" si="279"/>
        <v>-75311060.978333324</v>
      </c>
      <c r="AM553" s="1079">
        <f t="shared" si="280"/>
        <v>0</v>
      </c>
      <c r="AN553" s="899">
        <f t="shared" si="272"/>
        <v>0</v>
      </c>
      <c r="AO553" s="899">
        <f t="shared" si="273"/>
        <v>0</v>
      </c>
      <c r="AP553" s="899">
        <f t="shared" si="281"/>
        <v>-75311060.978333324</v>
      </c>
      <c r="AQ553" s="1081">
        <f t="shared" si="259"/>
        <v>-75311060.978333324</v>
      </c>
      <c r="AR553" s="1079">
        <f t="shared" si="270"/>
        <v>0</v>
      </c>
      <c r="AS553" s="153"/>
      <c r="AT553" s="1082" t="s">
        <v>2775</v>
      </c>
      <c r="AU553" s="523"/>
      <c r="AV553" s="1083" t="str">
        <f t="shared" si="271"/>
        <v>CA</v>
      </c>
      <c r="AW553" s="1083" t="str">
        <f t="shared" si="271"/>
        <v>CL</v>
      </c>
      <c r="AX553" s="1083" t="str">
        <f t="shared" si="271"/>
        <v>AIC</v>
      </c>
      <c r="AY553" s="1083" t="str">
        <f t="shared" si="260"/>
        <v>ERB</v>
      </c>
      <c r="AZ553" s="1083" t="str">
        <f t="shared" si="260"/>
        <v>GRB</v>
      </c>
      <c r="BA553" s="1083" t="str">
        <f t="shared" si="260"/>
        <v>Non-Op</v>
      </c>
      <c r="BC553" s="623"/>
      <c r="BD553" s="623"/>
      <c r="BF553" s="623"/>
      <c r="BG553" s="623"/>
      <c r="BH553" s="623"/>
      <c r="BI553" s="623"/>
      <c r="BJ553" s="623"/>
      <c r="BK553" s="623"/>
      <c r="BL553" s="623"/>
      <c r="BN553" s="634"/>
    </row>
    <row r="554" spans="1:66" s="638" customFormat="1" ht="12" customHeight="1">
      <c r="A554" s="643">
        <v>18230791</v>
      </c>
      <c r="B554" s="644" t="s">
        <v>3833</v>
      </c>
      <c r="C554" s="634" t="s">
        <v>1878</v>
      </c>
      <c r="D554" s="635" t="s">
        <v>1384</v>
      </c>
      <c r="E554" s="635"/>
      <c r="F554" s="634"/>
      <c r="G554" s="635"/>
      <c r="H554" s="1168">
        <v>39463265</v>
      </c>
      <c r="I554" s="1168">
        <v>39463265</v>
      </c>
      <c r="J554" s="1168">
        <v>39463265</v>
      </c>
      <c r="K554" s="1168">
        <v>43508238</v>
      </c>
      <c r="L554" s="1168">
        <v>47631800</v>
      </c>
      <c r="M554" s="1168">
        <v>53055980</v>
      </c>
      <c r="N554" s="1168">
        <v>58927810</v>
      </c>
      <c r="O554" s="1168">
        <v>59226703</v>
      </c>
      <c r="P554" s="1168">
        <v>59320383</v>
      </c>
      <c r="Q554" s="1168">
        <v>61316015</v>
      </c>
      <c r="R554" s="1168">
        <v>64613077</v>
      </c>
      <c r="S554" s="1168">
        <v>70715584</v>
      </c>
      <c r="T554" s="1168">
        <v>43330063</v>
      </c>
      <c r="U554" s="567"/>
      <c r="V554" s="567">
        <f t="shared" si="269"/>
        <v>53219898.666666664</v>
      </c>
      <c r="W554" s="1096"/>
      <c r="X554" s="1097"/>
      <c r="Y554" s="591">
        <f t="shared" si="286"/>
        <v>0</v>
      </c>
      <c r="Z554" s="899">
        <f t="shared" si="286"/>
        <v>0</v>
      </c>
      <c r="AA554" s="899">
        <f t="shared" si="286"/>
        <v>0</v>
      </c>
      <c r="AB554" s="1080">
        <f t="shared" si="275"/>
        <v>43330063</v>
      </c>
      <c r="AC554" s="1079">
        <f t="shared" si="276"/>
        <v>0</v>
      </c>
      <c r="AD554" s="899">
        <f t="shared" si="284"/>
        <v>0</v>
      </c>
      <c r="AE554" s="903">
        <f t="shared" si="282"/>
        <v>0</v>
      </c>
      <c r="AF554" s="1080">
        <f t="shared" si="283"/>
        <v>43330063</v>
      </c>
      <c r="AG554" s="1081">
        <f t="shared" si="277"/>
        <v>43330063</v>
      </c>
      <c r="AH554" s="1079">
        <f t="shared" si="278"/>
        <v>0</v>
      </c>
      <c r="AI554" s="901">
        <f t="shared" si="285"/>
        <v>0</v>
      </c>
      <c r="AJ554" s="899">
        <f t="shared" si="285"/>
        <v>0</v>
      </c>
      <c r="AK554" s="899">
        <f t="shared" si="285"/>
        <v>0</v>
      </c>
      <c r="AL554" s="1080">
        <f t="shared" si="279"/>
        <v>53219898.666666664</v>
      </c>
      <c r="AM554" s="1079">
        <f t="shared" si="280"/>
        <v>0</v>
      </c>
      <c r="AN554" s="899">
        <f t="shared" si="272"/>
        <v>0</v>
      </c>
      <c r="AO554" s="899">
        <f t="shared" si="273"/>
        <v>0</v>
      </c>
      <c r="AP554" s="899">
        <f t="shared" si="281"/>
        <v>53219898.666666664</v>
      </c>
      <c r="AQ554" s="1081">
        <f t="shared" si="259"/>
        <v>53219898.666666664</v>
      </c>
      <c r="AR554" s="1079">
        <f t="shared" si="270"/>
        <v>0</v>
      </c>
      <c r="AS554" s="153"/>
      <c r="AT554" s="1082" t="s">
        <v>2775</v>
      </c>
      <c r="AU554" s="523"/>
      <c r="AV554" s="1083" t="str">
        <f t="shared" si="271"/>
        <v>CA</v>
      </c>
      <c r="AW554" s="1083" t="str">
        <f t="shared" si="271"/>
        <v>CL</v>
      </c>
      <c r="AX554" s="1083" t="str">
        <f t="shared" si="271"/>
        <v>AIC</v>
      </c>
      <c r="AY554" s="1083" t="str">
        <f t="shared" si="260"/>
        <v>ERB</v>
      </c>
      <c r="AZ554" s="1083" t="str">
        <f t="shared" si="260"/>
        <v>GRB</v>
      </c>
      <c r="BA554" s="1083" t="str">
        <f t="shared" si="260"/>
        <v>Non-Op</v>
      </c>
      <c r="BC554" s="623"/>
      <c r="BD554" s="623"/>
      <c r="BF554" s="623"/>
      <c r="BG554" s="623"/>
      <c r="BH554" s="623"/>
      <c r="BI554" s="623"/>
      <c r="BJ554" s="623"/>
      <c r="BK554" s="623"/>
      <c r="BL554" s="623"/>
      <c r="BN554" s="634"/>
    </row>
    <row r="555" spans="1:66" s="638" customFormat="1" ht="12" customHeight="1">
      <c r="A555" s="643">
        <v>18230811</v>
      </c>
      <c r="B555" s="644" t="s">
        <v>3834</v>
      </c>
      <c r="C555" s="634" t="s">
        <v>1879</v>
      </c>
      <c r="D555" s="635" t="s">
        <v>1384</v>
      </c>
      <c r="E555" s="635"/>
      <c r="F555" s="634"/>
      <c r="G555" s="635"/>
      <c r="H555" s="1168">
        <v>0</v>
      </c>
      <c r="I555" s="1168">
        <v>0</v>
      </c>
      <c r="J555" s="1168">
        <v>0</v>
      </c>
      <c r="K555" s="1168">
        <v>0</v>
      </c>
      <c r="L555" s="1168">
        <v>0</v>
      </c>
      <c r="M555" s="1168">
        <v>0</v>
      </c>
      <c r="N555" s="1168">
        <v>0</v>
      </c>
      <c r="O555" s="1168">
        <v>0</v>
      </c>
      <c r="P555" s="1168">
        <v>0</v>
      </c>
      <c r="Q555" s="1168">
        <v>0</v>
      </c>
      <c r="R555" s="1168">
        <v>0</v>
      </c>
      <c r="S555" s="1168">
        <v>0</v>
      </c>
      <c r="T555" s="1168">
        <v>0</v>
      </c>
      <c r="U555" s="567"/>
      <c r="V555" s="567">
        <f t="shared" si="269"/>
        <v>0</v>
      </c>
      <c r="W555" s="1084"/>
      <c r="X555" s="1085"/>
      <c r="Y555" s="591">
        <f t="shared" si="286"/>
        <v>0</v>
      </c>
      <c r="Z555" s="899">
        <f t="shared" si="286"/>
        <v>0</v>
      </c>
      <c r="AA555" s="899">
        <f t="shared" si="286"/>
        <v>0</v>
      </c>
      <c r="AB555" s="1080">
        <f t="shared" si="275"/>
        <v>0</v>
      </c>
      <c r="AC555" s="1079">
        <f t="shared" si="276"/>
        <v>0</v>
      </c>
      <c r="AD555" s="899">
        <f t="shared" si="284"/>
        <v>0</v>
      </c>
      <c r="AE555" s="903">
        <f t="shared" si="282"/>
        <v>0</v>
      </c>
      <c r="AF555" s="1080">
        <f t="shared" si="283"/>
        <v>0</v>
      </c>
      <c r="AG555" s="1081">
        <f t="shared" si="277"/>
        <v>0</v>
      </c>
      <c r="AH555" s="1079">
        <f t="shared" si="278"/>
        <v>0</v>
      </c>
      <c r="AI555" s="901">
        <f t="shared" si="285"/>
        <v>0</v>
      </c>
      <c r="AJ555" s="899">
        <f t="shared" si="285"/>
        <v>0</v>
      </c>
      <c r="AK555" s="899">
        <f t="shared" si="285"/>
        <v>0</v>
      </c>
      <c r="AL555" s="1080">
        <f t="shared" si="279"/>
        <v>0</v>
      </c>
      <c r="AM555" s="1079">
        <f t="shared" si="280"/>
        <v>0</v>
      </c>
      <c r="AN555" s="899">
        <f t="shared" si="272"/>
        <v>0</v>
      </c>
      <c r="AO555" s="899">
        <f t="shared" si="273"/>
        <v>0</v>
      </c>
      <c r="AP555" s="899">
        <f t="shared" si="281"/>
        <v>0</v>
      </c>
      <c r="AQ555" s="1081">
        <f t="shared" si="259"/>
        <v>0</v>
      </c>
      <c r="AR555" s="1079">
        <f t="shared" si="270"/>
        <v>0</v>
      </c>
      <c r="AS555" s="153"/>
      <c r="AT555" s="1082" t="s">
        <v>2775</v>
      </c>
      <c r="AU555" s="523"/>
      <c r="AV555" s="1083" t="str">
        <f t="shared" si="271"/>
        <v>CA</v>
      </c>
      <c r="AW555" s="1083" t="str">
        <f t="shared" si="271"/>
        <v>CL</v>
      </c>
      <c r="AX555" s="1083" t="str">
        <f t="shared" si="271"/>
        <v>AIC</v>
      </c>
      <c r="AY555" s="1083" t="str">
        <f t="shared" si="260"/>
        <v>ERB</v>
      </c>
      <c r="AZ555" s="1083" t="str">
        <f t="shared" si="260"/>
        <v>GRB</v>
      </c>
      <c r="BA555" s="1083" t="str">
        <f t="shared" si="260"/>
        <v>Non-Op</v>
      </c>
      <c r="BC555" s="623"/>
      <c r="BD555" s="623"/>
      <c r="BF555" s="623"/>
      <c r="BG555" s="623"/>
      <c r="BH555" s="623"/>
      <c r="BI555" s="623"/>
      <c r="BJ555" s="623"/>
      <c r="BK555" s="623"/>
      <c r="BL555" s="623"/>
      <c r="BN555" s="634"/>
    </row>
    <row r="556" spans="1:66" s="638" customFormat="1" ht="12" customHeight="1">
      <c r="A556" s="643">
        <v>18230821</v>
      </c>
      <c r="B556" s="644" t="s">
        <v>3835</v>
      </c>
      <c r="C556" s="634" t="s">
        <v>1880</v>
      </c>
      <c r="D556" s="635" t="s">
        <v>1384</v>
      </c>
      <c r="E556" s="635"/>
      <c r="F556" s="634"/>
      <c r="G556" s="635"/>
      <c r="H556" s="1168">
        <v>0</v>
      </c>
      <c r="I556" s="1168">
        <v>0</v>
      </c>
      <c r="J556" s="1168">
        <v>0</v>
      </c>
      <c r="K556" s="1168">
        <v>0</v>
      </c>
      <c r="L556" s="1168">
        <v>0</v>
      </c>
      <c r="M556" s="1168">
        <v>0</v>
      </c>
      <c r="N556" s="1168">
        <v>0</v>
      </c>
      <c r="O556" s="1168">
        <v>0</v>
      </c>
      <c r="P556" s="1168">
        <v>0</v>
      </c>
      <c r="Q556" s="1168">
        <v>0</v>
      </c>
      <c r="R556" s="1168">
        <v>0</v>
      </c>
      <c r="S556" s="1168">
        <v>0</v>
      </c>
      <c r="T556" s="1168">
        <v>0</v>
      </c>
      <c r="U556" s="567"/>
      <c r="V556" s="567">
        <f t="shared" si="269"/>
        <v>0</v>
      </c>
      <c r="W556" s="1084"/>
      <c r="X556" s="1085"/>
      <c r="Y556" s="591">
        <f t="shared" si="286"/>
        <v>0</v>
      </c>
      <c r="Z556" s="899">
        <f t="shared" si="286"/>
        <v>0</v>
      </c>
      <c r="AA556" s="899">
        <f t="shared" si="286"/>
        <v>0</v>
      </c>
      <c r="AB556" s="1080">
        <f t="shared" si="275"/>
        <v>0</v>
      </c>
      <c r="AC556" s="1079">
        <f t="shared" si="276"/>
        <v>0</v>
      </c>
      <c r="AD556" s="899">
        <f t="shared" si="284"/>
        <v>0</v>
      </c>
      <c r="AE556" s="903">
        <f t="shared" si="282"/>
        <v>0</v>
      </c>
      <c r="AF556" s="1080">
        <f t="shared" si="283"/>
        <v>0</v>
      </c>
      <c r="AG556" s="1081">
        <f t="shared" si="277"/>
        <v>0</v>
      </c>
      <c r="AH556" s="1079">
        <f t="shared" si="278"/>
        <v>0</v>
      </c>
      <c r="AI556" s="901">
        <f t="shared" si="285"/>
        <v>0</v>
      </c>
      <c r="AJ556" s="899">
        <f t="shared" si="285"/>
        <v>0</v>
      </c>
      <c r="AK556" s="899">
        <f t="shared" si="285"/>
        <v>0</v>
      </c>
      <c r="AL556" s="1080">
        <f t="shared" si="279"/>
        <v>0</v>
      </c>
      <c r="AM556" s="1079">
        <f t="shared" si="280"/>
        <v>0</v>
      </c>
      <c r="AN556" s="899">
        <f t="shared" si="272"/>
        <v>0</v>
      </c>
      <c r="AO556" s="899">
        <f t="shared" si="273"/>
        <v>0</v>
      </c>
      <c r="AP556" s="899">
        <f t="shared" si="281"/>
        <v>0</v>
      </c>
      <c r="AQ556" s="1081">
        <f t="shared" si="259"/>
        <v>0</v>
      </c>
      <c r="AR556" s="1079">
        <f t="shared" si="270"/>
        <v>0</v>
      </c>
      <c r="AS556" s="153"/>
      <c r="AT556" s="1082" t="s">
        <v>2775</v>
      </c>
      <c r="AU556" s="523"/>
      <c r="AV556" s="1083" t="str">
        <f t="shared" si="271"/>
        <v>CA</v>
      </c>
      <c r="AW556" s="1083" t="str">
        <f t="shared" si="271"/>
        <v>CL</v>
      </c>
      <c r="AX556" s="1083" t="str">
        <f t="shared" si="271"/>
        <v>AIC</v>
      </c>
      <c r="AY556" s="1083" t="str">
        <f t="shared" si="260"/>
        <v>ERB</v>
      </c>
      <c r="AZ556" s="1083" t="str">
        <f t="shared" si="260"/>
        <v>GRB</v>
      </c>
      <c r="BA556" s="1083" t="str">
        <f t="shared" si="260"/>
        <v>Non-Op</v>
      </c>
      <c r="BC556" s="623"/>
      <c r="BD556" s="623"/>
      <c r="BF556" s="623"/>
      <c r="BG556" s="623"/>
      <c r="BH556" s="623"/>
      <c r="BI556" s="623"/>
      <c r="BJ556" s="623"/>
      <c r="BK556" s="623"/>
      <c r="BL556" s="623"/>
      <c r="BN556" s="634"/>
    </row>
    <row r="557" spans="1:66" s="638" customFormat="1" ht="12" customHeight="1">
      <c r="A557" s="568">
        <v>18230831</v>
      </c>
      <c r="B557" s="566" t="s">
        <v>3836</v>
      </c>
      <c r="C557" s="634" t="s">
        <v>1881</v>
      </c>
      <c r="D557" s="635" t="s">
        <v>1384</v>
      </c>
      <c r="E557" s="635"/>
      <c r="F557" s="634"/>
      <c r="G557" s="635"/>
      <c r="H557" s="1168">
        <v>0</v>
      </c>
      <c r="I557" s="1168">
        <v>0</v>
      </c>
      <c r="J557" s="1168">
        <v>0</v>
      </c>
      <c r="K557" s="1168">
        <v>0</v>
      </c>
      <c r="L557" s="1168">
        <v>0</v>
      </c>
      <c r="M557" s="1168">
        <v>0</v>
      </c>
      <c r="N557" s="1168">
        <v>0</v>
      </c>
      <c r="O557" s="1168">
        <v>0</v>
      </c>
      <c r="P557" s="1168">
        <v>0</v>
      </c>
      <c r="Q557" s="1168">
        <v>0</v>
      </c>
      <c r="R557" s="1168">
        <v>0</v>
      </c>
      <c r="S557" s="1168">
        <v>0</v>
      </c>
      <c r="T557" s="1168">
        <v>0</v>
      </c>
      <c r="U557" s="567"/>
      <c r="V557" s="567">
        <f t="shared" si="269"/>
        <v>0</v>
      </c>
      <c r="W557" s="1084"/>
      <c r="X557" s="1085"/>
      <c r="Y557" s="591">
        <f t="shared" si="286"/>
        <v>0</v>
      </c>
      <c r="Z557" s="899">
        <f t="shared" si="286"/>
        <v>0</v>
      </c>
      <c r="AA557" s="899">
        <f t="shared" si="286"/>
        <v>0</v>
      </c>
      <c r="AB557" s="1080">
        <f t="shared" si="275"/>
        <v>0</v>
      </c>
      <c r="AC557" s="1079">
        <f t="shared" si="276"/>
        <v>0</v>
      </c>
      <c r="AD557" s="899">
        <f t="shared" si="284"/>
        <v>0</v>
      </c>
      <c r="AE557" s="903">
        <f t="shared" si="282"/>
        <v>0</v>
      </c>
      <c r="AF557" s="1080">
        <f t="shared" si="283"/>
        <v>0</v>
      </c>
      <c r="AG557" s="1081">
        <f t="shared" si="277"/>
        <v>0</v>
      </c>
      <c r="AH557" s="1079">
        <f t="shared" si="278"/>
        <v>0</v>
      </c>
      <c r="AI557" s="901">
        <f t="shared" si="285"/>
        <v>0</v>
      </c>
      <c r="AJ557" s="899">
        <f t="shared" si="285"/>
        <v>0</v>
      </c>
      <c r="AK557" s="899">
        <f t="shared" si="285"/>
        <v>0</v>
      </c>
      <c r="AL557" s="1080">
        <f t="shared" si="279"/>
        <v>0</v>
      </c>
      <c r="AM557" s="1079">
        <f t="shared" si="280"/>
        <v>0</v>
      </c>
      <c r="AN557" s="899">
        <f t="shared" si="272"/>
        <v>0</v>
      </c>
      <c r="AO557" s="899">
        <f t="shared" si="273"/>
        <v>0</v>
      </c>
      <c r="AP557" s="899">
        <f t="shared" si="281"/>
        <v>0</v>
      </c>
      <c r="AQ557" s="1081">
        <f t="shared" si="259"/>
        <v>0</v>
      </c>
      <c r="AR557" s="1079">
        <f t="shared" si="270"/>
        <v>0</v>
      </c>
      <c r="AS557" s="153"/>
      <c r="AT557" s="1082" t="s">
        <v>2775</v>
      </c>
      <c r="AU557" s="523"/>
      <c r="AV557" s="1083" t="str">
        <f t="shared" si="271"/>
        <v>CA</v>
      </c>
      <c r="AW557" s="1083" t="str">
        <f t="shared" si="271"/>
        <v>CL</v>
      </c>
      <c r="AX557" s="1083" t="str">
        <f t="shared" si="271"/>
        <v>AIC</v>
      </c>
      <c r="AY557" s="1083" t="str">
        <f t="shared" si="260"/>
        <v>ERB</v>
      </c>
      <c r="AZ557" s="1083" t="str">
        <f t="shared" si="260"/>
        <v>GRB</v>
      </c>
      <c r="BA557" s="1083" t="str">
        <f t="shared" si="260"/>
        <v>Non-Op</v>
      </c>
      <c r="BC557" s="623"/>
      <c r="BD557" s="623"/>
      <c r="BF557" s="623"/>
      <c r="BG557" s="623"/>
      <c r="BH557" s="623"/>
      <c r="BI557" s="623"/>
      <c r="BJ557" s="623"/>
      <c r="BK557" s="623"/>
      <c r="BL557" s="623"/>
      <c r="BN557" s="634"/>
    </row>
    <row r="558" spans="1:66" s="638" customFormat="1" ht="12" customHeight="1">
      <c r="A558" s="568">
        <v>18230841</v>
      </c>
      <c r="B558" s="566" t="s">
        <v>3837</v>
      </c>
      <c r="C558" s="634" t="s">
        <v>1882</v>
      </c>
      <c r="D558" s="635" t="s">
        <v>1384</v>
      </c>
      <c r="E558" s="635"/>
      <c r="F558" s="634"/>
      <c r="G558" s="635"/>
      <c r="H558" s="1168">
        <v>0</v>
      </c>
      <c r="I558" s="1168">
        <v>0</v>
      </c>
      <c r="J558" s="1168">
        <v>0</v>
      </c>
      <c r="K558" s="1168">
        <v>0</v>
      </c>
      <c r="L558" s="1168">
        <v>0</v>
      </c>
      <c r="M558" s="1168">
        <v>0</v>
      </c>
      <c r="N558" s="1168">
        <v>0</v>
      </c>
      <c r="O558" s="1168">
        <v>0</v>
      </c>
      <c r="P558" s="1168">
        <v>0</v>
      </c>
      <c r="Q558" s="1168">
        <v>0</v>
      </c>
      <c r="R558" s="1168">
        <v>0</v>
      </c>
      <c r="S558" s="1168">
        <v>0</v>
      </c>
      <c r="T558" s="1168">
        <v>0</v>
      </c>
      <c r="U558" s="567"/>
      <c r="V558" s="567">
        <f t="shared" si="269"/>
        <v>0</v>
      </c>
      <c r="W558" s="1084"/>
      <c r="X558" s="1085"/>
      <c r="Y558" s="591">
        <f t="shared" si="286"/>
        <v>0</v>
      </c>
      <c r="Z558" s="899">
        <f t="shared" si="286"/>
        <v>0</v>
      </c>
      <c r="AA558" s="899">
        <f t="shared" si="286"/>
        <v>0</v>
      </c>
      <c r="AB558" s="1080">
        <f t="shared" si="275"/>
        <v>0</v>
      </c>
      <c r="AC558" s="1079">
        <f t="shared" si="276"/>
        <v>0</v>
      </c>
      <c r="AD558" s="899">
        <f t="shared" si="284"/>
        <v>0</v>
      </c>
      <c r="AE558" s="903">
        <f t="shared" si="282"/>
        <v>0</v>
      </c>
      <c r="AF558" s="1080">
        <f t="shared" si="283"/>
        <v>0</v>
      </c>
      <c r="AG558" s="1081">
        <f t="shared" si="277"/>
        <v>0</v>
      </c>
      <c r="AH558" s="1079">
        <f t="shared" si="278"/>
        <v>0</v>
      </c>
      <c r="AI558" s="901">
        <f t="shared" si="285"/>
        <v>0</v>
      </c>
      <c r="AJ558" s="899">
        <f t="shared" si="285"/>
        <v>0</v>
      </c>
      <c r="AK558" s="899">
        <f t="shared" si="285"/>
        <v>0</v>
      </c>
      <c r="AL558" s="1080">
        <f t="shared" si="279"/>
        <v>0</v>
      </c>
      <c r="AM558" s="1079">
        <f t="shared" si="280"/>
        <v>0</v>
      </c>
      <c r="AN558" s="899">
        <f t="shared" si="272"/>
        <v>0</v>
      </c>
      <c r="AO558" s="899">
        <f t="shared" si="273"/>
        <v>0</v>
      </c>
      <c r="AP558" s="899">
        <f t="shared" si="281"/>
        <v>0</v>
      </c>
      <c r="AQ558" s="1081">
        <f t="shared" si="259"/>
        <v>0</v>
      </c>
      <c r="AR558" s="1079">
        <f t="shared" si="270"/>
        <v>0</v>
      </c>
      <c r="AS558" s="153"/>
      <c r="AT558" s="1082" t="s">
        <v>2775</v>
      </c>
      <c r="AU558" s="523"/>
      <c r="AV558" s="1083" t="str">
        <f t="shared" si="271"/>
        <v>CA</v>
      </c>
      <c r="AW558" s="1083" t="str">
        <f t="shared" si="271"/>
        <v>CL</v>
      </c>
      <c r="AX558" s="1083" t="str">
        <f t="shared" si="271"/>
        <v>AIC</v>
      </c>
      <c r="AY558" s="1083" t="str">
        <f t="shared" si="260"/>
        <v>ERB</v>
      </c>
      <c r="AZ558" s="1083" t="str">
        <f t="shared" si="260"/>
        <v>GRB</v>
      </c>
      <c r="BA558" s="1083" t="str">
        <f t="shared" si="260"/>
        <v>Non-Op</v>
      </c>
      <c r="BC558" s="623"/>
      <c r="BD558" s="623"/>
      <c r="BF558" s="623"/>
      <c r="BG558" s="623"/>
      <c r="BH558" s="623"/>
      <c r="BI558" s="623"/>
      <c r="BJ558" s="623"/>
      <c r="BK558" s="623"/>
      <c r="BL558" s="623"/>
      <c r="BN558" s="634"/>
    </row>
    <row r="559" spans="1:66" s="638" customFormat="1" ht="12" customHeight="1">
      <c r="A559" s="571">
        <v>18230851</v>
      </c>
      <c r="B559" s="572" t="s">
        <v>3838</v>
      </c>
      <c r="C559" s="634" t="s">
        <v>1883</v>
      </c>
      <c r="D559" s="635" t="s">
        <v>1384</v>
      </c>
      <c r="E559" s="635"/>
      <c r="F559" s="634"/>
      <c r="G559" s="635"/>
      <c r="H559" s="1168">
        <v>0</v>
      </c>
      <c r="I559" s="1168">
        <v>0</v>
      </c>
      <c r="J559" s="1168">
        <v>0</v>
      </c>
      <c r="K559" s="1168">
        <v>0</v>
      </c>
      <c r="L559" s="1168">
        <v>0</v>
      </c>
      <c r="M559" s="1168">
        <v>0</v>
      </c>
      <c r="N559" s="1168">
        <v>0</v>
      </c>
      <c r="O559" s="1168">
        <v>0</v>
      </c>
      <c r="P559" s="1168">
        <v>0</v>
      </c>
      <c r="Q559" s="1168">
        <v>0</v>
      </c>
      <c r="R559" s="1168">
        <v>0</v>
      </c>
      <c r="S559" s="1168">
        <v>0</v>
      </c>
      <c r="T559" s="1168">
        <v>0</v>
      </c>
      <c r="U559" s="567"/>
      <c r="V559" s="567">
        <f t="shared" si="269"/>
        <v>0</v>
      </c>
      <c r="W559" s="1084"/>
      <c r="X559" s="1085"/>
      <c r="Y559" s="591">
        <f t="shared" si="286"/>
        <v>0</v>
      </c>
      <c r="Z559" s="899">
        <f t="shared" si="286"/>
        <v>0</v>
      </c>
      <c r="AA559" s="899">
        <f t="shared" si="286"/>
        <v>0</v>
      </c>
      <c r="AB559" s="1080">
        <f t="shared" si="275"/>
        <v>0</v>
      </c>
      <c r="AC559" s="1079">
        <f t="shared" si="276"/>
        <v>0</v>
      </c>
      <c r="AD559" s="899">
        <f t="shared" si="284"/>
        <v>0</v>
      </c>
      <c r="AE559" s="903">
        <f t="shared" si="282"/>
        <v>0</v>
      </c>
      <c r="AF559" s="1080">
        <f t="shared" si="283"/>
        <v>0</v>
      </c>
      <c r="AG559" s="1081">
        <f t="shared" si="277"/>
        <v>0</v>
      </c>
      <c r="AH559" s="1079">
        <f t="shared" si="278"/>
        <v>0</v>
      </c>
      <c r="AI559" s="901">
        <f t="shared" si="285"/>
        <v>0</v>
      </c>
      <c r="AJ559" s="899">
        <f t="shared" si="285"/>
        <v>0</v>
      </c>
      <c r="AK559" s="899">
        <f t="shared" si="285"/>
        <v>0</v>
      </c>
      <c r="AL559" s="1080">
        <f t="shared" si="279"/>
        <v>0</v>
      </c>
      <c r="AM559" s="1079">
        <f t="shared" si="280"/>
        <v>0</v>
      </c>
      <c r="AN559" s="899">
        <f t="shared" si="272"/>
        <v>0</v>
      </c>
      <c r="AO559" s="899">
        <f t="shared" si="273"/>
        <v>0</v>
      </c>
      <c r="AP559" s="899">
        <f t="shared" si="281"/>
        <v>0</v>
      </c>
      <c r="AQ559" s="1081">
        <f t="shared" si="259"/>
        <v>0</v>
      </c>
      <c r="AR559" s="1079">
        <f t="shared" si="270"/>
        <v>0</v>
      </c>
      <c r="AS559" s="153"/>
      <c r="AT559" s="1082" t="s">
        <v>2775</v>
      </c>
      <c r="AU559" s="523"/>
      <c r="AV559" s="1083" t="str">
        <f t="shared" si="271"/>
        <v>CA</v>
      </c>
      <c r="AW559" s="1083" t="str">
        <f t="shared" si="271"/>
        <v>CL</v>
      </c>
      <c r="AX559" s="1083" t="str">
        <f t="shared" si="271"/>
        <v>AIC</v>
      </c>
      <c r="AY559" s="1083" t="str">
        <f t="shared" si="260"/>
        <v>ERB</v>
      </c>
      <c r="AZ559" s="1083" t="str">
        <f t="shared" si="260"/>
        <v>GRB</v>
      </c>
      <c r="BA559" s="1083" t="str">
        <f t="shared" si="260"/>
        <v>Non-Op</v>
      </c>
      <c r="BC559" s="623"/>
      <c r="BD559" s="623"/>
      <c r="BF559" s="623"/>
      <c r="BG559" s="623"/>
      <c r="BH559" s="623"/>
      <c r="BI559" s="623"/>
      <c r="BJ559" s="623"/>
      <c r="BK559" s="623"/>
      <c r="BL559" s="623"/>
      <c r="BN559" s="634"/>
    </row>
    <row r="560" spans="1:66" s="638" customFormat="1" ht="12" customHeight="1">
      <c r="A560" s="571">
        <v>18230861</v>
      </c>
      <c r="B560" s="572" t="s">
        <v>3839</v>
      </c>
      <c r="C560" s="634" t="s">
        <v>1884</v>
      </c>
      <c r="D560" s="635" t="s">
        <v>1384</v>
      </c>
      <c r="E560" s="635"/>
      <c r="F560" s="634"/>
      <c r="G560" s="635"/>
      <c r="H560" s="1168">
        <v>0</v>
      </c>
      <c r="I560" s="1168">
        <v>0</v>
      </c>
      <c r="J560" s="1168">
        <v>0</v>
      </c>
      <c r="K560" s="1168">
        <v>0</v>
      </c>
      <c r="L560" s="1168">
        <v>0</v>
      </c>
      <c r="M560" s="1168">
        <v>0</v>
      </c>
      <c r="N560" s="1168">
        <v>0</v>
      </c>
      <c r="O560" s="1168">
        <v>0</v>
      </c>
      <c r="P560" s="1168">
        <v>0</v>
      </c>
      <c r="Q560" s="1168">
        <v>0</v>
      </c>
      <c r="R560" s="1168">
        <v>0</v>
      </c>
      <c r="S560" s="1168">
        <v>0</v>
      </c>
      <c r="T560" s="1168">
        <v>0</v>
      </c>
      <c r="U560" s="567"/>
      <c r="V560" s="567">
        <f t="shared" si="269"/>
        <v>0</v>
      </c>
      <c r="W560" s="1084"/>
      <c r="X560" s="1085"/>
      <c r="Y560" s="591">
        <f t="shared" si="286"/>
        <v>0</v>
      </c>
      <c r="Z560" s="899">
        <f t="shared" si="286"/>
        <v>0</v>
      </c>
      <c r="AA560" s="899">
        <f t="shared" si="286"/>
        <v>0</v>
      </c>
      <c r="AB560" s="1080">
        <f t="shared" si="275"/>
        <v>0</v>
      </c>
      <c r="AC560" s="1079">
        <f t="shared" si="276"/>
        <v>0</v>
      </c>
      <c r="AD560" s="899">
        <f t="shared" si="284"/>
        <v>0</v>
      </c>
      <c r="AE560" s="903">
        <f t="shared" si="282"/>
        <v>0</v>
      </c>
      <c r="AF560" s="1080">
        <f t="shared" si="283"/>
        <v>0</v>
      </c>
      <c r="AG560" s="1081">
        <f t="shared" si="277"/>
        <v>0</v>
      </c>
      <c r="AH560" s="1079">
        <f t="shared" si="278"/>
        <v>0</v>
      </c>
      <c r="AI560" s="901">
        <f t="shared" si="285"/>
        <v>0</v>
      </c>
      <c r="AJ560" s="899">
        <f t="shared" si="285"/>
        <v>0</v>
      </c>
      <c r="AK560" s="899">
        <f t="shared" si="285"/>
        <v>0</v>
      </c>
      <c r="AL560" s="1080">
        <f t="shared" si="279"/>
        <v>0</v>
      </c>
      <c r="AM560" s="1079">
        <f t="shared" si="280"/>
        <v>0</v>
      </c>
      <c r="AN560" s="899">
        <f t="shared" si="272"/>
        <v>0</v>
      </c>
      <c r="AO560" s="899">
        <f t="shared" si="273"/>
        <v>0</v>
      </c>
      <c r="AP560" s="899">
        <f t="shared" si="281"/>
        <v>0</v>
      </c>
      <c r="AQ560" s="1081">
        <f t="shared" si="259"/>
        <v>0</v>
      </c>
      <c r="AR560" s="1079">
        <f t="shared" si="270"/>
        <v>0</v>
      </c>
      <c r="AS560" s="153"/>
      <c r="AT560" s="1082" t="s">
        <v>2775</v>
      </c>
      <c r="AU560" s="523"/>
      <c r="AV560" s="1083" t="str">
        <f t="shared" si="271"/>
        <v>CA</v>
      </c>
      <c r="AW560" s="1083" t="str">
        <f t="shared" si="271"/>
        <v>CL</v>
      </c>
      <c r="AX560" s="1083" t="str">
        <f t="shared" si="271"/>
        <v>AIC</v>
      </c>
      <c r="AY560" s="1083" t="str">
        <f t="shared" si="260"/>
        <v>ERB</v>
      </c>
      <c r="AZ560" s="1083" t="str">
        <f t="shared" si="260"/>
        <v>GRB</v>
      </c>
      <c r="BA560" s="1083" t="str">
        <f t="shared" si="260"/>
        <v>Non-Op</v>
      </c>
      <c r="BC560" s="623"/>
      <c r="BD560" s="623"/>
      <c r="BF560" s="623"/>
      <c r="BG560" s="623"/>
      <c r="BH560" s="623"/>
      <c r="BI560" s="623"/>
      <c r="BJ560" s="623"/>
      <c r="BK560" s="623"/>
      <c r="BL560" s="623"/>
      <c r="BN560" s="634"/>
    </row>
    <row r="561" spans="1:141" s="638" customFormat="1" ht="12" customHeight="1">
      <c r="A561" s="571">
        <v>18230871</v>
      </c>
      <c r="B561" s="572" t="s">
        <v>3840</v>
      </c>
      <c r="C561" s="634" t="s">
        <v>1885</v>
      </c>
      <c r="D561" s="635" t="s">
        <v>1384</v>
      </c>
      <c r="E561" s="635"/>
      <c r="F561" s="634"/>
      <c r="G561" s="635"/>
      <c r="H561" s="1168">
        <v>0</v>
      </c>
      <c r="I561" s="1168">
        <v>0</v>
      </c>
      <c r="J561" s="1168">
        <v>0</v>
      </c>
      <c r="K561" s="1168">
        <v>0</v>
      </c>
      <c r="L561" s="1168">
        <v>0</v>
      </c>
      <c r="M561" s="1168">
        <v>0</v>
      </c>
      <c r="N561" s="1168">
        <v>0</v>
      </c>
      <c r="O561" s="1168">
        <v>0</v>
      </c>
      <c r="P561" s="1168">
        <v>0</v>
      </c>
      <c r="Q561" s="1168">
        <v>0</v>
      </c>
      <c r="R561" s="1168">
        <v>0</v>
      </c>
      <c r="S561" s="1168">
        <v>0</v>
      </c>
      <c r="T561" s="1168">
        <v>0</v>
      </c>
      <c r="U561" s="567"/>
      <c r="V561" s="567">
        <f t="shared" si="269"/>
        <v>0</v>
      </c>
      <c r="W561" s="1084"/>
      <c r="X561" s="1085"/>
      <c r="Y561" s="591">
        <f t="shared" si="286"/>
        <v>0</v>
      </c>
      <c r="Z561" s="899">
        <f t="shared" si="286"/>
        <v>0</v>
      </c>
      <c r="AA561" s="899">
        <f t="shared" si="286"/>
        <v>0</v>
      </c>
      <c r="AB561" s="1080">
        <f t="shared" si="275"/>
        <v>0</v>
      </c>
      <c r="AC561" s="1079">
        <f t="shared" si="276"/>
        <v>0</v>
      </c>
      <c r="AD561" s="899">
        <f t="shared" si="284"/>
        <v>0</v>
      </c>
      <c r="AE561" s="903">
        <f t="shared" si="282"/>
        <v>0</v>
      </c>
      <c r="AF561" s="1080">
        <f t="shared" si="283"/>
        <v>0</v>
      </c>
      <c r="AG561" s="1081">
        <f t="shared" si="277"/>
        <v>0</v>
      </c>
      <c r="AH561" s="1079">
        <f t="shared" si="278"/>
        <v>0</v>
      </c>
      <c r="AI561" s="901">
        <f t="shared" si="285"/>
        <v>0</v>
      </c>
      <c r="AJ561" s="899">
        <f t="shared" si="285"/>
        <v>0</v>
      </c>
      <c r="AK561" s="899">
        <f t="shared" si="285"/>
        <v>0</v>
      </c>
      <c r="AL561" s="1080">
        <f t="shared" si="279"/>
        <v>0</v>
      </c>
      <c r="AM561" s="1079">
        <f t="shared" si="280"/>
        <v>0</v>
      </c>
      <c r="AN561" s="899">
        <f t="shared" si="272"/>
        <v>0</v>
      </c>
      <c r="AO561" s="899">
        <f t="shared" si="273"/>
        <v>0</v>
      </c>
      <c r="AP561" s="899">
        <f t="shared" si="281"/>
        <v>0</v>
      </c>
      <c r="AQ561" s="1081">
        <f t="shared" si="259"/>
        <v>0</v>
      </c>
      <c r="AR561" s="1079">
        <f t="shared" si="270"/>
        <v>0</v>
      </c>
      <c r="AS561" s="153"/>
      <c r="AT561" s="1082" t="s">
        <v>2775</v>
      </c>
      <c r="AU561" s="523"/>
      <c r="AV561" s="1083" t="str">
        <f t="shared" si="271"/>
        <v>CA</v>
      </c>
      <c r="AW561" s="1083" t="str">
        <f t="shared" si="271"/>
        <v>CL</v>
      </c>
      <c r="AX561" s="1083" t="str">
        <f t="shared" si="271"/>
        <v>AIC</v>
      </c>
      <c r="AY561" s="1083" t="str">
        <f t="shared" si="260"/>
        <v>ERB</v>
      </c>
      <c r="AZ561" s="1083" t="str">
        <f t="shared" si="260"/>
        <v>GRB</v>
      </c>
      <c r="BA561" s="1083" t="str">
        <f t="shared" si="260"/>
        <v>Non-Op</v>
      </c>
      <c r="BC561" s="623"/>
      <c r="BD561" s="623"/>
      <c r="BE561" s="591"/>
      <c r="BF561" s="623"/>
      <c r="BG561" s="623"/>
      <c r="BH561" s="623"/>
      <c r="BI561" s="623"/>
      <c r="BJ561" s="623"/>
      <c r="BK561" s="623"/>
      <c r="BL561" s="623"/>
      <c r="BM561" s="591"/>
      <c r="BN561" s="939"/>
      <c r="BO561" s="591"/>
      <c r="BP561" s="591"/>
      <c r="BQ561" s="591"/>
      <c r="BR561" s="591"/>
      <c r="BS561" s="591"/>
      <c r="BT561" s="591"/>
      <c r="BU561" s="591"/>
      <c r="BV561" s="591"/>
      <c r="BW561" s="591"/>
      <c r="BX561" s="591"/>
      <c r="BY561" s="591"/>
      <c r="BZ561" s="591"/>
      <c r="CA561" s="591"/>
      <c r="CB561" s="591"/>
      <c r="CC561" s="591"/>
      <c r="CD561" s="591"/>
      <c r="CE561" s="591"/>
      <c r="CF561" s="591"/>
      <c r="CG561" s="591"/>
      <c r="CH561" s="591"/>
      <c r="CI561" s="591"/>
      <c r="CJ561" s="591"/>
      <c r="CK561" s="591"/>
      <c r="CL561" s="591"/>
      <c r="CM561" s="591"/>
      <c r="CN561" s="591"/>
      <c r="CO561" s="591"/>
      <c r="CP561" s="591"/>
      <c r="CQ561" s="591"/>
      <c r="CR561" s="591"/>
      <c r="CS561" s="591"/>
      <c r="CT561" s="591"/>
      <c r="CU561" s="591"/>
      <c r="CV561" s="591"/>
      <c r="CW561" s="591"/>
      <c r="CX561" s="591"/>
      <c r="CY561" s="591"/>
      <c r="CZ561" s="591"/>
      <c r="DA561" s="591"/>
      <c r="DB561" s="591"/>
      <c r="DC561" s="591"/>
      <c r="DD561" s="591"/>
      <c r="DE561" s="591"/>
      <c r="DF561" s="591"/>
      <c r="DG561" s="591"/>
      <c r="DH561" s="591"/>
      <c r="DI561" s="591"/>
      <c r="DJ561" s="591"/>
      <c r="DK561" s="591"/>
      <c r="DL561" s="591"/>
      <c r="DM561" s="591"/>
      <c r="DN561" s="591"/>
      <c r="DO561" s="591"/>
      <c r="DP561" s="591"/>
      <c r="DQ561" s="591"/>
      <c r="DR561" s="591"/>
      <c r="DS561" s="591"/>
      <c r="DT561" s="591"/>
      <c r="DU561" s="591"/>
      <c r="DV561" s="591"/>
      <c r="DW561" s="591"/>
      <c r="DX561" s="591"/>
      <c r="DY561" s="591"/>
      <c r="DZ561" s="591"/>
      <c r="EA561" s="591"/>
      <c r="EB561" s="591"/>
      <c r="EC561" s="591"/>
      <c r="ED561" s="591"/>
      <c r="EE561" s="591"/>
      <c r="EF561" s="591"/>
      <c r="EG561" s="591"/>
      <c r="EH561" s="591"/>
      <c r="EI561" s="591"/>
      <c r="EJ561" s="591"/>
      <c r="EK561" s="591"/>
    </row>
    <row r="562" spans="1:141" s="638" customFormat="1" ht="12" customHeight="1">
      <c r="A562" s="940">
        <v>18230881</v>
      </c>
      <c r="B562" s="941" t="s">
        <v>3841</v>
      </c>
      <c r="C562" s="659" t="s">
        <v>1886</v>
      </c>
      <c r="D562" s="656" t="s">
        <v>1384</v>
      </c>
      <c r="E562" s="656"/>
      <c r="F562" s="989"/>
      <c r="G562" s="656"/>
      <c r="H562" s="1172">
        <v>0</v>
      </c>
      <c r="I562" s="1172">
        <v>0</v>
      </c>
      <c r="J562" s="1172">
        <v>0</v>
      </c>
      <c r="K562" s="1172">
        <v>0</v>
      </c>
      <c r="L562" s="1172">
        <v>0</v>
      </c>
      <c r="M562" s="1172">
        <v>0</v>
      </c>
      <c r="N562" s="1172">
        <v>0</v>
      </c>
      <c r="O562" s="1172">
        <v>0</v>
      </c>
      <c r="P562" s="1172">
        <v>0</v>
      </c>
      <c r="Q562" s="1172">
        <v>0</v>
      </c>
      <c r="R562" s="1172">
        <v>0</v>
      </c>
      <c r="S562" s="1172">
        <v>0</v>
      </c>
      <c r="T562" s="1172">
        <v>0</v>
      </c>
      <c r="U562" s="607"/>
      <c r="V562" s="607">
        <f t="shared" si="269"/>
        <v>0</v>
      </c>
      <c r="W562" s="1084"/>
      <c r="X562" s="1085"/>
      <c r="Y562" s="591">
        <f t="shared" si="286"/>
        <v>0</v>
      </c>
      <c r="Z562" s="899">
        <f t="shared" si="286"/>
        <v>0</v>
      </c>
      <c r="AA562" s="899">
        <f t="shared" si="286"/>
        <v>0</v>
      </c>
      <c r="AB562" s="1080">
        <f t="shared" si="275"/>
        <v>0</v>
      </c>
      <c r="AC562" s="1079">
        <f t="shared" si="276"/>
        <v>0</v>
      </c>
      <c r="AD562" s="899">
        <f t="shared" si="284"/>
        <v>0</v>
      </c>
      <c r="AE562" s="903">
        <f t="shared" si="282"/>
        <v>0</v>
      </c>
      <c r="AF562" s="1080">
        <f t="shared" si="283"/>
        <v>0</v>
      </c>
      <c r="AG562" s="1081">
        <f t="shared" si="277"/>
        <v>0</v>
      </c>
      <c r="AH562" s="1079">
        <f t="shared" si="278"/>
        <v>0</v>
      </c>
      <c r="AI562" s="901">
        <f t="shared" si="285"/>
        <v>0</v>
      </c>
      <c r="AJ562" s="899">
        <f t="shared" si="285"/>
        <v>0</v>
      </c>
      <c r="AK562" s="899">
        <f t="shared" si="285"/>
        <v>0</v>
      </c>
      <c r="AL562" s="1080">
        <f t="shared" si="279"/>
        <v>0</v>
      </c>
      <c r="AM562" s="1079">
        <f t="shared" si="280"/>
        <v>0</v>
      </c>
      <c r="AN562" s="899">
        <f t="shared" si="272"/>
        <v>0</v>
      </c>
      <c r="AO562" s="899">
        <f t="shared" si="273"/>
        <v>0</v>
      </c>
      <c r="AP562" s="899">
        <f t="shared" si="281"/>
        <v>0</v>
      </c>
      <c r="AQ562" s="1081">
        <f t="shared" si="259"/>
        <v>0</v>
      </c>
      <c r="AR562" s="1079">
        <f t="shared" si="270"/>
        <v>0</v>
      </c>
      <c r="AS562" s="153"/>
      <c r="AT562" s="1082" t="s">
        <v>3054</v>
      </c>
      <c r="AU562" s="523"/>
      <c r="AV562" s="1083" t="str">
        <f t="shared" si="271"/>
        <v>CA</v>
      </c>
      <c r="AW562" s="1083" t="str">
        <f t="shared" si="271"/>
        <v>CL</v>
      </c>
      <c r="AX562" s="1083" t="str">
        <f t="shared" si="271"/>
        <v>AIC</v>
      </c>
      <c r="AY562" s="1083" t="str">
        <f t="shared" si="260"/>
        <v>ERB</v>
      </c>
      <c r="AZ562" s="1083" t="str">
        <f t="shared" si="260"/>
        <v>GRB</v>
      </c>
      <c r="BA562" s="1083" t="str">
        <f t="shared" si="260"/>
        <v>Non-Op</v>
      </c>
      <c r="BC562" s="623"/>
      <c r="BD562" s="623"/>
      <c r="BE562" s="591"/>
      <c r="BF562" s="623"/>
      <c r="BG562" s="623"/>
      <c r="BH562" s="623"/>
      <c r="BI562" s="623"/>
      <c r="BJ562" s="623"/>
      <c r="BK562" s="623"/>
      <c r="BL562" s="623"/>
      <c r="BM562" s="591"/>
      <c r="BN562" s="939"/>
      <c r="BO562" s="591"/>
      <c r="BP562" s="591"/>
      <c r="BQ562" s="591"/>
      <c r="BR562" s="591"/>
      <c r="BS562" s="591"/>
      <c r="BT562" s="591"/>
      <c r="BU562" s="591"/>
      <c r="BV562" s="591"/>
      <c r="BW562" s="591"/>
      <c r="BX562" s="591"/>
      <c r="BY562" s="591"/>
      <c r="BZ562" s="591"/>
      <c r="CA562" s="591"/>
      <c r="CB562" s="591"/>
      <c r="CC562" s="591"/>
      <c r="CD562" s="591"/>
      <c r="CE562" s="591"/>
      <c r="CF562" s="591"/>
      <c r="CG562" s="591"/>
      <c r="CH562" s="591"/>
      <c r="CI562" s="591"/>
      <c r="CJ562" s="591"/>
      <c r="CK562" s="591"/>
      <c r="CL562" s="591"/>
      <c r="CM562" s="591"/>
      <c r="CN562" s="591"/>
      <c r="CO562" s="591"/>
      <c r="CP562" s="591"/>
      <c r="CQ562" s="591"/>
      <c r="CR562" s="591"/>
      <c r="CS562" s="591"/>
      <c r="CT562" s="591"/>
      <c r="CU562" s="591"/>
      <c r="CV562" s="591"/>
      <c r="CW562" s="591"/>
      <c r="CX562" s="591"/>
      <c r="CY562" s="591"/>
      <c r="CZ562" s="591"/>
      <c r="DA562" s="591"/>
      <c r="DB562" s="591"/>
      <c r="DC562" s="591"/>
      <c r="DD562" s="591"/>
      <c r="DE562" s="591"/>
      <c r="DF562" s="591"/>
      <c r="DG562" s="591"/>
      <c r="DH562" s="591"/>
      <c r="DI562" s="591"/>
      <c r="DJ562" s="591"/>
      <c r="DK562" s="591"/>
      <c r="DL562" s="591"/>
      <c r="DM562" s="591"/>
      <c r="DN562" s="591"/>
      <c r="DO562" s="591"/>
      <c r="DP562" s="591"/>
      <c r="DQ562" s="591"/>
      <c r="DR562" s="591"/>
      <c r="DS562" s="591"/>
      <c r="DT562" s="591"/>
      <c r="DU562" s="591"/>
      <c r="DV562" s="591"/>
      <c r="DW562" s="591"/>
      <c r="DX562" s="591"/>
      <c r="DY562" s="591"/>
      <c r="DZ562" s="591"/>
      <c r="EA562" s="591"/>
      <c r="EB562" s="591"/>
      <c r="EC562" s="591"/>
      <c r="ED562" s="591"/>
      <c r="EE562" s="591"/>
      <c r="EF562" s="591"/>
      <c r="EG562" s="591"/>
      <c r="EH562" s="591"/>
      <c r="EI562" s="591"/>
      <c r="EJ562" s="591"/>
      <c r="EK562" s="591"/>
    </row>
    <row r="563" spans="1:141" s="638" customFormat="1" ht="12" customHeight="1">
      <c r="A563" s="940">
        <v>18230891</v>
      </c>
      <c r="B563" s="941" t="s">
        <v>3842</v>
      </c>
      <c r="C563" s="659" t="s">
        <v>1887</v>
      </c>
      <c r="D563" s="656" t="s">
        <v>1384</v>
      </c>
      <c r="E563" s="656"/>
      <c r="F563" s="989"/>
      <c r="G563" s="656"/>
      <c r="H563" s="1172">
        <v>0</v>
      </c>
      <c r="I563" s="1172">
        <v>0</v>
      </c>
      <c r="J563" s="1172">
        <v>0</v>
      </c>
      <c r="K563" s="1172">
        <v>0</v>
      </c>
      <c r="L563" s="1172">
        <v>0</v>
      </c>
      <c r="M563" s="1172">
        <v>0</v>
      </c>
      <c r="N563" s="1172">
        <v>0</v>
      </c>
      <c r="O563" s="1172">
        <v>0</v>
      </c>
      <c r="P563" s="1172">
        <v>0</v>
      </c>
      <c r="Q563" s="1172">
        <v>0</v>
      </c>
      <c r="R563" s="1172">
        <v>0</v>
      </c>
      <c r="S563" s="1172">
        <v>0</v>
      </c>
      <c r="T563" s="1172">
        <v>0</v>
      </c>
      <c r="U563" s="607"/>
      <c r="V563" s="607">
        <f t="shared" si="269"/>
        <v>0</v>
      </c>
      <c r="W563" s="1084"/>
      <c r="X563" s="1085"/>
      <c r="Y563" s="591">
        <f t="shared" si="286"/>
        <v>0</v>
      </c>
      <c r="Z563" s="899">
        <f t="shared" si="286"/>
        <v>0</v>
      </c>
      <c r="AA563" s="899">
        <f t="shared" si="286"/>
        <v>0</v>
      </c>
      <c r="AB563" s="1080">
        <f t="shared" si="275"/>
        <v>0</v>
      </c>
      <c r="AC563" s="938">
        <f t="shared" si="276"/>
        <v>0</v>
      </c>
      <c r="AD563" s="899">
        <f t="shared" si="284"/>
        <v>0</v>
      </c>
      <c r="AE563" s="903">
        <f t="shared" si="282"/>
        <v>0</v>
      </c>
      <c r="AF563" s="1080">
        <f t="shared" si="283"/>
        <v>0</v>
      </c>
      <c r="AG563" s="1081">
        <f t="shared" si="277"/>
        <v>0</v>
      </c>
      <c r="AH563" s="1079">
        <f t="shared" si="278"/>
        <v>0</v>
      </c>
      <c r="AI563" s="901">
        <f t="shared" ref="AI563:AK584" si="287">IF($D563=AI$5,$V563,0)</f>
        <v>0</v>
      </c>
      <c r="AJ563" s="899">
        <f t="shared" si="287"/>
        <v>0</v>
      </c>
      <c r="AK563" s="899">
        <f t="shared" si="287"/>
        <v>0</v>
      </c>
      <c r="AL563" s="1080">
        <f t="shared" si="279"/>
        <v>0</v>
      </c>
      <c r="AM563" s="1079">
        <f t="shared" si="280"/>
        <v>0</v>
      </c>
      <c r="AN563" s="899">
        <f t="shared" si="272"/>
        <v>0</v>
      </c>
      <c r="AO563" s="899">
        <f t="shared" si="273"/>
        <v>0</v>
      </c>
      <c r="AP563" s="899">
        <f t="shared" si="281"/>
        <v>0</v>
      </c>
      <c r="AQ563" s="1081">
        <f t="shared" si="259"/>
        <v>0</v>
      </c>
      <c r="AR563" s="1079">
        <f t="shared" si="270"/>
        <v>0</v>
      </c>
      <c r="AS563" s="153"/>
      <c r="AT563" s="1082" t="s">
        <v>3054</v>
      </c>
      <c r="AU563" s="523"/>
      <c r="AV563" s="1083" t="str">
        <f t="shared" si="271"/>
        <v>CA</v>
      </c>
      <c r="AW563" s="1083" t="str">
        <f t="shared" si="271"/>
        <v>CL</v>
      </c>
      <c r="AX563" s="1083" t="str">
        <f t="shared" si="271"/>
        <v>AIC</v>
      </c>
      <c r="AY563" s="1083" t="str">
        <f t="shared" si="260"/>
        <v>ERB</v>
      </c>
      <c r="AZ563" s="1083" t="str">
        <f t="shared" si="260"/>
        <v>GRB</v>
      </c>
      <c r="BA563" s="1083" t="str">
        <f t="shared" si="260"/>
        <v>Non-Op</v>
      </c>
      <c r="BC563" s="623"/>
      <c r="BD563" s="623"/>
      <c r="BE563" s="591"/>
      <c r="BF563" s="623"/>
      <c r="BG563" s="623"/>
      <c r="BH563" s="623"/>
      <c r="BI563" s="623"/>
      <c r="BJ563" s="623"/>
      <c r="BK563" s="623"/>
      <c r="BL563" s="623"/>
      <c r="BM563" s="591"/>
      <c r="BN563" s="939"/>
      <c r="BO563" s="591"/>
      <c r="BP563" s="591"/>
      <c r="BQ563" s="591"/>
      <c r="BR563" s="591"/>
      <c r="BS563" s="591"/>
      <c r="BT563" s="591"/>
      <c r="BU563" s="591"/>
      <c r="BV563" s="591"/>
      <c r="BW563" s="591"/>
      <c r="BX563" s="591"/>
      <c r="BY563" s="591"/>
      <c r="BZ563" s="591"/>
      <c r="CA563" s="591"/>
      <c r="CB563" s="591"/>
      <c r="CC563" s="591"/>
      <c r="CD563" s="591"/>
      <c r="CE563" s="591"/>
      <c r="CF563" s="591"/>
      <c r="CG563" s="591"/>
      <c r="CH563" s="591"/>
      <c r="CI563" s="591"/>
      <c r="CJ563" s="591"/>
      <c r="CK563" s="591"/>
      <c r="CL563" s="591"/>
      <c r="CM563" s="591"/>
      <c r="CN563" s="591"/>
      <c r="CO563" s="591"/>
      <c r="CP563" s="591"/>
      <c r="CQ563" s="591"/>
      <c r="CR563" s="591"/>
      <c r="CS563" s="591"/>
      <c r="CT563" s="591"/>
      <c r="CU563" s="591"/>
      <c r="CV563" s="591"/>
      <c r="CW563" s="591"/>
      <c r="CX563" s="591"/>
      <c r="CY563" s="591"/>
      <c r="CZ563" s="591"/>
      <c r="DA563" s="591"/>
      <c r="DB563" s="591"/>
      <c r="DC563" s="591"/>
      <c r="DD563" s="591"/>
      <c r="DE563" s="591"/>
      <c r="DF563" s="591"/>
      <c r="DG563" s="591"/>
      <c r="DH563" s="591"/>
      <c r="DI563" s="591"/>
      <c r="DJ563" s="591"/>
      <c r="DK563" s="591"/>
      <c r="DL563" s="591"/>
      <c r="DM563" s="591"/>
      <c r="DN563" s="591"/>
      <c r="DO563" s="591"/>
      <c r="DP563" s="591"/>
      <c r="DQ563" s="591"/>
      <c r="DR563" s="591"/>
      <c r="DS563" s="591"/>
      <c r="DT563" s="591"/>
      <c r="DU563" s="591"/>
      <c r="DV563" s="591"/>
      <c r="DW563" s="591"/>
      <c r="DX563" s="591"/>
      <c r="DY563" s="591"/>
      <c r="DZ563" s="591"/>
      <c r="EA563" s="591"/>
      <c r="EB563" s="591"/>
      <c r="EC563" s="591"/>
      <c r="ED563" s="591"/>
      <c r="EE563" s="591"/>
      <c r="EF563" s="591"/>
      <c r="EG563" s="591"/>
      <c r="EH563" s="591"/>
      <c r="EI563" s="591"/>
      <c r="EJ563" s="591"/>
      <c r="EK563" s="591"/>
    </row>
    <row r="564" spans="1:141" s="638" customFormat="1" ht="12" customHeight="1">
      <c r="A564" s="992">
        <v>18230952</v>
      </c>
      <c r="B564" s="993" t="s">
        <v>3843</v>
      </c>
      <c r="C564" s="634" t="s">
        <v>3118</v>
      </c>
      <c r="D564" s="635" t="s">
        <v>1383</v>
      </c>
      <c r="E564" s="635"/>
      <c r="F564" s="683">
        <v>44105</v>
      </c>
      <c r="G564" s="635"/>
      <c r="H564" s="1168"/>
      <c r="I564" s="1168"/>
      <c r="J564" s="1168"/>
      <c r="K564" s="1168"/>
      <c r="L564" s="1168"/>
      <c r="M564" s="1168"/>
      <c r="N564" s="1168"/>
      <c r="O564" s="1168"/>
      <c r="P564" s="1168"/>
      <c r="Q564" s="1168"/>
      <c r="R564" s="1168">
        <v>17262313</v>
      </c>
      <c r="S564" s="1168">
        <v>16516675</v>
      </c>
      <c r="T564" s="1168">
        <v>16192863</v>
      </c>
      <c r="U564" s="567"/>
      <c r="V564" s="567">
        <f t="shared" si="269"/>
        <v>3489618.2916666665</v>
      </c>
      <c r="W564" s="1092"/>
      <c r="X564" s="1093" t="s">
        <v>3051</v>
      </c>
      <c r="Y564" s="591">
        <f t="shared" si="286"/>
        <v>0</v>
      </c>
      <c r="Z564" s="899">
        <f t="shared" si="286"/>
        <v>0</v>
      </c>
      <c r="AA564" s="899">
        <f t="shared" si="286"/>
        <v>0</v>
      </c>
      <c r="AB564" s="1080">
        <f t="shared" ref="AB564:AB565" si="288">T564-SUM(Y564:AA564)</f>
        <v>16192863</v>
      </c>
      <c r="AC564" s="938">
        <f t="shared" ref="AC564:AC565" si="289">T564-SUM(Y564:AA564)-AB564</f>
        <v>0</v>
      </c>
      <c r="AD564" s="899">
        <f t="shared" si="284"/>
        <v>0</v>
      </c>
      <c r="AE564" s="903">
        <f t="shared" si="282"/>
        <v>16192863</v>
      </c>
      <c r="AF564" s="1080">
        <f t="shared" si="283"/>
        <v>0</v>
      </c>
      <c r="AG564" s="1081">
        <f t="shared" si="277"/>
        <v>16192863</v>
      </c>
      <c r="AH564" s="1079">
        <f t="shared" si="278"/>
        <v>0</v>
      </c>
      <c r="AI564" s="901">
        <f t="shared" si="287"/>
        <v>0</v>
      </c>
      <c r="AJ564" s="899">
        <f t="shared" si="287"/>
        <v>0</v>
      </c>
      <c r="AK564" s="899">
        <f t="shared" si="287"/>
        <v>0</v>
      </c>
      <c r="AL564" s="1080">
        <f t="shared" si="279"/>
        <v>3489618.2916666665</v>
      </c>
      <c r="AM564" s="1079">
        <f t="shared" si="280"/>
        <v>0</v>
      </c>
      <c r="AN564" s="899">
        <f t="shared" si="272"/>
        <v>0</v>
      </c>
      <c r="AO564" s="899">
        <f t="shared" si="273"/>
        <v>3489618.2916666665</v>
      </c>
      <c r="AP564" s="899">
        <f t="shared" si="281"/>
        <v>0</v>
      </c>
      <c r="AQ564" s="1081">
        <f t="shared" ref="AQ564:AQ565" si="290">SUM(AN564:AP564)</f>
        <v>3489618.2916666665</v>
      </c>
      <c r="AR564" s="1079">
        <f t="shared" si="270"/>
        <v>0</v>
      </c>
      <c r="AS564" s="153"/>
      <c r="AT564" s="1082" t="s">
        <v>3054</v>
      </c>
      <c r="AU564" s="523"/>
      <c r="AV564" s="1083" t="str">
        <f t="shared" si="271"/>
        <v>CA</v>
      </c>
      <c r="AW564" s="1083" t="str">
        <f t="shared" si="271"/>
        <v>CL</v>
      </c>
      <c r="AX564" s="1083" t="str">
        <f t="shared" si="271"/>
        <v>AIC</v>
      </c>
      <c r="AY564" s="1083" t="str">
        <f t="shared" si="260"/>
        <v>ERB</v>
      </c>
      <c r="AZ564" s="1083" t="str">
        <f t="shared" si="260"/>
        <v>GRB</v>
      </c>
      <c r="BA564" s="1083" t="str">
        <f t="shared" si="260"/>
        <v>Non-Op</v>
      </c>
      <c r="BC564" s="623"/>
      <c r="BD564" s="623"/>
      <c r="BF564" s="623"/>
      <c r="BG564" s="623"/>
      <c r="BH564" s="623"/>
      <c r="BI564" s="623"/>
      <c r="BJ564" s="623"/>
      <c r="BK564" s="623"/>
      <c r="BL564" s="623"/>
      <c r="BN564" s="634"/>
    </row>
    <row r="565" spans="1:141" s="638" customFormat="1" ht="12" customHeight="1">
      <c r="A565" s="571">
        <v>18230962</v>
      </c>
      <c r="B565" s="572" t="s">
        <v>3844</v>
      </c>
      <c r="C565" s="634" t="s">
        <v>3119</v>
      </c>
      <c r="D565" s="635" t="s">
        <v>1384</v>
      </c>
      <c r="E565" s="635"/>
      <c r="F565" s="683">
        <v>44105</v>
      </c>
      <c r="G565" s="635"/>
      <c r="H565" s="1168"/>
      <c r="I565" s="1168"/>
      <c r="J565" s="1168"/>
      <c r="K565" s="1168"/>
      <c r="L565" s="1168"/>
      <c r="M565" s="1168"/>
      <c r="N565" s="1168"/>
      <c r="O565" s="1168"/>
      <c r="P565" s="1168"/>
      <c r="Q565" s="1168"/>
      <c r="R565" s="1168">
        <v>-3692</v>
      </c>
      <c r="S565" s="1168">
        <v>414442</v>
      </c>
      <c r="T565" s="1168">
        <v>410750</v>
      </c>
      <c r="U565" s="567"/>
      <c r="V565" s="567">
        <f t="shared" si="269"/>
        <v>51343.75</v>
      </c>
      <c r="W565" s="1092"/>
      <c r="X565" s="1093"/>
      <c r="Y565" s="591">
        <f t="shared" si="286"/>
        <v>0</v>
      </c>
      <c r="Z565" s="899">
        <f t="shared" si="286"/>
        <v>0</v>
      </c>
      <c r="AA565" s="899">
        <f t="shared" si="286"/>
        <v>0</v>
      </c>
      <c r="AB565" s="1080">
        <f t="shared" si="288"/>
        <v>410750</v>
      </c>
      <c r="AC565" s="938">
        <f t="shared" si="289"/>
        <v>0</v>
      </c>
      <c r="AD565" s="899">
        <f t="shared" si="284"/>
        <v>0</v>
      </c>
      <c r="AE565" s="903">
        <f t="shared" si="282"/>
        <v>0</v>
      </c>
      <c r="AF565" s="1080">
        <f t="shared" si="283"/>
        <v>410750</v>
      </c>
      <c r="AG565" s="1081">
        <f t="shared" si="277"/>
        <v>410750</v>
      </c>
      <c r="AH565" s="1079">
        <f t="shared" si="278"/>
        <v>0</v>
      </c>
      <c r="AI565" s="901">
        <f t="shared" si="287"/>
        <v>0</v>
      </c>
      <c r="AJ565" s="899">
        <f t="shared" si="287"/>
        <v>0</v>
      </c>
      <c r="AK565" s="899">
        <f t="shared" si="287"/>
        <v>0</v>
      </c>
      <c r="AL565" s="1080">
        <f t="shared" si="279"/>
        <v>51343.75</v>
      </c>
      <c r="AM565" s="1079">
        <f t="shared" si="280"/>
        <v>0</v>
      </c>
      <c r="AN565" s="899">
        <f t="shared" si="272"/>
        <v>0</v>
      </c>
      <c r="AO565" s="899">
        <f t="shared" si="273"/>
        <v>0</v>
      </c>
      <c r="AP565" s="899">
        <f t="shared" si="281"/>
        <v>51343.75</v>
      </c>
      <c r="AQ565" s="1081">
        <f t="shared" si="290"/>
        <v>51343.75</v>
      </c>
      <c r="AR565" s="1079">
        <f t="shared" si="270"/>
        <v>0</v>
      </c>
      <c r="AS565" s="153"/>
      <c r="AT565" s="1082" t="s">
        <v>2775</v>
      </c>
      <c r="AU565" s="523"/>
      <c r="AV565" s="1083" t="str">
        <f t="shared" si="271"/>
        <v>CA</v>
      </c>
      <c r="AW565" s="1083" t="str">
        <f t="shared" si="271"/>
        <v>CL</v>
      </c>
      <c r="AX565" s="1083" t="str">
        <f t="shared" si="271"/>
        <v>AIC</v>
      </c>
      <c r="AY565" s="1083" t="str">
        <f t="shared" si="260"/>
        <v>ERB</v>
      </c>
      <c r="AZ565" s="1083" t="str">
        <f t="shared" si="260"/>
        <v>GRB</v>
      </c>
      <c r="BA565" s="1083" t="str">
        <f t="shared" si="260"/>
        <v>Non-Op</v>
      </c>
      <c r="BC565" s="623"/>
      <c r="BD565" s="623"/>
      <c r="BE565" s="591"/>
      <c r="BF565" s="623"/>
      <c r="BG565" s="623"/>
      <c r="BH565" s="623"/>
      <c r="BI565" s="623"/>
      <c r="BJ565" s="623"/>
      <c r="BK565" s="623"/>
      <c r="BL565" s="623"/>
      <c r="BM565" s="591"/>
      <c r="BN565" s="939"/>
      <c r="BO565" s="591"/>
      <c r="BP565" s="591"/>
      <c r="BQ565" s="591"/>
      <c r="BR565" s="591"/>
      <c r="BS565" s="591"/>
      <c r="BT565" s="591"/>
      <c r="BU565" s="591"/>
      <c r="BV565" s="591"/>
      <c r="BW565" s="591"/>
      <c r="BX565" s="591"/>
      <c r="BY565" s="591"/>
      <c r="BZ565" s="591"/>
      <c r="CA565" s="591"/>
      <c r="CB565" s="591"/>
      <c r="CC565" s="591"/>
      <c r="CD565" s="591"/>
      <c r="CE565" s="591"/>
      <c r="CF565" s="591"/>
      <c r="CG565" s="591"/>
      <c r="CH565" s="591"/>
      <c r="CI565" s="591"/>
      <c r="CJ565" s="591"/>
      <c r="CK565" s="591"/>
      <c r="CL565" s="591"/>
      <c r="CM565" s="591"/>
      <c r="CN565" s="591"/>
      <c r="CO565" s="591"/>
      <c r="CP565" s="591"/>
      <c r="CQ565" s="591"/>
      <c r="CR565" s="591"/>
      <c r="CS565" s="591"/>
      <c r="CT565" s="591"/>
      <c r="CU565" s="591"/>
      <c r="CV565" s="591"/>
      <c r="CW565" s="591"/>
      <c r="CX565" s="591"/>
      <c r="CY565" s="591"/>
      <c r="CZ565" s="591"/>
      <c r="DA565" s="591"/>
      <c r="DB565" s="591"/>
      <c r="DC565" s="591"/>
      <c r="DD565" s="591"/>
      <c r="DE565" s="591"/>
      <c r="DF565" s="591"/>
      <c r="DG565" s="591"/>
      <c r="DH565" s="591"/>
      <c r="DI565" s="591"/>
      <c r="DJ565" s="591"/>
      <c r="DK565" s="591"/>
      <c r="DL565" s="591"/>
      <c r="DM565" s="591"/>
      <c r="DN565" s="591"/>
      <c r="DO565" s="591"/>
      <c r="DP565" s="591"/>
      <c r="DQ565" s="591"/>
      <c r="DR565" s="591"/>
      <c r="DS565" s="591"/>
      <c r="DT565" s="591"/>
      <c r="DU565" s="591"/>
      <c r="DV565" s="591"/>
      <c r="DW565" s="591"/>
      <c r="DX565" s="591"/>
      <c r="DY565" s="591"/>
      <c r="DZ565" s="591"/>
      <c r="EA565" s="591"/>
      <c r="EB565" s="591"/>
      <c r="EC565" s="591"/>
      <c r="ED565" s="591"/>
      <c r="EE565" s="591"/>
      <c r="EF565" s="591"/>
      <c r="EG565" s="591"/>
      <c r="EH565" s="591"/>
      <c r="EI565" s="591"/>
      <c r="EJ565" s="591"/>
      <c r="EK565" s="591"/>
    </row>
    <row r="566" spans="1:141" s="638" customFormat="1" ht="12" customHeight="1">
      <c r="A566" s="643">
        <v>18230971</v>
      </c>
      <c r="B566" s="644" t="s">
        <v>3845</v>
      </c>
      <c r="C566" s="634" t="s">
        <v>1888</v>
      </c>
      <c r="D566" s="635" t="s">
        <v>1382</v>
      </c>
      <c r="E566" s="635"/>
      <c r="F566" s="634"/>
      <c r="G566" s="635"/>
      <c r="H566" s="1168">
        <v>0</v>
      </c>
      <c r="I566" s="1168">
        <v>0</v>
      </c>
      <c r="J566" s="1168">
        <v>0</v>
      </c>
      <c r="K566" s="1168">
        <v>0</v>
      </c>
      <c r="L566" s="1168">
        <v>0</v>
      </c>
      <c r="M566" s="1168">
        <v>0</v>
      </c>
      <c r="N566" s="1168">
        <v>0</v>
      </c>
      <c r="O566" s="1168">
        <v>0</v>
      </c>
      <c r="P566" s="1168">
        <v>0</v>
      </c>
      <c r="Q566" s="1168">
        <v>0</v>
      </c>
      <c r="R566" s="1168">
        <v>0</v>
      </c>
      <c r="S566" s="1168">
        <v>0</v>
      </c>
      <c r="T566" s="1168">
        <v>0</v>
      </c>
      <c r="U566" s="567"/>
      <c r="V566" s="567">
        <f t="shared" si="269"/>
        <v>0</v>
      </c>
      <c r="W566" s="1084" t="s">
        <v>1842</v>
      </c>
      <c r="X566" s="1085"/>
      <c r="Y566" s="591">
        <f t="shared" si="286"/>
        <v>0</v>
      </c>
      <c r="Z566" s="899">
        <f t="shared" si="286"/>
        <v>0</v>
      </c>
      <c r="AA566" s="899">
        <f t="shared" si="286"/>
        <v>0</v>
      </c>
      <c r="AB566" s="1080">
        <f t="shared" si="275"/>
        <v>0</v>
      </c>
      <c r="AC566" s="1079">
        <f t="shared" si="276"/>
        <v>0</v>
      </c>
      <c r="AD566" s="899">
        <f t="shared" si="284"/>
        <v>0</v>
      </c>
      <c r="AE566" s="903">
        <f t="shared" si="282"/>
        <v>0</v>
      </c>
      <c r="AF566" s="1080">
        <f t="shared" si="283"/>
        <v>0</v>
      </c>
      <c r="AG566" s="1081">
        <f t="shared" si="277"/>
        <v>0</v>
      </c>
      <c r="AH566" s="1079">
        <f t="shared" si="278"/>
        <v>0</v>
      </c>
      <c r="AI566" s="901">
        <f t="shared" si="287"/>
        <v>0</v>
      </c>
      <c r="AJ566" s="899">
        <f t="shared" si="287"/>
        <v>0</v>
      </c>
      <c r="AK566" s="899">
        <f t="shared" si="287"/>
        <v>0</v>
      </c>
      <c r="AL566" s="1080">
        <f t="shared" si="279"/>
        <v>0</v>
      </c>
      <c r="AM566" s="1079">
        <f t="shared" si="280"/>
        <v>0</v>
      </c>
      <c r="AN566" s="899">
        <f t="shared" si="272"/>
        <v>0</v>
      </c>
      <c r="AO566" s="899">
        <f t="shared" si="273"/>
        <v>0</v>
      </c>
      <c r="AP566" s="899">
        <f t="shared" si="281"/>
        <v>0</v>
      </c>
      <c r="AQ566" s="1081">
        <f t="shared" si="259"/>
        <v>0</v>
      </c>
      <c r="AR566" s="1079">
        <f t="shared" si="270"/>
        <v>0</v>
      </c>
      <c r="AS566" s="153"/>
      <c r="AT566" s="1082" t="s">
        <v>2775</v>
      </c>
      <c r="AU566" s="523"/>
      <c r="AV566" s="1083" t="str">
        <f t="shared" si="271"/>
        <v>CA</v>
      </c>
      <c r="AW566" s="1083" t="str">
        <f t="shared" si="271"/>
        <v>CL</v>
      </c>
      <c r="AX566" s="1083" t="str">
        <f t="shared" si="271"/>
        <v>AIC</v>
      </c>
      <c r="AY566" s="1083" t="str">
        <f t="shared" si="260"/>
        <v>ERB</v>
      </c>
      <c r="AZ566" s="1083" t="str">
        <f t="shared" si="260"/>
        <v>GRB</v>
      </c>
      <c r="BA566" s="1083" t="str">
        <f t="shared" si="260"/>
        <v>Non-Op</v>
      </c>
      <c r="BC566" s="623"/>
      <c r="BD566" s="623"/>
      <c r="BE566" s="591"/>
      <c r="BF566" s="623"/>
      <c r="BG566" s="623"/>
      <c r="BH566" s="623"/>
      <c r="BI566" s="623"/>
      <c r="BJ566" s="623"/>
      <c r="BK566" s="623"/>
      <c r="BL566" s="623"/>
      <c r="BM566" s="591"/>
      <c r="BN566" s="939"/>
      <c r="BO566" s="591"/>
      <c r="BP566" s="591"/>
      <c r="BQ566" s="591"/>
      <c r="BR566" s="591"/>
      <c r="BS566" s="591"/>
      <c r="BT566" s="591"/>
      <c r="BU566" s="591"/>
      <c r="BV566" s="591"/>
      <c r="BW566" s="591"/>
      <c r="BX566" s="591"/>
      <c r="BY566" s="591"/>
      <c r="BZ566" s="591"/>
      <c r="CA566" s="591"/>
      <c r="CB566" s="591"/>
      <c r="CC566" s="591"/>
      <c r="CD566" s="591"/>
      <c r="CE566" s="591"/>
      <c r="CF566" s="591"/>
      <c r="CG566" s="591"/>
      <c r="CH566" s="591"/>
      <c r="CI566" s="591"/>
      <c r="CJ566" s="591"/>
      <c r="CK566" s="591"/>
      <c r="CL566" s="591"/>
      <c r="CM566" s="591"/>
      <c r="CN566" s="591"/>
      <c r="CO566" s="591"/>
      <c r="CP566" s="591"/>
      <c r="CQ566" s="591"/>
      <c r="CR566" s="591"/>
      <c r="CS566" s="591"/>
      <c r="CT566" s="591"/>
      <c r="CU566" s="591"/>
      <c r="CV566" s="591"/>
      <c r="CW566" s="591"/>
      <c r="CX566" s="591"/>
      <c r="CY566" s="591"/>
      <c r="CZ566" s="591"/>
      <c r="DA566" s="591"/>
      <c r="DB566" s="591"/>
      <c r="DC566" s="591"/>
      <c r="DD566" s="591"/>
      <c r="DE566" s="591"/>
      <c r="DF566" s="591"/>
      <c r="DG566" s="591"/>
      <c r="DH566" s="591"/>
      <c r="DI566" s="591"/>
      <c r="DJ566" s="591"/>
      <c r="DK566" s="591"/>
      <c r="DL566" s="591"/>
      <c r="DM566" s="591"/>
      <c r="DN566" s="591"/>
      <c r="DO566" s="591"/>
      <c r="DP566" s="591"/>
      <c r="DQ566" s="591"/>
      <c r="DR566" s="591"/>
      <c r="DS566" s="591"/>
      <c r="DT566" s="591"/>
      <c r="DU566" s="591"/>
      <c r="DV566" s="591"/>
      <c r="DW566" s="591"/>
      <c r="DX566" s="591"/>
      <c r="DY566" s="591"/>
      <c r="DZ566" s="591"/>
      <c r="EA566" s="591"/>
      <c r="EB566" s="591"/>
      <c r="EC566" s="591"/>
      <c r="ED566" s="591"/>
      <c r="EE566" s="591"/>
      <c r="EF566" s="591"/>
      <c r="EG566" s="591"/>
      <c r="EH566" s="591"/>
      <c r="EI566" s="591"/>
      <c r="EJ566" s="591"/>
      <c r="EK566" s="591"/>
    </row>
    <row r="567" spans="1:141" s="638" customFormat="1" ht="12" customHeight="1">
      <c r="A567" s="992">
        <v>18230981</v>
      </c>
      <c r="B567" s="993" t="s">
        <v>3846</v>
      </c>
      <c r="C567" s="634" t="s">
        <v>1889</v>
      </c>
      <c r="D567" s="635" t="s">
        <v>1384</v>
      </c>
      <c r="E567" s="635"/>
      <c r="F567" s="634"/>
      <c r="G567" s="635"/>
      <c r="H567" s="1168">
        <v>0</v>
      </c>
      <c r="I567" s="1168">
        <v>0</v>
      </c>
      <c r="J567" s="1168">
        <v>0</v>
      </c>
      <c r="K567" s="1168">
        <v>0</v>
      </c>
      <c r="L567" s="1168">
        <v>0</v>
      </c>
      <c r="M567" s="1168">
        <v>0</v>
      </c>
      <c r="N567" s="1168">
        <v>0</v>
      </c>
      <c r="O567" s="1168">
        <v>0</v>
      </c>
      <c r="P567" s="1168">
        <v>0</v>
      </c>
      <c r="Q567" s="1168">
        <v>0</v>
      </c>
      <c r="R567" s="1168">
        <v>0</v>
      </c>
      <c r="S567" s="1168">
        <v>0</v>
      </c>
      <c r="T567" s="1168">
        <v>0</v>
      </c>
      <c r="U567" s="567"/>
      <c r="V567" s="567">
        <f t="shared" si="269"/>
        <v>0</v>
      </c>
      <c r="W567" s="1084"/>
      <c r="X567" s="1085"/>
      <c r="Y567" s="591">
        <f t="shared" si="286"/>
        <v>0</v>
      </c>
      <c r="Z567" s="899">
        <f t="shared" si="286"/>
        <v>0</v>
      </c>
      <c r="AA567" s="899">
        <f t="shared" si="286"/>
        <v>0</v>
      </c>
      <c r="AB567" s="1080">
        <f t="shared" si="275"/>
        <v>0</v>
      </c>
      <c r="AC567" s="938">
        <f t="shared" si="276"/>
        <v>0</v>
      </c>
      <c r="AD567" s="899">
        <f t="shared" si="284"/>
        <v>0</v>
      </c>
      <c r="AE567" s="903">
        <f t="shared" si="282"/>
        <v>0</v>
      </c>
      <c r="AF567" s="1080">
        <f t="shared" si="283"/>
        <v>0</v>
      </c>
      <c r="AG567" s="1081">
        <f t="shared" si="277"/>
        <v>0</v>
      </c>
      <c r="AH567" s="1079">
        <f t="shared" si="278"/>
        <v>0</v>
      </c>
      <c r="AI567" s="901">
        <f t="shared" si="287"/>
        <v>0</v>
      </c>
      <c r="AJ567" s="899">
        <f t="shared" si="287"/>
        <v>0</v>
      </c>
      <c r="AK567" s="899">
        <f t="shared" si="287"/>
        <v>0</v>
      </c>
      <c r="AL567" s="1080">
        <f t="shared" si="279"/>
        <v>0</v>
      </c>
      <c r="AM567" s="1079">
        <f t="shared" si="280"/>
        <v>0</v>
      </c>
      <c r="AN567" s="899">
        <f t="shared" si="272"/>
        <v>0</v>
      </c>
      <c r="AO567" s="899">
        <f t="shared" si="273"/>
        <v>0</v>
      </c>
      <c r="AP567" s="899">
        <f t="shared" si="281"/>
        <v>0</v>
      </c>
      <c r="AQ567" s="1081">
        <f t="shared" si="259"/>
        <v>0</v>
      </c>
      <c r="AR567" s="1079">
        <f t="shared" si="270"/>
        <v>0</v>
      </c>
      <c r="AS567" s="153"/>
      <c r="AT567" s="1082" t="s">
        <v>2775</v>
      </c>
      <c r="AU567" s="523"/>
      <c r="AV567" s="1083" t="str">
        <f t="shared" si="271"/>
        <v>CA</v>
      </c>
      <c r="AW567" s="1083" t="str">
        <f t="shared" si="271"/>
        <v>CL</v>
      </c>
      <c r="AX567" s="1083" t="str">
        <f t="shared" si="271"/>
        <v>AIC</v>
      </c>
      <c r="AY567" s="1083" t="str">
        <f t="shared" si="260"/>
        <v>ERB</v>
      </c>
      <c r="AZ567" s="1083" t="str">
        <f t="shared" si="260"/>
        <v>GRB</v>
      </c>
      <c r="BA567" s="1083" t="str">
        <f t="shared" si="260"/>
        <v>Non-Op</v>
      </c>
      <c r="BC567" s="623"/>
      <c r="BD567" s="623"/>
      <c r="BE567" s="591"/>
      <c r="BF567" s="623"/>
      <c r="BG567" s="623"/>
      <c r="BH567" s="623"/>
      <c r="BI567" s="623"/>
      <c r="BJ567" s="623"/>
      <c r="BK567" s="623"/>
      <c r="BL567" s="623"/>
      <c r="BM567" s="591"/>
      <c r="BN567" s="939"/>
      <c r="BO567" s="591"/>
      <c r="BP567" s="591"/>
      <c r="BQ567" s="591"/>
      <c r="BR567" s="591"/>
      <c r="BS567" s="591"/>
      <c r="BT567" s="591"/>
      <c r="BU567" s="591"/>
      <c r="BV567" s="591"/>
      <c r="BW567" s="591"/>
      <c r="BX567" s="591"/>
      <c r="BY567" s="591"/>
      <c r="BZ567" s="591"/>
      <c r="CA567" s="591"/>
      <c r="CB567" s="591"/>
      <c r="CC567" s="591"/>
      <c r="CD567" s="591"/>
      <c r="CE567" s="591"/>
      <c r="CF567" s="591"/>
      <c r="CG567" s="591"/>
      <c r="CH567" s="591"/>
      <c r="CI567" s="591"/>
      <c r="CJ567" s="591"/>
      <c r="CK567" s="591"/>
      <c r="CL567" s="591"/>
      <c r="CM567" s="591"/>
      <c r="CN567" s="591"/>
      <c r="CO567" s="591"/>
      <c r="CP567" s="591"/>
      <c r="CQ567" s="591"/>
      <c r="CR567" s="591"/>
      <c r="CS567" s="591"/>
      <c r="CT567" s="591"/>
      <c r="CU567" s="591"/>
      <c r="CV567" s="591"/>
      <c r="CW567" s="591"/>
      <c r="CX567" s="591"/>
      <c r="CY567" s="591"/>
      <c r="CZ567" s="591"/>
      <c r="DA567" s="591"/>
      <c r="DB567" s="591"/>
      <c r="DC567" s="591"/>
      <c r="DD567" s="591"/>
      <c r="DE567" s="591"/>
      <c r="DF567" s="591"/>
      <c r="DG567" s="591"/>
      <c r="DH567" s="591"/>
      <c r="DI567" s="591"/>
      <c r="DJ567" s="591"/>
      <c r="DK567" s="591"/>
      <c r="DL567" s="591"/>
      <c r="DM567" s="591"/>
      <c r="DN567" s="591"/>
      <c r="DO567" s="591"/>
      <c r="DP567" s="591"/>
      <c r="DQ567" s="591"/>
      <c r="DR567" s="591"/>
      <c r="DS567" s="591"/>
      <c r="DT567" s="591"/>
      <c r="DU567" s="591"/>
      <c r="DV567" s="591"/>
      <c r="DW567" s="591"/>
      <c r="DX567" s="591"/>
      <c r="DY567" s="591"/>
      <c r="DZ567" s="591"/>
      <c r="EA567" s="591"/>
      <c r="EB567" s="591"/>
      <c r="EC567" s="591"/>
      <c r="ED567" s="591"/>
      <c r="EE567" s="591"/>
      <c r="EF567" s="591"/>
      <c r="EG567" s="591"/>
      <c r="EH567" s="591"/>
      <c r="EI567" s="591"/>
      <c r="EJ567" s="591"/>
      <c r="EK567" s="591"/>
    </row>
    <row r="568" spans="1:141" s="638" customFormat="1" ht="12" customHeight="1">
      <c r="A568" s="643">
        <v>18231051</v>
      </c>
      <c r="B568" s="644" t="s">
        <v>3847</v>
      </c>
      <c r="C568" s="634" t="s">
        <v>1890</v>
      </c>
      <c r="D568" s="635" t="s">
        <v>1384</v>
      </c>
      <c r="E568" s="635"/>
      <c r="F568" s="634"/>
      <c r="G568" s="635"/>
      <c r="H568" s="1168">
        <v>-34827817</v>
      </c>
      <c r="I568" s="1168">
        <v>-34827817</v>
      </c>
      <c r="J568" s="1168">
        <v>-34827817</v>
      </c>
      <c r="K568" s="1168">
        <v>-34827817</v>
      </c>
      <c r="L568" s="1168">
        <v>-34827817</v>
      </c>
      <c r="M568" s="1168">
        <v>-34827817</v>
      </c>
      <c r="N568" s="1168">
        <v>-34827817</v>
      </c>
      <c r="O568" s="1168">
        <v>-34827817</v>
      </c>
      <c r="P568" s="1168">
        <v>-34827817</v>
      </c>
      <c r="Q568" s="1168">
        <v>-34827817</v>
      </c>
      <c r="R568" s="1168">
        <v>-34827817</v>
      </c>
      <c r="S568" s="1168">
        <v>-34827817</v>
      </c>
      <c r="T568" s="1168">
        <v>-34827817</v>
      </c>
      <c r="U568" s="567"/>
      <c r="V568" s="567">
        <f t="shared" si="269"/>
        <v>-34827817</v>
      </c>
      <c r="W568" s="1084"/>
      <c r="X568" s="1085"/>
      <c r="Y568" s="591">
        <f t="shared" si="286"/>
        <v>0</v>
      </c>
      <c r="Z568" s="899">
        <f t="shared" si="286"/>
        <v>0</v>
      </c>
      <c r="AA568" s="899">
        <f t="shared" si="286"/>
        <v>0</v>
      </c>
      <c r="AB568" s="1080">
        <f t="shared" si="275"/>
        <v>-34827817</v>
      </c>
      <c r="AC568" s="938">
        <f t="shared" si="276"/>
        <v>0</v>
      </c>
      <c r="AD568" s="899">
        <f t="shared" si="284"/>
        <v>0</v>
      </c>
      <c r="AE568" s="903">
        <f t="shared" si="282"/>
        <v>0</v>
      </c>
      <c r="AF568" s="1080">
        <f t="shared" si="283"/>
        <v>-34827817</v>
      </c>
      <c r="AG568" s="1081">
        <f t="shared" si="277"/>
        <v>-34827817</v>
      </c>
      <c r="AH568" s="1079">
        <f t="shared" si="278"/>
        <v>0</v>
      </c>
      <c r="AI568" s="901">
        <f t="shared" si="287"/>
        <v>0</v>
      </c>
      <c r="AJ568" s="899">
        <f t="shared" si="287"/>
        <v>0</v>
      </c>
      <c r="AK568" s="899">
        <f t="shared" si="287"/>
        <v>0</v>
      </c>
      <c r="AL568" s="1080">
        <f t="shared" si="279"/>
        <v>-34827817</v>
      </c>
      <c r="AM568" s="1079">
        <f t="shared" si="280"/>
        <v>0</v>
      </c>
      <c r="AN568" s="899">
        <f t="shared" si="272"/>
        <v>0</v>
      </c>
      <c r="AO568" s="899">
        <f t="shared" si="273"/>
        <v>0</v>
      </c>
      <c r="AP568" s="899">
        <f t="shared" si="281"/>
        <v>-34827817</v>
      </c>
      <c r="AQ568" s="1081">
        <f t="shared" si="259"/>
        <v>-34827817</v>
      </c>
      <c r="AR568" s="1079">
        <f t="shared" si="270"/>
        <v>0</v>
      </c>
      <c r="AS568" s="153"/>
      <c r="AT568" s="1082" t="s">
        <v>2775</v>
      </c>
      <c r="AU568" s="523"/>
      <c r="AV568" s="1083" t="str">
        <f t="shared" si="271"/>
        <v>CA</v>
      </c>
      <c r="AW568" s="1083" t="str">
        <f t="shared" si="271"/>
        <v>CL</v>
      </c>
      <c r="AX568" s="1083" t="str">
        <f t="shared" si="271"/>
        <v>AIC</v>
      </c>
      <c r="AY568" s="1083" t="str">
        <f t="shared" ref="AY568:BA631" si="291">IF(VALUE(AD568),AY$7,IF(ISBLANK(AD568),"",AY$7))</f>
        <v>ERB</v>
      </c>
      <c r="AZ568" s="1083" t="str">
        <f t="shared" si="291"/>
        <v>GRB</v>
      </c>
      <c r="BA568" s="1083" t="str">
        <f t="shared" si="291"/>
        <v>Non-Op</v>
      </c>
      <c r="BC568" s="623"/>
      <c r="BD568" s="623"/>
      <c r="BE568" s="591"/>
      <c r="BF568" s="623"/>
      <c r="BG568" s="623"/>
      <c r="BH568" s="623"/>
      <c r="BI568" s="623"/>
      <c r="BJ568" s="623"/>
      <c r="BK568" s="623"/>
      <c r="BL568" s="623"/>
      <c r="BM568" s="591"/>
      <c r="BN568" s="939"/>
      <c r="BO568" s="591"/>
      <c r="BP568" s="591"/>
      <c r="BQ568" s="591"/>
      <c r="BR568" s="591"/>
      <c r="BS568" s="591"/>
      <c r="BT568" s="591"/>
      <c r="BU568" s="591"/>
      <c r="BV568" s="591"/>
      <c r="BW568" s="591"/>
      <c r="BX568" s="591"/>
      <c r="BY568" s="591"/>
      <c r="BZ568" s="591"/>
      <c r="CA568" s="591"/>
      <c r="CB568" s="591"/>
      <c r="CC568" s="591"/>
      <c r="CD568" s="591"/>
      <c r="CE568" s="591"/>
      <c r="CF568" s="591"/>
      <c r="CG568" s="591"/>
      <c r="CH568" s="591"/>
      <c r="CI568" s="591"/>
      <c r="CJ568" s="591"/>
      <c r="CK568" s="591"/>
      <c r="CL568" s="591"/>
      <c r="CM568" s="591"/>
      <c r="CN568" s="591"/>
      <c r="CO568" s="591"/>
      <c r="CP568" s="591"/>
      <c r="CQ568" s="591"/>
      <c r="CR568" s="591"/>
      <c r="CS568" s="591"/>
      <c r="CT568" s="591"/>
      <c r="CU568" s="591"/>
      <c r="CV568" s="591"/>
      <c r="CW568" s="591"/>
      <c r="CX568" s="591"/>
      <c r="CY568" s="591"/>
      <c r="CZ568" s="591"/>
      <c r="DA568" s="591"/>
      <c r="DB568" s="591"/>
      <c r="DC568" s="591"/>
      <c r="DD568" s="591"/>
      <c r="DE568" s="591"/>
      <c r="DF568" s="591"/>
      <c r="DG568" s="591"/>
      <c r="DH568" s="591"/>
      <c r="DI568" s="591"/>
      <c r="DJ568" s="591"/>
      <c r="DK568" s="591"/>
      <c r="DL568" s="591"/>
      <c r="DM568" s="591"/>
      <c r="DN568" s="591"/>
      <c r="DO568" s="591"/>
      <c r="DP568" s="591"/>
      <c r="DQ568" s="591"/>
      <c r="DR568" s="591"/>
      <c r="DS568" s="591"/>
      <c r="DT568" s="591"/>
      <c r="DU568" s="591"/>
      <c r="DV568" s="591"/>
      <c r="DW568" s="591"/>
      <c r="DX568" s="591"/>
      <c r="DY568" s="591"/>
      <c r="DZ568" s="591"/>
      <c r="EA568" s="591"/>
      <c r="EB568" s="591"/>
      <c r="EC568" s="591"/>
      <c r="ED568" s="591"/>
      <c r="EE568" s="591"/>
      <c r="EF568" s="591"/>
      <c r="EG568" s="591"/>
      <c r="EH568" s="591"/>
      <c r="EI568" s="591"/>
      <c r="EJ568" s="591"/>
      <c r="EK568" s="591"/>
    </row>
    <row r="569" spans="1:141" s="638" customFormat="1" ht="12" customHeight="1">
      <c r="A569" s="643">
        <v>18231061</v>
      </c>
      <c r="B569" s="644" t="s">
        <v>3848</v>
      </c>
      <c r="C569" s="634" t="s">
        <v>1891</v>
      </c>
      <c r="D569" s="635" t="s">
        <v>1384</v>
      </c>
      <c r="E569" s="635"/>
      <c r="F569" s="634"/>
      <c r="G569" s="635"/>
      <c r="H569" s="1168">
        <v>34827817</v>
      </c>
      <c r="I569" s="1168">
        <v>34827817</v>
      </c>
      <c r="J569" s="1168">
        <v>34827817</v>
      </c>
      <c r="K569" s="1168">
        <v>34827817</v>
      </c>
      <c r="L569" s="1168">
        <v>34827817</v>
      </c>
      <c r="M569" s="1168">
        <v>34827817</v>
      </c>
      <c r="N569" s="1168">
        <v>34827817</v>
      </c>
      <c r="O569" s="1168">
        <v>34827817</v>
      </c>
      <c r="P569" s="1168">
        <v>34827817</v>
      </c>
      <c r="Q569" s="1168">
        <v>34827817</v>
      </c>
      <c r="R569" s="1168">
        <v>34827817</v>
      </c>
      <c r="S569" s="1168">
        <v>34827817</v>
      </c>
      <c r="T569" s="1168">
        <v>34827817</v>
      </c>
      <c r="U569" s="567"/>
      <c r="V569" s="567">
        <f t="shared" si="269"/>
        <v>34827817</v>
      </c>
      <c r="W569" s="1084"/>
      <c r="X569" s="1085"/>
      <c r="Y569" s="591">
        <f t="shared" si="286"/>
        <v>0</v>
      </c>
      <c r="Z569" s="899">
        <f t="shared" si="286"/>
        <v>0</v>
      </c>
      <c r="AA569" s="899">
        <f t="shared" si="286"/>
        <v>0</v>
      </c>
      <c r="AB569" s="1080">
        <f t="shared" si="275"/>
        <v>34827817</v>
      </c>
      <c r="AC569" s="938">
        <f t="shared" si="276"/>
        <v>0</v>
      </c>
      <c r="AD569" s="899">
        <f t="shared" si="284"/>
        <v>0</v>
      </c>
      <c r="AE569" s="903">
        <f t="shared" si="282"/>
        <v>0</v>
      </c>
      <c r="AF569" s="1080">
        <f t="shared" si="283"/>
        <v>34827817</v>
      </c>
      <c r="AG569" s="1081">
        <f t="shared" si="277"/>
        <v>34827817</v>
      </c>
      <c r="AH569" s="1079">
        <f t="shared" si="278"/>
        <v>0</v>
      </c>
      <c r="AI569" s="901">
        <f t="shared" si="287"/>
        <v>0</v>
      </c>
      <c r="AJ569" s="899">
        <f t="shared" si="287"/>
        <v>0</v>
      </c>
      <c r="AK569" s="899">
        <f t="shared" si="287"/>
        <v>0</v>
      </c>
      <c r="AL569" s="1080">
        <f t="shared" si="279"/>
        <v>34827817</v>
      </c>
      <c r="AM569" s="1079">
        <f t="shared" si="280"/>
        <v>0</v>
      </c>
      <c r="AN569" s="899">
        <f t="shared" si="272"/>
        <v>0</v>
      </c>
      <c r="AO569" s="899">
        <f t="shared" si="273"/>
        <v>0</v>
      </c>
      <c r="AP569" s="899">
        <f t="shared" si="281"/>
        <v>34827817</v>
      </c>
      <c r="AQ569" s="1081">
        <f t="shared" si="259"/>
        <v>34827817</v>
      </c>
      <c r="AR569" s="1079">
        <f t="shared" si="270"/>
        <v>0</v>
      </c>
      <c r="AS569" s="153"/>
      <c r="AT569" s="1082" t="s">
        <v>2775</v>
      </c>
      <c r="AU569" s="523"/>
      <c r="AV569" s="1083" t="str">
        <f t="shared" si="271"/>
        <v>CA</v>
      </c>
      <c r="AW569" s="1083" t="str">
        <f t="shared" si="271"/>
        <v>CL</v>
      </c>
      <c r="AX569" s="1083" t="str">
        <f t="shared" si="271"/>
        <v>AIC</v>
      </c>
      <c r="AY569" s="1083" t="str">
        <f t="shared" si="291"/>
        <v>ERB</v>
      </c>
      <c r="AZ569" s="1083" t="str">
        <f t="shared" si="291"/>
        <v>GRB</v>
      </c>
      <c r="BA569" s="1083" t="str">
        <f t="shared" si="291"/>
        <v>Non-Op</v>
      </c>
      <c r="BC569" s="623"/>
      <c r="BD569" s="623"/>
      <c r="BE569" s="591"/>
      <c r="BF569" s="623"/>
      <c r="BG569" s="623"/>
      <c r="BH569" s="623"/>
      <c r="BI569" s="623"/>
      <c r="BJ569" s="623"/>
      <c r="BK569" s="623"/>
      <c r="BL569" s="623"/>
      <c r="BM569" s="591"/>
      <c r="BN569" s="939"/>
      <c r="BO569" s="591"/>
      <c r="BP569" s="591"/>
      <c r="BQ569" s="591"/>
      <c r="BR569" s="591"/>
      <c r="BS569" s="591"/>
      <c r="BT569" s="591"/>
      <c r="BU569" s="591"/>
      <c r="BV569" s="591"/>
      <c r="BW569" s="591"/>
      <c r="BX569" s="591"/>
      <c r="BY569" s="591"/>
      <c r="BZ569" s="591"/>
      <c r="CA569" s="591"/>
      <c r="CB569" s="591"/>
      <c r="CC569" s="591"/>
      <c r="CD569" s="591"/>
      <c r="CE569" s="591"/>
      <c r="CF569" s="591"/>
      <c r="CG569" s="591"/>
      <c r="CH569" s="591"/>
      <c r="CI569" s="591"/>
      <c r="CJ569" s="591"/>
      <c r="CK569" s="591"/>
      <c r="CL569" s="591"/>
      <c r="CM569" s="591"/>
      <c r="CN569" s="591"/>
      <c r="CO569" s="591"/>
      <c r="CP569" s="591"/>
      <c r="CQ569" s="591"/>
      <c r="CR569" s="591"/>
      <c r="CS569" s="591"/>
      <c r="CT569" s="591"/>
      <c r="CU569" s="591"/>
      <c r="CV569" s="591"/>
      <c r="CW569" s="591"/>
      <c r="CX569" s="591"/>
      <c r="CY569" s="591"/>
      <c r="CZ569" s="591"/>
      <c r="DA569" s="591"/>
      <c r="DB569" s="591"/>
      <c r="DC569" s="591"/>
      <c r="DD569" s="591"/>
      <c r="DE569" s="591"/>
      <c r="DF569" s="591"/>
      <c r="DG569" s="591"/>
      <c r="DH569" s="591"/>
      <c r="DI569" s="591"/>
      <c r="DJ569" s="591"/>
      <c r="DK569" s="591"/>
      <c r="DL569" s="591"/>
      <c r="DM569" s="591"/>
      <c r="DN569" s="591"/>
      <c r="DO569" s="591"/>
      <c r="DP569" s="591"/>
      <c r="DQ569" s="591"/>
      <c r="DR569" s="591"/>
      <c r="DS569" s="591"/>
      <c r="DT569" s="591"/>
      <c r="DU569" s="591"/>
      <c r="DV569" s="591"/>
      <c r="DW569" s="591"/>
      <c r="DX569" s="591"/>
      <c r="DY569" s="591"/>
      <c r="DZ569" s="591"/>
      <c r="EA569" s="591"/>
      <c r="EB569" s="591"/>
      <c r="EC569" s="591"/>
      <c r="ED569" s="591"/>
      <c r="EE569" s="591"/>
      <c r="EF569" s="591"/>
      <c r="EG569" s="591"/>
      <c r="EH569" s="591"/>
      <c r="EI569" s="591"/>
      <c r="EJ569" s="591"/>
      <c r="EK569" s="591"/>
    </row>
    <row r="570" spans="1:141" s="638" customFormat="1" ht="12" customHeight="1">
      <c r="A570" s="643">
        <v>18231081</v>
      </c>
      <c r="B570" s="644" t="s">
        <v>3849</v>
      </c>
      <c r="C570" s="634" t="s">
        <v>1892</v>
      </c>
      <c r="D570" s="635" t="s">
        <v>1384</v>
      </c>
      <c r="E570" s="635"/>
      <c r="F570" s="634"/>
      <c r="G570" s="635"/>
      <c r="H570" s="1168">
        <v>-25644564</v>
      </c>
      <c r="I570" s="1168">
        <v>-25644564</v>
      </c>
      <c r="J570" s="1168">
        <v>-25644564</v>
      </c>
      <c r="K570" s="1168">
        <v>-25644564</v>
      </c>
      <c r="L570" s="1168">
        <v>-25644564</v>
      </c>
      <c r="M570" s="1168">
        <v>-25644564</v>
      </c>
      <c r="N570" s="1168">
        <v>-25644564</v>
      </c>
      <c r="O570" s="1168">
        <v>-25644564</v>
      </c>
      <c r="P570" s="1168">
        <v>-25644564</v>
      </c>
      <c r="Q570" s="1168">
        <v>-25644564</v>
      </c>
      <c r="R570" s="1168">
        <v>-25644564</v>
      </c>
      <c r="S570" s="1168">
        <v>-25644564</v>
      </c>
      <c r="T570" s="1168">
        <v>-25644564</v>
      </c>
      <c r="U570" s="567"/>
      <c r="V570" s="567">
        <f t="shared" si="269"/>
        <v>-25644564</v>
      </c>
      <c r="W570" s="1084"/>
      <c r="X570" s="1085"/>
      <c r="Y570" s="591">
        <f t="shared" ref="Y570:AA589" si="292">IF($D570=Y$5,$T570,0)</f>
        <v>0</v>
      </c>
      <c r="Z570" s="899">
        <f t="shared" si="292"/>
        <v>0</v>
      </c>
      <c r="AA570" s="899">
        <f t="shared" si="292"/>
        <v>0</v>
      </c>
      <c r="AB570" s="1080">
        <f t="shared" si="275"/>
        <v>-25644564</v>
      </c>
      <c r="AC570" s="938">
        <f t="shared" si="276"/>
        <v>0</v>
      </c>
      <c r="AD570" s="899">
        <f t="shared" si="284"/>
        <v>0</v>
      </c>
      <c r="AE570" s="903">
        <f t="shared" si="282"/>
        <v>0</v>
      </c>
      <c r="AF570" s="1080">
        <f t="shared" si="283"/>
        <v>-25644564</v>
      </c>
      <c r="AG570" s="1081">
        <f t="shared" si="277"/>
        <v>-25644564</v>
      </c>
      <c r="AH570" s="1079">
        <f t="shared" si="278"/>
        <v>0</v>
      </c>
      <c r="AI570" s="901">
        <f t="shared" si="287"/>
        <v>0</v>
      </c>
      <c r="AJ570" s="899">
        <f t="shared" si="287"/>
        <v>0</v>
      </c>
      <c r="AK570" s="899">
        <f t="shared" si="287"/>
        <v>0</v>
      </c>
      <c r="AL570" s="1080">
        <f t="shared" si="279"/>
        <v>-25644564</v>
      </c>
      <c r="AM570" s="1079">
        <f t="shared" si="280"/>
        <v>0</v>
      </c>
      <c r="AN570" s="899">
        <f t="shared" si="272"/>
        <v>0</v>
      </c>
      <c r="AO570" s="899">
        <f t="shared" si="273"/>
        <v>0</v>
      </c>
      <c r="AP570" s="899">
        <f t="shared" si="281"/>
        <v>-25644564</v>
      </c>
      <c r="AQ570" s="1081">
        <f t="shared" ref="AQ570:AQ661" si="293">SUM(AN570:AP570)</f>
        <v>-25644564</v>
      </c>
      <c r="AR570" s="1079">
        <f t="shared" si="270"/>
        <v>0</v>
      </c>
      <c r="AS570" s="153"/>
      <c r="AT570" s="1082" t="s">
        <v>2775</v>
      </c>
      <c r="AU570" s="523"/>
      <c r="AV570" s="1083" t="str">
        <f t="shared" si="271"/>
        <v>CA</v>
      </c>
      <c r="AW570" s="1083" t="str">
        <f t="shared" si="271"/>
        <v>CL</v>
      </c>
      <c r="AX570" s="1083" t="str">
        <f t="shared" si="271"/>
        <v>AIC</v>
      </c>
      <c r="AY570" s="1083" t="str">
        <f t="shared" si="291"/>
        <v>ERB</v>
      </c>
      <c r="AZ570" s="1083" t="str">
        <f t="shared" si="291"/>
        <v>GRB</v>
      </c>
      <c r="BA570" s="1083" t="str">
        <f t="shared" si="291"/>
        <v>Non-Op</v>
      </c>
      <c r="BC570" s="623"/>
      <c r="BD570" s="623"/>
      <c r="BE570" s="591"/>
      <c r="BF570" s="623"/>
      <c r="BG570" s="623"/>
      <c r="BH570" s="623"/>
      <c r="BI570" s="623"/>
      <c r="BJ570" s="623"/>
      <c r="BK570" s="623"/>
      <c r="BL570" s="623"/>
      <c r="BM570" s="591"/>
      <c r="BN570" s="939"/>
      <c r="BO570" s="591"/>
      <c r="BP570" s="591"/>
      <c r="BQ570" s="591"/>
      <c r="BR570" s="591"/>
      <c r="BS570" s="591"/>
      <c r="BT570" s="591"/>
      <c r="BU570" s="591"/>
      <c r="BV570" s="591"/>
      <c r="BW570" s="591"/>
      <c r="BX570" s="591"/>
      <c r="BY570" s="591"/>
      <c r="BZ570" s="591"/>
      <c r="CA570" s="591"/>
      <c r="CB570" s="591"/>
      <c r="CC570" s="591"/>
      <c r="CD570" s="591"/>
      <c r="CE570" s="591"/>
      <c r="CF570" s="591"/>
      <c r="CG570" s="591"/>
      <c r="CH570" s="591"/>
      <c r="CI570" s="591"/>
      <c r="CJ570" s="591"/>
      <c r="CK570" s="591"/>
      <c r="CL570" s="591"/>
      <c r="CM570" s="591"/>
      <c r="CN570" s="591"/>
      <c r="CO570" s="591"/>
      <c r="CP570" s="591"/>
      <c r="CQ570" s="591"/>
      <c r="CR570" s="591"/>
      <c r="CS570" s="591"/>
      <c r="CT570" s="591"/>
      <c r="CU570" s="591"/>
      <c r="CV570" s="591"/>
      <c r="CW570" s="591"/>
      <c r="CX570" s="591"/>
      <c r="CY570" s="591"/>
      <c r="CZ570" s="591"/>
      <c r="DA570" s="591"/>
      <c r="DB570" s="591"/>
      <c r="DC570" s="591"/>
      <c r="DD570" s="591"/>
      <c r="DE570" s="591"/>
      <c r="DF570" s="591"/>
      <c r="DG570" s="591"/>
      <c r="DH570" s="591"/>
      <c r="DI570" s="591"/>
      <c r="DJ570" s="591"/>
      <c r="DK570" s="591"/>
      <c r="DL570" s="591"/>
      <c r="DM570" s="591"/>
      <c r="DN570" s="591"/>
      <c r="DO570" s="591"/>
      <c r="DP570" s="591"/>
      <c r="DQ570" s="591"/>
      <c r="DR570" s="591"/>
      <c r="DS570" s="591"/>
      <c r="DT570" s="591"/>
      <c r="DU570" s="591"/>
      <c r="DV570" s="591"/>
      <c r="DW570" s="591"/>
      <c r="DX570" s="591"/>
      <c r="DY570" s="591"/>
      <c r="DZ570" s="591"/>
      <c r="EA570" s="591"/>
      <c r="EB570" s="591"/>
      <c r="EC570" s="591"/>
      <c r="ED570" s="591"/>
      <c r="EE570" s="591"/>
      <c r="EF570" s="591"/>
      <c r="EG570" s="591"/>
      <c r="EH570" s="591"/>
      <c r="EI570" s="591"/>
      <c r="EJ570" s="591"/>
      <c r="EK570" s="591"/>
    </row>
    <row r="571" spans="1:141" s="638" customFormat="1" ht="12" customHeight="1">
      <c r="A571" s="643">
        <v>18231091</v>
      </c>
      <c r="B571" s="644" t="s">
        <v>3850</v>
      </c>
      <c r="C571" s="634" t="s">
        <v>1893</v>
      </c>
      <c r="D571" s="635" t="s">
        <v>1384</v>
      </c>
      <c r="E571" s="635"/>
      <c r="F571" s="634"/>
      <c r="G571" s="635"/>
      <c r="H571" s="1168">
        <v>25644564</v>
      </c>
      <c r="I571" s="1168">
        <v>25644564</v>
      </c>
      <c r="J571" s="1168">
        <v>25644564</v>
      </c>
      <c r="K571" s="1168">
        <v>25644564</v>
      </c>
      <c r="L571" s="1168">
        <v>25644564</v>
      </c>
      <c r="M571" s="1168">
        <v>25644564</v>
      </c>
      <c r="N571" s="1168">
        <v>25644564</v>
      </c>
      <c r="O571" s="1168">
        <v>25644564</v>
      </c>
      <c r="P571" s="1168">
        <v>25644564</v>
      </c>
      <c r="Q571" s="1168">
        <v>25644564</v>
      </c>
      <c r="R571" s="1168">
        <v>25644564</v>
      </c>
      <c r="S571" s="1168">
        <v>25644564</v>
      </c>
      <c r="T571" s="1168">
        <v>25644564</v>
      </c>
      <c r="U571" s="567"/>
      <c r="V571" s="567">
        <f t="shared" si="269"/>
        <v>25644564</v>
      </c>
      <c r="W571" s="1084"/>
      <c r="X571" s="1085"/>
      <c r="Y571" s="591">
        <f t="shared" si="292"/>
        <v>0</v>
      </c>
      <c r="Z571" s="899">
        <f t="shared" si="292"/>
        <v>0</v>
      </c>
      <c r="AA571" s="899">
        <f t="shared" si="292"/>
        <v>0</v>
      </c>
      <c r="AB571" s="1080">
        <f t="shared" si="275"/>
        <v>25644564</v>
      </c>
      <c r="AC571" s="938">
        <f t="shared" si="276"/>
        <v>0</v>
      </c>
      <c r="AD571" s="899">
        <f t="shared" si="284"/>
        <v>0</v>
      </c>
      <c r="AE571" s="903">
        <f t="shared" si="282"/>
        <v>0</v>
      </c>
      <c r="AF571" s="1080">
        <f t="shared" si="283"/>
        <v>25644564</v>
      </c>
      <c r="AG571" s="1081">
        <f t="shared" si="277"/>
        <v>25644564</v>
      </c>
      <c r="AH571" s="1079">
        <f t="shared" si="278"/>
        <v>0</v>
      </c>
      <c r="AI571" s="901">
        <f t="shared" si="287"/>
        <v>0</v>
      </c>
      <c r="AJ571" s="899">
        <f t="shared" si="287"/>
        <v>0</v>
      </c>
      <c r="AK571" s="899">
        <f t="shared" si="287"/>
        <v>0</v>
      </c>
      <c r="AL571" s="1080">
        <f t="shared" si="279"/>
        <v>25644564</v>
      </c>
      <c r="AM571" s="1079">
        <f t="shared" si="280"/>
        <v>0</v>
      </c>
      <c r="AN571" s="899">
        <f t="shared" si="272"/>
        <v>0</v>
      </c>
      <c r="AO571" s="899">
        <f t="shared" si="273"/>
        <v>0</v>
      </c>
      <c r="AP571" s="899">
        <f t="shared" si="281"/>
        <v>25644564</v>
      </c>
      <c r="AQ571" s="1081">
        <f t="shared" si="293"/>
        <v>25644564</v>
      </c>
      <c r="AR571" s="1079">
        <f t="shared" si="270"/>
        <v>0</v>
      </c>
      <c r="AS571" s="153"/>
      <c r="AT571" s="1082" t="s">
        <v>2775</v>
      </c>
      <c r="AU571" s="523"/>
      <c r="AV571" s="1083" t="str">
        <f t="shared" si="271"/>
        <v>CA</v>
      </c>
      <c r="AW571" s="1083" t="str">
        <f t="shared" si="271"/>
        <v>CL</v>
      </c>
      <c r="AX571" s="1083" t="str">
        <f t="shared" si="271"/>
        <v>AIC</v>
      </c>
      <c r="AY571" s="1083" t="str">
        <f t="shared" si="291"/>
        <v>ERB</v>
      </c>
      <c r="AZ571" s="1083" t="str">
        <f t="shared" si="291"/>
        <v>GRB</v>
      </c>
      <c r="BA571" s="1083" t="str">
        <f t="shared" si="291"/>
        <v>Non-Op</v>
      </c>
      <c r="BC571" s="623"/>
      <c r="BD571" s="623"/>
      <c r="BE571" s="591"/>
      <c r="BF571" s="623"/>
      <c r="BG571" s="623"/>
      <c r="BH571" s="623"/>
      <c r="BI571" s="623"/>
      <c r="BJ571" s="623"/>
      <c r="BK571" s="623"/>
      <c r="BL571" s="623"/>
      <c r="BM571" s="591"/>
      <c r="BN571" s="939"/>
      <c r="BO571" s="591"/>
      <c r="BP571" s="591"/>
      <c r="BQ571" s="591"/>
      <c r="BR571" s="591"/>
      <c r="BS571" s="591"/>
      <c r="BT571" s="591"/>
      <c r="BU571" s="591"/>
      <c r="BV571" s="591"/>
      <c r="BW571" s="591"/>
      <c r="BX571" s="591"/>
      <c r="BY571" s="591"/>
      <c r="BZ571" s="591"/>
      <c r="CA571" s="591"/>
      <c r="CB571" s="591"/>
      <c r="CC571" s="591"/>
      <c r="CD571" s="591"/>
      <c r="CE571" s="591"/>
      <c r="CF571" s="591"/>
      <c r="CG571" s="591"/>
      <c r="CH571" s="591"/>
      <c r="CI571" s="591"/>
      <c r="CJ571" s="591"/>
      <c r="CK571" s="591"/>
      <c r="CL571" s="591"/>
      <c r="CM571" s="591"/>
      <c r="CN571" s="591"/>
      <c r="CO571" s="591"/>
      <c r="CP571" s="591"/>
      <c r="CQ571" s="591"/>
      <c r="CR571" s="591"/>
      <c r="CS571" s="591"/>
      <c r="CT571" s="591"/>
      <c r="CU571" s="591"/>
      <c r="CV571" s="591"/>
      <c r="CW571" s="591"/>
      <c r="CX571" s="591"/>
      <c r="CY571" s="591"/>
      <c r="CZ571" s="591"/>
      <c r="DA571" s="591"/>
      <c r="DB571" s="591"/>
      <c r="DC571" s="591"/>
      <c r="DD571" s="591"/>
      <c r="DE571" s="591"/>
      <c r="DF571" s="591"/>
      <c r="DG571" s="591"/>
      <c r="DH571" s="591"/>
      <c r="DI571" s="591"/>
      <c r="DJ571" s="591"/>
      <c r="DK571" s="591"/>
      <c r="DL571" s="591"/>
      <c r="DM571" s="591"/>
      <c r="DN571" s="591"/>
      <c r="DO571" s="591"/>
      <c r="DP571" s="591"/>
      <c r="DQ571" s="591"/>
      <c r="DR571" s="591"/>
      <c r="DS571" s="591"/>
      <c r="DT571" s="591"/>
      <c r="DU571" s="591"/>
      <c r="DV571" s="591"/>
      <c r="DW571" s="591"/>
      <c r="DX571" s="591"/>
      <c r="DY571" s="591"/>
      <c r="DZ571" s="591"/>
      <c r="EA571" s="591"/>
      <c r="EB571" s="591"/>
      <c r="EC571" s="591"/>
      <c r="ED571" s="591"/>
      <c r="EE571" s="591"/>
      <c r="EF571" s="591"/>
      <c r="EG571" s="591"/>
      <c r="EH571" s="591"/>
      <c r="EI571" s="591"/>
      <c r="EJ571" s="591"/>
      <c r="EK571" s="591"/>
    </row>
    <row r="572" spans="1:141" s="638" customFormat="1" ht="12" customHeight="1">
      <c r="A572" s="643">
        <v>18231141</v>
      </c>
      <c r="B572" s="644" t="s">
        <v>3851</v>
      </c>
      <c r="C572" s="634" t="s">
        <v>1894</v>
      </c>
      <c r="D572" s="635" t="s">
        <v>1384</v>
      </c>
      <c r="E572" s="635"/>
      <c r="F572" s="634"/>
      <c r="G572" s="635"/>
      <c r="H572" s="1168">
        <v>-38038883</v>
      </c>
      <c r="I572" s="1168">
        <v>-38038883</v>
      </c>
      <c r="J572" s="1168">
        <v>-38038883</v>
      </c>
      <c r="K572" s="1168">
        <v>-38038883</v>
      </c>
      <c r="L572" s="1168">
        <v>-38038883</v>
      </c>
      <c r="M572" s="1168">
        <v>-38038883</v>
      </c>
      <c r="N572" s="1168">
        <v>-38038883</v>
      </c>
      <c r="O572" s="1168">
        <v>-38038883</v>
      </c>
      <c r="P572" s="1168">
        <v>-38038883</v>
      </c>
      <c r="Q572" s="1168">
        <v>-38038883</v>
      </c>
      <c r="R572" s="1168">
        <v>-38038883</v>
      </c>
      <c r="S572" s="1168">
        <v>-38038883</v>
      </c>
      <c r="T572" s="1168">
        <v>-38038883</v>
      </c>
      <c r="U572" s="567"/>
      <c r="V572" s="567">
        <f t="shared" si="269"/>
        <v>-38038883</v>
      </c>
      <c r="W572" s="1084"/>
      <c r="X572" s="1085"/>
      <c r="Y572" s="591">
        <f t="shared" si="292"/>
        <v>0</v>
      </c>
      <c r="Z572" s="899">
        <f t="shared" si="292"/>
        <v>0</v>
      </c>
      <c r="AA572" s="899">
        <f t="shared" si="292"/>
        <v>0</v>
      </c>
      <c r="AB572" s="1080">
        <f t="shared" si="275"/>
        <v>-38038883</v>
      </c>
      <c r="AC572" s="938">
        <f t="shared" si="276"/>
        <v>0</v>
      </c>
      <c r="AD572" s="899">
        <f t="shared" si="284"/>
        <v>0</v>
      </c>
      <c r="AE572" s="903">
        <f t="shared" si="282"/>
        <v>0</v>
      </c>
      <c r="AF572" s="1080">
        <f t="shared" si="283"/>
        <v>-38038883</v>
      </c>
      <c r="AG572" s="1081">
        <f t="shared" si="277"/>
        <v>-38038883</v>
      </c>
      <c r="AH572" s="1079">
        <f t="shared" si="278"/>
        <v>0</v>
      </c>
      <c r="AI572" s="901">
        <f t="shared" si="287"/>
        <v>0</v>
      </c>
      <c r="AJ572" s="899">
        <f t="shared" si="287"/>
        <v>0</v>
      </c>
      <c r="AK572" s="899">
        <f t="shared" si="287"/>
        <v>0</v>
      </c>
      <c r="AL572" s="1080">
        <f t="shared" si="279"/>
        <v>-38038883</v>
      </c>
      <c r="AM572" s="1079">
        <f t="shared" si="280"/>
        <v>0</v>
      </c>
      <c r="AN572" s="899">
        <f t="shared" si="272"/>
        <v>0</v>
      </c>
      <c r="AO572" s="899">
        <f t="shared" si="273"/>
        <v>0</v>
      </c>
      <c r="AP572" s="899">
        <f t="shared" si="281"/>
        <v>-38038883</v>
      </c>
      <c r="AQ572" s="1081">
        <f t="shared" si="293"/>
        <v>-38038883</v>
      </c>
      <c r="AR572" s="1079">
        <f t="shared" si="270"/>
        <v>0</v>
      </c>
      <c r="AS572" s="153"/>
      <c r="AT572" s="1082" t="s">
        <v>2775</v>
      </c>
      <c r="AU572" s="523"/>
      <c r="AV572" s="1083" t="str">
        <f t="shared" si="271"/>
        <v>CA</v>
      </c>
      <c r="AW572" s="1083" t="str">
        <f t="shared" si="271"/>
        <v>CL</v>
      </c>
      <c r="AX572" s="1083" t="str">
        <f t="shared" si="271"/>
        <v>AIC</v>
      </c>
      <c r="AY572" s="1083" t="str">
        <f t="shared" si="291"/>
        <v>ERB</v>
      </c>
      <c r="AZ572" s="1083" t="str">
        <f t="shared" si="291"/>
        <v>GRB</v>
      </c>
      <c r="BA572" s="1083" t="str">
        <f t="shared" si="291"/>
        <v>Non-Op</v>
      </c>
      <c r="BC572" s="623"/>
      <c r="BD572" s="623"/>
      <c r="BE572" s="591"/>
      <c r="BF572" s="623"/>
      <c r="BG572" s="623"/>
      <c r="BH572" s="623"/>
      <c r="BI572" s="623"/>
      <c r="BJ572" s="623"/>
      <c r="BK572" s="623"/>
      <c r="BL572" s="623"/>
      <c r="BM572" s="591"/>
      <c r="BN572" s="939"/>
      <c r="BO572" s="591"/>
      <c r="BP572" s="591"/>
      <c r="BQ572" s="591"/>
      <c r="BR572" s="591"/>
      <c r="BS572" s="591"/>
      <c r="BT572" s="591"/>
      <c r="BU572" s="591"/>
      <c r="BV572" s="591"/>
      <c r="BW572" s="591"/>
      <c r="BX572" s="591"/>
      <c r="BY572" s="591"/>
      <c r="BZ572" s="591"/>
      <c r="CA572" s="591"/>
      <c r="CB572" s="591"/>
      <c r="CC572" s="591"/>
      <c r="CD572" s="591"/>
      <c r="CE572" s="591"/>
      <c r="CF572" s="591"/>
      <c r="CG572" s="591"/>
      <c r="CH572" s="591"/>
      <c r="CI572" s="591"/>
      <c r="CJ572" s="591"/>
      <c r="CK572" s="591"/>
      <c r="CL572" s="591"/>
      <c r="CM572" s="591"/>
      <c r="CN572" s="591"/>
      <c r="CO572" s="591"/>
      <c r="CP572" s="591"/>
      <c r="CQ572" s="591"/>
      <c r="CR572" s="591"/>
      <c r="CS572" s="591"/>
      <c r="CT572" s="591"/>
      <c r="CU572" s="591"/>
      <c r="CV572" s="591"/>
      <c r="CW572" s="591"/>
      <c r="CX572" s="591"/>
      <c r="CY572" s="591"/>
      <c r="CZ572" s="591"/>
      <c r="DA572" s="591"/>
      <c r="DB572" s="591"/>
      <c r="DC572" s="591"/>
      <c r="DD572" s="591"/>
      <c r="DE572" s="591"/>
      <c r="DF572" s="591"/>
      <c r="DG572" s="591"/>
      <c r="DH572" s="591"/>
      <c r="DI572" s="591"/>
      <c r="DJ572" s="591"/>
      <c r="DK572" s="591"/>
      <c r="DL572" s="591"/>
      <c r="DM572" s="591"/>
      <c r="DN572" s="591"/>
      <c r="DO572" s="591"/>
      <c r="DP572" s="591"/>
      <c r="DQ572" s="591"/>
      <c r="DR572" s="591"/>
      <c r="DS572" s="591"/>
      <c r="DT572" s="591"/>
      <c r="DU572" s="591"/>
      <c r="DV572" s="591"/>
      <c r="DW572" s="591"/>
      <c r="DX572" s="591"/>
      <c r="DY572" s="591"/>
      <c r="DZ572" s="591"/>
      <c r="EA572" s="591"/>
      <c r="EB572" s="591"/>
      <c r="EC572" s="591"/>
      <c r="ED572" s="591"/>
      <c r="EE572" s="591"/>
      <c r="EF572" s="591"/>
      <c r="EG572" s="591"/>
      <c r="EH572" s="591"/>
      <c r="EI572" s="591"/>
      <c r="EJ572" s="591"/>
      <c r="EK572" s="591"/>
    </row>
    <row r="573" spans="1:141" s="638" customFormat="1" ht="12" customHeight="1">
      <c r="A573" s="643">
        <v>18231151</v>
      </c>
      <c r="B573" s="644" t="s">
        <v>3852</v>
      </c>
      <c r="C573" s="634" t="s">
        <v>1895</v>
      </c>
      <c r="D573" s="635" t="s">
        <v>1384</v>
      </c>
      <c r="E573" s="635"/>
      <c r="F573" s="634"/>
      <c r="G573" s="635"/>
      <c r="H573" s="1168">
        <v>38038883</v>
      </c>
      <c r="I573" s="1168">
        <v>38038883</v>
      </c>
      <c r="J573" s="1168">
        <v>38038883</v>
      </c>
      <c r="K573" s="1168">
        <v>38038883</v>
      </c>
      <c r="L573" s="1168">
        <v>38038883</v>
      </c>
      <c r="M573" s="1168">
        <v>38038883</v>
      </c>
      <c r="N573" s="1168">
        <v>38038883</v>
      </c>
      <c r="O573" s="1168">
        <v>38038883</v>
      </c>
      <c r="P573" s="1168">
        <v>38038883</v>
      </c>
      <c r="Q573" s="1168">
        <v>38038883</v>
      </c>
      <c r="R573" s="1168">
        <v>38038883</v>
      </c>
      <c r="S573" s="1168">
        <v>38038883</v>
      </c>
      <c r="T573" s="1168">
        <v>38038883</v>
      </c>
      <c r="U573" s="567"/>
      <c r="V573" s="567">
        <f t="shared" si="269"/>
        <v>38038883</v>
      </c>
      <c r="W573" s="1084"/>
      <c r="X573" s="1085"/>
      <c r="Y573" s="591">
        <f t="shared" si="292"/>
        <v>0</v>
      </c>
      <c r="Z573" s="899">
        <f t="shared" si="292"/>
        <v>0</v>
      </c>
      <c r="AA573" s="899">
        <f t="shared" si="292"/>
        <v>0</v>
      </c>
      <c r="AB573" s="1080">
        <f t="shared" si="275"/>
        <v>38038883</v>
      </c>
      <c r="AC573" s="938">
        <f t="shared" si="276"/>
        <v>0</v>
      </c>
      <c r="AD573" s="899">
        <f t="shared" si="284"/>
        <v>0</v>
      </c>
      <c r="AE573" s="903">
        <f t="shared" si="282"/>
        <v>0</v>
      </c>
      <c r="AF573" s="1080">
        <f t="shared" si="283"/>
        <v>38038883</v>
      </c>
      <c r="AG573" s="1081">
        <f t="shared" si="277"/>
        <v>38038883</v>
      </c>
      <c r="AH573" s="1079">
        <f t="shared" si="278"/>
        <v>0</v>
      </c>
      <c r="AI573" s="901">
        <f t="shared" si="287"/>
        <v>0</v>
      </c>
      <c r="AJ573" s="899">
        <f t="shared" si="287"/>
        <v>0</v>
      </c>
      <c r="AK573" s="899">
        <f t="shared" si="287"/>
        <v>0</v>
      </c>
      <c r="AL573" s="1080">
        <f t="shared" si="279"/>
        <v>38038883</v>
      </c>
      <c r="AM573" s="1079">
        <f t="shared" si="280"/>
        <v>0</v>
      </c>
      <c r="AN573" s="899">
        <f t="shared" si="272"/>
        <v>0</v>
      </c>
      <c r="AO573" s="899">
        <f t="shared" si="273"/>
        <v>0</v>
      </c>
      <c r="AP573" s="899">
        <f t="shared" si="281"/>
        <v>38038883</v>
      </c>
      <c r="AQ573" s="1081">
        <f t="shared" si="293"/>
        <v>38038883</v>
      </c>
      <c r="AR573" s="1079">
        <f t="shared" si="270"/>
        <v>0</v>
      </c>
      <c r="AS573" s="153"/>
      <c r="AT573" s="1082" t="s">
        <v>2775</v>
      </c>
      <c r="AU573" s="523"/>
      <c r="AV573" s="1083" t="str">
        <f t="shared" si="271"/>
        <v>CA</v>
      </c>
      <c r="AW573" s="1083" t="str">
        <f t="shared" si="271"/>
        <v>CL</v>
      </c>
      <c r="AX573" s="1083" t="str">
        <f t="shared" si="271"/>
        <v>AIC</v>
      </c>
      <c r="AY573" s="1083" t="str">
        <f t="shared" si="291"/>
        <v>ERB</v>
      </c>
      <c r="AZ573" s="1083" t="str">
        <f t="shared" si="291"/>
        <v>GRB</v>
      </c>
      <c r="BA573" s="1083" t="str">
        <f t="shared" si="291"/>
        <v>Non-Op</v>
      </c>
      <c r="BC573" s="623"/>
      <c r="BD573" s="623"/>
      <c r="BE573" s="591"/>
      <c r="BF573" s="623"/>
      <c r="BG573" s="623"/>
      <c r="BH573" s="623"/>
      <c r="BI573" s="623"/>
      <c r="BJ573" s="623"/>
      <c r="BK573" s="623"/>
      <c r="BL573" s="623"/>
      <c r="BM573" s="591"/>
      <c r="BN573" s="939"/>
      <c r="BO573" s="591"/>
      <c r="BP573" s="591"/>
      <c r="BQ573" s="591"/>
      <c r="BR573" s="591"/>
      <c r="BS573" s="591"/>
      <c r="BT573" s="591"/>
      <c r="BU573" s="591"/>
      <c r="BV573" s="591"/>
      <c r="BW573" s="591"/>
      <c r="BX573" s="591"/>
      <c r="BY573" s="591"/>
      <c r="BZ573" s="591"/>
      <c r="CA573" s="591"/>
      <c r="CB573" s="591"/>
      <c r="CC573" s="591"/>
      <c r="CD573" s="591"/>
      <c r="CE573" s="591"/>
      <c r="CF573" s="591"/>
      <c r="CG573" s="591"/>
      <c r="CH573" s="591"/>
      <c r="CI573" s="591"/>
      <c r="CJ573" s="591"/>
      <c r="CK573" s="591"/>
      <c r="CL573" s="591"/>
      <c r="CM573" s="591"/>
      <c r="CN573" s="591"/>
      <c r="CO573" s="591"/>
      <c r="CP573" s="591"/>
      <c r="CQ573" s="591"/>
      <c r="CR573" s="591"/>
      <c r="CS573" s="591"/>
      <c r="CT573" s="591"/>
      <c r="CU573" s="591"/>
      <c r="CV573" s="591"/>
      <c r="CW573" s="591"/>
      <c r="CX573" s="591"/>
      <c r="CY573" s="591"/>
      <c r="CZ573" s="591"/>
      <c r="DA573" s="591"/>
      <c r="DB573" s="591"/>
      <c r="DC573" s="591"/>
      <c r="DD573" s="591"/>
      <c r="DE573" s="591"/>
      <c r="DF573" s="591"/>
      <c r="DG573" s="591"/>
      <c r="DH573" s="591"/>
      <c r="DI573" s="591"/>
      <c r="DJ573" s="591"/>
      <c r="DK573" s="591"/>
      <c r="DL573" s="591"/>
      <c r="DM573" s="591"/>
      <c r="DN573" s="591"/>
      <c r="DO573" s="591"/>
      <c r="DP573" s="591"/>
      <c r="DQ573" s="591"/>
      <c r="DR573" s="591"/>
      <c r="DS573" s="591"/>
      <c r="DT573" s="591"/>
      <c r="DU573" s="591"/>
      <c r="DV573" s="591"/>
      <c r="DW573" s="591"/>
      <c r="DX573" s="591"/>
      <c r="DY573" s="591"/>
      <c r="DZ573" s="591"/>
      <c r="EA573" s="591"/>
      <c r="EB573" s="591"/>
      <c r="EC573" s="591"/>
      <c r="ED573" s="591"/>
      <c r="EE573" s="591"/>
      <c r="EF573" s="591"/>
      <c r="EG573" s="591"/>
      <c r="EH573" s="591"/>
      <c r="EI573" s="591"/>
      <c r="EJ573" s="591"/>
      <c r="EK573" s="591"/>
    </row>
    <row r="574" spans="1:141" s="638" customFormat="1" ht="12" customHeight="1">
      <c r="A574" s="643">
        <v>18231161</v>
      </c>
      <c r="B574" s="644" t="s">
        <v>3853</v>
      </c>
      <c r="C574" s="634" t="s">
        <v>1896</v>
      </c>
      <c r="D574" s="635" t="s">
        <v>1384</v>
      </c>
      <c r="E574" s="635"/>
      <c r="F574" s="634"/>
      <c r="G574" s="635"/>
      <c r="H574" s="1168">
        <v>39647674</v>
      </c>
      <c r="I574" s="1168">
        <v>39647674</v>
      </c>
      <c r="J574" s="1168">
        <v>39647674</v>
      </c>
      <c r="K574" s="1168">
        <v>39647674</v>
      </c>
      <c r="L574" s="1168">
        <v>39647674</v>
      </c>
      <c r="M574" s="1168">
        <v>39647674</v>
      </c>
      <c r="N574" s="1168">
        <v>39647674</v>
      </c>
      <c r="O574" s="1168">
        <v>39647674</v>
      </c>
      <c r="P574" s="1168">
        <v>39647674</v>
      </c>
      <c r="Q574" s="1168">
        <v>39647674</v>
      </c>
      <c r="R574" s="1168">
        <v>39647674</v>
      </c>
      <c r="S574" s="1168">
        <v>39647674</v>
      </c>
      <c r="T574" s="1168">
        <v>39647674</v>
      </c>
      <c r="U574" s="567"/>
      <c r="V574" s="567">
        <f t="shared" si="269"/>
        <v>39647674</v>
      </c>
      <c r="W574" s="1084"/>
      <c r="X574" s="1085"/>
      <c r="Y574" s="591">
        <f t="shared" si="292"/>
        <v>0</v>
      </c>
      <c r="Z574" s="899">
        <f t="shared" si="292"/>
        <v>0</v>
      </c>
      <c r="AA574" s="899">
        <f t="shared" si="292"/>
        <v>0</v>
      </c>
      <c r="AB574" s="1080">
        <f t="shared" si="275"/>
        <v>39647674</v>
      </c>
      <c r="AC574" s="938">
        <f t="shared" si="276"/>
        <v>0</v>
      </c>
      <c r="AD574" s="899">
        <f t="shared" si="284"/>
        <v>0</v>
      </c>
      <c r="AE574" s="903">
        <f t="shared" si="282"/>
        <v>0</v>
      </c>
      <c r="AF574" s="1080">
        <f t="shared" si="283"/>
        <v>39647674</v>
      </c>
      <c r="AG574" s="1081">
        <f t="shared" si="277"/>
        <v>39647674</v>
      </c>
      <c r="AH574" s="1079">
        <f t="shared" si="278"/>
        <v>0</v>
      </c>
      <c r="AI574" s="901">
        <f t="shared" si="287"/>
        <v>0</v>
      </c>
      <c r="AJ574" s="899">
        <f t="shared" si="287"/>
        <v>0</v>
      </c>
      <c r="AK574" s="899">
        <f t="shared" si="287"/>
        <v>0</v>
      </c>
      <c r="AL574" s="1080">
        <f t="shared" si="279"/>
        <v>39647674</v>
      </c>
      <c r="AM574" s="1079">
        <f t="shared" si="280"/>
        <v>0</v>
      </c>
      <c r="AN574" s="899">
        <f t="shared" si="272"/>
        <v>0</v>
      </c>
      <c r="AO574" s="899">
        <f t="shared" si="273"/>
        <v>0</v>
      </c>
      <c r="AP574" s="899">
        <f t="shared" si="281"/>
        <v>39647674</v>
      </c>
      <c r="AQ574" s="1081">
        <f t="shared" si="293"/>
        <v>39647674</v>
      </c>
      <c r="AR574" s="1079">
        <f t="shared" si="270"/>
        <v>0</v>
      </c>
      <c r="AS574" s="153"/>
      <c r="AT574" s="1082" t="s">
        <v>2775</v>
      </c>
      <c r="AU574" s="523"/>
      <c r="AV574" s="1083" t="str">
        <f t="shared" si="271"/>
        <v>CA</v>
      </c>
      <c r="AW574" s="1083" t="str">
        <f t="shared" si="271"/>
        <v>CL</v>
      </c>
      <c r="AX574" s="1083" t="str">
        <f t="shared" si="271"/>
        <v>AIC</v>
      </c>
      <c r="AY574" s="1083" t="str">
        <f t="shared" si="291"/>
        <v>ERB</v>
      </c>
      <c r="AZ574" s="1083" t="str">
        <f t="shared" si="291"/>
        <v>GRB</v>
      </c>
      <c r="BA574" s="1083" t="str">
        <f t="shared" si="291"/>
        <v>Non-Op</v>
      </c>
      <c r="BC574" s="623"/>
      <c r="BD574" s="623"/>
      <c r="BE574" s="591"/>
      <c r="BF574" s="623"/>
      <c r="BG574" s="623"/>
      <c r="BH574" s="623"/>
      <c r="BI574" s="623"/>
      <c r="BJ574" s="623"/>
      <c r="BK574" s="623"/>
      <c r="BL574" s="623"/>
      <c r="BM574" s="591"/>
      <c r="BN574" s="939"/>
      <c r="BO574" s="591"/>
      <c r="BP574" s="591"/>
      <c r="BQ574" s="591"/>
      <c r="BR574" s="591"/>
      <c r="BS574" s="591"/>
      <c r="BT574" s="591"/>
      <c r="BU574" s="591"/>
      <c r="BV574" s="591"/>
      <c r="BW574" s="591"/>
      <c r="BX574" s="591"/>
      <c r="BY574" s="591"/>
      <c r="BZ574" s="591"/>
      <c r="CA574" s="591"/>
      <c r="CB574" s="591"/>
      <c r="CC574" s="591"/>
      <c r="CD574" s="591"/>
      <c r="CE574" s="591"/>
      <c r="CF574" s="591"/>
      <c r="CG574" s="591"/>
      <c r="CH574" s="591"/>
      <c r="CI574" s="591"/>
      <c r="CJ574" s="591"/>
      <c r="CK574" s="591"/>
      <c r="CL574" s="591"/>
      <c r="CM574" s="591"/>
      <c r="CN574" s="591"/>
      <c r="CO574" s="591"/>
      <c r="CP574" s="591"/>
      <c r="CQ574" s="591"/>
      <c r="CR574" s="591"/>
      <c r="CS574" s="591"/>
      <c r="CT574" s="591"/>
      <c r="CU574" s="591"/>
      <c r="CV574" s="591"/>
      <c r="CW574" s="591"/>
      <c r="CX574" s="591"/>
      <c r="CY574" s="591"/>
      <c r="CZ574" s="591"/>
      <c r="DA574" s="591"/>
      <c r="DB574" s="591"/>
      <c r="DC574" s="591"/>
      <c r="DD574" s="591"/>
      <c r="DE574" s="591"/>
      <c r="DF574" s="591"/>
      <c r="DG574" s="591"/>
      <c r="DH574" s="591"/>
      <c r="DI574" s="591"/>
      <c r="DJ574" s="591"/>
      <c r="DK574" s="591"/>
      <c r="DL574" s="591"/>
      <c r="DM574" s="591"/>
      <c r="DN574" s="591"/>
      <c r="DO574" s="591"/>
      <c r="DP574" s="591"/>
      <c r="DQ574" s="591"/>
      <c r="DR574" s="591"/>
      <c r="DS574" s="591"/>
      <c r="DT574" s="591"/>
      <c r="DU574" s="591"/>
      <c r="DV574" s="591"/>
      <c r="DW574" s="591"/>
      <c r="DX574" s="591"/>
      <c r="DY574" s="591"/>
      <c r="DZ574" s="591"/>
      <c r="EA574" s="591"/>
      <c r="EB574" s="591"/>
      <c r="EC574" s="591"/>
      <c r="ED574" s="591"/>
      <c r="EE574" s="591"/>
      <c r="EF574" s="591"/>
      <c r="EG574" s="591"/>
      <c r="EH574" s="591"/>
      <c r="EI574" s="591"/>
      <c r="EJ574" s="591"/>
      <c r="EK574" s="591"/>
    </row>
    <row r="575" spans="1:141" s="638" customFormat="1" ht="12" customHeight="1">
      <c r="A575" s="643">
        <v>18231171</v>
      </c>
      <c r="B575" s="644" t="s">
        <v>3854</v>
      </c>
      <c r="C575" s="634" t="s">
        <v>1897</v>
      </c>
      <c r="D575" s="635" t="s">
        <v>1384</v>
      </c>
      <c r="E575" s="635"/>
      <c r="F575" s="634"/>
      <c r="G575" s="635"/>
      <c r="H575" s="1168">
        <v>-39647674</v>
      </c>
      <c r="I575" s="1168">
        <v>-39647674</v>
      </c>
      <c r="J575" s="1168">
        <v>-39647674</v>
      </c>
      <c r="K575" s="1168">
        <v>-39647674</v>
      </c>
      <c r="L575" s="1168">
        <v>-39647674</v>
      </c>
      <c r="M575" s="1168">
        <v>-39647674</v>
      </c>
      <c r="N575" s="1168">
        <v>-39647674</v>
      </c>
      <c r="O575" s="1168">
        <v>-39647674</v>
      </c>
      <c r="P575" s="1168">
        <v>-39647674</v>
      </c>
      <c r="Q575" s="1168">
        <v>-39647674</v>
      </c>
      <c r="R575" s="1168">
        <v>-39647674</v>
      </c>
      <c r="S575" s="1168">
        <v>-39647674</v>
      </c>
      <c r="T575" s="1168">
        <v>-39647674</v>
      </c>
      <c r="U575" s="567"/>
      <c r="V575" s="567">
        <f t="shared" si="269"/>
        <v>-39647674</v>
      </c>
      <c r="W575" s="1084"/>
      <c r="X575" s="1085"/>
      <c r="Y575" s="591">
        <f t="shared" si="292"/>
        <v>0</v>
      </c>
      <c r="Z575" s="899">
        <f t="shared" si="292"/>
        <v>0</v>
      </c>
      <c r="AA575" s="899">
        <f t="shared" si="292"/>
        <v>0</v>
      </c>
      <c r="AB575" s="1080">
        <f t="shared" si="275"/>
        <v>-39647674</v>
      </c>
      <c r="AC575" s="938">
        <f t="shared" si="276"/>
        <v>0</v>
      </c>
      <c r="AD575" s="899">
        <f t="shared" si="284"/>
        <v>0</v>
      </c>
      <c r="AE575" s="903">
        <f t="shared" si="282"/>
        <v>0</v>
      </c>
      <c r="AF575" s="1080">
        <f t="shared" si="283"/>
        <v>-39647674</v>
      </c>
      <c r="AG575" s="1081">
        <f t="shared" si="277"/>
        <v>-39647674</v>
      </c>
      <c r="AH575" s="1079">
        <f t="shared" si="278"/>
        <v>0</v>
      </c>
      <c r="AI575" s="901">
        <f t="shared" si="287"/>
        <v>0</v>
      </c>
      <c r="AJ575" s="899">
        <f t="shared" si="287"/>
        <v>0</v>
      </c>
      <c r="AK575" s="899">
        <f t="shared" si="287"/>
        <v>0</v>
      </c>
      <c r="AL575" s="1080">
        <f t="shared" si="279"/>
        <v>-39647674</v>
      </c>
      <c r="AM575" s="1079">
        <f t="shared" si="280"/>
        <v>0</v>
      </c>
      <c r="AN575" s="899">
        <f t="shared" si="272"/>
        <v>0</v>
      </c>
      <c r="AO575" s="899">
        <f t="shared" si="273"/>
        <v>0</v>
      </c>
      <c r="AP575" s="899">
        <f t="shared" si="281"/>
        <v>-39647674</v>
      </c>
      <c r="AQ575" s="1081">
        <f t="shared" si="293"/>
        <v>-39647674</v>
      </c>
      <c r="AR575" s="1079">
        <f t="shared" si="270"/>
        <v>0</v>
      </c>
      <c r="AS575" s="153"/>
      <c r="AT575" s="1082" t="s">
        <v>2775</v>
      </c>
      <c r="AU575" s="523"/>
      <c r="AV575" s="1083" t="str">
        <f t="shared" si="271"/>
        <v>CA</v>
      </c>
      <c r="AW575" s="1083" t="str">
        <f t="shared" si="271"/>
        <v>CL</v>
      </c>
      <c r="AX575" s="1083" t="str">
        <f t="shared" si="271"/>
        <v>AIC</v>
      </c>
      <c r="AY575" s="1083" t="str">
        <f t="shared" si="291"/>
        <v>ERB</v>
      </c>
      <c r="AZ575" s="1083" t="str">
        <f t="shared" si="291"/>
        <v>GRB</v>
      </c>
      <c r="BA575" s="1083" t="str">
        <f t="shared" si="291"/>
        <v>Non-Op</v>
      </c>
      <c r="BC575" s="623"/>
      <c r="BD575" s="623"/>
      <c r="BE575" s="591"/>
      <c r="BF575" s="623"/>
      <c r="BG575" s="623"/>
      <c r="BH575" s="623"/>
      <c r="BI575" s="623"/>
      <c r="BJ575" s="623"/>
      <c r="BK575" s="623"/>
      <c r="BL575" s="623"/>
      <c r="BM575" s="591"/>
      <c r="BN575" s="939"/>
      <c r="BO575" s="591"/>
      <c r="BP575" s="591"/>
      <c r="BQ575" s="591"/>
      <c r="BR575" s="591"/>
      <c r="BS575" s="591"/>
      <c r="BT575" s="591"/>
      <c r="BU575" s="591"/>
      <c r="BV575" s="591"/>
      <c r="BW575" s="591"/>
      <c r="BX575" s="591"/>
      <c r="BY575" s="591"/>
      <c r="BZ575" s="591"/>
      <c r="CA575" s="591"/>
      <c r="CB575" s="591"/>
      <c r="CC575" s="591"/>
      <c r="CD575" s="591"/>
      <c r="CE575" s="591"/>
      <c r="CF575" s="591"/>
      <c r="CG575" s="591"/>
      <c r="CH575" s="591"/>
      <c r="CI575" s="591"/>
      <c r="CJ575" s="591"/>
      <c r="CK575" s="591"/>
      <c r="CL575" s="591"/>
      <c r="CM575" s="591"/>
      <c r="CN575" s="591"/>
      <c r="CO575" s="591"/>
      <c r="CP575" s="591"/>
      <c r="CQ575" s="591"/>
      <c r="CR575" s="591"/>
      <c r="CS575" s="591"/>
      <c r="CT575" s="591"/>
      <c r="CU575" s="591"/>
      <c r="CV575" s="591"/>
      <c r="CW575" s="591"/>
      <c r="CX575" s="591"/>
      <c r="CY575" s="591"/>
      <c r="CZ575" s="591"/>
      <c r="DA575" s="591"/>
      <c r="DB575" s="591"/>
      <c r="DC575" s="591"/>
      <c r="DD575" s="591"/>
      <c r="DE575" s="591"/>
      <c r="DF575" s="591"/>
      <c r="DG575" s="591"/>
      <c r="DH575" s="591"/>
      <c r="DI575" s="591"/>
      <c r="DJ575" s="591"/>
      <c r="DK575" s="591"/>
      <c r="DL575" s="591"/>
      <c r="DM575" s="591"/>
      <c r="DN575" s="591"/>
      <c r="DO575" s="591"/>
      <c r="DP575" s="591"/>
      <c r="DQ575" s="591"/>
      <c r="DR575" s="591"/>
      <c r="DS575" s="591"/>
      <c r="DT575" s="591"/>
      <c r="DU575" s="591"/>
      <c r="DV575" s="591"/>
      <c r="DW575" s="591"/>
      <c r="DX575" s="591"/>
      <c r="DY575" s="591"/>
      <c r="DZ575" s="591"/>
      <c r="EA575" s="591"/>
      <c r="EB575" s="591"/>
      <c r="EC575" s="591"/>
      <c r="ED575" s="591"/>
      <c r="EE575" s="591"/>
      <c r="EF575" s="591"/>
      <c r="EG575" s="591"/>
      <c r="EH575" s="591"/>
      <c r="EI575" s="591"/>
      <c r="EJ575" s="591"/>
      <c r="EK575" s="591"/>
    </row>
    <row r="576" spans="1:141" s="638" customFormat="1" ht="12" customHeight="1">
      <c r="A576" s="643">
        <v>18231181</v>
      </c>
      <c r="B576" s="644" t="s">
        <v>3855</v>
      </c>
      <c r="C576" s="634" t="s">
        <v>1898</v>
      </c>
      <c r="D576" s="635" t="s">
        <v>1384</v>
      </c>
      <c r="E576" s="635"/>
      <c r="F576" s="634"/>
      <c r="G576" s="635"/>
      <c r="H576" s="1168">
        <v>8232968</v>
      </c>
      <c r="I576" s="1168">
        <v>8232968</v>
      </c>
      <c r="J576" s="1168">
        <v>8232968</v>
      </c>
      <c r="K576" s="1168">
        <v>8232968</v>
      </c>
      <c r="L576" s="1168">
        <v>8232968</v>
      </c>
      <c r="M576" s="1168">
        <v>8232968</v>
      </c>
      <c r="N576" s="1168">
        <v>8232968</v>
      </c>
      <c r="O576" s="1168">
        <v>8232968</v>
      </c>
      <c r="P576" s="1168">
        <v>8232968</v>
      </c>
      <c r="Q576" s="1168">
        <v>8232968</v>
      </c>
      <c r="R576" s="1168">
        <v>8232968</v>
      </c>
      <c r="S576" s="1168">
        <v>8232968</v>
      </c>
      <c r="T576" s="1168">
        <v>8232968</v>
      </c>
      <c r="U576" s="567"/>
      <c r="V576" s="567">
        <f t="shared" si="269"/>
        <v>8232968</v>
      </c>
      <c r="W576" s="1084"/>
      <c r="X576" s="1085"/>
      <c r="Y576" s="591">
        <f t="shared" si="292"/>
        <v>0</v>
      </c>
      <c r="Z576" s="899">
        <f t="shared" si="292"/>
        <v>0</v>
      </c>
      <c r="AA576" s="899">
        <f t="shared" si="292"/>
        <v>0</v>
      </c>
      <c r="AB576" s="1080">
        <f t="shared" si="275"/>
        <v>8232968</v>
      </c>
      <c r="AC576" s="938">
        <f t="shared" si="276"/>
        <v>0</v>
      </c>
      <c r="AD576" s="899">
        <f t="shared" si="284"/>
        <v>0</v>
      </c>
      <c r="AE576" s="903">
        <f t="shared" si="282"/>
        <v>0</v>
      </c>
      <c r="AF576" s="1080">
        <f t="shared" si="283"/>
        <v>8232968</v>
      </c>
      <c r="AG576" s="1081">
        <f t="shared" si="277"/>
        <v>8232968</v>
      </c>
      <c r="AH576" s="1079">
        <f t="shared" si="278"/>
        <v>0</v>
      </c>
      <c r="AI576" s="901">
        <f t="shared" si="287"/>
        <v>0</v>
      </c>
      <c r="AJ576" s="899">
        <f t="shared" si="287"/>
        <v>0</v>
      </c>
      <c r="AK576" s="899">
        <f t="shared" si="287"/>
        <v>0</v>
      </c>
      <c r="AL576" s="1080">
        <f t="shared" si="279"/>
        <v>8232968</v>
      </c>
      <c r="AM576" s="1079">
        <f t="shared" si="280"/>
        <v>0</v>
      </c>
      <c r="AN576" s="899">
        <f t="shared" si="272"/>
        <v>0</v>
      </c>
      <c r="AO576" s="899">
        <f t="shared" si="273"/>
        <v>0</v>
      </c>
      <c r="AP576" s="899">
        <f t="shared" si="281"/>
        <v>8232968</v>
      </c>
      <c r="AQ576" s="1081">
        <f t="shared" si="293"/>
        <v>8232968</v>
      </c>
      <c r="AR576" s="1079">
        <f t="shared" si="270"/>
        <v>0</v>
      </c>
      <c r="AS576" s="153"/>
      <c r="AT576" s="1082" t="s">
        <v>2781</v>
      </c>
      <c r="AU576" s="523"/>
      <c r="AV576" s="1083" t="str">
        <f t="shared" si="271"/>
        <v>CA</v>
      </c>
      <c r="AW576" s="1083" t="str">
        <f t="shared" si="271"/>
        <v>CL</v>
      </c>
      <c r="AX576" s="1083" t="str">
        <f t="shared" si="271"/>
        <v>AIC</v>
      </c>
      <c r="AY576" s="1083" t="str">
        <f t="shared" si="291"/>
        <v>ERB</v>
      </c>
      <c r="AZ576" s="1083" t="str">
        <f t="shared" si="291"/>
        <v>GRB</v>
      </c>
      <c r="BA576" s="1083" t="str">
        <f t="shared" si="291"/>
        <v>Non-Op</v>
      </c>
      <c r="BC576" s="623"/>
      <c r="BD576" s="623"/>
      <c r="BE576" s="591"/>
      <c r="BF576" s="623"/>
      <c r="BG576" s="623"/>
      <c r="BH576" s="623"/>
      <c r="BI576" s="623"/>
      <c r="BJ576" s="623"/>
      <c r="BK576" s="623"/>
      <c r="BL576" s="623"/>
      <c r="BM576" s="591"/>
      <c r="BN576" s="939"/>
      <c r="BO576" s="591"/>
      <c r="BP576" s="591"/>
      <c r="BQ576" s="591"/>
      <c r="BR576" s="591"/>
      <c r="BS576" s="591"/>
      <c r="BT576" s="591"/>
      <c r="BU576" s="591"/>
      <c r="BV576" s="591"/>
      <c r="BW576" s="591"/>
      <c r="BX576" s="591"/>
      <c r="BY576" s="591"/>
      <c r="BZ576" s="591"/>
      <c r="CA576" s="591"/>
      <c r="CB576" s="591"/>
      <c r="CC576" s="591"/>
      <c r="CD576" s="591"/>
      <c r="CE576" s="591"/>
      <c r="CF576" s="591"/>
      <c r="CG576" s="591"/>
      <c r="CH576" s="591"/>
      <c r="CI576" s="591"/>
      <c r="CJ576" s="591"/>
      <c r="CK576" s="591"/>
      <c r="CL576" s="591"/>
      <c r="CM576" s="591"/>
      <c r="CN576" s="591"/>
      <c r="CO576" s="591"/>
      <c r="CP576" s="591"/>
      <c r="CQ576" s="591"/>
      <c r="CR576" s="591"/>
      <c r="CS576" s="591"/>
      <c r="CT576" s="591"/>
      <c r="CU576" s="591"/>
      <c r="CV576" s="591"/>
      <c r="CW576" s="591"/>
      <c r="CX576" s="591"/>
      <c r="CY576" s="591"/>
      <c r="CZ576" s="591"/>
      <c r="DA576" s="591"/>
      <c r="DB576" s="591"/>
      <c r="DC576" s="591"/>
      <c r="DD576" s="591"/>
      <c r="DE576" s="591"/>
      <c r="DF576" s="591"/>
      <c r="DG576" s="591"/>
      <c r="DH576" s="591"/>
      <c r="DI576" s="591"/>
      <c r="DJ576" s="591"/>
      <c r="DK576" s="591"/>
      <c r="DL576" s="591"/>
      <c r="DM576" s="591"/>
      <c r="DN576" s="591"/>
      <c r="DO576" s="591"/>
      <c r="DP576" s="591"/>
      <c r="DQ576" s="591"/>
      <c r="DR576" s="591"/>
      <c r="DS576" s="591"/>
      <c r="DT576" s="591"/>
      <c r="DU576" s="591"/>
      <c r="DV576" s="591"/>
      <c r="DW576" s="591"/>
      <c r="DX576" s="591"/>
      <c r="DY576" s="591"/>
      <c r="DZ576" s="591"/>
      <c r="EA576" s="591"/>
      <c r="EB576" s="591"/>
      <c r="EC576" s="591"/>
      <c r="ED576" s="591"/>
      <c r="EE576" s="591"/>
      <c r="EF576" s="591"/>
      <c r="EG576" s="591"/>
      <c r="EH576" s="591"/>
      <c r="EI576" s="591"/>
      <c r="EJ576" s="591"/>
      <c r="EK576" s="591"/>
    </row>
    <row r="577" spans="1:141" s="638" customFormat="1" ht="12" customHeight="1">
      <c r="A577" s="643">
        <v>18231191</v>
      </c>
      <c r="B577" s="644" t="s">
        <v>3856</v>
      </c>
      <c r="C577" s="634" t="s">
        <v>1899</v>
      </c>
      <c r="D577" s="635" t="s">
        <v>1384</v>
      </c>
      <c r="E577" s="635"/>
      <c r="F577" s="634"/>
      <c r="G577" s="635"/>
      <c r="H577" s="1168">
        <v>-8232968</v>
      </c>
      <c r="I577" s="1168">
        <v>-8232968</v>
      </c>
      <c r="J577" s="1168">
        <v>-8232968</v>
      </c>
      <c r="K577" s="1168">
        <v>-8232968</v>
      </c>
      <c r="L577" s="1168">
        <v>-8232968</v>
      </c>
      <c r="M577" s="1168">
        <v>-8232968</v>
      </c>
      <c r="N577" s="1168">
        <v>-8232968</v>
      </c>
      <c r="O577" s="1168">
        <v>-8232968</v>
      </c>
      <c r="P577" s="1168">
        <v>-8232968</v>
      </c>
      <c r="Q577" s="1168">
        <v>-8232968</v>
      </c>
      <c r="R577" s="1168">
        <v>-8232968</v>
      </c>
      <c r="S577" s="1168">
        <v>-8232968</v>
      </c>
      <c r="T577" s="1168">
        <v>-8232968</v>
      </c>
      <c r="U577" s="567"/>
      <c r="V577" s="567">
        <f t="shared" si="269"/>
        <v>-8232968</v>
      </c>
      <c r="W577" s="1084"/>
      <c r="X577" s="1085"/>
      <c r="Y577" s="591">
        <f t="shared" si="292"/>
        <v>0</v>
      </c>
      <c r="Z577" s="899">
        <f t="shared" si="292"/>
        <v>0</v>
      </c>
      <c r="AA577" s="899">
        <f t="shared" si="292"/>
        <v>0</v>
      </c>
      <c r="AB577" s="1080">
        <f t="shared" si="275"/>
        <v>-8232968</v>
      </c>
      <c r="AC577" s="938">
        <f t="shared" si="276"/>
        <v>0</v>
      </c>
      <c r="AD577" s="899">
        <f t="shared" si="284"/>
        <v>0</v>
      </c>
      <c r="AE577" s="903">
        <f t="shared" si="282"/>
        <v>0</v>
      </c>
      <c r="AF577" s="1080">
        <f t="shared" si="283"/>
        <v>-8232968</v>
      </c>
      <c r="AG577" s="1081">
        <f t="shared" si="277"/>
        <v>-8232968</v>
      </c>
      <c r="AH577" s="1079">
        <f t="shared" si="278"/>
        <v>0</v>
      </c>
      <c r="AI577" s="901">
        <f t="shared" si="287"/>
        <v>0</v>
      </c>
      <c r="AJ577" s="899">
        <f t="shared" si="287"/>
        <v>0</v>
      </c>
      <c r="AK577" s="899">
        <f t="shared" si="287"/>
        <v>0</v>
      </c>
      <c r="AL577" s="1080">
        <f t="shared" si="279"/>
        <v>-8232968</v>
      </c>
      <c r="AM577" s="1079">
        <f t="shared" si="280"/>
        <v>0</v>
      </c>
      <c r="AN577" s="899">
        <f t="shared" si="272"/>
        <v>0</v>
      </c>
      <c r="AO577" s="899">
        <f t="shared" si="273"/>
        <v>0</v>
      </c>
      <c r="AP577" s="899">
        <f t="shared" si="281"/>
        <v>-8232968</v>
      </c>
      <c r="AQ577" s="1081">
        <f t="shared" si="293"/>
        <v>-8232968</v>
      </c>
      <c r="AR577" s="1079">
        <f t="shared" si="270"/>
        <v>0</v>
      </c>
      <c r="AS577" s="153"/>
      <c r="AT577" s="1082" t="s">
        <v>2781</v>
      </c>
      <c r="AU577" s="523"/>
      <c r="AV577" s="1083" t="str">
        <f t="shared" si="271"/>
        <v>CA</v>
      </c>
      <c r="AW577" s="1083" t="str">
        <f t="shared" si="271"/>
        <v>CL</v>
      </c>
      <c r="AX577" s="1083" t="str">
        <f t="shared" si="271"/>
        <v>AIC</v>
      </c>
      <c r="AY577" s="1083" t="str">
        <f t="shared" si="291"/>
        <v>ERB</v>
      </c>
      <c r="AZ577" s="1083" t="str">
        <f t="shared" si="291"/>
        <v>GRB</v>
      </c>
      <c r="BA577" s="1083" t="str">
        <f t="shared" si="291"/>
        <v>Non-Op</v>
      </c>
      <c r="BC577" s="623"/>
      <c r="BD577" s="623"/>
      <c r="BE577" s="591"/>
      <c r="BF577" s="623"/>
      <c r="BG577" s="623"/>
      <c r="BH577" s="623"/>
      <c r="BI577" s="623"/>
      <c r="BJ577" s="623"/>
      <c r="BK577" s="623"/>
      <c r="BL577" s="623"/>
      <c r="BM577" s="591"/>
      <c r="BN577" s="939"/>
      <c r="BO577" s="591"/>
      <c r="BP577" s="591"/>
      <c r="BQ577" s="591"/>
      <c r="BR577" s="591"/>
      <c r="BS577" s="591"/>
      <c r="BT577" s="591"/>
      <c r="BU577" s="591"/>
      <c r="BV577" s="591"/>
      <c r="BW577" s="591"/>
      <c r="BX577" s="591"/>
      <c r="BY577" s="591"/>
      <c r="BZ577" s="591"/>
      <c r="CA577" s="591"/>
      <c r="CB577" s="591"/>
      <c r="CC577" s="591"/>
      <c r="CD577" s="591"/>
      <c r="CE577" s="591"/>
      <c r="CF577" s="591"/>
      <c r="CG577" s="591"/>
      <c r="CH577" s="591"/>
      <c r="CI577" s="591"/>
      <c r="CJ577" s="591"/>
      <c r="CK577" s="591"/>
      <c r="CL577" s="591"/>
      <c r="CM577" s="591"/>
      <c r="CN577" s="591"/>
      <c r="CO577" s="591"/>
      <c r="CP577" s="591"/>
      <c r="CQ577" s="591"/>
      <c r="CR577" s="591"/>
      <c r="CS577" s="591"/>
      <c r="CT577" s="591"/>
      <c r="CU577" s="591"/>
      <c r="CV577" s="591"/>
      <c r="CW577" s="591"/>
      <c r="CX577" s="591"/>
      <c r="CY577" s="591"/>
      <c r="CZ577" s="591"/>
      <c r="DA577" s="591"/>
      <c r="DB577" s="591"/>
      <c r="DC577" s="591"/>
      <c r="DD577" s="591"/>
      <c r="DE577" s="591"/>
      <c r="DF577" s="591"/>
      <c r="DG577" s="591"/>
      <c r="DH577" s="591"/>
      <c r="DI577" s="591"/>
      <c r="DJ577" s="591"/>
      <c r="DK577" s="591"/>
      <c r="DL577" s="591"/>
      <c r="DM577" s="591"/>
      <c r="DN577" s="591"/>
      <c r="DO577" s="591"/>
      <c r="DP577" s="591"/>
      <c r="DQ577" s="591"/>
      <c r="DR577" s="591"/>
      <c r="DS577" s="591"/>
      <c r="DT577" s="591"/>
      <c r="DU577" s="591"/>
      <c r="DV577" s="591"/>
      <c r="DW577" s="591"/>
      <c r="DX577" s="591"/>
      <c r="DY577" s="591"/>
      <c r="DZ577" s="591"/>
      <c r="EA577" s="591"/>
      <c r="EB577" s="591"/>
      <c r="EC577" s="591"/>
      <c r="ED577" s="591"/>
      <c r="EE577" s="591"/>
      <c r="EF577" s="591"/>
      <c r="EG577" s="591"/>
      <c r="EH577" s="591"/>
      <c r="EI577" s="591"/>
      <c r="EJ577" s="591"/>
      <c r="EK577" s="591"/>
    </row>
    <row r="578" spans="1:141" s="638" customFormat="1" ht="12" customHeight="1">
      <c r="A578" s="666">
        <v>18231241</v>
      </c>
      <c r="B578" s="666" t="s">
        <v>3857</v>
      </c>
      <c r="C578" s="667" t="s">
        <v>1900</v>
      </c>
      <c r="D578" s="648" t="s">
        <v>1384</v>
      </c>
      <c r="E578" s="648"/>
      <c r="F578" s="667"/>
      <c r="G578" s="648"/>
      <c r="H578" s="1171">
        <v>0</v>
      </c>
      <c r="I578" s="1171">
        <v>0</v>
      </c>
      <c r="J578" s="1171">
        <v>0</v>
      </c>
      <c r="K578" s="1171">
        <v>0</v>
      </c>
      <c r="L578" s="1171">
        <v>0</v>
      </c>
      <c r="M578" s="1171">
        <v>0</v>
      </c>
      <c r="N578" s="1171">
        <v>0</v>
      </c>
      <c r="O578" s="1171">
        <v>0</v>
      </c>
      <c r="P578" s="1171">
        <v>0</v>
      </c>
      <c r="Q578" s="1171">
        <v>0</v>
      </c>
      <c r="R578" s="1171">
        <v>0</v>
      </c>
      <c r="S578" s="1171">
        <v>0</v>
      </c>
      <c r="T578" s="1171">
        <v>0</v>
      </c>
      <c r="U578" s="569"/>
      <c r="V578" s="569">
        <f t="shared" si="269"/>
        <v>0</v>
      </c>
      <c r="W578" s="1084"/>
      <c r="X578" s="1085"/>
      <c r="Y578" s="591">
        <f t="shared" si="292"/>
        <v>0</v>
      </c>
      <c r="Z578" s="899">
        <f t="shared" si="292"/>
        <v>0</v>
      </c>
      <c r="AA578" s="899">
        <f t="shared" si="292"/>
        <v>0</v>
      </c>
      <c r="AB578" s="1080">
        <f t="shared" si="275"/>
        <v>0</v>
      </c>
      <c r="AC578" s="938">
        <f t="shared" si="276"/>
        <v>0</v>
      </c>
      <c r="AD578" s="899">
        <f t="shared" si="284"/>
        <v>0</v>
      </c>
      <c r="AE578" s="903">
        <f t="shared" si="282"/>
        <v>0</v>
      </c>
      <c r="AF578" s="1080">
        <f t="shared" si="283"/>
        <v>0</v>
      </c>
      <c r="AG578" s="1081">
        <f t="shared" si="277"/>
        <v>0</v>
      </c>
      <c r="AH578" s="1079">
        <f t="shared" si="278"/>
        <v>0</v>
      </c>
      <c r="AI578" s="901">
        <f t="shared" si="287"/>
        <v>0</v>
      </c>
      <c r="AJ578" s="899">
        <f t="shared" si="287"/>
        <v>0</v>
      </c>
      <c r="AK578" s="899">
        <f t="shared" si="287"/>
        <v>0</v>
      </c>
      <c r="AL578" s="1080">
        <f t="shared" si="279"/>
        <v>0</v>
      </c>
      <c r="AM578" s="1079">
        <f t="shared" si="280"/>
        <v>0</v>
      </c>
      <c r="AN578" s="899">
        <f t="shared" si="272"/>
        <v>0</v>
      </c>
      <c r="AO578" s="899">
        <f t="shared" si="273"/>
        <v>0</v>
      </c>
      <c r="AP578" s="899">
        <f t="shared" si="281"/>
        <v>0</v>
      </c>
      <c r="AQ578" s="1081">
        <f t="shared" si="293"/>
        <v>0</v>
      </c>
      <c r="AR578" s="1079">
        <f t="shared" si="270"/>
        <v>0</v>
      </c>
      <c r="AS578" s="153"/>
      <c r="AT578" s="1082" t="s">
        <v>2775</v>
      </c>
      <c r="AU578" s="523"/>
      <c r="AV578" s="1083" t="str">
        <f t="shared" si="271"/>
        <v>CA</v>
      </c>
      <c r="AW578" s="1083" t="str">
        <f t="shared" si="271"/>
        <v>CL</v>
      </c>
      <c r="AX578" s="1083" t="str">
        <f t="shared" si="271"/>
        <v>AIC</v>
      </c>
      <c r="AY578" s="1083" t="str">
        <f t="shared" si="291"/>
        <v>ERB</v>
      </c>
      <c r="AZ578" s="1083" t="str">
        <f t="shared" si="291"/>
        <v>GRB</v>
      </c>
      <c r="BA578" s="1083" t="str">
        <f t="shared" si="291"/>
        <v>Non-Op</v>
      </c>
      <c r="BC578" s="623"/>
      <c r="BD578" s="623"/>
      <c r="BE578" s="591"/>
      <c r="BF578" s="623"/>
      <c r="BG578" s="623"/>
      <c r="BH578" s="623"/>
      <c r="BI578" s="623"/>
      <c r="BJ578" s="623"/>
      <c r="BK578" s="623"/>
      <c r="BL578" s="623"/>
      <c r="BM578" s="591"/>
      <c r="BN578" s="939"/>
      <c r="BO578" s="591"/>
      <c r="BP578" s="591"/>
      <c r="BQ578" s="591"/>
      <c r="BR578" s="591"/>
      <c r="BS578" s="591"/>
      <c r="BT578" s="591"/>
      <c r="BU578" s="591"/>
      <c r="BV578" s="591"/>
      <c r="BW578" s="591"/>
      <c r="BX578" s="591"/>
      <c r="BY578" s="591"/>
      <c r="BZ578" s="591"/>
      <c r="CA578" s="591"/>
      <c r="CB578" s="591"/>
      <c r="CC578" s="591"/>
      <c r="CD578" s="591"/>
      <c r="CE578" s="591"/>
      <c r="CF578" s="591"/>
      <c r="CG578" s="591"/>
      <c r="CH578" s="591"/>
      <c r="CI578" s="591"/>
      <c r="CJ578" s="591"/>
      <c r="CK578" s="591"/>
      <c r="CL578" s="591"/>
      <c r="CM578" s="591"/>
      <c r="CN578" s="591"/>
      <c r="CO578" s="591"/>
      <c r="CP578" s="591"/>
      <c r="CQ578" s="591"/>
      <c r="CR578" s="591"/>
      <c r="CS578" s="591"/>
      <c r="CT578" s="591"/>
      <c r="CU578" s="591"/>
      <c r="CV578" s="591"/>
      <c r="CW578" s="591"/>
      <c r="CX578" s="591"/>
      <c r="CY578" s="591"/>
      <c r="CZ578" s="591"/>
      <c r="DA578" s="591"/>
      <c r="DB578" s="591"/>
      <c r="DC578" s="591"/>
      <c r="DD578" s="591"/>
      <c r="DE578" s="591"/>
      <c r="DF578" s="591"/>
      <c r="DG578" s="591"/>
      <c r="DH578" s="591"/>
      <c r="DI578" s="591"/>
      <c r="DJ578" s="591"/>
      <c r="DK578" s="591"/>
      <c r="DL578" s="591"/>
      <c r="DM578" s="591"/>
      <c r="DN578" s="591"/>
      <c r="DO578" s="591"/>
      <c r="DP578" s="591"/>
      <c r="DQ578" s="591"/>
      <c r="DR578" s="591"/>
      <c r="DS578" s="591"/>
      <c r="DT578" s="591"/>
      <c r="DU578" s="591"/>
      <c r="DV578" s="591"/>
      <c r="DW578" s="591"/>
      <c r="DX578" s="591"/>
      <c r="DY578" s="591"/>
      <c r="DZ578" s="591"/>
      <c r="EA578" s="591"/>
      <c r="EB578" s="591"/>
      <c r="EC578" s="591"/>
      <c r="ED578" s="591"/>
      <c r="EE578" s="591"/>
      <c r="EF578" s="591"/>
      <c r="EG578" s="591"/>
      <c r="EH578" s="591"/>
      <c r="EI578" s="591"/>
      <c r="EJ578" s="591"/>
      <c r="EK578" s="591"/>
    </row>
    <row r="579" spans="1:141" s="638" customFormat="1" ht="12" customHeight="1">
      <c r="A579" s="666">
        <v>18231251</v>
      </c>
      <c r="B579" s="666" t="s">
        <v>3858</v>
      </c>
      <c r="C579" s="667" t="s">
        <v>1901</v>
      </c>
      <c r="D579" s="648" t="s">
        <v>1384</v>
      </c>
      <c r="E579" s="648"/>
      <c r="F579" s="667"/>
      <c r="G579" s="648"/>
      <c r="H579" s="1171">
        <v>61259.91</v>
      </c>
      <c r="I579" s="1171">
        <v>61259.91</v>
      </c>
      <c r="J579" s="1171">
        <v>61259.91</v>
      </c>
      <c r="K579" s="1171">
        <v>61259.91</v>
      </c>
      <c r="L579" s="1171">
        <v>61259.91</v>
      </c>
      <c r="M579" s="1171">
        <v>61259.91</v>
      </c>
      <c r="N579" s="1171">
        <v>61259.91</v>
      </c>
      <c r="O579" s="1171">
        <v>61259.91</v>
      </c>
      <c r="P579" s="1171">
        <v>61259.91</v>
      </c>
      <c r="Q579" s="1171">
        <v>61259.91</v>
      </c>
      <c r="R579" s="1171">
        <v>0</v>
      </c>
      <c r="S579" s="1171">
        <v>0</v>
      </c>
      <c r="T579" s="1171">
        <v>0</v>
      </c>
      <c r="U579" s="569"/>
      <c r="V579" s="569">
        <f t="shared" si="269"/>
        <v>48497.428750000014</v>
      </c>
      <c r="W579" s="1096"/>
      <c r="X579" s="1097"/>
      <c r="Y579" s="591">
        <f t="shared" si="292"/>
        <v>0</v>
      </c>
      <c r="Z579" s="899">
        <f t="shared" si="292"/>
        <v>0</v>
      </c>
      <c r="AA579" s="899">
        <f t="shared" si="292"/>
        <v>0</v>
      </c>
      <c r="AB579" s="1080">
        <f t="shared" si="275"/>
        <v>0</v>
      </c>
      <c r="AC579" s="938">
        <f t="shared" si="276"/>
        <v>0</v>
      </c>
      <c r="AD579" s="899">
        <f t="shared" si="284"/>
        <v>0</v>
      </c>
      <c r="AE579" s="903">
        <f t="shared" si="282"/>
        <v>0</v>
      </c>
      <c r="AF579" s="1080">
        <f t="shared" si="283"/>
        <v>0</v>
      </c>
      <c r="AG579" s="1081">
        <f t="shared" si="277"/>
        <v>0</v>
      </c>
      <c r="AH579" s="1079">
        <f t="shared" si="278"/>
        <v>0</v>
      </c>
      <c r="AI579" s="901">
        <f t="shared" si="287"/>
        <v>0</v>
      </c>
      <c r="AJ579" s="899">
        <f t="shared" si="287"/>
        <v>0</v>
      </c>
      <c r="AK579" s="899">
        <f t="shared" si="287"/>
        <v>0</v>
      </c>
      <c r="AL579" s="1080">
        <f t="shared" si="279"/>
        <v>48497.428750000014</v>
      </c>
      <c r="AM579" s="1079">
        <f t="shared" si="280"/>
        <v>0</v>
      </c>
      <c r="AN579" s="899">
        <f t="shared" si="272"/>
        <v>0</v>
      </c>
      <c r="AO579" s="899">
        <f t="shared" si="273"/>
        <v>0</v>
      </c>
      <c r="AP579" s="899">
        <f t="shared" si="281"/>
        <v>48497.428750000014</v>
      </c>
      <c r="AQ579" s="1081">
        <f t="shared" si="293"/>
        <v>48497.428750000014</v>
      </c>
      <c r="AR579" s="1079">
        <f t="shared" si="270"/>
        <v>0</v>
      </c>
      <c r="AS579" s="153"/>
      <c r="AT579" s="1082" t="s">
        <v>2775</v>
      </c>
      <c r="AU579" s="523"/>
      <c r="AV579" s="1083" t="str">
        <f t="shared" si="271"/>
        <v>CA</v>
      </c>
      <c r="AW579" s="1083" t="str">
        <f t="shared" si="271"/>
        <v>CL</v>
      </c>
      <c r="AX579" s="1083" t="str">
        <f t="shared" si="271"/>
        <v>AIC</v>
      </c>
      <c r="AY579" s="1083" t="str">
        <f t="shared" si="291"/>
        <v>ERB</v>
      </c>
      <c r="AZ579" s="1083" t="str">
        <f t="shared" si="291"/>
        <v>GRB</v>
      </c>
      <c r="BA579" s="1083" t="str">
        <f t="shared" si="291"/>
        <v>Non-Op</v>
      </c>
      <c r="BC579" s="623"/>
      <c r="BD579" s="623"/>
      <c r="BE579" s="591"/>
      <c r="BF579" s="623"/>
      <c r="BG579" s="623"/>
      <c r="BH579" s="623"/>
      <c r="BI579" s="623"/>
      <c r="BJ579" s="623"/>
      <c r="BK579" s="623"/>
      <c r="BL579" s="623"/>
      <c r="BM579" s="591"/>
      <c r="BN579" s="939"/>
      <c r="BO579" s="591"/>
      <c r="BP579" s="591"/>
      <c r="BQ579" s="591"/>
      <c r="BR579" s="591"/>
      <c r="BS579" s="591"/>
      <c r="BT579" s="591"/>
      <c r="BU579" s="591"/>
      <c r="BV579" s="591"/>
      <c r="BW579" s="591"/>
      <c r="BX579" s="591"/>
      <c r="BY579" s="591"/>
      <c r="BZ579" s="591"/>
      <c r="CA579" s="591"/>
      <c r="CB579" s="591"/>
      <c r="CC579" s="591"/>
      <c r="CD579" s="591"/>
      <c r="CE579" s="591"/>
      <c r="CF579" s="591"/>
      <c r="CG579" s="591"/>
      <c r="CH579" s="591"/>
      <c r="CI579" s="591"/>
      <c r="CJ579" s="591"/>
      <c r="CK579" s="591"/>
      <c r="CL579" s="591"/>
      <c r="CM579" s="591"/>
      <c r="CN579" s="591"/>
      <c r="CO579" s="591"/>
      <c r="CP579" s="591"/>
      <c r="CQ579" s="591"/>
      <c r="CR579" s="591"/>
      <c r="CS579" s="591"/>
      <c r="CT579" s="591"/>
      <c r="CU579" s="591"/>
      <c r="CV579" s="591"/>
      <c r="CW579" s="591"/>
      <c r="CX579" s="591"/>
      <c r="CY579" s="591"/>
      <c r="CZ579" s="591"/>
      <c r="DA579" s="591"/>
      <c r="DB579" s="591"/>
      <c r="DC579" s="591"/>
      <c r="DD579" s="591"/>
      <c r="DE579" s="591"/>
      <c r="DF579" s="591"/>
      <c r="DG579" s="591"/>
      <c r="DH579" s="591"/>
      <c r="DI579" s="591"/>
      <c r="DJ579" s="591"/>
      <c r="DK579" s="591"/>
      <c r="DL579" s="591"/>
      <c r="DM579" s="591"/>
      <c r="DN579" s="591"/>
      <c r="DO579" s="591"/>
      <c r="DP579" s="591"/>
      <c r="DQ579" s="591"/>
      <c r="DR579" s="591"/>
      <c r="DS579" s="591"/>
      <c r="DT579" s="591"/>
      <c r="DU579" s="591"/>
      <c r="DV579" s="591"/>
      <c r="DW579" s="591"/>
      <c r="DX579" s="591"/>
      <c r="DY579" s="591"/>
      <c r="DZ579" s="591"/>
      <c r="EA579" s="591"/>
      <c r="EB579" s="591"/>
      <c r="EC579" s="591"/>
      <c r="ED579" s="591"/>
      <c r="EE579" s="591"/>
      <c r="EF579" s="591"/>
      <c r="EG579" s="591"/>
      <c r="EH579" s="591"/>
      <c r="EI579" s="591"/>
      <c r="EJ579" s="591"/>
      <c r="EK579" s="591"/>
    </row>
    <row r="580" spans="1:141" s="638" customFormat="1" ht="12" customHeight="1">
      <c r="A580" s="669">
        <v>18231261</v>
      </c>
      <c r="B580" s="669" t="s">
        <v>3859</v>
      </c>
      <c r="C580" s="942" t="s">
        <v>1902</v>
      </c>
      <c r="D580" s="640" t="s">
        <v>1384</v>
      </c>
      <c r="E580" s="640"/>
      <c r="F580" s="665">
        <v>43101</v>
      </c>
      <c r="G580" s="640"/>
      <c r="H580" s="1170">
        <v>3491160.77</v>
      </c>
      <c r="I580" s="1170">
        <v>3491160.77</v>
      </c>
      <c r="J580" s="1170">
        <v>3491160.77</v>
      </c>
      <c r="K580" s="1170">
        <v>3491160.77</v>
      </c>
      <c r="L580" s="1170">
        <v>3491160.77</v>
      </c>
      <c r="M580" s="1170">
        <v>3491160.77</v>
      </c>
      <c r="N580" s="1170">
        <v>-8244461.2300000004</v>
      </c>
      <c r="O580" s="1170">
        <v>-8244461.2300000004</v>
      </c>
      <c r="P580" s="1170">
        <v>-8244461.2300000004</v>
      </c>
      <c r="Q580" s="1170">
        <v>-8244461.2300000004</v>
      </c>
      <c r="R580" s="1170">
        <v>-8244461.2300000004</v>
      </c>
      <c r="S580" s="1170">
        <v>-8244461.2300000004</v>
      </c>
      <c r="T580" s="1170">
        <v>-8244461.2300000004</v>
      </c>
      <c r="U580" s="606"/>
      <c r="V580" s="606">
        <f t="shared" si="269"/>
        <v>-2865634.4800000004</v>
      </c>
      <c r="W580" s="1100"/>
      <c r="X580" s="1101"/>
      <c r="Y580" s="591">
        <f t="shared" si="292"/>
        <v>0</v>
      </c>
      <c r="Z580" s="899">
        <f t="shared" si="292"/>
        <v>0</v>
      </c>
      <c r="AA580" s="899">
        <f t="shared" si="292"/>
        <v>0</v>
      </c>
      <c r="AB580" s="1080">
        <f t="shared" si="275"/>
        <v>-8244461.2300000004</v>
      </c>
      <c r="AC580" s="938">
        <f t="shared" si="276"/>
        <v>0</v>
      </c>
      <c r="AD580" s="899">
        <f t="shared" si="284"/>
        <v>0</v>
      </c>
      <c r="AE580" s="903">
        <f t="shared" si="282"/>
        <v>0</v>
      </c>
      <c r="AF580" s="1080">
        <f t="shared" si="283"/>
        <v>-8244461.2300000004</v>
      </c>
      <c r="AG580" s="1081">
        <f t="shared" si="277"/>
        <v>-8244461.2300000004</v>
      </c>
      <c r="AH580" s="1079">
        <f t="shared" si="278"/>
        <v>0</v>
      </c>
      <c r="AI580" s="901">
        <f t="shared" si="287"/>
        <v>0</v>
      </c>
      <c r="AJ580" s="899">
        <f t="shared" si="287"/>
        <v>0</v>
      </c>
      <c r="AK580" s="899">
        <f t="shared" si="287"/>
        <v>0</v>
      </c>
      <c r="AL580" s="1080">
        <f t="shared" si="279"/>
        <v>-2865634.4800000004</v>
      </c>
      <c r="AM580" s="1079">
        <f t="shared" si="280"/>
        <v>0</v>
      </c>
      <c r="AN580" s="899">
        <f t="shared" si="272"/>
        <v>0</v>
      </c>
      <c r="AO580" s="899">
        <f t="shared" si="273"/>
        <v>0</v>
      </c>
      <c r="AP580" s="899">
        <f t="shared" si="281"/>
        <v>-2865634.4800000004</v>
      </c>
      <c r="AQ580" s="1081">
        <f t="shared" ref="AQ580:AQ581" si="294">SUM(AN580:AP580)</f>
        <v>-2865634.4800000004</v>
      </c>
      <c r="AR580" s="1079">
        <f t="shared" si="270"/>
        <v>0</v>
      </c>
      <c r="AS580" s="153"/>
      <c r="AT580" s="1082" t="s">
        <v>2775</v>
      </c>
      <c r="AU580" s="523"/>
      <c r="AV580" s="1083" t="str">
        <f t="shared" si="271"/>
        <v>CA</v>
      </c>
      <c r="AW580" s="1083" t="str">
        <f t="shared" si="271"/>
        <v>CL</v>
      </c>
      <c r="AX580" s="1083" t="str">
        <f t="shared" si="271"/>
        <v>AIC</v>
      </c>
      <c r="AY580" s="1083" t="str">
        <f t="shared" si="291"/>
        <v>ERB</v>
      </c>
      <c r="AZ580" s="1083" t="str">
        <f t="shared" si="291"/>
        <v>GRB</v>
      </c>
      <c r="BA580" s="1083" t="str">
        <f t="shared" si="291"/>
        <v>Non-Op</v>
      </c>
      <c r="BC580" s="623"/>
      <c r="BD580" s="623"/>
      <c r="BE580" s="591"/>
      <c r="BF580" s="623"/>
      <c r="BG580" s="623"/>
      <c r="BH580" s="623"/>
      <c r="BI580" s="623"/>
      <c r="BJ580" s="623"/>
      <c r="BK580" s="623"/>
      <c r="BL580" s="623"/>
      <c r="BM580" s="591"/>
      <c r="BN580" s="939"/>
      <c r="BO580" s="591"/>
      <c r="BP580" s="591"/>
      <c r="BQ580" s="591"/>
      <c r="BR580" s="591"/>
      <c r="BS580" s="591"/>
      <c r="BT580" s="591"/>
      <c r="BU580" s="591"/>
      <c r="BV580" s="591"/>
      <c r="BW580" s="591"/>
      <c r="BX580" s="591"/>
      <c r="BY580" s="591"/>
      <c r="BZ580" s="591"/>
      <c r="CA580" s="591"/>
      <c r="CB580" s="591"/>
      <c r="CC580" s="591"/>
      <c r="CD580" s="591"/>
      <c r="CE580" s="591"/>
      <c r="CF580" s="591"/>
      <c r="CG580" s="591"/>
      <c r="CH580" s="591"/>
      <c r="CI580" s="591"/>
      <c r="CJ580" s="591"/>
      <c r="CK580" s="591"/>
      <c r="CL580" s="591"/>
      <c r="CM580" s="591"/>
      <c r="CN580" s="591"/>
      <c r="CO580" s="591"/>
      <c r="CP580" s="591"/>
      <c r="CQ580" s="591"/>
      <c r="CR580" s="591"/>
      <c r="CS580" s="591"/>
      <c r="CT580" s="591"/>
      <c r="CU580" s="591"/>
      <c r="CV580" s="591"/>
      <c r="CW580" s="591"/>
      <c r="CX580" s="591"/>
      <c r="CY580" s="591"/>
      <c r="CZ580" s="591"/>
      <c r="DA580" s="591"/>
      <c r="DB580" s="591"/>
      <c r="DC580" s="591"/>
      <c r="DD580" s="591"/>
      <c r="DE580" s="591"/>
      <c r="DF580" s="591"/>
      <c r="DG580" s="591"/>
      <c r="DH580" s="591"/>
      <c r="DI580" s="591"/>
      <c r="DJ580" s="591"/>
      <c r="DK580" s="591"/>
      <c r="DL580" s="591"/>
      <c r="DM580" s="591"/>
      <c r="DN580" s="591"/>
      <c r="DO580" s="591"/>
      <c r="DP580" s="591"/>
      <c r="DQ580" s="591"/>
      <c r="DR580" s="591"/>
      <c r="DS580" s="591"/>
      <c r="DT580" s="591"/>
      <c r="DU580" s="591"/>
      <c r="DV580" s="591"/>
      <c r="DW580" s="591"/>
      <c r="DX580" s="591"/>
      <c r="DY580" s="591"/>
      <c r="DZ580" s="591"/>
      <c r="EA580" s="591"/>
      <c r="EB580" s="591"/>
      <c r="EC580" s="591"/>
      <c r="ED580" s="591"/>
      <c r="EE580" s="591"/>
      <c r="EF580" s="591"/>
      <c r="EG580" s="591"/>
      <c r="EH580" s="591"/>
      <c r="EI580" s="591"/>
      <c r="EJ580" s="591"/>
      <c r="EK580" s="591"/>
    </row>
    <row r="581" spans="1:141" s="638" customFormat="1" ht="12" customHeight="1">
      <c r="A581" s="669">
        <v>18231271</v>
      </c>
      <c r="B581" s="669" t="s">
        <v>3860</v>
      </c>
      <c r="C581" s="942" t="s">
        <v>1903</v>
      </c>
      <c r="D581" s="640" t="s">
        <v>1384</v>
      </c>
      <c r="E581" s="640"/>
      <c r="F581" s="665">
        <v>43101</v>
      </c>
      <c r="G581" s="640"/>
      <c r="H581" s="1170">
        <v>-3491160.77</v>
      </c>
      <c r="I581" s="1170">
        <v>-3491160.77</v>
      </c>
      <c r="J581" s="1170">
        <v>-3491160.77</v>
      </c>
      <c r="K581" s="1170">
        <v>-3491160.77</v>
      </c>
      <c r="L581" s="1170">
        <v>-3491160.77</v>
      </c>
      <c r="M581" s="1170">
        <v>-3491160.77</v>
      </c>
      <c r="N581" s="1170">
        <v>8244461.2300000004</v>
      </c>
      <c r="O581" s="1170">
        <v>8244461.2300000004</v>
      </c>
      <c r="P581" s="1170">
        <v>8244461.2300000004</v>
      </c>
      <c r="Q581" s="1170">
        <v>8244461.2300000004</v>
      </c>
      <c r="R581" s="1170">
        <v>8244461.2300000004</v>
      </c>
      <c r="S581" s="1170">
        <v>8244461.2300000004</v>
      </c>
      <c r="T581" s="1170">
        <v>8244461.2300000004</v>
      </c>
      <c r="U581" s="606"/>
      <c r="V581" s="606">
        <f t="shared" si="269"/>
        <v>2865634.4800000004</v>
      </c>
      <c r="W581" s="1100"/>
      <c r="X581" s="1101"/>
      <c r="Y581" s="591">
        <f t="shared" si="292"/>
        <v>0</v>
      </c>
      <c r="Z581" s="899">
        <f t="shared" si="292"/>
        <v>0</v>
      </c>
      <c r="AA581" s="899">
        <f t="shared" si="292"/>
        <v>0</v>
      </c>
      <c r="AB581" s="1080">
        <f t="shared" si="275"/>
        <v>8244461.2300000004</v>
      </c>
      <c r="AC581" s="938">
        <f t="shared" si="276"/>
        <v>0</v>
      </c>
      <c r="AD581" s="899">
        <f t="shared" si="284"/>
        <v>0</v>
      </c>
      <c r="AE581" s="903">
        <f t="shared" si="282"/>
        <v>0</v>
      </c>
      <c r="AF581" s="1080">
        <f t="shared" si="283"/>
        <v>8244461.2300000004</v>
      </c>
      <c r="AG581" s="1081">
        <f t="shared" si="277"/>
        <v>8244461.2300000004</v>
      </c>
      <c r="AH581" s="1079">
        <f t="shared" si="278"/>
        <v>0</v>
      </c>
      <c r="AI581" s="901">
        <f t="shared" si="287"/>
        <v>0</v>
      </c>
      <c r="AJ581" s="899">
        <f t="shared" si="287"/>
        <v>0</v>
      </c>
      <c r="AK581" s="899">
        <f t="shared" si="287"/>
        <v>0</v>
      </c>
      <c r="AL581" s="1080">
        <f t="shared" si="279"/>
        <v>2865634.4800000004</v>
      </c>
      <c r="AM581" s="1079">
        <f t="shared" si="280"/>
        <v>0</v>
      </c>
      <c r="AN581" s="899">
        <f t="shared" si="272"/>
        <v>0</v>
      </c>
      <c r="AO581" s="899">
        <f t="shared" si="273"/>
        <v>0</v>
      </c>
      <c r="AP581" s="899">
        <f t="shared" si="281"/>
        <v>2865634.4800000004</v>
      </c>
      <c r="AQ581" s="1081">
        <f t="shared" si="294"/>
        <v>2865634.4800000004</v>
      </c>
      <c r="AR581" s="1079">
        <f t="shared" si="270"/>
        <v>0</v>
      </c>
      <c r="AS581" s="153"/>
      <c r="AT581" s="1082" t="s">
        <v>2775</v>
      </c>
      <c r="AU581" s="523"/>
      <c r="AV581" s="1083" t="str">
        <f t="shared" si="271"/>
        <v>CA</v>
      </c>
      <c r="AW581" s="1083" t="str">
        <f t="shared" si="271"/>
        <v>CL</v>
      </c>
      <c r="AX581" s="1083" t="str">
        <f t="shared" si="271"/>
        <v>AIC</v>
      </c>
      <c r="AY581" s="1083" t="str">
        <f t="shared" si="291"/>
        <v>ERB</v>
      </c>
      <c r="AZ581" s="1083" t="str">
        <f t="shared" si="291"/>
        <v>GRB</v>
      </c>
      <c r="BA581" s="1083" t="str">
        <f t="shared" si="291"/>
        <v>Non-Op</v>
      </c>
      <c r="BC581" s="623"/>
      <c r="BD581" s="623"/>
      <c r="BE581" s="591"/>
      <c r="BF581" s="623"/>
      <c r="BG581" s="623"/>
      <c r="BH581" s="623"/>
      <c r="BI581" s="623"/>
      <c r="BJ581" s="623"/>
      <c r="BK581" s="623"/>
      <c r="BL581" s="623"/>
      <c r="BM581" s="591"/>
      <c r="BN581" s="939"/>
      <c r="BO581" s="591"/>
      <c r="BP581" s="591"/>
      <c r="BQ581" s="591"/>
      <c r="BR581" s="591"/>
      <c r="BS581" s="591"/>
      <c r="BT581" s="591"/>
      <c r="BU581" s="591"/>
      <c r="BV581" s="591"/>
      <c r="BW581" s="591"/>
      <c r="BX581" s="591"/>
      <c r="BY581" s="591"/>
      <c r="BZ581" s="591"/>
      <c r="CA581" s="591"/>
      <c r="CB581" s="591"/>
      <c r="CC581" s="591"/>
      <c r="CD581" s="591"/>
      <c r="CE581" s="591"/>
      <c r="CF581" s="591"/>
      <c r="CG581" s="591"/>
      <c r="CH581" s="591"/>
      <c r="CI581" s="591"/>
      <c r="CJ581" s="591"/>
      <c r="CK581" s="591"/>
      <c r="CL581" s="591"/>
      <c r="CM581" s="591"/>
      <c r="CN581" s="591"/>
      <c r="CO581" s="591"/>
      <c r="CP581" s="591"/>
      <c r="CQ581" s="591"/>
      <c r="CR581" s="591"/>
      <c r="CS581" s="591"/>
      <c r="CT581" s="591"/>
      <c r="CU581" s="591"/>
      <c r="CV581" s="591"/>
      <c r="CW581" s="591"/>
      <c r="CX581" s="591"/>
      <c r="CY581" s="591"/>
      <c r="CZ581" s="591"/>
      <c r="DA581" s="591"/>
      <c r="DB581" s="591"/>
      <c r="DC581" s="591"/>
      <c r="DD581" s="591"/>
      <c r="DE581" s="591"/>
      <c r="DF581" s="591"/>
      <c r="DG581" s="591"/>
      <c r="DH581" s="591"/>
      <c r="DI581" s="591"/>
      <c r="DJ581" s="591"/>
      <c r="DK581" s="591"/>
      <c r="DL581" s="591"/>
      <c r="DM581" s="591"/>
      <c r="DN581" s="591"/>
      <c r="DO581" s="591"/>
      <c r="DP581" s="591"/>
      <c r="DQ581" s="591"/>
      <c r="DR581" s="591"/>
      <c r="DS581" s="591"/>
      <c r="DT581" s="591"/>
      <c r="DU581" s="591"/>
      <c r="DV581" s="591"/>
      <c r="DW581" s="591"/>
      <c r="DX581" s="591"/>
      <c r="DY581" s="591"/>
      <c r="DZ581" s="591"/>
      <c r="EA581" s="591"/>
      <c r="EB581" s="591"/>
      <c r="EC581" s="591"/>
      <c r="ED581" s="591"/>
      <c r="EE581" s="591"/>
      <c r="EF581" s="591"/>
      <c r="EG581" s="591"/>
      <c r="EH581" s="591"/>
      <c r="EI581" s="591"/>
      <c r="EJ581" s="591"/>
      <c r="EK581" s="591"/>
    </row>
    <row r="582" spans="1:141" s="638" customFormat="1" ht="12" customHeight="1">
      <c r="A582" s="643" t="s">
        <v>2890</v>
      </c>
      <c r="B582" s="644" t="s">
        <v>2890</v>
      </c>
      <c r="C582" s="634" t="s">
        <v>2980</v>
      </c>
      <c r="D582" s="635" t="s">
        <v>1384</v>
      </c>
      <c r="E582" s="635"/>
      <c r="F582" s="683">
        <v>43466</v>
      </c>
      <c r="G582" s="635"/>
      <c r="H582" s="1168">
        <v>67232134</v>
      </c>
      <c r="I582" s="1168">
        <v>67232134</v>
      </c>
      <c r="J582" s="1168">
        <v>67232134</v>
      </c>
      <c r="K582" s="1168">
        <v>67232134</v>
      </c>
      <c r="L582" s="1168">
        <v>67232134</v>
      </c>
      <c r="M582" s="1168">
        <v>67232134</v>
      </c>
      <c r="N582" s="1168">
        <v>67232134</v>
      </c>
      <c r="O582" s="1168">
        <v>67232134</v>
      </c>
      <c r="P582" s="1168">
        <v>67232134</v>
      </c>
      <c r="Q582" s="1168">
        <v>67232134</v>
      </c>
      <c r="R582" s="1168">
        <v>67232134</v>
      </c>
      <c r="S582" s="1168">
        <v>67232134</v>
      </c>
      <c r="T582" s="1168">
        <v>67232134</v>
      </c>
      <c r="U582" s="567"/>
      <c r="V582" s="567">
        <f t="shared" si="269"/>
        <v>67232134</v>
      </c>
      <c r="W582" s="1098"/>
      <c r="X582" s="1099"/>
      <c r="Y582" s="591">
        <f t="shared" si="292"/>
        <v>0</v>
      </c>
      <c r="Z582" s="899">
        <f t="shared" si="292"/>
        <v>0</v>
      </c>
      <c r="AA582" s="899">
        <f t="shared" si="292"/>
        <v>0</v>
      </c>
      <c r="AB582" s="1080">
        <f t="shared" si="275"/>
        <v>67232134</v>
      </c>
      <c r="AC582" s="938">
        <f t="shared" si="276"/>
        <v>0</v>
      </c>
      <c r="AD582" s="899">
        <f t="shared" si="284"/>
        <v>0</v>
      </c>
      <c r="AE582" s="903">
        <f t="shared" si="282"/>
        <v>0</v>
      </c>
      <c r="AF582" s="1080">
        <f t="shared" si="283"/>
        <v>67232134</v>
      </c>
      <c r="AG582" s="1081">
        <f t="shared" si="277"/>
        <v>67232134</v>
      </c>
      <c r="AH582" s="1079">
        <f t="shared" si="278"/>
        <v>0</v>
      </c>
      <c r="AI582" s="901">
        <f t="shared" si="287"/>
        <v>0</v>
      </c>
      <c r="AJ582" s="899">
        <f t="shared" si="287"/>
        <v>0</v>
      </c>
      <c r="AK582" s="899">
        <f t="shared" si="287"/>
        <v>0</v>
      </c>
      <c r="AL582" s="1080">
        <f t="shared" si="279"/>
        <v>67232134</v>
      </c>
      <c r="AM582" s="1079">
        <f t="shared" si="280"/>
        <v>0</v>
      </c>
      <c r="AN582" s="899">
        <f t="shared" si="272"/>
        <v>0</v>
      </c>
      <c r="AO582" s="899">
        <f t="shared" si="273"/>
        <v>0</v>
      </c>
      <c r="AP582" s="899">
        <f t="shared" si="281"/>
        <v>67232134</v>
      </c>
      <c r="AQ582" s="1081">
        <f t="shared" ref="AQ582:AQ583" si="295">SUM(AN582:AP582)</f>
        <v>67232134</v>
      </c>
      <c r="AR582" s="1079">
        <f t="shared" si="270"/>
        <v>0</v>
      </c>
      <c r="AS582" s="153"/>
      <c r="AT582" s="1082" t="s">
        <v>2781</v>
      </c>
      <c r="AU582" s="523"/>
      <c r="AV582" s="1083" t="str">
        <f t="shared" si="271"/>
        <v>CA</v>
      </c>
      <c r="AW582" s="1083" t="str">
        <f t="shared" si="271"/>
        <v>CL</v>
      </c>
      <c r="AX582" s="1083" t="str">
        <f t="shared" si="271"/>
        <v>AIC</v>
      </c>
      <c r="AY582" s="1083" t="str">
        <f t="shared" si="291"/>
        <v>ERB</v>
      </c>
      <c r="AZ582" s="1083" t="str">
        <f t="shared" si="291"/>
        <v>GRB</v>
      </c>
      <c r="BA582" s="1083" t="str">
        <f t="shared" si="291"/>
        <v>Non-Op</v>
      </c>
      <c r="BC582" s="623"/>
      <c r="BD582" s="623"/>
      <c r="BF582" s="623"/>
      <c r="BG582" s="623"/>
      <c r="BH582" s="623"/>
      <c r="BI582" s="623"/>
      <c r="BJ582" s="623"/>
      <c r="BK582" s="623"/>
      <c r="BL582" s="623"/>
      <c r="BN582" s="634"/>
    </row>
    <row r="583" spans="1:141" s="638" customFormat="1" ht="12" customHeight="1">
      <c r="A583" s="643" t="s">
        <v>2891</v>
      </c>
      <c r="B583" s="644" t="s">
        <v>2891</v>
      </c>
      <c r="C583" s="634" t="s">
        <v>2981</v>
      </c>
      <c r="D583" s="635" t="s">
        <v>1384</v>
      </c>
      <c r="E583" s="635"/>
      <c r="F583" s="683">
        <v>43466</v>
      </c>
      <c r="G583" s="635"/>
      <c r="H583" s="1168">
        <v>-67232134</v>
      </c>
      <c r="I583" s="1168">
        <v>-67232134</v>
      </c>
      <c r="J583" s="1168">
        <v>-67232134</v>
      </c>
      <c r="K583" s="1168">
        <v>-67232134</v>
      </c>
      <c r="L583" s="1168">
        <v>-67232134</v>
      </c>
      <c r="M583" s="1168">
        <v>-67232134</v>
      </c>
      <c r="N583" s="1168">
        <v>-67232134</v>
      </c>
      <c r="O583" s="1168">
        <v>-67232134</v>
      </c>
      <c r="P583" s="1168">
        <v>-67232134</v>
      </c>
      <c r="Q583" s="1168">
        <v>-67232134</v>
      </c>
      <c r="R583" s="1168">
        <v>-67232134</v>
      </c>
      <c r="S583" s="1168">
        <v>-67232134</v>
      </c>
      <c r="T583" s="1168">
        <v>-67232134</v>
      </c>
      <c r="U583" s="567"/>
      <c r="V583" s="567">
        <f t="shared" si="269"/>
        <v>-67232134</v>
      </c>
      <c r="W583" s="1098"/>
      <c r="X583" s="1099"/>
      <c r="Y583" s="591">
        <f t="shared" si="292"/>
        <v>0</v>
      </c>
      <c r="Z583" s="899">
        <f t="shared" si="292"/>
        <v>0</v>
      </c>
      <c r="AA583" s="899">
        <f t="shared" si="292"/>
        <v>0</v>
      </c>
      <c r="AB583" s="1080">
        <f t="shared" si="275"/>
        <v>-67232134</v>
      </c>
      <c r="AC583" s="938">
        <f t="shared" si="276"/>
        <v>0</v>
      </c>
      <c r="AD583" s="899">
        <f t="shared" si="284"/>
        <v>0</v>
      </c>
      <c r="AE583" s="903">
        <f t="shared" si="282"/>
        <v>0</v>
      </c>
      <c r="AF583" s="1080">
        <f t="shared" si="283"/>
        <v>-67232134</v>
      </c>
      <c r="AG583" s="1081">
        <f t="shared" si="277"/>
        <v>-67232134</v>
      </c>
      <c r="AH583" s="1079">
        <f t="shared" si="278"/>
        <v>0</v>
      </c>
      <c r="AI583" s="901">
        <f t="shared" si="287"/>
        <v>0</v>
      </c>
      <c r="AJ583" s="899">
        <f t="shared" si="287"/>
        <v>0</v>
      </c>
      <c r="AK583" s="899">
        <f t="shared" si="287"/>
        <v>0</v>
      </c>
      <c r="AL583" s="1080">
        <f t="shared" si="279"/>
        <v>-67232134</v>
      </c>
      <c r="AM583" s="1079">
        <f t="shared" si="280"/>
        <v>0</v>
      </c>
      <c r="AN583" s="899">
        <f t="shared" si="272"/>
        <v>0</v>
      </c>
      <c r="AO583" s="899">
        <f t="shared" si="273"/>
        <v>0</v>
      </c>
      <c r="AP583" s="899">
        <f t="shared" si="281"/>
        <v>-67232134</v>
      </c>
      <c r="AQ583" s="1081">
        <f t="shared" si="295"/>
        <v>-67232134</v>
      </c>
      <c r="AR583" s="1079">
        <f t="shared" si="270"/>
        <v>0</v>
      </c>
      <c r="AS583" s="153"/>
      <c r="AT583" s="1082"/>
      <c r="AU583" s="523"/>
      <c r="AV583" s="1083" t="str">
        <f t="shared" si="271"/>
        <v>CA</v>
      </c>
      <c r="AW583" s="1083" t="str">
        <f t="shared" si="271"/>
        <v>CL</v>
      </c>
      <c r="AX583" s="1083" t="str">
        <f t="shared" si="271"/>
        <v>AIC</v>
      </c>
      <c r="AY583" s="1083" t="str">
        <f t="shared" si="291"/>
        <v>ERB</v>
      </c>
      <c r="AZ583" s="1083" t="str">
        <f t="shared" si="291"/>
        <v>GRB</v>
      </c>
      <c r="BA583" s="1083" t="str">
        <f t="shared" si="291"/>
        <v>Non-Op</v>
      </c>
      <c r="BC583" s="623"/>
      <c r="BD583" s="623"/>
      <c r="BF583" s="623"/>
      <c r="BG583" s="623"/>
      <c r="BH583" s="623"/>
      <c r="BI583" s="623"/>
      <c r="BJ583" s="623"/>
      <c r="BK583" s="623"/>
      <c r="BL583" s="623"/>
      <c r="BN583" s="634"/>
    </row>
    <row r="584" spans="1:141" s="638" customFormat="1" ht="12" customHeight="1">
      <c r="A584" s="643">
        <v>18232221</v>
      </c>
      <c r="B584" s="644" t="s">
        <v>3861</v>
      </c>
      <c r="C584" s="634" t="s">
        <v>1904</v>
      </c>
      <c r="D584" s="635" t="s">
        <v>1384</v>
      </c>
      <c r="E584" s="635"/>
      <c r="F584" s="634"/>
      <c r="G584" s="635"/>
      <c r="H584" s="1168">
        <v>49293.25</v>
      </c>
      <c r="I584" s="1168">
        <v>49293.25</v>
      </c>
      <c r="J584" s="1168">
        <v>49293.25</v>
      </c>
      <c r="K584" s="1168">
        <v>48356.2</v>
      </c>
      <c r="L584" s="1168">
        <v>48356.2</v>
      </c>
      <c r="M584" s="1168">
        <v>48356.2</v>
      </c>
      <c r="N584" s="1168">
        <v>48356.2</v>
      </c>
      <c r="O584" s="1168">
        <v>48356.2</v>
      </c>
      <c r="P584" s="1168">
        <v>48356.2</v>
      </c>
      <c r="Q584" s="1168">
        <v>49933.75</v>
      </c>
      <c r="R584" s="1168">
        <v>49933.75</v>
      </c>
      <c r="S584" s="1168">
        <v>49933.75</v>
      </c>
      <c r="T584" s="1168">
        <v>49058.25</v>
      </c>
      <c r="U584" s="567"/>
      <c r="V584" s="567">
        <f t="shared" si="269"/>
        <v>48975.058333333342</v>
      </c>
      <c r="W584" s="1084"/>
      <c r="X584" s="1085"/>
      <c r="Y584" s="591">
        <f t="shared" si="292"/>
        <v>0</v>
      </c>
      <c r="Z584" s="899">
        <f t="shared" si="292"/>
        <v>0</v>
      </c>
      <c r="AA584" s="899">
        <f t="shared" si="292"/>
        <v>0</v>
      </c>
      <c r="AB584" s="1080">
        <f t="shared" si="275"/>
        <v>49058.25</v>
      </c>
      <c r="AC584" s="1079">
        <f t="shared" si="276"/>
        <v>0</v>
      </c>
      <c r="AD584" s="899">
        <f t="shared" si="284"/>
        <v>0</v>
      </c>
      <c r="AE584" s="903">
        <f t="shared" si="282"/>
        <v>0</v>
      </c>
      <c r="AF584" s="1080">
        <f t="shared" si="283"/>
        <v>49058.25</v>
      </c>
      <c r="AG584" s="1081">
        <f t="shared" si="277"/>
        <v>49058.25</v>
      </c>
      <c r="AH584" s="1079">
        <f t="shared" si="278"/>
        <v>0</v>
      </c>
      <c r="AI584" s="901">
        <f t="shared" si="287"/>
        <v>0</v>
      </c>
      <c r="AJ584" s="899">
        <f t="shared" si="287"/>
        <v>0</v>
      </c>
      <c r="AK584" s="899">
        <f t="shared" si="287"/>
        <v>0</v>
      </c>
      <c r="AL584" s="1080">
        <f t="shared" si="279"/>
        <v>48975.058333333342</v>
      </c>
      <c r="AM584" s="1079">
        <f t="shared" si="280"/>
        <v>0</v>
      </c>
      <c r="AN584" s="899">
        <f t="shared" si="272"/>
        <v>0</v>
      </c>
      <c r="AO584" s="899">
        <f t="shared" si="273"/>
        <v>0</v>
      </c>
      <c r="AP584" s="899">
        <f t="shared" si="281"/>
        <v>48975.058333333342</v>
      </c>
      <c r="AQ584" s="1081">
        <f t="shared" si="293"/>
        <v>48975.058333333342</v>
      </c>
      <c r="AR584" s="1079">
        <f t="shared" si="270"/>
        <v>0</v>
      </c>
      <c r="AS584" s="153"/>
      <c r="AT584" s="1082" t="s">
        <v>2781</v>
      </c>
      <c r="AU584" s="523"/>
      <c r="AV584" s="1083" t="str">
        <f t="shared" si="271"/>
        <v>CA</v>
      </c>
      <c r="AW584" s="1083" t="str">
        <f t="shared" si="271"/>
        <v>CL</v>
      </c>
      <c r="AX584" s="1083" t="str">
        <f t="shared" si="271"/>
        <v>AIC</v>
      </c>
      <c r="AY584" s="1083" t="str">
        <f t="shared" si="291"/>
        <v>ERB</v>
      </c>
      <c r="AZ584" s="1083" t="str">
        <f t="shared" si="291"/>
        <v>GRB</v>
      </c>
      <c r="BA584" s="1083" t="str">
        <f t="shared" si="291"/>
        <v>Non-Op</v>
      </c>
      <c r="BC584" s="623"/>
      <c r="BD584" s="623"/>
      <c r="BF584" s="623"/>
      <c r="BG584" s="623"/>
      <c r="BH584" s="623"/>
      <c r="BI584" s="623"/>
      <c r="BJ584" s="623"/>
      <c r="BK584" s="623"/>
      <c r="BL584" s="623"/>
      <c r="BN584" s="634"/>
    </row>
    <row r="585" spans="1:141" s="638" customFormat="1" ht="12" customHeight="1">
      <c r="A585" s="643">
        <v>18232251</v>
      </c>
      <c r="B585" s="644" t="s">
        <v>3862</v>
      </c>
      <c r="C585" s="634" t="s">
        <v>1905</v>
      </c>
      <c r="D585" s="635" t="s">
        <v>3098</v>
      </c>
      <c r="E585" s="635"/>
      <c r="F585" s="634"/>
      <c r="G585" s="635"/>
      <c r="H585" s="1168">
        <v>27076.49</v>
      </c>
      <c r="I585" s="1168">
        <v>27566.49</v>
      </c>
      <c r="J585" s="1168">
        <v>28013.54</v>
      </c>
      <c r="K585" s="1168">
        <v>28013.54</v>
      </c>
      <c r="L585" s="1168">
        <v>28013.54</v>
      </c>
      <c r="M585" s="1168">
        <v>28013.54</v>
      </c>
      <c r="N585" s="1168">
        <v>28013.54</v>
      </c>
      <c r="O585" s="1168">
        <v>28079.79</v>
      </c>
      <c r="P585" s="1168">
        <v>28079.79</v>
      </c>
      <c r="Q585" s="1168">
        <v>28079.79</v>
      </c>
      <c r="R585" s="1168">
        <v>2584.6999999999998</v>
      </c>
      <c r="S585" s="1168">
        <v>2584.6999999999998</v>
      </c>
      <c r="T585" s="1168">
        <v>3526.45</v>
      </c>
      <c r="U585" s="567"/>
      <c r="V585" s="567">
        <f t="shared" si="269"/>
        <v>22695.369166666671</v>
      </c>
      <c r="W585" s="1084"/>
      <c r="X585" s="1085"/>
      <c r="Y585" s="591">
        <f t="shared" si="292"/>
        <v>3526.45</v>
      </c>
      <c r="Z585" s="899">
        <f t="shared" si="292"/>
        <v>0</v>
      </c>
      <c r="AA585" s="899">
        <f t="shared" si="292"/>
        <v>0</v>
      </c>
      <c r="AB585" s="1080">
        <f t="shared" si="275"/>
        <v>0</v>
      </c>
      <c r="AC585" s="1079">
        <f t="shared" si="276"/>
        <v>0</v>
      </c>
      <c r="AD585" s="899">
        <f t="shared" si="284"/>
        <v>0</v>
      </c>
      <c r="AE585" s="903">
        <f t="shared" si="282"/>
        <v>0</v>
      </c>
      <c r="AF585" s="1080">
        <f t="shared" si="283"/>
        <v>0</v>
      </c>
      <c r="AG585" s="1081">
        <f t="shared" si="277"/>
        <v>0</v>
      </c>
      <c r="AH585" s="1079">
        <f t="shared" si="278"/>
        <v>0</v>
      </c>
      <c r="AI585" s="901">
        <f t="shared" ref="AI585:AK604" si="296">IF($D585=AI$5,$V585,0)</f>
        <v>22695.369166666671</v>
      </c>
      <c r="AJ585" s="899">
        <f t="shared" si="296"/>
        <v>0</v>
      </c>
      <c r="AK585" s="899">
        <f t="shared" si="296"/>
        <v>0</v>
      </c>
      <c r="AL585" s="1080">
        <f t="shared" si="279"/>
        <v>0</v>
      </c>
      <c r="AM585" s="1079">
        <f t="shared" si="280"/>
        <v>0</v>
      </c>
      <c r="AN585" s="899">
        <f t="shared" si="272"/>
        <v>0</v>
      </c>
      <c r="AO585" s="899">
        <f t="shared" si="273"/>
        <v>0</v>
      </c>
      <c r="AP585" s="899">
        <f t="shared" si="281"/>
        <v>0</v>
      </c>
      <c r="AQ585" s="1081">
        <f t="shared" si="293"/>
        <v>0</v>
      </c>
      <c r="AR585" s="1079">
        <f t="shared" si="270"/>
        <v>0</v>
      </c>
      <c r="AS585" s="153"/>
      <c r="AT585" s="1082"/>
      <c r="AU585" s="523"/>
      <c r="AV585" s="1083" t="str">
        <f t="shared" si="271"/>
        <v>CA</v>
      </c>
      <c r="AW585" s="1083" t="str">
        <f t="shared" si="271"/>
        <v>CL</v>
      </c>
      <c r="AX585" s="1083" t="str">
        <f t="shared" si="271"/>
        <v>AIC</v>
      </c>
      <c r="AY585" s="1083" t="str">
        <f t="shared" si="291"/>
        <v>ERB</v>
      </c>
      <c r="AZ585" s="1083" t="str">
        <f t="shared" si="291"/>
        <v>GRB</v>
      </c>
      <c r="BA585" s="1083" t="str">
        <f t="shared" si="291"/>
        <v>Non-Op</v>
      </c>
      <c r="BC585" s="623"/>
      <c r="BD585" s="623"/>
      <c r="BF585" s="623"/>
      <c r="BG585" s="623"/>
      <c r="BH585" s="623"/>
      <c r="BI585" s="623"/>
      <c r="BJ585" s="623"/>
      <c r="BK585" s="623"/>
      <c r="BL585" s="623"/>
      <c r="BN585" s="634"/>
    </row>
    <row r="586" spans="1:141" s="638" customFormat="1" ht="12" customHeight="1">
      <c r="A586" s="643">
        <v>18232261</v>
      </c>
      <c r="B586" s="644" t="s">
        <v>3863</v>
      </c>
      <c r="C586" s="634" t="s">
        <v>1906</v>
      </c>
      <c r="D586" s="635" t="s">
        <v>1384</v>
      </c>
      <c r="E586" s="635"/>
      <c r="F586" s="634"/>
      <c r="G586" s="635"/>
      <c r="H586" s="1168">
        <v>357763.51</v>
      </c>
      <c r="I586" s="1168">
        <v>357763.51</v>
      </c>
      <c r="J586" s="1168">
        <v>357763.51</v>
      </c>
      <c r="K586" s="1168">
        <v>396698.4</v>
      </c>
      <c r="L586" s="1168">
        <v>396698.4</v>
      </c>
      <c r="M586" s="1168">
        <v>396698.4</v>
      </c>
      <c r="N586" s="1168">
        <v>398290.17</v>
      </c>
      <c r="O586" s="1168">
        <v>398290.17</v>
      </c>
      <c r="P586" s="1168">
        <v>398290.17</v>
      </c>
      <c r="Q586" s="1168">
        <v>393880.1</v>
      </c>
      <c r="R586" s="1168">
        <v>393880.1</v>
      </c>
      <c r="S586" s="1168">
        <v>393880.1</v>
      </c>
      <c r="T586" s="1168">
        <v>296191.39</v>
      </c>
      <c r="U586" s="567"/>
      <c r="V586" s="567">
        <f t="shared" si="269"/>
        <v>384092.54</v>
      </c>
      <c r="W586" s="1084"/>
      <c r="X586" s="1085"/>
      <c r="Y586" s="591">
        <f t="shared" si="292"/>
        <v>0</v>
      </c>
      <c r="Z586" s="899">
        <f t="shared" si="292"/>
        <v>0</v>
      </c>
      <c r="AA586" s="899">
        <f t="shared" si="292"/>
        <v>0</v>
      </c>
      <c r="AB586" s="1080">
        <f t="shared" si="275"/>
        <v>296191.39</v>
      </c>
      <c r="AC586" s="1079">
        <f t="shared" si="276"/>
        <v>0</v>
      </c>
      <c r="AD586" s="899">
        <f t="shared" si="284"/>
        <v>0</v>
      </c>
      <c r="AE586" s="903">
        <f t="shared" si="282"/>
        <v>0</v>
      </c>
      <c r="AF586" s="1080">
        <f t="shared" si="283"/>
        <v>296191.39</v>
      </c>
      <c r="AG586" s="1081">
        <f t="shared" si="277"/>
        <v>296191.39</v>
      </c>
      <c r="AH586" s="1079">
        <f t="shared" si="278"/>
        <v>0</v>
      </c>
      <c r="AI586" s="901">
        <f t="shared" si="296"/>
        <v>0</v>
      </c>
      <c r="AJ586" s="899">
        <f t="shared" si="296"/>
        <v>0</v>
      </c>
      <c r="AK586" s="899">
        <f t="shared" si="296"/>
        <v>0</v>
      </c>
      <c r="AL586" s="1080">
        <f t="shared" si="279"/>
        <v>384092.54</v>
      </c>
      <c r="AM586" s="1079">
        <f t="shared" si="280"/>
        <v>0</v>
      </c>
      <c r="AN586" s="899">
        <f t="shared" si="272"/>
        <v>0</v>
      </c>
      <c r="AO586" s="899">
        <f t="shared" si="273"/>
        <v>0</v>
      </c>
      <c r="AP586" s="899">
        <f t="shared" si="281"/>
        <v>384092.54</v>
      </c>
      <c r="AQ586" s="1081">
        <f t="shared" si="293"/>
        <v>384092.54</v>
      </c>
      <c r="AR586" s="1079">
        <f t="shared" si="270"/>
        <v>0</v>
      </c>
      <c r="AS586" s="153"/>
      <c r="AT586" s="1082"/>
      <c r="AU586" s="523"/>
      <c r="AV586" s="1083" t="str">
        <f t="shared" si="271"/>
        <v>CA</v>
      </c>
      <c r="AW586" s="1083" t="str">
        <f t="shared" si="271"/>
        <v>CL</v>
      </c>
      <c r="AX586" s="1083" t="str">
        <f t="shared" si="271"/>
        <v>AIC</v>
      </c>
      <c r="AY586" s="1083" t="str">
        <f t="shared" si="291"/>
        <v>ERB</v>
      </c>
      <c r="AZ586" s="1083" t="str">
        <f t="shared" si="291"/>
        <v>GRB</v>
      </c>
      <c r="BA586" s="1083" t="str">
        <f t="shared" si="291"/>
        <v>Non-Op</v>
      </c>
      <c r="BC586" s="623"/>
      <c r="BD586" s="623"/>
      <c r="BF586" s="623"/>
      <c r="BG586" s="623"/>
      <c r="BH586" s="623"/>
      <c r="BI586" s="623"/>
      <c r="BJ586" s="623"/>
      <c r="BK586" s="623"/>
      <c r="BL586" s="623"/>
      <c r="BN586" s="634"/>
    </row>
    <row r="587" spans="1:141" s="638" customFormat="1" ht="12" customHeight="1">
      <c r="A587" s="643">
        <v>18232271</v>
      </c>
      <c r="B587" s="644" t="s">
        <v>3864</v>
      </c>
      <c r="C587" s="634" t="s">
        <v>1907</v>
      </c>
      <c r="D587" s="635" t="s">
        <v>3098</v>
      </c>
      <c r="E587" s="635"/>
      <c r="F587" s="634"/>
      <c r="G587" s="635"/>
      <c r="H587" s="1168">
        <v>-81549.59</v>
      </c>
      <c r="I587" s="1168">
        <v>-80778.67</v>
      </c>
      <c r="J587" s="1168">
        <v>-78688.44</v>
      </c>
      <c r="K587" s="1168">
        <v>-120484.48</v>
      </c>
      <c r="L587" s="1168">
        <v>-119271.42</v>
      </c>
      <c r="M587" s="1168">
        <v>-118849.28</v>
      </c>
      <c r="N587" s="1168">
        <v>-122076.25</v>
      </c>
      <c r="O587" s="1168">
        <v>-113493.86</v>
      </c>
      <c r="P587" s="1168">
        <v>-169527.35</v>
      </c>
      <c r="Q587" s="1168">
        <v>-165956.35</v>
      </c>
      <c r="R587" s="1168">
        <v>-83443.039999999994</v>
      </c>
      <c r="S587" s="1168">
        <v>-82155.45</v>
      </c>
      <c r="T587" s="1168">
        <v>-74855.789999999994</v>
      </c>
      <c r="U587" s="567"/>
      <c r="V587" s="567">
        <f t="shared" si="269"/>
        <v>-111077.27333333332</v>
      </c>
      <c r="W587" s="1084"/>
      <c r="X587" s="1085"/>
      <c r="Y587" s="591">
        <f t="shared" si="292"/>
        <v>-74855.789999999994</v>
      </c>
      <c r="Z587" s="899">
        <f t="shared" si="292"/>
        <v>0</v>
      </c>
      <c r="AA587" s="899">
        <f t="shared" si="292"/>
        <v>0</v>
      </c>
      <c r="AB587" s="1080">
        <f t="shared" si="275"/>
        <v>0</v>
      </c>
      <c r="AC587" s="1079">
        <f t="shared" si="276"/>
        <v>0</v>
      </c>
      <c r="AD587" s="899">
        <f t="shared" si="284"/>
        <v>0</v>
      </c>
      <c r="AE587" s="903">
        <f t="shared" si="282"/>
        <v>0</v>
      </c>
      <c r="AF587" s="1080">
        <f t="shared" si="283"/>
        <v>0</v>
      </c>
      <c r="AG587" s="1081">
        <f t="shared" si="277"/>
        <v>0</v>
      </c>
      <c r="AH587" s="1079">
        <f t="shared" si="278"/>
        <v>0</v>
      </c>
      <c r="AI587" s="901">
        <f t="shared" si="296"/>
        <v>-111077.27333333332</v>
      </c>
      <c r="AJ587" s="899">
        <f t="shared" si="296"/>
        <v>0</v>
      </c>
      <c r="AK587" s="899">
        <f t="shared" si="296"/>
        <v>0</v>
      </c>
      <c r="AL587" s="1080">
        <f t="shared" si="279"/>
        <v>0</v>
      </c>
      <c r="AM587" s="1079">
        <f t="shared" si="280"/>
        <v>0</v>
      </c>
      <c r="AN587" s="899">
        <f t="shared" si="272"/>
        <v>0</v>
      </c>
      <c r="AO587" s="899">
        <f t="shared" si="273"/>
        <v>0</v>
      </c>
      <c r="AP587" s="899">
        <f t="shared" si="281"/>
        <v>0</v>
      </c>
      <c r="AQ587" s="1081">
        <f t="shared" si="293"/>
        <v>0</v>
      </c>
      <c r="AR587" s="1079">
        <f t="shared" si="270"/>
        <v>0</v>
      </c>
      <c r="AS587" s="153"/>
      <c r="AT587" s="1082"/>
      <c r="AU587" s="523"/>
      <c r="AV587" s="1083" t="str">
        <f t="shared" si="271"/>
        <v>CA</v>
      </c>
      <c r="AW587" s="1083" t="str">
        <f t="shared" si="271"/>
        <v>CL</v>
      </c>
      <c r="AX587" s="1083" t="str">
        <f t="shared" si="271"/>
        <v>AIC</v>
      </c>
      <c r="AY587" s="1083" t="str">
        <f t="shared" si="291"/>
        <v>ERB</v>
      </c>
      <c r="AZ587" s="1083" t="str">
        <f t="shared" si="291"/>
        <v>GRB</v>
      </c>
      <c r="BA587" s="1083" t="str">
        <f t="shared" si="291"/>
        <v>Non-Op</v>
      </c>
      <c r="BC587" s="623"/>
      <c r="BD587" s="623"/>
      <c r="BF587" s="623"/>
      <c r="BG587" s="623"/>
      <c r="BH587" s="623"/>
      <c r="BI587" s="623"/>
      <c r="BJ587" s="623"/>
      <c r="BK587" s="623"/>
      <c r="BL587" s="623"/>
      <c r="BN587" s="634"/>
    </row>
    <row r="588" spans="1:141" s="638" customFormat="1" ht="12" customHeight="1">
      <c r="A588" s="643">
        <v>18232301</v>
      </c>
      <c r="B588" s="644" t="s">
        <v>3865</v>
      </c>
      <c r="C588" s="634" t="s">
        <v>1908</v>
      </c>
      <c r="D588" s="635" t="s">
        <v>1382</v>
      </c>
      <c r="E588" s="635"/>
      <c r="F588" s="634"/>
      <c r="G588" s="635"/>
      <c r="H588" s="1168">
        <v>55700002.369999997</v>
      </c>
      <c r="I588" s="1168">
        <v>55371553.369999997</v>
      </c>
      <c r="J588" s="1168">
        <v>55030661.369999997</v>
      </c>
      <c r="K588" s="1168">
        <v>54699187.369999997</v>
      </c>
      <c r="L588" s="1168">
        <v>54362290.369999997</v>
      </c>
      <c r="M588" s="1168">
        <v>54029298.369999997</v>
      </c>
      <c r="N588" s="1168">
        <v>53689474.369999997</v>
      </c>
      <c r="O588" s="1168">
        <v>53354935.369999997</v>
      </c>
      <c r="P588" s="1168">
        <v>53018883.369999997</v>
      </c>
      <c r="Q588" s="1168">
        <v>52676099.369999997</v>
      </c>
      <c r="R588" s="1168">
        <v>52338490.369999997</v>
      </c>
      <c r="S588" s="1168">
        <v>51994200.369999997</v>
      </c>
      <c r="T588" s="1168">
        <v>51653567.369999997</v>
      </c>
      <c r="U588" s="567"/>
      <c r="V588" s="567">
        <f t="shared" si="269"/>
        <v>53686821.578333326</v>
      </c>
      <c r="W588" s="1084" t="s">
        <v>1909</v>
      </c>
      <c r="X588" s="1085"/>
      <c r="Y588" s="591">
        <f t="shared" si="292"/>
        <v>0</v>
      </c>
      <c r="Z588" s="899">
        <f t="shared" si="292"/>
        <v>0</v>
      </c>
      <c r="AA588" s="899">
        <f t="shared" si="292"/>
        <v>0</v>
      </c>
      <c r="AB588" s="1080">
        <f t="shared" si="275"/>
        <v>51653567.369999997</v>
      </c>
      <c r="AC588" s="1079">
        <f t="shared" si="276"/>
        <v>0</v>
      </c>
      <c r="AD588" s="899">
        <f t="shared" si="284"/>
        <v>51653567.369999997</v>
      </c>
      <c r="AE588" s="903">
        <f t="shared" si="282"/>
        <v>0</v>
      </c>
      <c r="AF588" s="1080">
        <f t="shared" si="283"/>
        <v>0</v>
      </c>
      <c r="AG588" s="1081">
        <f t="shared" si="277"/>
        <v>51653567.369999997</v>
      </c>
      <c r="AH588" s="1079">
        <f t="shared" si="278"/>
        <v>0</v>
      </c>
      <c r="AI588" s="901">
        <f t="shared" si="296"/>
        <v>0</v>
      </c>
      <c r="AJ588" s="899">
        <f t="shared" si="296"/>
        <v>0</v>
      </c>
      <c r="AK588" s="899">
        <f t="shared" si="296"/>
        <v>0</v>
      </c>
      <c r="AL588" s="1080">
        <f t="shared" si="279"/>
        <v>53686821.578333326</v>
      </c>
      <c r="AM588" s="1079">
        <f t="shared" si="280"/>
        <v>0</v>
      </c>
      <c r="AN588" s="899">
        <f t="shared" si="272"/>
        <v>53686821.578333326</v>
      </c>
      <c r="AO588" s="899">
        <f t="shared" si="273"/>
        <v>0</v>
      </c>
      <c r="AP588" s="899">
        <f t="shared" si="281"/>
        <v>0</v>
      </c>
      <c r="AQ588" s="1081">
        <f t="shared" si="293"/>
        <v>53686821.578333326</v>
      </c>
      <c r="AR588" s="1079">
        <f t="shared" si="270"/>
        <v>0</v>
      </c>
      <c r="AS588" s="153"/>
      <c r="AT588" s="1082"/>
      <c r="AU588" s="523"/>
      <c r="AV588" s="1083" t="str">
        <f t="shared" si="271"/>
        <v>CA</v>
      </c>
      <c r="AW588" s="1083" t="str">
        <f t="shared" si="271"/>
        <v>CL</v>
      </c>
      <c r="AX588" s="1083" t="str">
        <f t="shared" si="271"/>
        <v>AIC</v>
      </c>
      <c r="AY588" s="1083" t="str">
        <f t="shared" si="291"/>
        <v>ERB</v>
      </c>
      <c r="AZ588" s="1083" t="str">
        <f t="shared" si="291"/>
        <v>GRB</v>
      </c>
      <c r="BA588" s="1083" t="str">
        <f t="shared" si="291"/>
        <v>Non-Op</v>
      </c>
      <c r="BC588" s="623"/>
      <c r="BD588" s="623"/>
      <c r="BF588" s="623"/>
      <c r="BG588" s="623"/>
      <c r="BH588" s="623"/>
      <c r="BI588" s="623"/>
      <c r="BJ588" s="623"/>
      <c r="BK588" s="623"/>
      <c r="BL588" s="623"/>
      <c r="BN588" s="634"/>
    </row>
    <row r="589" spans="1:141" s="638" customFormat="1" ht="12" customHeight="1">
      <c r="A589" s="643">
        <v>18232311</v>
      </c>
      <c r="B589" s="644" t="s">
        <v>3866</v>
      </c>
      <c r="C589" s="634" t="s">
        <v>1910</v>
      </c>
      <c r="D589" s="635" t="s">
        <v>1382</v>
      </c>
      <c r="E589" s="635"/>
      <c r="F589" s="634"/>
      <c r="G589" s="635"/>
      <c r="H589" s="1168">
        <v>11994564</v>
      </c>
      <c r="I589" s="1168">
        <v>11937279</v>
      </c>
      <c r="J589" s="1168">
        <v>11879994</v>
      </c>
      <c r="K589" s="1168">
        <v>11822709</v>
      </c>
      <c r="L589" s="1168">
        <v>11765424</v>
      </c>
      <c r="M589" s="1168">
        <v>11708139</v>
      </c>
      <c r="N589" s="1168">
        <v>11650854</v>
      </c>
      <c r="O589" s="1168">
        <v>11593569</v>
      </c>
      <c r="P589" s="1168">
        <v>11536284</v>
      </c>
      <c r="Q589" s="1168">
        <v>11478999</v>
      </c>
      <c r="R589" s="1168">
        <v>11421714</v>
      </c>
      <c r="S589" s="1168">
        <v>11364429</v>
      </c>
      <c r="T589" s="1168">
        <v>11307144</v>
      </c>
      <c r="U589" s="567"/>
      <c r="V589" s="567">
        <f t="shared" si="269"/>
        <v>11650854</v>
      </c>
      <c r="W589" s="1084" t="s">
        <v>1909</v>
      </c>
      <c r="X589" s="1085"/>
      <c r="Y589" s="591">
        <f t="shared" si="292"/>
        <v>0</v>
      </c>
      <c r="Z589" s="899">
        <f t="shared" si="292"/>
        <v>0</v>
      </c>
      <c r="AA589" s="899">
        <f t="shared" si="292"/>
        <v>0</v>
      </c>
      <c r="AB589" s="1080">
        <f t="shared" si="275"/>
        <v>11307144</v>
      </c>
      <c r="AC589" s="1079">
        <f t="shared" si="276"/>
        <v>0</v>
      </c>
      <c r="AD589" s="899">
        <f t="shared" si="284"/>
        <v>11307144</v>
      </c>
      <c r="AE589" s="903">
        <f t="shared" si="282"/>
        <v>0</v>
      </c>
      <c r="AF589" s="1080">
        <f t="shared" si="283"/>
        <v>0</v>
      </c>
      <c r="AG589" s="1081">
        <f t="shared" si="277"/>
        <v>11307144</v>
      </c>
      <c r="AH589" s="1079">
        <f t="shared" si="278"/>
        <v>0</v>
      </c>
      <c r="AI589" s="901">
        <f t="shared" si="296"/>
        <v>0</v>
      </c>
      <c r="AJ589" s="899">
        <f t="shared" si="296"/>
        <v>0</v>
      </c>
      <c r="AK589" s="899">
        <f t="shared" si="296"/>
        <v>0</v>
      </c>
      <c r="AL589" s="1080">
        <f t="shared" si="279"/>
        <v>11650854</v>
      </c>
      <c r="AM589" s="1079">
        <f t="shared" si="280"/>
        <v>0</v>
      </c>
      <c r="AN589" s="899">
        <f t="shared" si="272"/>
        <v>11650854</v>
      </c>
      <c r="AO589" s="899">
        <f t="shared" si="273"/>
        <v>0</v>
      </c>
      <c r="AP589" s="899">
        <f t="shared" si="281"/>
        <v>0</v>
      </c>
      <c r="AQ589" s="1081">
        <f t="shared" si="293"/>
        <v>11650854</v>
      </c>
      <c r="AR589" s="1079">
        <f t="shared" si="270"/>
        <v>0</v>
      </c>
      <c r="AS589" s="153"/>
      <c r="AT589" s="1082"/>
      <c r="AU589" s="523"/>
      <c r="AV589" s="1083" t="str">
        <f t="shared" si="271"/>
        <v>CA</v>
      </c>
      <c r="AW589" s="1083" t="str">
        <f t="shared" si="271"/>
        <v>CL</v>
      </c>
      <c r="AX589" s="1083" t="str">
        <f t="shared" si="271"/>
        <v>AIC</v>
      </c>
      <c r="AY589" s="1083" t="str">
        <f t="shared" si="291"/>
        <v>ERB</v>
      </c>
      <c r="AZ589" s="1083" t="str">
        <f t="shared" si="291"/>
        <v>GRB</v>
      </c>
      <c r="BA589" s="1083" t="str">
        <f t="shared" si="291"/>
        <v>Non-Op</v>
      </c>
      <c r="BC589" s="623"/>
      <c r="BD589" s="623"/>
      <c r="BF589" s="623"/>
      <c r="BG589" s="623"/>
      <c r="BH589" s="623"/>
      <c r="BI589" s="623"/>
      <c r="BJ589" s="623"/>
      <c r="BK589" s="623"/>
      <c r="BL589" s="623"/>
      <c r="BN589" s="634"/>
    </row>
    <row r="590" spans="1:141" s="638" customFormat="1" ht="12" customHeight="1">
      <c r="A590" s="643">
        <v>18232321</v>
      </c>
      <c r="B590" s="644" t="s">
        <v>3867</v>
      </c>
      <c r="C590" s="634" t="s">
        <v>1911</v>
      </c>
      <c r="D590" s="635" t="s">
        <v>1382</v>
      </c>
      <c r="E590" s="635"/>
      <c r="F590" s="634"/>
      <c r="G590" s="635"/>
      <c r="H590" s="1168">
        <v>0</v>
      </c>
      <c r="I590" s="1168">
        <v>0</v>
      </c>
      <c r="J590" s="1168">
        <v>0</v>
      </c>
      <c r="K590" s="1168">
        <v>0</v>
      </c>
      <c r="L590" s="1168">
        <v>0</v>
      </c>
      <c r="M590" s="1168">
        <v>0</v>
      </c>
      <c r="N590" s="1168">
        <v>0</v>
      </c>
      <c r="O590" s="1168">
        <v>0</v>
      </c>
      <c r="P590" s="1168">
        <v>0</v>
      </c>
      <c r="Q590" s="1168">
        <v>0</v>
      </c>
      <c r="R590" s="1168">
        <v>0</v>
      </c>
      <c r="S590" s="1168">
        <v>0</v>
      </c>
      <c r="T590" s="1168">
        <v>0</v>
      </c>
      <c r="U590" s="567"/>
      <c r="V590" s="567">
        <f t="shared" si="269"/>
        <v>0</v>
      </c>
      <c r="W590" s="1084" t="s">
        <v>1912</v>
      </c>
      <c r="X590" s="1085"/>
      <c r="Y590" s="591">
        <f t="shared" ref="Y590:AA609" si="297">IF($D590=Y$5,$T590,0)</f>
        <v>0</v>
      </c>
      <c r="Z590" s="899">
        <f t="shared" si="297"/>
        <v>0</v>
      </c>
      <c r="AA590" s="899">
        <f t="shared" si="297"/>
        <v>0</v>
      </c>
      <c r="AB590" s="1080">
        <f t="shared" si="275"/>
        <v>0</v>
      </c>
      <c r="AC590" s="1079">
        <f t="shared" si="276"/>
        <v>0</v>
      </c>
      <c r="AD590" s="899">
        <f t="shared" si="284"/>
        <v>0</v>
      </c>
      <c r="AE590" s="903">
        <f t="shared" si="282"/>
        <v>0</v>
      </c>
      <c r="AF590" s="1080">
        <f t="shared" si="283"/>
        <v>0</v>
      </c>
      <c r="AG590" s="1081">
        <f t="shared" si="277"/>
        <v>0</v>
      </c>
      <c r="AH590" s="1079">
        <f t="shared" si="278"/>
        <v>0</v>
      </c>
      <c r="AI590" s="901">
        <f t="shared" si="296"/>
        <v>0</v>
      </c>
      <c r="AJ590" s="899">
        <f t="shared" si="296"/>
        <v>0</v>
      </c>
      <c r="AK590" s="899">
        <f t="shared" si="296"/>
        <v>0</v>
      </c>
      <c r="AL590" s="1080">
        <f t="shared" si="279"/>
        <v>0</v>
      </c>
      <c r="AM590" s="1079">
        <f t="shared" si="280"/>
        <v>0</v>
      </c>
      <c r="AN590" s="899">
        <f t="shared" si="272"/>
        <v>0</v>
      </c>
      <c r="AO590" s="899">
        <f t="shared" si="273"/>
        <v>0</v>
      </c>
      <c r="AP590" s="899">
        <f t="shared" si="281"/>
        <v>0</v>
      </c>
      <c r="AQ590" s="1081">
        <f t="shared" si="293"/>
        <v>0</v>
      </c>
      <c r="AR590" s="1079">
        <f t="shared" si="270"/>
        <v>0</v>
      </c>
      <c r="AS590" s="153"/>
      <c r="AT590" s="1082"/>
      <c r="AU590" s="523"/>
      <c r="AV590" s="1083" t="str">
        <f t="shared" si="271"/>
        <v>CA</v>
      </c>
      <c r="AW590" s="1083" t="str">
        <f t="shared" si="271"/>
        <v>CL</v>
      </c>
      <c r="AX590" s="1083" t="str">
        <f t="shared" si="271"/>
        <v>AIC</v>
      </c>
      <c r="AY590" s="1083" t="str">
        <f t="shared" si="291"/>
        <v>ERB</v>
      </c>
      <c r="AZ590" s="1083" t="str">
        <f t="shared" si="291"/>
        <v>GRB</v>
      </c>
      <c r="BA590" s="1083" t="str">
        <f t="shared" si="291"/>
        <v>Non-Op</v>
      </c>
      <c r="BC590" s="623"/>
      <c r="BD590" s="623"/>
      <c r="BF590" s="623"/>
      <c r="BG590" s="623"/>
      <c r="BH590" s="623"/>
      <c r="BI590" s="623"/>
      <c r="BJ590" s="623"/>
      <c r="BK590" s="623"/>
      <c r="BL590" s="623"/>
      <c r="BN590" s="634"/>
    </row>
    <row r="591" spans="1:141" s="638" customFormat="1" ht="12" customHeight="1">
      <c r="A591" s="643">
        <v>18232331</v>
      </c>
      <c r="B591" s="644" t="s">
        <v>3868</v>
      </c>
      <c r="C591" s="634" t="s">
        <v>1913</v>
      </c>
      <c r="D591" s="635" t="s">
        <v>1382</v>
      </c>
      <c r="E591" s="635"/>
      <c r="F591" s="634"/>
      <c r="G591" s="635"/>
      <c r="H591" s="1168">
        <v>0</v>
      </c>
      <c r="I591" s="1168">
        <v>0</v>
      </c>
      <c r="J591" s="1168">
        <v>0</v>
      </c>
      <c r="K591" s="1168">
        <v>0</v>
      </c>
      <c r="L591" s="1168">
        <v>0</v>
      </c>
      <c r="M591" s="1168">
        <v>0</v>
      </c>
      <c r="N591" s="1168">
        <v>0</v>
      </c>
      <c r="O591" s="1168">
        <v>0</v>
      </c>
      <c r="P591" s="1168">
        <v>0</v>
      </c>
      <c r="Q591" s="1168">
        <v>0</v>
      </c>
      <c r="R591" s="1168">
        <v>0</v>
      </c>
      <c r="S591" s="1168">
        <v>0</v>
      </c>
      <c r="T591" s="1168">
        <v>0</v>
      </c>
      <c r="U591" s="567"/>
      <c r="V591" s="567">
        <f t="shared" ref="V591:V654" si="298">(H591+T591+SUM(I591:S591)*2)/24</f>
        <v>0</v>
      </c>
      <c r="W591" s="1084" t="s">
        <v>1909</v>
      </c>
      <c r="X591" s="1085"/>
      <c r="Y591" s="591">
        <f t="shared" si="297"/>
        <v>0</v>
      </c>
      <c r="Z591" s="899">
        <f t="shared" si="297"/>
        <v>0</v>
      </c>
      <c r="AA591" s="899">
        <f t="shared" si="297"/>
        <v>0</v>
      </c>
      <c r="AB591" s="1080">
        <f t="shared" si="275"/>
        <v>0</v>
      </c>
      <c r="AC591" s="1079">
        <f t="shared" si="276"/>
        <v>0</v>
      </c>
      <c r="AD591" s="899">
        <f t="shared" si="284"/>
        <v>0</v>
      </c>
      <c r="AE591" s="903">
        <f t="shared" si="282"/>
        <v>0</v>
      </c>
      <c r="AF591" s="1080">
        <f t="shared" si="283"/>
        <v>0</v>
      </c>
      <c r="AG591" s="1081">
        <f t="shared" si="277"/>
        <v>0</v>
      </c>
      <c r="AH591" s="1079">
        <f t="shared" si="278"/>
        <v>0</v>
      </c>
      <c r="AI591" s="901">
        <f t="shared" si="296"/>
        <v>0</v>
      </c>
      <c r="AJ591" s="899">
        <f t="shared" si="296"/>
        <v>0</v>
      </c>
      <c r="AK591" s="899">
        <f t="shared" si="296"/>
        <v>0</v>
      </c>
      <c r="AL591" s="1080">
        <f t="shared" si="279"/>
        <v>0</v>
      </c>
      <c r="AM591" s="1079">
        <f t="shared" si="280"/>
        <v>0</v>
      </c>
      <c r="AN591" s="899">
        <f t="shared" ref="AN591:AN656" si="299">IF($D591=AN$5,$V591,IF($D591=AN$4, $V591*$AK$1,0))</f>
        <v>0</v>
      </c>
      <c r="AO591" s="899">
        <f t="shared" ref="AO591:AO656" si="300">IF($D591=AO$5,$V591,IF($D591=AO$4, $V591*$AK$2,0))</f>
        <v>0</v>
      </c>
      <c r="AP591" s="899">
        <f t="shared" si="281"/>
        <v>0</v>
      </c>
      <c r="AQ591" s="1081">
        <f t="shared" si="293"/>
        <v>0</v>
      </c>
      <c r="AR591" s="1079">
        <f t="shared" si="270"/>
        <v>0</v>
      </c>
      <c r="AS591" s="153"/>
      <c r="AT591" s="1082"/>
      <c r="AU591" s="523"/>
      <c r="AV591" s="1083" t="str">
        <f t="shared" si="271"/>
        <v>CA</v>
      </c>
      <c r="AW591" s="1083" t="str">
        <f t="shared" si="271"/>
        <v>CL</v>
      </c>
      <c r="AX591" s="1083" t="str">
        <f t="shared" si="271"/>
        <v>AIC</v>
      </c>
      <c r="AY591" s="1083" t="str">
        <f t="shared" si="291"/>
        <v>ERB</v>
      </c>
      <c r="AZ591" s="1083" t="str">
        <f t="shared" si="291"/>
        <v>GRB</v>
      </c>
      <c r="BA591" s="1083" t="str">
        <f t="shared" si="291"/>
        <v>Non-Op</v>
      </c>
      <c r="BC591" s="623"/>
      <c r="BD591" s="623"/>
      <c r="BF591" s="623"/>
      <c r="BG591" s="623"/>
      <c r="BH591" s="623"/>
      <c r="BI591" s="623"/>
      <c r="BJ591" s="623"/>
      <c r="BK591" s="623"/>
      <c r="BL591" s="623"/>
      <c r="BN591" s="634"/>
    </row>
    <row r="592" spans="1:141" s="638" customFormat="1" ht="12" customHeight="1">
      <c r="A592" s="643">
        <v>18233061</v>
      </c>
      <c r="B592" s="644" t="s">
        <v>3869</v>
      </c>
      <c r="C592" s="634" t="s">
        <v>1914</v>
      </c>
      <c r="D592" s="635" t="s">
        <v>3098</v>
      </c>
      <c r="E592" s="635"/>
      <c r="F592" s="634"/>
      <c r="G592" s="635"/>
      <c r="H592" s="1168">
        <v>-3648.75</v>
      </c>
      <c r="I592" s="1168">
        <v>-3648.75</v>
      </c>
      <c r="J592" s="1168">
        <v>-3648.75</v>
      </c>
      <c r="K592" s="1168">
        <v>-3648.75</v>
      </c>
      <c r="L592" s="1168">
        <v>-3648.75</v>
      </c>
      <c r="M592" s="1168">
        <v>-3648.75</v>
      </c>
      <c r="N592" s="1168">
        <v>-3648.75</v>
      </c>
      <c r="O592" s="1168">
        <v>-3648.75</v>
      </c>
      <c r="P592" s="1168">
        <v>-3648.75</v>
      </c>
      <c r="Q592" s="1168">
        <v>-3648.75</v>
      </c>
      <c r="R592" s="1168">
        <v>-3648.75</v>
      </c>
      <c r="S592" s="1168">
        <v>-3648.75</v>
      </c>
      <c r="T592" s="1168">
        <v>0</v>
      </c>
      <c r="U592" s="567"/>
      <c r="V592" s="567">
        <f t="shared" si="298"/>
        <v>-3496.71875</v>
      </c>
      <c r="W592" s="1084"/>
      <c r="X592" s="1085"/>
      <c r="Y592" s="591">
        <f t="shared" si="297"/>
        <v>0</v>
      </c>
      <c r="Z592" s="899">
        <f t="shared" si="297"/>
        <v>0</v>
      </c>
      <c r="AA592" s="899">
        <f t="shared" si="297"/>
        <v>0</v>
      </c>
      <c r="AB592" s="1080">
        <f t="shared" si="275"/>
        <v>0</v>
      </c>
      <c r="AC592" s="1079">
        <f t="shared" si="276"/>
        <v>0</v>
      </c>
      <c r="AD592" s="899">
        <f t="shared" si="284"/>
        <v>0</v>
      </c>
      <c r="AE592" s="903">
        <f t="shared" si="282"/>
        <v>0</v>
      </c>
      <c r="AF592" s="1080">
        <f t="shared" si="283"/>
        <v>0</v>
      </c>
      <c r="AG592" s="1081">
        <f t="shared" si="277"/>
        <v>0</v>
      </c>
      <c r="AH592" s="1079">
        <f t="shared" si="278"/>
        <v>0</v>
      </c>
      <c r="AI592" s="901">
        <f t="shared" si="296"/>
        <v>-3496.71875</v>
      </c>
      <c r="AJ592" s="899">
        <f t="shared" si="296"/>
        <v>0</v>
      </c>
      <c r="AK592" s="899">
        <f t="shared" si="296"/>
        <v>0</v>
      </c>
      <c r="AL592" s="1080">
        <f t="shared" si="279"/>
        <v>0</v>
      </c>
      <c r="AM592" s="1079">
        <f t="shared" si="280"/>
        <v>0</v>
      </c>
      <c r="AN592" s="899">
        <f t="shared" si="299"/>
        <v>0</v>
      </c>
      <c r="AO592" s="899">
        <f t="shared" si="300"/>
        <v>0</v>
      </c>
      <c r="AP592" s="899">
        <f t="shared" si="281"/>
        <v>0</v>
      </c>
      <c r="AQ592" s="1081">
        <f t="shared" si="293"/>
        <v>0</v>
      </c>
      <c r="AR592" s="1079">
        <f t="shared" ref="AR592:AR655" si="301">AQ592-AL592</f>
        <v>0</v>
      </c>
      <c r="AS592" s="153"/>
      <c r="AT592" s="1082"/>
      <c r="AU592" s="523"/>
      <c r="AV592" s="1083" t="str">
        <f t="shared" ref="AV592:AX655" si="302">IF(VALUE(Y592),AV$7,IF(ISBLANK(Y592),"",AV$7))</f>
        <v>CA</v>
      </c>
      <c r="AW592" s="1083" t="str">
        <f t="shared" si="302"/>
        <v>CL</v>
      </c>
      <c r="AX592" s="1083" t="str">
        <f t="shared" si="302"/>
        <v>AIC</v>
      </c>
      <c r="AY592" s="1083" t="str">
        <f t="shared" si="291"/>
        <v>ERB</v>
      </c>
      <c r="AZ592" s="1083" t="str">
        <f t="shared" si="291"/>
        <v>GRB</v>
      </c>
      <c r="BA592" s="1083" t="str">
        <f t="shared" si="291"/>
        <v>Non-Op</v>
      </c>
      <c r="BC592" s="623"/>
      <c r="BD592" s="623"/>
      <c r="BF592" s="623"/>
      <c r="BG592" s="623"/>
      <c r="BH592" s="623"/>
      <c r="BI592" s="623"/>
      <c r="BJ592" s="623"/>
      <c r="BK592" s="623"/>
      <c r="BL592" s="623"/>
      <c r="BN592" s="634"/>
    </row>
    <row r="593" spans="1:66" s="638" customFormat="1" ht="12" customHeight="1">
      <c r="A593" s="643">
        <v>18233091</v>
      </c>
      <c r="B593" s="644" t="s">
        <v>3870</v>
      </c>
      <c r="C593" s="634" t="s">
        <v>1915</v>
      </c>
      <c r="D593" s="635" t="s">
        <v>3098</v>
      </c>
      <c r="E593" s="635"/>
      <c r="F593" s="634"/>
      <c r="G593" s="635"/>
      <c r="H593" s="1168">
        <v>0</v>
      </c>
      <c r="I593" s="1168">
        <v>0</v>
      </c>
      <c r="J593" s="1168">
        <v>0</v>
      </c>
      <c r="K593" s="1168">
        <v>0</v>
      </c>
      <c r="L593" s="1168">
        <v>0</v>
      </c>
      <c r="M593" s="1168">
        <v>0</v>
      </c>
      <c r="N593" s="1168">
        <v>0</v>
      </c>
      <c r="O593" s="1168">
        <v>0</v>
      </c>
      <c r="P593" s="1168">
        <v>0</v>
      </c>
      <c r="Q593" s="1168">
        <v>0</v>
      </c>
      <c r="R593" s="1168">
        <v>0</v>
      </c>
      <c r="S593" s="1168">
        <v>0</v>
      </c>
      <c r="T593" s="1168">
        <v>0</v>
      </c>
      <c r="U593" s="567"/>
      <c r="V593" s="567">
        <f t="shared" si="298"/>
        <v>0</v>
      </c>
      <c r="W593" s="1084"/>
      <c r="X593" s="1085"/>
      <c r="Y593" s="591">
        <f t="shared" si="297"/>
        <v>0</v>
      </c>
      <c r="Z593" s="899">
        <f t="shared" si="297"/>
        <v>0</v>
      </c>
      <c r="AA593" s="899">
        <f t="shared" si="297"/>
        <v>0</v>
      </c>
      <c r="AB593" s="1080">
        <f t="shared" si="275"/>
        <v>0</v>
      </c>
      <c r="AC593" s="1079">
        <f t="shared" si="276"/>
        <v>0</v>
      </c>
      <c r="AD593" s="899">
        <f t="shared" si="284"/>
        <v>0</v>
      </c>
      <c r="AE593" s="903">
        <f t="shared" si="282"/>
        <v>0</v>
      </c>
      <c r="AF593" s="1080">
        <f t="shared" si="283"/>
        <v>0</v>
      </c>
      <c r="AG593" s="1081">
        <f t="shared" si="277"/>
        <v>0</v>
      </c>
      <c r="AH593" s="1079">
        <f t="shared" si="278"/>
        <v>0</v>
      </c>
      <c r="AI593" s="901">
        <f t="shared" si="296"/>
        <v>0</v>
      </c>
      <c r="AJ593" s="899">
        <f t="shared" si="296"/>
        <v>0</v>
      </c>
      <c r="AK593" s="899">
        <f t="shared" si="296"/>
        <v>0</v>
      </c>
      <c r="AL593" s="1080">
        <f t="shared" si="279"/>
        <v>0</v>
      </c>
      <c r="AM593" s="1079">
        <f t="shared" si="280"/>
        <v>0</v>
      </c>
      <c r="AN593" s="899">
        <f t="shared" si="299"/>
        <v>0</v>
      </c>
      <c r="AO593" s="899">
        <f t="shared" si="300"/>
        <v>0</v>
      </c>
      <c r="AP593" s="899">
        <f t="shared" si="281"/>
        <v>0</v>
      </c>
      <c r="AQ593" s="1081">
        <f t="shared" si="293"/>
        <v>0</v>
      </c>
      <c r="AR593" s="1079">
        <f t="shared" si="301"/>
        <v>0</v>
      </c>
      <c r="AS593" s="153"/>
      <c r="AT593" s="1082"/>
      <c r="AU593" s="523"/>
      <c r="AV593" s="1083" t="str">
        <f t="shared" si="302"/>
        <v>CA</v>
      </c>
      <c r="AW593" s="1083" t="str">
        <f t="shared" si="302"/>
        <v>CL</v>
      </c>
      <c r="AX593" s="1083" t="str">
        <f t="shared" si="302"/>
        <v>AIC</v>
      </c>
      <c r="AY593" s="1083" t="str">
        <f t="shared" si="291"/>
        <v>ERB</v>
      </c>
      <c r="AZ593" s="1083" t="str">
        <f t="shared" si="291"/>
        <v>GRB</v>
      </c>
      <c r="BA593" s="1083" t="str">
        <f t="shared" si="291"/>
        <v>Non-Op</v>
      </c>
      <c r="BC593" s="623"/>
      <c r="BD593" s="623"/>
      <c r="BF593" s="623"/>
      <c r="BG593" s="623"/>
      <c r="BH593" s="623"/>
      <c r="BI593" s="623"/>
      <c r="BJ593" s="623"/>
      <c r="BK593" s="623"/>
      <c r="BL593" s="623"/>
      <c r="BN593" s="634"/>
    </row>
    <row r="594" spans="1:66" s="638" customFormat="1" ht="12" customHeight="1">
      <c r="A594" s="676">
        <v>18235521</v>
      </c>
      <c r="B594" s="635" t="s">
        <v>3871</v>
      </c>
      <c r="C594" s="634" t="s">
        <v>1916</v>
      </c>
      <c r="D594" s="635" t="s">
        <v>1382</v>
      </c>
      <c r="E594" s="635"/>
      <c r="F594" s="634"/>
      <c r="G594" s="635"/>
      <c r="H594" s="1168">
        <v>14980282.880000001</v>
      </c>
      <c r="I594" s="1168">
        <v>14739861.880000001</v>
      </c>
      <c r="J594" s="1168">
        <v>14499440.880000001</v>
      </c>
      <c r="K594" s="1168">
        <v>14259019.880000001</v>
      </c>
      <c r="L594" s="1168">
        <v>14018598.880000001</v>
      </c>
      <c r="M594" s="1168">
        <v>13778177.880000001</v>
      </c>
      <c r="N594" s="1168">
        <v>13537756.880000001</v>
      </c>
      <c r="O594" s="1168">
        <v>13297335.880000001</v>
      </c>
      <c r="P594" s="1168">
        <v>13056914.880000001</v>
      </c>
      <c r="Q594" s="1168">
        <v>12816493.880000001</v>
      </c>
      <c r="R594" s="1168">
        <v>12576072.880000001</v>
      </c>
      <c r="S594" s="1168">
        <v>12335651.880000001</v>
      </c>
      <c r="T594" s="1168">
        <v>12095230.880000001</v>
      </c>
      <c r="U594" s="567"/>
      <c r="V594" s="567">
        <f t="shared" si="298"/>
        <v>13537756.879999997</v>
      </c>
      <c r="W594" s="1084" t="s">
        <v>1917</v>
      </c>
      <c r="X594" s="1085"/>
      <c r="Y594" s="591">
        <f t="shared" si="297"/>
        <v>0</v>
      </c>
      <c r="Z594" s="899">
        <f t="shared" si="297"/>
        <v>0</v>
      </c>
      <c r="AA594" s="899">
        <f t="shared" si="297"/>
        <v>0</v>
      </c>
      <c r="AB594" s="1080">
        <f t="shared" ref="AB594:AB657" si="303">T594-SUM(Y594:AA594)</f>
        <v>12095230.880000001</v>
      </c>
      <c r="AC594" s="1079">
        <f t="shared" ref="AC594:AC657" si="304">T594-SUM(Y594:AA594)-AB594</f>
        <v>0</v>
      </c>
      <c r="AD594" s="899">
        <f t="shared" si="284"/>
        <v>12095230.880000001</v>
      </c>
      <c r="AE594" s="903">
        <f t="shared" si="282"/>
        <v>0</v>
      </c>
      <c r="AF594" s="1080">
        <f t="shared" si="283"/>
        <v>0</v>
      </c>
      <c r="AG594" s="1081">
        <f t="shared" ref="AG594:AG657" si="305">SUM(AD594:AF594)</f>
        <v>12095230.880000001</v>
      </c>
      <c r="AH594" s="1079">
        <f t="shared" ref="AH594:AH657" si="306">AG594-AB594</f>
        <v>0</v>
      </c>
      <c r="AI594" s="901">
        <f t="shared" si="296"/>
        <v>0</v>
      </c>
      <c r="AJ594" s="899">
        <f t="shared" si="296"/>
        <v>0</v>
      </c>
      <c r="AK594" s="899">
        <f t="shared" si="296"/>
        <v>0</v>
      </c>
      <c r="AL594" s="1080">
        <f t="shared" ref="AL594:AL657" si="307">V594-SUM(AI594:AK594)</f>
        <v>13537756.879999997</v>
      </c>
      <c r="AM594" s="1079">
        <f t="shared" ref="AM594:AM657" si="308">V594-SUM(AI594:AK594)-AL594</f>
        <v>0</v>
      </c>
      <c r="AN594" s="899">
        <f t="shared" si="299"/>
        <v>13537756.879999997</v>
      </c>
      <c r="AO594" s="899">
        <f t="shared" si="300"/>
        <v>0</v>
      </c>
      <c r="AP594" s="899">
        <f t="shared" ref="AP594:AP657" si="309">IF($D594=AP$5,$V594,IF($D594=AP$4, $V594*$AL$2,0))</f>
        <v>0</v>
      </c>
      <c r="AQ594" s="1081">
        <f t="shared" si="293"/>
        <v>13537756.879999997</v>
      </c>
      <c r="AR594" s="1079">
        <f t="shared" si="301"/>
        <v>0</v>
      </c>
      <c r="AS594" s="153"/>
      <c r="AT594" s="1082"/>
      <c r="AU594" s="523"/>
      <c r="AV594" s="1083" t="str">
        <f t="shared" si="302"/>
        <v>CA</v>
      </c>
      <c r="AW594" s="1083" t="str">
        <f t="shared" si="302"/>
        <v>CL</v>
      </c>
      <c r="AX594" s="1083" t="str">
        <f t="shared" si="302"/>
        <v>AIC</v>
      </c>
      <c r="AY594" s="1083" t="str">
        <f t="shared" si="291"/>
        <v>ERB</v>
      </c>
      <c r="AZ594" s="1083" t="str">
        <f t="shared" si="291"/>
        <v>GRB</v>
      </c>
      <c r="BA594" s="1083" t="str">
        <f t="shared" si="291"/>
        <v>Non-Op</v>
      </c>
      <c r="BC594" s="623"/>
      <c r="BD594" s="623"/>
      <c r="BF594" s="623"/>
      <c r="BG594" s="623"/>
      <c r="BH594" s="623"/>
      <c r="BI594" s="623"/>
      <c r="BJ594" s="623"/>
      <c r="BK594" s="623"/>
      <c r="BL594" s="623"/>
      <c r="BN594" s="634"/>
    </row>
    <row r="595" spans="1:66" s="638" customFormat="1" ht="12" customHeight="1">
      <c r="A595" s="643">
        <v>18236021</v>
      </c>
      <c r="B595" s="644" t="s">
        <v>3872</v>
      </c>
      <c r="C595" s="634" t="s">
        <v>1918</v>
      </c>
      <c r="D595" s="635" t="s">
        <v>1382</v>
      </c>
      <c r="E595" s="635"/>
      <c r="F595" s="634"/>
      <c r="G595" s="635"/>
      <c r="H595" s="1168">
        <v>0</v>
      </c>
      <c r="I595" s="1168">
        <v>0</v>
      </c>
      <c r="J595" s="1168">
        <v>0</v>
      </c>
      <c r="K595" s="1168">
        <v>0</v>
      </c>
      <c r="L595" s="1168">
        <v>0</v>
      </c>
      <c r="M595" s="1168">
        <v>0</v>
      </c>
      <c r="N595" s="1168">
        <v>0</v>
      </c>
      <c r="O595" s="1168">
        <v>0</v>
      </c>
      <c r="P595" s="1168">
        <v>0</v>
      </c>
      <c r="Q595" s="1168">
        <v>0</v>
      </c>
      <c r="R595" s="1168">
        <v>0</v>
      </c>
      <c r="S595" s="1168">
        <v>0</v>
      </c>
      <c r="T595" s="1168">
        <v>0</v>
      </c>
      <c r="U595" s="567"/>
      <c r="V595" s="567">
        <f t="shared" si="298"/>
        <v>0</v>
      </c>
      <c r="W595" s="1084" t="s">
        <v>1842</v>
      </c>
      <c r="X595" s="1085"/>
      <c r="Y595" s="591">
        <f t="shared" si="297"/>
        <v>0</v>
      </c>
      <c r="Z595" s="899">
        <f t="shared" si="297"/>
        <v>0</v>
      </c>
      <c r="AA595" s="899">
        <f t="shared" si="297"/>
        <v>0</v>
      </c>
      <c r="AB595" s="1080">
        <f t="shared" si="303"/>
        <v>0</v>
      </c>
      <c r="AC595" s="1079">
        <f t="shared" si="304"/>
        <v>0</v>
      </c>
      <c r="AD595" s="899">
        <f t="shared" si="284"/>
        <v>0</v>
      </c>
      <c r="AE595" s="903">
        <f t="shared" si="282"/>
        <v>0</v>
      </c>
      <c r="AF595" s="1080">
        <f t="shared" si="283"/>
        <v>0</v>
      </c>
      <c r="AG595" s="1081">
        <f t="shared" si="305"/>
        <v>0</v>
      </c>
      <c r="AH595" s="1079">
        <f t="shared" si="306"/>
        <v>0</v>
      </c>
      <c r="AI595" s="901">
        <f t="shared" si="296"/>
        <v>0</v>
      </c>
      <c r="AJ595" s="899">
        <f t="shared" si="296"/>
        <v>0</v>
      </c>
      <c r="AK595" s="899">
        <f t="shared" si="296"/>
        <v>0</v>
      </c>
      <c r="AL595" s="1080">
        <f t="shared" si="307"/>
        <v>0</v>
      </c>
      <c r="AM595" s="1079">
        <f t="shared" si="308"/>
        <v>0</v>
      </c>
      <c r="AN595" s="899">
        <f t="shared" si="299"/>
        <v>0</v>
      </c>
      <c r="AO595" s="899">
        <f t="shared" si="300"/>
        <v>0</v>
      </c>
      <c r="AP595" s="899">
        <f t="shared" si="309"/>
        <v>0</v>
      </c>
      <c r="AQ595" s="1081">
        <f t="shared" si="293"/>
        <v>0</v>
      </c>
      <c r="AR595" s="1079">
        <f t="shared" si="301"/>
        <v>0</v>
      </c>
      <c r="AS595" s="153"/>
      <c r="AT595" s="1082"/>
      <c r="AU595" s="523"/>
      <c r="AV595" s="1083" t="str">
        <f t="shared" si="302"/>
        <v>CA</v>
      </c>
      <c r="AW595" s="1083" t="str">
        <f t="shared" si="302"/>
        <v>CL</v>
      </c>
      <c r="AX595" s="1083" t="str">
        <f t="shared" si="302"/>
        <v>AIC</v>
      </c>
      <c r="AY595" s="1083" t="str">
        <f t="shared" si="291"/>
        <v>ERB</v>
      </c>
      <c r="AZ595" s="1083" t="str">
        <f t="shared" si="291"/>
        <v>GRB</v>
      </c>
      <c r="BA595" s="1083" t="str">
        <f t="shared" si="291"/>
        <v>Non-Op</v>
      </c>
      <c r="BC595" s="623"/>
      <c r="BD595" s="623"/>
      <c r="BF595" s="623"/>
      <c r="BG595" s="623"/>
      <c r="BH595" s="623"/>
      <c r="BI595" s="623"/>
      <c r="BJ595" s="623"/>
      <c r="BK595" s="623"/>
      <c r="BL595" s="623"/>
      <c r="BN595" s="634"/>
    </row>
    <row r="596" spans="1:66" s="638" customFormat="1" ht="12" customHeight="1">
      <c r="A596" s="643">
        <v>18236031</v>
      </c>
      <c r="B596" s="644" t="s">
        <v>3873</v>
      </c>
      <c r="C596" s="634" t="s">
        <v>1919</v>
      </c>
      <c r="D596" s="635" t="s">
        <v>1382</v>
      </c>
      <c r="E596" s="635"/>
      <c r="F596" s="634"/>
      <c r="G596" s="635"/>
      <c r="H596" s="1168">
        <v>0</v>
      </c>
      <c r="I596" s="1168">
        <v>0</v>
      </c>
      <c r="J596" s="1168">
        <v>0</v>
      </c>
      <c r="K596" s="1168">
        <v>0</v>
      </c>
      <c r="L596" s="1168">
        <v>0</v>
      </c>
      <c r="M596" s="1168">
        <v>0</v>
      </c>
      <c r="N596" s="1168">
        <v>0</v>
      </c>
      <c r="O596" s="1168">
        <v>0</v>
      </c>
      <c r="P596" s="1168">
        <v>0</v>
      </c>
      <c r="Q596" s="1168">
        <v>0</v>
      </c>
      <c r="R596" s="1168">
        <v>0</v>
      </c>
      <c r="S596" s="1168">
        <v>0</v>
      </c>
      <c r="T596" s="1168">
        <v>0</v>
      </c>
      <c r="U596" s="567"/>
      <c r="V596" s="567">
        <f t="shared" si="298"/>
        <v>0</v>
      </c>
      <c r="W596" s="1084" t="s">
        <v>1842</v>
      </c>
      <c r="X596" s="1085"/>
      <c r="Y596" s="591">
        <f t="shared" si="297"/>
        <v>0</v>
      </c>
      <c r="Z596" s="899">
        <f t="shared" si="297"/>
        <v>0</v>
      </c>
      <c r="AA596" s="899">
        <f t="shared" si="297"/>
        <v>0</v>
      </c>
      <c r="AB596" s="1080">
        <f t="shared" si="303"/>
        <v>0</v>
      </c>
      <c r="AC596" s="1079">
        <f t="shared" si="304"/>
        <v>0</v>
      </c>
      <c r="AD596" s="899">
        <f t="shared" si="284"/>
        <v>0</v>
      </c>
      <c r="AE596" s="903">
        <f t="shared" si="282"/>
        <v>0</v>
      </c>
      <c r="AF596" s="1080">
        <f t="shared" si="283"/>
        <v>0</v>
      </c>
      <c r="AG596" s="1081">
        <f t="shared" si="305"/>
        <v>0</v>
      </c>
      <c r="AH596" s="1079">
        <f t="shared" si="306"/>
        <v>0</v>
      </c>
      <c r="AI596" s="901">
        <f t="shared" si="296"/>
        <v>0</v>
      </c>
      <c r="AJ596" s="899">
        <f t="shared" si="296"/>
        <v>0</v>
      </c>
      <c r="AK596" s="899">
        <f t="shared" si="296"/>
        <v>0</v>
      </c>
      <c r="AL596" s="1080">
        <f t="shared" si="307"/>
        <v>0</v>
      </c>
      <c r="AM596" s="1079">
        <f t="shared" si="308"/>
        <v>0</v>
      </c>
      <c r="AN596" s="899">
        <f t="shared" si="299"/>
        <v>0</v>
      </c>
      <c r="AO596" s="899">
        <f t="shared" si="300"/>
        <v>0</v>
      </c>
      <c r="AP596" s="899">
        <f t="shared" si="309"/>
        <v>0</v>
      </c>
      <c r="AQ596" s="1081">
        <f t="shared" si="293"/>
        <v>0</v>
      </c>
      <c r="AR596" s="1079">
        <f t="shared" si="301"/>
        <v>0</v>
      </c>
      <c r="AS596" s="153"/>
      <c r="AT596" s="1082"/>
      <c r="AU596" s="523"/>
      <c r="AV596" s="1083" t="str">
        <f t="shared" si="302"/>
        <v>CA</v>
      </c>
      <c r="AW596" s="1083" t="str">
        <f t="shared" si="302"/>
        <v>CL</v>
      </c>
      <c r="AX596" s="1083" t="str">
        <f t="shared" si="302"/>
        <v>AIC</v>
      </c>
      <c r="AY596" s="1083" t="str">
        <f t="shared" si="291"/>
        <v>ERB</v>
      </c>
      <c r="AZ596" s="1083" t="str">
        <f t="shared" si="291"/>
        <v>GRB</v>
      </c>
      <c r="BA596" s="1083" t="str">
        <f t="shared" si="291"/>
        <v>Non-Op</v>
      </c>
      <c r="BC596" s="623"/>
      <c r="BD596" s="623"/>
      <c r="BF596" s="623"/>
      <c r="BG596" s="623"/>
      <c r="BH596" s="623"/>
      <c r="BI596" s="623"/>
      <c r="BJ596" s="623"/>
      <c r="BK596" s="623"/>
      <c r="BL596" s="623"/>
      <c r="BN596" s="634"/>
    </row>
    <row r="597" spans="1:66" s="638" customFormat="1" ht="12" customHeight="1">
      <c r="A597" s="643">
        <v>18236041</v>
      </c>
      <c r="B597" s="644" t="s">
        <v>3874</v>
      </c>
      <c r="C597" s="634" t="s">
        <v>1920</v>
      </c>
      <c r="D597" s="635" t="s">
        <v>1382</v>
      </c>
      <c r="E597" s="635"/>
      <c r="F597" s="634"/>
      <c r="G597" s="635"/>
      <c r="H597" s="1168">
        <v>0</v>
      </c>
      <c r="I597" s="1168">
        <v>0</v>
      </c>
      <c r="J597" s="1168">
        <v>0</v>
      </c>
      <c r="K597" s="1168">
        <v>0</v>
      </c>
      <c r="L597" s="1168">
        <v>0</v>
      </c>
      <c r="M597" s="1168">
        <v>0</v>
      </c>
      <c r="N597" s="1168">
        <v>0</v>
      </c>
      <c r="O597" s="1168">
        <v>0</v>
      </c>
      <c r="P597" s="1168">
        <v>0</v>
      </c>
      <c r="Q597" s="1168">
        <v>0</v>
      </c>
      <c r="R597" s="1168">
        <v>0</v>
      </c>
      <c r="S597" s="1168">
        <v>0</v>
      </c>
      <c r="T597" s="1168">
        <v>0</v>
      </c>
      <c r="U597" s="567"/>
      <c r="V597" s="567">
        <f t="shared" si="298"/>
        <v>0</v>
      </c>
      <c r="W597" s="1084" t="s">
        <v>1842</v>
      </c>
      <c r="X597" s="1085"/>
      <c r="Y597" s="591">
        <f t="shared" si="297"/>
        <v>0</v>
      </c>
      <c r="Z597" s="899">
        <f t="shared" si="297"/>
        <v>0</v>
      </c>
      <c r="AA597" s="899">
        <f t="shared" si="297"/>
        <v>0</v>
      </c>
      <c r="AB597" s="1080">
        <f t="shared" si="303"/>
        <v>0</v>
      </c>
      <c r="AC597" s="1079">
        <f t="shared" si="304"/>
        <v>0</v>
      </c>
      <c r="AD597" s="899">
        <f t="shared" si="284"/>
        <v>0</v>
      </c>
      <c r="AE597" s="903">
        <f t="shared" si="282"/>
        <v>0</v>
      </c>
      <c r="AF597" s="1080">
        <f t="shared" si="283"/>
        <v>0</v>
      </c>
      <c r="AG597" s="1081">
        <f t="shared" si="305"/>
        <v>0</v>
      </c>
      <c r="AH597" s="1079">
        <f t="shared" si="306"/>
        <v>0</v>
      </c>
      <c r="AI597" s="901">
        <f t="shared" si="296"/>
        <v>0</v>
      </c>
      <c r="AJ597" s="899">
        <f t="shared" si="296"/>
        <v>0</v>
      </c>
      <c r="AK597" s="899">
        <f t="shared" si="296"/>
        <v>0</v>
      </c>
      <c r="AL597" s="1080">
        <f t="shared" si="307"/>
        <v>0</v>
      </c>
      <c r="AM597" s="1079">
        <f t="shared" si="308"/>
        <v>0</v>
      </c>
      <c r="AN597" s="899">
        <f t="shared" si="299"/>
        <v>0</v>
      </c>
      <c r="AO597" s="899">
        <f t="shared" si="300"/>
        <v>0</v>
      </c>
      <c r="AP597" s="899">
        <f t="shared" si="309"/>
        <v>0</v>
      </c>
      <c r="AQ597" s="1081">
        <f t="shared" si="293"/>
        <v>0</v>
      </c>
      <c r="AR597" s="1079">
        <f t="shared" si="301"/>
        <v>0</v>
      </c>
      <c r="AS597" s="153"/>
      <c r="AT597" s="1082"/>
      <c r="AU597" s="523"/>
      <c r="AV597" s="1083" t="str">
        <f t="shared" si="302"/>
        <v>CA</v>
      </c>
      <c r="AW597" s="1083" t="str">
        <f t="shared" si="302"/>
        <v>CL</v>
      </c>
      <c r="AX597" s="1083" t="str">
        <f t="shared" si="302"/>
        <v>AIC</v>
      </c>
      <c r="AY597" s="1083" t="str">
        <f t="shared" si="291"/>
        <v>ERB</v>
      </c>
      <c r="AZ597" s="1083" t="str">
        <f t="shared" si="291"/>
        <v>GRB</v>
      </c>
      <c r="BA597" s="1083" t="str">
        <f t="shared" si="291"/>
        <v>Non-Op</v>
      </c>
      <c r="BC597" s="623"/>
      <c r="BD597" s="623"/>
      <c r="BF597" s="623"/>
      <c r="BG597" s="623"/>
      <c r="BH597" s="623"/>
      <c r="BI597" s="623"/>
      <c r="BJ597" s="623"/>
      <c r="BK597" s="623"/>
      <c r="BL597" s="623"/>
      <c r="BN597" s="634"/>
    </row>
    <row r="598" spans="1:66" s="638" customFormat="1" ht="12" customHeight="1">
      <c r="A598" s="643">
        <v>18236051</v>
      </c>
      <c r="B598" s="644" t="s">
        <v>3875</v>
      </c>
      <c r="C598" s="634" t="s">
        <v>1921</v>
      </c>
      <c r="D598" s="635" t="s">
        <v>1382</v>
      </c>
      <c r="E598" s="635"/>
      <c r="F598" s="634"/>
      <c r="G598" s="635"/>
      <c r="H598" s="1168">
        <v>0</v>
      </c>
      <c r="I598" s="1168">
        <v>0</v>
      </c>
      <c r="J598" s="1168">
        <v>0</v>
      </c>
      <c r="K598" s="1168">
        <v>0</v>
      </c>
      <c r="L598" s="1168">
        <v>0</v>
      </c>
      <c r="M598" s="1168">
        <v>0</v>
      </c>
      <c r="N598" s="1168">
        <v>0</v>
      </c>
      <c r="O598" s="1168">
        <v>0</v>
      </c>
      <c r="P598" s="1168">
        <v>0</v>
      </c>
      <c r="Q598" s="1168">
        <v>0</v>
      </c>
      <c r="R598" s="1168">
        <v>0</v>
      </c>
      <c r="S598" s="1168">
        <v>0</v>
      </c>
      <c r="T598" s="1168">
        <v>0</v>
      </c>
      <c r="U598" s="567"/>
      <c r="V598" s="567">
        <f t="shared" si="298"/>
        <v>0</v>
      </c>
      <c r="W598" s="1084" t="s">
        <v>1842</v>
      </c>
      <c r="X598" s="1085"/>
      <c r="Y598" s="591">
        <f t="shared" si="297"/>
        <v>0</v>
      </c>
      <c r="Z598" s="899">
        <f t="shared" si="297"/>
        <v>0</v>
      </c>
      <c r="AA598" s="899">
        <f t="shared" si="297"/>
        <v>0</v>
      </c>
      <c r="AB598" s="1080">
        <f t="shared" si="303"/>
        <v>0</v>
      </c>
      <c r="AC598" s="1079">
        <f t="shared" si="304"/>
        <v>0</v>
      </c>
      <c r="AD598" s="899">
        <f t="shared" si="284"/>
        <v>0</v>
      </c>
      <c r="AE598" s="903">
        <f t="shared" ref="AE598:AE661" si="310">IF($D598=AE$5,$T598,IF($D598=AE$4, $T598*$AK$2,0))</f>
        <v>0</v>
      </c>
      <c r="AF598" s="1080">
        <f t="shared" ref="AF598:AF661" si="311">IF($D598=AF$5,$T598,IF($D598=AF$4, $T598*$AL$2,0))</f>
        <v>0</v>
      </c>
      <c r="AG598" s="1081">
        <f t="shared" si="305"/>
        <v>0</v>
      </c>
      <c r="AH598" s="1079">
        <f t="shared" si="306"/>
        <v>0</v>
      </c>
      <c r="AI598" s="901">
        <f t="shared" si="296"/>
        <v>0</v>
      </c>
      <c r="AJ598" s="899">
        <f t="shared" si="296"/>
        <v>0</v>
      </c>
      <c r="AK598" s="899">
        <f t="shared" si="296"/>
        <v>0</v>
      </c>
      <c r="AL598" s="1080">
        <f t="shared" si="307"/>
        <v>0</v>
      </c>
      <c r="AM598" s="1079">
        <f t="shared" si="308"/>
        <v>0</v>
      </c>
      <c r="AN598" s="899">
        <f t="shared" si="299"/>
        <v>0</v>
      </c>
      <c r="AO598" s="899">
        <f t="shared" si="300"/>
        <v>0</v>
      </c>
      <c r="AP598" s="899">
        <f t="shared" si="309"/>
        <v>0</v>
      </c>
      <c r="AQ598" s="1081">
        <f t="shared" si="293"/>
        <v>0</v>
      </c>
      <c r="AR598" s="1079">
        <f t="shared" si="301"/>
        <v>0</v>
      </c>
      <c r="AS598" s="153"/>
      <c r="AT598" s="1082"/>
      <c r="AU598" s="523"/>
      <c r="AV598" s="1083" t="str">
        <f t="shared" si="302"/>
        <v>CA</v>
      </c>
      <c r="AW598" s="1083" t="str">
        <f t="shared" si="302"/>
        <v>CL</v>
      </c>
      <c r="AX598" s="1083" t="str">
        <f t="shared" si="302"/>
        <v>AIC</v>
      </c>
      <c r="AY598" s="1083" t="str">
        <f t="shared" si="291"/>
        <v>ERB</v>
      </c>
      <c r="AZ598" s="1083" t="str">
        <f t="shared" si="291"/>
        <v>GRB</v>
      </c>
      <c r="BA598" s="1083" t="str">
        <f t="shared" si="291"/>
        <v>Non-Op</v>
      </c>
      <c r="BC598" s="623"/>
      <c r="BD598" s="623"/>
      <c r="BF598" s="623"/>
      <c r="BG598" s="623"/>
      <c r="BH598" s="623"/>
      <c r="BI598" s="623"/>
      <c r="BJ598" s="623"/>
      <c r="BK598" s="623"/>
      <c r="BL598" s="623"/>
      <c r="BN598" s="634"/>
    </row>
    <row r="599" spans="1:66" s="638" customFormat="1" ht="12" customHeight="1">
      <c r="A599" s="643">
        <v>18236061</v>
      </c>
      <c r="B599" s="644" t="s">
        <v>3876</v>
      </c>
      <c r="C599" s="634" t="s">
        <v>1922</v>
      </c>
      <c r="D599" s="635" t="s">
        <v>1382</v>
      </c>
      <c r="E599" s="635"/>
      <c r="F599" s="634"/>
      <c r="G599" s="635"/>
      <c r="H599" s="1168">
        <v>0</v>
      </c>
      <c r="I599" s="1168">
        <v>0</v>
      </c>
      <c r="J599" s="1168">
        <v>0</v>
      </c>
      <c r="K599" s="1168">
        <v>0</v>
      </c>
      <c r="L599" s="1168">
        <v>0</v>
      </c>
      <c r="M599" s="1168">
        <v>0</v>
      </c>
      <c r="N599" s="1168">
        <v>0</v>
      </c>
      <c r="O599" s="1168">
        <v>0</v>
      </c>
      <c r="P599" s="1168">
        <v>0</v>
      </c>
      <c r="Q599" s="1168">
        <v>0</v>
      </c>
      <c r="R599" s="1168">
        <v>0</v>
      </c>
      <c r="S599" s="1168">
        <v>0</v>
      </c>
      <c r="T599" s="1168">
        <v>0</v>
      </c>
      <c r="U599" s="567"/>
      <c r="V599" s="567">
        <f t="shared" si="298"/>
        <v>0</v>
      </c>
      <c r="W599" s="1084" t="s">
        <v>1842</v>
      </c>
      <c r="X599" s="1085"/>
      <c r="Y599" s="591">
        <f t="shared" si="297"/>
        <v>0</v>
      </c>
      <c r="Z599" s="899">
        <f t="shared" si="297"/>
        <v>0</v>
      </c>
      <c r="AA599" s="899">
        <f t="shared" si="297"/>
        <v>0</v>
      </c>
      <c r="AB599" s="1080">
        <f t="shared" si="303"/>
        <v>0</v>
      </c>
      <c r="AC599" s="1079">
        <f t="shared" si="304"/>
        <v>0</v>
      </c>
      <c r="AD599" s="899">
        <f t="shared" si="284"/>
        <v>0</v>
      </c>
      <c r="AE599" s="903">
        <f t="shared" si="310"/>
        <v>0</v>
      </c>
      <c r="AF599" s="1080">
        <f t="shared" si="311"/>
        <v>0</v>
      </c>
      <c r="AG599" s="1081">
        <f t="shared" si="305"/>
        <v>0</v>
      </c>
      <c r="AH599" s="1079">
        <f t="shared" si="306"/>
        <v>0</v>
      </c>
      <c r="AI599" s="901">
        <f t="shared" si="296"/>
        <v>0</v>
      </c>
      <c r="AJ599" s="899">
        <f t="shared" si="296"/>
        <v>0</v>
      </c>
      <c r="AK599" s="899">
        <f t="shared" si="296"/>
        <v>0</v>
      </c>
      <c r="AL599" s="1080">
        <f t="shared" si="307"/>
        <v>0</v>
      </c>
      <c r="AM599" s="1079">
        <f t="shared" si="308"/>
        <v>0</v>
      </c>
      <c r="AN599" s="899">
        <f t="shared" si="299"/>
        <v>0</v>
      </c>
      <c r="AO599" s="899">
        <f t="shared" si="300"/>
        <v>0</v>
      </c>
      <c r="AP599" s="899">
        <f t="shared" si="309"/>
        <v>0</v>
      </c>
      <c r="AQ599" s="1081">
        <f t="shared" si="293"/>
        <v>0</v>
      </c>
      <c r="AR599" s="1079">
        <f t="shared" si="301"/>
        <v>0</v>
      </c>
      <c r="AS599" s="153"/>
      <c r="AT599" s="1082"/>
      <c r="AU599" s="523"/>
      <c r="AV599" s="1083" t="str">
        <f t="shared" si="302"/>
        <v>CA</v>
      </c>
      <c r="AW599" s="1083" t="str">
        <f t="shared" si="302"/>
        <v>CL</v>
      </c>
      <c r="AX599" s="1083" t="str">
        <f t="shared" si="302"/>
        <v>AIC</v>
      </c>
      <c r="AY599" s="1083" t="str">
        <f t="shared" si="291"/>
        <v>ERB</v>
      </c>
      <c r="AZ599" s="1083" t="str">
        <f t="shared" si="291"/>
        <v>GRB</v>
      </c>
      <c r="BA599" s="1083" t="str">
        <f t="shared" si="291"/>
        <v>Non-Op</v>
      </c>
      <c r="BC599" s="623"/>
      <c r="BD599" s="623"/>
      <c r="BF599" s="623"/>
      <c r="BG599" s="623"/>
      <c r="BH599" s="623"/>
      <c r="BI599" s="623"/>
      <c r="BJ599" s="623"/>
      <c r="BK599" s="623"/>
      <c r="BL599" s="623"/>
      <c r="BN599" s="634"/>
    </row>
    <row r="600" spans="1:66" s="638" customFormat="1" ht="12" customHeight="1">
      <c r="A600" s="643">
        <v>18236071</v>
      </c>
      <c r="B600" s="644" t="s">
        <v>3877</v>
      </c>
      <c r="C600" s="634" t="s">
        <v>1923</v>
      </c>
      <c r="D600" s="635" t="s">
        <v>1382</v>
      </c>
      <c r="E600" s="635"/>
      <c r="F600" s="634"/>
      <c r="G600" s="635"/>
      <c r="H600" s="1168">
        <v>0</v>
      </c>
      <c r="I600" s="1168">
        <v>0</v>
      </c>
      <c r="J600" s="1168">
        <v>0</v>
      </c>
      <c r="K600" s="1168">
        <v>0</v>
      </c>
      <c r="L600" s="1168">
        <v>0</v>
      </c>
      <c r="M600" s="1168">
        <v>0</v>
      </c>
      <c r="N600" s="1168">
        <v>0</v>
      </c>
      <c r="O600" s="1168">
        <v>0</v>
      </c>
      <c r="P600" s="1168">
        <v>0</v>
      </c>
      <c r="Q600" s="1168">
        <v>0</v>
      </c>
      <c r="R600" s="1168">
        <v>0</v>
      </c>
      <c r="S600" s="1168">
        <v>0</v>
      </c>
      <c r="T600" s="1168">
        <v>0</v>
      </c>
      <c r="U600" s="567"/>
      <c r="V600" s="567">
        <f t="shared" si="298"/>
        <v>0</v>
      </c>
      <c r="W600" s="1084" t="s">
        <v>1842</v>
      </c>
      <c r="X600" s="1085"/>
      <c r="Y600" s="591">
        <f t="shared" si="297"/>
        <v>0</v>
      </c>
      <c r="Z600" s="899">
        <f t="shared" si="297"/>
        <v>0</v>
      </c>
      <c r="AA600" s="899">
        <f t="shared" si="297"/>
        <v>0</v>
      </c>
      <c r="AB600" s="1080">
        <f t="shared" si="303"/>
        <v>0</v>
      </c>
      <c r="AC600" s="1079">
        <f t="shared" si="304"/>
        <v>0</v>
      </c>
      <c r="AD600" s="899">
        <f t="shared" si="284"/>
        <v>0</v>
      </c>
      <c r="AE600" s="903">
        <f t="shared" si="310"/>
        <v>0</v>
      </c>
      <c r="AF600" s="1080">
        <f t="shared" si="311"/>
        <v>0</v>
      </c>
      <c r="AG600" s="1081">
        <f t="shared" si="305"/>
        <v>0</v>
      </c>
      <c r="AH600" s="1079">
        <f t="shared" si="306"/>
        <v>0</v>
      </c>
      <c r="AI600" s="901">
        <f t="shared" si="296"/>
        <v>0</v>
      </c>
      <c r="AJ600" s="899">
        <f t="shared" si="296"/>
        <v>0</v>
      </c>
      <c r="AK600" s="899">
        <f t="shared" si="296"/>
        <v>0</v>
      </c>
      <c r="AL600" s="1080">
        <f t="shared" si="307"/>
        <v>0</v>
      </c>
      <c r="AM600" s="1079">
        <f t="shared" si="308"/>
        <v>0</v>
      </c>
      <c r="AN600" s="899">
        <f t="shared" si="299"/>
        <v>0</v>
      </c>
      <c r="AO600" s="899">
        <f t="shared" si="300"/>
        <v>0</v>
      </c>
      <c r="AP600" s="899">
        <f t="shared" si="309"/>
        <v>0</v>
      </c>
      <c r="AQ600" s="1081">
        <f t="shared" si="293"/>
        <v>0</v>
      </c>
      <c r="AR600" s="1079">
        <f t="shared" si="301"/>
        <v>0</v>
      </c>
      <c r="AS600" s="153"/>
      <c r="AT600" s="1082"/>
      <c r="AU600" s="523"/>
      <c r="AV600" s="1083" t="str">
        <f t="shared" si="302"/>
        <v>CA</v>
      </c>
      <c r="AW600" s="1083" t="str">
        <f t="shared" si="302"/>
        <v>CL</v>
      </c>
      <c r="AX600" s="1083" t="str">
        <f t="shared" si="302"/>
        <v>AIC</v>
      </c>
      <c r="AY600" s="1083" t="str">
        <f t="shared" si="291"/>
        <v>ERB</v>
      </c>
      <c r="AZ600" s="1083" t="str">
        <f t="shared" si="291"/>
        <v>GRB</v>
      </c>
      <c r="BA600" s="1083" t="str">
        <f t="shared" si="291"/>
        <v>Non-Op</v>
      </c>
      <c r="BC600" s="623"/>
      <c r="BD600" s="623"/>
      <c r="BF600" s="623"/>
      <c r="BG600" s="623"/>
      <c r="BH600" s="623"/>
      <c r="BI600" s="623"/>
      <c r="BJ600" s="623"/>
      <c r="BK600" s="623"/>
      <c r="BL600" s="623"/>
      <c r="BN600" s="634"/>
    </row>
    <row r="601" spans="1:66" s="638" customFormat="1" ht="12" customHeight="1">
      <c r="A601" s="643">
        <v>18236091</v>
      </c>
      <c r="B601" s="644" t="s">
        <v>3878</v>
      </c>
      <c r="C601" s="634" t="s">
        <v>1924</v>
      </c>
      <c r="D601" s="635" t="s">
        <v>1382</v>
      </c>
      <c r="E601" s="635"/>
      <c r="F601" s="634"/>
      <c r="G601" s="635"/>
      <c r="H601" s="1168">
        <v>0</v>
      </c>
      <c r="I601" s="1168">
        <v>0</v>
      </c>
      <c r="J601" s="1168">
        <v>0</v>
      </c>
      <c r="K601" s="1168">
        <v>0</v>
      </c>
      <c r="L601" s="1168">
        <v>0</v>
      </c>
      <c r="M601" s="1168">
        <v>0</v>
      </c>
      <c r="N601" s="1168">
        <v>0</v>
      </c>
      <c r="O601" s="1168">
        <v>0</v>
      </c>
      <c r="P601" s="1168">
        <v>0</v>
      </c>
      <c r="Q601" s="1168">
        <v>0</v>
      </c>
      <c r="R601" s="1168">
        <v>0</v>
      </c>
      <c r="S601" s="1168">
        <v>0</v>
      </c>
      <c r="T601" s="1168">
        <v>0</v>
      </c>
      <c r="U601" s="567"/>
      <c r="V601" s="567">
        <f t="shared" si="298"/>
        <v>0</v>
      </c>
      <c r="W601" s="1084" t="s">
        <v>1842</v>
      </c>
      <c r="X601" s="1085"/>
      <c r="Y601" s="591">
        <f t="shared" si="297"/>
        <v>0</v>
      </c>
      <c r="Z601" s="899">
        <f t="shared" si="297"/>
        <v>0</v>
      </c>
      <c r="AA601" s="899">
        <f t="shared" si="297"/>
        <v>0</v>
      </c>
      <c r="AB601" s="1080">
        <f t="shared" si="303"/>
        <v>0</v>
      </c>
      <c r="AC601" s="1079">
        <f t="shared" si="304"/>
        <v>0</v>
      </c>
      <c r="AD601" s="899">
        <f t="shared" si="284"/>
        <v>0</v>
      </c>
      <c r="AE601" s="903">
        <f t="shared" si="310"/>
        <v>0</v>
      </c>
      <c r="AF601" s="1080">
        <f t="shared" si="311"/>
        <v>0</v>
      </c>
      <c r="AG601" s="1081">
        <f t="shared" si="305"/>
        <v>0</v>
      </c>
      <c r="AH601" s="1079">
        <f t="shared" si="306"/>
        <v>0</v>
      </c>
      <c r="AI601" s="901">
        <f t="shared" si="296"/>
        <v>0</v>
      </c>
      <c r="AJ601" s="899">
        <f t="shared" si="296"/>
        <v>0</v>
      </c>
      <c r="AK601" s="899">
        <f t="shared" si="296"/>
        <v>0</v>
      </c>
      <c r="AL601" s="1080">
        <f t="shared" si="307"/>
        <v>0</v>
      </c>
      <c r="AM601" s="1079">
        <f t="shared" si="308"/>
        <v>0</v>
      </c>
      <c r="AN601" s="899">
        <f t="shared" si="299"/>
        <v>0</v>
      </c>
      <c r="AO601" s="899">
        <f t="shared" si="300"/>
        <v>0</v>
      </c>
      <c r="AP601" s="899">
        <f t="shared" si="309"/>
        <v>0</v>
      </c>
      <c r="AQ601" s="1081">
        <f t="shared" si="293"/>
        <v>0</v>
      </c>
      <c r="AR601" s="1079">
        <f t="shared" si="301"/>
        <v>0</v>
      </c>
      <c r="AS601" s="153"/>
      <c r="AT601" s="1082"/>
      <c r="AU601" s="523"/>
      <c r="AV601" s="1083" t="str">
        <f t="shared" si="302"/>
        <v>CA</v>
      </c>
      <c r="AW601" s="1083" t="str">
        <f t="shared" si="302"/>
        <v>CL</v>
      </c>
      <c r="AX601" s="1083" t="str">
        <f t="shared" si="302"/>
        <v>AIC</v>
      </c>
      <c r="AY601" s="1083" t="str">
        <f t="shared" si="291"/>
        <v>ERB</v>
      </c>
      <c r="AZ601" s="1083" t="str">
        <f t="shared" si="291"/>
        <v>GRB</v>
      </c>
      <c r="BA601" s="1083" t="str">
        <f t="shared" si="291"/>
        <v>Non-Op</v>
      </c>
      <c r="BC601" s="623"/>
      <c r="BD601" s="623"/>
      <c r="BF601" s="623"/>
      <c r="BG601" s="623"/>
      <c r="BH601" s="623"/>
      <c r="BI601" s="623"/>
      <c r="BJ601" s="623"/>
      <c r="BK601" s="623"/>
      <c r="BL601" s="623"/>
      <c r="BN601" s="634"/>
    </row>
    <row r="602" spans="1:66" s="638" customFormat="1" ht="12" customHeight="1">
      <c r="A602" s="643">
        <v>18236101</v>
      </c>
      <c r="B602" s="644" t="s">
        <v>3879</v>
      </c>
      <c r="C602" s="634" t="s">
        <v>1925</v>
      </c>
      <c r="D602" s="635" t="s">
        <v>1382</v>
      </c>
      <c r="E602" s="635"/>
      <c r="F602" s="634"/>
      <c r="G602" s="635"/>
      <c r="H602" s="1168">
        <v>0</v>
      </c>
      <c r="I602" s="1168">
        <v>0</v>
      </c>
      <c r="J602" s="1168">
        <v>0</v>
      </c>
      <c r="K602" s="1168">
        <v>0</v>
      </c>
      <c r="L602" s="1168">
        <v>0</v>
      </c>
      <c r="M602" s="1168">
        <v>0</v>
      </c>
      <c r="N602" s="1168">
        <v>0</v>
      </c>
      <c r="O602" s="1168">
        <v>0</v>
      </c>
      <c r="P602" s="1168">
        <v>0</v>
      </c>
      <c r="Q602" s="1168">
        <v>0</v>
      </c>
      <c r="R602" s="1168">
        <v>0</v>
      </c>
      <c r="S602" s="1168">
        <v>0</v>
      </c>
      <c r="T602" s="1168">
        <v>0</v>
      </c>
      <c r="U602" s="567"/>
      <c r="V602" s="567">
        <f t="shared" si="298"/>
        <v>0</v>
      </c>
      <c r="W602" s="1084" t="s">
        <v>1842</v>
      </c>
      <c r="X602" s="1085"/>
      <c r="Y602" s="591">
        <f t="shared" si="297"/>
        <v>0</v>
      </c>
      <c r="Z602" s="899">
        <f t="shared" si="297"/>
        <v>0</v>
      </c>
      <c r="AA602" s="899">
        <f t="shared" si="297"/>
        <v>0</v>
      </c>
      <c r="AB602" s="1080">
        <f t="shared" si="303"/>
        <v>0</v>
      </c>
      <c r="AC602" s="1079">
        <f t="shared" si="304"/>
        <v>0</v>
      </c>
      <c r="AD602" s="899">
        <f t="shared" si="284"/>
        <v>0</v>
      </c>
      <c r="AE602" s="903">
        <f t="shared" si="310"/>
        <v>0</v>
      </c>
      <c r="AF602" s="1080">
        <f t="shared" si="311"/>
        <v>0</v>
      </c>
      <c r="AG602" s="1081">
        <f t="shared" si="305"/>
        <v>0</v>
      </c>
      <c r="AH602" s="1079">
        <f t="shared" si="306"/>
        <v>0</v>
      </c>
      <c r="AI602" s="901">
        <f t="shared" si="296"/>
        <v>0</v>
      </c>
      <c r="AJ602" s="899">
        <f t="shared" si="296"/>
        <v>0</v>
      </c>
      <c r="AK602" s="899">
        <f t="shared" si="296"/>
        <v>0</v>
      </c>
      <c r="AL602" s="1080">
        <f t="shared" si="307"/>
        <v>0</v>
      </c>
      <c r="AM602" s="1079">
        <f t="shared" si="308"/>
        <v>0</v>
      </c>
      <c r="AN602" s="899">
        <f t="shared" si="299"/>
        <v>0</v>
      </c>
      <c r="AO602" s="899">
        <f t="shared" si="300"/>
        <v>0</v>
      </c>
      <c r="AP602" s="899">
        <f t="shared" si="309"/>
        <v>0</v>
      </c>
      <c r="AQ602" s="1081">
        <f t="shared" si="293"/>
        <v>0</v>
      </c>
      <c r="AR602" s="1079">
        <f t="shared" si="301"/>
        <v>0</v>
      </c>
      <c r="AS602" s="153"/>
      <c r="AT602" s="1082"/>
      <c r="AU602" s="523"/>
      <c r="AV602" s="1083" t="str">
        <f t="shared" si="302"/>
        <v>CA</v>
      </c>
      <c r="AW602" s="1083" t="str">
        <f t="shared" si="302"/>
        <v>CL</v>
      </c>
      <c r="AX602" s="1083" t="str">
        <f t="shared" si="302"/>
        <v>AIC</v>
      </c>
      <c r="AY602" s="1083" t="str">
        <f t="shared" si="291"/>
        <v>ERB</v>
      </c>
      <c r="AZ602" s="1083" t="str">
        <f t="shared" si="291"/>
        <v>GRB</v>
      </c>
      <c r="BA602" s="1083" t="str">
        <f t="shared" si="291"/>
        <v>Non-Op</v>
      </c>
      <c r="BC602" s="623"/>
      <c r="BD602" s="623"/>
      <c r="BF602" s="623"/>
      <c r="BG602" s="623"/>
      <c r="BH602" s="623"/>
      <c r="BI602" s="623"/>
      <c r="BJ602" s="623"/>
      <c r="BK602" s="623"/>
      <c r="BL602" s="623"/>
      <c r="BN602" s="634"/>
    </row>
    <row r="603" spans="1:66" s="638" customFormat="1" ht="12" customHeight="1">
      <c r="A603" s="643">
        <v>18236111</v>
      </c>
      <c r="B603" s="644" t="s">
        <v>3880</v>
      </c>
      <c r="C603" s="634" t="s">
        <v>1926</v>
      </c>
      <c r="D603" s="635" t="s">
        <v>1382</v>
      </c>
      <c r="E603" s="635"/>
      <c r="F603" s="634"/>
      <c r="G603" s="635"/>
      <c r="H603" s="1168">
        <v>3780</v>
      </c>
      <c r="I603" s="1168">
        <v>3780</v>
      </c>
      <c r="J603" s="1168">
        <v>3780</v>
      </c>
      <c r="K603" s="1168">
        <v>3780</v>
      </c>
      <c r="L603" s="1168">
        <v>3780</v>
      </c>
      <c r="M603" s="1168">
        <v>3780</v>
      </c>
      <c r="N603" s="1168">
        <v>3780</v>
      </c>
      <c r="O603" s="1168">
        <v>3780</v>
      </c>
      <c r="P603" s="1168">
        <v>3780</v>
      </c>
      <c r="Q603" s="1168">
        <v>3780</v>
      </c>
      <c r="R603" s="1168">
        <v>3780</v>
      </c>
      <c r="S603" s="1168">
        <v>3780</v>
      </c>
      <c r="T603" s="1168">
        <v>3780</v>
      </c>
      <c r="U603" s="567"/>
      <c r="V603" s="567">
        <f t="shared" si="298"/>
        <v>3780</v>
      </c>
      <c r="W603" s="1084" t="s">
        <v>1842</v>
      </c>
      <c r="X603" s="1085"/>
      <c r="Y603" s="591">
        <f t="shared" si="297"/>
        <v>0</v>
      </c>
      <c r="Z603" s="899">
        <f t="shared" si="297"/>
        <v>0</v>
      </c>
      <c r="AA603" s="899">
        <f t="shared" si="297"/>
        <v>0</v>
      </c>
      <c r="AB603" s="1080">
        <f t="shared" si="303"/>
        <v>3780</v>
      </c>
      <c r="AC603" s="1079">
        <f t="shared" si="304"/>
        <v>0</v>
      </c>
      <c r="AD603" s="899">
        <f t="shared" si="284"/>
        <v>3780</v>
      </c>
      <c r="AE603" s="903">
        <f t="shared" si="310"/>
        <v>0</v>
      </c>
      <c r="AF603" s="1080">
        <f t="shared" si="311"/>
        <v>0</v>
      </c>
      <c r="AG603" s="1081">
        <f t="shared" si="305"/>
        <v>3780</v>
      </c>
      <c r="AH603" s="1079">
        <f t="shared" si="306"/>
        <v>0</v>
      </c>
      <c r="AI603" s="901">
        <f t="shared" si="296"/>
        <v>0</v>
      </c>
      <c r="AJ603" s="899">
        <f t="shared" si="296"/>
        <v>0</v>
      </c>
      <c r="AK603" s="899">
        <f t="shared" si="296"/>
        <v>0</v>
      </c>
      <c r="AL603" s="1080">
        <f t="shared" si="307"/>
        <v>3780</v>
      </c>
      <c r="AM603" s="1079">
        <f t="shared" si="308"/>
        <v>0</v>
      </c>
      <c r="AN603" s="899">
        <f t="shared" si="299"/>
        <v>3780</v>
      </c>
      <c r="AO603" s="899">
        <f t="shared" si="300"/>
        <v>0</v>
      </c>
      <c r="AP603" s="899">
        <f t="shared" si="309"/>
        <v>0</v>
      </c>
      <c r="AQ603" s="1081">
        <f t="shared" si="293"/>
        <v>3780</v>
      </c>
      <c r="AR603" s="1079">
        <f t="shared" si="301"/>
        <v>0</v>
      </c>
      <c r="AS603" s="153"/>
      <c r="AT603" s="1082"/>
      <c r="AU603" s="523"/>
      <c r="AV603" s="1083" t="str">
        <f t="shared" si="302"/>
        <v>CA</v>
      </c>
      <c r="AW603" s="1083" t="str">
        <f t="shared" si="302"/>
        <v>CL</v>
      </c>
      <c r="AX603" s="1083" t="str">
        <f t="shared" si="302"/>
        <v>AIC</v>
      </c>
      <c r="AY603" s="1083" t="str">
        <f t="shared" si="291"/>
        <v>ERB</v>
      </c>
      <c r="AZ603" s="1083" t="str">
        <f t="shared" si="291"/>
        <v>GRB</v>
      </c>
      <c r="BA603" s="1083" t="str">
        <f t="shared" si="291"/>
        <v>Non-Op</v>
      </c>
      <c r="BC603" s="623"/>
      <c r="BD603" s="623"/>
      <c r="BF603" s="623"/>
      <c r="BG603" s="623"/>
      <c r="BH603" s="623"/>
      <c r="BI603" s="623"/>
      <c r="BJ603" s="623"/>
      <c r="BK603" s="623"/>
      <c r="BL603" s="623"/>
      <c r="BN603" s="634"/>
    </row>
    <row r="604" spans="1:66" s="638" customFormat="1" ht="12" customHeight="1">
      <c r="A604" s="568">
        <v>18237112</v>
      </c>
      <c r="B604" s="566" t="s">
        <v>3881</v>
      </c>
      <c r="C604" s="592" t="s">
        <v>1927</v>
      </c>
      <c r="D604" s="635" t="s">
        <v>3098</v>
      </c>
      <c r="E604" s="635"/>
      <c r="F604" s="592"/>
      <c r="G604" s="635"/>
      <c r="H604" s="1168">
        <v>5107.6499999999996</v>
      </c>
      <c r="I604" s="1168">
        <v>5107.6499999999996</v>
      </c>
      <c r="J604" s="1168">
        <v>5107.6499999999996</v>
      </c>
      <c r="K604" s="1168">
        <v>5107.6499999999996</v>
      </c>
      <c r="L604" s="1168">
        <v>5107.6499999999996</v>
      </c>
      <c r="M604" s="1168">
        <v>5107.6499999999996</v>
      </c>
      <c r="N604" s="1168">
        <v>5107.6499999999996</v>
      </c>
      <c r="O604" s="1168">
        <v>5107.6499999999996</v>
      </c>
      <c r="P604" s="1168">
        <v>5107.6499999999996</v>
      </c>
      <c r="Q604" s="1168">
        <v>5107.6499999999996</v>
      </c>
      <c r="R604" s="1168">
        <v>0</v>
      </c>
      <c r="S604" s="1168">
        <v>0</v>
      </c>
      <c r="T604" s="1168">
        <v>0</v>
      </c>
      <c r="U604" s="567"/>
      <c r="V604" s="567">
        <f t="shared" si="298"/>
        <v>4043.5562500000001</v>
      </c>
      <c r="W604" s="1096"/>
      <c r="X604" s="1097"/>
      <c r="Y604" s="591">
        <f t="shared" si="297"/>
        <v>0</v>
      </c>
      <c r="Z604" s="899">
        <f t="shared" si="297"/>
        <v>0</v>
      </c>
      <c r="AA604" s="899">
        <f t="shared" si="297"/>
        <v>0</v>
      </c>
      <c r="AB604" s="1080">
        <f t="shared" si="303"/>
        <v>0</v>
      </c>
      <c r="AC604" s="1079">
        <f t="shared" si="304"/>
        <v>0</v>
      </c>
      <c r="AD604" s="899">
        <f t="shared" si="284"/>
        <v>0</v>
      </c>
      <c r="AE604" s="903">
        <f t="shared" si="310"/>
        <v>0</v>
      </c>
      <c r="AF604" s="1080">
        <f t="shared" si="311"/>
        <v>0</v>
      </c>
      <c r="AG604" s="1081">
        <f t="shared" si="305"/>
        <v>0</v>
      </c>
      <c r="AH604" s="1079">
        <f t="shared" si="306"/>
        <v>0</v>
      </c>
      <c r="AI604" s="901">
        <f t="shared" si="296"/>
        <v>4043.5562500000001</v>
      </c>
      <c r="AJ604" s="899">
        <f t="shared" si="296"/>
        <v>0</v>
      </c>
      <c r="AK604" s="899">
        <f t="shared" si="296"/>
        <v>0</v>
      </c>
      <c r="AL604" s="1080">
        <f t="shared" si="307"/>
        <v>0</v>
      </c>
      <c r="AM604" s="1079">
        <f t="shared" si="308"/>
        <v>0</v>
      </c>
      <c r="AN604" s="899">
        <f t="shared" si="299"/>
        <v>0</v>
      </c>
      <c r="AO604" s="899">
        <f t="shared" si="300"/>
        <v>0</v>
      </c>
      <c r="AP604" s="899">
        <f t="shared" si="309"/>
        <v>0</v>
      </c>
      <c r="AQ604" s="1081">
        <f t="shared" si="293"/>
        <v>0</v>
      </c>
      <c r="AR604" s="1079">
        <f t="shared" si="301"/>
        <v>0</v>
      </c>
      <c r="AS604" s="153"/>
      <c r="AT604" s="1082"/>
      <c r="AU604" s="523"/>
      <c r="AV604" s="1083" t="str">
        <f t="shared" si="302"/>
        <v>CA</v>
      </c>
      <c r="AW604" s="1083" t="str">
        <f t="shared" si="302"/>
        <v>CL</v>
      </c>
      <c r="AX604" s="1083" t="str">
        <f t="shared" si="302"/>
        <v>AIC</v>
      </c>
      <c r="AY604" s="1083" t="str">
        <f t="shared" si="291"/>
        <v>ERB</v>
      </c>
      <c r="AZ604" s="1083" t="str">
        <f t="shared" si="291"/>
        <v>GRB</v>
      </c>
      <c r="BA604" s="1083" t="str">
        <f t="shared" si="291"/>
        <v>Non-Op</v>
      </c>
      <c r="BC604" s="623"/>
      <c r="BD604" s="623"/>
      <c r="BF604" s="623"/>
      <c r="BG604" s="623"/>
      <c r="BH604" s="623"/>
      <c r="BI604" s="623"/>
      <c r="BJ604" s="623"/>
      <c r="BK604" s="623"/>
      <c r="BL604" s="623"/>
      <c r="BN604" s="634"/>
    </row>
    <row r="605" spans="1:66" s="638" customFormat="1" ht="12" customHeight="1">
      <c r="A605" s="568">
        <v>18237122</v>
      </c>
      <c r="B605" s="566" t="s">
        <v>3882</v>
      </c>
      <c r="C605" s="592" t="s">
        <v>1928</v>
      </c>
      <c r="D605" s="635" t="s">
        <v>3098</v>
      </c>
      <c r="E605" s="635"/>
      <c r="F605" s="592"/>
      <c r="G605" s="635"/>
      <c r="H605" s="1168">
        <v>0</v>
      </c>
      <c r="I605" s="1168">
        <v>0</v>
      </c>
      <c r="J605" s="1168">
        <v>0</v>
      </c>
      <c r="K605" s="1168">
        <v>0</v>
      </c>
      <c r="L605" s="1168">
        <v>0</v>
      </c>
      <c r="M605" s="1168">
        <v>0</v>
      </c>
      <c r="N605" s="1168">
        <v>0</v>
      </c>
      <c r="O605" s="1168">
        <v>0</v>
      </c>
      <c r="P605" s="1168">
        <v>0</v>
      </c>
      <c r="Q605" s="1168">
        <v>0</v>
      </c>
      <c r="R605" s="1168">
        <v>0</v>
      </c>
      <c r="S605" s="1168">
        <v>0</v>
      </c>
      <c r="T605" s="1168">
        <v>0</v>
      </c>
      <c r="U605" s="567"/>
      <c r="V605" s="567">
        <f t="shared" si="298"/>
        <v>0</v>
      </c>
      <c r="W605" s="1096"/>
      <c r="X605" s="1097"/>
      <c r="Y605" s="591">
        <f t="shared" si="297"/>
        <v>0</v>
      </c>
      <c r="Z605" s="899">
        <f t="shared" si="297"/>
        <v>0</v>
      </c>
      <c r="AA605" s="899">
        <f t="shared" si="297"/>
        <v>0</v>
      </c>
      <c r="AB605" s="1080">
        <f t="shared" si="303"/>
        <v>0</v>
      </c>
      <c r="AC605" s="1079">
        <f t="shared" si="304"/>
        <v>0</v>
      </c>
      <c r="AD605" s="899">
        <f t="shared" si="284"/>
        <v>0</v>
      </c>
      <c r="AE605" s="903">
        <f t="shared" si="310"/>
        <v>0</v>
      </c>
      <c r="AF605" s="1080">
        <f t="shared" si="311"/>
        <v>0</v>
      </c>
      <c r="AG605" s="1081">
        <f t="shared" si="305"/>
        <v>0</v>
      </c>
      <c r="AH605" s="1079">
        <f t="shared" si="306"/>
        <v>0</v>
      </c>
      <c r="AI605" s="901">
        <f t="shared" ref="AI605:AK624" si="312">IF($D605=AI$5,$V605,0)</f>
        <v>0</v>
      </c>
      <c r="AJ605" s="899">
        <f t="shared" si="312"/>
        <v>0</v>
      </c>
      <c r="AK605" s="899">
        <f t="shared" si="312"/>
        <v>0</v>
      </c>
      <c r="AL605" s="1080">
        <f t="shared" si="307"/>
        <v>0</v>
      </c>
      <c r="AM605" s="1079">
        <f t="shared" si="308"/>
        <v>0</v>
      </c>
      <c r="AN605" s="899">
        <f t="shared" si="299"/>
        <v>0</v>
      </c>
      <c r="AO605" s="899">
        <f t="shared" si="300"/>
        <v>0</v>
      </c>
      <c r="AP605" s="899">
        <f t="shared" si="309"/>
        <v>0</v>
      </c>
      <c r="AQ605" s="1081">
        <f t="shared" si="293"/>
        <v>0</v>
      </c>
      <c r="AR605" s="1079">
        <f t="shared" si="301"/>
        <v>0</v>
      </c>
      <c r="AS605" s="153"/>
      <c r="AT605" s="1082"/>
      <c r="AU605" s="523"/>
      <c r="AV605" s="1083" t="str">
        <f t="shared" si="302"/>
        <v>CA</v>
      </c>
      <c r="AW605" s="1083" t="str">
        <f t="shared" si="302"/>
        <v>CL</v>
      </c>
      <c r="AX605" s="1083" t="str">
        <f t="shared" si="302"/>
        <v>AIC</v>
      </c>
      <c r="AY605" s="1083" t="str">
        <f t="shared" si="291"/>
        <v>ERB</v>
      </c>
      <c r="AZ605" s="1083" t="str">
        <f t="shared" si="291"/>
        <v>GRB</v>
      </c>
      <c r="BA605" s="1083" t="str">
        <f t="shared" si="291"/>
        <v>Non-Op</v>
      </c>
      <c r="BC605" s="623"/>
      <c r="BD605" s="623"/>
      <c r="BF605" s="623"/>
      <c r="BG605" s="623"/>
      <c r="BH605" s="623"/>
      <c r="BI605" s="623"/>
      <c r="BJ605" s="623"/>
      <c r="BK605" s="623"/>
      <c r="BL605" s="623"/>
      <c r="BN605" s="634"/>
    </row>
    <row r="606" spans="1:66" s="638" customFormat="1" ht="12" customHeight="1">
      <c r="A606" s="571">
        <v>18237132</v>
      </c>
      <c r="B606" s="572" t="s">
        <v>3883</v>
      </c>
      <c r="C606" s="592" t="s">
        <v>1929</v>
      </c>
      <c r="D606" s="635" t="s">
        <v>3098</v>
      </c>
      <c r="E606" s="635"/>
      <c r="F606" s="592"/>
      <c r="G606" s="635"/>
      <c r="H606" s="1168">
        <v>0</v>
      </c>
      <c r="I606" s="1168">
        <v>0</v>
      </c>
      <c r="J606" s="1168">
        <v>0</v>
      </c>
      <c r="K606" s="1168">
        <v>0</v>
      </c>
      <c r="L606" s="1168">
        <v>0</v>
      </c>
      <c r="M606" s="1168">
        <v>0</v>
      </c>
      <c r="N606" s="1168">
        <v>0</v>
      </c>
      <c r="O606" s="1168">
        <v>0</v>
      </c>
      <c r="P606" s="1168">
        <v>0</v>
      </c>
      <c r="Q606" s="1168">
        <v>0</v>
      </c>
      <c r="R606" s="1168">
        <v>0</v>
      </c>
      <c r="S606" s="1168">
        <v>0</v>
      </c>
      <c r="T606" s="1168">
        <v>0</v>
      </c>
      <c r="U606" s="567"/>
      <c r="V606" s="567">
        <f t="shared" si="298"/>
        <v>0</v>
      </c>
      <c r="W606" s="1096"/>
      <c r="X606" s="1097"/>
      <c r="Y606" s="591">
        <f t="shared" si="297"/>
        <v>0</v>
      </c>
      <c r="Z606" s="899">
        <f t="shared" si="297"/>
        <v>0</v>
      </c>
      <c r="AA606" s="899">
        <f t="shared" si="297"/>
        <v>0</v>
      </c>
      <c r="AB606" s="1080">
        <f t="shared" si="303"/>
        <v>0</v>
      </c>
      <c r="AC606" s="1079">
        <f t="shared" si="304"/>
        <v>0</v>
      </c>
      <c r="AD606" s="899">
        <f t="shared" si="284"/>
        <v>0</v>
      </c>
      <c r="AE606" s="903">
        <f t="shared" si="310"/>
        <v>0</v>
      </c>
      <c r="AF606" s="1080">
        <f t="shared" si="311"/>
        <v>0</v>
      </c>
      <c r="AG606" s="1081">
        <f t="shared" si="305"/>
        <v>0</v>
      </c>
      <c r="AH606" s="1079">
        <f t="shared" si="306"/>
        <v>0</v>
      </c>
      <c r="AI606" s="901">
        <f t="shared" si="312"/>
        <v>0</v>
      </c>
      <c r="AJ606" s="899">
        <f t="shared" si="312"/>
        <v>0</v>
      </c>
      <c r="AK606" s="899">
        <f t="shared" si="312"/>
        <v>0</v>
      </c>
      <c r="AL606" s="1080">
        <f t="shared" si="307"/>
        <v>0</v>
      </c>
      <c r="AM606" s="1079">
        <f t="shared" si="308"/>
        <v>0</v>
      </c>
      <c r="AN606" s="899">
        <f t="shared" si="299"/>
        <v>0</v>
      </c>
      <c r="AO606" s="899">
        <f t="shared" si="300"/>
        <v>0</v>
      </c>
      <c r="AP606" s="899">
        <f t="shared" si="309"/>
        <v>0</v>
      </c>
      <c r="AQ606" s="1081">
        <f t="shared" si="293"/>
        <v>0</v>
      </c>
      <c r="AR606" s="1079">
        <f t="shared" si="301"/>
        <v>0</v>
      </c>
      <c r="AS606" s="153"/>
      <c r="AT606" s="1082"/>
      <c r="AU606" s="523"/>
      <c r="AV606" s="1083" t="str">
        <f t="shared" si="302"/>
        <v>CA</v>
      </c>
      <c r="AW606" s="1083" t="str">
        <f t="shared" si="302"/>
        <v>CL</v>
      </c>
      <c r="AX606" s="1083" t="str">
        <f t="shared" si="302"/>
        <v>AIC</v>
      </c>
      <c r="AY606" s="1083" t="str">
        <f t="shared" si="291"/>
        <v>ERB</v>
      </c>
      <c r="AZ606" s="1083" t="str">
        <f t="shared" si="291"/>
        <v>GRB</v>
      </c>
      <c r="BA606" s="1083" t="str">
        <f t="shared" si="291"/>
        <v>Non-Op</v>
      </c>
      <c r="BC606" s="623"/>
      <c r="BD606" s="623"/>
      <c r="BF606" s="623"/>
      <c r="BG606" s="623"/>
      <c r="BH606" s="623"/>
      <c r="BI606" s="623"/>
      <c r="BJ606" s="623"/>
      <c r="BK606" s="623"/>
      <c r="BL606" s="623"/>
      <c r="BN606" s="634"/>
    </row>
    <row r="607" spans="1:66" s="638" customFormat="1" ht="12" customHeight="1">
      <c r="A607" s="581">
        <v>18237142</v>
      </c>
      <c r="B607" s="581" t="s">
        <v>3884</v>
      </c>
      <c r="C607" s="593" t="s">
        <v>1930</v>
      </c>
      <c r="D607" s="648" t="s">
        <v>3098</v>
      </c>
      <c r="E607" s="648"/>
      <c r="F607" s="667"/>
      <c r="G607" s="648"/>
      <c r="H607" s="1171">
        <v>0</v>
      </c>
      <c r="I607" s="1171">
        <v>0</v>
      </c>
      <c r="J607" s="1171">
        <v>0</v>
      </c>
      <c r="K607" s="1171">
        <v>0</v>
      </c>
      <c r="L607" s="1171">
        <v>0</v>
      </c>
      <c r="M607" s="1171">
        <v>0</v>
      </c>
      <c r="N607" s="1171">
        <v>0</v>
      </c>
      <c r="O607" s="1171">
        <v>0</v>
      </c>
      <c r="P607" s="1171">
        <v>0</v>
      </c>
      <c r="Q607" s="1171">
        <v>0</v>
      </c>
      <c r="R607" s="1171">
        <v>0</v>
      </c>
      <c r="S607" s="1171">
        <v>0</v>
      </c>
      <c r="T607" s="1171">
        <v>0</v>
      </c>
      <c r="U607" s="569"/>
      <c r="V607" s="569">
        <f t="shared" si="298"/>
        <v>0</v>
      </c>
      <c r="W607" s="1096"/>
      <c r="X607" s="1097"/>
      <c r="Y607" s="591">
        <f t="shared" si="297"/>
        <v>0</v>
      </c>
      <c r="Z607" s="899">
        <f t="shared" si="297"/>
        <v>0</v>
      </c>
      <c r="AA607" s="899">
        <f t="shared" si="297"/>
        <v>0</v>
      </c>
      <c r="AB607" s="1080">
        <f t="shared" si="303"/>
        <v>0</v>
      </c>
      <c r="AC607" s="1079">
        <f t="shared" si="304"/>
        <v>0</v>
      </c>
      <c r="AD607" s="899">
        <f t="shared" ref="AD607:AD670" si="313">IF($D607=AD$5,$T607,IF($D607=AD$4, $T607*$AK$1,0))</f>
        <v>0</v>
      </c>
      <c r="AE607" s="903">
        <f t="shared" si="310"/>
        <v>0</v>
      </c>
      <c r="AF607" s="1080">
        <f t="shared" si="311"/>
        <v>0</v>
      </c>
      <c r="AG607" s="1081">
        <f t="shared" si="305"/>
        <v>0</v>
      </c>
      <c r="AH607" s="1079">
        <f t="shared" si="306"/>
        <v>0</v>
      </c>
      <c r="AI607" s="901">
        <f t="shared" si="312"/>
        <v>0</v>
      </c>
      <c r="AJ607" s="899">
        <f t="shared" si="312"/>
        <v>0</v>
      </c>
      <c r="AK607" s="899">
        <f t="shared" si="312"/>
        <v>0</v>
      </c>
      <c r="AL607" s="1080">
        <f t="shared" si="307"/>
        <v>0</v>
      </c>
      <c r="AM607" s="1079">
        <f t="shared" si="308"/>
        <v>0</v>
      </c>
      <c r="AN607" s="899">
        <f t="shared" si="299"/>
        <v>0</v>
      </c>
      <c r="AO607" s="899">
        <f t="shared" si="300"/>
        <v>0</v>
      </c>
      <c r="AP607" s="899">
        <f t="shared" si="309"/>
        <v>0</v>
      </c>
      <c r="AQ607" s="1081">
        <f t="shared" si="293"/>
        <v>0</v>
      </c>
      <c r="AR607" s="1079">
        <f t="shared" si="301"/>
        <v>0</v>
      </c>
      <c r="AS607" s="153"/>
      <c r="AT607" s="1082" t="s">
        <v>2782</v>
      </c>
      <c r="AU607" s="523"/>
      <c r="AV607" s="1083" t="str">
        <f t="shared" si="302"/>
        <v>CA</v>
      </c>
      <c r="AW607" s="1083" t="str">
        <f t="shared" si="302"/>
        <v>CL</v>
      </c>
      <c r="AX607" s="1083" t="str">
        <f t="shared" si="302"/>
        <v>AIC</v>
      </c>
      <c r="AY607" s="1083" t="str">
        <f t="shared" si="291"/>
        <v>ERB</v>
      </c>
      <c r="AZ607" s="1083" t="str">
        <f t="shared" si="291"/>
        <v>GRB</v>
      </c>
      <c r="BA607" s="1083" t="str">
        <f t="shared" si="291"/>
        <v>Non-Op</v>
      </c>
      <c r="BC607" s="623"/>
      <c r="BD607" s="623"/>
      <c r="BF607" s="623"/>
      <c r="BG607" s="623"/>
      <c r="BH607" s="623"/>
      <c r="BI607" s="623"/>
      <c r="BJ607" s="623"/>
      <c r="BK607" s="623"/>
      <c r="BL607" s="623"/>
      <c r="BN607" s="634"/>
    </row>
    <row r="608" spans="1:66" s="638" customFormat="1" ht="12" customHeight="1">
      <c r="A608" s="581">
        <v>18237152</v>
      </c>
      <c r="B608" s="581" t="s">
        <v>3885</v>
      </c>
      <c r="C608" s="593" t="s">
        <v>1931</v>
      </c>
      <c r="D608" s="648" t="s">
        <v>3098</v>
      </c>
      <c r="E608" s="648"/>
      <c r="F608" s="667"/>
      <c r="G608" s="648"/>
      <c r="H608" s="1171">
        <v>0</v>
      </c>
      <c r="I608" s="1171">
        <v>0</v>
      </c>
      <c r="J608" s="1171">
        <v>0</v>
      </c>
      <c r="K608" s="1171">
        <v>0</v>
      </c>
      <c r="L608" s="1171">
        <v>0</v>
      </c>
      <c r="M608" s="1171">
        <v>0</v>
      </c>
      <c r="N608" s="1171">
        <v>0</v>
      </c>
      <c r="O608" s="1171">
        <v>0</v>
      </c>
      <c r="P608" s="1171">
        <v>0</v>
      </c>
      <c r="Q608" s="1171">
        <v>0</v>
      </c>
      <c r="R608" s="1171">
        <v>0</v>
      </c>
      <c r="S608" s="1171">
        <v>0</v>
      </c>
      <c r="T608" s="1171">
        <v>0</v>
      </c>
      <c r="U608" s="569"/>
      <c r="V608" s="569">
        <f t="shared" si="298"/>
        <v>0</v>
      </c>
      <c r="W608" s="1096"/>
      <c r="X608" s="1097"/>
      <c r="Y608" s="591">
        <f t="shared" si="297"/>
        <v>0</v>
      </c>
      <c r="Z608" s="899">
        <f t="shared" si="297"/>
        <v>0</v>
      </c>
      <c r="AA608" s="899">
        <f t="shared" si="297"/>
        <v>0</v>
      </c>
      <c r="AB608" s="1080">
        <f t="shared" si="303"/>
        <v>0</v>
      </c>
      <c r="AC608" s="1079">
        <f t="shared" si="304"/>
        <v>0</v>
      </c>
      <c r="AD608" s="899">
        <f t="shared" si="313"/>
        <v>0</v>
      </c>
      <c r="AE608" s="903">
        <f t="shared" si="310"/>
        <v>0</v>
      </c>
      <c r="AF608" s="1080">
        <f t="shared" si="311"/>
        <v>0</v>
      </c>
      <c r="AG608" s="1081">
        <f t="shared" si="305"/>
        <v>0</v>
      </c>
      <c r="AH608" s="1079">
        <f t="shared" si="306"/>
        <v>0</v>
      </c>
      <c r="AI608" s="901">
        <f t="shared" si="312"/>
        <v>0</v>
      </c>
      <c r="AJ608" s="899">
        <f t="shared" si="312"/>
        <v>0</v>
      </c>
      <c r="AK608" s="899">
        <f t="shared" si="312"/>
        <v>0</v>
      </c>
      <c r="AL608" s="1080">
        <f t="shared" si="307"/>
        <v>0</v>
      </c>
      <c r="AM608" s="1079">
        <f t="shared" si="308"/>
        <v>0</v>
      </c>
      <c r="AN608" s="899">
        <f t="shared" si="299"/>
        <v>0</v>
      </c>
      <c r="AO608" s="899">
        <f t="shared" si="300"/>
        <v>0</v>
      </c>
      <c r="AP608" s="899">
        <f t="shared" si="309"/>
        <v>0</v>
      </c>
      <c r="AQ608" s="1081">
        <f t="shared" si="293"/>
        <v>0</v>
      </c>
      <c r="AR608" s="1079">
        <f t="shared" si="301"/>
        <v>0</v>
      </c>
      <c r="AS608" s="153"/>
      <c r="AT608" s="1082" t="s">
        <v>2782</v>
      </c>
      <c r="AU608" s="523"/>
      <c r="AV608" s="1083" t="str">
        <f t="shared" si="302"/>
        <v>CA</v>
      </c>
      <c r="AW608" s="1083" t="str">
        <f t="shared" si="302"/>
        <v>CL</v>
      </c>
      <c r="AX608" s="1083" t="str">
        <f t="shared" si="302"/>
        <v>AIC</v>
      </c>
      <c r="AY608" s="1083" t="str">
        <f t="shared" si="291"/>
        <v>ERB</v>
      </c>
      <c r="AZ608" s="1083" t="str">
        <f t="shared" si="291"/>
        <v>GRB</v>
      </c>
      <c r="BA608" s="1083" t="str">
        <f t="shared" si="291"/>
        <v>Non-Op</v>
      </c>
      <c r="BC608" s="623"/>
      <c r="BD608" s="623"/>
      <c r="BF608" s="623"/>
      <c r="BG608" s="623"/>
      <c r="BH608" s="623"/>
      <c r="BI608" s="623"/>
      <c r="BJ608" s="623"/>
      <c r="BK608" s="623"/>
      <c r="BL608" s="623"/>
      <c r="BN608" s="634"/>
    </row>
    <row r="609" spans="1:66" s="638" customFormat="1" ht="12" customHeight="1">
      <c r="A609" s="581">
        <v>18237161</v>
      </c>
      <c r="B609" s="581" t="s">
        <v>3886</v>
      </c>
      <c r="C609" s="593" t="s">
        <v>1932</v>
      </c>
      <c r="D609" s="648" t="s">
        <v>1384</v>
      </c>
      <c r="E609" s="648"/>
      <c r="F609" s="668">
        <v>43101</v>
      </c>
      <c r="G609" s="648"/>
      <c r="H609" s="1171">
        <v>0</v>
      </c>
      <c r="I609" s="1171">
        <v>0</v>
      </c>
      <c r="J609" s="1171">
        <v>0</v>
      </c>
      <c r="K609" s="1171">
        <v>0</v>
      </c>
      <c r="L609" s="1171">
        <v>0</v>
      </c>
      <c r="M609" s="1171">
        <v>0</v>
      </c>
      <c r="N609" s="1171">
        <v>0</v>
      </c>
      <c r="O609" s="1171">
        <v>0</v>
      </c>
      <c r="P609" s="1171">
        <v>0</v>
      </c>
      <c r="Q609" s="1171">
        <v>0</v>
      </c>
      <c r="R609" s="1171">
        <v>0</v>
      </c>
      <c r="S609" s="1171">
        <v>0</v>
      </c>
      <c r="T609" s="1171">
        <v>0</v>
      </c>
      <c r="U609" s="569"/>
      <c r="V609" s="569">
        <f t="shared" si="298"/>
        <v>0</v>
      </c>
      <c r="W609" s="1100"/>
      <c r="X609" s="1101"/>
      <c r="Y609" s="591">
        <f t="shared" si="297"/>
        <v>0</v>
      </c>
      <c r="Z609" s="899">
        <f t="shared" si="297"/>
        <v>0</v>
      </c>
      <c r="AA609" s="899">
        <f t="shared" si="297"/>
        <v>0</v>
      </c>
      <c r="AB609" s="1080">
        <f t="shared" si="303"/>
        <v>0</v>
      </c>
      <c r="AC609" s="1079">
        <f t="shared" si="304"/>
        <v>0</v>
      </c>
      <c r="AD609" s="899">
        <f t="shared" si="313"/>
        <v>0</v>
      </c>
      <c r="AE609" s="903">
        <f t="shared" si="310"/>
        <v>0</v>
      </c>
      <c r="AF609" s="1080">
        <f t="shared" si="311"/>
        <v>0</v>
      </c>
      <c r="AG609" s="1081">
        <f t="shared" si="305"/>
        <v>0</v>
      </c>
      <c r="AH609" s="1079">
        <f t="shared" si="306"/>
        <v>0</v>
      </c>
      <c r="AI609" s="901">
        <f t="shared" si="312"/>
        <v>0</v>
      </c>
      <c r="AJ609" s="899">
        <f t="shared" si="312"/>
        <v>0</v>
      </c>
      <c r="AK609" s="899">
        <f t="shared" si="312"/>
        <v>0</v>
      </c>
      <c r="AL609" s="1080">
        <f t="shared" si="307"/>
        <v>0</v>
      </c>
      <c r="AM609" s="1079">
        <f t="shared" si="308"/>
        <v>0</v>
      </c>
      <c r="AN609" s="899">
        <f t="shared" si="299"/>
        <v>0</v>
      </c>
      <c r="AO609" s="899">
        <f t="shared" si="300"/>
        <v>0</v>
      </c>
      <c r="AP609" s="899">
        <f t="shared" si="309"/>
        <v>0</v>
      </c>
      <c r="AQ609" s="1081">
        <f t="shared" si="293"/>
        <v>0</v>
      </c>
      <c r="AR609" s="1079">
        <f t="shared" si="301"/>
        <v>0</v>
      </c>
      <c r="AS609" s="153"/>
      <c r="AT609" s="1082" t="s">
        <v>2782</v>
      </c>
      <c r="AU609" s="523"/>
      <c r="AV609" s="1083" t="str">
        <f t="shared" si="302"/>
        <v>CA</v>
      </c>
      <c r="AW609" s="1083" t="str">
        <f t="shared" si="302"/>
        <v>CL</v>
      </c>
      <c r="AX609" s="1083" t="str">
        <f t="shared" si="302"/>
        <v>AIC</v>
      </c>
      <c r="AY609" s="1083" t="str">
        <f t="shared" si="291"/>
        <v>ERB</v>
      </c>
      <c r="AZ609" s="1083" t="str">
        <f t="shared" si="291"/>
        <v>GRB</v>
      </c>
      <c r="BA609" s="1083" t="str">
        <f t="shared" si="291"/>
        <v>Non-Op</v>
      </c>
      <c r="BC609" s="623"/>
      <c r="BD609" s="623"/>
      <c r="BF609" s="623"/>
      <c r="BG609" s="623"/>
      <c r="BH609" s="623"/>
      <c r="BI609" s="623"/>
      <c r="BJ609" s="623"/>
      <c r="BK609" s="623"/>
      <c r="BL609" s="623"/>
      <c r="BN609" s="634"/>
    </row>
    <row r="610" spans="1:66" s="638" customFormat="1" ht="12" customHeight="1">
      <c r="A610" s="581">
        <v>18237171</v>
      </c>
      <c r="B610" s="581" t="s">
        <v>3887</v>
      </c>
      <c r="C610" s="920" t="s">
        <v>1933</v>
      </c>
      <c r="D610" s="648" t="s">
        <v>1384</v>
      </c>
      <c r="E610" s="648"/>
      <c r="F610" s="668">
        <v>43101</v>
      </c>
      <c r="G610" s="648"/>
      <c r="H610" s="1171">
        <v>0</v>
      </c>
      <c r="I610" s="1171">
        <v>0</v>
      </c>
      <c r="J610" s="1171">
        <v>0</v>
      </c>
      <c r="K610" s="1171">
        <v>0</v>
      </c>
      <c r="L610" s="1171">
        <v>0</v>
      </c>
      <c r="M610" s="1171">
        <v>0</v>
      </c>
      <c r="N610" s="1171">
        <v>0</v>
      </c>
      <c r="O610" s="1171">
        <v>0</v>
      </c>
      <c r="P610" s="1171">
        <v>0</v>
      </c>
      <c r="Q610" s="1171">
        <v>0</v>
      </c>
      <c r="R610" s="1171">
        <v>0</v>
      </c>
      <c r="S610" s="1171">
        <v>0</v>
      </c>
      <c r="T610" s="1171">
        <v>0</v>
      </c>
      <c r="U610" s="569"/>
      <c r="V610" s="569">
        <f t="shared" si="298"/>
        <v>0</v>
      </c>
      <c r="W610" s="1100"/>
      <c r="X610" s="1101"/>
      <c r="Y610" s="591">
        <f t="shared" ref="Y610:AA629" si="314">IF($D610=Y$5,$T610,0)</f>
        <v>0</v>
      </c>
      <c r="Z610" s="899">
        <f t="shared" si="314"/>
        <v>0</v>
      </c>
      <c r="AA610" s="899">
        <f t="shared" si="314"/>
        <v>0</v>
      </c>
      <c r="AB610" s="1080">
        <f t="shared" si="303"/>
        <v>0</v>
      </c>
      <c r="AC610" s="1079">
        <f t="shared" si="304"/>
        <v>0</v>
      </c>
      <c r="AD610" s="899">
        <f t="shared" si="313"/>
        <v>0</v>
      </c>
      <c r="AE610" s="903">
        <f t="shared" si="310"/>
        <v>0</v>
      </c>
      <c r="AF610" s="1080">
        <f t="shared" si="311"/>
        <v>0</v>
      </c>
      <c r="AG610" s="1081">
        <f t="shared" si="305"/>
        <v>0</v>
      </c>
      <c r="AH610" s="1079">
        <f t="shared" si="306"/>
        <v>0</v>
      </c>
      <c r="AI610" s="901">
        <f t="shared" si="312"/>
        <v>0</v>
      </c>
      <c r="AJ610" s="899">
        <f t="shared" si="312"/>
        <v>0</v>
      </c>
      <c r="AK610" s="899">
        <f t="shared" si="312"/>
        <v>0</v>
      </c>
      <c r="AL610" s="1080">
        <f t="shared" si="307"/>
        <v>0</v>
      </c>
      <c r="AM610" s="1079">
        <f t="shared" si="308"/>
        <v>0</v>
      </c>
      <c r="AN610" s="899">
        <f t="shared" si="299"/>
        <v>0</v>
      </c>
      <c r="AO610" s="899">
        <f t="shared" si="300"/>
        <v>0</v>
      </c>
      <c r="AP610" s="899">
        <f t="shared" si="309"/>
        <v>0</v>
      </c>
      <c r="AQ610" s="1081">
        <f t="shared" si="293"/>
        <v>0</v>
      </c>
      <c r="AR610" s="1079">
        <f t="shared" si="301"/>
        <v>0</v>
      </c>
      <c r="AS610" s="153"/>
      <c r="AT610" s="1082" t="s">
        <v>2782</v>
      </c>
      <c r="AU610" s="523"/>
      <c r="AV610" s="1083" t="str">
        <f t="shared" si="302"/>
        <v>CA</v>
      </c>
      <c r="AW610" s="1083" t="str">
        <f t="shared" si="302"/>
        <v>CL</v>
      </c>
      <c r="AX610" s="1083" t="str">
        <f t="shared" si="302"/>
        <v>AIC</v>
      </c>
      <c r="AY610" s="1083" t="str">
        <f t="shared" si="291"/>
        <v>ERB</v>
      </c>
      <c r="AZ610" s="1083" t="str">
        <f t="shared" si="291"/>
        <v>GRB</v>
      </c>
      <c r="BA610" s="1083" t="str">
        <f t="shared" si="291"/>
        <v>Non-Op</v>
      </c>
      <c r="BC610" s="623"/>
      <c r="BD610" s="623"/>
      <c r="BF610" s="623"/>
      <c r="BG610" s="623"/>
      <c r="BH610" s="623"/>
      <c r="BI610" s="623"/>
      <c r="BJ610" s="623"/>
      <c r="BK610" s="623"/>
      <c r="BL610" s="623"/>
      <c r="BN610" s="634"/>
    </row>
    <row r="611" spans="1:66" s="638" customFormat="1" ht="12" customHeight="1">
      <c r="A611" s="581">
        <v>18237181</v>
      </c>
      <c r="B611" s="581" t="s">
        <v>3888</v>
      </c>
      <c r="C611" s="593" t="s">
        <v>1934</v>
      </c>
      <c r="D611" s="648" t="s">
        <v>1384</v>
      </c>
      <c r="E611" s="648"/>
      <c r="F611" s="668">
        <v>43101</v>
      </c>
      <c r="G611" s="648"/>
      <c r="H611" s="1171">
        <v>7.24</v>
      </c>
      <c r="I611" s="1171">
        <v>7.24</v>
      </c>
      <c r="J611" s="1171">
        <v>0</v>
      </c>
      <c r="K611" s="1171">
        <v>0</v>
      </c>
      <c r="L611" s="1171">
        <v>0</v>
      </c>
      <c r="M611" s="1171">
        <v>0</v>
      </c>
      <c r="N611" s="1171">
        <v>0</v>
      </c>
      <c r="O611" s="1171">
        <v>0</v>
      </c>
      <c r="P611" s="1171">
        <v>0</v>
      </c>
      <c r="Q611" s="1171">
        <v>0</v>
      </c>
      <c r="R611" s="1171">
        <v>0</v>
      </c>
      <c r="S611" s="1171">
        <v>0</v>
      </c>
      <c r="T611" s="1171">
        <v>0</v>
      </c>
      <c r="U611" s="569"/>
      <c r="V611" s="569">
        <f t="shared" si="298"/>
        <v>0.90499999999999992</v>
      </c>
      <c r="W611" s="1100"/>
      <c r="X611" s="1101"/>
      <c r="Y611" s="591">
        <f t="shared" si="314"/>
        <v>0</v>
      </c>
      <c r="Z611" s="899">
        <f t="shared" si="314"/>
        <v>0</v>
      </c>
      <c r="AA611" s="899">
        <f t="shared" si="314"/>
        <v>0</v>
      </c>
      <c r="AB611" s="1080">
        <f t="shared" si="303"/>
        <v>0</v>
      </c>
      <c r="AC611" s="1079">
        <f t="shared" si="304"/>
        <v>0</v>
      </c>
      <c r="AD611" s="899">
        <f t="shared" si="313"/>
        <v>0</v>
      </c>
      <c r="AE611" s="903">
        <f t="shared" si="310"/>
        <v>0</v>
      </c>
      <c r="AF611" s="1080">
        <f t="shared" si="311"/>
        <v>0</v>
      </c>
      <c r="AG611" s="1081">
        <f t="shared" si="305"/>
        <v>0</v>
      </c>
      <c r="AH611" s="1079">
        <f t="shared" si="306"/>
        <v>0</v>
      </c>
      <c r="AI611" s="901">
        <f t="shared" si="312"/>
        <v>0</v>
      </c>
      <c r="AJ611" s="899">
        <f t="shared" si="312"/>
        <v>0</v>
      </c>
      <c r="AK611" s="899">
        <f t="shared" si="312"/>
        <v>0</v>
      </c>
      <c r="AL611" s="1080">
        <f t="shared" si="307"/>
        <v>0.90499999999999992</v>
      </c>
      <c r="AM611" s="1079">
        <f t="shared" si="308"/>
        <v>0</v>
      </c>
      <c r="AN611" s="899">
        <f t="shared" si="299"/>
        <v>0</v>
      </c>
      <c r="AO611" s="899">
        <f t="shared" si="300"/>
        <v>0</v>
      </c>
      <c r="AP611" s="899">
        <f t="shared" si="309"/>
        <v>0.90499999999999992</v>
      </c>
      <c r="AQ611" s="1081">
        <f t="shared" si="293"/>
        <v>0.90499999999999992</v>
      </c>
      <c r="AR611" s="1079">
        <f t="shared" si="301"/>
        <v>0</v>
      </c>
      <c r="AS611" s="153"/>
      <c r="AT611" s="1082" t="s">
        <v>2782</v>
      </c>
      <c r="AU611" s="523"/>
      <c r="AV611" s="1083" t="str">
        <f t="shared" si="302"/>
        <v>CA</v>
      </c>
      <c r="AW611" s="1083" t="str">
        <f t="shared" si="302"/>
        <v>CL</v>
      </c>
      <c r="AX611" s="1083" t="str">
        <f t="shared" si="302"/>
        <v>AIC</v>
      </c>
      <c r="AY611" s="1083" t="str">
        <f t="shared" si="291"/>
        <v>ERB</v>
      </c>
      <c r="AZ611" s="1083" t="str">
        <f t="shared" si="291"/>
        <v>GRB</v>
      </c>
      <c r="BA611" s="1083" t="str">
        <f t="shared" si="291"/>
        <v>Non-Op</v>
      </c>
      <c r="BC611" s="623"/>
      <c r="BD611" s="623"/>
      <c r="BF611" s="623"/>
      <c r="BG611" s="623"/>
      <c r="BH611" s="623"/>
      <c r="BI611" s="623"/>
      <c r="BJ611" s="623"/>
      <c r="BK611" s="623"/>
      <c r="BL611" s="623"/>
      <c r="BN611" s="634"/>
    </row>
    <row r="612" spans="1:66" s="638" customFormat="1" ht="12" customHeight="1">
      <c r="A612" s="582">
        <v>18237191</v>
      </c>
      <c r="B612" s="583" t="s">
        <v>3889</v>
      </c>
      <c r="C612" s="594" t="s">
        <v>1935</v>
      </c>
      <c r="D612" s="648" t="s">
        <v>1384</v>
      </c>
      <c r="E612" s="648"/>
      <c r="F612" s="654">
        <v>43221</v>
      </c>
      <c r="G612" s="648"/>
      <c r="H612" s="1171">
        <v>0</v>
      </c>
      <c r="I612" s="1171">
        <v>0</v>
      </c>
      <c r="J612" s="1171">
        <v>0</v>
      </c>
      <c r="K612" s="1171">
        <v>0</v>
      </c>
      <c r="L612" s="1171">
        <v>0</v>
      </c>
      <c r="M612" s="1171">
        <v>0</v>
      </c>
      <c r="N612" s="1171">
        <v>0</v>
      </c>
      <c r="O612" s="1171">
        <v>0</v>
      </c>
      <c r="P612" s="1171">
        <v>0</v>
      </c>
      <c r="Q612" s="1171">
        <v>0</v>
      </c>
      <c r="R612" s="1171">
        <v>0</v>
      </c>
      <c r="S612" s="1171">
        <v>0</v>
      </c>
      <c r="T612" s="1171">
        <v>0</v>
      </c>
      <c r="U612" s="569"/>
      <c r="V612" s="569">
        <f t="shared" si="298"/>
        <v>0</v>
      </c>
      <c r="W612" s="1100"/>
      <c r="X612" s="1101"/>
      <c r="Y612" s="591">
        <f t="shared" si="314"/>
        <v>0</v>
      </c>
      <c r="Z612" s="899">
        <f t="shared" si="314"/>
        <v>0</v>
      </c>
      <c r="AA612" s="899">
        <f t="shared" si="314"/>
        <v>0</v>
      </c>
      <c r="AB612" s="1080">
        <f t="shared" si="303"/>
        <v>0</v>
      </c>
      <c r="AC612" s="1079">
        <f t="shared" si="304"/>
        <v>0</v>
      </c>
      <c r="AD612" s="899">
        <f t="shared" si="313"/>
        <v>0</v>
      </c>
      <c r="AE612" s="903">
        <f t="shared" si="310"/>
        <v>0</v>
      </c>
      <c r="AF612" s="1080">
        <f t="shared" si="311"/>
        <v>0</v>
      </c>
      <c r="AG612" s="1081">
        <f t="shared" si="305"/>
        <v>0</v>
      </c>
      <c r="AH612" s="1079">
        <f t="shared" si="306"/>
        <v>0</v>
      </c>
      <c r="AI612" s="901">
        <f t="shared" si="312"/>
        <v>0</v>
      </c>
      <c r="AJ612" s="899">
        <f t="shared" si="312"/>
        <v>0</v>
      </c>
      <c r="AK612" s="899">
        <f t="shared" si="312"/>
        <v>0</v>
      </c>
      <c r="AL612" s="1080">
        <f t="shared" si="307"/>
        <v>0</v>
      </c>
      <c r="AM612" s="1079">
        <f t="shared" si="308"/>
        <v>0</v>
      </c>
      <c r="AN612" s="899">
        <f t="shared" si="299"/>
        <v>0</v>
      </c>
      <c r="AO612" s="899">
        <f t="shared" si="300"/>
        <v>0</v>
      </c>
      <c r="AP612" s="899">
        <f t="shared" si="309"/>
        <v>0</v>
      </c>
      <c r="AQ612" s="1081">
        <f t="shared" ref="AQ612" si="315">SUM(AN612:AP612)</f>
        <v>0</v>
      </c>
      <c r="AR612" s="1079">
        <f t="shared" si="301"/>
        <v>0</v>
      </c>
      <c r="AS612" s="153"/>
      <c r="AT612" s="1082" t="s">
        <v>2782</v>
      </c>
      <c r="AU612" s="523"/>
      <c r="AV612" s="1083" t="str">
        <f t="shared" si="302"/>
        <v>CA</v>
      </c>
      <c r="AW612" s="1083" t="str">
        <f t="shared" si="302"/>
        <v>CL</v>
      </c>
      <c r="AX612" s="1083" t="str">
        <f t="shared" si="302"/>
        <v>AIC</v>
      </c>
      <c r="AY612" s="1083" t="str">
        <f t="shared" si="291"/>
        <v>ERB</v>
      </c>
      <c r="AZ612" s="1083" t="str">
        <f t="shared" si="291"/>
        <v>GRB</v>
      </c>
      <c r="BA612" s="1083" t="str">
        <f t="shared" si="291"/>
        <v>Non-Op</v>
      </c>
      <c r="BC612" s="623"/>
      <c r="BD612" s="623"/>
      <c r="BF612" s="623"/>
      <c r="BG612" s="623"/>
      <c r="BH612" s="623"/>
      <c r="BI612" s="623"/>
      <c r="BJ612" s="623"/>
      <c r="BK612" s="623"/>
      <c r="BL612" s="623"/>
      <c r="BN612" s="634"/>
    </row>
    <row r="613" spans="1:66" s="638" customFormat="1" ht="12" customHeight="1">
      <c r="A613" s="582">
        <v>18237201</v>
      </c>
      <c r="B613" s="583" t="s">
        <v>3890</v>
      </c>
      <c r="C613" s="594" t="s">
        <v>1936</v>
      </c>
      <c r="D613" s="648" t="s">
        <v>1384</v>
      </c>
      <c r="E613" s="648"/>
      <c r="F613" s="654">
        <v>43101</v>
      </c>
      <c r="G613" s="648"/>
      <c r="H613" s="1171">
        <v>3047472.45</v>
      </c>
      <c r="I613" s="1171">
        <v>3047472.45</v>
      </c>
      <c r="J613" s="1171">
        <v>3784375.06</v>
      </c>
      <c r="K613" s="1171">
        <v>3939738.84</v>
      </c>
      <c r="L613" s="1171">
        <v>5508547.6399999997</v>
      </c>
      <c r="M613" s="1171">
        <v>3313826.1</v>
      </c>
      <c r="N613" s="1171">
        <v>3816215.14</v>
      </c>
      <c r="O613" s="1171">
        <v>4453626.38</v>
      </c>
      <c r="P613" s="1171">
        <v>5335840.4000000004</v>
      </c>
      <c r="Q613" s="1171">
        <v>5901741.4000000004</v>
      </c>
      <c r="R613" s="1171">
        <v>6369362.3899999997</v>
      </c>
      <c r="S613" s="1171">
        <v>7009210.5599999996</v>
      </c>
      <c r="T613" s="1171">
        <v>7445775.0700000003</v>
      </c>
      <c r="U613" s="569"/>
      <c r="V613" s="569">
        <f t="shared" si="298"/>
        <v>4810548.3433333328</v>
      </c>
      <c r="W613" s="1100"/>
      <c r="X613" s="1101"/>
      <c r="Y613" s="591">
        <f t="shared" si="314"/>
        <v>0</v>
      </c>
      <c r="Z613" s="899">
        <f t="shared" si="314"/>
        <v>0</v>
      </c>
      <c r="AA613" s="899">
        <f t="shared" si="314"/>
        <v>0</v>
      </c>
      <c r="AB613" s="1080">
        <f t="shared" si="303"/>
        <v>7445775.0700000003</v>
      </c>
      <c r="AC613" s="1079">
        <f t="shared" si="304"/>
        <v>0</v>
      </c>
      <c r="AD613" s="899">
        <f t="shared" si="313"/>
        <v>0</v>
      </c>
      <c r="AE613" s="903">
        <f t="shared" si="310"/>
        <v>0</v>
      </c>
      <c r="AF613" s="1080">
        <f t="shared" si="311"/>
        <v>7445775.0700000003</v>
      </c>
      <c r="AG613" s="1081">
        <f t="shared" si="305"/>
        <v>7445775.0700000003</v>
      </c>
      <c r="AH613" s="1079">
        <f t="shared" si="306"/>
        <v>0</v>
      </c>
      <c r="AI613" s="901">
        <f t="shared" si="312"/>
        <v>0</v>
      </c>
      <c r="AJ613" s="899">
        <f t="shared" si="312"/>
        <v>0</v>
      </c>
      <c r="AK613" s="899">
        <f t="shared" si="312"/>
        <v>0</v>
      </c>
      <c r="AL613" s="1080">
        <f t="shared" si="307"/>
        <v>4810548.3433333328</v>
      </c>
      <c r="AM613" s="1079">
        <f t="shared" si="308"/>
        <v>0</v>
      </c>
      <c r="AN613" s="899">
        <f t="shared" si="299"/>
        <v>0</v>
      </c>
      <c r="AO613" s="899">
        <f t="shared" si="300"/>
        <v>0</v>
      </c>
      <c r="AP613" s="899">
        <f t="shared" si="309"/>
        <v>4810548.3433333328</v>
      </c>
      <c r="AQ613" s="1081">
        <f t="shared" si="293"/>
        <v>4810548.3433333328</v>
      </c>
      <c r="AR613" s="1079">
        <f t="shared" si="301"/>
        <v>0</v>
      </c>
      <c r="AS613" s="153"/>
      <c r="AT613" s="1082" t="s">
        <v>2782</v>
      </c>
      <c r="AU613" s="523"/>
      <c r="AV613" s="1083" t="str">
        <f t="shared" si="302"/>
        <v>CA</v>
      </c>
      <c r="AW613" s="1083" t="str">
        <f t="shared" si="302"/>
        <v>CL</v>
      </c>
      <c r="AX613" s="1083" t="str">
        <f t="shared" si="302"/>
        <v>AIC</v>
      </c>
      <c r="AY613" s="1083" t="str">
        <f t="shared" si="291"/>
        <v>ERB</v>
      </c>
      <c r="AZ613" s="1083" t="str">
        <f t="shared" si="291"/>
        <v>GRB</v>
      </c>
      <c r="BA613" s="1083" t="str">
        <f t="shared" si="291"/>
        <v>Non-Op</v>
      </c>
      <c r="BC613" s="623"/>
      <c r="BD613" s="623"/>
      <c r="BF613" s="623"/>
      <c r="BG613" s="623"/>
      <c r="BH613" s="623"/>
      <c r="BI613" s="623"/>
      <c r="BJ613" s="623"/>
      <c r="BK613" s="623"/>
      <c r="BL613" s="623"/>
      <c r="BN613" s="634"/>
    </row>
    <row r="614" spans="1:66" s="638" customFormat="1" ht="12" customHeight="1">
      <c r="A614" s="581">
        <v>18237211</v>
      </c>
      <c r="B614" s="581" t="s">
        <v>3891</v>
      </c>
      <c r="C614" s="593" t="s">
        <v>1937</v>
      </c>
      <c r="D614" s="648" t="s">
        <v>1384</v>
      </c>
      <c r="E614" s="648"/>
      <c r="F614" s="668">
        <v>43070</v>
      </c>
      <c r="G614" s="648"/>
      <c r="H614" s="1171">
        <v>1505917.78</v>
      </c>
      <c r="I614" s="1171">
        <v>2867586.56</v>
      </c>
      <c r="J614" s="1171">
        <v>3116140.09</v>
      </c>
      <c r="K614" s="1171">
        <v>4356106.05</v>
      </c>
      <c r="L614" s="1171">
        <v>6668969.0499999998</v>
      </c>
      <c r="M614" s="1171">
        <v>7232544.3799999999</v>
      </c>
      <c r="N614" s="1171">
        <v>8780546.8800000008</v>
      </c>
      <c r="O614" s="1171">
        <v>9533537.1300000008</v>
      </c>
      <c r="P614" s="1171">
        <v>10899541.390000001</v>
      </c>
      <c r="Q614" s="1171">
        <v>11737094.85</v>
      </c>
      <c r="R614" s="1171">
        <v>12540532.699999999</v>
      </c>
      <c r="S614" s="1171">
        <v>13321081.66</v>
      </c>
      <c r="T614" s="1171">
        <v>14170696.08</v>
      </c>
      <c r="U614" s="569"/>
      <c r="V614" s="569">
        <f t="shared" si="298"/>
        <v>8240998.9724999992</v>
      </c>
      <c r="W614" s="1100"/>
      <c r="X614" s="1101"/>
      <c r="Y614" s="591">
        <f t="shared" si="314"/>
        <v>0</v>
      </c>
      <c r="Z614" s="899">
        <f t="shared" si="314"/>
        <v>0</v>
      </c>
      <c r="AA614" s="899">
        <f t="shared" si="314"/>
        <v>0</v>
      </c>
      <c r="AB614" s="1080">
        <f t="shared" si="303"/>
        <v>14170696.08</v>
      </c>
      <c r="AC614" s="1079">
        <f t="shared" si="304"/>
        <v>0</v>
      </c>
      <c r="AD614" s="899">
        <f t="shared" si="313"/>
        <v>0</v>
      </c>
      <c r="AE614" s="903">
        <f t="shared" si="310"/>
        <v>0</v>
      </c>
      <c r="AF614" s="1080">
        <f t="shared" si="311"/>
        <v>14170696.08</v>
      </c>
      <c r="AG614" s="1081">
        <f t="shared" si="305"/>
        <v>14170696.08</v>
      </c>
      <c r="AH614" s="1079">
        <f t="shared" si="306"/>
        <v>0</v>
      </c>
      <c r="AI614" s="901">
        <f t="shared" si="312"/>
        <v>0</v>
      </c>
      <c r="AJ614" s="899">
        <f t="shared" si="312"/>
        <v>0</v>
      </c>
      <c r="AK614" s="899">
        <f t="shared" si="312"/>
        <v>0</v>
      </c>
      <c r="AL614" s="1080">
        <f t="shared" si="307"/>
        <v>8240998.9724999992</v>
      </c>
      <c r="AM614" s="1079">
        <f t="shared" si="308"/>
        <v>0</v>
      </c>
      <c r="AN614" s="899">
        <f t="shared" si="299"/>
        <v>0</v>
      </c>
      <c r="AO614" s="899">
        <f t="shared" si="300"/>
        <v>0</v>
      </c>
      <c r="AP614" s="899">
        <f t="shared" si="309"/>
        <v>8240998.9724999992</v>
      </c>
      <c r="AQ614" s="1081">
        <f t="shared" si="293"/>
        <v>8240998.9724999992</v>
      </c>
      <c r="AR614" s="1079">
        <f t="shared" si="301"/>
        <v>0</v>
      </c>
      <c r="AS614" s="153"/>
      <c r="AT614" s="1082" t="s">
        <v>2782</v>
      </c>
      <c r="AU614" s="523"/>
      <c r="AV614" s="1083" t="str">
        <f t="shared" si="302"/>
        <v>CA</v>
      </c>
      <c r="AW614" s="1083" t="str">
        <f t="shared" si="302"/>
        <v>CL</v>
      </c>
      <c r="AX614" s="1083" t="str">
        <f t="shared" si="302"/>
        <v>AIC</v>
      </c>
      <c r="AY614" s="1083" t="str">
        <f t="shared" si="291"/>
        <v>ERB</v>
      </c>
      <c r="AZ614" s="1083" t="str">
        <f t="shared" si="291"/>
        <v>GRB</v>
      </c>
      <c r="BA614" s="1083" t="str">
        <f t="shared" si="291"/>
        <v>Non-Op</v>
      </c>
      <c r="BC614" s="623"/>
      <c r="BD614" s="623"/>
      <c r="BF614" s="623"/>
      <c r="BG614" s="623"/>
      <c r="BH614" s="623"/>
      <c r="BI614" s="623"/>
      <c r="BJ614" s="623"/>
      <c r="BK614" s="623"/>
      <c r="BL614" s="623"/>
      <c r="BN614" s="634"/>
    </row>
    <row r="615" spans="1:66" s="638" customFormat="1" ht="12" customHeight="1">
      <c r="A615" s="581">
        <v>18237221</v>
      </c>
      <c r="B615" s="581" t="s">
        <v>3892</v>
      </c>
      <c r="C615" s="593" t="s">
        <v>1938</v>
      </c>
      <c r="D615" s="648" t="s">
        <v>1384</v>
      </c>
      <c r="E615" s="648"/>
      <c r="F615" s="668">
        <v>43070</v>
      </c>
      <c r="G615" s="648"/>
      <c r="H615" s="1171">
        <v>1121270.96</v>
      </c>
      <c r="I615" s="1171">
        <v>1121270.96</v>
      </c>
      <c r="J615" s="1171">
        <v>1088786.6100000001</v>
      </c>
      <c r="K615" s="1171">
        <v>1069743.4099999999</v>
      </c>
      <c r="L615" s="1171">
        <v>1146445.92</v>
      </c>
      <c r="M615" s="1171">
        <v>93809.41</v>
      </c>
      <c r="N615" s="1171">
        <v>88214.399999999994</v>
      </c>
      <c r="O615" s="1171">
        <v>140714.82</v>
      </c>
      <c r="P615" s="1171">
        <v>231827.73</v>
      </c>
      <c r="Q615" s="1171">
        <v>299174.3</v>
      </c>
      <c r="R615" s="1171">
        <v>319328.11</v>
      </c>
      <c r="S615" s="1171">
        <v>371762.44</v>
      </c>
      <c r="T615" s="1171">
        <v>377070.33</v>
      </c>
      <c r="U615" s="569"/>
      <c r="V615" s="569">
        <f t="shared" si="298"/>
        <v>560020.7295833336</v>
      </c>
      <c r="W615" s="1100"/>
      <c r="X615" s="1101"/>
      <c r="Y615" s="591">
        <f t="shared" si="314"/>
        <v>0</v>
      </c>
      <c r="Z615" s="899">
        <f t="shared" si="314"/>
        <v>0</v>
      </c>
      <c r="AA615" s="899">
        <f t="shared" si="314"/>
        <v>0</v>
      </c>
      <c r="AB615" s="1080">
        <f t="shared" si="303"/>
        <v>377070.33</v>
      </c>
      <c r="AC615" s="1079">
        <f t="shared" si="304"/>
        <v>0</v>
      </c>
      <c r="AD615" s="899">
        <f t="shared" si="313"/>
        <v>0</v>
      </c>
      <c r="AE615" s="903">
        <f t="shared" si="310"/>
        <v>0</v>
      </c>
      <c r="AF615" s="1080">
        <f t="shared" si="311"/>
        <v>377070.33</v>
      </c>
      <c r="AG615" s="1081">
        <f t="shared" si="305"/>
        <v>377070.33</v>
      </c>
      <c r="AH615" s="1079">
        <f t="shared" si="306"/>
        <v>0</v>
      </c>
      <c r="AI615" s="901">
        <f t="shared" si="312"/>
        <v>0</v>
      </c>
      <c r="AJ615" s="899">
        <f t="shared" si="312"/>
        <v>0</v>
      </c>
      <c r="AK615" s="899">
        <f t="shared" si="312"/>
        <v>0</v>
      </c>
      <c r="AL615" s="1080">
        <f t="shared" si="307"/>
        <v>560020.7295833336</v>
      </c>
      <c r="AM615" s="1079">
        <f t="shared" si="308"/>
        <v>0</v>
      </c>
      <c r="AN615" s="899">
        <f t="shared" si="299"/>
        <v>0</v>
      </c>
      <c r="AO615" s="899">
        <f t="shared" si="300"/>
        <v>0</v>
      </c>
      <c r="AP615" s="899">
        <f t="shared" si="309"/>
        <v>560020.7295833336</v>
      </c>
      <c r="AQ615" s="1081">
        <f t="shared" si="293"/>
        <v>560020.7295833336</v>
      </c>
      <c r="AR615" s="1079">
        <f t="shared" si="301"/>
        <v>0</v>
      </c>
      <c r="AS615" s="153"/>
      <c r="AT615" s="1082" t="s">
        <v>2782</v>
      </c>
      <c r="AU615" s="523"/>
      <c r="AV615" s="1083" t="str">
        <f t="shared" si="302"/>
        <v>CA</v>
      </c>
      <c r="AW615" s="1083" t="str">
        <f t="shared" si="302"/>
        <v>CL</v>
      </c>
      <c r="AX615" s="1083" t="str">
        <f t="shared" si="302"/>
        <v>AIC</v>
      </c>
      <c r="AY615" s="1083" t="str">
        <f t="shared" si="291"/>
        <v>ERB</v>
      </c>
      <c r="AZ615" s="1083" t="str">
        <f t="shared" si="291"/>
        <v>GRB</v>
      </c>
      <c r="BA615" s="1083" t="str">
        <f t="shared" si="291"/>
        <v>Non-Op</v>
      </c>
      <c r="BC615" s="623"/>
      <c r="BD615" s="623"/>
      <c r="BF615" s="623"/>
      <c r="BG615" s="623"/>
      <c r="BH615" s="623"/>
      <c r="BI615" s="623"/>
      <c r="BJ615" s="623"/>
      <c r="BK615" s="623"/>
      <c r="BL615" s="623"/>
      <c r="BN615" s="634"/>
    </row>
    <row r="616" spans="1:66" s="638" customFormat="1" ht="12" customHeight="1">
      <c r="A616" s="581">
        <v>18237231</v>
      </c>
      <c r="B616" s="581" t="s">
        <v>3893</v>
      </c>
      <c r="C616" s="593" t="s">
        <v>1939</v>
      </c>
      <c r="D616" s="648" t="s">
        <v>1384</v>
      </c>
      <c r="E616" s="648"/>
      <c r="F616" s="668">
        <v>43101</v>
      </c>
      <c r="G616" s="648"/>
      <c r="H616" s="1171">
        <v>1595291.67</v>
      </c>
      <c r="I616" s="1171">
        <v>3631386.29</v>
      </c>
      <c r="J616" s="1171">
        <v>3688726.97</v>
      </c>
      <c r="K616" s="1171">
        <v>1138046.44</v>
      </c>
      <c r="L616" s="1171">
        <v>2514985.64</v>
      </c>
      <c r="M616" s="1171">
        <v>862353.29</v>
      </c>
      <c r="N616" s="1171">
        <v>136388.4</v>
      </c>
      <c r="O616" s="1171">
        <v>136388.4</v>
      </c>
      <c r="P616" s="1171">
        <v>136388.4</v>
      </c>
      <c r="Q616" s="1171">
        <v>0</v>
      </c>
      <c r="R616" s="1171">
        <v>0</v>
      </c>
      <c r="S616" s="1171">
        <v>0</v>
      </c>
      <c r="T616" s="1171">
        <v>0</v>
      </c>
      <c r="U616" s="569"/>
      <c r="V616" s="569">
        <f t="shared" si="298"/>
        <v>1086859.1387499999</v>
      </c>
      <c r="W616" s="1100"/>
      <c r="X616" s="1101"/>
      <c r="Y616" s="591">
        <f t="shared" si="314"/>
        <v>0</v>
      </c>
      <c r="Z616" s="899">
        <f t="shared" si="314"/>
        <v>0</v>
      </c>
      <c r="AA616" s="899">
        <f t="shared" si="314"/>
        <v>0</v>
      </c>
      <c r="AB616" s="1080">
        <f t="shared" si="303"/>
        <v>0</v>
      </c>
      <c r="AC616" s="1079">
        <f t="shared" si="304"/>
        <v>0</v>
      </c>
      <c r="AD616" s="899">
        <f t="shared" si="313"/>
        <v>0</v>
      </c>
      <c r="AE616" s="903">
        <f t="shared" si="310"/>
        <v>0</v>
      </c>
      <c r="AF616" s="1080">
        <f t="shared" si="311"/>
        <v>0</v>
      </c>
      <c r="AG616" s="1081">
        <f t="shared" si="305"/>
        <v>0</v>
      </c>
      <c r="AH616" s="1079">
        <f t="shared" si="306"/>
        <v>0</v>
      </c>
      <c r="AI616" s="901">
        <f t="shared" si="312"/>
        <v>0</v>
      </c>
      <c r="AJ616" s="899">
        <f t="shared" si="312"/>
        <v>0</v>
      </c>
      <c r="AK616" s="899">
        <f t="shared" si="312"/>
        <v>0</v>
      </c>
      <c r="AL616" s="1080">
        <f t="shared" si="307"/>
        <v>1086859.1387499999</v>
      </c>
      <c r="AM616" s="1079">
        <f t="shared" si="308"/>
        <v>0</v>
      </c>
      <c r="AN616" s="899">
        <f t="shared" si="299"/>
        <v>0</v>
      </c>
      <c r="AO616" s="899">
        <f t="shared" si="300"/>
        <v>0</v>
      </c>
      <c r="AP616" s="899">
        <f t="shared" si="309"/>
        <v>1086859.1387499999</v>
      </c>
      <c r="AQ616" s="1081">
        <f t="shared" ref="AQ616:AQ618" si="316">SUM(AN616:AP616)</f>
        <v>1086859.1387499999</v>
      </c>
      <c r="AR616" s="1079">
        <f t="shared" si="301"/>
        <v>0</v>
      </c>
      <c r="AS616" s="153"/>
      <c r="AT616" s="1082" t="s">
        <v>2782</v>
      </c>
      <c r="AU616" s="523"/>
      <c r="AV616" s="1083" t="str">
        <f t="shared" si="302"/>
        <v>CA</v>
      </c>
      <c r="AW616" s="1083" t="str">
        <f t="shared" si="302"/>
        <v>CL</v>
      </c>
      <c r="AX616" s="1083" t="str">
        <f t="shared" si="302"/>
        <v>AIC</v>
      </c>
      <c r="AY616" s="1083" t="str">
        <f t="shared" si="291"/>
        <v>ERB</v>
      </c>
      <c r="AZ616" s="1083" t="str">
        <f t="shared" si="291"/>
        <v>GRB</v>
      </c>
      <c r="BA616" s="1083" t="str">
        <f t="shared" si="291"/>
        <v>Non-Op</v>
      </c>
      <c r="BC616" s="623"/>
      <c r="BD616" s="623"/>
      <c r="BF616" s="623"/>
      <c r="BG616" s="623"/>
      <c r="BH616" s="623"/>
      <c r="BI616" s="623"/>
      <c r="BJ616" s="623"/>
      <c r="BK616" s="623"/>
      <c r="BL616" s="623"/>
      <c r="BN616" s="634"/>
    </row>
    <row r="617" spans="1:66" s="638" customFormat="1" ht="12" customHeight="1">
      <c r="A617" s="581">
        <v>18237241</v>
      </c>
      <c r="B617" s="581" t="s">
        <v>3894</v>
      </c>
      <c r="C617" s="667" t="s">
        <v>1940</v>
      </c>
      <c r="D617" s="648" t="s">
        <v>1384</v>
      </c>
      <c r="E617" s="648"/>
      <c r="F617" s="668">
        <v>43101</v>
      </c>
      <c r="G617" s="648"/>
      <c r="H617" s="1171">
        <v>0</v>
      </c>
      <c r="I617" s="1171">
        <v>822104.63</v>
      </c>
      <c r="J617" s="1171">
        <v>822104.63</v>
      </c>
      <c r="K617" s="1171">
        <v>0</v>
      </c>
      <c r="L617" s="1171">
        <v>1539577.34</v>
      </c>
      <c r="M617" s="1171">
        <v>2899237.62</v>
      </c>
      <c r="N617" s="1171">
        <v>5303508.6399999997</v>
      </c>
      <c r="O617" s="1171">
        <v>5596799.6600000001</v>
      </c>
      <c r="P617" s="1171">
        <v>6312121.1799999997</v>
      </c>
      <c r="Q617" s="1171">
        <v>6653752.8499999996</v>
      </c>
      <c r="R617" s="1171">
        <v>6990921.79</v>
      </c>
      <c r="S617" s="1171">
        <v>7334556.6699999999</v>
      </c>
      <c r="T617" s="1171">
        <v>7746045.2999999998</v>
      </c>
      <c r="U617" s="569"/>
      <c r="V617" s="569">
        <f t="shared" si="298"/>
        <v>4012308.9716666662</v>
      </c>
      <c r="W617" s="1100"/>
      <c r="X617" s="1101"/>
      <c r="Y617" s="591">
        <f t="shared" si="314"/>
        <v>0</v>
      </c>
      <c r="Z617" s="899">
        <f t="shared" si="314"/>
        <v>0</v>
      </c>
      <c r="AA617" s="899">
        <f t="shared" si="314"/>
        <v>0</v>
      </c>
      <c r="AB617" s="1080">
        <f t="shared" si="303"/>
        <v>7746045.2999999998</v>
      </c>
      <c r="AC617" s="1079">
        <f t="shared" si="304"/>
        <v>0</v>
      </c>
      <c r="AD617" s="899">
        <f t="shared" si="313"/>
        <v>0</v>
      </c>
      <c r="AE617" s="903">
        <f t="shared" si="310"/>
        <v>0</v>
      </c>
      <c r="AF617" s="1080">
        <f t="shared" si="311"/>
        <v>7746045.2999999998</v>
      </c>
      <c r="AG617" s="1081">
        <f t="shared" si="305"/>
        <v>7746045.2999999998</v>
      </c>
      <c r="AH617" s="1079">
        <f t="shared" si="306"/>
        <v>0</v>
      </c>
      <c r="AI617" s="901">
        <f t="shared" si="312"/>
        <v>0</v>
      </c>
      <c r="AJ617" s="899">
        <f t="shared" si="312"/>
        <v>0</v>
      </c>
      <c r="AK617" s="899">
        <f t="shared" si="312"/>
        <v>0</v>
      </c>
      <c r="AL617" s="1080">
        <f t="shared" si="307"/>
        <v>4012308.9716666662</v>
      </c>
      <c r="AM617" s="1079">
        <f t="shared" si="308"/>
        <v>0</v>
      </c>
      <c r="AN617" s="899">
        <f t="shared" si="299"/>
        <v>0</v>
      </c>
      <c r="AO617" s="899">
        <f t="shared" si="300"/>
        <v>0</v>
      </c>
      <c r="AP617" s="899">
        <f t="shared" si="309"/>
        <v>4012308.9716666662</v>
      </c>
      <c r="AQ617" s="1081">
        <f t="shared" si="316"/>
        <v>4012308.9716666662</v>
      </c>
      <c r="AR617" s="1079">
        <f t="shared" si="301"/>
        <v>0</v>
      </c>
      <c r="AS617" s="153"/>
      <c r="AT617" s="1082" t="s">
        <v>2782</v>
      </c>
      <c r="AU617" s="523"/>
      <c r="AV617" s="1083" t="str">
        <f t="shared" si="302"/>
        <v>CA</v>
      </c>
      <c r="AW617" s="1083" t="str">
        <f t="shared" si="302"/>
        <v>CL</v>
      </c>
      <c r="AX617" s="1083" t="str">
        <f t="shared" si="302"/>
        <v>AIC</v>
      </c>
      <c r="AY617" s="1083" t="str">
        <f t="shared" si="291"/>
        <v>ERB</v>
      </c>
      <c r="AZ617" s="1083" t="str">
        <f t="shared" si="291"/>
        <v>GRB</v>
      </c>
      <c r="BA617" s="1083" t="str">
        <f t="shared" si="291"/>
        <v>Non-Op</v>
      </c>
      <c r="BC617" s="623"/>
      <c r="BD617" s="623"/>
      <c r="BF617" s="623"/>
      <c r="BG617" s="623"/>
      <c r="BH617" s="623"/>
      <c r="BI617" s="623"/>
      <c r="BJ617" s="623"/>
      <c r="BK617" s="623"/>
      <c r="BL617" s="623"/>
      <c r="BN617" s="634"/>
    </row>
    <row r="618" spans="1:66" s="638" customFormat="1" ht="12" customHeight="1">
      <c r="A618" s="582">
        <v>18237251</v>
      </c>
      <c r="B618" s="583" t="s">
        <v>3895</v>
      </c>
      <c r="C618" s="594" t="s">
        <v>1941</v>
      </c>
      <c r="D618" s="648" t="s">
        <v>1384</v>
      </c>
      <c r="E618" s="648"/>
      <c r="F618" s="654">
        <v>43101</v>
      </c>
      <c r="G618" s="648"/>
      <c r="H618" s="1171">
        <v>2469053.2799999998</v>
      </c>
      <c r="I618" s="1171">
        <v>2469053.2799999998</v>
      </c>
      <c r="J618" s="1171">
        <v>3145906.31</v>
      </c>
      <c r="K618" s="1171">
        <v>3303098.25</v>
      </c>
      <c r="L618" s="1171">
        <v>4750437.91</v>
      </c>
      <c r="M618" s="1171">
        <v>3076502.35</v>
      </c>
      <c r="N618" s="1171">
        <v>3551011.31</v>
      </c>
      <c r="O618" s="1171">
        <v>4136514.55</v>
      </c>
      <c r="P618" s="1171">
        <v>4936971.13</v>
      </c>
      <c r="Q618" s="1171">
        <v>5436044.5499999998</v>
      </c>
      <c r="R618" s="1171">
        <v>5790429.5800000001</v>
      </c>
      <c r="S618" s="1171">
        <v>5997206.1600000001</v>
      </c>
      <c r="T618" s="1171">
        <v>6218255.1299999999</v>
      </c>
      <c r="U618" s="569"/>
      <c r="V618" s="569">
        <f t="shared" si="298"/>
        <v>4244735.7987499991</v>
      </c>
      <c r="W618" s="1100"/>
      <c r="X618" s="1101"/>
      <c r="Y618" s="591">
        <f t="shared" si="314"/>
        <v>0</v>
      </c>
      <c r="Z618" s="899">
        <f t="shared" si="314"/>
        <v>0</v>
      </c>
      <c r="AA618" s="899">
        <f t="shared" si="314"/>
        <v>0</v>
      </c>
      <c r="AB618" s="1080">
        <f t="shared" si="303"/>
        <v>6218255.1299999999</v>
      </c>
      <c r="AC618" s="1079">
        <f t="shared" si="304"/>
        <v>0</v>
      </c>
      <c r="AD618" s="899">
        <f t="shared" si="313"/>
        <v>0</v>
      </c>
      <c r="AE618" s="903">
        <f t="shared" si="310"/>
        <v>0</v>
      </c>
      <c r="AF618" s="1080">
        <f t="shared" si="311"/>
        <v>6218255.1299999999</v>
      </c>
      <c r="AG618" s="1081">
        <f t="shared" si="305"/>
        <v>6218255.1299999999</v>
      </c>
      <c r="AH618" s="1079">
        <f t="shared" si="306"/>
        <v>0</v>
      </c>
      <c r="AI618" s="901">
        <f t="shared" si="312"/>
        <v>0</v>
      </c>
      <c r="AJ618" s="899">
        <f t="shared" si="312"/>
        <v>0</v>
      </c>
      <c r="AK618" s="899">
        <f t="shared" si="312"/>
        <v>0</v>
      </c>
      <c r="AL618" s="1080">
        <f t="shared" si="307"/>
        <v>4244735.7987499991</v>
      </c>
      <c r="AM618" s="1079">
        <f t="shared" si="308"/>
        <v>0</v>
      </c>
      <c r="AN618" s="899">
        <f t="shared" si="299"/>
        <v>0</v>
      </c>
      <c r="AO618" s="899">
        <f t="shared" si="300"/>
        <v>0</v>
      </c>
      <c r="AP618" s="899">
        <f t="shared" si="309"/>
        <v>4244735.7987499991</v>
      </c>
      <c r="AQ618" s="1081">
        <f t="shared" si="316"/>
        <v>4244735.7987499991</v>
      </c>
      <c r="AR618" s="1079">
        <f t="shared" si="301"/>
        <v>0</v>
      </c>
      <c r="AS618" s="153"/>
      <c r="AT618" s="1082" t="s">
        <v>2782</v>
      </c>
      <c r="AU618" s="523"/>
      <c r="AV618" s="1083" t="str">
        <f t="shared" si="302"/>
        <v>CA</v>
      </c>
      <c r="AW618" s="1083" t="str">
        <f t="shared" si="302"/>
        <v>CL</v>
      </c>
      <c r="AX618" s="1083" t="str">
        <f t="shared" si="302"/>
        <v>AIC</v>
      </c>
      <c r="AY618" s="1083" t="str">
        <f t="shared" si="291"/>
        <v>ERB</v>
      </c>
      <c r="AZ618" s="1083" t="str">
        <f t="shared" si="291"/>
        <v>GRB</v>
      </c>
      <c r="BA618" s="1083" t="str">
        <f t="shared" si="291"/>
        <v>Non-Op</v>
      </c>
      <c r="BC618" s="623"/>
      <c r="BD618" s="623"/>
      <c r="BF618" s="623"/>
      <c r="BG618" s="623"/>
      <c r="BH618" s="623"/>
      <c r="BI618" s="623"/>
      <c r="BJ618" s="623"/>
      <c r="BK618" s="623"/>
      <c r="BL618" s="623"/>
      <c r="BN618" s="634"/>
    </row>
    <row r="619" spans="1:66" s="638" customFormat="1" ht="12" customHeight="1">
      <c r="A619" s="582">
        <v>18237261</v>
      </c>
      <c r="B619" s="583" t="s">
        <v>3896</v>
      </c>
      <c r="C619" s="594" t="s">
        <v>1942</v>
      </c>
      <c r="D619" s="648" t="s">
        <v>1384</v>
      </c>
      <c r="E619" s="648"/>
      <c r="F619" s="654">
        <v>43132</v>
      </c>
      <c r="G619" s="648"/>
      <c r="H619" s="1171">
        <v>1042742.59</v>
      </c>
      <c r="I619" s="1171">
        <v>1514723.06</v>
      </c>
      <c r="J619" s="1171">
        <v>1703539.98</v>
      </c>
      <c r="K619" s="1171">
        <v>1688213.01</v>
      </c>
      <c r="L619" s="1171">
        <v>2156900.44</v>
      </c>
      <c r="M619" s="1171">
        <v>1560492.98</v>
      </c>
      <c r="N619" s="1171">
        <v>1979359.4</v>
      </c>
      <c r="O619" s="1171">
        <v>2112220.9900000002</v>
      </c>
      <c r="P619" s="1171">
        <v>2591469</v>
      </c>
      <c r="Q619" s="1171">
        <v>3007123.46</v>
      </c>
      <c r="R619" s="1171">
        <v>3222486.45</v>
      </c>
      <c r="S619" s="1171">
        <v>3280885.36</v>
      </c>
      <c r="T619" s="1171">
        <v>3561588.42</v>
      </c>
      <c r="U619" s="569"/>
      <c r="V619" s="569">
        <f t="shared" si="298"/>
        <v>2259964.969583333</v>
      </c>
      <c r="W619" s="1100"/>
      <c r="X619" s="1101"/>
      <c r="Y619" s="591">
        <f t="shared" si="314"/>
        <v>0</v>
      </c>
      <c r="Z619" s="899">
        <f t="shared" si="314"/>
        <v>0</v>
      </c>
      <c r="AA619" s="899">
        <f t="shared" si="314"/>
        <v>0</v>
      </c>
      <c r="AB619" s="1080">
        <f t="shared" si="303"/>
        <v>3561588.42</v>
      </c>
      <c r="AC619" s="1079">
        <f t="shared" si="304"/>
        <v>0</v>
      </c>
      <c r="AD619" s="899">
        <f t="shared" si="313"/>
        <v>0</v>
      </c>
      <c r="AE619" s="903">
        <f t="shared" si="310"/>
        <v>0</v>
      </c>
      <c r="AF619" s="1080">
        <f t="shared" si="311"/>
        <v>3561588.42</v>
      </c>
      <c r="AG619" s="1081">
        <f t="shared" si="305"/>
        <v>3561588.42</v>
      </c>
      <c r="AH619" s="1079">
        <f t="shared" si="306"/>
        <v>0</v>
      </c>
      <c r="AI619" s="901">
        <f t="shared" si="312"/>
        <v>0</v>
      </c>
      <c r="AJ619" s="899">
        <f t="shared" si="312"/>
        <v>0</v>
      </c>
      <c r="AK619" s="899">
        <f t="shared" si="312"/>
        <v>0</v>
      </c>
      <c r="AL619" s="1080">
        <f t="shared" si="307"/>
        <v>2259964.969583333</v>
      </c>
      <c r="AM619" s="1079">
        <f t="shared" si="308"/>
        <v>0</v>
      </c>
      <c r="AN619" s="899">
        <f t="shared" si="299"/>
        <v>0</v>
      </c>
      <c r="AO619" s="899">
        <f t="shared" si="300"/>
        <v>0</v>
      </c>
      <c r="AP619" s="899">
        <f t="shared" si="309"/>
        <v>2259964.969583333</v>
      </c>
      <c r="AQ619" s="1081">
        <f t="shared" ref="AQ619" si="317">SUM(AN619:AP619)</f>
        <v>2259964.969583333</v>
      </c>
      <c r="AR619" s="1079">
        <f t="shared" si="301"/>
        <v>0</v>
      </c>
      <c r="AS619" s="153"/>
      <c r="AT619" s="1082" t="s">
        <v>2782</v>
      </c>
      <c r="AU619" s="523"/>
      <c r="AV619" s="1083" t="str">
        <f t="shared" si="302"/>
        <v>CA</v>
      </c>
      <c r="AW619" s="1083" t="str">
        <f t="shared" si="302"/>
        <v>CL</v>
      </c>
      <c r="AX619" s="1083" t="str">
        <f t="shared" si="302"/>
        <v>AIC</v>
      </c>
      <c r="AY619" s="1083" t="str">
        <f t="shared" si="291"/>
        <v>ERB</v>
      </c>
      <c r="AZ619" s="1083" t="str">
        <f t="shared" si="291"/>
        <v>GRB</v>
      </c>
      <c r="BA619" s="1083" t="str">
        <f t="shared" si="291"/>
        <v>Non-Op</v>
      </c>
      <c r="BC619" s="623"/>
      <c r="BD619" s="623"/>
      <c r="BF619" s="623"/>
      <c r="BG619" s="623"/>
      <c r="BH619" s="623"/>
      <c r="BI619" s="623"/>
      <c r="BJ619" s="623"/>
      <c r="BK619" s="623"/>
      <c r="BL619" s="623"/>
      <c r="BN619" s="634"/>
    </row>
    <row r="620" spans="1:66" s="638" customFormat="1" ht="12" customHeight="1">
      <c r="A620" s="581">
        <v>18237271</v>
      </c>
      <c r="B620" s="581" t="s">
        <v>3897</v>
      </c>
      <c r="C620" s="593" t="s">
        <v>1943</v>
      </c>
      <c r="D620" s="648" t="s">
        <v>1384</v>
      </c>
      <c r="E620" s="648"/>
      <c r="F620" s="668">
        <v>43070</v>
      </c>
      <c r="G620" s="648"/>
      <c r="H620" s="1171">
        <v>242012.48</v>
      </c>
      <c r="I620" s="1171">
        <v>242012.48</v>
      </c>
      <c r="J620" s="1171">
        <v>842685.49</v>
      </c>
      <c r="K620" s="1171">
        <v>678847.2</v>
      </c>
      <c r="L620" s="1171">
        <v>1125222.73</v>
      </c>
      <c r="M620" s="1171">
        <v>1630925.06</v>
      </c>
      <c r="N620" s="1171">
        <v>2266107.7799999998</v>
      </c>
      <c r="O620" s="1171">
        <v>2640803.69</v>
      </c>
      <c r="P620" s="1171">
        <v>3129960.41</v>
      </c>
      <c r="Q620" s="1171">
        <v>3492314.88</v>
      </c>
      <c r="R620" s="1171">
        <v>3801902.78</v>
      </c>
      <c r="S620" s="1171">
        <v>3924424.46</v>
      </c>
      <c r="T620" s="1171">
        <v>4177979.76</v>
      </c>
      <c r="U620" s="569"/>
      <c r="V620" s="569">
        <f t="shared" si="298"/>
        <v>2165433.5900000003</v>
      </c>
      <c r="W620" s="1100"/>
      <c r="X620" s="1101"/>
      <c r="Y620" s="591">
        <f t="shared" si="314"/>
        <v>0</v>
      </c>
      <c r="Z620" s="899">
        <f t="shared" si="314"/>
        <v>0</v>
      </c>
      <c r="AA620" s="899">
        <f t="shared" si="314"/>
        <v>0</v>
      </c>
      <c r="AB620" s="1080">
        <f t="shared" si="303"/>
        <v>4177979.76</v>
      </c>
      <c r="AC620" s="1079">
        <f t="shared" si="304"/>
        <v>0</v>
      </c>
      <c r="AD620" s="899">
        <f t="shared" si="313"/>
        <v>0</v>
      </c>
      <c r="AE620" s="903">
        <f t="shared" si="310"/>
        <v>0</v>
      </c>
      <c r="AF620" s="1080">
        <f t="shared" si="311"/>
        <v>4177979.76</v>
      </c>
      <c r="AG620" s="1081">
        <f t="shared" si="305"/>
        <v>4177979.76</v>
      </c>
      <c r="AH620" s="1079">
        <f t="shared" si="306"/>
        <v>0</v>
      </c>
      <c r="AI620" s="901">
        <f t="shared" si="312"/>
        <v>0</v>
      </c>
      <c r="AJ620" s="899">
        <f t="shared" si="312"/>
        <v>0</v>
      </c>
      <c r="AK620" s="899">
        <f t="shared" si="312"/>
        <v>0</v>
      </c>
      <c r="AL620" s="1080">
        <f t="shared" si="307"/>
        <v>2165433.5900000003</v>
      </c>
      <c r="AM620" s="1079">
        <f t="shared" si="308"/>
        <v>0</v>
      </c>
      <c r="AN620" s="899">
        <f t="shared" si="299"/>
        <v>0</v>
      </c>
      <c r="AO620" s="899">
        <f t="shared" si="300"/>
        <v>0</v>
      </c>
      <c r="AP620" s="899">
        <f t="shared" si="309"/>
        <v>2165433.5900000003</v>
      </c>
      <c r="AQ620" s="1081">
        <f t="shared" si="293"/>
        <v>2165433.5900000003</v>
      </c>
      <c r="AR620" s="1079">
        <f t="shared" si="301"/>
        <v>0</v>
      </c>
      <c r="AS620" s="153"/>
      <c r="AT620" s="1082" t="s">
        <v>2782</v>
      </c>
      <c r="AU620" s="523"/>
      <c r="AV620" s="1083" t="str">
        <f t="shared" si="302"/>
        <v>CA</v>
      </c>
      <c r="AW620" s="1083" t="str">
        <f t="shared" si="302"/>
        <v>CL</v>
      </c>
      <c r="AX620" s="1083" t="str">
        <f t="shared" si="302"/>
        <v>AIC</v>
      </c>
      <c r="AY620" s="1083" t="str">
        <f t="shared" si="291"/>
        <v>ERB</v>
      </c>
      <c r="AZ620" s="1083" t="str">
        <f t="shared" si="291"/>
        <v>GRB</v>
      </c>
      <c r="BA620" s="1083" t="str">
        <f t="shared" si="291"/>
        <v>Non-Op</v>
      </c>
      <c r="BC620" s="623"/>
      <c r="BD620" s="623"/>
      <c r="BF620" s="623"/>
      <c r="BG620" s="623"/>
      <c r="BH620" s="623"/>
      <c r="BI620" s="623"/>
      <c r="BJ620" s="623"/>
      <c r="BK620" s="623"/>
      <c r="BL620" s="623"/>
      <c r="BN620" s="634"/>
    </row>
    <row r="621" spans="1:66" s="638" customFormat="1" ht="12" customHeight="1">
      <c r="A621" s="582">
        <v>18237281</v>
      </c>
      <c r="B621" s="583" t="s">
        <v>3898</v>
      </c>
      <c r="C621" s="594" t="s">
        <v>1944</v>
      </c>
      <c r="D621" s="648" t="s">
        <v>1384</v>
      </c>
      <c r="E621" s="648"/>
      <c r="F621" s="654">
        <v>43070</v>
      </c>
      <c r="G621" s="648"/>
      <c r="H621" s="1171">
        <v>1471050.28</v>
      </c>
      <c r="I621" s="1171">
        <v>1471050.28</v>
      </c>
      <c r="J621" s="1171">
        <v>1457580.92</v>
      </c>
      <c r="K621" s="1171">
        <v>1323924.32</v>
      </c>
      <c r="L621" s="1171">
        <v>1432130.84</v>
      </c>
      <c r="M621" s="1171">
        <v>-25716.11</v>
      </c>
      <c r="N621" s="1171">
        <v>0</v>
      </c>
      <c r="O621" s="1171">
        <v>0</v>
      </c>
      <c r="P621" s="1171">
        <v>63206.63</v>
      </c>
      <c r="Q621" s="1171">
        <v>79240.3</v>
      </c>
      <c r="R621" s="1171">
        <v>158464.15</v>
      </c>
      <c r="S621" s="1171">
        <v>158701.20000000001</v>
      </c>
      <c r="T621" s="1171">
        <v>158464.15</v>
      </c>
      <c r="U621" s="569"/>
      <c r="V621" s="569">
        <f t="shared" si="298"/>
        <v>577778.31208333338</v>
      </c>
      <c r="W621" s="1100"/>
      <c r="X621" s="1101"/>
      <c r="Y621" s="591">
        <f t="shared" si="314"/>
        <v>0</v>
      </c>
      <c r="Z621" s="899">
        <f t="shared" si="314"/>
        <v>0</v>
      </c>
      <c r="AA621" s="899">
        <f t="shared" si="314"/>
        <v>0</v>
      </c>
      <c r="AB621" s="1080">
        <f t="shared" si="303"/>
        <v>158464.15</v>
      </c>
      <c r="AC621" s="1079">
        <f t="shared" si="304"/>
        <v>0</v>
      </c>
      <c r="AD621" s="899">
        <f t="shared" si="313"/>
        <v>0</v>
      </c>
      <c r="AE621" s="903">
        <f t="shared" si="310"/>
        <v>0</v>
      </c>
      <c r="AF621" s="1080">
        <f t="shared" si="311"/>
        <v>158464.15</v>
      </c>
      <c r="AG621" s="1081">
        <f t="shared" si="305"/>
        <v>158464.15</v>
      </c>
      <c r="AH621" s="1079">
        <f t="shared" si="306"/>
        <v>0</v>
      </c>
      <c r="AI621" s="901">
        <f t="shared" si="312"/>
        <v>0</v>
      </c>
      <c r="AJ621" s="899">
        <f t="shared" si="312"/>
        <v>0</v>
      </c>
      <c r="AK621" s="899">
        <f t="shared" si="312"/>
        <v>0</v>
      </c>
      <c r="AL621" s="1080">
        <f t="shared" si="307"/>
        <v>577778.31208333338</v>
      </c>
      <c r="AM621" s="1079">
        <f t="shared" si="308"/>
        <v>0</v>
      </c>
      <c r="AN621" s="899">
        <f t="shared" si="299"/>
        <v>0</v>
      </c>
      <c r="AO621" s="899">
        <f t="shared" si="300"/>
        <v>0</v>
      </c>
      <c r="AP621" s="899">
        <f t="shared" si="309"/>
        <v>577778.31208333338</v>
      </c>
      <c r="AQ621" s="1081">
        <f t="shared" si="293"/>
        <v>577778.31208333338</v>
      </c>
      <c r="AR621" s="1079">
        <f t="shared" si="301"/>
        <v>0</v>
      </c>
      <c r="AS621" s="153"/>
      <c r="AT621" s="1082" t="s">
        <v>2782</v>
      </c>
      <c r="AU621" s="523"/>
      <c r="AV621" s="1083" t="str">
        <f t="shared" si="302"/>
        <v>CA</v>
      </c>
      <c r="AW621" s="1083" t="str">
        <f t="shared" si="302"/>
        <v>CL</v>
      </c>
      <c r="AX621" s="1083" t="str">
        <f t="shared" si="302"/>
        <v>AIC</v>
      </c>
      <c r="AY621" s="1083" t="str">
        <f t="shared" si="291"/>
        <v>ERB</v>
      </c>
      <c r="AZ621" s="1083" t="str">
        <f t="shared" si="291"/>
        <v>GRB</v>
      </c>
      <c r="BA621" s="1083" t="str">
        <f t="shared" si="291"/>
        <v>Non-Op</v>
      </c>
      <c r="BC621" s="623"/>
      <c r="BD621" s="623"/>
      <c r="BF621" s="623"/>
      <c r="BG621" s="623"/>
      <c r="BH621" s="623"/>
      <c r="BI621" s="623"/>
      <c r="BJ621" s="623"/>
      <c r="BK621" s="623"/>
      <c r="BL621" s="623"/>
      <c r="BN621" s="634"/>
    </row>
    <row r="622" spans="1:66" s="638" customFormat="1" ht="12" customHeight="1">
      <c r="A622" s="581">
        <v>18237292</v>
      </c>
      <c r="B622" s="581" t="s">
        <v>3899</v>
      </c>
      <c r="C622" s="593" t="s">
        <v>1945</v>
      </c>
      <c r="D622" s="648" t="s">
        <v>1384</v>
      </c>
      <c r="E622" s="648"/>
      <c r="F622" s="668">
        <v>43101</v>
      </c>
      <c r="G622" s="648"/>
      <c r="H622" s="1171">
        <v>0</v>
      </c>
      <c r="I622" s="1171">
        <v>559627.68000000005</v>
      </c>
      <c r="J622" s="1171">
        <v>559627.68000000005</v>
      </c>
      <c r="K622" s="1171">
        <v>0</v>
      </c>
      <c r="L622" s="1171">
        <v>1134100.8400000001</v>
      </c>
      <c r="M622" s="1171">
        <v>2052579.05</v>
      </c>
      <c r="N622" s="1171">
        <v>2367240.79</v>
      </c>
      <c r="O622" s="1171">
        <v>2625448.7999999998</v>
      </c>
      <c r="P622" s="1171">
        <v>3089983.88</v>
      </c>
      <c r="Q622" s="1171">
        <v>3738147.2</v>
      </c>
      <c r="R622" s="1171">
        <v>4711338.2699999996</v>
      </c>
      <c r="S622" s="1171">
        <v>4906063.5199999996</v>
      </c>
      <c r="T622" s="1171">
        <v>7355292.0300000003</v>
      </c>
      <c r="U622" s="569"/>
      <c r="V622" s="569">
        <f t="shared" si="298"/>
        <v>2451816.9770833333</v>
      </c>
      <c r="W622" s="1100"/>
      <c r="X622" s="1101"/>
      <c r="Y622" s="591">
        <f t="shared" si="314"/>
        <v>0</v>
      </c>
      <c r="Z622" s="899">
        <f t="shared" si="314"/>
        <v>0</v>
      </c>
      <c r="AA622" s="899">
        <f t="shared" si="314"/>
        <v>0</v>
      </c>
      <c r="AB622" s="1080">
        <f t="shared" si="303"/>
        <v>7355292.0300000003</v>
      </c>
      <c r="AC622" s="1079">
        <f t="shared" si="304"/>
        <v>0</v>
      </c>
      <c r="AD622" s="899">
        <f t="shared" si="313"/>
        <v>0</v>
      </c>
      <c r="AE622" s="903">
        <f t="shared" si="310"/>
        <v>0</v>
      </c>
      <c r="AF622" s="1080">
        <f t="shared" si="311"/>
        <v>7355292.0300000003</v>
      </c>
      <c r="AG622" s="1081">
        <f t="shared" si="305"/>
        <v>7355292.0300000003</v>
      </c>
      <c r="AH622" s="1079">
        <f t="shared" si="306"/>
        <v>0</v>
      </c>
      <c r="AI622" s="901">
        <f t="shared" si="312"/>
        <v>0</v>
      </c>
      <c r="AJ622" s="899">
        <f t="shared" si="312"/>
        <v>0</v>
      </c>
      <c r="AK622" s="899">
        <f t="shared" si="312"/>
        <v>0</v>
      </c>
      <c r="AL622" s="1080">
        <f t="shared" si="307"/>
        <v>2451816.9770833333</v>
      </c>
      <c r="AM622" s="1079">
        <f t="shared" si="308"/>
        <v>0</v>
      </c>
      <c r="AN622" s="899">
        <f t="shared" si="299"/>
        <v>0</v>
      </c>
      <c r="AO622" s="899">
        <f t="shared" si="300"/>
        <v>0</v>
      </c>
      <c r="AP622" s="899">
        <f t="shared" si="309"/>
        <v>2451816.9770833333</v>
      </c>
      <c r="AQ622" s="1081">
        <f t="shared" ref="AQ622" si="318">SUM(AN622:AP622)</f>
        <v>2451816.9770833333</v>
      </c>
      <c r="AR622" s="1079">
        <f t="shared" si="301"/>
        <v>0</v>
      </c>
      <c r="AS622" s="153"/>
      <c r="AT622" s="1082" t="s">
        <v>2782</v>
      </c>
      <c r="AU622" s="523"/>
      <c r="AV622" s="1083" t="str">
        <f t="shared" si="302"/>
        <v>CA</v>
      </c>
      <c r="AW622" s="1083" t="str">
        <f t="shared" si="302"/>
        <v>CL</v>
      </c>
      <c r="AX622" s="1083" t="str">
        <f t="shared" si="302"/>
        <v>AIC</v>
      </c>
      <c r="AY622" s="1083" t="str">
        <f t="shared" si="291"/>
        <v>ERB</v>
      </c>
      <c r="AZ622" s="1083" t="str">
        <f t="shared" si="291"/>
        <v>GRB</v>
      </c>
      <c r="BA622" s="1083" t="str">
        <f t="shared" si="291"/>
        <v>Non-Op</v>
      </c>
      <c r="BC622" s="623"/>
      <c r="BD622" s="623"/>
      <c r="BF622" s="623"/>
      <c r="BG622" s="623"/>
      <c r="BH622" s="623"/>
      <c r="BI622" s="623"/>
      <c r="BJ622" s="623"/>
      <c r="BK622" s="623"/>
      <c r="BL622" s="623"/>
      <c r="BN622" s="634"/>
    </row>
    <row r="623" spans="1:66" s="638" customFormat="1" ht="12" customHeight="1">
      <c r="A623" s="581">
        <v>18237302</v>
      </c>
      <c r="B623" s="581" t="s">
        <v>3900</v>
      </c>
      <c r="C623" s="593" t="s">
        <v>1946</v>
      </c>
      <c r="D623" s="648" t="s">
        <v>1384</v>
      </c>
      <c r="E623" s="648"/>
      <c r="F623" s="668">
        <v>43070</v>
      </c>
      <c r="G623" s="648"/>
      <c r="H623" s="1171">
        <v>0</v>
      </c>
      <c r="I623" s="1171">
        <v>24318.55</v>
      </c>
      <c r="J623" s="1171">
        <v>24318.55</v>
      </c>
      <c r="K623" s="1171">
        <v>0</v>
      </c>
      <c r="L623" s="1171">
        <v>38481.870000000003</v>
      </c>
      <c r="M623" s="1171">
        <v>38481.870000000003</v>
      </c>
      <c r="N623" s="1171">
        <v>0</v>
      </c>
      <c r="O623" s="1171">
        <v>0</v>
      </c>
      <c r="P623" s="1171">
        <v>0</v>
      </c>
      <c r="Q623" s="1171">
        <v>0</v>
      </c>
      <c r="R623" s="1171">
        <v>0</v>
      </c>
      <c r="S623" s="1171">
        <v>0</v>
      </c>
      <c r="T623" s="1171">
        <v>0</v>
      </c>
      <c r="U623" s="569"/>
      <c r="V623" s="569">
        <f t="shared" si="298"/>
        <v>10466.736666666666</v>
      </c>
      <c r="W623" s="1100"/>
      <c r="X623" s="1101"/>
      <c r="Y623" s="591">
        <f t="shared" si="314"/>
        <v>0</v>
      </c>
      <c r="Z623" s="899">
        <f t="shared" si="314"/>
        <v>0</v>
      </c>
      <c r="AA623" s="899">
        <f t="shared" si="314"/>
        <v>0</v>
      </c>
      <c r="AB623" s="1080">
        <f t="shared" si="303"/>
        <v>0</v>
      </c>
      <c r="AC623" s="1079">
        <f t="shared" si="304"/>
        <v>0</v>
      </c>
      <c r="AD623" s="899">
        <f t="shared" si="313"/>
        <v>0</v>
      </c>
      <c r="AE623" s="903">
        <f t="shared" si="310"/>
        <v>0</v>
      </c>
      <c r="AF623" s="1080">
        <f t="shared" si="311"/>
        <v>0</v>
      </c>
      <c r="AG623" s="1081">
        <f t="shared" si="305"/>
        <v>0</v>
      </c>
      <c r="AH623" s="1079">
        <f t="shared" si="306"/>
        <v>0</v>
      </c>
      <c r="AI623" s="901">
        <f t="shared" si="312"/>
        <v>0</v>
      </c>
      <c r="AJ623" s="899">
        <f t="shared" si="312"/>
        <v>0</v>
      </c>
      <c r="AK623" s="899">
        <f t="shared" si="312"/>
        <v>0</v>
      </c>
      <c r="AL623" s="1080">
        <f t="shared" si="307"/>
        <v>10466.736666666666</v>
      </c>
      <c r="AM623" s="1079">
        <f t="shared" si="308"/>
        <v>0</v>
      </c>
      <c r="AN623" s="899">
        <f t="shared" si="299"/>
        <v>0</v>
      </c>
      <c r="AO623" s="899">
        <f t="shared" si="300"/>
        <v>0</v>
      </c>
      <c r="AP623" s="899">
        <f t="shared" si="309"/>
        <v>10466.736666666666</v>
      </c>
      <c r="AQ623" s="1081">
        <f t="shared" si="293"/>
        <v>10466.736666666666</v>
      </c>
      <c r="AR623" s="1079">
        <f t="shared" si="301"/>
        <v>0</v>
      </c>
      <c r="AS623" s="153"/>
      <c r="AT623" s="1082" t="s">
        <v>2782</v>
      </c>
      <c r="AU623" s="523"/>
      <c r="AV623" s="1083" t="str">
        <f t="shared" si="302"/>
        <v>CA</v>
      </c>
      <c r="AW623" s="1083" t="str">
        <f t="shared" si="302"/>
        <v>CL</v>
      </c>
      <c r="AX623" s="1083" t="str">
        <f t="shared" si="302"/>
        <v>AIC</v>
      </c>
      <c r="AY623" s="1083" t="str">
        <f t="shared" si="291"/>
        <v>ERB</v>
      </c>
      <c r="AZ623" s="1083" t="str">
        <f t="shared" si="291"/>
        <v>GRB</v>
      </c>
      <c r="BA623" s="1083" t="str">
        <f t="shared" si="291"/>
        <v>Non-Op</v>
      </c>
      <c r="BC623" s="623"/>
      <c r="BD623" s="623"/>
      <c r="BF623" s="623"/>
      <c r="BG623" s="623"/>
      <c r="BH623" s="623"/>
      <c r="BI623" s="623"/>
      <c r="BJ623" s="623"/>
      <c r="BK623" s="623"/>
      <c r="BL623" s="623"/>
      <c r="BN623" s="634"/>
    </row>
    <row r="624" spans="1:66" s="638" customFormat="1" ht="12" customHeight="1">
      <c r="A624" s="582">
        <v>18237311</v>
      </c>
      <c r="B624" s="583" t="s">
        <v>3901</v>
      </c>
      <c r="C624" s="594" t="s">
        <v>1947</v>
      </c>
      <c r="D624" s="648" t="s">
        <v>1384</v>
      </c>
      <c r="E624" s="648"/>
      <c r="F624" s="654">
        <v>43101</v>
      </c>
      <c r="G624" s="648"/>
      <c r="H624" s="1171">
        <v>324704.71999999997</v>
      </c>
      <c r="I624" s="1171">
        <v>345531.94</v>
      </c>
      <c r="J624" s="1171">
        <v>365369.62</v>
      </c>
      <c r="K624" s="1171">
        <v>386115.68</v>
      </c>
      <c r="L624" s="1171">
        <v>408812.55</v>
      </c>
      <c r="M624" s="1171">
        <v>110325.75999999999</v>
      </c>
      <c r="N624" s="1171">
        <v>138730.71</v>
      </c>
      <c r="O624" s="1171">
        <v>160051.78</v>
      </c>
      <c r="P624" s="1171">
        <v>182750.83</v>
      </c>
      <c r="Q624" s="1171">
        <v>206745.8</v>
      </c>
      <c r="R624" s="1171">
        <v>230266.11</v>
      </c>
      <c r="S624" s="1171">
        <v>253817.8</v>
      </c>
      <c r="T624" s="1171">
        <v>277819.43</v>
      </c>
      <c r="U624" s="569"/>
      <c r="V624" s="569">
        <f t="shared" si="298"/>
        <v>257481.72124999994</v>
      </c>
      <c r="W624" s="1100"/>
      <c r="X624" s="1101"/>
      <c r="Y624" s="591">
        <f t="shared" si="314"/>
        <v>0</v>
      </c>
      <c r="Z624" s="899">
        <f t="shared" si="314"/>
        <v>0</v>
      </c>
      <c r="AA624" s="899">
        <f t="shared" si="314"/>
        <v>0</v>
      </c>
      <c r="AB624" s="1080">
        <f t="shared" si="303"/>
        <v>277819.43</v>
      </c>
      <c r="AC624" s="1079">
        <f t="shared" si="304"/>
        <v>0</v>
      </c>
      <c r="AD624" s="899">
        <f t="shared" si="313"/>
        <v>0</v>
      </c>
      <c r="AE624" s="903">
        <f t="shared" si="310"/>
        <v>0</v>
      </c>
      <c r="AF624" s="1080">
        <f t="shared" si="311"/>
        <v>277819.43</v>
      </c>
      <c r="AG624" s="1081">
        <f t="shared" si="305"/>
        <v>277819.43</v>
      </c>
      <c r="AH624" s="1079">
        <f t="shared" si="306"/>
        <v>0</v>
      </c>
      <c r="AI624" s="901">
        <f t="shared" si="312"/>
        <v>0</v>
      </c>
      <c r="AJ624" s="899">
        <f t="shared" si="312"/>
        <v>0</v>
      </c>
      <c r="AK624" s="899">
        <f t="shared" si="312"/>
        <v>0</v>
      </c>
      <c r="AL624" s="1080">
        <f t="shared" si="307"/>
        <v>257481.72124999994</v>
      </c>
      <c r="AM624" s="1079">
        <f t="shared" si="308"/>
        <v>0</v>
      </c>
      <c r="AN624" s="899">
        <f t="shared" si="299"/>
        <v>0</v>
      </c>
      <c r="AO624" s="899">
        <f t="shared" si="300"/>
        <v>0</v>
      </c>
      <c r="AP624" s="899">
        <f t="shared" si="309"/>
        <v>257481.72124999994</v>
      </c>
      <c r="AQ624" s="1081">
        <f t="shared" ref="AQ624:AQ625" si="319">SUM(AN624:AP624)</f>
        <v>257481.72124999994</v>
      </c>
      <c r="AR624" s="1079">
        <f t="shared" si="301"/>
        <v>0</v>
      </c>
      <c r="AS624" s="153"/>
      <c r="AT624" s="1082" t="s">
        <v>2782</v>
      </c>
      <c r="AU624" s="523"/>
      <c r="AV624" s="1083" t="str">
        <f t="shared" si="302"/>
        <v>CA</v>
      </c>
      <c r="AW624" s="1083" t="str">
        <f t="shared" si="302"/>
        <v>CL</v>
      </c>
      <c r="AX624" s="1083" t="str">
        <f t="shared" si="302"/>
        <v>AIC</v>
      </c>
      <c r="AY624" s="1083" t="str">
        <f t="shared" si="291"/>
        <v>ERB</v>
      </c>
      <c r="AZ624" s="1083" t="str">
        <f t="shared" si="291"/>
        <v>GRB</v>
      </c>
      <c r="BA624" s="1083" t="str">
        <f t="shared" si="291"/>
        <v>Non-Op</v>
      </c>
      <c r="BC624" s="623"/>
      <c r="BD624" s="623"/>
      <c r="BF624" s="623"/>
      <c r="BG624" s="623"/>
      <c r="BH624" s="623"/>
      <c r="BI624" s="623"/>
      <c r="BJ624" s="623"/>
      <c r="BK624" s="623"/>
      <c r="BL624" s="623"/>
      <c r="BN624" s="634"/>
    </row>
    <row r="625" spans="1:66" s="638" customFormat="1" ht="12" customHeight="1">
      <c r="A625" s="581">
        <v>18237321</v>
      </c>
      <c r="B625" s="581" t="s">
        <v>3902</v>
      </c>
      <c r="C625" s="593" t="s">
        <v>1948</v>
      </c>
      <c r="D625" s="648" t="s">
        <v>1384</v>
      </c>
      <c r="E625" s="648"/>
      <c r="F625" s="668">
        <v>43101</v>
      </c>
      <c r="G625" s="648"/>
      <c r="H625" s="1171">
        <v>139314.9</v>
      </c>
      <c r="I625" s="1171">
        <v>150598.29999999999</v>
      </c>
      <c r="J625" s="1171">
        <v>165040.18</v>
      </c>
      <c r="K625" s="1171">
        <v>181836.26</v>
      </c>
      <c r="L625" s="1171">
        <v>204589.02</v>
      </c>
      <c r="M625" s="1171">
        <v>96058.880000000005</v>
      </c>
      <c r="N625" s="1171">
        <v>134000.01</v>
      </c>
      <c r="O625" s="1171">
        <v>164360.79</v>
      </c>
      <c r="P625" s="1171">
        <v>197367.99</v>
      </c>
      <c r="Q625" s="1171">
        <v>233153.26</v>
      </c>
      <c r="R625" s="1171">
        <v>268987.62</v>
      </c>
      <c r="S625" s="1171">
        <v>306288.98</v>
      </c>
      <c r="T625" s="1171">
        <v>345355.01</v>
      </c>
      <c r="U625" s="569"/>
      <c r="V625" s="569">
        <f t="shared" si="298"/>
        <v>195384.68708333335</v>
      </c>
      <c r="W625" s="1100"/>
      <c r="X625" s="1101"/>
      <c r="Y625" s="591">
        <f t="shared" si="314"/>
        <v>0</v>
      </c>
      <c r="Z625" s="899">
        <f t="shared" si="314"/>
        <v>0</v>
      </c>
      <c r="AA625" s="899">
        <f t="shared" si="314"/>
        <v>0</v>
      </c>
      <c r="AB625" s="1080">
        <f t="shared" si="303"/>
        <v>345355.01</v>
      </c>
      <c r="AC625" s="1079">
        <f t="shared" si="304"/>
        <v>0</v>
      </c>
      <c r="AD625" s="899">
        <f t="shared" si="313"/>
        <v>0</v>
      </c>
      <c r="AE625" s="903">
        <f t="shared" si="310"/>
        <v>0</v>
      </c>
      <c r="AF625" s="1080">
        <f t="shared" si="311"/>
        <v>345355.01</v>
      </c>
      <c r="AG625" s="1081">
        <f t="shared" si="305"/>
        <v>345355.01</v>
      </c>
      <c r="AH625" s="1079">
        <f t="shared" si="306"/>
        <v>0</v>
      </c>
      <c r="AI625" s="901">
        <f t="shared" ref="AI625:AK644" si="320">IF($D625=AI$5,$V625,0)</f>
        <v>0</v>
      </c>
      <c r="AJ625" s="899">
        <f t="shared" si="320"/>
        <v>0</v>
      </c>
      <c r="AK625" s="899">
        <f t="shared" si="320"/>
        <v>0</v>
      </c>
      <c r="AL625" s="1080">
        <f t="shared" si="307"/>
        <v>195384.68708333335</v>
      </c>
      <c r="AM625" s="1079">
        <f t="shared" si="308"/>
        <v>0</v>
      </c>
      <c r="AN625" s="899">
        <f t="shared" si="299"/>
        <v>0</v>
      </c>
      <c r="AO625" s="899">
        <f t="shared" si="300"/>
        <v>0</v>
      </c>
      <c r="AP625" s="899">
        <f t="shared" si="309"/>
        <v>195384.68708333335</v>
      </c>
      <c r="AQ625" s="1081">
        <f t="shared" si="319"/>
        <v>195384.68708333335</v>
      </c>
      <c r="AR625" s="1079">
        <f t="shared" si="301"/>
        <v>0</v>
      </c>
      <c r="AS625" s="153"/>
      <c r="AT625" s="1082" t="s">
        <v>2782</v>
      </c>
      <c r="AU625" s="523"/>
      <c r="AV625" s="1083" t="str">
        <f t="shared" si="302"/>
        <v>CA</v>
      </c>
      <c r="AW625" s="1083" t="str">
        <f t="shared" si="302"/>
        <v>CL</v>
      </c>
      <c r="AX625" s="1083" t="str">
        <f t="shared" si="302"/>
        <v>AIC</v>
      </c>
      <c r="AY625" s="1083" t="str">
        <f t="shared" si="291"/>
        <v>ERB</v>
      </c>
      <c r="AZ625" s="1083" t="str">
        <f t="shared" si="291"/>
        <v>GRB</v>
      </c>
      <c r="BA625" s="1083" t="str">
        <f t="shared" si="291"/>
        <v>Non-Op</v>
      </c>
      <c r="BC625" s="623"/>
      <c r="BD625" s="623"/>
      <c r="BF625" s="623"/>
      <c r="BG625" s="623"/>
      <c r="BH625" s="623"/>
      <c r="BI625" s="623"/>
      <c r="BJ625" s="623"/>
      <c r="BK625" s="623"/>
      <c r="BL625" s="623"/>
      <c r="BN625" s="634"/>
    </row>
    <row r="626" spans="1:66" s="638" customFormat="1" ht="12" customHeight="1">
      <c r="A626" s="581">
        <v>18237331</v>
      </c>
      <c r="B626" s="581" t="s">
        <v>3903</v>
      </c>
      <c r="C626" s="593" t="s">
        <v>1949</v>
      </c>
      <c r="D626" s="648" t="s">
        <v>1384</v>
      </c>
      <c r="E626" s="648"/>
      <c r="F626" s="668">
        <v>43070</v>
      </c>
      <c r="G626" s="648"/>
      <c r="H626" s="1171">
        <v>99756.37</v>
      </c>
      <c r="I626" s="1171">
        <v>105891.77</v>
      </c>
      <c r="J626" s="1171">
        <v>110806.54</v>
      </c>
      <c r="K626" s="1171">
        <v>115754.14</v>
      </c>
      <c r="L626" s="1171">
        <v>120925.51</v>
      </c>
      <c r="M626" s="1171">
        <v>26724.82</v>
      </c>
      <c r="N626" s="1171">
        <v>31638.16</v>
      </c>
      <c r="O626" s="1171">
        <v>35056.65</v>
      </c>
      <c r="P626" s="1171">
        <v>38470.69</v>
      </c>
      <c r="Q626" s="1171">
        <v>41913.370000000003</v>
      </c>
      <c r="R626" s="1171">
        <v>45149.2</v>
      </c>
      <c r="S626" s="1171">
        <v>48259.68</v>
      </c>
      <c r="T626" s="1171">
        <v>51312.44</v>
      </c>
      <c r="U626" s="569"/>
      <c r="V626" s="569">
        <f t="shared" si="298"/>
        <v>66343.744583333333</v>
      </c>
      <c r="W626" s="1100"/>
      <c r="X626" s="1101"/>
      <c r="Y626" s="591">
        <f t="shared" si="314"/>
        <v>0</v>
      </c>
      <c r="Z626" s="899">
        <f t="shared" si="314"/>
        <v>0</v>
      </c>
      <c r="AA626" s="899">
        <f t="shared" si="314"/>
        <v>0</v>
      </c>
      <c r="AB626" s="1080">
        <f t="shared" si="303"/>
        <v>51312.44</v>
      </c>
      <c r="AC626" s="1079">
        <f t="shared" si="304"/>
        <v>0</v>
      </c>
      <c r="AD626" s="899">
        <f t="shared" si="313"/>
        <v>0</v>
      </c>
      <c r="AE626" s="903">
        <f t="shared" si="310"/>
        <v>0</v>
      </c>
      <c r="AF626" s="1080">
        <f t="shared" si="311"/>
        <v>51312.44</v>
      </c>
      <c r="AG626" s="1081">
        <f t="shared" si="305"/>
        <v>51312.44</v>
      </c>
      <c r="AH626" s="1079">
        <f t="shared" si="306"/>
        <v>0</v>
      </c>
      <c r="AI626" s="901">
        <f t="shared" si="320"/>
        <v>0</v>
      </c>
      <c r="AJ626" s="899">
        <f t="shared" si="320"/>
        <v>0</v>
      </c>
      <c r="AK626" s="899">
        <f t="shared" si="320"/>
        <v>0</v>
      </c>
      <c r="AL626" s="1080">
        <f t="shared" si="307"/>
        <v>66343.744583333333</v>
      </c>
      <c r="AM626" s="1079">
        <f t="shared" si="308"/>
        <v>0</v>
      </c>
      <c r="AN626" s="899">
        <f t="shared" si="299"/>
        <v>0</v>
      </c>
      <c r="AO626" s="899">
        <f t="shared" si="300"/>
        <v>0</v>
      </c>
      <c r="AP626" s="899">
        <f t="shared" si="309"/>
        <v>66343.744583333333</v>
      </c>
      <c r="AQ626" s="1081">
        <f t="shared" si="293"/>
        <v>66343.744583333333</v>
      </c>
      <c r="AR626" s="1079">
        <f t="shared" si="301"/>
        <v>0</v>
      </c>
      <c r="AS626" s="153"/>
      <c r="AT626" s="1082" t="s">
        <v>2782</v>
      </c>
      <c r="AU626" s="523"/>
      <c r="AV626" s="1083" t="str">
        <f t="shared" si="302"/>
        <v>CA</v>
      </c>
      <c r="AW626" s="1083" t="str">
        <f t="shared" si="302"/>
        <v>CL</v>
      </c>
      <c r="AX626" s="1083" t="str">
        <f t="shared" si="302"/>
        <v>AIC</v>
      </c>
      <c r="AY626" s="1083" t="str">
        <f t="shared" si="291"/>
        <v>ERB</v>
      </c>
      <c r="AZ626" s="1083" t="str">
        <f t="shared" si="291"/>
        <v>GRB</v>
      </c>
      <c r="BA626" s="1083" t="str">
        <f t="shared" si="291"/>
        <v>Non-Op</v>
      </c>
      <c r="BC626" s="623"/>
      <c r="BD626" s="623"/>
      <c r="BF626" s="623"/>
      <c r="BG626" s="623"/>
      <c r="BH626" s="623"/>
      <c r="BI626" s="623"/>
      <c r="BJ626" s="623"/>
      <c r="BK626" s="623"/>
      <c r="BL626" s="623"/>
      <c r="BN626" s="634"/>
    </row>
    <row r="627" spans="1:66" s="638" customFormat="1" ht="12" customHeight="1">
      <c r="A627" s="581">
        <v>18237341</v>
      </c>
      <c r="B627" s="581" t="s">
        <v>3904</v>
      </c>
      <c r="C627" s="593" t="s">
        <v>1934</v>
      </c>
      <c r="D627" s="648" t="s">
        <v>1384</v>
      </c>
      <c r="E627" s="648"/>
      <c r="F627" s="668">
        <v>43101</v>
      </c>
      <c r="G627" s="648"/>
      <c r="H627" s="1171">
        <v>0</v>
      </c>
      <c r="I627" s="1171">
        <v>8757.9</v>
      </c>
      <c r="J627" s="1171">
        <v>19549.189999999999</v>
      </c>
      <c r="K627" s="1171">
        <v>0</v>
      </c>
      <c r="L627" s="1171">
        <v>6919.01</v>
      </c>
      <c r="M627" s="1171">
        <v>15673.81</v>
      </c>
      <c r="N627" s="1171">
        <v>47737</v>
      </c>
      <c r="O627" s="1171">
        <v>49825.59</v>
      </c>
      <c r="P627" s="1171">
        <v>49825.59</v>
      </c>
      <c r="Q627" s="1171">
        <v>43582.84</v>
      </c>
      <c r="R627" s="1171">
        <v>43582.84</v>
      </c>
      <c r="S627" s="1171">
        <v>43481.440000000002</v>
      </c>
      <c r="T627" s="1171">
        <v>16502.25</v>
      </c>
      <c r="U627" s="569"/>
      <c r="V627" s="569">
        <f t="shared" si="298"/>
        <v>28098.861250000002</v>
      </c>
      <c r="W627" s="1100"/>
      <c r="X627" s="1101"/>
      <c r="Y627" s="591">
        <f t="shared" si="314"/>
        <v>0</v>
      </c>
      <c r="Z627" s="899">
        <f t="shared" si="314"/>
        <v>0</v>
      </c>
      <c r="AA627" s="899">
        <f t="shared" si="314"/>
        <v>0</v>
      </c>
      <c r="AB627" s="1080">
        <f t="shared" si="303"/>
        <v>16502.25</v>
      </c>
      <c r="AC627" s="1079">
        <f t="shared" si="304"/>
        <v>0</v>
      </c>
      <c r="AD627" s="899">
        <f t="shared" si="313"/>
        <v>0</v>
      </c>
      <c r="AE627" s="903">
        <f t="shared" si="310"/>
        <v>0</v>
      </c>
      <c r="AF627" s="1080">
        <f t="shared" si="311"/>
        <v>16502.25</v>
      </c>
      <c r="AG627" s="1081">
        <f t="shared" si="305"/>
        <v>16502.25</v>
      </c>
      <c r="AH627" s="1079">
        <f t="shared" si="306"/>
        <v>0</v>
      </c>
      <c r="AI627" s="901">
        <f t="shared" si="320"/>
        <v>0</v>
      </c>
      <c r="AJ627" s="899">
        <f t="shared" si="320"/>
        <v>0</v>
      </c>
      <c r="AK627" s="899">
        <f t="shared" si="320"/>
        <v>0</v>
      </c>
      <c r="AL627" s="1080">
        <f t="shared" si="307"/>
        <v>28098.861250000002</v>
      </c>
      <c r="AM627" s="1079">
        <f t="shared" si="308"/>
        <v>0</v>
      </c>
      <c r="AN627" s="899">
        <f t="shared" si="299"/>
        <v>0</v>
      </c>
      <c r="AO627" s="899">
        <f t="shared" si="300"/>
        <v>0</v>
      </c>
      <c r="AP627" s="899">
        <f t="shared" si="309"/>
        <v>28098.861250000002</v>
      </c>
      <c r="AQ627" s="1081">
        <f t="shared" ref="AQ627:AQ630" si="321">SUM(AN627:AP627)</f>
        <v>28098.861250000002</v>
      </c>
      <c r="AR627" s="1079">
        <f t="shared" si="301"/>
        <v>0</v>
      </c>
      <c r="AS627" s="153"/>
      <c r="AT627" s="1082" t="s">
        <v>2782</v>
      </c>
      <c r="AU627" s="523"/>
      <c r="AV627" s="1083" t="str">
        <f t="shared" si="302"/>
        <v>CA</v>
      </c>
      <c r="AW627" s="1083" t="str">
        <f t="shared" si="302"/>
        <v>CL</v>
      </c>
      <c r="AX627" s="1083" t="str">
        <f t="shared" si="302"/>
        <v>AIC</v>
      </c>
      <c r="AY627" s="1083" t="str">
        <f t="shared" si="291"/>
        <v>ERB</v>
      </c>
      <c r="AZ627" s="1083" t="str">
        <f t="shared" si="291"/>
        <v>GRB</v>
      </c>
      <c r="BA627" s="1083" t="str">
        <f t="shared" si="291"/>
        <v>Non-Op</v>
      </c>
      <c r="BC627" s="623"/>
      <c r="BD627" s="623"/>
      <c r="BF627" s="623"/>
      <c r="BG627" s="623"/>
      <c r="BH627" s="623"/>
      <c r="BI627" s="623"/>
      <c r="BJ627" s="623"/>
      <c r="BK627" s="623"/>
      <c r="BL627" s="623"/>
      <c r="BN627" s="634"/>
    </row>
    <row r="628" spans="1:66" s="638" customFormat="1" ht="12" customHeight="1">
      <c r="A628" s="581">
        <v>18237351</v>
      </c>
      <c r="B628" s="581" t="s">
        <v>3905</v>
      </c>
      <c r="C628" s="593" t="s">
        <v>1950</v>
      </c>
      <c r="D628" s="648" t="s">
        <v>1384</v>
      </c>
      <c r="E628" s="648"/>
      <c r="F628" s="668">
        <v>43101</v>
      </c>
      <c r="G628" s="648"/>
      <c r="H628" s="1171">
        <v>0</v>
      </c>
      <c r="I628" s="1171">
        <v>0</v>
      </c>
      <c r="J628" s="1171">
        <v>0</v>
      </c>
      <c r="K628" s="1171">
        <v>0</v>
      </c>
      <c r="L628" s="1171">
        <v>61.94</v>
      </c>
      <c r="M628" s="1171">
        <v>6611.78</v>
      </c>
      <c r="N628" s="1171">
        <v>0</v>
      </c>
      <c r="O628" s="1171">
        <v>10447.469999999999</v>
      </c>
      <c r="P628" s="1171">
        <v>22788.05</v>
      </c>
      <c r="Q628" s="1171">
        <v>30259.74</v>
      </c>
      <c r="R628" s="1171">
        <v>45065.38</v>
      </c>
      <c r="S628" s="1171">
        <v>61593.34</v>
      </c>
      <c r="T628" s="1171">
        <v>79668.59</v>
      </c>
      <c r="U628" s="569"/>
      <c r="V628" s="569">
        <f t="shared" si="298"/>
        <v>18055.166249999998</v>
      </c>
      <c r="W628" s="1100"/>
      <c r="X628" s="1101"/>
      <c r="Y628" s="591">
        <f t="shared" si="314"/>
        <v>0</v>
      </c>
      <c r="Z628" s="899">
        <f t="shared" si="314"/>
        <v>0</v>
      </c>
      <c r="AA628" s="899">
        <f t="shared" si="314"/>
        <v>0</v>
      </c>
      <c r="AB628" s="1080">
        <f t="shared" si="303"/>
        <v>79668.59</v>
      </c>
      <c r="AC628" s="1079">
        <f t="shared" si="304"/>
        <v>0</v>
      </c>
      <c r="AD628" s="899">
        <f t="shared" si="313"/>
        <v>0</v>
      </c>
      <c r="AE628" s="903">
        <f t="shared" si="310"/>
        <v>0</v>
      </c>
      <c r="AF628" s="1080">
        <f t="shared" si="311"/>
        <v>79668.59</v>
      </c>
      <c r="AG628" s="1081">
        <f t="shared" si="305"/>
        <v>79668.59</v>
      </c>
      <c r="AH628" s="1079">
        <f t="shared" si="306"/>
        <v>0</v>
      </c>
      <c r="AI628" s="901">
        <f t="shared" si="320"/>
        <v>0</v>
      </c>
      <c r="AJ628" s="899">
        <f t="shared" si="320"/>
        <v>0</v>
      </c>
      <c r="AK628" s="899">
        <f t="shared" si="320"/>
        <v>0</v>
      </c>
      <c r="AL628" s="1080">
        <f t="shared" si="307"/>
        <v>18055.166249999998</v>
      </c>
      <c r="AM628" s="1079">
        <f t="shared" si="308"/>
        <v>0</v>
      </c>
      <c r="AN628" s="899">
        <f t="shared" si="299"/>
        <v>0</v>
      </c>
      <c r="AO628" s="899">
        <f t="shared" si="300"/>
        <v>0</v>
      </c>
      <c r="AP628" s="899">
        <f t="shared" si="309"/>
        <v>18055.166249999998</v>
      </c>
      <c r="AQ628" s="1081">
        <f t="shared" si="321"/>
        <v>18055.166249999998</v>
      </c>
      <c r="AR628" s="1079">
        <f t="shared" si="301"/>
        <v>0</v>
      </c>
      <c r="AS628" s="153"/>
      <c r="AT628" s="1082" t="s">
        <v>2782</v>
      </c>
      <c r="AU628" s="523"/>
      <c r="AV628" s="1083" t="str">
        <f t="shared" si="302"/>
        <v>CA</v>
      </c>
      <c r="AW628" s="1083" t="str">
        <f t="shared" si="302"/>
        <v>CL</v>
      </c>
      <c r="AX628" s="1083" t="str">
        <f t="shared" si="302"/>
        <v>AIC</v>
      </c>
      <c r="AY628" s="1083" t="str">
        <f t="shared" si="291"/>
        <v>ERB</v>
      </c>
      <c r="AZ628" s="1083" t="str">
        <f t="shared" si="291"/>
        <v>GRB</v>
      </c>
      <c r="BA628" s="1083" t="str">
        <f t="shared" si="291"/>
        <v>Non-Op</v>
      </c>
      <c r="BC628" s="623"/>
      <c r="BD628" s="623"/>
      <c r="BF628" s="623"/>
      <c r="BG628" s="623"/>
      <c r="BH628" s="623"/>
      <c r="BI628" s="623"/>
      <c r="BJ628" s="623"/>
      <c r="BK628" s="623"/>
      <c r="BL628" s="623"/>
      <c r="BN628" s="634"/>
    </row>
    <row r="629" spans="1:66" s="638" customFormat="1" ht="12" customHeight="1">
      <c r="A629" s="582">
        <v>18237361</v>
      </c>
      <c r="B629" s="583" t="s">
        <v>3906</v>
      </c>
      <c r="C629" s="594" t="s">
        <v>1934</v>
      </c>
      <c r="D629" s="648" t="s">
        <v>1384</v>
      </c>
      <c r="E629" s="648"/>
      <c r="F629" s="654">
        <v>43101</v>
      </c>
      <c r="G629" s="648"/>
      <c r="H629" s="1171">
        <v>147787.79999999999</v>
      </c>
      <c r="I629" s="1171">
        <v>161110.89000000001</v>
      </c>
      <c r="J629" s="1171">
        <v>174393.96</v>
      </c>
      <c r="K629" s="1171">
        <v>189332.73</v>
      </c>
      <c r="L629" s="1171">
        <v>206920.19</v>
      </c>
      <c r="M629" s="1171">
        <v>80502.39</v>
      </c>
      <c r="N629" s="1171">
        <v>103788.2</v>
      </c>
      <c r="O629" s="1171">
        <v>121613.83</v>
      </c>
      <c r="P629" s="1171">
        <v>140844.54</v>
      </c>
      <c r="Q629" s="1171">
        <v>161371.4</v>
      </c>
      <c r="R629" s="1171">
        <v>181532.76</v>
      </c>
      <c r="S629" s="1171">
        <v>201394.46</v>
      </c>
      <c r="T629" s="1171">
        <v>221112.17</v>
      </c>
      <c r="U629" s="569"/>
      <c r="V629" s="569">
        <f t="shared" si="298"/>
        <v>158937.94458333333</v>
      </c>
      <c r="W629" s="1100"/>
      <c r="X629" s="1101"/>
      <c r="Y629" s="591">
        <f t="shared" si="314"/>
        <v>0</v>
      </c>
      <c r="Z629" s="899">
        <f t="shared" si="314"/>
        <v>0</v>
      </c>
      <c r="AA629" s="899">
        <f t="shared" si="314"/>
        <v>0</v>
      </c>
      <c r="AB629" s="1080">
        <f t="shared" si="303"/>
        <v>221112.17</v>
      </c>
      <c r="AC629" s="1079">
        <f t="shared" si="304"/>
        <v>0</v>
      </c>
      <c r="AD629" s="899">
        <f t="shared" si="313"/>
        <v>0</v>
      </c>
      <c r="AE629" s="903">
        <f t="shared" si="310"/>
        <v>0</v>
      </c>
      <c r="AF629" s="1080">
        <f t="shared" si="311"/>
        <v>221112.17</v>
      </c>
      <c r="AG629" s="1081">
        <f t="shared" si="305"/>
        <v>221112.17</v>
      </c>
      <c r="AH629" s="1079">
        <f t="shared" si="306"/>
        <v>0</v>
      </c>
      <c r="AI629" s="901">
        <f t="shared" si="320"/>
        <v>0</v>
      </c>
      <c r="AJ629" s="899">
        <f t="shared" si="320"/>
        <v>0</v>
      </c>
      <c r="AK629" s="899">
        <f t="shared" si="320"/>
        <v>0</v>
      </c>
      <c r="AL629" s="1080">
        <f t="shared" si="307"/>
        <v>158937.94458333333</v>
      </c>
      <c r="AM629" s="1079">
        <f t="shared" si="308"/>
        <v>0</v>
      </c>
      <c r="AN629" s="899">
        <f t="shared" si="299"/>
        <v>0</v>
      </c>
      <c r="AO629" s="899">
        <f t="shared" si="300"/>
        <v>0</v>
      </c>
      <c r="AP629" s="899">
        <f t="shared" si="309"/>
        <v>158937.94458333333</v>
      </c>
      <c r="AQ629" s="1081">
        <f t="shared" si="321"/>
        <v>158937.94458333333</v>
      </c>
      <c r="AR629" s="1079">
        <f t="shared" si="301"/>
        <v>0</v>
      </c>
      <c r="AS629" s="153"/>
      <c r="AT629" s="1082" t="s">
        <v>2782</v>
      </c>
      <c r="AU629" s="523"/>
      <c r="AV629" s="1083" t="str">
        <f t="shared" si="302"/>
        <v>CA</v>
      </c>
      <c r="AW629" s="1083" t="str">
        <f t="shared" si="302"/>
        <v>CL</v>
      </c>
      <c r="AX629" s="1083" t="str">
        <f t="shared" si="302"/>
        <v>AIC</v>
      </c>
      <c r="AY629" s="1083" t="str">
        <f t="shared" si="291"/>
        <v>ERB</v>
      </c>
      <c r="AZ629" s="1083" t="str">
        <f t="shared" si="291"/>
        <v>GRB</v>
      </c>
      <c r="BA629" s="1083" t="str">
        <f t="shared" si="291"/>
        <v>Non-Op</v>
      </c>
      <c r="BC629" s="623"/>
      <c r="BD629" s="623"/>
      <c r="BF629" s="623"/>
      <c r="BG629" s="623"/>
      <c r="BH629" s="623"/>
      <c r="BI629" s="623"/>
      <c r="BJ629" s="623"/>
      <c r="BK629" s="623"/>
      <c r="BL629" s="623"/>
      <c r="BN629" s="634"/>
    </row>
    <row r="630" spans="1:66" s="638" customFormat="1" ht="12" customHeight="1">
      <c r="A630" s="582">
        <v>18237371</v>
      </c>
      <c r="B630" s="583" t="s">
        <v>3907</v>
      </c>
      <c r="C630" s="594" t="s">
        <v>1934</v>
      </c>
      <c r="D630" s="648" t="s">
        <v>1384</v>
      </c>
      <c r="E630" s="648"/>
      <c r="F630" s="654">
        <v>43191</v>
      </c>
      <c r="G630" s="648"/>
      <c r="H630" s="1171">
        <v>8194.94</v>
      </c>
      <c r="I630" s="1171">
        <v>13001.28</v>
      </c>
      <c r="J630" s="1171">
        <v>19321.759999999998</v>
      </c>
      <c r="K630" s="1171">
        <v>26043.279999999999</v>
      </c>
      <c r="L630" s="1171">
        <v>33467.01</v>
      </c>
      <c r="M630" s="1171">
        <v>34472.83</v>
      </c>
      <c r="N630" s="1171">
        <v>44906.48</v>
      </c>
      <c r="O630" s="1171">
        <v>53125.17</v>
      </c>
      <c r="P630" s="1171">
        <v>61987.06</v>
      </c>
      <c r="Q630" s="1171">
        <v>71916.03</v>
      </c>
      <c r="R630" s="1171">
        <v>82008.89</v>
      </c>
      <c r="S630" s="1171">
        <v>92052.73</v>
      </c>
      <c r="T630" s="1171">
        <v>102320.15</v>
      </c>
      <c r="U630" s="569"/>
      <c r="V630" s="569">
        <f t="shared" si="298"/>
        <v>48963.338750000003</v>
      </c>
      <c r="W630" s="1100"/>
      <c r="X630" s="1101"/>
      <c r="Y630" s="591">
        <f t="shared" ref="Y630:AA649" si="322">IF($D630=Y$5,$T630,0)</f>
        <v>0</v>
      </c>
      <c r="Z630" s="899">
        <f t="shared" si="322"/>
        <v>0</v>
      </c>
      <c r="AA630" s="899">
        <f t="shared" si="322"/>
        <v>0</v>
      </c>
      <c r="AB630" s="1080">
        <f t="shared" si="303"/>
        <v>102320.15</v>
      </c>
      <c r="AC630" s="1079">
        <f t="shared" si="304"/>
        <v>0</v>
      </c>
      <c r="AD630" s="899">
        <f t="shared" si="313"/>
        <v>0</v>
      </c>
      <c r="AE630" s="903">
        <f t="shared" si="310"/>
        <v>0</v>
      </c>
      <c r="AF630" s="1080">
        <f t="shared" si="311"/>
        <v>102320.15</v>
      </c>
      <c r="AG630" s="1081">
        <f t="shared" si="305"/>
        <v>102320.15</v>
      </c>
      <c r="AH630" s="1079">
        <f t="shared" si="306"/>
        <v>0</v>
      </c>
      <c r="AI630" s="901">
        <f t="shared" si="320"/>
        <v>0</v>
      </c>
      <c r="AJ630" s="899">
        <f t="shared" si="320"/>
        <v>0</v>
      </c>
      <c r="AK630" s="899">
        <f t="shared" si="320"/>
        <v>0</v>
      </c>
      <c r="AL630" s="1080">
        <f t="shared" si="307"/>
        <v>48963.338750000003</v>
      </c>
      <c r="AM630" s="1079">
        <f t="shared" si="308"/>
        <v>0</v>
      </c>
      <c r="AN630" s="899">
        <f t="shared" si="299"/>
        <v>0</v>
      </c>
      <c r="AO630" s="899">
        <f t="shared" si="300"/>
        <v>0</v>
      </c>
      <c r="AP630" s="899">
        <f t="shared" si="309"/>
        <v>48963.338750000003</v>
      </c>
      <c r="AQ630" s="1081">
        <f t="shared" si="321"/>
        <v>48963.338750000003</v>
      </c>
      <c r="AR630" s="1079">
        <f t="shared" si="301"/>
        <v>0</v>
      </c>
      <c r="AS630" s="153"/>
      <c r="AT630" s="1082" t="s">
        <v>2782</v>
      </c>
      <c r="AU630" s="523"/>
      <c r="AV630" s="1083" t="str">
        <f t="shared" si="302"/>
        <v>CA</v>
      </c>
      <c r="AW630" s="1083" t="str">
        <f t="shared" si="302"/>
        <v>CL</v>
      </c>
      <c r="AX630" s="1083" t="str">
        <f t="shared" si="302"/>
        <v>AIC</v>
      </c>
      <c r="AY630" s="1083" t="str">
        <f t="shared" si="291"/>
        <v>ERB</v>
      </c>
      <c r="AZ630" s="1083" t="str">
        <f t="shared" si="291"/>
        <v>GRB</v>
      </c>
      <c r="BA630" s="1083" t="str">
        <f t="shared" si="291"/>
        <v>Non-Op</v>
      </c>
      <c r="BC630" s="623"/>
      <c r="BD630" s="623"/>
      <c r="BF630" s="623"/>
      <c r="BG630" s="623"/>
      <c r="BH630" s="623"/>
      <c r="BI630" s="623"/>
      <c r="BJ630" s="623"/>
      <c r="BK630" s="623"/>
      <c r="BL630" s="623"/>
      <c r="BN630" s="634"/>
    </row>
    <row r="631" spans="1:66" s="638" customFormat="1" ht="12" customHeight="1">
      <c r="A631" s="581">
        <v>18237381</v>
      </c>
      <c r="B631" s="581" t="s">
        <v>3908</v>
      </c>
      <c r="C631" s="593" t="s">
        <v>1951</v>
      </c>
      <c r="D631" s="648" t="s">
        <v>1384</v>
      </c>
      <c r="E631" s="648"/>
      <c r="F631" s="668">
        <v>43070</v>
      </c>
      <c r="G631" s="648"/>
      <c r="H631" s="1171">
        <v>0</v>
      </c>
      <c r="I631" s="1171">
        <v>0</v>
      </c>
      <c r="J631" s="1171">
        <v>543.11</v>
      </c>
      <c r="K631" s="1171">
        <v>0</v>
      </c>
      <c r="L631" s="1171">
        <v>3497.96</v>
      </c>
      <c r="M631" s="1171">
        <v>9437.7099999999991</v>
      </c>
      <c r="N631" s="1171">
        <v>20777.939999999999</v>
      </c>
      <c r="O631" s="1171">
        <v>28363.91</v>
      </c>
      <c r="P631" s="1171">
        <v>37122.5</v>
      </c>
      <c r="Q631" s="1171">
        <v>47038.720000000001</v>
      </c>
      <c r="R631" s="1171">
        <v>57298.48</v>
      </c>
      <c r="S631" s="1171">
        <v>68041.66</v>
      </c>
      <c r="T631" s="1171">
        <v>79233.06</v>
      </c>
      <c r="U631" s="569"/>
      <c r="V631" s="569">
        <f t="shared" si="298"/>
        <v>25978.210000000003</v>
      </c>
      <c r="W631" s="1100"/>
      <c r="X631" s="1101"/>
      <c r="Y631" s="591">
        <f t="shared" si="322"/>
        <v>0</v>
      </c>
      <c r="Z631" s="899">
        <f t="shared" si="322"/>
        <v>0</v>
      </c>
      <c r="AA631" s="899">
        <f t="shared" si="322"/>
        <v>0</v>
      </c>
      <c r="AB631" s="1080">
        <f t="shared" si="303"/>
        <v>79233.06</v>
      </c>
      <c r="AC631" s="1079">
        <f t="shared" si="304"/>
        <v>0</v>
      </c>
      <c r="AD631" s="899">
        <f t="shared" si="313"/>
        <v>0</v>
      </c>
      <c r="AE631" s="903">
        <f t="shared" si="310"/>
        <v>0</v>
      </c>
      <c r="AF631" s="1080">
        <f t="shared" si="311"/>
        <v>79233.06</v>
      </c>
      <c r="AG631" s="1081">
        <f t="shared" si="305"/>
        <v>79233.06</v>
      </c>
      <c r="AH631" s="1079">
        <f t="shared" si="306"/>
        <v>0</v>
      </c>
      <c r="AI631" s="901">
        <f t="shared" si="320"/>
        <v>0</v>
      </c>
      <c r="AJ631" s="899">
        <f t="shared" si="320"/>
        <v>0</v>
      </c>
      <c r="AK631" s="899">
        <f t="shared" si="320"/>
        <v>0</v>
      </c>
      <c r="AL631" s="1080">
        <f t="shared" si="307"/>
        <v>25978.210000000003</v>
      </c>
      <c r="AM631" s="1079">
        <f t="shared" si="308"/>
        <v>0</v>
      </c>
      <c r="AN631" s="899">
        <f t="shared" si="299"/>
        <v>0</v>
      </c>
      <c r="AO631" s="899">
        <f t="shared" si="300"/>
        <v>0</v>
      </c>
      <c r="AP631" s="899">
        <f t="shared" si="309"/>
        <v>25978.210000000003</v>
      </c>
      <c r="AQ631" s="1081">
        <f t="shared" si="293"/>
        <v>25978.210000000003</v>
      </c>
      <c r="AR631" s="1079">
        <f t="shared" si="301"/>
        <v>0</v>
      </c>
      <c r="AS631" s="153"/>
      <c r="AT631" s="1082" t="s">
        <v>2782</v>
      </c>
      <c r="AU631" s="523"/>
      <c r="AV631" s="1083" t="str">
        <f t="shared" si="302"/>
        <v>CA</v>
      </c>
      <c r="AW631" s="1083" t="str">
        <f t="shared" si="302"/>
        <v>CL</v>
      </c>
      <c r="AX631" s="1083" t="str">
        <f t="shared" si="302"/>
        <v>AIC</v>
      </c>
      <c r="AY631" s="1083" t="str">
        <f t="shared" si="291"/>
        <v>ERB</v>
      </c>
      <c r="AZ631" s="1083" t="str">
        <f t="shared" si="291"/>
        <v>GRB</v>
      </c>
      <c r="BA631" s="1083" t="str">
        <f t="shared" si="291"/>
        <v>Non-Op</v>
      </c>
      <c r="BC631" s="623"/>
      <c r="BD631" s="623"/>
      <c r="BF631" s="623"/>
      <c r="BG631" s="623"/>
      <c r="BH631" s="623"/>
      <c r="BI631" s="623"/>
      <c r="BJ631" s="623"/>
      <c r="BK631" s="623"/>
      <c r="BL631" s="623"/>
      <c r="BN631" s="634"/>
    </row>
    <row r="632" spans="1:66" s="638" customFormat="1" ht="12" customHeight="1">
      <c r="A632" s="581">
        <v>18237391</v>
      </c>
      <c r="B632" s="581" t="s">
        <v>3909</v>
      </c>
      <c r="C632" s="593" t="s">
        <v>1952</v>
      </c>
      <c r="D632" s="648" t="s">
        <v>1384</v>
      </c>
      <c r="E632" s="648"/>
      <c r="F632" s="668">
        <v>43070</v>
      </c>
      <c r="G632" s="648"/>
      <c r="H632" s="1171">
        <v>141253.19</v>
      </c>
      <c r="I632" s="1171">
        <v>149522.43</v>
      </c>
      <c r="J632" s="1171">
        <v>156962.54</v>
      </c>
      <c r="K632" s="1171">
        <v>164064.38</v>
      </c>
      <c r="L632" s="1171">
        <v>170668.28</v>
      </c>
      <c r="M632" s="1171">
        <v>1266.29</v>
      </c>
      <c r="N632" s="1171">
        <v>358.42</v>
      </c>
      <c r="O632" s="1171">
        <v>358.42</v>
      </c>
      <c r="P632" s="1171">
        <v>358.42</v>
      </c>
      <c r="Q632" s="1171">
        <v>0</v>
      </c>
      <c r="R632" s="1171">
        <v>0</v>
      </c>
      <c r="S632" s="1171">
        <v>78.430000000000007</v>
      </c>
      <c r="T632" s="1171">
        <v>0</v>
      </c>
      <c r="U632" s="569"/>
      <c r="V632" s="569">
        <f t="shared" si="298"/>
        <v>59522.017083333347</v>
      </c>
      <c r="W632" s="1100"/>
      <c r="X632" s="1101"/>
      <c r="Y632" s="591">
        <f t="shared" si="322"/>
        <v>0</v>
      </c>
      <c r="Z632" s="899">
        <f t="shared" si="322"/>
        <v>0</v>
      </c>
      <c r="AA632" s="899">
        <f t="shared" si="322"/>
        <v>0</v>
      </c>
      <c r="AB632" s="1080">
        <f t="shared" si="303"/>
        <v>0</v>
      </c>
      <c r="AC632" s="1079">
        <f t="shared" si="304"/>
        <v>0</v>
      </c>
      <c r="AD632" s="899">
        <f t="shared" si="313"/>
        <v>0</v>
      </c>
      <c r="AE632" s="903">
        <f t="shared" si="310"/>
        <v>0</v>
      </c>
      <c r="AF632" s="1080">
        <f t="shared" si="311"/>
        <v>0</v>
      </c>
      <c r="AG632" s="1081">
        <f t="shared" si="305"/>
        <v>0</v>
      </c>
      <c r="AH632" s="1079">
        <f t="shared" si="306"/>
        <v>0</v>
      </c>
      <c r="AI632" s="901">
        <f t="shared" si="320"/>
        <v>0</v>
      </c>
      <c r="AJ632" s="899">
        <f t="shared" si="320"/>
        <v>0</v>
      </c>
      <c r="AK632" s="899">
        <f t="shared" si="320"/>
        <v>0</v>
      </c>
      <c r="AL632" s="1080">
        <f t="shared" si="307"/>
        <v>59522.017083333347</v>
      </c>
      <c r="AM632" s="1079">
        <f t="shared" si="308"/>
        <v>0</v>
      </c>
      <c r="AN632" s="899">
        <f t="shared" si="299"/>
        <v>0</v>
      </c>
      <c r="AO632" s="899">
        <f t="shared" si="300"/>
        <v>0</v>
      </c>
      <c r="AP632" s="899">
        <f t="shared" si="309"/>
        <v>59522.017083333347</v>
      </c>
      <c r="AQ632" s="1081">
        <f t="shared" si="293"/>
        <v>59522.017083333347</v>
      </c>
      <c r="AR632" s="1079">
        <f t="shared" si="301"/>
        <v>0</v>
      </c>
      <c r="AS632" s="153"/>
      <c r="AT632" s="1082" t="s">
        <v>2782</v>
      </c>
      <c r="AU632" s="523"/>
      <c r="AV632" s="1083" t="str">
        <f t="shared" si="302"/>
        <v>CA</v>
      </c>
      <c r="AW632" s="1083" t="str">
        <f t="shared" si="302"/>
        <v>CL</v>
      </c>
      <c r="AX632" s="1083" t="str">
        <f t="shared" si="302"/>
        <v>AIC</v>
      </c>
      <c r="AY632" s="1083" t="str">
        <f t="shared" ref="AY632:BA695" si="323">IF(VALUE(AD632),AY$7,IF(ISBLANK(AD632),"",AY$7))</f>
        <v>ERB</v>
      </c>
      <c r="AZ632" s="1083" t="str">
        <f t="shared" si="323"/>
        <v>GRB</v>
      </c>
      <c r="BA632" s="1083" t="str">
        <f t="shared" si="323"/>
        <v>Non-Op</v>
      </c>
      <c r="BC632" s="623"/>
      <c r="BD632" s="623"/>
      <c r="BF632" s="623"/>
      <c r="BG632" s="623"/>
      <c r="BH632" s="623"/>
      <c r="BI632" s="623"/>
      <c r="BJ632" s="623"/>
      <c r="BK632" s="623"/>
      <c r="BL632" s="623"/>
      <c r="BN632" s="634"/>
    </row>
    <row r="633" spans="1:66" s="638" customFormat="1" ht="12" customHeight="1">
      <c r="A633" s="582">
        <v>18237401</v>
      </c>
      <c r="B633" s="583" t="s">
        <v>3910</v>
      </c>
      <c r="C633" s="594" t="s">
        <v>1953</v>
      </c>
      <c r="D633" s="648" t="s">
        <v>1384</v>
      </c>
      <c r="E633" s="648"/>
      <c r="F633" s="654">
        <v>43101</v>
      </c>
      <c r="G633" s="648"/>
      <c r="H633" s="1171">
        <v>5989.4</v>
      </c>
      <c r="I633" s="1171">
        <v>6119.46</v>
      </c>
      <c r="J633" s="1171">
        <v>6208.41</v>
      </c>
      <c r="K633" s="1171">
        <v>6208.41</v>
      </c>
      <c r="L633" s="1171">
        <v>6208.41</v>
      </c>
      <c r="M633" s="1171">
        <v>0</v>
      </c>
      <c r="N633" s="1171">
        <v>0</v>
      </c>
      <c r="O633" s="1171">
        <v>0</v>
      </c>
      <c r="P633" s="1171">
        <v>0</v>
      </c>
      <c r="Q633" s="1171">
        <v>0</v>
      </c>
      <c r="R633" s="1171">
        <v>0</v>
      </c>
      <c r="S633" s="1171">
        <v>0</v>
      </c>
      <c r="T633" s="1171">
        <v>0</v>
      </c>
      <c r="U633" s="569"/>
      <c r="V633" s="569">
        <f t="shared" si="298"/>
        <v>2311.6158333333333</v>
      </c>
      <c r="W633" s="1100"/>
      <c r="X633" s="1101"/>
      <c r="Y633" s="591">
        <f t="shared" si="322"/>
        <v>0</v>
      </c>
      <c r="Z633" s="899">
        <f t="shared" si="322"/>
        <v>0</v>
      </c>
      <c r="AA633" s="899">
        <f t="shared" si="322"/>
        <v>0</v>
      </c>
      <c r="AB633" s="1080">
        <f t="shared" si="303"/>
        <v>0</v>
      </c>
      <c r="AC633" s="1079">
        <f t="shared" si="304"/>
        <v>0</v>
      </c>
      <c r="AD633" s="899">
        <f t="shared" si="313"/>
        <v>0</v>
      </c>
      <c r="AE633" s="903">
        <f t="shared" si="310"/>
        <v>0</v>
      </c>
      <c r="AF633" s="1080">
        <f t="shared" si="311"/>
        <v>0</v>
      </c>
      <c r="AG633" s="1081">
        <f t="shared" si="305"/>
        <v>0</v>
      </c>
      <c r="AH633" s="1079">
        <f t="shared" si="306"/>
        <v>0</v>
      </c>
      <c r="AI633" s="901">
        <f t="shared" si="320"/>
        <v>0</v>
      </c>
      <c r="AJ633" s="899">
        <f t="shared" si="320"/>
        <v>0</v>
      </c>
      <c r="AK633" s="899">
        <f t="shared" si="320"/>
        <v>0</v>
      </c>
      <c r="AL633" s="1080">
        <f t="shared" si="307"/>
        <v>2311.6158333333333</v>
      </c>
      <c r="AM633" s="1079">
        <f t="shared" si="308"/>
        <v>0</v>
      </c>
      <c r="AN633" s="899">
        <f t="shared" si="299"/>
        <v>0</v>
      </c>
      <c r="AO633" s="899">
        <f t="shared" si="300"/>
        <v>0</v>
      </c>
      <c r="AP633" s="899">
        <f t="shared" si="309"/>
        <v>2311.6158333333333</v>
      </c>
      <c r="AQ633" s="1081">
        <f t="shared" ref="AQ633:AQ634" si="324">SUM(AN633:AP633)</f>
        <v>2311.6158333333333</v>
      </c>
      <c r="AR633" s="1079">
        <f t="shared" si="301"/>
        <v>0</v>
      </c>
      <c r="AS633" s="153"/>
      <c r="AT633" s="1082" t="s">
        <v>2782</v>
      </c>
      <c r="AU633" s="523"/>
      <c r="AV633" s="1083" t="str">
        <f t="shared" si="302"/>
        <v>CA</v>
      </c>
      <c r="AW633" s="1083" t="str">
        <f t="shared" si="302"/>
        <v>CL</v>
      </c>
      <c r="AX633" s="1083" t="str">
        <f t="shared" si="302"/>
        <v>AIC</v>
      </c>
      <c r="AY633" s="1083" t="str">
        <f t="shared" si="323"/>
        <v>ERB</v>
      </c>
      <c r="AZ633" s="1083" t="str">
        <f t="shared" si="323"/>
        <v>GRB</v>
      </c>
      <c r="BA633" s="1083" t="str">
        <f t="shared" si="323"/>
        <v>Non-Op</v>
      </c>
      <c r="BC633" s="623"/>
      <c r="BD633" s="623"/>
      <c r="BF633" s="623"/>
      <c r="BG633" s="623"/>
      <c r="BH633" s="623"/>
      <c r="BI633" s="623"/>
      <c r="BJ633" s="623"/>
      <c r="BK633" s="623"/>
      <c r="BL633" s="623"/>
      <c r="BN633" s="634"/>
    </row>
    <row r="634" spans="1:66" s="638" customFormat="1" ht="12" customHeight="1">
      <c r="A634" s="582">
        <v>18237402</v>
      </c>
      <c r="B634" s="583" t="s">
        <v>3911</v>
      </c>
      <c r="C634" s="594" t="s">
        <v>1954</v>
      </c>
      <c r="D634" s="648" t="s">
        <v>1384</v>
      </c>
      <c r="E634" s="648"/>
      <c r="F634" s="654">
        <v>43101</v>
      </c>
      <c r="G634" s="648"/>
      <c r="H634" s="1171">
        <v>0</v>
      </c>
      <c r="I634" s="1171">
        <v>0</v>
      </c>
      <c r="J634" s="1171">
        <v>0</v>
      </c>
      <c r="K634" s="1171">
        <v>0</v>
      </c>
      <c r="L634" s="1171">
        <v>0</v>
      </c>
      <c r="M634" s="1171">
        <v>826.49</v>
      </c>
      <c r="N634" s="1171">
        <v>0</v>
      </c>
      <c r="O634" s="1171">
        <v>2942.01</v>
      </c>
      <c r="P634" s="1171">
        <v>7040.74</v>
      </c>
      <c r="Q634" s="1171">
        <v>0</v>
      </c>
      <c r="R634" s="1171">
        <v>7891.1</v>
      </c>
      <c r="S634" s="1171">
        <v>17692.689999999999</v>
      </c>
      <c r="T634" s="1171">
        <v>20043.22</v>
      </c>
      <c r="U634" s="569"/>
      <c r="V634" s="569">
        <f t="shared" si="298"/>
        <v>3867.8866666666668</v>
      </c>
      <c r="W634" s="1100"/>
      <c r="X634" s="1101"/>
      <c r="Y634" s="591">
        <f t="shared" si="322"/>
        <v>0</v>
      </c>
      <c r="Z634" s="899">
        <f t="shared" si="322"/>
        <v>0</v>
      </c>
      <c r="AA634" s="899">
        <f t="shared" si="322"/>
        <v>0</v>
      </c>
      <c r="AB634" s="1080">
        <f t="shared" si="303"/>
        <v>20043.22</v>
      </c>
      <c r="AC634" s="1079">
        <f t="shared" si="304"/>
        <v>0</v>
      </c>
      <c r="AD634" s="899">
        <f t="shared" si="313"/>
        <v>0</v>
      </c>
      <c r="AE634" s="903">
        <f t="shared" si="310"/>
        <v>0</v>
      </c>
      <c r="AF634" s="1080">
        <f t="shared" si="311"/>
        <v>20043.22</v>
      </c>
      <c r="AG634" s="1081">
        <f t="shared" si="305"/>
        <v>20043.22</v>
      </c>
      <c r="AH634" s="1079">
        <f t="shared" si="306"/>
        <v>0</v>
      </c>
      <c r="AI634" s="901">
        <f t="shared" si="320"/>
        <v>0</v>
      </c>
      <c r="AJ634" s="899">
        <f t="shared" si="320"/>
        <v>0</v>
      </c>
      <c r="AK634" s="899">
        <f t="shared" si="320"/>
        <v>0</v>
      </c>
      <c r="AL634" s="1080">
        <f t="shared" si="307"/>
        <v>3867.8866666666668</v>
      </c>
      <c r="AM634" s="1079">
        <f t="shared" si="308"/>
        <v>0</v>
      </c>
      <c r="AN634" s="899">
        <f t="shared" si="299"/>
        <v>0</v>
      </c>
      <c r="AO634" s="899">
        <f t="shared" si="300"/>
        <v>0</v>
      </c>
      <c r="AP634" s="899">
        <f t="shared" si="309"/>
        <v>3867.8866666666668</v>
      </c>
      <c r="AQ634" s="1081">
        <f t="shared" si="324"/>
        <v>3867.8866666666668</v>
      </c>
      <c r="AR634" s="1079">
        <f t="shared" si="301"/>
        <v>0</v>
      </c>
      <c r="AS634" s="153"/>
      <c r="AT634" s="1082" t="s">
        <v>2782</v>
      </c>
      <c r="AU634" s="523"/>
      <c r="AV634" s="1083" t="str">
        <f t="shared" si="302"/>
        <v>CA</v>
      </c>
      <c r="AW634" s="1083" t="str">
        <f t="shared" si="302"/>
        <v>CL</v>
      </c>
      <c r="AX634" s="1083" t="str">
        <f t="shared" si="302"/>
        <v>AIC</v>
      </c>
      <c r="AY634" s="1083" t="str">
        <f t="shared" si="323"/>
        <v>ERB</v>
      </c>
      <c r="AZ634" s="1083" t="str">
        <f t="shared" si="323"/>
        <v>GRB</v>
      </c>
      <c r="BA634" s="1083" t="str">
        <f t="shared" si="323"/>
        <v>Non-Op</v>
      </c>
      <c r="BC634" s="623"/>
      <c r="BD634" s="623"/>
      <c r="BF634" s="623"/>
      <c r="BG634" s="623"/>
      <c r="BH634" s="623"/>
      <c r="BI634" s="623"/>
      <c r="BJ634" s="623"/>
      <c r="BK634" s="623"/>
      <c r="BL634" s="623"/>
      <c r="BN634" s="634"/>
    </row>
    <row r="635" spans="1:66" s="638" customFormat="1" ht="12" customHeight="1">
      <c r="A635" s="582">
        <v>18237411</v>
      </c>
      <c r="B635" s="583" t="s">
        <v>3912</v>
      </c>
      <c r="C635" s="594" t="s">
        <v>1955</v>
      </c>
      <c r="D635" s="648" t="s">
        <v>1384</v>
      </c>
      <c r="E635" s="648"/>
      <c r="F635" s="654">
        <v>43070</v>
      </c>
      <c r="G635" s="648"/>
      <c r="H635" s="1171">
        <v>51794.6</v>
      </c>
      <c r="I635" s="1171">
        <v>42499.25</v>
      </c>
      <c r="J635" s="1171">
        <v>24206.97</v>
      </c>
      <c r="K635" s="1171">
        <v>24206.97</v>
      </c>
      <c r="L635" s="1171">
        <v>24206.97</v>
      </c>
      <c r="M635" s="1171">
        <v>0</v>
      </c>
      <c r="N635" s="1171">
        <v>0</v>
      </c>
      <c r="O635" s="1171">
        <v>0</v>
      </c>
      <c r="P635" s="1171">
        <v>0</v>
      </c>
      <c r="Q635" s="1171">
        <v>0</v>
      </c>
      <c r="R635" s="1171">
        <v>0</v>
      </c>
      <c r="S635" s="1171">
        <v>0</v>
      </c>
      <c r="T635" s="1171">
        <v>0</v>
      </c>
      <c r="U635" s="569"/>
      <c r="V635" s="569">
        <f t="shared" si="298"/>
        <v>11751.455</v>
      </c>
      <c r="W635" s="1100"/>
      <c r="X635" s="1101"/>
      <c r="Y635" s="591">
        <f t="shared" si="322"/>
        <v>0</v>
      </c>
      <c r="Z635" s="899">
        <f t="shared" si="322"/>
        <v>0</v>
      </c>
      <c r="AA635" s="899">
        <f t="shared" si="322"/>
        <v>0</v>
      </c>
      <c r="AB635" s="1080">
        <f t="shared" si="303"/>
        <v>0</v>
      </c>
      <c r="AC635" s="1079">
        <f t="shared" si="304"/>
        <v>0</v>
      </c>
      <c r="AD635" s="899">
        <f t="shared" si="313"/>
        <v>0</v>
      </c>
      <c r="AE635" s="903">
        <f t="shared" si="310"/>
        <v>0</v>
      </c>
      <c r="AF635" s="1080">
        <f t="shared" si="311"/>
        <v>0</v>
      </c>
      <c r="AG635" s="1081">
        <f t="shared" si="305"/>
        <v>0</v>
      </c>
      <c r="AH635" s="1079">
        <f t="shared" si="306"/>
        <v>0</v>
      </c>
      <c r="AI635" s="901">
        <f t="shared" si="320"/>
        <v>0</v>
      </c>
      <c r="AJ635" s="899">
        <f t="shared" si="320"/>
        <v>0</v>
      </c>
      <c r="AK635" s="899">
        <f t="shared" si="320"/>
        <v>0</v>
      </c>
      <c r="AL635" s="1080">
        <f t="shared" si="307"/>
        <v>11751.455</v>
      </c>
      <c r="AM635" s="1079">
        <f t="shared" si="308"/>
        <v>0</v>
      </c>
      <c r="AN635" s="899">
        <f t="shared" si="299"/>
        <v>0</v>
      </c>
      <c r="AO635" s="899">
        <f t="shared" si="300"/>
        <v>0</v>
      </c>
      <c r="AP635" s="899">
        <f t="shared" si="309"/>
        <v>11751.455</v>
      </c>
      <c r="AQ635" s="1081">
        <f t="shared" si="293"/>
        <v>11751.455</v>
      </c>
      <c r="AR635" s="1079">
        <f t="shared" si="301"/>
        <v>0</v>
      </c>
      <c r="AS635" s="153"/>
      <c r="AT635" s="1082" t="s">
        <v>2782</v>
      </c>
      <c r="AU635" s="523"/>
      <c r="AV635" s="1083" t="str">
        <f t="shared" si="302"/>
        <v>CA</v>
      </c>
      <c r="AW635" s="1083" t="str">
        <f t="shared" si="302"/>
        <v>CL</v>
      </c>
      <c r="AX635" s="1083" t="str">
        <f t="shared" si="302"/>
        <v>AIC</v>
      </c>
      <c r="AY635" s="1083" t="str">
        <f t="shared" si="323"/>
        <v>ERB</v>
      </c>
      <c r="AZ635" s="1083" t="str">
        <f t="shared" si="323"/>
        <v>GRB</v>
      </c>
      <c r="BA635" s="1083" t="str">
        <f t="shared" si="323"/>
        <v>Non-Op</v>
      </c>
      <c r="BC635" s="623"/>
      <c r="BD635" s="623"/>
      <c r="BF635" s="623"/>
      <c r="BG635" s="623"/>
      <c r="BH635" s="623"/>
      <c r="BI635" s="623"/>
      <c r="BJ635" s="623"/>
      <c r="BK635" s="623"/>
      <c r="BL635" s="623"/>
      <c r="BN635" s="634"/>
    </row>
    <row r="636" spans="1:66" s="638" customFormat="1" ht="12" customHeight="1">
      <c r="A636" s="582">
        <v>18237412</v>
      </c>
      <c r="B636" s="583" t="s">
        <v>3913</v>
      </c>
      <c r="C636" s="594" t="s">
        <v>1956</v>
      </c>
      <c r="D636" s="648" t="s">
        <v>1384</v>
      </c>
      <c r="E636" s="648"/>
      <c r="F636" s="654">
        <v>43070</v>
      </c>
      <c r="G636" s="648"/>
      <c r="H636" s="1171">
        <v>0</v>
      </c>
      <c r="I636" s="1171">
        <v>0</v>
      </c>
      <c r="J636" s="1171">
        <v>0</v>
      </c>
      <c r="K636" s="1171">
        <v>0</v>
      </c>
      <c r="L636" s="1171">
        <v>0</v>
      </c>
      <c r="M636" s="1171">
        <v>0</v>
      </c>
      <c r="N636" s="1171">
        <v>0</v>
      </c>
      <c r="O636" s="1171">
        <v>0</v>
      </c>
      <c r="P636" s="1171">
        <v>0</v>
      </c>
      <c r="Q636" s="1171">
        <v>0</v>
      </c>
      <c r="R636" s="1171">
        <v>0</v>
      </c>
      <c r="S636" s="1171">
        <v>0</v>
      </c>
      <c r="T636" s="1171">
        <v>0</v>
      </c>
      <c r="U636" s="569"/>
      <c r="V636" s="569">
        <f t="shared" si="298"/>
        <v>0</v>
      </c>
      <c r="W636" s="1100"/>
      <c r="X636" s="1101"/>
      <c r="Y636" s="591">
        <f t="shared" si="322"/>
        <v>0</v>
      </c>
      <c r="Z636" s="899">
        <f t="shared" si="322"/>
        <v>0</v>
      </c>
      <c r="AA636" s="899">
        <f t="shared" si="322"/>
        <v>0</v>
      </c>
      <c r="AB636" s="1080">
        <f t="shared" si="303"/>
        <v>0</v>
      </c>
      <c r="AC636" s="1079">
        <f t="shared" si="304"/>
        <v>0</v>
      </c>
      <c r="AD636" s="899">
        <f t="shared" si="313"/>
        <v>0</v>
      </c>
      <c r="AE636" s="903">
        <f t="shared" si="310"/>
        <v>0</v>
      </c>
      <c r="AF636" s="1080">
        <f t="shared" si="311"/>
        <v>0</v>
      </c>
      <c r="AG636" s="1081">
        <f t="shared" si="305"/>
        <v>0</v>
      </c>
      <c r="AH636" s="1079">
        <f t="shared" si="306"/>
        <v>0</v>
      </c>
      <c r="AI636" s="901">
        <f t="shared" si="320"/>
        <v>0</v>
      </c>
      <c r="AJ636" s="899">
        <f t="shared" si="320"/>
        <v>0</v>
      </c>
      <c r="AK636" s="899">
        <f t="shared" si="320"/>
        <v>0</v>
      </c>
      <c r="AL636" s="1080">
        <f t="shared" si="307"/>
        <v>0</v>
      </c>
      <c r="AM636" s="1079">
        <f t="shared" si="308"/>
        <v>0</v>
      </c>
      <c r="AN636" s="899">
        <f t="shared" si="299"/>
        <v>0</v>
      </c>
      <c r="AO636" s="899">
        <f t="shared" si="300"/>
        <v>0</v>
      </c>
      <c r="AP636" s="899">
        <f t="shared" si="309"/>
        <v>0</v>
      </c>
      <c r="AQ636" s="1081">
        <f t="shared" si="293"/>
        <v>0</v>
      </c>
      <c r="AR636" s="1079">
        <f t="shared" si="301"/>
        <v>0</v>
      </c>
      <c r="AS636" s="153"/>
      <c r="AT636" s="1082" t="s">
        <v>2782</v>
      </c>
      <c r="AU636" s="523"/>
      <c r="AV636" s="1083" t="str">
        <f t="shared" si="302"/>
        <v>CA</v>
      </c>
      <c r="AW636" s="1083" t="str">
        <f t="shared" si="302"/>
        <v>CL</v>
      </c>
      <c r="AX636" s="1083" t="str">
        <f t="shared" si="302"/>
        <v>AIC</v>
      </c>
      <c r="AY636" s="1083" t="str">
        <f t="shared" si="323"/>
        <v>ERB</v>
      </c>
      <c r="AZ636" s="1083" t="str">
        <f t="shared" si="323"/>
        <v>GRB</v>
      </c>
      <c r="BA636" s="1083" t="str">
        <f t="shared" si="323"/>
        <v>Non-Op</v>
      </c>
      <c r="BC636" s="623"/>
      <c r="BD636" s="623"/>
      <c r="BF636" s="623"/>
      <c r="BG636" s="623"/>
      <c r="BH636" s="623"/>
      <c r="BI636" s="623"/>
      <c r="BJ636" s="623"/>
      <c r="BK636" s="623"/>
      <c r="BL636" s="623"/>
      <c r="BN636" s="634"/>
    </row>
    <row r="637" spans="1:66" s="638" customFormat="1" ht="12" customHeight="1">
      <c r="A637" s="582">
        <v>18237421</v>
      </c>
      <c r="B637" s="583" t="s">
        <v>3914</v>
      </c>
      <c r="C637" s="594" t="s">
        <v>1957</v>
      </c>
      <c r="D637" s="648" t="s">
        <v>1384</v>
      </c>
      <c r="E637" s="648"/>
      <c r="F637" s="654">
        <v>43070</v>
      </c>
      <c r="G637" s="648"/>
      <c r="H637" s="1171">
        <v>2596707.4500000002</v>
      </c>
      <c r="I637" s="1171">
        <v>2055306.35</v>
      </c>
      <c r="J637" s="1171">
        <v>1668558.42</v>
      </c>
      <c r="K637" s="1171">
        <v>1237877.44</v>
      </c>
      <c r="L637" s="1171">
        <v>940984.57</v>
      </c>
      <c r="M637" s="1171">
        <v>4036850.64</v>
      </c>
      <c r="N637" s="1171">
        <v>3818454.73</v>
      </c>
      <c r="O637" s="1171">
        <v>3519485.87</v>
      </c>
      <c r="P637" s="1171">
        <v>3215737.19</v>
      </c>
      <c r="Q637" s="1171">
        <v>2932061.72</v>
      </c>
      <c r="R637" s="1171">
        <v>0</v>
      </c>
      <c r="S637" s="1171">
        <v>-325848.93</v>
      </c>
      <c r="T637" s="1171">
        <v>0</v>
      </c>
      <c r="U637" s="569"/>
      <c r="V637" s="569">
        <f t="shared" si="298"/>
        <v>2033151.8104166668</v>
      </c>
      <c r="W637" s="1100"/>
      <c r="X637" s="1101"/>
      <c r="Y637" s="591">
        <f t="shared" si="322"/>
        <v>0</v>
      </c>
      <c r="Z637" s="899">
        <f t="shared" si="322"/>
        <v>0</v>
      </c>
      <c r="AA637" s="899">
        <f t="shared" si="322"/>
        <v>0</v>
      </c>
      <c r="AB637" s="1080">
        <f t="shared" si="303"/>
        <v>0</v>
      </c>
      <c r="AC637" s="1079">
        <f t="shared" si="304"/>
        <v>0</v>
      </c>
      <c r="AD637" s="899">
        <f t="shared" si="313"/>
        <v>0</v>
      </c>
      <c r="AE637" s="903">
        <f t="shared" si="310"/>
        <v>0</v>
      </c>
      <c r="AF637" s="1080">
        <f t="shared" si="311"/>
        <v>0</v>
      </c>
      <c r="AG637" s="1081">
        <f t="shared" si="305"/>
        <v>0</v>
      </c>
      <c r="AH637" s="1079">
        <f t="shared" si="306"/>
        <v>0</v>
      </c>
      <c r="AI637" s="901">
        <f t="shared" si="320"/>
        <v>0</v>
      </c>
      <c r="AJ637" s="899">
        <f t="shared" si="320"/>
        <v>0</v>
      </c>
      <c r="AK637" s="899">
        <f t="shared" si="320"/>
        <v>0</v>
      </c>
      <c r="AL637" s="1080">
        <f t="shared" si="307"/>
        <v>2033151.8104166668</v>
      </c>
      <c r="AM637" s="1079">
        <f t="shared" si="308"/>
        <v>0</v>
      </c>
      <c r="AN637" s="899">
        <f t="shared" si="299"/>
        <v>0</v>
      </c>
      <c r="AO637" s="899">
        <f t="shared" si="300"/>
        <v>0</v>
      </c>
      <c r="AP637" s="899">
        <f t="shared" si="309"/>
        <v>2033151.8104166668</v>
      </c>
      <c r="AQ637" s="1081">
        <f t="shared" si="293"/>
        <v>2033151.8104166668</v>
      </c>
      <c r="AR637" s="1079">
        <f t="shared" si="301"/>
        <v>0</v>
      </c>
      <c r="AS637" s="153"/>
      <c r="AT637" s="1082" t="s">
        <v>2782</v>
      </c>
      <c r="AU637" s="523"/>
      <c r="AV637" s="1083" t="str">
        <f t="shared" si="302"/>
        <v>CA</v>
      </c>
      <c r="AW637" s="1083" t="str">
        <f t="shared" si="302"/>
        <v>CL</v>
      </c>
      <c r="AX637" s="1083" t="str">
        <f t="shared" si="302"/>
        <v>AIC</v>
      </c>
      <c r="AY637" s="1083" t="str">
        <f t="shared" si="323"/>
        <v>ERB</v>
      </c>
      <c r="AZ637" s="1083" t="str">
        <f t="shared" si="323"/>
        <v>GRB</v>
      </c>
      <c r="BA637" s="1083" t="str">
        <f t="shared" si="323"/>
        <v>Non-Op</v>
      </c>
      <c r="BC637" s="623"/>
      <c r="BD637" s="623"/>
      <c r="BF637" s="623"/>
      <c r="BG637" s="623"/>
      <c r="BH637" s="623"/>
      <c r="BI637" s="623"/>
      <c r="BJ637" s="623"/>
      <c r="BK637" s="623"/>
      <c r="BL637" s="623"/>
      <c r="BN637" s="634"/>
    </row>
    <row r="638" spans="1:66" s="638" customFormat="1" ht="12" customHeight="1">
      <c r="A638" s="940">
        <v>18237431</v>
      </c>
      <c r="B638" s="941" t="s">
        <v>3915</v>
      </c>
      <c r="C638" s="943" t="s">
        <v>1958</v>
      </c>
      <c r="D638" s="656" t="s">
        <v>1384</v>
      </c>
      <c r="E638" s="656"/>
      <c r="F638" s="657">
        <v>43070</v>
      </c>
      <c r="G638" s="656"/>
      <c r="H638" s="1172">
        <v>666087.51</v>
      </c>
      <c r="I638" s="1172">
        <v>548864.56999999995</v>
      </c>
      <c r="J638" s="1172">
        <v>426330.1</v>
      </c>
      <c r="K638" s="1172">
        <v>310373.19</v>
      </c>
      <c r="L638" s="1172">
        <v>223417.57</v>
      </c>
      <c r="M638" s="1172">
        <v>1823994.28</v>
      </c>
      <c r="N638" s="1172">
        <v>1682207.21</v>
      </c>
      <c r="O638" s="1172">
        <v>1537269.33</v>
      </c>
      <c r="P638" s="1172">
        <v>1393622.08</v>
      </c>
      <c r="Q638" s="1172">
        <v>1256846.96</v>
      </c>
      <c r="R638" s="1172">
        <v>0</v>
      </c>
      <c r="S638" s="1172">
        <v>-146156.97</v>
      </c>
      <c r="T638" s="1172">
        <v>0</v>
      </c>
      <c r="U638" s="607"/>
      <c r="V638" s="607">
        <f t="shared" si="298"/>
        <v>782484.33958333323</v>
      </c>
      <c r="W638" s="1100"/>
      <c r="X638" s="1101"/>
      <c r="Y638" s="591">
        <f t="shared" si="322"/>
        <v>0</v>
      </c>
      <c r="Z638" s="899">
        <f t="shared" si="322"/>
        <v>0</v>
      </c>
      <c r="AA638" s="899">
        <f t="shared" si="322"/>
        <v>0</v>
      </c>
      <c r="AB638" s="1080">
        <f t="shared" si="303"/>
        <v>0</v>
      </c>
      <c r="AC638" s="1079">
        <f t="shared" si="304"/>
        <v>0</v>
      </c>
      <c r="AD638" s="899">
        <f t="shared" si="313"/>
        <v>0</v>
      </c>
      <c r="AE638" s="903">
        <f t="shared" si="310"/>
        <v>0</v>
      </c>
      <c r="AF638" s="1080">
        <f t="shared" si="311"/>
        <v>0</v>
      </c>
      <c r="AG638" s="1081">
        <f t="shared" si="305"/>
        <v>0</v>
      </c>
      <c r="AH638" s="1079">
        <f t="shared" si="306"/>
        <v>0</v>
      </c>
      <c r="AI638" s="901">
        <f t="shared" si="320"/>
        <v>0</v>
      </c>
      <c r="AJ638" s="899">
        <f t="shared" si="320"/>
        <v>0</v>
      </c>
      <c r="AK638" s="899">
        <f t="shared" si="320"/>
        <v>0</v>
      </c>
      <c r="AL638" s="1080">
        <f t="shared" si="307"/>
        <v>782484.33958333323</v>
      </c>
      <c r="AM638" s="1079">
        <f t="shared" si="308"/>
        <v>0</v>
      </c>
      <c r="AN638" s="899">
        <f t="shared" si="299"/>
        <v>0</v>
      </c>
      <c r="AO638" s="899">
        <f t="shared" si="300"/>
        <v>0</v>
      </c>
      <c r="AP638" s="899">
        <f t="shared" si="309"/>
        <v>782484.33958333323</v>
      </c>
      <c r="AQ638" s="1081">
        <f t="shared" si="293"/>
        <v>782484.33958333323</v>
      </c>
      <c r="AR638" s="1079">
        <f t="shared" si="301"/>
        <v>0</v>
      </c>
      <c r="AS638" s="153"/>
      <c r="AT638" s="1082" t="s">
        <v>2782</v>
      </c>
      <c r="AU638" s="523"/>
      <c r="AV638" s="1083" t="str">
        <f t="shared" si="302"/>
        <v>CA</v>
      </c>
      <c r="AW638" s="1083" t="str">
        <f t="shared" si="302"/>
        <v>CL</v>
      </c>
      <c r="AX638" s="1083" t="str">
        <f t="shared" si="302"/>
        <v>AIC</v>
      </c>
      <c r="AY638" s="1083" t="str">
        <f t="shared" si="323"/>
        <v>ERB</v>
      </c>
      <c r="AZ638" s="1083" t="str">
        <f t="shared" si="323"/>
        <v>GRB</v>
      </c>
      <c r="BA638" s="1083" t="str">
        <f t="shared" si="323"/>
        <v>Non-Op</v>
      </c>
      <c r="BC638" s="623"/>
      <c r="BD638" s="623"/>
      <c r="BF638" s="623"/>
      <c r="BG638" s="623"/>
      <c r="BH638" s="623"/>
      <c r="BI638" s="623"/>
      <c r="BJ638" s="623"/>
      <c r="BK638" s="623"/>
      <c r="BL638" s="623"/>
      <c r="BN638" s="634"/>
    </row>
    <row r="639" spans="1:66" s="638" customFormat="1" ht="12" customHeight="1">
      <c r="A639" s="582">
        <v>18237441</v>
      </c>
      <c r="B639" s="583" t="s">
        <v>3916</v>
      </c>
      <c r="C639" s="920" t="s">
        <v>1959</v>
      </c>
      <c r="D639" s="648" t="s">
        <v>1384</v>
      </c>
      <c r="E639" s="648"/>
      <c r="F639" s="654">
        <v>43070</v>
      </c>
      <c r="G639" s="648"/>
      <c r="H639" s="1171">
        <v>447014.59</v>
      </c>
      <c r="I639" s="1171">
        <v>376748.56</v>
      </c>
      <c r="J639" s="1171">
        <v>269020.65999999997</v>
      </c>
      <c r="K639" s="1171">
        <v>247901.72</v>
      </c>
      <c r="L639" s="1171">
        <v>192598.17</v>
      </c>
      <c r="M639" s="1171">
        <v>1322199.29</v>
      </c>
      <c r="N639" s="1171">
        <v>1236747.56</v>
      </c>
      <c r="O639" s="1171">
        <v>1151673.9099999999</v>
      </c>
      <c r="P639" s="1171">
        <v>1077606.94</v>
      </c>
      <c r="Q639" s="1171">
        <v>1001545.44</v>
      </c>
      <c r="R639" s="1171">
        <v>0</v>
      </c>
      <c r="S639" s="1171">
        <v>-48614.53</v>
      </c>
      <c r="T639" s="1171">
        <v>0</v>
      </c>
      <c r="U639" s="569"/>
      <c r="V639" s="569">
        <f t="shared" si="298"/>
        <v>587577.9179166666</v>
      </c>
      <c r="W639" s="1100"/>
      <c r="X639" s="1101"/>
      <c r="Y639" s="591">
        <f t="shared" si="322"/>
        <v>0</v>
      </c>
      <c r="Z639" s="899">
        <f t="shared" si="322"/>
        <v>0</v>
      </c>
      <c r="AA639" s="899">
        <f t="shared" si="322"/>
        <v>0</v>
      </c>
      <c r="AB639" s="1080">
        <f t="shared" si="303"/>
        <v>0</v>
      </c>
      <c r="AC639" s="1079">
        <f t="shared" si="304"/>
        <v>0</v>
      </c>
      <c r="AD639" s="899">
        <f t="shared" si="313"/>
        <v>0</v>
      </c>
      <c r="AE639" s="903">
        <f t="shared" si="310"/>
        <v>0</v>
      </c>
      <c r="AF639" s="1080">
        <f t="shared" si="311"/>
        <v>0</v>
      </c>
      <c r="AG639" s="1081">
        <f t="shared" si="305"/>
        <v>0</v>
      </c>
      <c r="AH639" s="1079">
        <f t="shared" si="306"/>
        <v>0</v>
      </c>
      <c r="AI639" s="901">
        <f t="shared" si="320"/>
        <v>0</v>
      </c>
      <c r="AJ639" s="899">
        <f t="shared" si="320"/>
        <v>0</v>
      </c>
      <c r="AK639" s="899">
        <f t="shared" si="320"/>
        <v>0</v>
      </c>
      <c r="AL639" s="1080">
        <f t="shared" si="307"/>
        <v>587577.9179166666</v>
      </c>
      <c r="AM639" s="1079">
        <f t="shared" si="308"/>
        <v>0</v>
      </c>
      <c r="AN639" s="899">
        <f t="shared" si="299"/>
        <v>0</v>
      </c>
      <c r="AO639" s="899">
        <f t="shared" si="300"/>
        <v>0</v>
      </c>
      <c r="AP639" s="899">
        <f t="shared" si="309"/>
        <v>587577.9179166666</v>
      </c>
      <c r="AQ639" s="1081">
        <f t="shared" si="293"/>
        <v>587577.9179166666</v>
      </c>
      <c r="AR639" s="1079">
        <f t="shared" si="301"/>
        <v>0</v>
      </c>
      <c r="AS639" s="153"/>
      <c r="AT639" s="1082" t="s">
        <v>2782</v>
      </c>
      <c r="AU639" s="523"/>
      <c r="AV639" s="1083" t="str">
        <f t="shared" si="302"/>
        <v>CA</v>
      </c>
      <c r="AW639" s="1083" t="str">
        <f t="shared" si="302"/>
        <v>CL</v>
      </c>
      <c r="AX639" s="1083" t="str">
        <f t="shared" si="302"/>
        <v>AIC</v>
      </c>
      <c r="AY639" s="1083" t="str">
        <f t="shared" si="323"/>
        <v>ERB</v>
      </c>
      <c r="AZ639" s="1083" t="str">
        <f t="shared" si="323"/>
        <v>GRB</v>
      </c>
      <c r="BA639" s="1083" t="str">
        <f t="shared" si="323"/>
        <v>Non-Op</v>
      </c>
      <c r="BC639" s="623"/>
      <c r="BD639" s="623"/>
      <c r="BF639" s="623"/>
      <c r="BG639" s="623"/>
      <c r="BH639" s="623"/>
      <c r="BI639" s="623"/>
      <c r="BJ639" s="623"/>
      <c r="BK639" s="623"/>
      <c r="BL639" s="623"/>
      <c r="BN639" s="634"/>
    </row>
    <row r="640" spans="1:66" s="638" customFormat="1" ht="12" customHeight="1">
      <c r="A640" s="605">
        <v>18237451</v>
      </c>
      <c r="B640" s="611" t="s">
        <v>3917</v>
      </c>
      <c r="C640" s="944" t="s">
        <v>3120</v>
      </c>
      <c r="D640" s="640" t="s">
        <v>1384</v>
      </c>
      <c r="E640" s="640"/>
      <c r="F640" s="653">
        <v>43952</v>
      </c>
      <c r="G640" s="640"/>
      <c r="H640" s="1170"/>
      <c r="I640" s="1170"/>
      <c r="J640" s="1170"/>
      <c r="K640" s="1170"/>
      <c r="L640" s="1170"/>
      <c r="M640" s="1170">
        <v>1520935.98</v>
      </c>
      <c r="N640" s="1170">
        <v>1281638.8600000001</v>
      </c>
      <c r="O640" s="1170">
        <v>1177985.28</v>
      </c>
      <c r="P640" s="1170">
        <v>1075863.58</v>
      </c>
      <c r="Q640" s="1170">
        <v>979528.06</v>
      </c>
      <c r="R640" s="1170">
        <v>0</v>
      </c>
      <c r="S640" s="1170">
        <v>-150928.12</v>
      </c>
      <c r="T640" s="1170">
        <v>0</v>
      </c>
      <c r="U640" s="606"/>
      <c r="V640" s="606">
        <f t="shared" si="298"/>
        <v>490418.63666666666</v>
      </c>
      <c r="W640" s="1107"/>
      <c r="X640" s="1108"/>
      <c r="Y640" s="591">
        <f t="shared" si="322"/>
        <v>0</v>
      </c>
      <c r="Z640" s="899">
        <f t="shared" si="322"/>
        <v>0</v>
      </c>
      <c r="AA640" s="899">
        <f t="shared" si="322"/>
        <v>0</v>
      </c>
      <c r="AB640" s="1080">
        <f t="shared" si="303"/>
        <v>0</v>
      </c>
      <c r="AC640" s="1079">
        <f t="shared" si="304"/>
        <v>0</v>
      </c>
      <c r="AD640" s="899">
        <f t="shared" si="313"/>
        <v>0</v>
      </c>
      <c r="AE640" s="903">
        <f t="shared" si="310"/>
        <v>0</v>
      </c>
      <c r="AF640" s="1080">
        <f t="shared" si="311"/>
        <v>0</v>
      </c>
      <c r="AG640" s="1081">
        <f t="shared" si="305"/>
        <v>0</v>
      </c>
      <c r="AH640" s="1079">
        <f t="shared" si="306"/>
        <v>0</v>
      </c>
      <c r="AI640" s="901">
        <f t="shared" si="320"/>
        <v>0</v>
      </c>
      <c r="AJ640" s="899">
        <f t="shared" si="320"/>
        <v>0</v>
      </c>
      <c r="AK640" s="899">
        <f t="shared" si="320"/>
        <v>0</v>
      </c>
      <c r="AL640" s="1080">
        <f t="shared" si="307"/>
        <v>490418.63666666666</v>
      </c>
      <c r="AM640" s="1079">
        <f t="shared" si="308"/>
        <v>0</v>
      </c>
      <c r="AN640" s="899">
        <f t="shared" si="299"/>
        <v>0</v>
      </c>
      <c r="AO640" s="899">
        <f t="shared" si="300"/>
        <v>0</v>
      </c>
      <c r="AP640" s="899">
        <f t="shared" si="309"/>
        <v>490418.63666666666</v>
      </c>
      <c r="AQ640" s="1081">
        <f t="shared" ref="AQ640" si="325">SUM(AN640:AP640)</f>
        <v>490418.63666666666</v>
      </c>
      <c r="AR640" s="1079">
        <f t="shared" si="301"/>
        <v>0</v>
      </c>
      <c r="AS640" s="153"/>
      <c r="AT640" s="1082" t="s">
        <v>2782</v>
      </c>
      <c r="AU640" s="523"/>
      <c r="AV640" s="1083" t="str">
        <f t="shared" si="302"/>
        <v>CA</v>
      </c>
      <c r="AW640" s="1083" t="str">
        <f t="shared" si="302"/>
        <v>CL</v>
      </c>
      <c r="AX640" s="1083" t="str">
        <f t="shared" si="302"/>
        <v>AIC</v>
      </c>
      <c r="AY640" s="1083" t="str">
        <f t="shared" si="323"/>
        <v>ERB</v>
      </c>
      <c r="AZ640" s="1083" t="str">
        <f t="shared" si="323"/>
        <v>GRB</v>
      </c>
      <c r="BA640" s="1083" t="str">
        <f t="shared" si="323"/>
        <v>Non-Op</v>
      </c>
      <c r="BC640" s="623"/>
      <c r="BD640" s="623"/>
      <c r="BF640" s="623"/>
      <c r="BG640" s="623"/>
      <c r="BH640" s="623"/>
      <c r="BI640" s="623"/>
      <c r="BJ640" s="623"/>
      <c r="BK640" s="623"/>
      <c r="BL640" s="623"/>
      <c r="BN640" s="634"/>
    </row>
    <row r="641" spans="1:66" s="638" customFormat="1" ht="12" customHeight="1">
      <c r="A641" s="605">
        <v>18237461</v>
      </c>
      <c r="B641" s="611" t="s">
        <v>3918</v>
      </c>
      <c r="C641" s="944" t="s">
        <v>1960</v>
      </c>
      <c r="D641" s="656" t="s">
        <v>1384</v>
      </c>
      <c r="E641" s="656"/>
      <c r="F641" s="657">
        <v>43221</v>
      </c>
      <c r="G641" s="656"/>
      <c r="H641" s="1170">
        <v>0</v>
      </c>
      <c r="I641" s="1170">
        <v>0</v>
      </c>
      <c r="J641" s="1170">
        <v>0</v>
      </c>
      <c r="K641" s="1170">
        <v>0</v>
      </c>
      <c r="L641" s="1170">
        <v>0</v>
      </c>
      <c r="M641" s="1170">
        <v>0</v>
      </c>
      <c r="N641" s="1170">
        <v>0</v>
      </c>
      <c r="O641" s="1170">
        <v>0</v>
      </c>
      <c r="P641" s="1170">
        <v>0</v>
      </c>
      <c r="Q641" s="1170">
        <v>0</v>
      </c>
      <c r="R641" s="1170">
        <v>0</v>
      </c>
      <c r="S641" s="1170">
        <v>332985.53999999998</v>
      </c>
      <c r="T641" s="1170">
        <v>696795.68</v>
      </c>
      <c r="U641" s="606"/>
      <c r="V641" s="606">
        <f t="shared" si="298"/>
        <v>56781.948333333334</v>
      </c>
      <c r="W641" s="1100"/>
      <c r="X641" s="1101"/>
      <c r="Y641" s="591">
        <f t="shared" si="322"/>
        <v>0</v>
      </c>
      <c r="Z641" s="899">
        <f t="shared" si="322"/>
        <v>0</v>
      </c>
      <c r="AA641" s="899">
        <f t="shared" si="322"/>
        <v>0</v>
      </c>
      <c r="AB641" s="1080">
        <f t="shared" si="303"/>
        <v>696795.68</v>
      </c>
      <c r="AC641" s="1079">
        <f t="shared" si="304"/>
        <v>0</v>
      </c>
      <c r="AD641" s="899">
        <f t="shared" si="313"/>
        <v>0</v>
      </c>
      <c r="AE641" s="903">
        <f t="shared" si="310"/>
        <v>0</v>
      </c>
      <c r="AF641" s="1080">
        <f t="shared" si="311"/>
        <v>696795.68</v>
      </c>
      <c r="AG641" s="1081">
        <f t="shared" si="305"/>
        <v>696795.68</v>
      </c>
      <c r="AH641" s="1079">
        <f t="shared" si="306"/>
        <v>0</v>
      </c>
      <c r="AI641" s="901">
        <f t="shared" si="320"/>
        <v>0</v>
      </c>
      <c r="AJ641" s="899">
        <f t="shared" si="320"/>
        <v>0</v>
      </c>
      <c r="AK641" s="899">
        <f t="shared" si="320"/>
        <v>0</v>
      </c>
      <c r="AL641" s="1080">
        <f t="shared" si="307"/>
        <v>56781.948333333334</v>
      </c>
      <c r="AM641" s="1079">
        <f t="shared" si="308"/>
        <v>0</v>
      </c>
      <c r="AN641" s="899">
        <f t="shared" si="299"/>
        <v>0</v>
      </c>
      <c r="AO641" s="899">
        <f t="shared" si="300"/>
        <v>0</v>
      </c>
      <c r="AP641" s="899">
        <f t="shared" si="309"/>
        <v>56781.948333333334</v>
      </c>
      <c r="AQ641" s="1081">
        <f t="shared" ref="AQ641" si="326">SUM(AN641:AP641)</f>
        <v>56781.948333333334</v>
      </c>
      <c r="AR641" s="1079">
        <f t="shared" si="301"/>
        <v>0</v>
      </c>
      <c r="AS641" s="153"/>
      <c r="AT641" s="1082" t="s">
        <v>2782</v>
      </c>
      <c r="AU641" s="523"/>
      <c r="AV641" s="1083" t="str">
        <f t="shared" si="302"/>
        <v>CA</v>
      </c>
      <c r="AW641" s="1083" t="str">
        <f t="shared" si="302"/>
        <v>CL</v>
      </c>
      <c r="AX641" s="1083" t="str">
        <f t="shared" si="302"/>
        <v>AIC</v>
      </c>
      <c r="AY641" s="1083" t="str">
        <f t="shared" si="323"/>
        <v>ERB</v>
      </c>
      <c r="AZ641" s="1083" t="str">
        <f t="shared" si="323"/>
        <v>GRB</v>
      </c>
      <c r="BA641" s="1083" t="str">
        <f t="shared" si="323"/>
        <v>Non-Op</v>
      </c>
      <c r="BC641" s="623"/>
      <c r="BD641" s="623"/>
      <c r="BF641" s="623"/>
      <c r="BG641" s="623"/>
      <c r="BH641" s="623"/>
      <c r="BI641" s="623"/>
      <c r="BJ641" s="623"/>
      <c r="BK641" s="623"/>
      <c r="BL641" s="623"/>
      <c r="BN641" s="634"/>
    </row>
    <row r="642" spans="1:66" s="638" customFormat="1" ht="12" customHeight="1">
      <c r="A642" s="582">
        <v>18237471</v>
      </c>
      <c r="B642" s="583" t="s">
        <v>3919</v>
      </c>
      <c r="C642" s="920" t="s">
        <v>2982</v>
      </c>
      <c r="D642" s="648" t="s">
        <v>1384</v>
      </c>
      <c r="E642" s="648"/>
      <c r="F642" s="654">
        <v>43586</v>
      </c>
      <c r="G642" s="648"/>
      <c r="H642" s="1171">
        <v>1065241.07</v>
      </c>
      <c r="I642" s="1171">
        <v>834919.09</v>
      </c>
      <c r="J642" s="1171">
        <v>668686.68000000005</v>
      </c>
      <c r="K642" s="1171">
        <v>485385.72</v>
      </c>
      <c r="L642" s="1171">
        <v>359025.95</v>
      </c>
      <c r="M642" s="1171">
        <v>2842954.5</v>
      </c>
      <c r="N642" s="1171">
        <v>2628126.59</v>
      </c>
      <c r="O642" s="1171">
        <v>2417643.58</v>
      </c>
      <c r="P642" s="1171">
        <v>2203783.7799999998</v>
      </c>
      <c r="Q642" s="1171">
        <v>2004056.89</v>
      </c>
      <c r="R642" s="1171">
        <v>0</v>
      </c>
      <c r="S642" s="1171">
        <v>-229419.89</v>
      </c>
      <c r="T642" s="1171">
        <v>0</v>
      </c>
      <c r="U642" s="569"/>
      <c r="V642" s="569">
        <f t="shared" si="298"/>
        <v>1228981.9520833332</v>
      </c>
      <c r="W642" s="1098"/>
      <c r="X642" s="1099"/>
      <c r="Y642" s="591">
        <f t="shared" si="322"/>
        <v>0</v>
      </c>
      <c r="Z642" s="899">
        <f t="shared" si="322"/>
        <v>0</v>
      </c>
      <c r="AA642" s="899">
        <f t="shared" si="322"/>
        <v>0</v>
      </c>
      <c r="AB642" s="1080">
        <f t="shared" si="303"/>
        <v>0</v>
      </c>
      <c r="AC642" s="1079">
        <f t="shared" si="304"/>
        <v>0</v>
      </c>
      <c r="AD642" s="899">
        <f t="shared" si="313"/>
        <v>0</v>
      </c>
      <c r="AE642" s="903">
        <f t="shared" si="310"/>
        <v>0</v>
      </c>
      <c r="AF642" s="1080">
        <f t="shared" si="311"/>
        <v>0</v>
      </c>
      <c r="AG642" s="1081">
        <f t="shared" si="305"/>
        <v>0</v>
      </c>
      <c r="AH642" s="1079">
        <f t="shared" si="306"/>
        <v>0</v>
      </c>
      <c r="AI642" s="901">
        <f t="shared" si="320"/>
        <v>0</v>
      </c>
      <c r="AJ642" s="899">
        <f t="shared" si="320"/>
        <v>0</v>
      </c>
      <c r="AK642" s="899">
        <f t="shared" si="320"/>
        <v>0</v>
      </c>
      <c r="AL642" s="1080">
        <f t="shared" si="307"/>
        <v>1228981.9520833332</v>
      </c>
      <c r="AM642" s="1079">
        <f t="shared" si="308"/>
        <v>0</v>
      </c>
      <c r="AN642" s="899">
        <f t="shared" si="299"/>
        <v>0</v>
      </c>
      <c r="AO642" s="899">
        <f t="shared" si="300"/>
        <v>0</v>
      </c>
      <c r="AP642" s="899">
        <f t="shared" si="309"/>
        <v>1228981.9520833332</v>
      </c>
      <c r="AQ642" s="1081">
        <f t="shared" ref="AQ642" si="327">SUM(AN642:AP642)</f>
        <v>1228981.9520833332</v>
      </c>
      <c r="AR642" s="1079">
        <f t="shared" si="301"/>
        <v>0</v>
      </c>
      <c r="AS642" s="153"/>
      <c r="AT642" s="1082" t="s">
        <v>2782</v>
      </c>
      <c r="AU642" s="523"/>
      <c r="AV642" s="1083" t="str">
        <f t="shared" si="302"/>
        <v>CA</v>
      </c>
      <c r="AW642" s="1083" t="str">
        <f t="shared" si="302"/>
        <v>CL</v>
      </c>
      <c r="AX642" s="1083" t="str">
        <f t="shared" si="302"/>
        <v>AIC</v>
      </c>
      <c r="AY642" s="1083" t="str">
        <f t="shared" si="323"/>
        <v>ERB</v>
      </c>
      <c r="AZ642" s="1083" t="str">
        <f t="shared" si="323"/>
        <v>GRB</v>
      </c>
      <c r="BA642" s="1083" t="str">
        <f t="shared" si="323"/>
        <v>Non-Op</v>
      </c>
      <c r="BC642" s="623"/>
      <c r="BD642" s="623"/>
      <c r="BF642" s="623"/>
      <c r="BG642" s="623"/>
      <c r="BH642" s="623"/>
      <c r="BI642" s="623"/>
      <c r="BJ642" s="623"/>
      <c r="BK642" s="623"/>
      <c r="BL642" s="623"/>
      <c r="BN642" s="634"/>
    </row>
    <row r="643" spans="1:66" s="638" customFormat="1" ht="12" customHeight="1">
      <c r="A643" s="582">
        <v>18237481</v>
      </c>
      <c r="B643" s="583" t="s">
        <v>3920</v>
      </c>
      <c r="C643" s="920" t="s">
        <v>3121</v>
      </c>
      <c r="D643" s="648" t="s">
        <v>1384</v>
      </c>
      <c r="E643" s="648"/>
      <c r="F643" s="654">
        <v>43952</v>
      </c>
      <c r="G643" s="648"/>
      <c r="H643" s="1171"/>
      <c r="I643" s="1171"/>
      <c r="J643" s="1171"/>
      <c r="K643" s="1171"/>
      <c r="L643" s="1171"/>
      <c r="M643" s="1171">
        <v>1054609.6299999999</v>
      </c>
      <c r="N643" s="1171">
        <v>874527.94</v>
      </c>
      <c r="O643" s="1171">
        <v>792763.36</v>
      </c>
      <c r="P643" s="1171">
        <v>711156.3</v>
      </c>
      <c r="Q643" s="1171">
        <v>643300.32999999996</v>
      </c>
      <c r="R643" s="1171">
        <v>0</v>
      </c>
      <c r="S643" s="1171">
        <v>-79950.06</v>
      </c>
      <c r="T643" s="1171">
        <v>0</v>
      </c>
      <c r="U643" s="569"/>
      <c r="V643" s="569">
        <f t="shared" si="298"/>
        <v>333033.95833333331</v>
      </c>
      <c r="W643" s="1098"/>
      <c r="X643" s="1099"/>
      <c r="Y643" s="591">
        <f t="shared" si="322"/>
        <v>0</v>
      </c>
      <c r="Z643" s="899">
        <f t="shared" si="322"/>
        <v>0</v>
      </c>
      <c r="AA643" s="899">
        <f t="shared" si="322"/>
        <v>0</v>
      </c>
      <c r="AB643" s="1080">
        <f t="shared" si="303"/>
        <v>0</v>
      </c>
      <c r="AC643" s="1079">
        <f t="shared" si="304"/>
        <v>0</v>
      </c>
      <c r="AD643" s="899">
        <f t="shared" si="313"/>
        <v>0</v>
      </c>
      <c r="AE643" s="903">
        <f t="shared" si="310"/>
        <v>0</v>
      </c>
      <c r="AF643" s="1080">
        <f t="shared" si="311"/>
        <v>0</v>
      </c>
      <c r="AG643" s="1081">
        <f t="shared" si="305"/>
        <v>0</v>
      </c>
      <c r="AH643" s="1079">
        <f t="shared" si="306"/>
        <v>0</v>
      </c>
      <c r="AI643" s="901">
        <f t="shared" si="320"/>
        <v>0</v>
      </c>
      <c r="AJ643" s="899">
        <f t="shared" si="320"/>
        <v>0</v>
      </c>
      <c r="AK643" s="899">
        <f t="shared" si="320"/>
        <v>0</v>
      </c>
      <c r="AL643" s="1080">
        <f t="shared" si="307"/>
        <v>333033.95833333331</v>
      </c>
      <c r="AM643" s="1079">
        <f t="shared" si="308"/>
        <v>0</v>
      </c>
      <c r="AN643" s="899">
        <f t="shared" si="299"/>
        <v>0</v>
      </c>
      <c r="AO643" s="899">
        <f t="shared" si="300"/>
        <v>0</v>
      </c>
      <c r="AP643" s="899">
        <f t="shared" si="309"/>
        <v>333033.95833333331</v>
      </c>
      <c r="AQ643" s="1081">
        <f t="shared" ref="AQ643" si="328">SUM(AN643:AP643)</f>
        <v>333033.95833333331</v>
      </c>
      <c r="AR643" s="1079">
        <f t="shared" si="301"/>
        <v>0</v>
      </c>
      <c r="AS643" s="153"/>
      <c r="AT643" s="1082" t="s">
        <v>2782</v>
      </c>
      <c r="AU643" s="523"/>
      <c r="AV643" s="1083" t="str">
        <f t="shared" si="302"/>
        <v>CA</v>
      </c>
      <c r="AW643" s="1083" t="str">
        <f t="shared" si="302"/>
        <v>CL</v>
      </c>
      <c r="AX643" s="1083" t="str">
        <f t="shared" si="302"/>
        <v>AIC</v>
      </c>
      <c r="AY643" s="1083" t="str">
        <f t="shared" si="323"/>
        <v>ERB</v>
      </c>
      <c r="AZ643" s="1083" t="str">
        <f t="shared" si="323"/>
        <v>GRB</v>
      </c>
      <c r="BA643" s="1083" t="str">
        <f t="shared" si="323"/>
        <v>Non-Op</v>
      </c>
      <c r="BC643" s="623"/>
      <c r="BD643" s="623"/>
      <c r="BF643" s="623"/>
      <c r="BG643" s="623"/>
      <c r="BH643" s="623"/>
      <c r="BI643" s="623"/>
      <c r="BJ643" s="623"/>
      <c r="BK643" s="623"/>
      <c r="BL643" s="623"/>
      <c r="BN643" s="634"/>
    </row>
    <row r="644" spans="1:66" s="638" customFormat="1" ht="12" customHeight="1">
      <c r="A644" s="582">
        <v>18237491</v>
      </c>
      <c r="B644" s="583" t="s">
        <v>3921</v>
      </c>
      <c r="C644" s="594" t="s">
        <v>1961</v>
      </c>
      <c r="D644" s="648" t="s">
        <v>1384</v>
      </c>
      <c r="E644" s="648"/>
      <c r="F644" s="654">
        <v>43221</v>
      </c>
      <c r="G644" s="648"/>
      <c r="H644" s="1171">
        <v>0</v>
      </c>
      <c r="I644" s="1171">
        <v>0</v>
      </c>
      <c r="J644" s="1171">
        <v>0</v>
      </c>
      <c r="K644" s="1171">
        <v>0</v>
      </c>
      <c r="L644" s="1171">
        <v>0</v>
      </c>
      <c r="M644" s="1171">
        <v>243823.02</v>
      </c>
      <c r="N644" s="1171">
        <v>197010.28</v>
      </c>
      <c r="O644" s="1171">
        <v>176977.02</v>
      </c>
      <c r="P644" s="1171">
        <v>156515.66</v>
      </c>
      <c r="Q644" s="1171">
        <v>138210.43</v>
      </c>
      <c r="R644" s="1171">
        <v>0</v>
      </c>
      <c r="S644" s="1171">
        <v>-18551.400000000001</v>
      </c>
      <c r="T644" s="1171">
        <v>0</v>
      </c>
      <c r="U644" s="569"/>
      <c r="V644" s="569">
        <f t="shared" si="298"/>
        <v>74498.750833333324</v>
      </c>
      <c r="W644" s="1100"/>
      <c r="X644" s="1101"/>
      <c r="Y644" s="591">
        <f t="shared" si="322"/>
        <v>0</v>
      </c>
      <c r="Z644" s="899">
        <f t="shared" si="322"/>
        <v>0</v>
      </c>
      <c r="AA644" s="899">
        <f t="shared" si="322"/>
        <v>0</v>
      </c>
      <c r="AB644" s="1080">
        <f t="shared" si="303"/>
        <v>0</v>
      </c>
      <c r="AC644" s="1079">
        <f t="shared" si="304"/>
        <v>0</v>
      </c>
      <c r="AD644" s="899">
        <f t="shared" si="313"/>
        <v>0</v>
      </c>
      <c r="AE644" s="903">
        <f t="shared" si="310"/>
        <v>0</v>
      </c>
      <c r="AF644" s="1080">
        <f t="shared" si="311"/>
        <v>0</v>
      </c>
      <c r="AG644" s="1081">
        <f t="shared" si="305"/>
        <v>0</v>
      </c>
      <c r="AH644" s="1079">
        <f t="shared" si="306"/>
        <v>0</v>
      </c>
      <c r="AI644" s="901">
        <f t="shared" si="320"/>
        <v>0</v>
      </c>
      <c r="AJ644" s="899">
        <f t="shared" si="320"/>
        <v>0</v>
      </c>
      <c r="AK644" s="899">
        <f t="shared" si="320"/>
        <v>0</v>
      </c>
      <c r="AL644" s="1080">
        <f t="shared" si="307"/>
        <v>74498.750833333324</v>
      </c>
      <c r="AM644" s="1079">
        <f t="shared" si="308"/>
        <v>0</v>
      </c>
      <c r="AN644" s="899">
        <f t="shared" si="299"/>
        <v>0</v>
      </c>
      <c r="AO644" s="899">
        <f t="shared" si="300"/>
        <v>0</v>
      </c>
      <c r="AP644" s="899">
        <f t="shared" si="309"/>
        <v>74498.750833333324</v>
      </c>
      <c r="AQ644" s="1081">
        <f t="shared" ref="AQ644:AQ645" si="329">SUM(AN644:AP644)</f>
        <v>74498.750833333324</v>
      </c>
      <c r="AR644" s="1079">
        <f t="shared" si="301"/>
        <v>0</v>
      </c>
      <c r="AS644" s="153"/>
      <c r="AT644" s="1082" t="s">
        <v>2782</v>
      </c>
      <c r="AU644" s="523"/>
      <c r="AV644" s="1083" t="str">
        <f t="shared" si="302"/>
        <v>CA</v>
      </c>
      <c r="AW644" s="1083" t="str">
        <f t="shared" si="302"/>
        <v>CL</v>
      </c>
      <c r="AX644" s="1083" t="str">
        <f t="shared" si="302"/>
        <v>AIC</v>
      </c>
      <c r="AY644" s="1083" t="str">
        <f t="shared" si="323"/>
        <v>ERB</v>
      </c>
      <c r="AZ644" s="1083" t="str">
        <f t="shared" si="323"/>
        <v>GRB</v>
      </c>
      <c r="BA644" s="1083" t="str">
        <f t="shared" si="323"/>
        <v>Non-Op</v>
      </c>
      <c r="BC644" s="623"/>
      <c r="BD644" s="623"/>
      <c r="BF644" s="623"/>
      <c r="BG644" s="623"/>
      <c r="BH644" s="623"/>
      <c r="BI644" s="623"/>
      <c r="BJ644" s="623"/>
      <c r="BK644" s="623"/>
      <c r="BL644" s="623"/>
      <c r="BN644" s="634"/>
    </row>
    <row r="645" spans="1:66" s="638" customFormat="1" ht="12" customHeight="1">
      <c r="A645" s="582">
        <v>18237501</v>
      </c>
      <c r="B645" s="583" t="s">
        <v>3922</v>
      </c>
      <c r="C645" s="594" t="s">
        <v>1962</v>
      </c>
      <c r="D645" s="648" t="s">
        <v>1384</v>
      </c>
      <c r="E645" s="648"/>
      <c r="F645" s="654">
        <v>43221</v>
      </c>
      <c r="G645" s="648"/>
      <c r="H645" s="1171">
        <v>616369.19999999995</v>
      </c>
      <c r="I645" s="1171">
        <v>522011.96</v>
      </c>
      <c r="J645" s="1171">
        <v>372862.26</v>
      </c>
      <c r="K645" s="1171">
        <v>344502.55</v>
      </c>
      <c r="L645" s="1171">
        <v>270237.78000000003</v>
      </c>
      <c r="M645" s="1171">
        <v>14710.11</v>
      </c>
      <c r="N645" s="1171">
        <v>0</v>
      </c>
      <c r="O645" s="1171">
        <v>0</v>
      </c>
      <c r="P645" s="1171">
        <v>0</v>
      </c>
      <c r="Q645" s="1171">
        <v>0</v>
      </c>
      <c r="R645" s="1171">
        <v>0</v>
      </c>
      <c r="S645" s="1171">
        <v>1397.03</v>
      </c>
      <c r="T645" s="1171">
        <v>1397.83</v>
      </c>
      <c r="U645" s="569"/>
      <c r="V645" s="569">
        <f t="shared" si="298"/>
        <v>152883.76708333334</v>
      </c>
      <c r="W645" s="1100"/>
      <c r="X645" s="1101"/>
      <c r="Y645" s="591">
        <f t="shared" si="322"/>
        <v>0</v>
      </c>
      <c r="Z645" s="899">
        <f t="shared" si="322"/>
        <v>0</v>
      </c>
      <c r="AA645" s="899">
        <f t="shared" si="322"/>
        <v>0</v>
      </c>
      <c r="AB645" s="1080">
        <f t="shared" si="303"/>
        <v>1397.83</v>
      </c>
      <c r="AC645" s="1079">
        <f t="shared" si="304"/>
        <v>0</v>
      </c>
      <c r="AD645" s="899">
        <f t="shared" si="313"/>
        <v>0</v>
      </c>
      <c r="AE645" s="903">
        <f t="shared" si="310"/>
        <v>0</v>
      </c>
      <c r="AF645" s="1080">
        <f t="shared" si="311"/>
        <v>1397.83</v>
      </c>
      <c r="AG645" s="1081">
        <f t="shared" si="305"/>
        <v>1397.83</v>
      </c>
      <c r="AH645" s="1079">
        <f t="shared" si="306"/>
        <v>0</v>
      </c>
      <c r="AI645" s="901">
        <f t="shared" ref="AI645:AK664" si="330">IF($D645=AI$5,$V645,0)</f>
        <v>0</v>
      </c>
      <c r="AJ645" s="899">
        <f t="shared" si="330"/>
        <v>0</v>
      </c>
      <c r="AK645" s="899">
        <f t="shared" si="330"/>
        <v>0</v>
      </c>
      <c r="AL645" s="1080">
        <f t="shared" si="307"/>
        <v>152883.76708333334</v>
      </c>
      <c r="AM645" s="1079">
        <f t="shared" si="308"/>
        <v>0</v>
      </c>
      <c r="AN645" s="899">
        <f t="shared" si="299"/>
        <v>0</v>
      </c>
      <c r="AO645" s="899">
        <f t="shared" si="300"/>
        <v>0</v>
      </c>
      <c r="AP645" s="899">
        <f t="shared" si="309"/>
        <v>152883.76708333334</v>
      </c>
      <c r="AQ645" s="1081">
        <f t="shared" si="329"/>
        <v>152883.76708333334</v>
      </c>
      <c r="AR645" s="1079">
        <f t="shared" si="301"/>
        <v>0</v>
      </c>
      <c r="AS645" s="153"/>
      <c r="AT645" s="1082" t="s">
        <v>2782</v>
      </c>
      <c r="AU645" s="523"/>
      <c r="AV645" s="1083" t="str">
        <f t="shared" si="302"/>
        <v>CA</v>
      </c>
      <c r="AW645" s="1083" t="str">
        <f t="shared" si="302"/>
        <v>CL</v>
      </c>
      <c r="AX645" s="1083" t="str">
        <f t="shared" si="302"/>
        <v>AIC</v>
      </c>
      <c r="AY645" s="1083" t="str">
        <f t="shared" si="323"/>
        <v>ERB</v>
      </c>
      <c r="AZ645" s="1083" t="str">
        <f t="shared" si="323"/>
        <v>GRB</v>
      </c>
      <c r="BA645" s="1083" t="str">
        <f t="shared" si="323"/>
        <v>Non-Op</v>
      </c>
      <c r="BC645" s="623"/>
      <c r="BD645" s="623"/>
      <c r="BF645" s="623"/>
      <c r="BG645" s="623"/>
      <c r="BH645" s="623"/>
      <c r="BI645" s="623"/>
      <c r="BJ645" s="623"/>
      <c r="BK645" s="623"/>
      <c r="BL645" s="623"/>
      <c r="BN645" s="634"/>
    </row>
    <row r="646" spans="1:66" s="638" customFormat="1" ht="12" customHeight="1">
      <c r="A646" s="992">
        <v>18237502</v>
      </c>
      <c r="B646" s="993" t="s">
        <v>3923</v>
      </c>
      <c r="C646" s="634" t="s">
        <v>1963</v>
      </c>
      <c r="D646" s="635" t="s">
        <v>1384</v>
      </c>
      <c r="E646" s="635"/>
      <c r="F646" s="683">
        <v>43070</v>
      </c>
      <c r="G646" s="635"/>
      <c r="H646" s="1168">
        <v>0</v>
      </c>
      <c r="I646" s="1168">
        <v>0</v>
      </c>
      <c r="J646" s="1168">
        <v>0</v>
      </c>
      <c r="K646" s="1168">
        <v>0</v>
      </c>
      <c r="L646" s="1168">
        <v>0</v>
      </c>
      <c r="M646" s="1168">
        <v>0</v>
      </c>
      <c r="N646" s="1168">
        <v>0</v>
      </c>
      <c r="O646" s="1168">
        <v>0</v>
      </c>
      <c r="P646" s="1168">
        <v>0</v>
      </c>
      <c r="Q646" s="1168">
        <v>0</v>
      </c>
      <c r="R646" s="1168">
        <v>0</v>
      </c>
      <c r="S646" s="1168">
        <v>0</v>
      </c>
      <c r="T646" s="1168">
        <v>0</v>
      </c>
      <c r="U646" s="567"/>
      <c r="V646" s="567">
        <f t="shared" si="298"/>
        <v>0</v>
      </c>
      <c r="W646" s="1100"/>
      <c r="X646" s="1101"/>
      <c r="Y646" s="591">
        <f t="shared" si="322"/>
        <v>0</v>
      </c>
      <c r="Z646" s="899">
        <f t="shared" si="322"/>
        <v>0</v>
      </c>
      <c r="AA646" s="899">
        <f t="shared" si="322"/>
        <v>0</v>
      </c>
      <c r="AB646" s="1080">
        <f t="shared" si="303"/>
        <v>0</v>
      </c>
      <c r="AC646" s="1079">
        <f t="shared" si="304"/>
        <v>0</v>
      </c>
      <c r="AD646" s="899">
        <f t="shared" si="313"/>
        <v>0</v>
      </c>
      <c r="AE646" s="903">
        <f t="shared" si="310"/>
        <v>0</v>
      </c>
      <c r="AF646" s="1080">
        <f t="shared" si="311"/>
        <v>0</v>
      </c>
      <c r="AG646" s="1081">
        <f t="shared" si="305"/>
        <v>0</v>
      </c>
      <c r="AH646" s="1079">
        <f t="shared" si="306"/>
        <v>0</v>
      </c>
      <c r="AI646" s="901">
        <f t="shared" si="330"/>
        <v>0</v>
      </c>
      <c r="AJ646" s="899">
        <f t="shared" si="330"/>
        <v>0</v>
      </c>
      <c r="AK646" s="899">
        <f t="shared" si="330"/>
        <v>0</v>
      </c>
      <c r="AL646" s="1080">
        <f t="shared" si="307"/>
        <v>0</v>
      </c>
      <c r="AM646" s="1079">
        <f t="shared" si="308"/>
        <v>0</v>
      </c>
      <c r="AN646" s="899">
        <f t="shared" si="299"/>
        <v>0</v>
      </c>
      <c r="AO646" s="899">
        <f t="shared" si="300"/>
        <v>0</v>
      </c>
      <c r="AP646" s="899">
        <f t="shared" si="309"/>
        <v>0</v>
      </c>
      <c r="AQ646" s="1081">
        <f t="shared" si="293"/>
        <v>0</v>
      </c>
      <c r="AR646" s="1079">
        <f t="shared" si="301"/>
        <v>0</v>
      </c>
      <c r="AS646" s="153"/>
      <c r="AT646" s="1082"/>
      <c r="AU646" s="523"/>
      <c r="AV646" s="1083" t="str">
        <f t="shared" si="302"/>
        <v>CA</v>
      </c>
      <c r="AW646" s="1083" t="str">
        <f t="shared" si="302"/>
        <v>CL</v>
      </c>
      <c r="AX646" s="1083" t="str">
        <f t="shared" si="302"/>
        <v>AIC</v>
      </c>
      <c r="AY646" s="1083" t="str">
        <f t="shared" si="323"/>
        <v>ERB</v>
      </c>
      <c r="AZ646" s="1083" t="str">
        <f t="shared" si="323"/>
        <v>GRB</v>
      </c>
      <c r="BA646" s="1083" t="str">
        <f t="shared" si="323"/>
        <v>Non-Op</v>
      </c>
      <c r="BC646" s="623"/>
      <c r="BD646" s="623"/>
      <c r="BF646" s="623"/>
      <c r="BG646" s="623"/>
      <c r="BH646" s="623"/>
      <c r="BI646" s="623"/>
      <c r="BJ646" s="623"/>
      <c r="BK646" s="623"/>
      <c r="BL646" s="623"/>
      <c r="BN646" s="634"/>
    </row>
    <row r="647" spans="1:66" s="638" customFormat="1" ht="12" customHeight="1">
      <c r="A647" s="992">
        <v>18237512</v>
      </c>
      <c r="B647" s="993" t="s">
        <v>3924</v>
      </c>
      <c r="C647" s="634" t="s">
        <v>1964</v>
      </c>
      <c r="D647" s="635" t="s">
        <v>1384</v>
      </c>
      <c r="E647" s="635"/>
      <c r="F647" s="683">
        <v>43070</v>
      </c>
      <c r="G647" s="635"/>
      <c r="H647" s="1168">
        <v>0</v>
      </c>
      <c r="I647" s="1168">
        <v>0</v>
      </c>
      <c r="J647" s="1168">
        <v>0</v>
      </c>
      <c r="K647" s="1168">
        <v>0</v>
      </c>
      <c r="L647" s="1168">
        <v>0</v>
      </c>
      <c r="M647" s="1168">
        <v>0</v>
      </c>
      <c r="N647" s="1168">
        <v>0</v>
      </c>
      <c r="O647" s="1168">
        <v>0</v>
      </c>
      <c r="P647" s="1168">
        <v>0</v>
      </c>
      <c r="Q647" s="1168">
        <v>0</v>
      </c>
      <c r="R647" s="1168">
        <v>0</v>
      </c>
      <c r="S647" s="1168">
        <v>0</v>
      </c>
      <c r="T647" s="1168">
        <v>0</v>
      </c>
      <c r="U647" s="567"/>
      <c r="V647" s="567">
        <f t="shared" si="298"/>
        <v>0</v>
      </c>
      <c r="W647" s="1100"/>
      <c r="X647" s="1101"/>
      <c r="Y647" s="591">
        <f t="shared" si="322"/>
        <v>0</v>
      </c>
      <c r="Z647" s="899">
        <f t="shared" si="322"/>
        <v>0</v>
      </c>
      <c r="AA647" s="899">
        <f t="shared" si="322"/>
        <v>0</v>
      </c>
      <c r="AB647" s="1080">
        <f t="shared" si="303"/>
        <v>0</v>
      </c>
      <c r="AC647" s="1079">
        <f t="shared" si="304"/>
        <v>0</v>
      </c>
      <c r="AD647" s="899">
        <f t="shared" si="313"/>
        <v>0</v>
      </c>
      <c r="AE647" s="903">
        <f t="shared" si="310"/>
        <v>0</v>
      </c>
      <c r="AF647" s="1080">
        <f t="shared" si="311"/>
        <v>0</v>
      </c>
      <c r="AG647" s="1081">
        <f t="shared" si="305"/>
        <v>0</v>
      </c>
      <c r="AH647" s="1079">
        <f t="shared" si="306"/>
        <v>0</v>
      </c>
      <c r="AI647" s="901">
        <f t="shared" si="330"/>
        <v>0</v>
      </c>
      <c r="AJ647" s="899">
        <f t="shared" si="330"/>
        <v>0</v>
      </c>
      <c r="AK647" s="899">
        <f t="shared" si="330"/>
        <v>0</v>
      </c>
      <c r="AL647" s="1080">
        <f t="shared" si="307"/>
        <v>0</v>
      </c>
      <c r="AM647" s="1079">
        <f t="shared" si="308"/>
        <v>0</v>
      </c>
      <c r="AN647" s="899">
        <f t="shared" si="299"/>
        <v>0</v>
      </c>
      <c r="AO647" s="899">
        <f t="shared" si="300"/>
        <v>0</v>
      </c>
      <c r="AP647" s="899">
        <f t="shared" si="309"/>
        <v>0</v>
      </c>
      <c r="AQ647" s="1081">
        <f t="shared" si="293"/>
        <v>0</v>
      </c>
      <c r="AR647" s="1079">
        <f t="shared" si="301"/>
        <v>0</v>
      </c>
      <c r="AS647" s="153"/>
      <c r="AT647" s="1082"/>
      <c r="AU647" s="523"/>
      <c r="AV647" s="1083" t="str">
        <f t="shared" si="302"/>
        <v>CA</v>
      </c>
      <c r="AW647" s="1083" t="str">
        <f t="shared" si="302"/>
        <v>CL</v>
      </c>
      <c r="AX647" s="1083" t="str">
        <f t="shared" si="302"/>
        <v>AIC</v>
      </c>
      <c r="AY647" s="1083" t="str">
        <f t="shared" si="323"/>
        <v>ERB</v>
      </c>
      <c r="AZ647" s="1083" t="str">
        <f t="shared" si="323"/>
        <v>GRB</v>
      </c>
      <c r="BA647" s="1083" t="str">
        <f t="shared" si="323"/>
        <v>Non-Op</v>
      </c>
      <c r="BC647" s="623"/>
      <c r="BD647" s="623"/>
      <c r="BF647" s="623"/>
      <c r="BG647" s="623"/>
      <c r="BH647" s="623"/>
      <c r="BI647" s="623"/>
      <c r="BJ647" s="623"/>
      <c r="BK647" s="623"/>
      <c r="BL647" s="623"/>
      <c r="BN647" s="634"/>
    </row>
    <row r="648" spans="1:66" s="638" customFormat="1" ht="12" customHeight="1">
      <c r="A648" s="643">
        <v>18238031</v>
      </c>
      <c r="B648" s="644" t="s">
        <v>3925</v>
      </c>
      <c r="C648" s="634" t="s">
        <v>1965</v>
      </c>
      <c r="D648" s="635" t="s">
        <v>3098</v>
      </c>
      <c r="E648" s="635"/>
      <c r="F648" s="634"/>
      <c r="G648" s="635"/>
      <c r="H648" s="1168">
        <v>6470027.9900000002</v>
      </c>
      <c r="I648" s="1168">
        <v>4851674.99</v>
      </c>
      <c r="J648" s="1168">
        <v>3233320.99</v>
      </c>
      <c r="K648" s="1168">
        <v>3992341.41</v>
      </c>
      <c r="L648" s="1168">
        <v>2373987.41</v>
      </c>
      <c r="M648" s="1168">
        <v>14708096.41</v>
      </c>
      <c r="N648" s="1168">
        <v>13370997.41</v>
      </c>
      <c r="O648" s="1168">
        <v>12033897.41</v>
      </c>
      <c r="P648" s="1168">
        <v>10696796.41</v>
      </c>
      <c r="Q648" s="1168">
        <v>9359697.4100000001</v>
      </c>
      <c r="R648" s="1168">
        <v>8022597.4100000001</v>
      </c>
      <c r="S648" s="1168">
        <v>6685497.4100000001</v>
      </c>
      <c r="T648" s="1168">
        <v>5348398.41</v>
      </c>
      <c r="U648" s="567"/>
      <c r="V648" s="567">
        <f t="shared" si="298"/>
        <v>7936509.8224999988</v>
      </c>
      <c r="W648" s="1096"/>
      <c r="X648" s="1097"/>
      <c r="Y648" s="591">
        <f t="shared" si="322"/>
        <v>5348398.41</v>
      </c>
      <c r="Z648" s="899">
        <f t="shared" si="322"/>
        <v>0</v>
      </c>
      <c r="AA648" s="899">
        <f t="shared" si="322"/>
        <v>0</v>
      </c>
      <c r="AB648" s="1080">
        <f t="shared" si="303"/>
        <v>0</v>
      </c>
      <c r="AC648" s="1079">
        <f t="shared" si="304"/>
        <v>0</v>
      </c>
      <c r="AD648" s="899">
        <f t="shared" si="313"/>
        <v>0</v>
      </c>
      <c r="AE648" s="903">
        <f t="shared" si="310"/>
        <v>0</v>
      </c>
      <c r="AF648" s="1080">
        <f t="shared" si="311"/>
        <v>0</v>
      </c>
      <c r="AG648" s="1081">
        <f t="shared" si="305"/>
        <v>0</v>
      </c>
      <c r="AH648" s="1079">
        <f t="shared" si="306"/>
        <v>0</v>
      </c>
      <c r="AI648" s="901">
        <f t="shared" si="330"/>
        <v>7936509.8224999988</v>
      </c>
      <c r="AJ648" s="899">
        <f t="shared" si="330"/>
        <v>0</v>
      </c>
      <c r="AK648" s="899">
        <f t="shared" si="330"/>
        <v>0</v>
      </c>
      <c r="AL648" s="1080">
        <f t="shared" si="307"/>
        <v>0</v>
      </c>
      <c r="AM648" s="1079">
        <f t="shared" si="308"/>
        <v>0</v>
      </c>
      <c r="AN648" s="899">
        <f t="shared" si="299"/>
        <v>0</v>
      </c>
      <c r="AO648" s="899">
        <f t="shared" si="300"/>
        <v>0</v>
      </c>
      <c r="AP648" s="899">
        <f t="shared" si="309"/>
        <v>0</v>
      </c>
      <c r="AQ648" s="1081">
        <f t="shared" si="293"/>
        <v>0</v>
      </c>
      <c r="AR648" s="1079">
        <f t="shared" si="301"/>
        <v>0</v>
      </c>
      <c r="AS648" s="153"/>
      <c r="AT648" s="1082"/>
      <c r="AU648" s="523"/>
      <c r="AV648" s="1083" t="str">
        <f t="shared" si="302"/>
        <v>CA</v>
      </c>
      <c r="AW648" s="1083" t="str">
        <f t="shared" si="302"/>
        <v>CL</v>
      </c>
      <c r="AX648" s="1083" t="str">
        <f t="shared" si="302"/>
        <v>AIC</v>
      </c>
      <c r="AY648" s="1083" t="str">
        <f t="shared" si="323"/>
        <v>ERB</v>
      </c>
      <c r="AZ648" s="1083" t="str">
        <f t="shared" si="323"/>
        <v>GRB</v>
      </c>
      <c r="BA648" s="1083" t="str">
        <f t="shared" si="323"/>
        <v>Non-Op</v>
      </c>
      <c r="BC648" s="623"/>
      <c r="BD648" s="623"/>
      <c r="BF648" s="623"/>
      <c r="BG648" s="623"/>
      <c r="BH648" s="623"/>
      <c r="BI648" s="623"/>
      <c r="BJ648" s="623"/>
      <c r="BK648" s="623"/>
      <c r="BL648" s="623"/>
      <c r="BN648" s="634"/>
    </row>
    <row r="649" spans="1:66" s="638" customFormat="1" ht="12" customHeight="1">
      <c r="A649" s="643">
        <v>18238032</v>
      </c>
      <c r="B649" s="644" t="s">
        <v>3926</v>
      </c>
      <c r="C649" s="634" t="s">
        <v>1966</v>
      </c>
      <c r="D649" s="635" t="s">
        <v>3098</v>
      </c>
      <c r="E649" s="635"/>
      <c r="F649" s="634"/>
      <c r="G649" s="635"/>
      <c r="H649" s="1168">
        <v>1608795.63</v>
      </c>
      <c r="I649" s="1168">
        <v>1206596.6299999999</v>
      </c>
      <c r="J649" s="1168">
        <v>804397.63</v>
      </c>
      <c r="K649" s="1168">
        <v>1873523.73</v>
      </c>
      <c r="L649" s="1168">
        <v>1471324.73</v>
      </c>
      <c r="M649" s="1168">
        <v>1983295.73</v>
      </c>
      <c r="N649" s="1168">
        <v>1802996.73</v>
      </c>
      <c r="O649" s="1168">
        <v>1622696.73</v>
      </c>
      <c r="P649" s="1168">
        <v>1442395.73</v>
      </c>
      <c r="Q649" s="1168">
        <v>1262096.73</v>
      </c>
      <c r="R649" s="1168">
        <v>1081796.73</v>
      </c>
      <c r="S649" s="1168">
        <v>901496.73</v>
      </c>
      <c r="T649" s="1168">
        <v>721197.73</v>
      </c>
      <c r="U649" s="567"/>
      <c r="V649" s="567">
        <f t="shared" si="298"/>
        <v>1384801.2091666667</v>
      </c>
      <c r="W649" s="1096"/>
      <c r="X649" s="1097"/>
      <c r="Y649" s="591">
        <f t="shared" si="322"/>
        <v>721197.73</v>
      </c>
      <c r="Z649" s="899">
        <f t="shared" si="322"/>
        <v>0</v>
      </c>
      <c r="AA649" s="899">
        <f t="shared" si="322"/>
        <v>0</v>
      </c>
      <c r="AB649" s="1080">
        <f t="shared" si="303"/>
        <v>0</v>
      </c>
      <c r="AC649" s="1079">
        <f t="shared" si="304"/>
        <v>0</v>
      </c>
      <c r="AD649" s="899">
        <f t="shared" si="313"/>
        <v>0</v>
      </c>
      <c r="AE649" s="903">
        <f t="shared" si="310"/>
        <v>0</v>
      </c>
      <c r="AF649" s="1080">
        <f t="shared" si="311"/>
        <v>0</v>
      </c>
      <c r="AG649" s="1081">
        <f t="shared" si="305"/>
        <v>0</v>
      </c>
      <c r="AH649" s="1079">
        <f t="shared" si="306"/>
        <v>0</v>
      </c>
      <c r="AI649" s="901">
        <f t="shared" si="330"/>
        <v>1384801.2091666667</v>
      </c>
      <c r="AJ649" s="899">
        <f t="shared" si="330"/>
        <v>0</v>
      </c>
      <c r="AK649" s="899">
        <f t="shared" si="330"/>
        <v>0</v>
      </c>
      <c r="AL649" s="1080">
        <f t="shared" si="307"/>
        <v>0</v>
      </c>
      <c r="AM649" s="1079">
        <f t="shared" si="308"/>
        <v>0</v>
      </c>
      <c r="AN649" s="899">
        <f t="shared" si="299"/>
        <v>0</v>
      </c>
      <c r="AO649" s="899">
        <f t="shared" si="300"/>
        <v>0</v>
      </c>
      <c r="AP649" s="899">
        <f t="shared" si="309"/>
        <v>0</v>
      </c>
      <c r="AQ649" s="1081">
        <f t="shared" si="293"/>
        <v>0</v>
      </c>
      <c r="AR649" s="1079">
        <f t="shared" si="301"/>
        <v>0</v>
      </c>
      <c r="AS649" s="153"/>
      <c r="AT649" s="1082"/>
      <c r="AU649" s="523"/>
      <c r="AV649" s="1083" t="str">
        <f t="shared" si="302"/>
        <v>CA</v>
      </c>
      <c r="AW649" s="1083" t="str">
        <f t="shared" si="302"/>
        <v>CL</v>
      </c>
      <c r="AX649" s="1083" t="str">
        <f t="shared" si="302"/>
        <v>AIC</v>
      </c>
      <c r="AY649" s="1083" t="str">
        <f t="shared" si="323"/>
        <v>ERB</v>
      </c>
      <c r="AZ649" s="1083" t="str">
        <f t="shared" si="323"/>
        <v>GRB</v>
      </c>
      <c r="BA649" s="1083" t="str">
        <f t="shared" si="323"/>
        <v>Non-Op</v>
      </c>
      <c r="BC649" s="623"/>
      <c r="BD649" s="623"/>
      <c r="BF649" s="623"/>
      <c r="BG649" s="623"/>
      <c r="BH649" s="623"/>
      <c r="BI649" s="623"/>
      <c r="BJ649" s="623"/>
      <c r="BK649" s="623"/>
      <c r="BL649" s="623"/>
      <c r="BN649" s="634"/>
    </row>
    <row r="650" spans="1:66" s="638" customFormat="1" ht="12" customHeight="1">
      <c r="A650" s="643">
        <v>18238041</v>
      </c>
      <c r="B650" s="644" t="s">
        <v>3927</v>
      </c>
      <c r="C650" s="635" t="s">
        <v>1967</v>
      </c>
      <c r="D650" s="635" t="s">
        <v>3098</v>
      </c>
      <c r="E650" s="635"/>
      <c r="F650" s="635"/>
      <c r="G650" s="635"/>
      <c r="H650" s="1168">
        <v>13671209</v>
      </c>
      <c r="I650" s="1168">
        <v>13946722</v>
      </c>
      <c r="J650" s="1168">
        <v>14454774</v>
      </c>
      <c r="K650" s="1168">
        <v>15808402</v>
      </c>
      <c r="L650" s="1168">
        <v>17856277</v>
      </c>
      <c r="M650" s="1168">
        <v>6103984</v>
      </c>
      <c r="N650" s="1168">
        <v>8202664</v>
      </c>
      <c r="O650" s="1168">
        <v>10184087</v>
      </c>
      <c r="P650" s="1168">
        <v>10187234</v>
      </c>
      <c r="Q650" s="1168">
        <v>11908379</v>
      </c>
      <c r="R650" s="1168">
        <v>13050932</v>
      </c>
      <c r="S650" s="1168">
        <v>13992017</v>
      </c>
      <c r="T650" s="1168">
        <v>13894867</v>
      </c>
      <c r="U650" s="567"/>
      <c r="V650" s="567">
        <f t="shared" si="298"/>
        <v>12456542.5</v>
      </c>
      <c r="W650" s="1096"/>
      <c r="X650" s="1097"/>
      <c r="Y650" s="591">
        <f t="shared" ref="Y650:AA669" si="331">IF($D650=Y$5,$T650,0)</f>
        <v>13894867</v>
      </c>
      <c r="Z650" s="899">
        <f t="shared" si="331"/>
        <v>0</v>
      </c>
      <c r="AA650" s="899">
        <f t="shared" si="331"/>
        <v>0</v>
      </c>
      <c r="AB650" s="1080">
        <f t="shared" si="303"/>
        <v>0</v>
      </c>
      <c r="AC650" s="1079">
        <f t="shared" si="304"/>
        <v>0</v>
      </c>
      <c r="AD650" s="899">
        <f t="shared" si="313"/>
        <v>0</v>
      </c>
      <c r="AE650" s="903">
        <f t="shared" si="310"/>
        <v>0</v>
      </c>
      <c r="AF650" s="1080">
        <f t="shared" si="311"/>
        <v>0</v>
      </c>
      <c r="AG650" s="1081">
        <f t="shared" si="305"/>
        <v>0</v>
      </c>
      <c r="AH650" s="1079">
        <f t="shared" si="306"/>
        <v>0</v>
      </c>
      <c r="AI650" s="901">
        <f t="shared" si="330"/>
        <v>12456542.5</v>
      </c>
      <c r="AJ650" s="899">
        <f t="shared" si="330"/>
        <v>0</v>
      </c>
      <c r="AK650" s="899">
        <f t="shared" si="330"/>
        <v>0</v>
      </c>
      <c r="AL650" s="1080">
        <f t="shared" si="307"/>
        <v>0</v>
      </c>
      <c r="AM650" s="1079">
        <f t="shared" si="308"/>
        <v>0</v>
      </c>
      <c r="AN650" s="899">
        <f t="shared" si="299"/>
        <v>0</v>
      </c>
      <c r="AO650" s="899">
        <f t="shared" si="300"/>
        <v>0</v>
      </c>
      <c r="AP650" s="899">
        <f t="shared" si="309"/>
        <v>0</v>
      </c>
      <c r="AQ650" s="1081">
        <f t="shared" si="293"/>
        <v>0</v>
      </c>
      <c r="AR650" s="1079">
        <f t="shared" si="301"/>
        <v>0</v>
      </c>
      <c r="AS650" s="153"/>
      <c r="AT650" s="1082" t="s">
        <v>2782</v>
      </c>
      <c r="AU650" s="523"/>
      <c r="AV650" s="1083" t="str">
        <f t="shared" si="302"/>
        <v>CA</v>
      </c>
      <c r="AW650" s="1083" t="str">
        <f t="shared" si="302"/>
        <v>CL</v>
      </c>
      <c r="AX650" s="1083" t="str">
        <f t="shared" si="302"/>
        <v>AIC</v>
      </c>
      <c r="AY650" s="1083" t="str">
        <f t="shared" si="323"/>
        <v>ERB</v>
      </c>
      <c r="AZ650" s="1083" t="str">
        <f t="shared" si="323"/>
        <v>GRB</v>
      </c>
      <c r="BA650" s="1083" t="str">
        <f t="shared" si="323"/>
        <v>Non-Op</v>
      </c>
      <c r="BC650" s="623"/>
      <c r="BD650" s="623"/>
      <c r="BF650" s="623"/>
      <c r="BG650" s="623"/>
      <c r="BH650" s="623"/>
      <c r="BI650" s="623"/>
      <c r="BJ650" s="623"/>
      <c r="BK650" s="623"/>
      <c r="BL650" s="623"/>
      <c r="BN650" s="634"/>
    </row>
    <row r="651" spans="1:66" s="638" customFormat="1" ht="12" customHeight="1">
      <c r="A651" s="643">
        <v>18238042</v>
      </c>
      <c r="B651" s="644" t="s">
        <v>3928</v>
      </c>
      <c r="C651" s="635" t="s">
        <v>1968</v>
      </c>
      <c r="D651" s="635" t="s">
        <v>3098</v>
      </c>
      <c r="E651" s="635"/>
      <c r="F651" s="635"/>
      <c r="G651" s="635"/>
      <c r="H651" s="1168">
        <v>692271</v>
      </c>
      <c r="I651" s="1168">
        <v>-239746</v>
      </c>
      <c r="J651" s="1168">
        <v>-1032081</v>
      </c>
      <c r="K651" s="1168">
        <v>-1275644</v>
      </c>
      <c r="L651" s="1168">
        <v>-781884</v>
      </c>
      <c r="M651" s="1168">
        <v>-421347</v>
      </c>
      <c r="N651" s="1168">
        <v>714883</v>
      </c>
      <c r="O651" s="1168">
        <v>1961819</v>
      </c>
      <c r="P651" s="1168">
        <v>3739370</v>
      </c>
      <c r="Q651" s="1168">
        <v>5026774</v>
      </c>
      <c r="R651" s="1168">
        <v>5701407</v>
      </c>
      <c r="S651" s="1168">
        <v>5575842</v>
      </c>
      <c r="T651" s="1168">
        <v>4895702</v>
      </c>
      <c r="U651" s="567"/>
      <c r="V651" s="567">
        <f t="shared" si="298"/>
        <v>1813614.9583333333</v>
      </c>
      <c r="W651" s="1096"/>
      <c r="X651" s="1097"/>
      <c r="Y651" s="591">
        <f t="shared" si="331"/>
        <v>4895702</v>
      </c>
      <c r="Z651" s="899">
        <f t="shared" si="331"/>
        <v>0</v>
      </c>
      <c r="AA651" s="899">
        <f t="shared" si="331"/>
        <v>0</v>
      </c>
      <c r="AB651" s="1080">
        <f t="shared" si="303"/>
        <v>0</v>
      </c>
      <c r="AC651" s="1079">
        <f t="shared" si="304"/>
        <v>0</v>
      </c>
      <c r="AD651" s="899">
        <f t="shared" si="313"/>
        <v>0</v>
      </c>
      <c r="AE651" s="903">
        <f t="shared" si="310"/>
        <v>0</v>
      </c>
      <c r="AF651" s="1080">
        <f t="shared" si="311"/>
        <v>0</v>
      </c>
      <c r="AG651" s="1081">
        <f t="shared" si="305"/>
        <v>0</v>
      </c>
      <c r="AH651" s="1079">
        <f t="shared" si="306"/>
        <v>0</v>
      </c>
      <c r="AI651" s="901">
        <f t="shared" si="330"/>
        <v>1813614.9583333333</v>
      </c>
      <c r="AJ651" s="899">
        <f t="shared" si="330"/>
        <v>0</v>
      </c>
      <c r="AK651" s="899">
        <f t="shared" si="330"/>
        <v>0</v>
      </c>
      <c r="AL651" s="1080">
        <f t="shared" si="307"/>
        <v>0</v>
      </c>
      <c r="AM651" s="1079">
        <f t="shared" si="308"/>
        <v>0</v>
      </c>
      <c r="AN651" s="899">
        <f t="shared" si="299"/>
        <v>0</v>
      </c>
      <c r="AO651" s="899">
        <f t="shared" si="300"/>
        <v>0</v>
      </c>
      <c r="AP651" s="899">
        <f t="shared" si="309"/>
        <v>0</v>
      </c>
      <c r="AQ651" s="1081">
        <f t="shared" si="293"/>
        <v>0</v>
      </c>
      <c r="AR651" s="1079">
        <f t="shared" si="301"/>
        <v>0</v>
      </c>
      <c r="AS651" s="153"/>
      <c r="AT651" s="1082" t="s">
        <v>2782</v>
      </c>
      <c r="AU651" s="523"/>
      <c r="AV651" s="1083" t="str">
        <f t="shared" si="302"/>
        <v>CA</v>
      </c>
      <c r="AW651" s="1083" t="str">
        <f t="shared" si="302"/>
        <v>CL</v>
      </c>
      <c r="AX651" s="1083" t="str">
        <f t="shared" si="302"/>
        <v>AIC</v>
      </c>
      <c r="AY651" s="1083" t="str">
        <f t="shared" si="323"/>
        <v>ERB</v>
      </c>
      <c r="AZ651" s="1083" t="str">
        <f t="shared" si="323"/>
        <v>GRB</v>
      </c>
      <c r="BA651" s="1083" t="str">
        <f t="shared" si="323"/>
        <v>Non-Op</v>
      </c>
      <c r="BC651" s="623"/>
      <c r="BD651" s="623"/>
      <c r="BF651" s="623"/>
      <c r="BG651" s="623"/>
      <c r="BH651" s="623"/>
      <c r="BI651" s="623"/>
      <c r="BJ651" s="623"/>
      <c r="BK651" s="623"/>
      <c r="BL651" s="623"/>
      <c r="BN651" s="634"/>
    </row>
    <row r="652" spans="1:66" s="638" customFormat="1" ht="12" customHeight="1">
      <c r="A652" s="643">
        <v>18238141</v>
      </c>
      <c r="B652" s="644" t="s">
        <v>3929</v>
      </c>
      <c r="C652" s="635" t="s">
        <v>1969</v>
      </c>
      <c r="D652" s="635" t="s">
        <v>1384</v>
      </c>
      <c r="E652" s="635"/>
      <c r="F652" s="635"/>
      <c r="G652" s="635"/>
      <c r="H652" s="1168">
        <v>5763265.1399999997</v>
      </c>
      <c r="I652" s="1168">
        <v>8443000.1899999995</v>
      </c>
      <c r="J652" s="1168">
        <v>8501360.6699999999</v>
      </c>
      <c r="K652" s="1168">
        <v>6421681.2800000003</v>
      </c>
      <c r="L652" s="1168">
        <v>8306361.9199999999</v>
      </c>
      <c r="M652" s="1168">
        <v>2484736.29</v>
      </c>
      <c r="N652" s="1168">
        <v>2256668.2799999998</v>
      </c>
      <c r="O652" s="1168">
        <v>2256668.2799999998</v>
      </c>
      <c r="P652" s="1168">
        <v>2256668.2799999998</v>
      </c>
      <c r="Q652" s="1168">
        <v>0</v>
      </c>
      <c r="R652" s="1168">
        <v>0</v>
      </c>
      <c r="S652" s="1168">
        <v>434048.31</v>
      </c>
      <c r="T652" s="1168">
        <v>2892451.99</v>
      </c>
      <c r="U652" s="567"/>
      <c r="V652" s="567">
        <f t="shared" si="298"/>
        <v>3807421.0054166671</v>
      </c>
      <c r="W652" s="1096"/>
      <c r="X652" s="1097"/>
      <c r="Y652" s="591">
        <f t="shared" si="331"/>
        <v>0</v>
      </c>
      <c r="Z652" s="899">
        <f t="shared" si="331"/>
        <v>0</v>
      </c>
      <c r="AA652" s="899">
        <f t="shared" si="331"/>
        <v>0</v>
      </c>
      <c r="AB652" s="1080">
        <f t="shared" si="303"/>
        <v>2892451.99</v>
      </c>
      <c r="AC652" s="1079">
        <f t="shared" si="304"/>
        <v>0</v>
      </c>
      <c r="AD652" s="899">
        <f t="shared" si="313"/>
        <v>0</v>
      </c>
      <c r="AE652" s="903">
        <f t="shared" si="310"/>
        <v>0</v>
      </c>
      <c r="AF652" s="1080">
        <f t="shared" si="311"/>
        <v>2892451.99</v>
      </c>
      <c r="AG652" s="1081">
        <f t="shared" si="305"/>
        <v>2892451.99</v>
      </c>
      <c r="AH652" s="1079">
        <f t="shared" si="306"/>
        <v>0</v>
      </c>
      <c r="AI652" s="901">
        <f t="shared" si="330"/>
        <v>0</v>
      </c>
      <c r="AJ652" s="899">
        <f t="shared" si="330"/>
        <v>0</v>
      </c>
      <c r="AK652" s="899">
        <f t="shared" si="330"/>
        <v>0</v>
      </c>
      <c r="AL652" s="1080">
        <f t="shared" si="307"/>
        <v>3807421.0054166671</v>
      </c>
      <c r="AM652" s="1079">
        <f t="shared" si="308"/>
        <v>0</v>
      </c>
      <c r="AN652" s="899">
        <f t="shared" si="299"/>
        <v>0</v>
      </c>
      <c r="AO652" s="899">
        <f t="shared" si="300"/>
        <v>0</v>
      </c>
      <c r="AP652" s="899">
        <f t="shared" si="309"/>
        <v>3807421.0054166671</v>
      </c>
      <c r="AQ652" s="1081">
        <f t="shared" si="293"/>
        <v>3807421.0054166671</v>
      </c>
      <c r="AR652" s="1079">
        <f t="shared" si="301"/>
        <v>0</v>
      </c>
      <c r="AS652" s="153"/>
      <c r="AT652" s="1082" t="s">
        <v>2782</v>
      </c>
      <c r="AU652" s="523"/>
      <c r="AV652" s="1083" t="str">
        <f t="shared" si="302"/>
        <v>CA</v>
      </c>
      <c r="AW652" s="1083" t="str">
        <f t="shared" si="302"/>
        <v>CL</v>
      </c>
      <c r="AX652" s="1083" t="str">
        <f t="shared" si="302"/>
        <v>AIC</v>
      </c>
      <c r="AY652" s="1083" t="str">
        <f t="shared" si="323"/>
        <v>ERB</v>
      </c>
      <c r="AZ652" s="1083" t="str">
        <f t="shared" si="323"/>
        <v>GRB</v>
      </c>
      <c r="BA652" s="1083" t="str">
        <f t="shared" si="323"/>
        <v>Non-Op</v>
      </c>
      <c r="BC652" s="623"/>
      <c r="BD652" s="623"/>
      <c r="BF652" s="623"/>
      <c r="BG652" s="623"/>
      <c r="BH652" s="623"/>
      <c r="BI652" s="623"/>
      <c r="BJ652" s="623"/>
      <c r="BK652" s="623"/>
      <c r="BL652" s="623"/>
      <c r="BN652" s="634"/>
    </row>
    <row r="653" spans="1:66" s="638" customFormat="1" ht="12" customHeight="1">
      <c r="A653" s="643">
        <v>18238142</v>
      </c>
      <c r="B653" s="644" t="s">
        <v>3930</v>
      </c>
      <c r="C653" s="635" t="s">
        <v>1970</v>
      </c>
      <c r="D653" s="635" t="s">
        <v>1384</v>
      </c>
      <c r="E653" s="635"/>
      <c r="F653" s="635"/>
      <c r="G653" s="635"/>
      <c r="H653" s="1168">
        <v>4961828.9000000004</v>
      </c>
      <c r="I653" s="1168">
        <v>9199802.4199999999</v>
      </c>
      <c r="J653" s="1168">
        <v>9167944.5899999999</v>
      </c>
      <c r="K653" s="1168">
        <v>6241410.6900000004</v>
      </c>
      <c r="L653" s="1168">
        <v>7783227.1900000004</v>
      </c>
      <c r="M653" s="1168">
        <v>4139134.79</v>
      </c>
      <c r="N653" s="1168">
        <v>3359623.98</v>
      </c>
      <c r="O653" s="1168">
        <v>3359623.98</v>
      </c>
      <c r="P653" s="1168">
        <v>3359623.98</v>
      </c>
      <c r="Q653" s="1168">
        <v>4622511.24</v>
      </c>
      <c r="R653" s="1168">
        <v>6560203.5800000001</v>
      </c>
      <c r="S653" s="1168">
        <v>7265696.5300000003</v>
      </c>
      <c r="T653" s="1168">
        <v>13065205.890000001</v>
      </c>
      <c r="U653" s="567"/>
      <c r="V653" s="567">
        <f t="shared" si="298"/>
        <v>6172693.3637499996</v>
      </c>
      <c r="W653" s="1096"/>
      <c r="X653" s="1097"/>
      <c r="Y653" s="591">
        <f t="shared" si="331"/>
        <v>0</v>
      </c>
      <c r="Z653" s="899">
        <f t="shared" si="331"/>
        <v>0</v>
      </c>
      <c r="AA653" s="899">
        <f t="shared" si="331"/>
        <v>0</v>
      </c>
      <c r="AB653" s="1080">
        <f t="shared" si="303"/>
        <v>13065205.890000001</v>
      </c>
      <c r="AC653" s="1079">
        <f t="shared" si="304"/>
        <v>0</v>
      </c>
      <c r="AD653" s="899">
        <f t="shared" si="313"/>
        <v>0</v>
      </c>
      <c r="AE653" s="903">
        <f t="shared" si="310"/>
        <v>0</v>
      </c>
      <c r="AF653" s="1080">
        <f t="shared" si="311"/>
        <v>13065205.890000001</v>
      </c>
      <c r="AG653" s="1081">
        <f t="shared" si="305"/>
        <v>13065205.890000001</v>
      </c>
      <c r="AH653" s="1079">
        <f t="shared" si="306"/>
        <v>0</v>
      </c>
      <c r="AI653" s="901">
        <f t="shared" si="330"/>
        <v>0</v>
      </c>
      <c r="AJ653" s="899">
        <f t="shared" si="330"/>
        <v>0</v>
      </c>
      <c r="AK653" s="899">
        <f t="shared" si="330"/>
        <v>0</v>
      </c>
      <c r="AL653" s="1080">
        <f t="shared" si="307"/>
        <v>6172693.3637499996</v>
      </c>
      <c r="AM653" s="1079">
        <f t="shared" si="308"/>
        <v>0</v>
      </c>
      <c r="AN653" s="899">
        <f t="shared" si="299"/>
        <v>0</v>
      </c>
      <c r="AO653" s="899">
        <f t="shared" si="300"/>
        <v>0</v>
      </c>
      <c r="AP653" s="899">
        <f t="shared" si="309"/>
        <v>6172693.3637499996</v>
      </c>
      <c r="AQ653" s="1081">
        <f t="shared" si="293"/>
        <v>6172693.3637499996</v>
      </c>
      <c r="AR653" s="1079">
        <f t="shared" si="301"/>
        <v>0</v>
      </c>
      <c r="AS653" s="153"/>
      <c r="AT653" s="1082" t="s">
        <v>2782</v>
      </c>
      <c r="AU653" s="523"/>
      <c r="AV653" s="1083" t="str">
        <f t="shared" si="302"/>
        <v>CA</v>
      </c>
      <c r="AW653" s="1083" t="str">
        <f t="shared" si="302"/>
        <v>CL</v>
      </c>
      <c r="AX653" s="1083" t="str">
        <f t="shared" si="302"/>
        <v>AIC</v>
      </c>
      <c r="AY653" s="1083" t="str">
        <f t="shared" si="323"/>
        <v>ERB</v>
      </c>
      <c r="AZ653" s="1083" t="str">
        <f t="shared" si="323"/>
        <v>GRB</v>
      </c>
      <c r="BA653" s="1083" t="str">
        <f t="shared" si="323"/>
        <v>Non-Op</v>
      </c>
      <c r="BC653" s="623"/>
      <c r="BD653" s="623"/>
      <c r="BF653" s="623"/>
      <c r="BG653" s="623"/>
      <c r="BH653" s="623"/>
      <c r="BI653" s="623"/>
      <c r="BJ653" s="623"/>
      <c r="BK653" s="623"/>
      <c r="BL653" s="623"/>
      <c r="BN653" s="634"/>
    </row>
    <row r="654" spans="1:66" s="638" customFormat="1" ht="12" customHeight="1">
      <c r="A654" s="643">
        <v>18238151</v>
      </c>
      <c r="B654" s="644" t="s">
        <v>3931</v>
      </c>
      <c r="C654" s="635" t="s">
        <v>1971</v>
      </c>
      <c r="D654" s="635" t="s">
        <v>1384</v>
      </c>
      <c r="E654" s="635"/>
      <c r="F654" s="635"/>
      <c r="G654" s="635"/>
      <c r="H654" s="1168">
        <v>0</v>
      </c>
      <c r="I654" s="1168">
        <v>0</v>
      </c>
      <c r="J654" s="1168">
        <v>0</v>
      </c>
      <c r="K654" s="1168">
        <v>0</v>
      </c>
      <c r="L654" s="1168">
        <v>0</v>
      </c>
      <c r="M654" s="1168">
        <v>0</v>
      </c>
      <c r="N654" s="1168">
        <v>0</v>
      </c>
      <c r="O654" s="1168">
        <v>0</v>
      </c>
      <c r="P654" s="1168">
        <v>0</v>
      </c>
      <c r="Q654" s="1168">
        <v>0</v>
      </c>
      <c r="R654" s="1168">
        <v>0</v>
      </c>
      <c r="S654" s="1168">
        <v>0</v>
      </c>
      <c r="T654" s="1168">
        <v>0</v>
      </c>
      <c r="U654" s="567"/>
      <c r="V654" s="567">
        <f t="shared" si="298"/>
        <v>0</v>
      </c>
      <c r="W654" s="1096"/>
      <c r="X654" s="1097"/>
      <c r="Y654" s="591">
        <f t="shared" si="331"/>
        <v>0</v>
      </c>
      <c r="Z654" s="899">
        <f t="shared" si="331"/>
        <v>0</v>
      </c>
      <c r="AA654" s="899">
        <f t="shared" si="331"/>
        <v>0</v>
      </c>
      <c r="AB654" s="1080">
        <f t="shared" si="303"/>
        <v>0</v>
      </c>
      <c r="AC654" s="1079">
        <f t="shared" si="304"/>
        <v>0</v>
      </c>
      <c r="AD654" s="899">
        <f t="shared" si="313"/>
        <v>0</v>
      </c>
      <c r="AE654" s="903">
        <f t="shared" si="310"/>
        <v>0</v>
      </c>
      <c r="AF654" s="1080">
        <f t="shared" si="311"/>
        <v>0</v>
      </c>
      <c r="AG654" s="1081">
        <f t="shared" si="305"/>
        <v>0</v>
      </c>
      <c r="AH654" s="1079">
        <f t="shared" si="306"/>
        <v>0</v>
      </c>
      <c r="AI654" s="901">
        <f t="shared" si="330"/>
        <v>0</v>
      </c>
      <c r="AJ654" s="899">
        <f t="shared" si="330"/>
        <v>0</v>
      </c>
      <c r="AK654" s="899">
        <f t="shared" si="330"/>
        <v>0</v>
      </c>
      <c r="AL654" s="1080">
        <f t="shared" si="307"/>
        <v>0</v>
      </c>
      <c r="AM654" s="1079">
        <f t="shared" si="308"/>
        <v>0</v>
      </c>
      <c r="AN654" s="899">
        <f t="shared" si="299"/>
        <v>0</v>
      </c>
      <c r="AO654" s="899">
        <f t="shared" si="300"/>
        <v>0</v>
      </c>
      <c r="AP654" s="899">
        <f t="shared" si="309"/>
        <v>0</v>
      </c>
      <c r="AQ654" s="1081">
        <f t="shared" si="293"/>
        <v>0</v>
      </c>
      <c r="AR654" s="1079">
        <f t="shared" si="301"/>
        <v>0</v>
      </c>
      <c r="AS654" s="153"/>
      <c r="AT654" s="1082" t="s">
        <v>2782</v>
      </c>
      <c r="AU654" s="523"/>
      <c r="AV654" s="1083" t="str">
        <f t="shared" si="302"/>
        <v>CA</v>
      </c>
      <c r="AW654" s="1083" t="str">
        <f t="shared" si="302"/>
        <v>CL</v>
      </c>
      <c r="AX654" s="1083" t="str">
        <f t="shared" si="302"/>
        <v>AIC</v>
      </c>
      <c r="AY654" s="1083" t="str">
        <f t="shared" si="323"/>
        <v>ERB</v>
      </c>
      <c r="AZ654" s="1083" t="str">
        <f t="shared" si="323"/>
        <v>GRB</v>
      </c>
      <c r="BA654" s="1083" t="str">
        <f t="shared" si="323"/>
        <v>Non-Op</v>
      </c>
      <c r="BC654" s="623"/>
      <c r="BD654" s="623"/>
      <c r="BF654" s="623"/>
      <c r="BG654" s="623"/>
      <c r="BH654" s="623"/>
      <c r="BI654" s="623"/>
      <c r="BJ654" s="623"/>
      <c r="BK654" s="623"/>
      <c r="BL654" s="623"/>
      <c r="BN654" s="634"/>
    </row>
    <row r="655" spans="1:66" s="638" customFormat="1" ht="12" customHeight="1">
      <c r="A655" s="643">
        <v>18238152</v>
      </c>
      <c r="B655" s="644" t="s">
        <v>3932</v>
      </c>
      <c r="C655" s="635" t="s">
        <v>1972</v>
      </c>
      <c r="D655" s="635" t="s">
        <v>1384</v>
      </c>
      <c r="E655" s="635"/>
      <c r="F655" s="635"/>
      <c r="G655" s="635"/>
      <c r="H655" s="1168">
        <v>0</v>
      </c>
      <c r="I655" s="1168">
        <v>0</v>
      </c>
      <c r="J655" s="1168">
        <v>0</v>
      </c>
      <c r="K655" s="1168">
        <v>0</v>
      </c>
      <c r="L655" s="1168">
        <v>0</v>
      </c>
      <c r="M655" s="1168">
        <v>0</v>
      </c>
      <c r="N655" s="1168">
        <v>0</v>
      </c>
      <c r="O655" s="1168">
        <v>0</v>
      </c>
      <c r="P655" s="1168">
        <v>0</v>
      </c>
      <c r="Q655" s="1168">
        <v>0</v>
      </c>
      <c r="R655" s="1168">
        <v>0</v>
      </c>
      <c r="S655" s="1168">
        <v>0</v>
      </c>
      <c r="T655" s="1168">
        <v>0</v>
      </c>
      <c r="U655" s="567"/>
      <c r="V655" s="567">
        <f t="shared" ref="V655:V735" si="332">(H655+T655+SUM(I655:S655)*2)/24</f>
        <v>0</v>
      </c>
      <c r="W655" s="1096"/>
      <c r="X655" s="1097"/>
      <c r="Y655" s="591">
        <f t="shared" si="331"/>
        <v>0</v>
      </c>
      <c r="Z655" s="899">
        <f t="shared" si="331"/>
        <v>0</v>
      </c>
      <c r="AA655" s="899">
        <f t="shared" si="331"/>
        <v>0</v>
      </c>
      <c r="AB655" s="1080">
        <f t="shared" si="303"/>
        <v>0</v>
      </c>
      <c r="AC655" s="1079">
        <f t="shared" si="304"/>
        <v>0</v>
      </c>
      <c r="AD655" s="899">
        <f t="shared" si="313"/>
        <v>0</v>
      </c>
      <c r="AE655" s="903">
        <f t="shared" si="310"/>
        <v>0</v>
      </c>
      <c r="AF655" s="1080">
        <f t="shared" si="311"/>
        <v>0</v>
      </c>
      <c r="AG655" s="1081">
        <f t="shared" si="305"/>
        <v>0</v>
      </c>
      <c r="AH655" s="1079">
        <f t="shared" si="306"/>
        <v>0</v>
      </c>
      <c r="AI655" s="901">
        <f t="shared" si="330"/>
        <v>0</v>
      </c>
      <c r="AJ655" s="899">
        <f t="shared" si="330"/>
        <v>0</v>
      </c>
      <c r="AK655" s="899">
        <f t="shared" si="330"/>
        <v>0</v>
      </c>
      <c r="AL655" s="1080">
        <f t="shared" si="307"/>
        <v>0</v>
      </c>
      <c r="AM655" s="1079">
        <f t="shared" si="308"/>
        <v>0</v>
      </c>
      <c r="AN655" s="899">
        <f t="shared" si="299"/>
        <v>0</v>
      </c>
      <c r="AO655" s="899">
        <f t="shared" si="300"/>
        <v>0</v>
      </c>
      <c r="AP655" s="899">
        <f t="shared" si="309"/>
        <v>0</v>
      </c>
      <c r="AQ655" s="1081">
        <f t="shared" si="293"/>
        <v>0</v>
      </c>
      <c r="AR655" s="1079">
        <f t="shared" si="301"/>
        <v>0</v>
      </c>
      <c r="AS655" s="153"/>
      <c r="AT655" s="1082" t="s">
        <v>2782</v>
      </c>
      <c r="AU655" s="523"/>
      <c r="AV655" s="1083" t="str">
        <f t="shared" si="302"/>
        <v>CA</v>
      </c>
      <c r="AW655" s="1083" t="str">
        <f t="shared" si="302"/>
        <v>CL</v>
      </c>
      <c r="AX655" s="1083" t="str">
        <f t="shared" si="302"/>
        <v>AIC</v>
      </c>
      <c r="AY655" s="1083" t="str">
        <f t="shared" si="323"/>
        <v>ERB</v>
      </c>
      <c r="AZ655" s="1083" t="str">
        <f t="shared" si="323"/>
        <v>GRB</v>
      </c>
      <c r="BA655" s="1083" t="str">
        <f t="shared" si="323"/>
        <v>Non-Op</v>
      </c>
      <c r="BC655" s="623"/>
      <c r="BD655" s="623"/>
      <c r="BF655" s="623"/>
      <c r="BG655" s="623"/>
      <c r="BH655" s="623"/>
      <c r="BI655" s="623"/>
      <c r="BJ655" s="623"/>
      <c r="BK655" s="623"/>
      <c r="BL655" s="623"/>
      <c r="BN655" s="634"/>
    </row>
    <row r="656" spans="1:66" s="638" customFormat="1" ht="12" customHeight="1">
      <c r="A656" s="643">
        <v>18238161</v>
      </c>
      <c r="B656" s="644" t="s">
        <v>3933</v>
      </c>
      <c r="C656" s="635" t="s">
        <v>1973</v>
      </c>
      <c r="D656" s="635" t="s">
        <v>1384</v>
      </c>
      <c r="E656" s="635"/>
      <c r="F656" s="635"/>
      <c r="G656" s="635"/>
      <c r="H656" s="1168">
        <v>398786.64</v>
      </c>
      <c r="I656" s="1168">
        <v>439032.91</v>
      </c>
      <c r="J656" s="1168">
        <v>479288.27</v>
      </c>
      <c r="K656" s="1168">
        <v>511750.03</v>
      </c>
      <c r="L656" s="1168">
        <v>541883.22</v>
      </c>
      <c r="M656" s="1168">
        <v>173760.6</v>
      </c>
      <c r="N656" s="1168">
        <v>203211.49</v>
      </c>
      <c r="O656" s="1168">
        <v>221554.21</v>
      </c>
      <c r="P656" s="1168">
        <v>235775.93</v>
      </c>
      <c r="Q656" s="1168">
        <v>247226.03</v>
      </c>
      <c r="R656" s="1168">
        <v>256462.03</v>
      </c>
      <c r="S656" s="1168">
        <v>263611.42</v>
      </c>
      <c r="T656" s="1168">
        <v>273167.23</v>
      </c>
      <c r="U656" s="567"/>
      <c r="V656" s="567">
        <f t="shared" si="332"/>
        <v>325794.4229166666</v>
      </c>
      <c r="W656" s="1096"/>
      <c r="X656" s="1097"/>
      <c r="Y656" s="591">
        <f t="shared" si="331"/>
        <v>0</v>
      </c>
      <c r="Z656" s="899">
        <f t="shared" si="331"/>
        <v>0</v>
      </c>
      <c r="AA656" s="899">
        <f t="shared" si="331"/>
        <v>0</v>
      </c>
      <c r="AB656" s="1080">
        <f t="shared" si="303"/>
        <v>273167.23</v>
      </c>
      <c r="AC656" s="1079">
        <f t="shared" si="304"/>
        <v>0</v>
      </c>
      <c r="AD656" s="899">
        <f t="shared" si="313"/>
        <v>0</v>
      </c>
      <c r="AE656" s="903">
        <f t="shared" si="310"/>
        <v>0</v>
      </c>
      <c r="AF656" s="1080">
        <f t="shared" si="311"/>
        <v>273167.23</v>
      </c>
      <c r="AG656" s="1081">
        <f t="shared" si="305"/>
        <v>273167.23</v>
      </c>
      <c r="AH656" s="1079">
        <f t="shared" si="306"/>
        <v>0</v>
      </c>
      <c r="AI656" s="901">
        <f t="shared" si="330"/>
        <v>0</v>
      </c>
      <c r="AJ656" s="899">
        <f t="shared" si="330"/>
        <v>0</v>
      </c>
      <c r="AK656" s="899">
        <f t="shared" si="330"/>
        <v>0</v>
      </c>
      <c r="AL656" s="1080">
        <f t="shared" si="307"/>
        <v>325794.4229166666</v>
      </c>
      <c r="AM656" s="1079">
        <f t="shared" si="308"/>
        <v>0</v>
      </c>
      <c r="AN656" s="899">
        <f t="shared" si="299"/>
        <v>0</v>
      </c>
      <c r="AO656" s="899">
        <f t="shared" si="300"/>
        <v>0</v>
      </c>
      <c r="AP656" s="899">
        <f t="shared" si="309"/>
        <v>325794.4229166666</v>
      </c>
      <c r="AQ656" s="1081">
        <f t="shared" si="293"/>
        <v>325794.4229166666</v>
      </c>
      <c r="AR656" s="1079">
        <f t="shared" ref="AR656:AR736" si="333">AQ656-AL656</f>
        <v>0</v>
      </c>
      <c r="AS656" s="153"/>
      <c r="AT656" s="1082" t="s">
        <v>2782</v>
      </c>
      <c r="AU656" s="523"/>
      <c r="AV656" s="1083" t="str">
        <f t="shared" ref="AV656:AX736" si="334">IF(VALUE(Y656),AV$7,IF(ISBLANK(Y656),"",AV$7))</f>
        <v>CA</v>
      </c>
      <c r="AW656" s="1083" t="str">
        <f t="shared" si="334"/>
        <v>CL</v>
      </c>
      <c r="AX656" s="1083" t="str">
        <f t="shared" si="334"/>
        <v>AIC</v>
      </c>
      <c r="AY656" s="1083" t="str">
        <f t="shared" si="323"/>
        <v>ERB</v>
      </c>
      <c r="AZ656" s="1083" t="str">
        <f t="shared" si="323"/>
        <v>GRB</v>
      </c>
      <c r="BA656" s="1083" t="str">
        <f t="shared" si="323"/>
        <v>Non-Op</v>
      </c>
      <c r="BC656" s="623"/>
      <c r="BD656" s="623"/>
      <c r="BF656" s="623"/>
      <c r="BG656" s="623"/>
      <c r="BH656" s="623"/>
      <c r="BI656" s="623"/>
      <c r="BJ656" s="623"/>
      <c r="BK656" s="623"/>
      <c r="BL656" s="623"/>
      <c r="BN656" s="634"/>
    </row>
    <row r="657" spans="1:66" s="638" customFormat="1" ht="12" customHeight="1">
      <c r="A657" s="643">
        <v>18238162</v>
      </c>
      <c r="B657" s="644" t="s">
        <v>3934</v>
      </c>
      <c r="C657" s="635" t="s">
        <v>1974</v>
      </c>
      <c r="D657" s="635" t="s">
        <v>1384</v>
      </c>
      <c r="E657" s="635"/>
      <c r="F657" s="635"/>
      <c r="G657" s="635"/>
      <c r="H657" s="1168">
        <v>719859.73</v>
      </c>
      <c r="I657" s="1168">
        <v>769695.79</v>
      </c>
      <c r="J657" s="1168">
        <v>816909</v>
      </c>
      <c r="K657" s="1168">
        <v>854308.12</v>
      </c>
      <c r="L657" s="1168">
        <v>888001.84</v>
      </c>
      <c r="M657" s="1168">
        <v>206206.21</v>
      </c>
      <c r="N657" s="1168">
        <v>243449.99</v>
      </c>
      <c r="O657" s="1168">
        <v>267557.65999999997</v>
      </c>
      <c r="P657" s="1168">
        <v>289928.75</v>
      </c>
      <c r="Q657" s="1168">
        <v>314573.76</v>
      </c>
      <c r="R657" s="1168">
        <v>342660.1</v>
      </c>
      <c r="S657" s="1168">
        <v>372706.14</v>
      </c>
      <c r="T657" s="1168">
        <v>409287.92</v>
      </c>
      <c r="U657" s="567"/>
      <c r="V657" s="567">
        <f t="shared" si="332"/>
        <v>494214.26541666663</v>
      </c>
      <c r="W657" s="1096"/>
      <c r="X657" s="1097"/>
      <c r="Y657" s="591">
        <f t="shared" si="331"/>
        <v>0</v>
      </c>
      <c r="Z657" s="899">
        <f t="shared" si="331"/>
        <v>0</v>
      </c>
      <c r="AA657" s="899">
        <f t="shared" si="331"/>
        <v>0</v>
      </c>
      <c r="AB657" s="1080">
        <f t="shared" si="303"/>
        <v>409287.92</v>
      </c>
      <c r="AC657" s="1079">
        <f t="shared" si="304"/>
        <v>0</v>
      </c>
      <c r="AD657" s="899">
        <f t="shared" si="313"/>
        <v>0</v>
      </c>
      <c r="AE657" s="903">
        <f t="shared" si="310"/>
        <v>0</v>
      </c>
      <c r="AF657" s="1080">
        <f t="shared" si="311"/>
        <v>409287.92</v>
      </c>
      <c r="AG657" s="1081">
        <f t="shared" si="305"/>
        <v>409287.92</v>
      </c>
      <c r="AH657" s="1079">
        <f t="shared" si="306"/>
        <v>0</v>
      </c>
      <c r="AI657" s="901">
        <f t="shared" si="330"/>
        <v>0</v>
      </c>
      <c r="AJ657" s="899">
        <f t="shared" si="330"/>
        <v>0</v>
      </c>
      <c r="AK657" s="899">
        <f t="shared" si="330"/>
        <v>0</v>
      </c>
      <c r="AL657" s="1080">
        <f t="shared" si="307"/>
        <v>494214.26541666663</v>
      </c>
      <c r="AM657" s="1079">
        <f t="shared" si="308"/>
        <v>0</v>
      </c>
      <c r="AN657" s="899">
        <f t="shared" ref="AN657:AN720" si="335">IF($D657=AN$5,$V657,IF($D657=AN$4, $V657*$AK$1,0))</f>
        <v>0</v>
      </c>
      <c r="AO657" s="899">
        <f t="shared" ref="AO657:AO720" si="336">IF($D657=AO$5,$V657,IF($D657=AO$4, $V657*$AK$2,0))</f>
        <v>0</v>
      </c>
      <c r="AP657" s="899">
        <f t="shared" si="309"/>
        <v>494214.26541666663</v>
      </c>
      <c r="AQ657" s="1081">
        <f t="shared" si="293"/>
        <v>494214.26541666663</v>
      </c>
      <c r="AR657" s="1079">
        <f t="shared" si="333"/>
        <v>0</v>
      </c>
      <c r="AS657" s="153"/>
      <c r="AT657" s="1082" t="s">
        <v>2782</v>
      </c>
      <c r="AU657" s="523"/>
      <c r="AV657" s="1083" t="str">
        <f t="shared" si="334"/>
        <v>CA</v>
      </c>
      <c r="AW657" s="1083" t="str">
        <f t="shared" si="334"/>
        <v>CL</v>
      </c>
      <c r="AX657" s="1083" t="str">
        <f t="shared" si="334"/>
        <v>AIC</v>
      </c>
      <c r="AY657" s="1083" t="str">
        <f t="shared" si="323"/>
        <v>ERB</v>
      </c>
      <c r="AZ657" s="1083" t="str">
        <f t="shared" si="323"/>
        <v>GRB</v>
      </c>
      <c r="BA657" s="1083" t="str">
        <f t="shared" si="323"/>
        <v>Non-Op</v>
      </c>
      <c r="BC657" s="623"/>
      <c r="BD657" s="623"/>
      <c r="BF657" s="623"/>
      <c r="BG657" s="623"/>
      <c r="BH657" s="623"/>
      <c r="BI657" s="623"/>
      <c r="BJ657" s="623"/>
      <c r="BK657" s="623"/>
      <c r="BL657" s="623"/>
      <c r="BN657" s="634"/>
    </row>
    <row r="658" spans="1:66" s="638" customFormat="1" ht="12" customHeight="1">
      <c r="A658" s="643">
        <v>18238171</v>
      </c>
      <c r="B658" s="644" t="s">
        <v>3935</v>
      </c>
      <c r="C658" s="635" t="s">
        <v>1975</v>
      </c>
      <c r="D658" s="635" t="s">
        <v>1384</v>
      </c>
      <c r="E658" s="635"/>
      <c r="F658" s="635"/>
      <c r="G658" s="635"/>
      <c r="H658" s="1168">
        <v>0</v>
      </c>
      <c r="I658" s="1168">
        <v>0</v>
      </c>
      <c r="J658" s="1168">
        <v>0</v>
      </c>
      <c r="K658" s="1168">
        <v>0</v>
      </c>
      <c r="L658" s="1168">
        <v>0</v>
      </c>
      <c r="M658" s="1168">
        <v>0</v>
      </c>
      <c r="N658" s="1168">
        <v>0</v>
      </c>
      <c r="O658" s="1168">
        <v>0</v>
      </c>
      <c r="P658" s="1168">
        <v>0</v>
      </c>
      <c r="Q658" s="1168">
        <v>0</v>
      </c>
      <c r="R658" s="1168">
        <v>0</v>
      </c>
      <c r="S658" s="1168">
        <v>0</v>
      </c>
      <c r="T658" s="1168">
        <v>0</v>
      </c>
      <c r="U658" s="567"/>
      <c r="V658" s="567">
        <f t="shared" si="332"/>
        <v>0</v>
      </c>
      <c r="W658" s="1096"/>
      <c r="X658" s="1097"/>
      <c r="Y658" s="591">
        <f t="shared" si="331"/>
        <v>0</v>
      </c>
      <c r="Z658" s="899">
        <f t="shared" si="331"/>
        <v>0</v>
      </c>
      <c r="AA658" s="899">
        <f t="shared" si="331"/>
        <v>0</v>
      </c>
      <c r="AB658" s="1080">
        <f t="shared" ref="AB658:AB738" si="337">T658-SUM(Y658:AA658)</f>
        <v>0</v>
      </c>
      <c r="AC658" s="1079">
        <f t="shared" ref="AC658:AC738" si="338">T658-SUM(Y658:AA658)-AB658</f>
        <v>0</v>
      </c>
      <c r="AD658" s="899">
        <f t="shared" si="313"/>
        <v>0</v>
      </c>
      <c r="AE658" s="903">
        <f t="shared" si="310"/>
        <v>0</v>
      </c>
      <c r="AF658" s="1080">
        <f t="shared" si="311"/>
        <v>0</v>
      </c>
      <c r="AG658" s="1081">
        <f t="shared" ref="AG658:AG738" si="339">SUM(AD658:AF658)</f>
        <v>0</v>
      </c>
      <c r="AH658" s="1079">
        <f t="shared" ref="AH658:AH738" si="340">AG658-AB658</f>
        <v>0</v>
      </c>
      <c r="AI658" s="901">
        <f t="shared" si="330"/>
        <v>0</v>
      </c>
      <c r="AJ658" s="899">
        <f t="shared" si="330"/>
        <v>0</v>
      </c>
      <c r="AK658" s="899">
        <f t="shared" si="330"/>
        <v>0</v>
      </c>
      <c r="AL658" s="1080">
        <f t="shared" ref="AL658:AL738" si="341">V658-SUM(AI658:AK658)</f>
        <v>0</v>
      </c>
      <c r="AM658" s="1079">
        <f t="shared" ref="AM658:AM738" si="342">V658-SUM(AI658:AK658)-AL658</f>
        <v>0</v>
      </c>
      <c r="AN658" s="899">
        <f t="shared" si="335"/>
        <v>0</v>
      </c>
      <c r="AO658" s="899">
        <f t="shared" si="336"/>
        <v>0</v>
      </c>
      <c r="AP658" s="899">
        <f t="shared" ref="AP658:AP738" si="343">IF($D658=AP$5,$V658,IF($D658=AP$4, $V658*$AL$2,0))</f>
        <v>0</v>
      </c>
      <c r="AQ658" s="1081">
        <f t="shared" si="293"/>
        <v>0</v>
      </c>
      <c r="AR658" s="1079">
        <f t="shared" si="333"/>
        <v>0</v>
      </c>
      <c r="AS658" s="153"/>
      <c r="AT658" s="1082" t="s">
        <v>2782</v>
      </c>
      <c r="AU658" s="523"/>
      <c r="AV658" s="1083" t="str">
        <f t="shared" si="334"/>
        <v>CA</v>
      </c>
      <c r="AW658" s="1083" t="str">
        <f t="shared" si="334"/>
        <v>CL</v>
      </c>
      <c r="AX658" s="1083" t="str">
        <f t="shared" si="334"/>
        <v>AIC</v>
      </c>
      <c r="AY658" s="1083" t="str">
        <f t="shared" si="323"/>
        <v>ERB</v>
      </c>
      <c r="AZ658" s="1083" t="str">
        <f t="shared" si="323"/>
        <v>GRB</v>
      </c>
      <c r="BA658" s="1083" t="str">
        <f t="shared" si="323"/>
        <v>Non-Op</v>
      </c>
      <c r="BC658" s="623"/>
      <c r="BD658" s="623"/>
      <c r="BF658" s="623"/>
      <c r="BG658" s="623"/>
      <c r="BH658" s="623"/>
      <c r="BI658" s="623"/>
      <c r="BJ658" s="623"/>
      <c r="BK658" s="623"/>
      <c r="BL658" s="623"/>
      <c r="BN658" s="634"/>
    </row>
    <row r="659" spans="1:66" s="638" customFormat="1" ht="12" customHeight="1">
      <c r="A659" s="643">
        <v>18238172</v>
      </c>
      <c r="B659" s="644" t="s">
        <v>3936</v>
      </c>
      <c r="C659" s="635" t="s">
        <v>1976</v>
      </c>
      <c r="D659" s="635" t="s">
        <v>1384</v>
      </c>
      <c r="E659" s="635"/>
      <c r="F659" s="635"/>
      <c r="G659" s="635"/>
      <c r="H659" s="1168">
        <v>0</v>
      </c>
      <c r="I659" s="1168">
        <v>0</v>
      </c>
      <c r="J659" s="1168">
        <v>0</v>
      </c>
      <c r="K659" s="1168">
        <v>0</v>
      </c>
      <c r="L659" s="1168">
        <v>0</v>
      </c>
      <c r="M659" s="1168">
        <v>0</v>
      </c>
      <c r="N659" s="1168">
        <v>0</v>
      </c>
      <c r="O659" s="1168">
        <v>0</v>
      </c>
      <c r="P659" s="1168">
        <v>0</v>
      </c>
      <c r="Q659" s="1168">
        <v>0</v>
      </c>
      <c r="R659" s="1168">
        <v>0</v>
      </c>
      <c r="S659" s="1168">
        <v>0</v>
      </c>
      <c r="T659" s="1168">
        <v>0</v>
      </c>
      <c r="U659" s="567"/>
      <c r="V659" s="567">
        <f t="shared" si="332"/>
        <v>0</v>
      </c>
      <c r="W659" s="1096"/>
      <c r="X659" s="1097"/>
      <c r="Y659" s="591">
        <f t="shared" si="331"/>
        <v>0</v>
      </c>
      <c r="Z659" s="899">
        <f t="shared" si="331"/>
        <v>0</v>
      </c>
      <c r="AA659" s="899">
        <f t="shared" si="331"/>
        <v>0</v>
      </c>
      <c r="AB659" s="1080">
        <f t="shared" si="337"/>
        <v>0</v>
      </c>
      <c r="AC659" s="1079">
        <f t="shared" si="338"/>
        <v>0</v>
      </c>
      <c r="AD659" s="899">
        <f t="shared" si="313"/>
        <v>0</v>
      </c>
      <c r="AE659" s="903">
        <f t="shared" si="310"/>
        <v>0</v>
      </c>
      <c r="AF659" s="1080">
        <f t="shared" si="311"/>
        <v>0</v>
      </c>
      <c r="AG659" s="1081">
        <f t="shared" si="339"/>
        <v>0</v>
      </c>
      <c r="AH659" s="1079">
        <f t="shared" si="340"/>
        <v>0</v>
      </c>
      <c r="AI659" s="901">
        <f t="shared" si="330"/>
        <v>0</v>
      </c>
      <c r="AJ659" s="899">
        <f t="shared" si="330"/>
        <v>0</v>
      </c>
      <c r="AK659" s="899">
        <f t="shared" si="330"/>
        <v>0</v>
      </c>
      <c r="AL659" s="1080">
        <f t="shared" si="341"/>
        <v>0</v>
      </c>
      <c r="AM659" s="1079">
        <f t="shared" si="342"/>
        <v>0</v>
      </c>
      <c r="AN659" s="899">
        <f t="shared" si="335"/>
        <v>0</v>
      </c>
      <c r="AO659" s="899">
        <f t="shared" si="336"/>
        <v>0</v>
      </c>
      <c r="AP659" s="899">
        <f t="shared" si="343"/>
        <v>0</v>
      </c>
      <c r="AQ659" s="1081">
        <f t="shared" si="293"/>
        <v>0</v>
      </c>
      <c r="AR659" s="1079">
        <f t="shared" si="333"/>
        <v>0</v>
      </c>
      <c r="AS659" s="153"/>
      <c r="AT659" s="1082" t="s">
        <v>2782</v>
      </c>
      <c r="AU659" s="523"/>
      <c r="AV659" s="1083" t="str">
        <f t="shared" si="334"/>
        <v>CA</v>
      </c>
      <c r="AW659" s="1083" t="str">
        <f t="shared" si="334"/>
        <v>CL</v>
      </c>
      <c r="AX659" s="1083" t="str">
        <f t="shared" si="334"/>
        <v>AIC</v>
      </c>
      <c r="AY659" s="1083" t="str">
        <f t="shared" si="323"/>
        <v>ERB</v>
      </c>
      <c r="AZ659" s="1083" t="str">
        <f t="shared" si="323"/>
        <v>GRB</v>
      </c>
      <c r="BA659" s="1083" t="str">
        <f t="shared" si="323"/>
        <v>Non-Op</v>
      </c>
      <c r="BC659" s="623"/>
      <c r="BD659" s="623"/>
      <c r="BF659" s="623"/>
      <c r="BG659" s="623"/>
      <c r="BH659" s="623"/>
      <c r="BI659" s="623"/>
      <c r="BJ659" s="623"/>
      <c r="BK659" s="623"/>
      <c r="BL659" s="623"/>
      <c r="BN659" s="634"/>
    </row>
    <row r="660" spans="1:66" s="638" customFormat="1" ht="12" customHeight="1">
      <c r="A660" s="643">
        <v>18238181</v>
      </c>
      <c r="B660" s="644" t="s">
        <v>3937</v>
      </c>
      <c r="C660" s="635" t="s">
        <v>1977</v>
      </c>
      <c r="D660" s="635" t="s">
        <v>1384</v>
      </c>
      <c r="E660" s="635"/>
      <c r="F660" s="635"/>
      <c r="G660" s="635"/>
      <c r="H660" s="1168">
        <v>815993.17</v>
      </c>
      <c r="I660" s="1168">
        <v>1120353.3600000001</v>
      </c>
      <c r="J660" s="1168">
        <v>1206213.6299999999</v>
      </c>
      <c r="K660" s="1168">
        <v>1144739.44</v>
      </c>
      <c r="L660" s="1168">
        <v>2019487.38</v>
      </c>
      <c r="M660" s="1168">
        <v>1438118.41</v>
      </c>
      <c r="N660" s="1168">
        <v>1781499.79</v>
      </c>
      <c r="O660" s="1168">
        <v>2197774.96</v>
      </c>
      <c r="P660" s="1168">
        <v>2346625.2999999998</v>
      </c>
      <c r="Q660" s="1168">
        <v>2607256.5099999998</v>
      </c>
      <c r="R660" s="1168">
        <v>3532380.86</v>
      </c>
      <c r="S660" s="1168">
        <v>3683994.14</v>
      </c>
      <c r="T660" s="1168">
        <v>4538930.1900000004</v>
      </c>
      <c r="U660" s="567"/>
      <c r="V660" s="567">
        <f t="shared" si="332"/>
        <v>2146325.4550000005</v>
      </c>
      <c r="W660" s="1096"/>
      <c r="X660" s="1097"/>
      <c r="Y660" s="591">
        <f t="shared" si="331"/>
        <v>0</v>
      </c>
      <c r="Z660" s="899">
        <f t="shared" si="331"/>
        <v>0</v>
      </c>
      <c r="AA660" s="899">
        <f t="shared" si="331"/>
        <v>0</v>
      </c>
      <c r="AB660" s="1080">
        <f t="shared" si="337"/>
        <v>4538930.1900000004</v>
      </c>
      <c r="AC660" s="1079">
        <f t="shared" si="338"/>
        <v>0</v>
      </c>
      <c r="AD660" s="899">
        <f t="shared" si="313"/>
        <v>0</v>
      </c>
      <c r="AE660" s="903">
        <f t="shared" si="310"/>
        <v>0</v>
      </c>
      <c r="AF660" s="1080">
        <f t="shared" si="311"/>
        <v>4538930.1900000004</v>
      </c>
      <c r="AG660" s="1081">
        <f t="shared" si="339"/>
        <v>4538930.1900000004</v>
      </c>
      <c r="AH660" s="1079">
        <f t="shared" si="340"/>
        <v>0</v>
      </c>
      <c r="AI660" s="901">
        <f t="shared" si="330"/>
        <v>0</v>
      </c>
      <c r="AJ660" s="899">
        <f t="shared" si="330"/>
        <v>0</v>
      </c>
      <c r="AK660" s="899">
        <f t="shared" si="330"/>
        <v>0</v>
      </c>
      <c r="AL660" s="1080">
        <f t="shared" si="341"/>
        <v>2146325.4550000005</v>
      </c>
      <c r="AM660" s="1079">
        <f t="shared" si="342"/>
        <v>0</v>
      </c>
      <c r="AN660" s="899">
        <f t="shared" si="335"/>
        <v>0</v>
      </c>
      <c r="AO660" s="899">
        <f t="shared" si="336"/>
        <v>0</v>
      </c>
      <c r="AP660" s="899">
        <f t="shared" si="343"/>
        <v>2146325.4550000005</v>
      </c>
      <c r="AQ660" s="1081">
        <f t="shared" si="293"/>
        <v>2146325.4550000005</v>
      </c>
      <c r="AR660" s="1079">
        <f t="shared" si="333"/>
        <v>0</v>
      </c>
      <c r="AS660" s="153"/>
      <c r="AT660" s="1082"/>
      <c r="AU660" s="523"/>
      <c r="AV660" s="1083" t="str">
        <f t="shared" si="334"/>
        <v>CA</v>
      </c>
      <c r="AW660" s="1083" t="str">
        <f t="shared" si="334"/>
        <v>CL</v>
      </c>
      <c r="AX660" s="1083" t="str">
        <f t="shared" si="334"/>
        <v>AIC</v>
      </c>
      <c r="AY660" s="1083" t="str">
        <f t="shared" si="323"/>
        <v>ERB</v>
      </c>
      <c r="AZ660" s="1083" t="str">
        <f t="shared" si="323"/>
        <v>GRB</v>
      </c>
      <c r="BA660" s="1083" t="str">
        <f t="shared" si="323"/>
        <v>Non-Op</v>
      </c>
      <c r="BC660" s="623"/>
      <c r="BD660" s="623"/>
      <c r="BF660" s="623"/>
      <c r="BG660" s="623"/>
      <c r="BH660" s="623"/>
      <c r="BI660" s="623"/>
      <c r="BJ660" s="623"/>
      <c r="BK660" s="623"/>
      <c r="BL660" s="623"/>
      <c r="BN660" s="634"/>
    </row>
    <row r="661" spans="1:66" s="638" customFormat="1" ht="12" customHeight="1">
      <c r="A661" s="643">
        <v>18238191</v>
      </c>
      <c r="B661" s="644" t="s">
        <v>3938</v>
      </c>
      <c r="C661" s="634" t="s">
        <v>1978</v>
      </c>
      <c r="D661" s="635" t="s">
        <v>1384</v>
      </c>
      <c r="E661" s="635"/>
      <c r="F661" s="634"/>
      <c r="G661" s="635"/>
      <c r="H661" s="1168">
        <v>1115798.56</v>
      </c>
      <c r="I661" s="1168">
        <v>1214068</v>
      </c>
      <c r="J661" s="1168">
        <v>1469212.08</v>
      </c>
      <c r="K661" s="1168">
        <v>1401217.87</v>
      </c>
      <c r="L661" s="1168">
        <v>1826202.66</v>
      </c>
      <c r="M661" s="1168">
        <v>927882.23999999999</v>
      </c>
      <c r="N661" s="1168">
        <v>1005958.65</v>
      </c>
      <c r="O661" s="1168">
        <v>1163714.8999999999</v>
      </c>
      <c r="P661" s="1168">
        <v>2133833.13</v>
      </c>
      <c r="Q661" s="1168">
        <v>1663585.33</v>
      </c>
      <c r="R661" s="1168">
        <v>2267228.75</v>
      </c>
      <c r="S661" s="1168">
        <v>2311692.4</v>
      </c>
      <c r="T661" s="1168">
        <v>3021806.76</v>
      </c>
      <c r="U661" s="567"/>
      <c r="V661" s="567">
        <f t="shared" si="332"/>
        <v>1621116.5558333334</v>
      </c>
      <c r="W661" s="1096"/>
      <c r="X661" s="1097"/>
      <c r="Y661" s="591">
        <f t="shared" si="331"/>
        <v>0</v>
      </c>
      <c r="Z661" s="899">
        <f t="shared" si="331"/>
        <v>0</v>
      </c>
      <c r="AA661" s="899">
        <f t="shared" si="331"/>
        <v>0</v>
      </c>
      <c r="AB661" s="1080">
        <f t="shared" si="337"/>
        <v>3021806.76</v>
      </c>
      <c r="AC661" s="1079">
        <f t="shared" si="338"/>
        <v>0</v>
      </c>
      <c r="AD661" s="899">
        <f t="shared" si="313"/>
        <v>0</v>
      </c>
      <c r="AE661" s="903">
        <f t="shared" si="310"/>
        <v>0</v>
      </c>
      <c r="AF661" s="1080">
        <f t="shared" si="311"/>
        <v>3021806.76</v>
      </c>
      <c r="AG661" s="1081">
        <f t="shared" si="339"/>
        <v>3021806.76</v>
      </c>
      <c r="AH661" s="1079">
        <f t="shared" si="340"/>
        <v>0</v>
      </c>
      <c r="AI661" s="901">
        <f t="shared" si="330"/>
        <v>0</v>
      </c>
      <c r="AJ661" s="899">
        <f t="shared" si="330"/>
        <v>0</v>
      </c>
      <c r="AK661" s="899">
        <f t="shared" si="330"/>
        <v>0</v>
      </c>
      <c r="AL661" s="1080">
        <f t="shared" si="341"/>
        <v>1621116.5558333334</v>
      </c>
      <c r="AM661" s="1079">
        <f t="shared" si="342"/>
        <v>0</v>
      </c>
      <c r="AN661" s="899">
        <f t="shared" si="335"/>
        <v>0</v>
      </c>
      <c r="AO661" s="899">
        <f t="shared" si="336"/>
        <v>0</v>
      </c>
      <c r="AP661" s="899">
        <f t="shared" si="343"/>
        <v>1621116.5558333334</v>
      </c>
      <c r="AQ661" s="1081">
        <f t="shared" si="293"/>
        <v>1621116.5558333334</v>
      </c>
      <c r="AR661" s="1079">
        <f t="shared" si="333"/>
        <v>0</v>
      </c>
      <c r="AS661" s="153"/>
      <c r="AT661" s="1082" t="s">
        <v>2782</v>
      </c>
      <c r="AU661" s="523"/>
      <c r="AV661" s="1083" t="str">
        <f t="shared" si="334"/>
        <v>CA</v>
      </c>
      <c r="AW661" s="1083" t="str">
        <f t="shared" si="334"/>
        <v>CL</v>
      </c>
      <c r="AX661" s="1083" t="str">
        <f t="shared" si="334"/>
        <v>AIC</v>
      </c>
      <c r="AY661" s="1083" t="str">
        <f t="shared" si="323"/>
        <v>ERB</v>
      </c>
      <c r="AZ661" s="1083" t="str">
        <f t="shared" si="323"/>
        <v>GRB</v>
      </c>
      <c r="BA661" s="1083" t="str">
        <f t="shared" si="323"/>
        <v>Non-Op</v>
      </c>
      <c r="BC661" s="623"/>
      <c r="BD661" s="623"/>
      <c r="BF661" s="623"/>
      <c r="BG661" s="623"/>
      <c r="BH661" s="623"/>
      <c r="BI661" s="623"/>
      <c r="BJ661" s="623"/>
      <c r="BK661" s="623"/>
      <c r="BL661" s="623"/>
      <c r="BN661" s="634"/>
    </row>
    <row r="662" spans="1:66" s="638" customFormat="1" ht="12" customHeight="1">
      <c r="A662" s="643">
        <v>18238201</v>
      </c>
      <c r="B662" s="644" t="s">
        <v>3939</v>
      </c>
      <c r="C662" s="634" t="s">
        <v>1979</v>
      </c>
      <c r="D662" s="635" t="s">
        <v>3098</v>
      </c>
      <c r="E662" s="635"/>
      <c r="F662" s="634"/>
      <c r="G662" s="635"/>
      <c r="H662" s="1168">
        <v>0</v>
      </c>
      <c r="I662" s="1168">
        <v>0</v>
      </c>
      <c r="J662" s="1168">
        <v>0</v>
      </c>
      <c r="K662" s="1168">
        <v>0</v>
      </c>
      <c r="L662" s="1168">
        <v>0</v>
      </c>
      <c r="M662" s="1168">
        <v>0</v>
      </c>
      <c r="N662" s="1168">
        <v>0</v>
      </c>
      <c r="O662" s="1168">
        <v>0</v>
      </c>
      <c r="P662" s="1168">
        <v>0</v>
      </c>
      <c r="Q662" s="1168">
        <v>0</v>
      </c>
      <c r="R662" s="1168">
        <v>0</v>
      </c>
      <c r="S662" s="1168">
        <v>0</v>
      </c>
      <c r="T662" s="1168">
        <v>0</v>
      </c>
      <c r="U662" s="567"/>
      <c r="V662" s="567">
        <f t="shared" si="332"/>
        <v>0</v>
      </c>
      <c r="W662" s="1084"/>
      <c r="X662" s="1085"/>
      <c r="Y662" s="591">
        <f t="shared" si="331"/>
        <v>0</v>
      </c>
      <c r="Z662" s="899">
        <f t="shared" si="331"/>
        <v>0</v>
      </c>
      <c r="AA662" s="899">
        <f t="shared" si="331"/>
        <v>0</v>
      </c>
      <c r="AB662" s="1080">
        <f t="shared" si="337"/>
        <v>0</v>
      </c>
      <c r="AC662" s="1079">
        <f t="shared" si="338"/>
        <v>0</v>
      </c>
      <c r="AD662" s="899">
        <f t="shared" si="313"/>
        <v>0</v>
      </c>
      <c r="AE662" s="903">
        <f t="shared" ref="AE662:AE742" si="344">IF($D662=AE$5,$T662,IF($D662=AE$4, $T662*$AK$2,0))</f>
        <v>0</v>
      </c>
      <c r="AF662" s="1080">
        <f t="shared" ref="AF662:AF742" si="345">IF($D662=AF$5,$T662,IF($D662=AF$4, $T662*$AL$2,0))</f>
        <v>0</v>
      </c>
      <c r="AG662" s="1081">
        <f t="shared" si="339"/>
        <v>0</v>
      </c>
      <c r="AH662" s="1079">
        <f t="shared" si="340"/>
        <v>0</v>
      </c>
      <c r="AI662" s="901">
        <f t="shared" si="330"/>
        <v>0</v>
      </c>
      <c r="AJ662" s="899">
        <f t="shared" si="330"/>
        <v>0</v>
      </c>
      <c r="AK662" s="899">
        <f t="shared" si="330"/>
        <v>0</v>
      </c>
      <c r="AL662" s="1080">
        <f t="shared" si="341"/>
        <v>0</v>
      </c>
      <c r="AM662" s="1079">
        <f t="shared" si="342"/>
        <v>0</v>
      </c>
      <c r="AN662" s="899">
        <f t="shared" si="335"/>
        <v>0</v>
      </c>
      <c r="AO662" s="899">
        <f t="shared" si="336"/>
        <v>0</v>
      </c>
      <c r="AP662" s="899">
        <f t="shared" si="343"/>
        <v>0</v>
      </c>
      <c r="AQ662" s="1081">
        <f t="shared" ref="AQ662:AQ771" si="346">SUM(AN662:AP662)</f>
        <v>0</v>
      </c>
      <c r="AR662" s="1079">
        <f t="shared" si="333"/>
        <v>0</v>
      </c>
      <c r="AS662" s="153"/>
      <c r="AT662" s="1082" t="s">
        <v>2782</v>
      </c>
      <c r="AU662" s="523"/>
      <c r="AV662" s="1083" t="str">
        <f t="shared" si="334"/>
        <v>CA</v>
      </c>
      <c r="AW662" s="1083" t="str">
        <f t="shared" si="334"/>
        <v>CL</v>
      </c>
      <c r="AX662" s="1083" t="str">
        <f t="shared" si="334"/>
        <v>AIC</v>
      </c>
      <c r="AY662" s="1083" t="str">
        <f t="shared" si="323"/>
        <v>ERB</v>
      </c>
      <c r="AZ662" s="1083" t="str">
        <f t="shared" si="323"/>
        <v>GRB</v>
      </c>
      <c r="BA662" s="1083" t="str">
        <f t="shared" si="323"/>
        <v>Non-Op</v>
      </c>
      <c r="BC662" s="623"/>
      <c r="BD662" s="623"/>
      <c r="BF662" s="623"/>
      <c r="BG662" s="623"/>
      <c r="BH662" s="623"/>
      <c r="BI662" s="623"/>
      <c r="BJ662" s="623"/>
      <c r="BK662" s="623"/>
      <c r="BL662" s="623"/>
      <c r="BN662" s="634"/>
    </row>
    <row r="663" spans="1:66" s="638" customFormat="1" ht="12" customHeight="1">
      <c r="A663" s="643">
        <v>18238211</v>
      </c>
      <c r="B663" s="644" t="s">
        <v>3940</v>
      </c>
      <c r="C663" s="635" t="s">
        <v>1980</v>
      </c>
      <c r="D663" s="635" t="s">
        <v>1384</v>
      </c>
      <c r="E663" s="635"/>
      <c r="F663" s="635"/>
      <c r="G663" s="635"/>
      <c r="H663" s="1168">
        <v>117327.01</v>
      </c>
      <c r="I663" s="1168">
        <v>123542.14</v>
      </c>
      <c r="J663" s="1168">
        <v>129642.72</v>
      </c>
      <c r="K663" s="1168">
        <v>135665.10999999999</v>
      </c>
      <c r="L663" s="1168">
        <v>142550.26</v>
      </c>
      <c r="M663" s="1168">
        <v>34251.519999999997</v>
      </c>
      <c r="N663" s="1168">
        <v>43522.32</v>
      </c>
      <c r="O663" s="1168">
        <v>51298.71</v>
      </c>
      <c r="P663" s="1168">
        <v>59443.41</v>
      </c>
      <c r="Q663" s="1168">
        <v>67964.58</v>
      </c>
      <c r="R663" s="1168">
        <v>77459.649999999994</v>
      </c>
      <c r="S663" s="1168">
        <v>88158.34</v>
      </c>
      <c r="T663" s="1168">
        <v>99981.54</v>
      </c>
      <c r="U663" s="567"/>
      <c r="V663" s="567">
        <f t="shared" si="332"/>
        <v>88512.752916666665</v>
      </c>
      <c r="W663" s="1096"/>
      <c r="X663" s="1097"/>
      <c r="Y663" s="591">
        <f t="shared" si="331"/>
        <v>0</v>
      </c>
      <c r="Z663" s="899">
        <f t="shared" si="331"/>
        <v>0</v>
      </c>
      <c r="AA663" s="899">
        <f t="shared" si="331"/>
        <v>0</v>
      </c>
      <c r="AB663" s="1080">
        <f t="shared" si="337"/>
        <v>99981.54</v>
      </c>
      <c r="AC663" s="1079">
        <f t="shared" si="338"/>
        <v>0</v>
      </c>
      <c r="AD663" s="899">
        <f t="shared" si="313"/>
        <v>0</v>
      </c>
      <c r="AE663" s="903">
        <f t="shared" si="344"/>
        <v>0</v>
      </c>
      <c r="AF663" s="1080">
        <f t="shared" si="345"/>
        <v>99981.54</v>
      </c>
      <c r="AG663" s="1081">
        <f t="shared" si="339"/>
        <v>99981.54</v>
      </c>
      <c r="AH663" s="1079">
        <f t="shared" si="340"/>
        <v>0</v>
      </c>
      <c r="AI663" s="901">
        <f t="shared" si="330"/>
        <v>0</v>
      </c>
      <c r="AJ663" s="899">
        <f t="shared" si="330"/>
        <v>0</v>
      </c>
      <c r="AK663" s="899">
        <f t="shared" si="330"/>
        <v>0</v>
      </c>
      <c r="AL663" s="1080">
        <f t="shared" si="341"/>
        <v>88512.752916666665</v>
      </c>
      <c r="AM663" s="1079">
        <f t="shared" si="342"/>
        <v>0</v>
      </c>
      <c r="AN663" s="899">
        <f t="shared" si="335"/>
        <v>0</v>
      </c>
      <c r="AO663" s="899">
        <f t="shared" si="336"/>
        <v>0</v>
      </c>
      <c r="AP663" s="899">
        <f t="shared" si="343"/>
        <v>88512.752916666665</v>
      </c>
      <c r="AQ663" s="1081">
        <f t="shared" si="346"/>
        <v>88512.752916666665</v>
      </c>
      <c r="AR663" s="1079">
        <f t="shared" si="333"/>
        <v>0</v>
      </c>
      <c r="AS663" s="153"/>
      <c r="AT663" s="1082"/>
      <c r="AU663" s="523"/>
      <c r="AV663" s="1083" t="str">
        <f t="shared" si="334"/>
        <v>CA</v>
      </c>
      <c r="AW663" s="1083" t="str">
        <f t="shared" si="334"/>
        <v>CL</v>
      </c>
      <c r="AX663" s="1083" t="str">
        <f t="shared" si="334"/>
        <v>AIC</v>
      </c>
      <c r="AY663" s="1083" t="str">
        <f t="shared" si="323"/>
        <v>ERB</v>
      </c>
      <c r="AZ663" s="1083" t="str">
        <f t="shared" si="323"/>
        <v>GRB</v>
      </c>
      <c r="BA663" s="1083" t="str">
        <f t="shared" si="323"/>
        <v>Non-Op</v>
      </c>
      <c r="BC663" s="623"/>
      <c r="BD663" s="623"/>
      <c r="BF663" s="623"/>
      <c r="BG663" s="623"/>
      <c r="BH663" s="623"/>
      <c r="BI663" s="623"/>
      <c r="BJ663" s="623"/>
      <c r="BK663" s="623"/>
      <c r="BL663" s="623"/>
      <c r="BN663" s="634"/>
    </row>
    <row r="664" spans="1:66" s="638" customFormat="1" ht="12" customHeight="1">
      <c r="A664" s="643">
        <v>18238221</v>
      </c>
      <c r="B664" s="644" t="s">
        <v>3941</v>
      </c>
      <c r="C664" s="635" t="s">
        <v>1981</v>
      </c>
      <c r="D664" s="635" t="s">
        <v>1384</v>
      </c>
      <c r="E664" s="635"/>
      <c r="F664" s="635"/>
      <c r="G664" s="635"/>
      <c r="H664" s="1168">
        <v>64520</v>
      </c>
      <c r="I664" s="1168">
        <v>69995.05</v>
      </c>
      <c r="J664" s="1168">
        <v>75805.14</v>
      </c>
      <c r="K664" s="1168">
        <v>82074.44</v>
      </c>
      <c r="L664" s="1168">
        <v>88619.92</v>
      </c>
      <c r="M664" s="1168">
        <v>31952.240000000002</v>
      </c>
      <c r="N664" s="1168">
        <v>39606.36</v>
      </c>
      <c r="O664" s="1168">
        <v>45294.81</v>
      </c>
      <c r="P664" s="1168">
        <v>52393.06</v>
      </c>
      <c r="Q664" s="1168">
        <v>57726.58</v>
      </c>
      <c r="R664" s="1168">
        <v>64798.720000000001</v>
      </c>
      <c r="S664" s="1168">
        <v>72407.839999999997</v>
      </c>
      <c r="T664" s="1168">
        <v>80700.009999999995</v>
      </c>
      <c r="U664" s="567"/>
      <c r="V664" s="567">
        <f t="shared" si="332"/>
        <v>62773.680416666662</v>
      </c>
      <c r="W664" s="1096"/>
      <c r="X664" s="1097"/>
      <c r="Y664" s="591">
        <f t="shared" si="331"/>
        <v>0</v>
      </c>
      <c r="Z664" s="899">
        <f t="shared" si="331"/>
        <v>0</v>
      </c>
      <c r="AA664" s="899">
        <f t="shared" si="331"/>
        <v>0</v>
      </c>
      <c r="AB664" s="1080">
        <f t="shared" si="337"/>
        <v>80700.009999999995</v>
      </c>
      <c r="AC664" s="1079">
        <f t="shared" si="338"/>
        <v>0</v>
      </c>
      <c r="AD664" s="899">
        <f t="shared" si="313"/>
        <v>0</v>
      </c>
      <c r="AE664" s="903">
        <f t="shared" si="344"/>
        <v>0</v>
      </c>
      <c r="AF664" s="1080">
        <f t="shared" si="345"/>
        <v>80700.009999999995</v>
      </c>
      <c r="AG664" s="1081">
        <f t="shared" si="339"/>
        <v>80700.009999999995</v>
      </c>
      <c r="AH664" s="1079">
        <f t="shared" si="340"/>
        <v>0</v>
      </c>
      <c r="AI664" s="901">
        <f t="shared" si="330"/>
        <v>0</v>
      </c>
      <c r="AJ664" s="899">
        <f t="shared" si="330"/>
        <v>0</v>
      </c>
      <c r="AK664" s="899">
        <f t="shared" si="330"/>
        <v>0</v>
      </c>
      <c r="AL664" s="1080">
        <f t="shared" si="341"/>
        <v>62773.680416666662</v>
      </c>
      <c r="AM664" s="1079">
        <f t="shared" si="342"/>
        <v>0</v>
      </c>
      <c r="AN664" s="899">
        <f t="shared" si="335"/>
        <v>0</v>
      </c>
      <c r="AO664" s="899">
        <f t="shared" si="336"/>
        <v>0</v>
      </c>
      <c r="AP664" s="899">
        <f t="shared" si="343"/>
        <v>62773.680416666662</v>
      </c>
      <c r="AQ664" s="1081">
        <f t="shared" si="346"/>
        <v>62773.680416666662</v>
      </c>
      <c r="AR664" s="1079">
        <f t="shared" si="333"/>
        <v>0</v>
      </c>
      <c r="AS664" s="153"/>
      <c r="AT664" s="1082"/>
      <c r="AU664" s="523"/>
      <c r="AV664" s="1083" t="str">
        <f t="shared" si="334"/>
        <v>CA</v>
      </c>
      <c r="AW664" s="1083" t="str">
        <f t="shared" si="334"/>
        <v>CL</v>
      </c>
      <c r="AX664" s="1083" t="str">
        <f t="shared" si="334"/>
        <v>AIC</v>
      </c>
      <c r="AY664" s="1083" t="str">
        <f t="shared" si="323"/>
        <v>ERB</v>
      </c>
      <c r="AZ664" s="1083" t="str">
        <f t="shared" si="323"/>
        <v>GRB</v>
      </c>
      <c r="BA664" s="1083" t="str">
        <f t="shared" si="323"/>
        <v>Non-Op</v>
      </c>
      <c r="BC664" s="623"/>
      <c r="BD664" s="623"/>
      <c r="BF664" s="623"/>
      <c r="BG664" s="623"/>
      <c r="BH664" s="623"/>
      <c r="BI664" s="623"/>
      <c r="BJ664" s="623"/>
      <c r="BK664" s="623"/>
      <c r="BL664" s="623"/>
      <c r="BN664" s="634"/>
    </row>
    <row r="665" spans="1:66" s="638" customFormat="1" ht="12" customHeight="1">
      <c r="A665" s="643">
        <v>18238311</v>
      </c>
      <c r="B665" s="644" t="s">
        <v>3942</v>
      </c>
      <c r="C665" s="635" t="s">
        <v>1982</v>
      </c>
      <c r="D665" s="635" t="s">
        <v>1382</v>
      </c>
      <c r="E665" s="635"/>
      <c r="F665" s="635"/>
      <c r="G665" s="635"/>
      <c r="H665" s="1168">
        <v>0</v>
      </c>
      <c r="I665" s="1168">
        <v>0</v>
      </c>
      <c r="J665" s="1168">
        <v>0</v>
      </c>
      <c r="K665" s="1168">
        <v>0</v>
      </c>
      <c r="L665" s="1168">
        <v>0</v>
      </c>
      <c r="M665" s="1168">
        <v>0</v>
      </c>
      <c r="N665" s="1168">
        <v>0</v>
      </c>
      <c r="O665" s="1168">
        <v>0</v>
      </c>
      <c r="P665" s="1168">
        <v>0</v>
      </c>
      <c r="Q665" s="1168">
        <v>0</v>
      </c>
      <c r="R665" s="1168">
        <v>0</v>
      </c>
      <c r="S665" s="1168">
        <v>0</v>
      </c>
      <c r="T665" s="1168">
        <v>0</v>
      </c>
      <c r="U665" s="567"/>
      <c r="V665" s="567">
        <f t="shared" si="332"/>
        <v>0</v>
      </c>
      <c r="W665" s="1084" t="s">
        <v>1983</v>
      </c>
      <c r="X665" s="1085"/>
      <c r="Y665" s="591">
        <f t="shared" si="331"/>
        <v>0</v>
      </c>
      <c r="Z665" s="899">
        <f t="shared" si="331"/>
        <v>0</v>
      </c>
      <c r="AA665" s="899">
        <f t="shared" si="331"/>
        <v>0</v>
      </c>
      <c r="AB665" s="1080">
        <f t="shared" si="337"/>
        <v>0</v>
      </c>
      <c r="AC665" s="1079">
        <f t="shared" si="338"/>
        <v>0</v>
      </c>
      <c r="AD665" s="899">
        <f t="shared" si="313"/>
        <v>0</v>
      </c>
      <c r="AE665" s="903">
        <f t="shared" si="344"/>
        <v>0</v>
      </c>
      <c r="AF665" s="1080">
        <f t="shared" si="345"/>
        <v>0</v>
      </c>
      <c r="AG665" s="1081">
        <f t="shared" si="339"/>
        <v>0</v>
      </c>
      <c r="AH665" s="1079">
        <f t="shared" si="340"/>
        <v>0</v>
      </c>
      <c r="AI665" s="901">
        <f t="shared" ref="AI665:AK684" si="347">IF($D665=AI$5,$V665,0)</f>
        <v>0</v>
      </c>
      <c r="AJ665" s="899">
        <f t="shared" si="347"/>
        <v>0</v>
      </c>
      <c r="AK665" s="899">
        <f t="shared" si="347"/>
        <v>0</v>
      </c>
      <c r="AL665" s="1080">
        <f t="shared" si="341"/>
        <v>0</v>
      </c>
      <c r="AM665" s="1079">
        <f t="shared" si="342"/>
        <v>0</v>
      </c>
      <c r="AN665" s="899">
        <f t="shared" si="335"/>
        <v>0</v>
      </c>
      <c r="AO665" s="899">
        <f t="shared" si="336"/>
        <v>0</v>
      </c>
      <c r="AP665" s="899">
        <f t="shared" si="343"/>
        <v>0</v>
      </c>
      <c r="AQ665" s="1081">
        <f t="shared" si="346"/>
        <v>0</v>
      </c>
      <c r="AR665" s="1079">
        <f t="shared" si="333"/>
        <v>0</v>
      </c>
      <c r="AS665" s="153"/>
      <c r="AT665" s="1082"/>
      <c r="AU665" s="523"/>
      <c r="AV665" s="1083" t="str">
        <f t="shared" si="334"/>
        <v>CA</v>
      </c>
      <c r="AW665" s="1083" t="str">
        <f t="shared" si="334"/>
        <v>CL</v>
      </c>
      <c r="AX665" s="1083" t="str">
        <f t="shared" si="334"/>
        <v>AIC</v>
      </c>
      <c r="AY665" s="1083" t="str">
        <f t="shared" si="323"/>
        <v>ERB</v>
      </c>
      <c r="AZ665" s="1083" t="str">
        <f t="shared" si="323"/>
        <v>GRB</v>
      </c>
      <c r="BA665" s="1083" t="str">
        <f t="shared" si="323"/>
        <v>Non-Op</v>
      </c>
      <c r="BC665" s="623"/>
      <c r="BD665" s="623"/>
      <c r="BF665" s="623"/>
      <c r="BG665" s="623"/>
      <c r="BH665" s="623"/>
      <c r="BI665" s="623"/>
      <c r="BJ665" s="623"/>
      <c r="BK665" s="623"/>
      <c r="BL665" s="623"/>
      <c r="BN665" s="634"/>
    </row>
    <row r="666" spans="1:66" s="638" customFormat="1" ht="12" customHeight="1">
      <c r="A666" s="643">
        <v>18238321</v>
      </c>
      <c r="B666" s="644" t="s">
        <v>3943</v>
      </c>
      <c r="C666" s="634" t="s">
        <v>1984</v>
      </c>
      <c r="D666" s="635" t="s">
        <v>1382</v>
      </c>
      <c r="E666" s="635"/>
      <c r="F666" s="634"/>
      <c r="G666" s="635"/>
      <c r="H666" s="1168">
        <v>0</v>
      </c>
      <c r="I666" s="1168">
        <v>0</v>
      </c>
      <c r="J666" s="1168">
        <v>0</v>
      </c>
      <c r="K666" s="1168">
        <v>0</v>
      </c>
      <c r="L666" s="1168">
        <v>0</v>
      </c>
      <c r="M666" s="1168">
        <v>0</v>
      </c>
      <c r="N666" s="1168">
        <v>0</v>
      </c>
      <c r="O666" s="1168">
        <v>0</v>
      </c>
      <c r="P666" s="1168">
        <v>0</v>
      </c>
      <c r="Q666" s="1168">
        <v>0</v>
      </c>
      <c r="R666" s="1168">
        <v>0</v>
      </c>
      <c r="S666" s="1168">
        <v>0</v>
      </c>
      <c r="T666" s="1168">
        <v>0</v>
      </c>
      <c r="U666" s="567"/>
      <c r="V666" s="567">
        <f t="shared" si="332"/>
        <v>0</v>
      </c>
      <c r="W666" s="1084" t="s">
        <v>1985</v>
      </c>
      <c r="X666" s="1085"/>
      <c r="Y666" s="591">
        <f t="shared" si="331"/>
        <v>0</v>
      </c>
      <c r="Z666" s="899">
        <f t="shared" si="331"/>
        <v>0</v>
      </c>
      <c r="AA666" s="899">
        <f t="shared" si="331"/>
        <v>0</v>
      </c>
      <c r="AB666" s="1080">
        <f t="shared" si="337"/>
        <v>0</v>
      </c>
      <c r="AC666" s="1079">
        <f t="shared" si="338"/>
        <v>0</v>
      </c>
      <c r="AD666" s="899">
        <f t="shared" si="313"/>
        <v>0</v>
      </c>
      <c r="AE666" s="903">
        <f t="shared" si="344"/>
        <v>0</v>
      </c>
      <c r="AF666" s="1080">
        <f t="shared" si="345"/>
        <v>0</v>
      </c>
      <c r="AG666" s="1081">
        <f t="shared" si="339"/>
        <v>0</v>
      </c>
      <c r="AH666" s="1079">
        <f t="shared" si="340"/>
        <v>0</v>
      </c>
      <c r="AI666" s="901">
        <f t="shared" si="347"/>
        <v>0</v>
      </c>
      <c r="AJ666" s="899">
        <f t="shared" si="347"/>
        <v>0</v>
      </c>
      <c r="AK666" s="899">
        <f t="shared" si="347"/>
        <v>0</v>
      </c>
      <c r="AL666" s="1080">
        <f t="shared" si="341"/>
        <v>0</v>
      </c>
      <c r="AM666" s="1079">
        <f t="shared" si="342"/>
        <v>0</v>
      </c>
      <c r="AN666" s="899">
        <f t="shared" si="335"/>
        <v>0</v>
      </c>
      <c r="AO666" s="899">
        <f t="shared" si="336"/>
        <v>0</v>
      </c>
      <c r="AP666" s="899">
        <f t="shared" si="343"/>
        <v>0</v>
      </c>
      <c r="AQ666" s="1081">
        <f t="shared" si="346"/>
        <v>0</v>
      </c>
      <c r="AR666" s="1079">
        <f t="shared" si="333"/>
        <v>0</v>
      </c>
      <c r="AS666" s="153"/>
      <c r="AT666" s="1082"/>
      <c r="AU666" s="523"/>
      <c r="AV666" s="1083" t="str">
        <f t="shared" si="334"/>
        <v>CA</v>
      </c>
      <c r="AW666" s="1083" t="str">
        <f t="shared" si="334"/>
        <v>CL</v>
      </c>
      <c r="AX666" s="1083" t="str">
        <f t="shared" si="334"/>
        <v>AIC</v>
      </c>
      <c r="AY666" s="1083" t="str">
        <f t="shared" si="323"/>
        <v>ERB</v>
      </c>
      <c r="AZ666" s="1083" t="str">
        <f t="shared" si="323"/>
        <v>GRB</v>
      </c>
      <c r="BA666" s="1083" t="str">
        <f t="shared" si="323"/>
        <v>Non-Op</v>
      </c>
      <c r="BC666" s="623"/>
      <c r="BD666" s="623"/>
      <c r="BF666" s="623"/>
      <c r="BG666" s="623"/>
      <c r="BH666" s="623"/>
      <c r="BI666" s="623"/>
      <c r="BJ666" s="623"/>
      <c r="BK666" s="623"/>
      <c r="BL666" s="623"/>
      <c r="BN666" s="634"/>
    </row>
    <row r="667" spans="1:66" s="638" customFormat="1" ht="12" customHeight="1">
      <c r="A667" s="643">
        <v>18238331</v>
      </c>
      <c r="B667" s="644" t="s">
        <v>3944</v>
      </c>
      <c r="C667" s="634" t="s">
        <v>1986</v>
      </c>
      <c r="D667" s="635" t="s">
        <v>1382</v>
      </c>
      <c r="E667" s="635"/>
      <c r="F667" s="634"/>
      <c r="G667" s="635"/>
      <c r="H667" s="1168">
        <v>0</v>
      </c>
      <c r="I667" s="1168">
        <v>0</v>
      </c>
      <c r="J667" s="1168">
        <v>0</v>
      </c>
      <c r="K667" s="1168">
        <v>0</v>
      </c>
      <c r="L667" s="1168">
        <v>0</v>
      </c>
      <c r="M667" s="1168">
        <v>0</v>
      </c>
      <c r="N667" s="1168">
        <v>0</v>
      </c>
      <c r="O667" s="1168">
        <v>0</v>
      </c>
      <c r="P667" s="1168">
        <v>0</v>
      </c>
      <c r="Q667" s="1168">
        <v>0</v>
      </c>
      <c r="R667" s="1168">
        <v>0</v>
      </c>
      <c r="S667" s="1168">
        <v>0</v>
      </c>
      <c r="T667" s="1168">
        <v>0</v>
      </c>
      <c r="U667" s="567"/>
      <c r="V667" s="567">
        <f t="shared" si="332"/>
        <v>0</v>
      </c>
      <c r="W667" s="1084" t="s">
        <v>1987</v>
      </c>
      <c r="X667" s="1085"/>
      <c r="Y667" s="591">
        <f t="shared" si="331"/>
        <v>0</v>
      </c>
      <c r="Z667" s="899">
        <f t="shared" si="331"/>
        <v>0</v>
      </c>
      <c r="AA667" s="899">
        <f t="shared" si="331"/>
        <v>0</v>
      </c>
      <c r="AB667" s="1080">
        <f t="shared" si="337"/>
        <v>0</v>
      </c>
      <c r="AC667" s="1079">
        <f t="shared" si="338"/>
        <v>0</v>
      </c>
      <c r="AD667" s="899">
        <f t="shared" si="313"/>
        <v>0</v>
      </c>
      <c r="AE667" s="903">
        <f t="shared" si="344"/>
        <v>0</v>
      </c>
      <c r="AF667" s="1080">
        <f t="shared" si="345"/>
        <v>0</v>
      </c>
      <c r="AG667" s="1081">
        <f t="shared" si="339"/>
        <v>0</v>
      </c>
      <c r="AH667" s="1079">
        <f t="shared" si="340"/>
        <v>0</v>
      </c>
      <c r="AI667" s="901">
        <f t="shared" si="347"/>
        <v>0</v>
      </c>
      <c r="AJ667" s="899">
        <f t="shared" si="347"/>
        <v>0</v>
      </c>
      <c r="AK667" s="899">
        <f t="shared" si="347"/>
        <v>0</v>
      </c>
      <c r="AL667" s="1080">
        <f t="shared" si="341"/>
        <v>0</v>
      </c>
      <c r="AM667" s="1079">
        <f t="shared" si="342"/>
        <v>0</v>
      </c>
      <c r="AN667" s="899">
        <f t="shared" si="335"/>
        <v>0</v>
      </c>
      <c r="AO667" s="899">
        <f t="shared" si="336"/>
        <v>0</v>
      </c>
      <c r="AP667" s="899">
        <f t="shared" si="343"/>
        <v>0</v>
      </c>
      <c r="AQ667" s="1081">
        <f t="shared" si="346"/>
        <v>0</v>
      </c>
      <c r="AR667" s="1079">
        <f t="shared" si="333"/>
        <v>0</v>
      </c>
      <c r="AS667" s="153"/>
      <c r="AT667" s="1082"/>
      <c r="AU667" s="523"/>
      <c r="AV667" s="1083" t="str">
        <f t="shared" si="334"/>
        <v>CA</v>
      </c>
      <c r="AW667" s="1083" t="str">
        <f t="shared" si="334"/>
        <v>CL</v>
      </c>
      <c r="AX667" s="1083" t="str">
        <f t="shared" si="334"/>
        <v>AIC</v>
      </c>
      <c r="AY667" s="1083" t="str">
        <f t="shared" si="323"/>
        <v>ERB</v>
      </c>
      <c r="AZ667" s="1083" t="str">
        <f t="shared" si="323"/>
        <v>GRB</v>
      </c>
      <c r="BA667" s="1083" t="str">
        <f t="shared" si="323"/>
        <v>Non-Op</v>
      </c>
      <c r="BC667" s="623"/>
      <c r="BD667" s="623"/>
      <c r="BF667" s="623"/>
      <c r="BG667" s="623"/>
      <c r="BH667" s="623"/>
      <c r="BI667" s="623"/>
      <c r="BJ667" s="623"/>
      <c r="BK667" s="623"/>
      <c r="BL667" s="623"/>
      <c r="BN667" s="634"/>
    </row>
    <row r="668" spans="1:66" s="638" customFormat="1" ht="12" customHeight="1">
      <c r="A668" s="643">
        <v>18239001</v>
      </c>
      <c r="B668" s="644" t="s">
        <v>3945</v>
      </c>
      <c r="C668" s="634" t="s">
        <v>1988</v>
      </c>
      <c r="D668" s="635" t="s">
        <v>3098</v>
      </c>
      <c r="E668" s="635"/>
      <c r="F668" s="634"/>
      <c r="G668" s="635"/>
      <c r="H668" s="1168">
        <v>155721864.25999999</v>
      </c>
      <c r="I668" s="1168">
        <v>156647157.99000001</v>
      </c>
      <c r="J668" s="1168">
        <v>157386994.38</v>
      </c>
      <c r="K668" s="1168">
        <v>158165181.78999999</v>
      </c>
      <c r="L668" s="1168">
        <v>158506642.81999999</v>
      </c>
      <c r="M668" s="1168">
        <v>158955053.58000001</v>
      </c>
      <c r="N668" s="1168">
        <v>159681642.21000001</v>
      </c>
      <c r="O668" s="1168">
        <v>160107571.52000001</v>
      </c>
      <c r="P668" s="1168">
        <v>160629328.50999999</v>
      </c>
      <c r="Q668" s="1168">
        <v>161260502.56999999</v>
      </c>
      <c r="R668" s="1168">
        <v>162065089.38</v>
      </c>
      <c r="S668" s="1168">
        <v>163158366.55000001</v>
      </c>
      <c r="T668" s="1168">
        <v>164701586.88999999</v>
      </c>
      <c r="U668" s="567"/>
      <c r="V668" s="567">
        <f t="shared" si="332"/>
        <v>159731271.40625</v>
      </c>
      <c r="W668" s="1096"/>
      <c r="X668" s="1097"/>
      <c r="Y668" s="591">
        <f t="shared" si="331"/>
        <v>164701586.88999999</v>
      </c>
      <c r="Z668" s="899">
        <f t="shared" si="331"/>
        <v>0</v>
      </c>
      <c r="AA668" s="899">
        <f t="shared" si="331"/>
        <v>0</v>
      </c>
      <c r="AB668" s="1080">
        <f t="shared" si="337"/>
        <v>0</v>
      </c>
      <c r="AC668" s="1079">
        <f t="shared" si="338"/>
        <v>0</v>
      </c>
      <c r="AD668" s="899">
        <f t="shared" si="313"/>
        <v>0</v>
      </c>
      <c r="AE668" s="903">
        <f t="shared" si="344"/>
        <v>0</v>
      </c>
      <c r="AF668" s="1080">
        <f t="shared" si="345"/>
        <v>0</v>
      </c>
      <c r="AG668" s="1081">
        <f t="shared" si="339"/>
        <v>0</v>
      </c>
      <c r="AH668" s="1079">
        <f t="shared" si="340"/>
        <v>0</v>
      </c>
      <c r="AI668" s="901">
        <f t="shared" si="347"/>
        <v>159731271.40625</v>
      </c>
      <c r="AJ668" s="899">
        <f t="shared" si="347"/>
        <v>0</v>
      </c>
      <c r="AK668" s="899">
        <f t="shared" si="347"/>
        <v>0</v>
      </c>
      <c r="AL668" s="1080">
        <f t="shared" si="341"/>
        <v>0</v>
      </c>
      <c r="AM668" s="1079">
        <f t="shared" si="342"/>
        <v>0</v>
      </c>
      <c r="AN668" s="899">
        <f t="shared" si="335"/>
        <v>0</v>
      </c>
      <c r="AO668" s="899">
        <f t="shared" si="336"/>
        <v>0</v>
      </c>
      <c r="AP668" s="899">
        <f t="shared" si="343"/>
        <v>0</v>
      </c>
      <c r="AQ668" s="1081">
        <f t="shared" si="346"/>
        <v>0</v>
      </c>
      <c r="AR668" s="1079">
        <f t="shared" si="333"/>
        <v>0</v>
      </c>
      <c r="AS668" s="153"/>
      <c r="AT668" s="1082"/>
      <c r="AU668" s="523"/>
      <c r="AV668" s="1083" t="str">
        <f t="shared" si="334"/>
        <v>CA</v>
      </c>
      <c r="AW668" s="1083" t="str">
        <f t="shared" si="334"/>
        <v>CL</v>
      </c>
      <c r="AX668" s="1083" t="str">
        <f t="shared" si="334"/>
        <v>AIC</v>
      </c>
      <c r="AY668" s="1083" t="str">
        <f t="shared" si="323"/>
        <v>ERB</v>
      </c>
      <c r="AZ668" s="1083" t="str">
        <f t="shared" si="323"/>
        <v>GRB</v>
      </c>
      <c r="BA668" s="1083" t="str">
        <f t="shared" si="323"/>
        <v>Non-Op</v>
      </c>
      <c r="BC668" s="623"/>
      <c r="BD668" s="623"/>
      <c r="BF668" s="623"/>
      <c r="BG668" s="623"/>
      <c r="BH668" s="623"/>
      <c r="BI668" s="623"/>
      <c r="BJ668" s="623"/>
      <c r="BK668" s="623"/>
      <c r="BL668" s="623"/>
      <c r="BN668" s="634"/>
    </row>
    <row r="669" spans="1:66" s="638" customFormat="1" ht="12" customHeight="1">
      <c r="A669" s="643">
        <v>18239002</v>
      </c>
      <c r="B669" s="644" t="s">
        <v>3946</v>
      </c>
      <c r="C669" s="634" t="s">
        <v>1989</v>
      </c>
      <c r="D669" s="635" t="s">
        <v>3098</v>
      </c>
      <c r="E669" s="635"/>
      <c r="F669" s="634"/>
      <c r="G669" s="635"/>
      <c r="H669" s="1168">
        <v>41014925.609999999</v>
      </c>
      <c r="I669" s="1168">
        <v>41195879.979999997</v>
      </c>
      <c r="J669" s="1168">
        <v>41361790.979999997</v>
      </c>
      <c r="K669" s="1168">
        <v>41475408.590000004</v>
      </c>
      <c r="L669" s="1168">
        <v>41506040.479999997</v>
      </c>
      <c r="M669" s="1168">
        <v>41565559.079999998</v>
      </c>
      <c r="N669" s="1168">
        <v>41674010.719999999</v>
      </c>
      <c r="O669" s="1168">
        <v>41722494.200000003</v>
      </c>
      <c r="P669" s="1168">
        <v>41747766.329999998</v>
      </c>
      <c r="Q669" s="1168">
        <v>41836355.950000003</v>
      </c>
      <c r="R669" s="1168">
        <v>41965699.289999999</v>
      </c>
      <c r="S669" s="1168">
        <v>42216245.43</v>
      </c>
      <c r="T669" s="1168">
        <v>42437870.689999998</v>
      </c>
      <c r="U669" s="567"/>
      <c r="V669" s="567">
        <f t="shared" si="332"/>
        <v>41666137.431666665</v>
      </c>
      <c r="W669" s="1096" t="s">
        <v>400</v>
      </c>
      <c r="X669" s="1097"/>
      <c r="Y669" s="591">
        <f t="shared" si="331"/>
        <v>42437870.689999998</v>
      </c>
      <c r="Z669" s="899">
        <f t="shared" si="331"/>
        <v>0</v>
      </c>
      <c r="AA669" s="899">
        <f t="shared" si="331"/>
        <v>0</v>
      </c>
      <c r="AB669" s="1080">
        <f t="shared" si="337"/>
        <v>0</v>
      </c>
      <c r="AC669" s="1079">
        <f t="shared" si="338"/>
        <v>0</v>
      </c>
      <c r="AD669" s="899">
        <f t="shared" si="313"/>
        <v>0</v>
      </c>
      <c r="AE669" s="903">
        <f t="shared" si="344"/>
        <v>0</v>
      </c>
      <c r="AF669" s="1080">
        <f t="shared" si="345"/>
        <v>0</v>
      </c>
      <c r="AG669" s="1081">
        <f t="shared" si="339"/>
        <v>0</v>
      </c>
      <c r="AH669" s="1079">
        <f t="shared" si="340"/>
        <v>0</v>
      </c>
      <c r="AI669" s="901">
        <f t="shared" si="347"/>
        <v>41666137.431666665</v>
      </c>
      <c r="AJ669" s="899">
        <f t="shared" si="347"/>
        <v>0</v>
      </c>
      <c r="AK669" s="899">
        <f t="shared" si="347"/>
        <v>0</v>
      </c>
      <c r="AL669" s="1080">
        <f t="shared" si="341"/>
        <v>0</v>
      </c>
      <c r="AM669" s="1079">
        <f t="shared" si="342"/>
        <v>0</v>
      </c>
      <c r="AN669" s="899">
        <f t="shared" si="335"/>
        <v>0</v>
      </c>
      <c r="AO669" s="899">
        <f t="shared" si="336"/>
        <v>0</v>
      </c>
      <c r="AP669" s="899">
        <f t="shared" si="343"/>
        <v>0</v>
      </c>
      <c r="AQ669" s="1081">
        <f t="shared" si="346"/>
        <v>0</v>
      </c>
      <c r="AR669" s="1079">
        <f t="shared" si="333"/>
        <v>0</v>
      </c>
      <c r="AS669" s="153"/>
      <c r="AT669" s="1082"/>
      <c r="AU669" s="523"/>
      <c r="AV669" s="1083" t="str">
        <f t="shared" si="334"/>
        <v>CA</v>
      </c>
      <c r="AW669" s="1083" t="str">
        <f t="shared" si="334"/>
        <v>CL</v>
      </c>
      <c r="AX669" s="1083" t="str">
        <f t="shared" si="334"/>
        <v>AIC</v>
      </c>
      <c r="AY669" s="1083" t="str">
        <f t="shared" si="323"/>
        <v>ERB</v>
      </c>
      <c r="AZ669" s="1083" t="str">
        <f t="shared" si="323"/>
        <v>GRB</v>
      </c>
      <c r="BA669" s="1083" t="str">
        <f t="shared" si="323"/>
        <v>Non-Op</v>
      </c>
      <c r="BC669" s="623"/>
      <c r="BD669" s="623"/>
      <c r="BF669" s="623"/>
      <c r="BG669" s="623"/>
      <c r="BH669" s="623"/>
      <c r="BI669" s="623"/>
      <c r="BJ669" s="623"/>
      <c r="BK669" s="623"/>
      <c r="BL669" s="623"/>
      <c r="BN669" s="634"/>
    </row>
    <row r="670" spans="1:66" s="638" customFormat="1" ht="12" customHeight="1">
      <c r="A670" s="643">
        <v>18239011</v>
      </c>
      <c r="B670" s="644" t="s">
        <v>3947</v>
      </c>
      <c r="C670" s="634" t="s">
        <v>1990</v>
      </c>
      <c r="D670" s="635" t="s">
        <v>3098</v>
      </c>
      <c r="E670" s="635"/>
      <c r="F670" s="634"/>
      <c r="G670" s="635"/>
      <c r="H670" s="1168">
        <v>4442665.91</v>
      </c>
      <c r="I670" s="1168">
        <v>4485517.41</v>
      </c>
      <c r="J670" s="1168">
        <v>4510375.99</v>
      </c>
      <c r="K670" s="1168">
        <v>4536912.05</v>
      </c>
      <c r="L670" s="1168">
        <v>4550429.38</v>
      </c>
      <c r="M670" s="1168">
        <v>4556199.5199999996</v>
      </c>
      <c r="N670" s="1168">
        <v>4561756.2699999996</v>
      </c>
      <c r="O670" s="1168">
        <v>4567501.22</v>
      </c>
      <c r="P670" s="1168">
        <v>4573471.0599999996</v>
      </c>
      <c r="Q670" s="1168">
        <v>4581264.51</v>
      </c>
      <c r="R670" s="1168">
        <v>4591115.09</v>
      </c>
      <c r="S670" s="1168">
        <v>4600049.87</v>
      </c>
      <c r="T670" s="1168">
        <v>4610818.8499999996</v>
      </c>
      <c r="U670" s="567"/>
      <c r="V670" s="567">
        <f t="shared" si="332"/>
        <v>4553444.5625</v>
      </c>
      <c r="W670" s="1096"/>
      <c r="X670" s="1097"/>
      <c r="Y670" s="591">
        <f t="shared" ref="Y670:AA689" si="348">IF($D670=Y$5,$T670,0)</f>
        <v>4610818.8499999996</v>
      </c>
      <c r="Z670" s="899">
        <f t="shared" si="348"/>
        <v>0</v>
      </c>
      <c r="AA670" s="899">
        <f t="shared" si="348"/>
        <v>0</v>
      </c>
      <c r="AB670" s="1080">
        <f t="shared" si="337"/>
        <v>0</v>
      </c>
      <c r="AC670" s="1079">
        <f t="shared" si="338"/>
        <v>0</v>
      </c>
      <c r="AD670" s="899">
        <f t="shared" si="313"/>
        <v>0</v>
      </c>
      <c r="AE670" s="903">
        <f t="shared" si="344"/>
        <v>0</v>
      </c>
      <c r="AF670" s="1080">
        <f t="shared" si="345"/>
        <v>0</v>
      </c>
      <c r="AG670" s="1081">
        <f t="shared" si="339"/>
        <v>0</v>
      </c>
      <c r="AH670" s="1079">
        <f t="shared" si="340"/>
        <v>0</v>
      </c>
      <c r="AI670" s="901">
        <f t="shared" si="347"/>
        <v>4553444.5625</v>
      </c>
      <c r="AJ670" s="899">
        <f t="shared" si="347"/>
        <v>0</v>
      </c>
      <c r="AK670" s="899">
        <f t="shared" si="347"/>
        <v>0</v>
      </c>
      <c r="AL670" s="1080">
        <f t="shared" si="341"/>
        <v>0</v>
      </c>
      <c r="AM670" s="1079">
        <f t="shared" si="342"/>
        <v>0</v>
      </c>
      <c r="AN670" s="899">
        <f t="shared" si="335"/>
        <v>0</v>
      </c>
      <c r="AO670" s="899">
        <f t="shared" si="336"/>
        <v>0</v>
      </c>
      <c r="AP670" s="899">
        <f t="shared" si="343"/>
        <v>0</v>
      </c>
      <c r="AQ670" s="1081">
        <f t="shared" si="346"/>
        <v>0</v>
      </c>
      <c r="AR670" s="1079">
        <f t="shared" si="333"/>
        <v>0</v>
      </c>
      <c r="AS670" s="153"/>
      <c r="AT670" s="1082"/>
      <c r="AU670" s="523"/>
      <c r="AV670" s="1083" t="str">
        <f t="shared" si="334"/>
        <v>CA</v>
      </c>
      <c r="AW670" s="1083" t="str">
        <f t="shared" si="334"/>
        <v>CL</v>
      </c>
      <c r="AX670" s="1083" t="str">
        <f t="shared" si="334"/>
        <v>AIC</v>
      </c>
      <c r="AY670" s="1083" t="str">
        <f t="shared" si="323"/>
        <v>ERB</v>
      </c>
      <c r="AZ670" s="1083" t="str">
        <f t="shared" si="323"/>
        <v>GRB</v>
      </c>
      <c r="BA670" s="1083" t="str">
        <f t="shared" si="323"/>
        <v>Non-Op</v>
      </c>
      <c r="BC670" s="623"/>
      <c r="BD670" s="623"/>
      <c r="BF670" s="623"/>
      <c r="BG670" s="623"/>
      <c r="BH670" s="623"/>
      <c r="BI670" s="623"/>
      <c r="BJ670" s="623"/>
      <c r="BK670" s="623"/>
      <c r="BL670" s="623"/>
      <c r="BN670" s="634"/>
    </row>
    <row r="671" spans="1:66" s="638" customFormat="1" ht="12" customHeight="1">
      <c r="A671" s="643">
        <v>18239012</v>
      </c>
      <c r="B671" s="644" t="s">
        <v>3948</v>
      </c>
      <c r="C671" s="634" t="s">
        <v>1991</v>
      </c>
      <c r="D671" s="635" t="s">
        <v>3098</v>
      </c>
      <c r="E671" s="635"/>
      <c r="F671" s="634"/>
      <c r="G671" s="635"/>
      <c r="H671" s="1168">
        <v>1621439.12</v>
      </c>
      <c r="I671" s="1168">
        <v>1632151.99</v>
      </c>
      <c r="J671" s="1168">
        <v>1638366.64</v>
      </c>
      <c r="K671" s="1168">
        <v>1645000.65</v>
      </c>
      <c r="L671" s="1168">
        <v>1648379.98</v>
      </c>
      <c r="M671" s="1168">
        <v>1649822.51</v>
      </c>
      <c r="N671" s="1168">
        <v>1651211.7</v>
      </c>
      <c r="O671" s="1168">
        <v>1652647.94</v>
      </c>
      <c r="P671" s="1168">
        <v>1654140.4</v>
      </c>
      <c r="Q671" s="1168">
        <v>1656088.76</v>
      </c>
      <c r="R671" s="1168">
        <v>1658551.41</v>
      </c>
      <c r="S671" s="1168">
        <v>1660785.1</v>
      </c>
      <c r="T671" s="1168">
        <v>1663477.34</v>
      </c>
      <c r="U671" s="567"/>
      <c r="V671" s="567">
        <f t="shared" si="332"/>
        <v>1649133.7758333331</v>
      </c>
      <c r="W671" s="1096" t="s">
        <v>400</v>
      </c>
      <c r="X671" s="1097"/>
      <c r="Y671" s="591">
        <f t="shared" si="348"/>
        <v>1663477.34</v>
      </c>
      <c r="Z671" s="899">
        <f t="shared" si="348"/>
        <v>0</v>
      </c>
      <c r="AA671" s="899">
        <f t="shared" si="348"/>
        <v>0</v>
      </c>
      <c r="AB671" s="1080">
        <f t="shared" si="337"/>
        <v>0</v>
      </c>
      <c r="AC671" s="1079">
        <f t="shared" si="338"/>
        <v>0</v>
      </c>
      <c r="AD671" s="899">
        <f t="shared" ref="AD671:AD752" si="349">IF($D671=AD$5,$T671,IF($D671=AD$4, $T671*$AK$1,0))</f>
        <v>0</v>
      </c>
      <c r="AE671" s="903">
        <f t="shared" si="344"/>
        <v>0</v>
      </c>
      <c r="AF671" s="1080">
        <f t="shared" si="345"/>
        <v>0</v>
      </c>
      <c r="AG671" s="1081">
        <f t="shared" si="339"/>
        <v>0</v>
      </c>
      <c r="AH671" s="1079">
        <f t="shared" si="340"/>
        <v>0</v>
      </c>
      <c r="AI671" s="901">
        <f t="shared" si="347"/>
        <v>1649133.7758333331</v>
      </c>
      <c r="AJ671" s="899">
        <f t="shared" si="347"/>
        <v>0</v>
      </c>
      <c r="AK671" s="899">
        <f t="shared" si="347"/>
        <v>0</v>
      </c>
      <c r="AL671" s="1080">
        <f t="shared" si="341"/>
        <v>0</v>
      </c>
      <c r="AM671" s="1079">
        <f t="shared" si="342"/>
        <v>0</v>
      </c>
      <c r="AN671" s="899">
        <f t="shared" si="335"/>
        <v>0</v>
      </c>
      <c r="AO671" s="899">
        <f t="shared" si="336"/>
        <v>0</v>
      </c>
      <c r="AP671" s="899">
        <f t="shared" si="343"/>
        <v>0</v>
      </c>
      <c r="AQ671" s="1081">
        <f t="shared" si="346"/>
        <v>0</v>
      </c>
      <c r="AR671" s="1079">
        <f t="shared" si="333"/>
        <v>0</v>
      </c>
      <c r="AS671" s="153"/>
      <c r="AT671" s="1082"/>
      <c r="AU671" s="523"/>
      <c r="AV671" s="1083" t="str">
        <f t="shared" si="334"/>
        <v>CA</v>
      </c>
      <c r="AW671" s="1083" t="str">
        <f t="shared" si="334"/>
        <v>CL</v>
      </c>
      <c r="AX671" s="1083" t="str">
        <f t="shared" si="334"/>
        <v>AIC</v>
      </c>
      <c r="AY671" s="1083" t="str">
        <f t="shared" si="323"/>
        <v>ERB</v>
      </c>
      <c r="AZ671" s="1083" t="str">
        <f t="shared" si="323"/>
        <v>GRB</v>
      </c>
      <c r="BA671" s="1083" t="str">
        <f t="shared" si="323"/>
        <v>Non-Op</v>
      </c>
      <c r="BC671" s="623"/>
      <c r="BD671" s="623"/>
      <c r="BF671" s="623"/>
      <c r="BG671" s="623"/>
      <c r="BH671" s="623"/>
      <c r="BI671" s="623"/>
      <c r="BJ671" s="623"/>
      <c r="BK671" s="623"/>
      <c r="BL671" s="623"/>
      <c r="BN671" s="634"/>
    </row>
    <row r="672" spans="1:66" s="638" customFormat="1" ht="12" customHeight="1">
      <c r="A672" s="643">
        <v>18239021</v>
      </c>
      <c r="B672" s="644" t="s">
        <v>3949</v>
      </c>
      <c r="C672" s="634" t="s">
        <v>1992</v>
      </c>
      <c r="D672" s="635" t="s">
        <v>3098</v>
      </c>
      <c r="E672" s="635"/>
      <c r="F672" s="634"/>
      <c r="G672" s="635"/>
      <c r="H672" s="1168">
        <v>36361052.770000003</v>
      </c>
      <c r="I672" s="1168">
        <v>36718157.609999999</v>
      </c>
      <c r="J672" s="1168">
        <v>36883660.369999997</v>
      </c>
      <c r="K672" s="1168">
        <v>37145016.740000002</v>
      </c>
      <c r="L672" s="1168">
        <v>37415739.439999998</v>
      </c>
      <c r="M672" s="1168">
        <v>37825568.740000002</v>
      </c>
      <c r="N672" s="1168">
        <v>38022565.079999998</v>
      </c>
      <c r="O672" s="1168">
        <v>38225029.359999999</v>
      </c>
      <c r="P672" s="1168">
        <v>38401350.549999997</v>
      </c>
      <c r="Q672" s="1168">
        <v>38628528.350000001</v>
      </c>
      <c r="R672" s="1168">
        <v>38894930.909999996</v>
      </c>
      <c r="S672" s="1168">
        <v>39127934.640000001</v>
      </c>
      <c r="T672" s="1168">
        <v>39419698.100000001</v>
      </c>
      <c r="U672" s="567"/>
      <c r="V672" s="567">
        <f t="shared" si="332"/>
        <v>37931571.435416676</v>
      </c>
      <c r="W672" s="1096"/>
      <c r="X672" s="1097"/>
      <c r="Y672" s="591">
        <f t="shared" si="348"/>
        <v>39419698.100000001</v>
      </c>
      <c r="Z672" s="899">
        <f t="shared" si="348"/>
        <v>0</v>
      </c>
      <c r="AA672" s="899">
        <f t="shared" si="348"/>
        <v>0</v>
      </c>
      <c r="AB672" s="1080">
        <f t="shared" si="337"/>
        <v>0</v>
      </c>
      <c r="AC672" s="1079">
        <f t="shared" si="338"/>
        <v>0</v>
      </c>
      <c r="AD672" s="899">
        <f t="shared" si="349"/>
        <v>0</v>
      </c>
      <c r="AE672" s="903">
        <f t="shared" si="344"/>
        <v>0</v>
      </c>
      <c r="AF672" s="1080">
        <f t="shared" si="345"/>
        <v>0</v>
      </c>
      <c r="AG672" s="1081">
        <f t="shared" si="339"/>
        <v>0</v>
      </c>
      <c r="AH672" s="1079">
        <f t="shared" si="340"/>
        <v>0</v>
      </c>
      <c r="AI672" s="901">
        <f t="shared" si="347"/>
        <v>37931571.435416676</v>
      </c>
      <c r="AJ672" s="899">
        <f t="shared" si="347"/>
        <v>0</v>
      </c>
      <c r="AK672" s="899">
        <f t="shared" si="347"/>
        <v>0</v>
      </c>
      <c r="AL672" s="1080">
        <f t="shared" si="341"/>
        <v>0</v>
      </c>
      <c r="AM672" s="1079">
        <f t="shared" si="342"/>
        <v>0</v>
      </c>
      <c r="AN672" s="899">
        <f t="shared" si="335"/>
        <v>0</v>
      </c>
      <c r="AO672" s="899">
        <f t="shared" si="336"/>
        <v>0</v>
      </c>
      <c r="AP672" s="899">
        <f t="shared" si="343"/>
        <v>0</v>
      </c>
      <c r="AQ672" s="1081">
        <f t="shared" si="346"/>
        <v>0</v>
      </c>
      <c r="AR672" s="1079">
        <f t="shared" si="333"/>
        <v>0</v>
      </c>
      <c r="AS672" s="153"/>
      <c r="AT672" s="1082"/>
      <c r="AU672" s="523"/>
      <c r="AV672" s="1083" t="str">
        <f t="shared" si="334"/>
        <v>CA</v>
      </c>
      <c r="AW672" s="1083" t="str">
        <f t="shared" si="334"/>
        <v>CL</v>
      </c>
      <c r="AX672" s="1083" t="str">
        <f t="shared" si="334"/>
        <v>AIC</v>
      </c>
      <c r="AY672" s="1083" t="str">
        <f t="shared" si="323"/>
        <v>ERB</v>
      </c>
      <c r="AZ672" s="1083" t="str">
        <f t="shared" si="323"/>
        <v>GRB</v>
      </c>
      <c r="BA672" s="1083" t="str">
        <f t="shared" si="323"/>
        <v>Non-Op</v>
      </c>
      <c r="BC672" s="623"/>
      <c r="BD672" s="623"/>
      <c r="BF672" s="623"/>
      <c r="BG672" s="623"/>
      <c r="BH672" s="623"/>
      <c r="BI672" s="623"/>
      <c r="BJ672" s="623"/>
      <c r="BK672" s="623"/>
      <c r="BL672" s="623"/>
      <c r="BN672" s="634"/>
    </row>
    <row r="673" spans="1:66" s="638" customFormat="1" ht="12" customHeight="1">
      <c r="A673" s="643">
        <v>18239022</v>
      </c>
      <c r="B673" s="644" t="s">
        <v>3950</v>
      </c>
      <c r="C673" s="634" t="s">
        <v>1993</v>
      </c>
      <c r="D673" s="635" t="s">
        <v>3098</v>
      </c>
      <c r="E673" s="635"/>
      <c r="F673" s="634"/>
      <c r="G673" s="635"/>
      <c r="H673" s="1168">
        <v>12713538.369999999</v>
      </c>
      <c r="I673" s="1168">
        <v>12802814.58</v>
      </c>
      <c r="J673" s="1168">
        <v>12844190.27</v>
      </c>
      <c r="K673" s="1168">
        <v>12909529.359999999</v>
      </c>
      <c r="L673" s="1168">
        <v>12977210.029999999</v>
      </c>
      <c r="M673" s="1168">
        <v>13079667.35</v>
      </c>
      <c r="N673" s="1168">
        <v>13128916.43</v>
      </c>
      <c r="O673" s="1168">
        <v>13179532.5</v>
      </c>
      <c r="P673" s="1168">
        <v>13223612.800000001</v>
      </c>
      <c r="Q673" s="1168">
        <v>13280407.25</v>
      </c>
      <c r="R673" s="1168">
        <v>13347007.890000001</v>
      </c>
      <c r="S673" s="1168">
        <v>13405258.82</v>
      </c>
      <c r="T673" s="1168">
        <v>13478199.68</v>
      </c>
      <c r="U673" s="567"/>
      <c r="V673" s="567">
        <f t="shared" si="332"/>
        <v>13106168.025416667</v>
      </c>
      <c r="W673" s="1096" t="s">
        <v>400</v>
      </c>
      <c r="X673" s="1097"/>
      <c r="Y673" s="591">
        <f t="shared" si="348"/>
        <v>13478199.68</v>
      </c>
      <c r="Z673" s="899">
        <f t="shared" si="348"/>
        <v>0</v>
      </c>
      <c r="AA673" s="899">
        <f t="shared" si="348"/>
        <v>0</v>
      </c>
      <c r="AB673" s="1080">
        <f t="shared" si="337"/>
        <v>0</v>
      </c>
      <c r="AC673" s="1079">
        <f t="shared" si="338"/>
        <v>0</v>
      </c>
      <c r="AD673" s="899">
        <f t="shared" si="349"/>
        <v>0</v>
      </c>
      <c r="AE673" s="903">
        <f t="shared" si="344"/>
        <v>0</v>
      </c>
      <c r="AF673" s="1080">
        <f t="shared" si="345"/>
        <v>0</v>
      </c>
      <c r="AG673" s="1081">
        <f t="shared" si="339"/>
        <v>0</v>
      </c>
      <c r="AH673" s="1079">
        <f t="shared" si="340"/>
        <v>0</v>
      </c>
      <c r="AI673" s="901">
        <f t="shared" si="347"/>
        <v>13106168.025416667</v>
      </c>
      <c r="AJ673" s="899">
        <f t="shared" si="347"/>
        <v>0</v>
      </c>
      <c r="AK673" s="899">
        <f t="shared" si="347"/>
        <v>0</v>
      </c>
      <c r="AL673" s="1080">
        <f t="shared" si="341"/>
        <v>0</v>
      </c>
      <c r="AM673" s="1079">
        <f t="shared" si="342"/>
        <v>0</v>
      </c>
      <c r="AN673" s="899">
        <f t="shared" si="335"/>
        <v>0</v>
      </c>
      <c r="AO673" s="899">
        <f t="shared" si="336"/>
        <v>0</v>
      </c>
      <c r="AP673" s="899">
        <f t="shared" si="343"/>
        <v>0</v>
      </c>
      <c r="AQ673" s="1081">
        <f t="shared" si="346"/>
        <v>0</v>
      </c>
      <c r="AR673" s="1079">
        <f t="shared" si="333"/>
        <v>0</v>
      </c>
      <c r="AS673" s="153"/>
      <c r="AT673" s="1082"/>
      <c r="AU673" s="523"/>
      <c r="AV673" s="1083" t="str">
        <f t="shared" si="334"/>
        <v>CA</v>
      </c>
      <c r="AW673" s="1083" t="str">
        <f t="shared" si="334"/>
        <v>CL</v>
      </c>
      <c r="AX673" s="1083" t="str">
        <f t="shared" si="334"/>
        <v>AIC</v>
      </c>
      <c r="AY673" s="1083" t="str">
        <f t="shared" si="323"/>
        <v>ERB</v>
      </c>
      <c r="AZ673" s="1083" t="str">
        <f t="shared" si="323"/>
        <v>GRB</v>
      </c>
      <c r="BA673" s="1083" t="str">
        <f t="shared" si="323"/>
        <v>Non-Op</v>
      </c>
      <c r="BC673" s="623"/>
      <c r="BD673" s="623"/>
      <c r="BF673" s="623"/>
      <c r="BG673" s="623"/>
      <c r="BH673" s="623"/>
      <c r="BI673" s="623"/>
      <c r="BJ673" s="623"/>
      <c r="BK673" s="623"/>
      <c r="BL673" s="623"/>
      <c r="BN673" s="634"/>
    </row>
    <row r="674" spans="1:66" s="638" customFormat="1" ht="12" customHeight="1">
      <c r="A674" s="676">
        <v>18239023</v>
      </c>
      <c r="B674" s="635" t="s">
        <v>3951</v>
      </c>
      <c r="C674" s="634" t="s">
        <v>1994</v>
      </c>
      <c r="D674" s="635" t="s">
        <v>3098</v>
      </c>
      <c r="E674" s="635"/>
      <c r="F674" s="634"/>
      <c r="G674" s="635"/>
      <c r="H674" s="1168">
        <v>0</v>
      </c>
      <c r="I674" s="1168">
        <v>0</v>
      </c>
      <c r="J674" s="1168">
        <v>0</v>
      </c>
      <c r="K674" s="1168">
        <v>0</v>
      </c>
      <c r="L674" s="1168">
        <v>0</v>
      </c>
      <c r="M674" s="1168">
        <v>0</v>
      </c>
      <c r="N674" s="1168">
        <v>0</v>
      </c>
      <c r="O674" s="1168">
        <v>0</v>
      </c>
      <c r="P674" s="1168">
        <v>0</v>
      </c>
      <c r="Q674" s="1168">
        <v>0</v>
      </c>
      <c r="R674" s="1168">
        <v>0</v>
      </c>
      <c r="S674" s="1168">
        <v>0</v>
      </c>
      <c r="T674" s="1168">
        <v>0</v>
      </c>
      <c r="U674" s="567"/>
      <c r="V674" s="567">
        <f t="shared" si="332"/>
        <v>0</v>
      </c>
      <c r="W674" s="1096"/>
      <c r="X674" s="1097"/>
      <c r="Y674" s="591">
        <f t="shared" si="348"/>
        <v>0</v>
      </c>
      <c r="Z674" s="899">
        <f t="shared" si="348"/>
        <v>0</v>
      </c>
      <c r="AA674" s="899">
        <f t="shared" si="348"/>
        <v>0</v>
      </c>
      <c r="AB674" s="1080">
        <f t="shared" si="337"/>
        <v>0</v>
      </c>
      <c r="AC674" s="1079">
        <f t="shared" si="338"/>
        <v>0</v>
      </c>
      <c r="AD674" s="899">
        <f t="shared" si="349"/>
        <v>0</v>
      </c>
      <c r="AE674" s="903">
        <f t="shared" si="344"/>
        <v>0</v>
      </c>
      <c r="AF674" s="1080">
        <f t="shared" si="345"/>
        <v>0</v>
      </c>
      <c r="AG674" s="1081">
        <f t="shared" si="339"/>
        <v>0</v>
      </c>
      <c r="AH674" s="1079">
        <f t="shared" si="340"/>
        <v>0</v>
      </c>
      <c r="AI674" s="901">
        <f t="shared" si="347"/>
        <v>0</v>
      </c>
      <c r="AJ674" s="899">
        <f t="shared" si="347"/>
        <v>0</v>
      </c>
      <c r="AK674" s="899">
        <f t="shared" si="347"/>
        <v>0</v>
      </c>
      <c r="AL674" s="1080">
        <f t="shared" si="341"/>
        <v>0</v>
      </c>
      <c r="AM674" s="1079">
        <f t="shared" si="342"/>
        <v>0</v>
      </c>
      <c r="AN674" s="899">
        <f t="shared" si="335"/>
        <v>0</v>
      </c>
      <c r="AO674" s="899">
        <f t="shared" si="336"/>
        <v>0</v>
      </c>
      <c r="AP674" s="899">
        <f t="shared" si="343"/>
        <v>0</v>
      </c>
      <c r="AQ674" s="1081">
        <f t="shared" si="346"/>
        <v>0</v>
      </c>
      <c r="AR674" s="1079">
        <f t="shared" si="333"/>
        <v>0</v>
      </c>
      <c r="AS674" s="153"/>
      <c r="AT674" s="1082"/>
      <c r="AU674" s="523"/>
      <c r="AV674" s="1083" t="str">
        <f t="shared" si="334"/>
        <v>CA</v>
      </c>
      <c r="AW674" s="1083" t="str">
        <f t="shared" si="334"/>
        <v>CL</v>
      </c>
      <c r="AX674" s="1083" t="str">
        <f t="shared" si="334"/>
        <v>AIC</v>
      </c>
      <c r="AY674" s="1083" t="str">
        <f t="shared" si="323"/>
        <v>ERB</v>
      </c>
      <c r="AZ674" s="1083" t="str">
        <f t="shared" si="323"/>
        <v>GRB</v>
      </c>
      <c r="BA674" s="1083" t="str">
        <f t="shared" si="323"/>
        <v>Non-Op</v>
      </c>
      <c r="BC674" s="623"/>
      <c r="BD674" s="623"/>
      <c r="BF674" s="623"/>
      <c r="BG674" s="623"/>
      <c r="BH674" s="623"/>
      <c r="BI674" s="623"/>
      <c r="BJ674" s="623"/>
      <c r="BK674" s="623"/>
      <c r="BL674" s="623"/>
      <c r="BN674" s="634"/>
    </row>
    <row r="675" spans="1:66" s="638" customFormat="1" ht="12" customHeight="1">
      <c r="A675" s="645">
        <v>18239031</v>
      </c>
      <c r="B675" s="646" t="s">
        <v>3952</v>
      </c>
      <c r="C675" s="647" t="s">
        <v>1995</v>
      </c>
      <c r="D675" s="648" t="s">
        <v>3098</v>
      </c>
      <c r="E675" s="648"/>
      <c r="F675" s="647"/>
      <c r="G675" s="648"/>
      <c r="H675" s="1171">
        <v>-196525582.94</v>
      </c>
      <c r="I675" s="1171">
        <v>-197850833.00999999</v>
      </c>
      <c r="J675" s="1171">
        <v>-198781030.74000001</v>
      </c>
      <c r="K675" s="1171">
        <v>-199847110.58000001</v>
      </c>
      <c r="L675" s="1171">
        <v>-200472811.63999999</v>
      </c>
      <c r="M675" s="1171">
        <v>-201336821.84</v>
      </c>
      <c r="N675" s="1171">
        <v>-202265963.56</v>
      </c>
      <c r="O675" s="1171">
        <v>-202900102.09999999</v>
      </c>
      <c r="P675" s="1171">
        <v>-203604150.12</v>
      </c>
      <c r="Q675" s="1171">
        <v>-204470295.43000001</v>
      </c>
      <c r="R675" s="1171">
        <v>-205551135.38</v>
      </c>
      <c r="S675" s="1171">
        <v>-206886351.06</v>
      </c>
      <c r="T675" s="1171">
        <v>-208732103.84</v>
      </c>
      <c r="U675" s="569"/>
      <c r="V675" s="569">
        <f t="shared" si="332"/>
        <v>-202216287.40416667</v>
      </c>
      <c r="W675" s="1096"/>
      <c r="X675" s="1097"/>
      <c r="Y675" s="591">
        <f t="shared" si="348"/>
        <v>-208732103.84</v>
      </c>
      <c r="Z675" s="899">
        <f t="shared" si="348"/>
        <v>0</v>
      </c>
      <c r="AA675" s="899">
        <f t="shared" si="348"/>
        <v>0</v>
      </c>
      <c r="AB675" s="1080">
        <f t="shared" si="337"/>
        <v>0</v>
      </c>
      <c r="AC675" s="1079">
        <f t="shared" si="338"/>
        <v>0</v>
      </c>
      <c r="AD675" s="899">
        <f t="shared" si="349"/>
        <v>0</v>
      </c>
      <c r="AE675" s="903">
        <f t="shared" si="344"/>
        <v>0</v>
      </c>
      <c r="AF675" s="1080">
        <f t="shared" si="345"/>
        <v>0</v>
      </c>
      <c r="AG675" s="1081">
        <f t="shared" si="339"/>
        <v>0</v>
      </c>
      <c r="AH675" s="1079">
        <f t="shared" si="340"/>
        <v>0</v>
      </c>
      <c r="AI675" s="901">
        <f t="shared" si="347"/>
        <v>-202216287.40416667</v>
      </c>
      <c r="AJ675" s="899">
        <f t="shared" si="347"/>
        <v>0</v>
      </c>
      <c r="AK675" s="899">
        <f t="shared" si="347"/>
        <v>0</v>
      </c>
      <c r="AL675" s="1080">
        <f t="shared" si="341"/>
        <v>0</v>
      </c>
      <c r="AM675" s="1079">
        <f t="shared" si="342"/>
        <v>0</v>
      </c>
      <c r="AN675" s="899">
        <f t="shared" si="335"/>
        <v>0</v>
      </c>
      <c r="AO675" s="899">
        <f t="shared" si="336"/>
        <v>0</v>
      </c>
      <c r="AP675" s="899">
        <f t="shared" si="343"/>
        <v>0</v>
      </c>
      <c r="AQ675" s="1081">
        <f t="shared" si="346"/>
        <v>0</v>
      </c>
      <c r="AR675" s="1079">
        <f t="shared" si="333"/>
        <v>0</v>
      </c>
      <c r="AS675" s="153"/>
      <c r="AT675" s="1082"/>
      <c r="AU675" s="523"/>
      <c r="AV675" s="1083" t="str">
        <f t="shared" si="334"/>
        <v>CA</v>
      </c>
      <c r="AW675" s="1083" t="str">
        <f t="shared" si="334"/>
        <v>CL</v>
      </c>
      <c r="AX675" s="1083" t="str">
        <f t="shared" si="334"/>
        <v>AIC</v>
      </c>
      <c r="AY675" s="1083" t="str">
        <f t="shared" si="323"/>
        <v>ERB</v>
      </c>
      <c r="AZ675" s="1083" t="str">
        <f t="shared" si="323"/>
        <v>GRB</v>
      </c>
      <c r="BA675" s="1083" t="str">
        <f t="shared" si="323"/>
        <v>Non-Op</v>
      </c>
      <c r="BC675" s="623"/>
      <c r="BD675" s="623"/>
      <c r="BF675" s="623"/>
      <c r="BG675" s="623"/>
      <c r="BH675" s="623"/>
      <c r="BI675" s="623"/>
      <c r="BJ675" s="623"/>
      <c r="BK675" s="623"/>
      <c r="BL675" s="623"/>
      <c r="BN675" s="634"/>
    </row>
    <row r="676" spans="1:66" s="638" customFormat="1" ht="12" customHeight="1">
      <c r="A676" s="643">
        <v>18239032</v>
      </c>
      <c r="B676" s="644" t="s">
        <v>3953</v>
      </c>
      <c r="C676" s="634" t="s">
        <v>1996</v>
      </c>
      <c r="D676" s="635" t="s">
        <v>3098</v>
      </c>
      <c r="E676" s="635"/>
      <c r="F676" s="634"/>
      <c r="G676" s="635"/>
      <c r="H676" s="1168">
        <v>-55349903.100000001</v>
      </c>
      <c r="I676" s="1168">
        <v>-55630846.549999997</v>
      </c>
      <c r="J676" s="1168">
        <v>-55844347.890000001</v>
      </c>
      <c r="K676" s="1168">
        <v>-56029938.600000001</v>
      </c>
      <c r="L676" s="1168">
        <v>-56131630.490000002</v>
      </c>
      <c r="M676" s="1168">
        <v>-56295048.939999998</v>
      </c>
      <c r="N676" s="1168">
        <v>-56454138.850000001</v>
      </c>
      <c r="O676" s="1168">
        <v>-56554674.640000001</v>
      </c>
      <c r="P676" s="1168">
        <v>-56625519.530000001</v>
      </c>
      <c r="Q676" s="1168">
        <v>-56772851.960000001</v>
      </c>
      <c r="R676" s="1168">
        <v>-56971258.590000004</v>
      </c>
      <c r="S676" s="1168">
        <v>-57282289.350000001</v>
      </c>
      <c r="T676" s="1168">
        <v>-57579547.710000001</v>
      </c>
      <c r="U676" s="567"/>
      <c r="V676" s="567">
        <f t="shared" si="332"/>
        <v>-56421439.232916661</v>
      </c>
      <c r="W676" s="1096" t="s">
        <v>400</v>
      </c>
      <c r="X676" s="1097"/>
      <c r="Y676" s="591">
        <f t="shared" si="348"/>
        <v>-57579547.710000001</v>
      </c>
      <c r="Z676" s="899">
        <f t="shared" si="348"/>
        <v>0</v>
      </c>
      <c r="AA676" s="899">
        <f t="shared" si="348"/>
        <v>0</v>
      </c>
      <c r="AB676" s="1080">
        <f t="shared" si="337"/>
        <v>0</v>
      </c>
      <c r="AC676" s="1079">
        <f t="shared" si="338"/>
        <v>0</v>
      </c>
      <c r="AD676" s="899">
        <f t="shared" si="349"/>
        <v>0</v>
      </c>
      <c r="AE676" s="903">
        <f t="shared" si="344"/>
        <v>0</v>
      </c>
      <c r="AF676" s="1080">
        <f t="shared" si="345"/>
        <v>0</v>
      </c>
      <c r="AG676" s="1081">
        <f t="shared" si="339"/>
        <v>0</v>
      </c>
      <c r="AH676" s="1079">
        <f t="shared" si="340"/>
        <v>0</v>
      </c>
      <c r="AI676" s="901">
        <f t="shared" si="347"/>
        <v>-56421439.232916661</v>
      </c>
      <c r="AJ676" s="899">
        <f t="shared" si="347"/>
        <v>0</v>
      </c>
      <c r="AK676" s="899">
        <f t="shared" si="347"/>
        <v>0</v>
      </c>
      <c r="AL676" s="1080">
        <f t="shared" si="341"/>
        <v>0</v>
      </c>
      <c r="AM676" s="1079">
        <f t="shared" si="342"/>
        <v>0</v>
      </c>
      <c r="AN676" s="899">
        <f t="shared" si="335"/>
        <v>0</v>
      </c>
      <c r="AO676" s="899">
        <f t="shared" si="336"/>
        <v>0</v>
      </c>
      <c r="AP676" s="899">
        <f t="shared" si="343"/>
        <v>0</v>
      </c>
      <c r="AQ676" s="1081">
        <f t="shared" si="346"/>
        <v>0</v>
      </c>
      <c r="AR676" s="1079">
        <f t="shared" si="333"/>
        <v>0</v>
      </c>
      <c r="AS676" s="153"/>
      <c r="AT676" s="1082" t="s">
        <v>2769</v>
      </c>
      <c r="AU676" s="523"/>
      <c r="AV676" s="1083" t="str">
        <f t="shared" si="334"/>
        <v>CA</v>
      </c>
      <c r="AW676" s="1083" t="str">
        <f t="shared" si="334"/>
        <v>CL</v>
      </c>
      <c r="AX676" s="1083" t="str">
        <f t="shared" si="334"/>
        <v>AIC</v>
      </c>
      <c r="AY676" s="1083" t="str">
        <f t="shared" si="323"/>
        <v>ERB</v>
      </c>
      <c r="AZ676" s="1083" t="str">
        <f t="shared" si="323"/>
        <v>GRB</v>
      </c>
      <c r="BA676" s="1083" t="str">
        <f t="shared" si="323"/>
        <v>Non-Op</v>
      </c>
      <c r="BC676" s="623"/>
      <c r="BD676" s="623"/>
      <c r="BF676" s="623"/>
      <c r="BG676" s="623"/>
      <c r="BH676" s="623"/>
      <c r="BI676" s="623"/>
      <c r="BJ676" s="623"/>
      <c r="BK676" s="623"/>
      <c r="BL676" s="623"/>
      <c r="BN676" s="634"/>
    </row>
    <row r="677" spans="1:66" s="638" customFormat="1" ht="12" customHeight="1">
      <c r="A677" s="651">
        <v>18239042</v>
      </c>
      <c r="B677" s="660" t="s">
        <v>3954</v>
      </c>
      <c r="C677" s="639" t="s">
        <v>1997</v>
      </c>
      <c r="D677" s="640" t="s">
        <v>3098</v>
      </c>
      <c r="E677" s="640"/>
      <c r="F677" s="653">
        <v>43070</v>
      </c>
      <c r="G677" s="640"/>
      <c r="H677" s="1170">
        <v>42810918.880000003</v>
      </c>
      <c r="I677" s="1170">
        <v>41607710.82</v>
      </c>
      <c r="J677" s="1170">
        <v>40404502.759999998</v>
      </c>
      <c r="K677" s="1170">
        <v>39201294.700000003</v>
      </c>
      <c r="L677" s="1170">
        <v>37998086.640000001</v>
      </c>
      <c r="M677" s="1170">
        <v>36794878.579999998</v>
      </c>
      <c r="N677" s="1170">
        <v>35591670.520000003</v>
      </c>
      <c r="O677" s="1170">
        <v>34388462.460000001</v>
      </c>
      <c r="P677" s="1170">
        <v>33185254.399999999</v>
      </c>
      <c r="Q677" s="1170">
        <v>31982046.34</v>
      </c>
      <c r="R677" s="1170">
        <v>37974631.659999996</v>
      </c>
      <c r="S677" s="1170">
        <v>37273595.469999999</v>
      </c>
      <c r="T677" s="1170">
        <v>36572559.280000001</v>
      </c>
      <c r="U677" s="606"/>
      <c r="V677" s="606">
        <f t="shared" si="332"/>
        <v>37174489.452500001</v>
      </c>
      <c r="W677" s="1100"/>
      <c r="X677" s="1101"/>
      <c r="Y677" s="591">
        <f t="shared" si="348"/>
        <v>36572559.280000001</v>
      </c>
      <c r="Z677" s="899">
        <f t="shared" si="348"/>
        <v>0</v>
      </c>
      <c r="AA677" s="899">
        <f t="shared" si="348"/>
        <v>0</v>
      </c>
      <c r="AB677" s="1080">
        <f t="shared" si="337"/>
        <v>0</v>
      </c>
      <c r="AC677" s="1079">
        <f t="shared" si="338"/>
        <v>0</v>
      </c>
      <c r="AD677" s="899">
        <f t="shared" si="349"/>
        <v>0</v>
      </c>
      <c r="AE677" s="903">
        <f t="shared" si="344"/>
        <v>0</v>
      </c>
      <c r="AF677" s="1080">
        <f t="shared" si="345"/>
        <v>0</v>
      </c>
      <c r="AG677" s="1081">
        <f t="shared" si="339"/>
        <v>0</v>
      </c>
      <c r="AH677" s="1079">
        <f t="shared" si="340"/>
        <v>0</v>
      </c>
      <c r="AI677" s="901">
        <f t="shared" si="347"/>
        <v>37174489.452500001</v>
      </c>
      <c r="AJ677" s="899">
        <f t="shared" si="347"/>
        <v>0</v>
      </c>
      <c r="AK677" s="899">
        <f t="shared" si="347"/>
        <v>0</v>
      </c>
      <c r="AL677" s="1080">
        <f t="shared" si="341"/>
        <v>0</v>
      </c>
      <c r="AM677" s="1079">
        <f t="shared" si="342"/>
        <v>0</v>
      </c>
      <c r="AN677" s="899">
        <f t="shared" si="335"/>
        <v>0</v>
      </c>
      <c r="AO677" s="899">
        <f t="shared" si="336"/>
        <v>0</v>
      </c>
      <c r="AP677" s="899">
        <f t="shared" si="343"/>
        <v>0</v>
      </c>
      <c r="AQ677" s="1081">
        <f t="shared" si="346"/>
        <v>0</v>
      </c>
      <c r="AR677" s="1079">
        <f t="shared" si="333"/>
        <v>0</v>
      </c>
      <c r="AS677" s="153"/>
      <c r="AT677" s="1082" t="s">
        <v>3053</v>
      </c>
      <c r="AU677" s="523"/>
      <c r="AV677" s="1083" t="str">
        <f t="shared" si="334"/>
        <v>CA</v>
      </c>
      <c r="AW677" s="1083" t="str">
        <f t="shared" si="334"/>
        <v>CL</v>
      </c>
      <c r="AX677" s="1083" t="str">
        <f t="shared" si="334"/>
        <v>AIC</v>
      </c>
      <c r="AY677" s="1083" t="str">
        <f t="shared" si="323"/>
        <v>ERB</v>
      </c>
      <c r="AZ677" s="1083" t="str">
        <f t="shared" si="323"/>
        <v>GRB</v>
      </c>
      <c r="BA677" s="1083" t="str">
        <f t="shared" si="323"/>
        <v>Non-Op</v>
      </c>
      <c r="BC677" s="623"/>
      <c r="BD677" s="623"/>
      <c r="BF677" s="623"/>
      <c r="BG677" s="623"/>
      <c r="BH677" s="623"/>
      <c r="BI677" s="623"/>
      <c r="BJ677" s="623"/>
      <c r="BK677" s="623"/>
      <c r="BL677" s="623"/>
      <c r="BN677" s="634"/>
    </row>
    <row r="678" spans="1:66" s="638" customFormat="1" ht="12" customHeight="1">
      <c r="A678" s="676">
        <v>18239043</v>
      </c>
      <c r="B678" s="635" t="s">
        <v>3955</v>
      </c>
      <c r="C678" s="634" t="s">
        <v>1998</v>
      </c>
      <c r="D678" s="635" t="s">
        <v>1384</v>
      </c>
      <c r="E678" s="635"/>
      <c r="F678" s="634"/>
      <c r="G678" s="635"/>
      <c r="H678" s="1168">
        <v>0</v>
      </c>
      <c r="I678" s="1168">
        <v>0</v>
      </c>
      <c r="J678" s="1168">
        <v>0</v>
      </c>
      <c r="K678" s="1168">
        <v>0</v>
      </c>
      <c r="L678" s="1168">
        <v>0</v>
      </c>
      <c r="M678" s="1168">
        <v>0</v>
      </c>
      <c r="N678" s="1168">
        <v>0</v>
      </c>
      <c r="O678" s="1168">
        <v>0</v>
      </c>
      <c r="P678" s="1168">
        <v>0</v>
      </c>
      <c r="Q678" s="1168">
        <v>0</v>
      </c>
      <c r="R678" s="1168">
        <v>0</v>
      </c>
      <c r="S678" s="1168">
        <v>0</v>
      </c>
      <c r="T678" s="1168">
        <v>0</v>
      </c>
      <c r="U678" s="567"/>
      <c r="V678" s="567">
        <f t="shared" si="332"/>
        <v>0</v>
      </c>
      <c r="W678" s="1096"/>
      <c r="X678" s="1097"/>
      <c r="Y678" s="591">
        <f t="shared" si="348"/>
        <v>0</v>
      </c>
      <c r="Z678" s="899">
        <f t="shared" si="348"/>
        <v>0</v>
      </c>
      <c r="AA678" s="899">
        <f t="shared" si="348"/>
        <v>0</v>
      </c>
      <c r="AB678" s="1080">
        <f t="shared" si="337"/>
        <v>0</v>
      </c>
      <c r="AC678" s="1079">
        <f t="shared" si="338"/>
        <v>0</v>
      </c>
      <c r="AD678" s="899">
        <f t="shared" si="349"/>
        <v>0</v>
      </c>
      <c r="AE678" s="903">
        <f t="shared" si="344"/>
        <v>0</v>
      </c>
      <c r="AF678" s="1080">
        <f t="shared" si="345"/>
        <v>0</v>
      </c>
      <c r="AG678" s="1081">
        <f t="shared" si="339"/>
        <v>0</v>
      </c>
      <c r="AH678" s="1079">
        <f t="shared" si="340"/>
        <v>0</v>
      </c>
      <c r="AI678" s="901">
        <f t="shared" si="347"/>
        <v>0</v>
      </c>
      <c r="AJ678" s="899">
        <f t="shared" si="347"/>
        <v>0</v>
      </c>
      <c r="AK678" s="899">
        <f t="shared" si="347"/>
        <v>0</v>
      </c>
      <c r="AL678" s="1080">
        <f t="shared" si="341"/>
        <v>0</v>
      </c>
      <c r="AM678" s="1079">
        <f t="shared" si="342"/>
        <v>0</v>
      </c>
      <c r="AN678" s="899">
        <f t="shared" si="335"/>
        <v>0</v>
      </c>
      <c r="AO678" s="899">
        <f t="shared" si="336"/>
        <v>0</v>
      </c>
      <c r="AP678" s="899">
        <f t="shared" si="343"/>
        <v>0</v>
      </c>
      <c r="AQ678" s="1081">
        <f t="shared" si="346"/>
        <v>0</v>
      </c>
      <c r="AR678" s="1079">
        <f t="shared" si="333"/>
        <v>0</v>
      </c>
      <c r="AS678" s="153"/>
      <c r="AT678" s="1082" t="s">
        <v>2780</v>
      </c>
      <c r="AU678" s="523"/>
      <c r="AV678" s="1083" t="str">
        <f t="shared" si="334"/>
        <v>CA</v>
      </c>
      <c r="AW678" s="1083" t="str">
        <f t="shared" si="334"/>
        <v>CL</v>
      </c>
      <c r="AX678" s="1083" t="str">
        <f t="shared" si="334"/>
        <v>AIC</v>
      </c>
      <c r="AY678" s="1083" t="str">
        <f t="shared" si="323"/>
        <v>ERB</v>
      </c>
      <c r="AZ678" s="1083" t="str">
        <f t="shared" si="323"/>
        <v>GRB</v>
      </c>
      <c r="BA678" s="1083" t="str">
        <f t="shared" si="323"/>
        <v>Non-Op</v>
      </c>
      <c r="BC678" s="623"/>
      <c r="BD678" s="623"/>
      <c r="BF678" s="623"/>
      <c r="BG678" s="623"/>
      <c r="BH678" s="623"/>
      <c r="BI678" s="623"/>
      <c r="BJ678" s="623"/>
      <c r="BK678" s="623"/>
      <c r="BL678" s="623"/>
      <c r="BN678" s="634"/>
    </row>
    <row r="679" spans="1:66" s="638" customFormat="1" ht="12" customHeight="1">
      <c r="A679" s="700">
        <v>18239052</v>
      </c>
      <c r="B679" s="640" t="s">
        <v>3956</v>
      </c>
      <c r="C679" s="639" t="s">
        <v>2983</v>
      </c>
      <c r="D679" s="640" t="s">
        <v>1384</v>
      </c>
      <c r="E679" s="640"/>
      <c r="F679" s="653">
        <v>43525</v>
      </c>
      <c r="G679" s="640"/>
      <c r="H679" s="1172">
        <v>3812922.74</v>
      </c>
      <c r="I679" s="1172">
        <v>4214744.97</v>
      </c>
      <c r="J679" s="1172">
        <v>4610531.0199999996</v>
      </c>
      <c r="K679" s="1172">
        <v>5006329.08</v>
      </c>
      <c r="L679" s="1172">
        <v>5402157.3499999996</v>
      </c>
      <c r="M679" s="1172">
        <v>5798009.0800000001</v>
      </c>
      <c r="N679" s="1172">
        <v>6193866.3099999996</v>
      </c>
      <c r="O679" s="1172">
        <v>5723684.9100000001</v>
      </c>
      <c r="P679" s="1172">
        <v>5723684.9100000001</v>
      </c>
      <c r="Q679" s="1172">
        <v>5723684.9100000001</v>
      </c>
      <c r="R679" s="1172">
        <v>5564693.6600000001</v>
      </c>
      <c r="S679" s="1172">
        <v>5405702.6600000001</v>
      </c>
      <c r="T679" s="1172">
        <v>5246711.66</v>
      </c>
      <c r="U679" s="607"/>
      <c r="V679" s="607">
        <f t="shared" si="332"/>
        <v>5324742.1716666659</v>
      </c>
      <c r="W679" s="1098"/>
      <c r="X679" s="1089"/>
      <c r="Y679" s="591">
        <f t="shared" si="348"/>
        <v>0</v>
      </c>
      <c r="Z679" s="899">
        <f t="shared" si="348"/>
        <v>0</v>
      </c>
      <c r="AA679" s="899">
        <f t="shared" si="348"/>
        <v>0</v>
      </c>
      <c r="AB679" s="1080">
        <f t="shared" si="337"/>
        <v>5246711.66</v>
      </c>
      <c r="AC679" s="1079">
        <f t="shared" si="338"/>
        <v>0</v>
      </c>
      <c r="AD679" s="899">
        <f t="shared" si="349"/>
        <v>0</v>
      </c>
      <c r="AE679" s="903">
        <f t="shared" si="344"/>
        <v>0</v>
      </c>
      <c r="AF679" s="1080">
        <f t="shared" si="345"/>
        <v>5246711.66</v>
      </c>
      <c r="AG679" s="1081">
        <f t="shared" si="339"/>
        <v>5246711.66</v>
      </c>
      <c r="AH679" s="1079">
        <f t="shared" si="340"/>
        <v>0</v>
      </c>
      <c r="AI679" s="901">
        <f t="shared" si="347"/>
        <v>0</v>
      </c>
      <c r="AJ679" s="899">
        <f t="shared" si="347"/>
        <v>0</v>
      </c>
      <c r="AK679" s="899">
        <f t="shared" si="347"/>
        <v>0</v>
      </c>
      <c r="AL679" s="1080">
        <f t="shared" si="341"/>
        <v>5324742.1716666659</v>
      </c>
      <c r="AM679" s="1079">
        <f t="shared" si="342"/>
        <v>0</v>
      </c>
      <c r="AN679" s="899">
        <f t="shared" si="335"/>
        <v>0</v>
      </c>
      <c r="AO679" s="899">
        <f t="shared" si="336"/>
        <v>0</v>
      </c>
      <c r="AP679" s="899">
        <f t="shared" si="343"/>
        <v>5324742.1716666659</v>
      </c>
      <c r="AQ679" s="1081">
        <f>SUM(AN679:AP679)</f>
        <v>5324742.1716666659</v>
      </c>
      <c r="AR679" s="1079">
        <f t="shared" si="333"/>
        <v>0</v>
      </c>
      <c r="AS679" s="153"/>
      <c r="AT679" s="1082" t="s">
        <v>3053</v>
      </c>
      <c r="AU679" s="523"/>
      <c r="AV679" s="1083" t="str">
        <f t="shared" si="334"/>
        <v>CA</v>
      </c>
      <c r="AW679" s="1083" t="str">
        <f t="shared" si="334"/>
        <v>CL</v>
      </c>
      <c r="AX679" s="1083" t="str">
        <f t="shared" si="334"/>
        <v>AIC</v>
      </c>
      <c r="AY679" s="1083" t="str">
        <f t="shared" si="323"/>
        <v>ERB</v>
      </c>
      <c r="AZ679" s="1083" t="str">
        <f t="shared" si="323"/>
        <v>GRB</v>
      </c>
      <c r="BA679" s="1083" t="str">
        <f t="shared" si="323"/>
        <v>Non-Op</v>
      </c>
      <c r="BC679" s="623"/>
      <c r="BD679" s="623"/>
      <c r="BF679" s="623"/>
      <c r="BG679" s="623"/>
      <c r="BH679" s="623"/>
      <c r="BI679" s="623"/>
      <c r="BJ679" s="623"/>
      <c r="BK679" s="623"/>
      <c r="BL679" s="623"/>
      <c r="BN679" s="634"/>
    </row>
    <row r="680" spans="1:66" s="638" customFormat="1" ht="12" customHeight="1">
      <c r="A680" s="655">
        <v>18239061</v>
      </c>
      <c r="B680" s="660" t="s">
        <v>3957</v>
      </c>
      <c r="C680" s="639" t="s">
        <v>1999</v>
      </c>
      <c r="D680" s="656" t="s">
        <v>1384</v>
      </c>
      <c r="E680" s="656"/>
      <c r="F680" s="659"/>
      <c r="G680" s="640"/>
      <c r="H680" s="1172">
        <v>2281711</v>
      </c>
      <c r="I680" s="1172">
        <v>2447954</v>
      </c>
      <c r="J680" s="1172">
        <v>2603472</v>
      </c>
      <c r="K680" s="1172">
        <v>2770265</v>
      </c>
      <c r="L680" s="1172">
        <v>2940663</v>
      </c>
      <c r="M680" s="1172">
        <v>3133527</v>
      </c>
      <c r="N680" s="1172">
        <v>3341428</v>
      </c>
      <c r="O680" s="1172">
        <v>3513122</v>
      </c>
      <c r="P680" s="1172">
        <v>3685667</v>
      </c>
      <c r="Q680" s="1172">
        <v>3853089</v>
      </c>
      <c r="R680" s="1172">
        <v>4022632</v>
      </c>
      <c r="S680" s="1172">
        <v>4181220.22</v>
      </c>
      <c r="T680" s="1172">
        <v>2001397.22</v>
      </c>
      <c r="U680" s="607"/>
      <c r="V680" s="607">
        <f t="shared" si="332"/>
        <v>3219549.4441666664</v>
      </c>
      <c r="W680" s="1096"/>
      <c r="X680" s="1097"/>
      <c r="Y680" s="591">
        <f t="shared" si="348"/>
        <v>0</v>
      </c>
      <c r="Z680" s="899">
        <f t="shared" si="348"/>
        <v>0</v>
      </c>
      <c r="AA680" s="899">
        <f t="shared" si="348"/>
        <v>0</v>
      </c>
      <c r="AB680" s="1080">
        <f t="shared" si="337"/>
        <v>2001397.22</v>
      </c>
      <c r="AC680" s="1079">
        <f t="shared" si="338"/>
        <v>0</v>
      </c>
      <c r="AD680" s="899">
        <f t="shared" si="349"/>
        <v>0</v>
      </c>
      <c r="AE680" s="903">
        <f t="shared" si="344"/>
        <v>0</v>
      </c>
      <c r="AF680" s="1080">
        <f t="shared" si="345"/>
        <v>2001397.22</v>
      </c>
      <c r="AG680" s="1081">
        <f t="shared" si="339"/>
        <v>2001397.22</v>
      </c>
      <c r="AH680" s="1079">
        <f t="shared" si="340"/>
        <v>0</v>
      </c>
      <c r="AI680" s="901">
        <f t="shared" si="347"/>
        <v>0</v>
      </c>
      <c r="AJ680" s="899">
        <f t="shared" si="347"/>
        <v>0</v>
      </c>
      <c r="AK680" s="899">
        <f t="shared" si="347"/>
        <v>0</v>
      </c>
      <c r="AL680" s="1080">
        <f t="shared" si="341"/>
        <v>3219549.4441666664</v>
      </c>
      <c r="AM680" s="1079">
        <f t="shared" si="342"/>
        <v>0</v>
      </c>
      <c r="AN680" s="899">
        <f t="shared" si="335"/>
        <v>0</v>
      </c>
      <c r="AO680" s="899">
        <f t="shared" si="336"/>
        <v>0</v>
      </c>
      <c r="AP680" s="899">
        <f t="shared" si="343"/>
        <v>3219549.4441666664</v>
      </c>
      <c r="AQ680" s="1081">
        <f t="shared" si="346"/>
        <v>3219549.4441666664</v>
      </c>
      <c r="AR680" s="1079">
        <f t="shared" si="333"/>
        <v>0</v>
      </c>
      <c r="AS680" s="153"/>
      <c r="AT680" s="1082"/>
      <c r="AU680" s="523"/>
      <c r="AV680" s="1083" t="str">
        <f t="shared" si="334"/>
        <v>CA</v>
      </c>
      <c r="AW680" s="1083" t="str">
        <f t="shared" si="334"/>
        <v>CL</v>
      </c>
      <c r="AX680" s="1083" t="str">
        <f t="shared" si="334"/>
        <v>AIC</v>
      </c>
      <c r="AY680" s="1083" t="str">
        <f t="shared" si="323"/>
        <v>ERB</v>
      </c>
      <c r="AZ680" s="1083" t="str">
        <f t="shared" si="323"/>
        <v>GRB</v>
      </c>
      <c r="BA680" s="1083" t="str">
        <f t="shared" si="323"/>
        <v>Non-Op</v>
      </c>
      <c r="BC680" s="623"/>
      <c r="BD680" s="623"/>
      <c r="BF680" s="623"/>
      <c r="BG680" s="623"/>
      <c r="BH680" s="623"/>
      <c r="BI680" s="623"/>
      <c r="BJ680" s="623"/>
      <c r="BK680" s="623"/>
      <c r="BL680" s="623"/>
      <c r="BN680" s="634"/>
    </row>
    <row r="681" spans="1:66" s="638" customFormat="1" ht="12" customHeight="1">
      <c r="A681" s="676" t="s">
        <v>2892</v>
      </c>
      <c r="B681" s="635" t="s">
        <v>2892</v>
      </c>
      <c r="C681" s="634" t="s">
        <v>2984</v>
      </c>
      <c r="D681" s="635" t="s">
        <v>1384</v>
      </c>
      <c r="E681" s="635"/>
      <c r="F681" s="683">
        <v>43647</v>
      </c>
      <c r="G681" s="635"/>
      <c r="H681" s="1168">
        <v>131598.13</v>
      </c>
      <c r="I681" s="1168">
        <v>185506.55</v>
      </c>
      <c r="J681" s="1168">
        <v>243719.74</v>
      </c>
      <c r="K681" s="1168">
        <v>311620.09999999998</v>
      </c>
      <c r="L681" s="1168">
        <v>387486.95</v>
      </c>
      <c r="M681" s="1168">
        <v>471464.46</v>
      </c>
      <c r="N681" s="1168">
        <v>564590.05000000005</v>
      </c>
      <c r="O681" s="1168">
        <v>0</v>
      </c>
      <c r="P681" s="1168">
        <v>0</v>
      </c>
      <c r="Q681" s="1168">
        <v>0</v>
      </c>
      <c r="R681" s="1168">
        <v>0</v>
      </c>
      <c r="S681" s="1168">
        <v>0</v>
      </c>
      <c r="T681" s="1168">
        <v>0</v>
      </c>
      <c r="U681" s="567"/>
      <c r="V681" s="567">
        <f t="shared" si="332"/>
        <v>185848.9095833333</v>
      </c>
      <c r="W681" s="1107"/>
      <c r="X681" s="1089"/>
      <c r="Y681" s="591">
        <f t="shared" si="348"/>
        <v>0</v>
      </c>
      <c r="Z681" s="899">
        <f t="shared" si="348"/>
        <v>0</v>
      </c>
      <c r="AA681" s="899">
        <f t="shared" si="348"/>
        <v>0</v>
      </c>
      <c r="AB681" s="1080">
        <f t="shared" si="337"/>
        <v>0</v>
      </c>
      <c r="AC681" s="1079">
        <f t="shared" si="338"/>
        <v>0</v>
      </c>
      <c r="AD681" s="899">
        <f t="shared" si="349"/>
        <v>0</v>
      </c>
      <c r="AE681" s="903">
        <f t="shared" si="344"/>
        <v>0</v>
      </c>
      <c r="AF681" s="1080">
        <f t="shared" si="345"/>
        <v>0</v>
      </c>
      <c r="AG681" s="1081">
        <f t="shared" si="339"/>
        <v>0</v>
      </c>
      <c r="AH681" s="1079">
        <f t="shared" si="340"/>
        <v>0</v>
      </c>
      <c r="AI681" s="901">
        <f t="shared" si="347"/>
        <v>0</v>
      </c>
      <c r="AJ681" s="899">
        <f t="shared" si="347"/>
        <v>0</v>
      </c>
      <c r="AK681" s="899">
        <f t="shared" si="347"/>
        <v>0</v>
      </c>
      <c r="AL681" s="1080">
        <f t="shared" si="341"/>
        <v>185848.9095833333</v>
      </c>
      <c r="AM681" s="1079">
        <f t="shared" si="342"/>
        <v>0</v>
      </c>
      <c r="AN681" s="899">
        <f t="shared" si="335"/>
        <v>0</v>
      </c>
      <c r="AO681" s="899">
        <f t="shared" si="336"/>
        <v>0</v>
      </c>
      <c r="AP681" s="899">
        <f t="shared" si="343"/>
        <v>185848.9095833333</v>
      </c>
      <c r="AQ681" s="1081">
        <f>SUM(AN681:AP681)</f>
        <v>185848.9095833333</v>
      </c>
      <c r="AR681" s="1079">
        <f t="shared" si="333"/>
        <v>0</v>
      </c>
      <c r="AS681" s="153"/>
      <c r="AT681" s="1082" t="s">
        <v>2782</v>
      </c>
      <c r="AU681" s="523"/>
      <c r="AV681" s="1083" t="str">
        <f t="shared" si="334"/>
        <v>CA</v>
      </c>
      <c r="AW681" s="1083" t="str">
        <f t="shared" si="334"/>
        <v>CL</v>
      </c>
      <c r="AX681" s="1083" t="str">
        <f t="shared" si="334"/>
        <v>AIC</v>
      </c>
      <c r="AY681" s="1083" t="str">
        <f t="shared" si="323"/>
        <v>ERB</v>
      </c>
      <c r="AZ681" s="1083" t="str">
        <f t="shared" si="323"/>
        <v>GRB</v>
      </c>
      <c r="BA681" s="1083" t="str">
        <f t="shared" si="323"/>
        <v>Non-Op</v>
      </c>
      <c r="BC681" s="623"/>
      <c r="BD681" s="623"/>
      <c r="BF681" s="623"/>
      <c r="BG681" s="623"/>
      <c r="BH681" s="623"/>
      <c r="BI681" s="623"/>
      <c r="BJ681" s="623"/>
      <c r="BK681" s="623"/>
      <c r="BL681" s="623"/>
      <c r="BN681" s="634"/>
    </row>
    <row r="682" spans="1:66" s="638" customFormat="1" ht="12" customHeight="1">
      <c r="A682" s="643" t="s">
        <v>3122</v>
      </c>
      <c r="B682" s="635" t="s">
        <v>3122</v>
      </c>
      <c r="C682" s="945" t="s">
        <v>3123</v>
      </c>
      <c r="D682" s="635" t="s">
        <v>3098</v>
      </c>
      <c r="E682" s="635"/>
      <c r="F682" s="1191">
        <v>43922</v>
      </c>
      <c r="G682" s="635"/>
      <c r="H682" s="1168"/>
      <c r="I682" s="1168"/>
      <c r="J682" s="1168"/>
      <c r="K682" s="1168"/>
      <c r="L682" s="1168">
        <v>340456</v>
      </c>
      <c r="M682" s="1168">
        <v>889822.75</v>
      </c>
      <c r="N682" s="1168">
        <v>1201855.75</v>
      </c>
      <c r="O682" s="1168">
        <v>1424854.88</v>
      </c>
      <c r="P682" s="1168">
        <v>1577131.67</v>
      </c>
      <c r="Q682" s="1168">
        <v>1728657.14</v>
      </c>
      <c r="R682" s="1168">
        <v>1893101.62</v>
      </c>
      <c r="S682" s="1168">
        <v>1920952.62</v>
      </c>
      <c r="T682" s="1168">
        <v>1955515.62</v>
      </c>
      <c r="U682" s="567"/>
      <c r="V682" s="567">
        <f t="shared" si="332"/>
        <v>996215.85333333339</v>
      </c>
      <c r="W682" s="1107"/>
      <c r="X682" s="1089"/>
      <c r="Y682" s="591">
        <f t="shared" si="348"/>
        <v>1955515.62</v>
      </c>
      <c r="Z682" s="899">
        <f t="shared" si="348"/>
        <v>0</v>
      </c>
      <c r="AA682" s="899">
        <f t="shared" si="348"/>
        <v>0</v>
      </c>
      <c r="AB682" s="1080">
        <f t="shared" si="337"/>
        <v>0</v>
      </c>
      <c r="AC682" s="1079">
        <f t="shared" si="338"/>
        <v>0</v>
      </c>
      <c r="AD682" s="899">
        <f t="shared" si="349"/>
        <v>0</v>
      </c>
      <c r="AE682" s="903">
        <f t="shared" si="344"/>
        <v>0</v>
      </c>
      <c r="AF682" s="1080">
        <f t="shared" si="345"/>
        <v>0</v>
      </c>
      <c r="AG682" s="1081">
        <f t="shared" si="339"/>
        <v>0</v>
      </c>
      <c r="AH682" s="1079">
        <f t="shared" si="340"/>
        <v>0</v>
      </c>
      <c r="AI682" s="901">
        <f t="shared" si="347"/>
        <v>996215.85333333339</v>
      </c>
      <c r="AJ682" s="899">
        <f t="shared" si="347"/>
        <v>0</v>
      </c>
      <c r="AK682" s="899">
        <f t="shared" si="347"/>
        <v>0</v>
      </c>
      <c r="AL682" s="1080">
        <f t="shared" si="341"/>
        <v>0</v>
      </c>
      <c r="AM682" s="1079">
        <f t="shared" si="342"/>
        <v>0</v>
      </c>
      <c r="AN682" s="899">
        <f t="shared" si="335"/>
        <v>0</v>
      </c>
      <c r="AO682" s="899">
        <f t="shared" si="336"/>
        <v>0</v>
      </c>
      <c r="AP682" s="899">
        <f t="shared" si="343"/>
        <v>0</v>
      </c>
      <c r="AQ682" s="1081">
        <f>SUM(AN682:AP682)</f>
        <v>0</v>
      </c>
      <c r="AR682" s="1079">
        <f t="shared" si="333"/>
        <v>0</v>
      </c>
      <c r="AS682" s="153"/>
      <c r="AT682" s="1082" t="s">
        <v>2782</v>
      </c>
      <c r="AU682" s="523"/>
      <c r="AV682" s="1083" t="str">
        <f t="shared" si="334"/>
        <v>CA</v>
      </c>
      <c r="AW682" s="1083" t="str">
        <f t="shared" si="334"/>
        <v>CL</v>
      </c>
      <c r="AX682" s="1083" t="str">
        <f t="shared" si="334"/>
        <v>AIC</v>
      </c>
      <c r="AY682" s="1083" t="str">
        <f t="shared" si="323"/>
        <v>ERB</v>
      </c>
      <c r="AZ682" s="1083" t="str">
        <f t="shared" si="323"/>
        <v>GRB</v>
      </c>
      <c r="BA682" s="1083" t="str">
        <f t="shared" si="323"/>
        <v>Non-Op</v>
      </c>
      <c r="BC682" s="623"/>
      <c r="BD682" s="623"/>
      <c r="BF682" s="623"/>
      <c r="BG682" s="623"/>
      <c r="BH682" s="623"/>
      <c r="BI682" s="623"/>
      <c r="BJ682" s="623"/>
      <c r="BK682" s="623"/>
      <c r="BL682" s="623"/>
      <c r="BN682" s="634"/>
    </row>
    <row r="683" spans="1:66" s="638" customFormat="1" ht="12" customHeight="1">
      <c r="A683" s="643">
        <v>18239081</v>
      </c>
      <c r="B683" s="644" t="s">
        <v>3958</v>
      </c>
      <c r="C683" s="945" t="s">
        <v>2000</v>
      </c>
      <c r="D683" s="635" t="s">
        <v>1384</v>
      </c>
      <c r="E683" s="635"/>
      <c r="F683" s="945"/>
      <c r="G683" s="635"/>
      <c r="H683" s="1168">
        <v>2955768.19</v>
      </c>
      <c r="I683" s="1168">
        <v>2104490.4500000002</v>
      </c>
      <c r="J683" s="1168">
        <v>1294516.42</v>
      </c>
      <c r="K683" s="1168">
        <v>484511.41</v>
      </c>
      <c r="L683" s="1168">
        <v>-109972.23</v>
      </c>
      <c r="M683" s="1168">
        <v>5624256.2300000004</v>
      </c>
      <c r="N683" s="1168">
        <v>5331109.17</v>
      </c>
      <c r="O683" s="1168">
        <v>4904769.83</v>
      </c>
      <c r="P683" s="1168">
        <v>4485718.71</v>
      </c>
      <c r="Q683" s="1168">
        <v>4090410.88</v>
      </c>
      <c r="R683" s="1168">
        <v>0</v>
      </c>
      <c r="S683" s="1168">
        <v>-619325.72</v>
      </c>
      <c r="T683" s="1168">
        <v>0</v>
      </c>
      <c r="U683" s="567"/>
      <c r="V683" s="567">
        <f t="shared" si="332"/>
        <v>2422364.1037500002</v>
      </c>
      <c r="W683" s="1096"/>
      <c r="X683" s="1097"/>
      <c r="Y683" s="591">
        <f t="shared" si="348"/>
        <v>0</v>
      </c>
      <c r="Z683" s="899">
        <f t="shared" si="348"/>
        <v>0</v>
      </c>
      <c r="AA683" s="899">
        <f t="shared" si="348"/>
        <v>0</v>
      </c>
      <c r="AB683" s="1080">
        <f t="shared" si="337"/>
        <v>0</v>
      </c>
      <c r="AC683" s="1079">
        <f t="shared" si="338"/>
        <v>0</v>
      </c>
      <c r="AD683" s="899">
        <f t="shared" si="349"/>
        <v>0</v>
      </c>
      <c r="AE683" s="903">
        <f t="shared" si="344"/>
        <v>0</v>
      </c>
      <c r="AF683" s="1080">
        <f t="shared" si="345"/>
        <v>0</v>
      </c>
      <c r="AG683" s="1081">
        <f t="shared" si="339"/>
        <v>0</v>
      </c>
      <c r="AH683" s="1079">
        <f t="shared" si="340"/>
        <v>0</v>
      </c>
      <c r="AI683" s="901">
        <f t="shared" si="347"/>
        <v>0</v>
      </c>
      <c r="AJ683" s="899">
        <f t="shared" si="347"/>
        <v>0</v>
      </c>
      <c r="AK683" s="899">
        <f t="shared" si="347"/>
        <v>0</v>
      </c>
      <c r="AL683" s="1080">
        <f t="shared" si="341"/>
        <v>2422364.1037500002</v>
      </c>
      <c r="AM683" s="1079">
        <f t="shared" si="342"/>
        <v>0</v>
      </c>
      <c r="AN683" s="899">
        <f t="shared" si="335"/>
        <v>0</v>
      </c>
      <c r="AO683" s="899">
        <f t="shared" si="336"/>
        <v>0</v>
      </c>
      <c r="AP683" s="899">
        <f t="shared" si="343"/>
        <v>2422364.1037500002</v>
      </c>
      <c r="AQ683" s="1081">
        <f t="shared" si="346"/>
        <v>2422364.1037500002</v>
      </c>
      <c r="AR683" s="1079">
        <f t="shared" si="333"/>
        <v>0</v>
      </c>
      <c r="AS683" s="153"/>
      <c r="AT683" s="1082" t="s">
        <v>2782</v>
      </c>
      <c r="AU683" s="523"/>
      <c r="AV683" s="1083" t="str">
        <f t="shared" si="334"/>
        <v>CA</v>
      </c>
      <c r="AW683" s="1083" t="str">
        <f t="shared" si="334"/>
        <v>CL</v>
      </c>
      <c r="AX683" s="1083" t="str">
        <f t="shared" si="334"/>
        <v>AIC</v>
      </c>
      <c r="AY683" s="1083" t="str">
        <f t="shared" si="323"/>
        <v>ERB</v>
      </c>
      <c r="AZ683" s="1083" t="str">
        <f t="shared" si="323"/>
        <v>GRB</v>
      </c>
      <c r="BA683" s="1083" t="str">
        <f t="shared" si="323"/>
        <v>Non-Op</v>
      </c>
      <c r="BC683" s="623"/>
      <c r="BD683" s="623"/>
      <c r="BF683" s="623"/>
      <c r="BG683" s="623"/>
      <c r="BH683" s="623"/>
      <c r="BI683" s="623"/>
      <c r="BJ683" s="623"/>
      <c r="BK683" s="623"/>
      <c r="BL683" s="623"/>
      <c r="BN683" s="634"/>
    </row>
    <row r="684" spans="1:66" s="638" customFormat="1" ht="12" customHeight="1">
      <c r="A684" s="643">
        <v>18239082</v>
      </c>
      <c r="B684" s="644" t="s">
        <v>3959</v>
      </c>
      <c r="C684" s="634" t="s">
        <v>2001</v>
      </c>
      <c r="D684" s="635" t="s">
        <v>1384</v>
      </c>
      <c r="E684" s="635"/>
      <c r="F684" s="634"/>
      <c r="G684" s="635"/>
      <c r="H684" s="1168">
        <v>6988866.21</v>
      </c>
      <c r="I684" s="1168">
        <v>5349839.63</v>
      </c>
      <c r="J684" s="1168">
        <v>3843854.61</v>
      </c>
      <c r="K684" s="1168">
        <v>2350699.1800000002</v>
      </c>
      <c r="L684" s="1168">
        <v>1467330.5</v>
      </c>
      <c r="M684" s="1168">
        <v>6649408.0599999996</v>
      </c>
      <c r="N684" s="1168">
        <v>6522276.9800000004</v>
      </c>
      <c r="O684" s="1168">
        <v>6336924.2699999996</v>
      </c>
      <c r="P684" s="1168">
        <v>6173537.9900000002</v>
      </c>
      <c r="Q684" s="1168">
        <v>5983772.5599999996</v>
      </c>
      <c r="R684" s="1168">
        <v>5501358.3799999999</v>
      </c>
      <c r="S684" s="1168">
        <v>4655577.0599999996</v>
      </c>
      <c r="T684" s="1168">
        <v>3637243.79</v>
      </c>
      <c r="U684" s="567"/>
      <c r="V684" s="567">
        <f t="shared" si="332"/>
        <v>5012302.8516666675</v>
      </c>
      <c r="W684" s="1096"/>
      <c r="X684" s="1097"/>
      <c r="Y684" s="591">
        <f t="shared" si="348"/>
        <v>0</v>
      </c>
      <c r="Z684" s="899">
        <f t="shared" si="348"/>
        <v>0</v>
      </c>
      <c r="AA684" s="899">
        <f t="shared" si="348"/>
        <v>0</v>
      </c>
      <c r="AB684" s="1080">
        <f t="shared" si="337"/>
        <v>3637243.79</v>
      </c>
      <c r="AC684" s="1079">
        <f t="shared" si="338"/>
        <v>0</v>
      </c>
      <c r="AD684" s="899">
        <f t="shared" si="349"/>
        <v>0</v>
      </c>
      <c r="AE684" s="903">
        <f t="shared" si="344"/>
        <v>0</v>
      </c>
      <c r="AF684" s="1080">
        <f t="shared" si="345"/>
        <v>3637243.79</v>
      </c>
      <c r="AG684" s="1081">
        <f t="shared" si="339"/>
        <v>3637243.79</v>
      </c>
      <c r="AH684" s="1079">
        <f t="shared" si="340"/>
        <v>0</v>
      </c>
      <c r="AI684" s="901">
        <f t="shared" si="347"/>
        <v>0</v>
      </c>
      <c r="AJ684" s="899">
        <f t="shared" si="347"/>
        <v>0</v>
      </c>
      <c r="AK684" s="899">
        <f t="shared" si="347"/>
        <v>0</v>
      </c>
      <c r="AL684" s="1080">
        <f t="shared" si="341"/>
        <v>5012302.8516666675</v>
      </c>
      <c r="AM684" s="1079">
        <f t="shared" si="342"/>
        <v>0</v>
      </c>
      <c r="AN684" s="899">
        <f t="shared" si="335"/>
        <v>0</v>
      </c>
      <c r="AO684" s="899">
        <f t="shared" si="336"/>
        <v>0</v>
      </c>
      <c r="AP684" s="899">
        <f t="shared" si="343"/>
        <v>5012302.8516666675</v>
      </c>
      <c r="AQ684" s="1081">
        <f t="shared" si="346"/>
        <v>5012302.8516666675</v>
      </c>
      <c r="AR684" s="1079">
        <f t="shared" si="333"/>
        <v>0</v>
      </c>
      <c r="AS684" s="153"/>
      <c r="AT684" s="1082" t="s">
        <v>2782</v>
      </c>
      <c r="AU684" s="523"/>
      <c r="AV684" s="1083" t="str">
        <f t="shared" si="334"/>
        <v>CA</v>
      </c>
      <c r="AW684" s="1083" t="str">
        <f t="shared" si="334"/>
        <v>CL</v>
      </c>
      <c r="AX684" s="1083" t="str">
        <f t="shared" si="334"/>
        <v>AIC</v>
      </c>
      <c r="AY684" s="1083" t="str">
        <f t="shared" si="323"/>
        <v>ERB</v>
      </c>
      <c r="AZ684" s="1083" t="str">
        <f t="shared" si="323"/>
        <v>GRB</v>
      </c>
      <c r="BA684" s="1083" t="str">
        <f t="shared" si="323"/>
        <v>Non-Op</v>
      </c>
      <c r="BC684" s="623"/>
      <c r="BD684" s="623"/>
      <c r="BF684" s="623"/>
      <c r="BG684" s="623"/>
      <c r="BH684" s="623"/>
      <c r="BI684" s="623"/>
      <c r="BJ684" s="623"/>
      <c r="BK684" s="623"/>
      <c r="BL684" s="623"/>
      <c r="BN684" s="634"/>
    </row>
    <row r="685" spans="1:66" s="638" customFormat="1" ht="12" customHeight="1">
      <c r="A685" s="643">
        <v>18239091</v>
      </c>
      <c r="B685" s="644" t="s">
        <v>3960</v>
      </c>
      <c r="C685" s="945" t="s">
        <v>2002</v>
      </c>
      <c r="D685" s="635" t="s">
        <v>1384</v>
      </c>
      <c r="E685" s="635"/>
      <c r="F685" s="945"/>
      <c r="G685" s="635"/>
      <c r="H685" s="1168">
        <v>0</v>
      </c>
      <c r="I685" s="1168">
        <v>0</v>
      </c>
      <c r="J685" s="1168">
        <v>0</v>
      </c>
      <c r="K685" s="1168">
        <v>0</v>
      </c>
      <c r="L685" s="1168">
        <v>0</v>
      </c>
      <c r="M685" s="1168">
        <v>0</v>
      </c>
      <c r="N685" s="1168">
        <v>0</v>
      </c>
      <c r="O685" s="1168">
        <v>0</v>
      </c>
      <c r="P685" s="1168">
        <v>0</v>
      </c>
      <c r="Q685" s="1168">
        <v>0</v>
      </c>
      <c r="R685" s="1168">
        <v>0</v>
      </c>
      <c r="S685" s="1168">
        <v>0</v>
      </c>
      <c r="T685" s="1168">
        <v>0</v>
      </c>
      <c r="U685" s="567"/>
      <c r="V685" s="567">
        <f t="shared" si="332"/>
        <v>0</v>
      </c>
      <c r="W685" s="1096"/>
      <c r="X685" s="1097"/>
      <c r="Y685" s="591">
        <f t="shared" si="348"/>
        <v>0</v>
      </c>
      <c r="Z685" s="899">
        <f t="shared" si="348"/>
        <v>0</v>
      </c>
      <c r="AA685" s="899">
        <f t="shared" si="348"/>
        <v>0</v>
      </c>
      <c r="AB685" s="1080">
        <f t="shared" si="337"/>
        <v>0</v>
      </c>
      <c r="AC685" s="1079">
        <f t="shared" si="338"/>
        <v>0</v>
      </c>
      <c r="AD685" s="899">
        <f t="shared" si="349"/>
        <v>0</v>
      </c>
      <c r="AE685" s="903">
        <f t="shared" si="344"/>
        <v>0</v>
      </c>
      <c r="AF685" s="1080">
        <f t="shared" si="345"/>
        <v>0</v>
      </c>
      <c r="AG685" s="1081">
        <f t="shared" si="339"/>
        <v>0</v>
      </c>
      <c r="AH685" s="1079">
        <f t="shared" si="340"/>
        <v>0</v>
      </c>
      <c r="AI685" s="901">
        <f t="shared" ref="AI685:AK704" si="350">IF($D685=AI$5,$V685,0)</f>
        <v>0</v>
      </c>
      <c r="AJ685" s="899">
        <f t="shared" si="350"/>
        <v>0</v>
      </c>
      <c r="AK685" s="899">
        <f t="shared" si="350"/>
        <v>0</v>
      </c>
      <c r="AL685" s="1080">
        <f t="shared" si="341"/>
        <v>0</v>
      </c>
      <c r="AM685" s="1079">
        <f t="shared" si="342"/>
        <v>0</v>
      </c>
      <c r="AN685" s="899">
        <f t="shared" si="335"/>
        <v>0</v>
      </c>
      <c r="AO685" s="899">
        <f t="shared" si="336"/>
        <v>0</v>
      </c>
      <c r="AP685" s="899">
        <f t="shared" si="343"/>
        <v>0</v>
      </c>
      <c r="AQ685" s="1081">
        <f t="shared" si="346"/>
        <v>0</v>
      </c>
      <c r="AR685" s="1079">
        <f t="shared" si="333"/>
        <v>0</v>
      </c>
      <c r="AS685" s="153"/>
      <c r="AT685" s="1082" t="s">
        <v>2782</v>
      </c>
      <c r="AU685" s="523"/>
      <c r="AV685" s="1083" t="str">
        <f t="shared" si="334"/>
        <v>CA</v>
      </c>
      <c r="AW685" s="1083" t="str">
        <f t="shared" si="334"/>
        <v>CL</v>
      </c>
      <c r="AX685" s="1083" t="str">
        <f t="shared" si="334"/>
        <v>AIC</v>
      </c>
      <c r="AY685" s="1083" t="str">
        <f t="shared" si="323"/>
        <v>ERB</v>
      </c>
      <c r="AZ685" s="1083" t="str">
        <f t="shared" si="323"/>
        <v>GRB</v>
      </c>
      <c r="BA685" s="1083" t="str">
        <f t="shared" si="323"/>
        <v>Non-Op</v>
      </c>
      <c r="BC685" s="623"/>
      <c r="BD685" s="623"/>
      <c r="BF685" s="623"/>
      <c r="BG685" s="623"/>
      <c r="BH685" s="623"/>
      <c r="BI685" s="623"/>
      <c r="BJ685" s="623"/>
      <c r="BK685" s="623"/>
      <c r="BL685" s="623"/>
      <c r="BN685" s="634"/>
    </row>
    <row r="686" spans="1:66" s="638" customFormat="1" ht="12" customHeight="1">
      <c r="A686" s="655">
        <v>18239092</v>
      </c>
      <c r="B686" s="652" t="s">
        <v>3961</v>
      </c>
      <c r="C686" s="639" t="s">
        <v>2003</v>
      </c>
      <c r="D686" s="656" t="s">
        <v>1384</v>
      </c>
      <c r="E686" s="656"/>
      <c r="F686" s="659"/>
      <c r="G686" s="640"/>
      <c r="H686" s="1172">
        <v>0</v>
      </c>
      <c r="I686" s="1172">
        <v>0</v>
      </c>
      <c r="J686" s="1172">
        <v>0</v>
      </c>
      <c r="K686" s="1172">
        <v>0</v>
      </c>
      <c r="L686" s="1172">
        <v>0</v>
      </c>
      <c r="M686" s="1172">
        <v>0</v>
      </c>
      <c r="N686" s="1172">
        <v>0</v>
      </c>
      <c r="O686" s="1172">
        <v>0</v>
      </c>
      <c r="P686" s="1172">
        <v>0</v>
      </c>
      <c r="Q686" s="1172">
        <v>0</v>
      </c>
      <c r="R686" s="1172">
        <v>0</v>
      </c>
      <c r="S686" s="1172">
        <v>0</v>
      </c>
      <c r="T686" s="1172">
        <v>0</v>
      </c>
      <c r="U686" s="607"/>
      <c r="V686" s="607">
        <f t="shared" si="332"/>
        <v>0</v>
      </c>
      <c r="W686" s="1096"/>
      <c r="X686" s="1097"/>
      <c r="Y686" s="591">
        <f t="shared" si="348"/>
        <v>0</v>
      </c>
      <c r="Z686" s="899">
        <f t="shared" si="348"/>
        <v>0</v>
      </c>
      <c r="AA686" s="899">
        <f t="shared" si="348"/>
        <v>0</v>
      </c>
      <c r="AB686" s="1080">
        <f t="shared" si="337"/>
        <v>0</v>
      </c>
      <c r="AC686" s="1079">
        <f t="shared" si="338"/>
        <v>0</v>
      </c>
      <c r="AD686" s="899">
        <f t="shared" si="349"/>
        <v>0</v>
      </c>
      <c r="AE686" s="903">
        <f t="shared" si="344"/>
        <v>0</v>
      </c>
      <c r="AF686" s="1080">
        <f t="shared" si="345"/>
        <v>0</v>
      </c>
      <c r="AG686" s="1081">
        <f t="shared" si="339"/>
        <v>0</v>
      </c>
      <c r="AH686" s="1079">
        <f t="shared" si="340"/>
        <v>0</v>
      </c>
      <c r="AI686" s="901">
        <f t="shared" si="350"/>
        <v>0</v>
      </c>
      <c r="AJ686" s="899">
        <f t="shared" si="350"/>
        <v>0</v>
      </c>
      <c r="AK686" s="899">
        <f t="shared" si="350"/>
        <v>0</v>
      </c>
      <c r="AL686" s="1080">
        <f t="shared" si="341"/>
        <v>0</v>
      </c>
      <c r="AM686" s="1079">
        <f t="shared" si="342"/>
        <v>0</v>
      </c>
      <c r="AN686" s="899">
        <f t="shared" si="335"/>
        <v>0</v>
      </c>
      <c r="AO686" s="899">
        <f t="shared" si="336"/>
        <v>0</v>
      </c>
      <c r="AP686" s="899">
        <f t="shared" si="343"/>
        <v>0</v>
      </c>
      <c r="AQ686" s="1081">
        <f t="shared" si="346"/>
        <v>0</v>
      </c>
      <c r="AR686" s="1079">
        <f t="shared" si="333"/>
        <v>0</v>
      </c>
      <c r="AS686" s="153"/>
      <c r="AT686" s="1082"/>
      <c r="AU686" s="523"/>
      <c r="AV686" s="1083" t="str">
        <f t="shared" si="334"/>
        <v>CA</v>
      </c>
      <c r="AW686" s="1083" t="str">
        <f t="shared" si="334"/>
        <v>CL</v>
      </c>
      <c r="AX686" s="1083" t="str">
        <f t="shared" si="334"/>
        <v>AIC</v>
      </c>
      <c r="AY686" s="1083" t="str">
        <f t="shared" si="323"/>
        <v>ERB</v>
      </c>
      <c r="AZ686" s="1083" t="str">
        <f t="shared" si="323"/>
        <v>GRB</v>
      </c>
      <c r="BA686" s="1083" t="str">
        <f t="shared" si="323"/>
        <v>Non-Op</v>
      </c>
      <c r="BC686" s="623"/>
      <c r="BD686" s="623"/>
      <c r="BF686" s="623"/>
      <c r="BG686" s="623"/>
      <c r="BH686" s="623"/>
      <c r="BI686" s="623"/>
      <c r="BJ686" s="623"/>
      <c r="BK686" s="623"/>
      <c r="BL686" s="623"/>
      <c r="BN686" s="634"/>
    </row>
    <row r="687" spans="1:66" s="638" customFormat="1" ht="12" customHeight="1">
      <c r="A687" s="643">
        <v>18239101</v>
      </c>
      <c r="B687" s="644" t="s">
        <v>3962</v>
      </c>
      <c r="C687" s="945" t="s">
        <v>2004</v>
      </c>
      <c r="D687" s="635" t="s">
        <v>1384</v>
      </c>
      <c r="E687" s="635"/>
      <c r="F687" s="945"/>
      <c r="G687" s="635"/>
      <c r="H687" s="1168">
        <v>577988.75</v>
      </c>
      <c r="I687" s="1168">
        <v>452346.33</v>
      </c>
      <c r="J687" s="1168">
        <v>314451.21000000002</v>
      </c>
      <c r="K687" s="1168">
        <v>181297.4</v>
      </c>
      <c r="L687" s="1168">
        <v>58123.87</v>
      </c>
      <c r="M687" s="1168">
        <v>815433.56</v>
      </c>
      <c r="N687" s="1168">
        <v>736962.88</v>
      </c>
      <c r="O687" s="1168">
        <v>663790.63</v>
      </c>
      <c r="P687" s="1168">
        <v>578949.06999999995</v>
      </c>
      <c r="Q687" s="1168">
        <v>496899.36</v>
      </c>
      <c r="R687" s="1168">
        <v>0</v>
      </c>
      <c r="S687" s="1168">
        <v>-79444.149999999994</v>
      </c>
      <c r="T687" s="1168">
        <v>0</v>
      </c>
      <c r="U687" s="567"/>
      <c r="V687" s="567">
        <f t="shared" si="332"/>
        <v>375650.37791666662</v>
      </c>
      <c r="W687" s="1096"/>
      <c r="X687" s="1097"/>
      <c r="Y687" s="591">
        <f t="shared" si="348"/>
        <v>0</v>
      </c>
      <c r="Z687" s="899">
        <f t="shared" si="348"/>
        <v>0</v>
      </c>
      <c r="AA687" s="899">
        <f t="shared" si="348"/>
        <v>0</v>
      </c>
      <c r="AB687" s="1080">
        <f t="shared" si="337"/>
        <v>0</v>
      </c>
      <c r="AC687" s="1079">
        <f t="shared" si="338"/>
        <v>0</v>
      </c>
      <c r="AD687" s="899">
        <f t="shared" si="349"/>
        <v>0</v>
      </c>
      <c r="AE687" s="903">
        <f t="shared" si="344"/>
        <v>0</v>
      </c>
      <c r="AF687" s="1080">
        <f t="shared" si="345"/>
        <v>0</v>
      </c>
      <c r="AG687" s="1081">
        <f t="shared" si="339"/>
        <v>0</v>
      </c>
      <c r="AH687" s="1079">
        <f t="shared" si="340"/>
        <v>0</v>
      </c>
      <c r="AI687" s="901">
        <f t="shared" si="350"/>
        <v>0</v>
      </c>
      <c r="AJ687" s="899">
        <f t="shared" si="350"/>
        <v>0</v>
      </c>
      <c r="AK687" s="899">
        <f t="shared" si="350"/>
        <v>0</v>
      </c>
      <c r="AL687" s="1080">
        <f t="shared" si="341"/>
        <v>375650.37791666662</v>
      </c>
      <c r="AM687" s="1079">
        <f t="shared" si="342"/>
        <v>0</v>
      </c>
      <c r="AN687" s="899">
        <f t="shared" si="335"/>
        <v>0</v>
      </c>
      <c r="AO687" s="899">
        <f t="shared" si="336"/>
        <v>0</v>
      </c>
      <c r="AP687" s="899">
        <f t="shared" si="343"/>
        <v>375650.37791666662</v>
      </c>
      <c r="AQ687" s="1081">
        <f t="shared" si="346"/>
        <v>375650.37791666662</v>
      </c>
      <c r="AR687" s="1079">
        <f t="shared" si="333"/>
        <v>0</v>
      </c>
      <c r="AS687" s="153"/>
      <c r="AT687" s="1082" t="s">
        <v>2782</v>
      </c>
      <c r="AU687" s="523"/>
      <c r="AV687" s="1083" t="str">
        <f t="shared" si="334"/>
        <v>CA</v>
      </c>
      <c r="AW687" s="1083" t="str">
        <f t="shared" si="334"/>
        <v>CL</v>
      </c>
      <c r="AX687" s="1083" t="str">
        <f t="shared" si="334"/>
        <v>AIC</v>
      </c>
      <c r="AY687" s="1083" t="str">
        <f t="shared" si="323"/>
        <v>ERB</v>
      </c>
      <c r="AZ687" s="1083" t="str">
        <f t="shared" si="323"/>
        <v>GRB</v>
      </c>
      <c r="BA687" s="1083" t="str">
        <f t="shared" si="323"/>
        <v>Non-Op</v>
      </c>
      <c r="BC687" s="623"/>
      <c r="BD687" s="623"/>
      <c r="BF687" s="623"/>
      <c r="BG687" s="623"/>
      <c r="BH687" s="623"/>
      <c r="BI687" s="623"/>
      <c r="BJ687" s="623"/>
      <c r="BK687" s="623"/>
      <c r="BL687" s="623"/>
      <c r="BN687" s="634"/>
    </row>
    <row r="688" spans="1:66" s="638" customFormat="1" ht="12" customHeight="1">
      <c r="A688" s="672" t="s">
        <v>3124</v>
      </c>
      <c r="B688" s="673" t="s">
        <v>3124</v>
      </c>
      <c r="C688" s="634" t="s">
        <v>3123</v>
      </c>
      <c r="D688" s="635" t="s">
        <v>3098</v>
      </c>
      <c r="E688" s="635"/>
      <c r="F688" s="683">
        <v>43952</v>
      </c>
      <c r="G688" s="635"/>
      <c r="H688" s="1168"/>
      <c r="I688" s="1168"/>
      <c r="J688" s="1168"/>
      <c r="K688" s="1168"/>
      <c r="L688" s="1168"/>
      <c r="M688" s="1168">
        <v>-889822.75</v>
      </c>
      <c r="N688" s="1168">
        <v>-1201855.75</v>
      </c>
      <c r="O688" s="1168">
        <v>-1424854.88</v>
      </c>
      <c r="P688" s="1168">
        <v>-1577131.67</v>
      </c>
      <c r="Q688" s="1168">
        <v>-1728657.14</v>
      </c>
      <c r="R688" s="1168">
        <v>-1893101.62</v>
      </c>
      <c r="S688" s="1168">
        <v>-1920952.62</v>
      </c>
      <c r="T688" s="1168">
        <v>-1955515.62</v>
      </c>
      <c r="U688" s="567"/>
      <c r="V688" s="567">
        <f t="shared" si="332"/>
        <v>-967844.52</v>
      </c>
      <c r="W688" s="1107"/>
      <c r="X688" s="1108"/>
      <c r="Y688" s="591">
        <f t="shared" si="348"/>
        <v>-1955515.62</v>
      </c>
      <c r="Z688" s="899">
        <f t="shared" si="348"/>
        <v>0</v>
      </c>
      <c r="AA688" s="899">
        <f t="shared" si="348"/>
        <v>0</v>
      </c>
      <c r="AB688" s="1080">
        <f t="shared" si="337"/>
        <v>0</v>
      </c>
      <c r="AC688" s="1079">
        <f t="shared" si="338"/>
        <v>0</v>
      </c>
      <c r="AD688" s="899">
        <f t="shared" si="349"/>
        <v>0</v>
      </c>
      <c r="AE688" s="903">
        <f t="shared" si="344"/>
        <v>0</v>
      </c>
      <c r="AF688" s="1080">
        <f t="shared" si="345"/>
        <v>0</v>
      </c>
      <c r="AG688" s="1081">
        <f t="shared" si="339"/>
        <v>0</v>
      </c>
      <c r="AH688" s="1079">
        <f t="shared" si="340"/>
        <v>0</v>
      </c>
      <c r="AI688" s="901">
        <f t="shared" si="350"/>
        <v>-967844.52</v>
      </c>
      <c r="AJ688" s="899">
        <f t="shared" si="350"/>
        <v>0</v>
      </c>
      <c r="AK688" s="899">
        <f t="shared" si="350"/>
        <v>0</v>
      </c>
      <c r="AL688" s="1080">
        <f t="shared" si="341"/>
        <v>0</v>
      </c>
      <c r="AM688" s="1079">
        <f t="shared" si="342"/>
        <v>0</v>
      </c>
      <c r="AN688" s="899">
        <f t="shared" si="335"/>
        <v>0</v>
      </c>
      <c r="AO688" s="899">
        <f t="shared" si="336"/>
        <v>0</v>
      </c>
      <c r="AP688" s="899">
        <f t="shared" si="343"/>
        <v>0</v>
      </c>
      <c r="AQ688" s="1081">
        <f>SUM(AN688:AP688)</f>
        <v>0</v>
      </c>
      <c r="AR688" s="1079">
        <f t="shared" si="333"/>
        <v>0</v>
      </c>
      <c r="AS688" s="153"/>
      <c r="AT688" s="1082" t="s">
        <v>2775</v>
      </c>
      <c r="AU688" s="523"/>
      <c r="AV688" s="1083" t="str">
        <f t="shared" si="334"/>
        <v>CA</v>
      </c>
      <c r="AW688" s="1083" t="str">
        <f t="shared" si="334"/>
        <v>CL</v>
      </c>
      <c r="AX688" s="1083" t="str">
        <f t="shared" si="334"/>
        <v>AIC</v>
      </c>
      <c r="AY688" s="1083" t="str">
        <f t="shared" si="323"/>
        <v>ERB</v>
      </c>
      <c r="AZ688" s="1083" t="str">
        <f t="shared" si="323"/>
        <v>GRB</v>
      </c>
      <c r="BA688" s="1083" t="str">
        <f t="shared" si="323"/>
        <v>Non-Op</v>
      </c>
      <c r="BC688" s="623"/>
      <c r="BD688" s="623"/>
      <c r="BF688" s="623"/>
      <c r="BG688" s="623"/>
      <c r="BH688" s="623"/>
      <c r="BI688" s="623"/>
      <c r="BJ688" s="623"/>
      <c r="BK688" s="623"/>
      <c r="BL688" s="623"/>
      <c r="BN688" s="634"/>
    </row>
    <row r="689" spans="1:66" s="638" customFormat="1" ht="12" customHeight="1">
      <c r="A689" s="672">
        <v>18239111</v>
      </c>
      <c r="B689" s="673" t="s">
        <v>3963</v>
      </c>
      <c r="C689" s="634" t="s">
        <v>2005</v>
      </c>
      <c r="D689" s="635" t="s">
        <v>1384</v>
      </c>
      <c r="E689" s="635"/>
      <c r="F689" s="634"/>
      <c r="G689" s="635"/>
      <c r="H689" s="1168">
        <v>224092.62</v>
      </c>
      <c r="I689" s="1168">
        <v>183222.87</v>
      </c>
      <c r="J689" s="1168">
        <v>144358.88</v>
      </c>
      <c r="K689" s="1168">
        <v>105201.79</v>
      </c>
      <c r="L689" s="1168">
        <v>60223.87</v>
      </c>
      <c r="M689" s="1168">
        <v>1130539.26</v>
      </c>
      <c r="N689" s="1168">
        <v>1045254.03</v>
      </c>
      <c r="O689" s="1168">
        <v>958500.49</v>
      </c>
      <c r="P689" s="1168">
        <v>895778.58</v>
      </c>
      <c r="Q689" s="1168">
        <v>773195.62</v>
      </c>
      <c r="R689" s="1168">
        <v>0</v>
      </c>
      <c r="S689" s="1168">
        <v>-97642.15</v>
      </c>
      <c r="T689" s="1168">
        <v>0</v>
      </c>
      <c r="U689" s="567"/>
      <c r="V689" s="567">
        <f t="shared" si="332"/>
        <v>442556.62916666665</v>
      </c>
      <c r="W689" s="1096"/>
      <c r="X689" s="1097"/>
      <c r="Y689" s="591">
        <f t="shared" si="348"/>
        <v>0</v>
      </c>
      <c r="Z689" s="899">
        <f t="shared" si="348"/>
        <v>0</v>
      </c>
      <c r="AA689" s="899">
        <f t="shared" si="348"/>
        <v>0</v>
      </c>
      <c r="AB689" s="1080">
        <f t="shared" si="337"/>
        <v>0</v>
      </c>
      <c r="AC689" s="1079">
        <f t="shared" si="338"/>
        <v>0</v>
      </c>
      <c r="AD689" s="899">
        <f t="shared" si="349"/>
        <v>0</v>
      </c>
      <c r="AE689" s="903">
        <f t="shared" si="344"/>
        <v>0</v>
      </c>
      <c r="AF689" s="1080">
        <f t="shared" si="345"/>
        <v>0</v>
      </c>
      <c r="AG689" s="1081">
        <f t="shared" si="339"/>
        <v>0</v>
      </c>
      <c r="AH689" s="1079">
        <f t="shared" si="340"/>
        <v>0</v>
      </c>
      <c r="AI689" s="901">
        <f t="shared" si="350"/>
        <v>0</v>
      </c>
      <c r="AJ689" s="899">
        <f t="shared" si="350"/>
        <v>0</v>
      </c>
      <c r="AK689" s="899">
        <f t="shared" si="350"/>
        <v>0</v>
      </c>
      <c r="AL689" s="1080">
        <f t="shared" si="341"/>
        <v>442556.62916666665</v>
      </c>
      <c r="AM689" s="1079">
        <f t="shared" si="342"/>
        <v>0</v>
      </c>
      <c r="AN689" s="899">
        <f t="shared" si="335"/>
        <v>0</v>
      </c>
      <c r="AO689" s="899">
        <f t="shared" si="336"/>
        <v>0</v>
      </c>
      <c r="AP689" s="899">
        <f t="shared" si="343"/>
        <v>442556.62916666665</v>
      </c>
      <c r="AQ689" s="1081">
        <f t="shared" si="346"/>
        <v>442556.62916666665</v>
      </c>
      <c r="AR689" s="1079">
        <f t="shared" si="333"/>
        <v>0</v>
      </c>
      <c r="AS689" s="153"/>
      <c r="AT689" s="1082" t="s">
        <v>2775</v>
      </c>
      <c r="AU689" s="523"/>
      <c r="AV689" s="1083" t="str">
        <f t="shared" si="334"/>
        <v>CA</v>
      </c>
      <c r="AW689" s="1083" t="str">
        <f t="shared" si="334"/>
        <v>CL</v>
      </c>
      <c r="AX689" s="1083" t="str">
        <f t="shared" si="334"/>
        <v>AIC</v>
      </c>
      <c r="AY689" s="1083" t="str">
        <f t="shared" si="323"/>
        <v>ERB</v>
      </c>
      <c r="AZ689" s="1083" t="str">
        <f t="shared" si="323"/>
        <v>GRB</v>
      </c>
      <c r="BA689" s="1083" t="str">
        <f t="shared" si="323"/>
        <v>Non-Op</v>
      </c>
      <c r="BC689" s="623"/>
      <c r="BD689" s="623"/>
      <c r="BF689" s="623"/>
      <c r="BG689" s="623"/>
      <c r="BH689" s="623"/>
      <c r="BI689" s="623"/>
      <c r="BJ689" s="623"/>
      <c r="BK689" s="623"/>
      <c r="BL689" s="623"/>
      <c r="BN689" s="634"/>
    </row>
    <row r="690" spans="1:66" s="638" customFormat="1" ht="12" customHeight="1">
      <c r="A690" s="679">
        <v>18239121</v>
      </c>
      <c r="B690" s="680" t="s">
        <v>3964</v>
      </c>
      <c r="C690" s="1192" t="s">
        <v>2006</v>
      </c>
      <c r="D690" s="648" t="s">
        <v>1384</v>
      </c>
      <c r="E690" s="648"/>
      <c r="F690" s="680"/>
      <c r="G690" s="648"/>
      <c r="H690" s="1171">
        <v>2058382</v>
      </c>
      <c r="I690" s="1171">
        <v>2058382</v>
      </c>
      <c r="J690" s="1171">
        <v>2058382</v>
      </c>
      <c r="K690" s="1171">
        <v>2058382</v>
      </c>
      <c r="L690" s="1171">
        <v>2058382</v>
      </c>
      <c r="M690" s="1171">
        <v>2058382</v>
      </c>
      <c r="N690" s="1171">
        <v>2058382</v>
      </c>
      <c r="O690" s="1171">
        <v>2058382</v>
      </c>
      <c r="P690" s="1171">
        <v>2058382</v>
      </c>
      <c r="Q690" s="1171">
        <v>2058382</v>
      </c>
      <c r="R690" s="1171">
        <v>2058382</v>
      </c>
      <c r="S690" s="1171">
        <v>2058382</v>
      </c>
      <c r="T690" s="1171">
        <v>2058382</v>
      </c>
      <c r="U690" s="569"/>
      <c r="V690" s="569">
        <f t="shared" si="332"/>
        <v>2058382</v>
      </c>
      <c r="W690" s="1084"/>
      <c r="X690" s="1085"/>
      <c r="Y690" s="591">
        <f t="shared" ref="Y690:AA709" si="351">IF($D690=Y$5,$T690,0)</f>
        <v>0</v>
      </c>
      <c r="Z690" s="899">
        <f t="shared" si="351"/>
        <v>0</v>
      </c>
      <c r="AA690" s="899">
        <f t="shared" si="351"/>
        <v>0</v>
      </c>
      <c r="AB690" s="1080">
        <f t="shared" si="337"/>
        <v>2058382</v>
      </c>
      <c r="AC690" s="1079">
        <f t="shared" si="338"/>
        <v>0</v>
      </c>
      <c r="AD690" s="899">
        <f t="shared" si="349"/>
        <v>0</v>
      </c>
      <c r="AE690" s="903">
        <f t="shared" si="344"/>
        <v>0</v>
      </c>
      <c r="AF690" s="1080">
        <f t="shared" si="345"/>
        <v>2058382</v>
      </c>
      <c r="AG690" s="1081">
        <f t="shared" si="339"/>
        <v>2058382</v>
      </c>
      <c r="AH690" s="1079">
        <f t="shared" si="340"/>
        <v>0</v>
      </c>
      <c r="AI690" s="901">
        <f t="shared" si="350"/>
        <v>0</v>
      </c>
      <c r="AJ690" s="899">
        <f t="shared" si="350"/>
        <v>0</v>
      </c>
      <c r="AK690" s="899">
        <f t="shared" si="350"/>
        <v>0</v>
      </c>
      <c r="AL690" s="1080">
        <f t="shared" si="341"/>
        <v>2058382</v>
      </c>
      <c r="AM690" s="1079">
        <f t="shared" si="342"/>
        <v>0</v>
      </c>
      <c r="AN690" s="899">
        <f t="shared" si="335"/>
        <v>0</v>
      </c>
      <c r="AO690" s="899">
        <f t="shared" si="336"/>
        <v>0</v>
      </c>
      <c r="AP690" s="899">
        <f t="shared" si="343"/>
        <v>2058382</v>
      </c>
      <c r="AQ690" s="1081">
        <f t="shared" si="346"/>
        <v>2058382</v>
      </c>
      <c r="AR690" s="1079">
        <f t="shared" si="333"/>
        <v>0</v>
      </c>
      <c r="AS690" s="153"/>
      <c r="AT690" s="1082" t="s">
        <v>2775</v>
      </c>
      <c r="AU690" s="523"/>
      <c r="AV690" s="1083" t="str">
        <f t="shared" si="334"/>
        <v>CA</v>
      </c>
      <c r="AW690" s="1083" t="str">
        <f t="shared" si="334"/>
        <v>CL</v>
      </c>
      <c r="AX690" s="1083" t="str">
        <f t="shared" si="334"/>
        <v>AIC</v>
      </c>
      <c r="AY690" s="1083" t="str">
        <f t="shared" si="323"/>
        <v>ERB</v>
      </c>
      <c r="AZ690" s="1083" t="str">
        <f t="shared" si="323"/>
        <v>GRB</v>
      </c>
      <c r="BA690" s="1083" t="str">
        <f t="shared" si="323"/>
        <v>Non-Op</v>
      </c>
      <c r="BC690" s="623"/>
      <c r="BD690" s="623"/>
      <c r="BF690" s="623"/>
      <c r="BG690" s="623"/>
      <c r="BH690" s="623"/>
      <c r="BI690" s="623"/>
      <c r="BJ690" s="623"/>
      <c r="BK690" s="623"/>
      <c r="BL690" s="623"/>
      <c r="BN690" s="634"/>
    </row>
    <row r="691" spans="1:66" s="638" customFormat="1" ht="12" customHeight="1">
      <c r="A691" s="679">
        <v>18239131</v>
      </c>
      <c r="B691" s="680" t="s">
        <v>3965</v>
      </c>
      <c r="C691" s="1192" t="s">
        <v>2007</v>
      </c>
      <c r="D691" s="648" t="s">
        <v>1384</v>
      </c>
      <c r="E691" s="648"/>
      <c r="F691" s="680"/>
      <c r="G691" s="648"/>
      <c r="H691" s="1171">
        <v>-2058382</v>
      </c>
      <c r="I691" s="1171">
        <v>-2058382</v>
      </c>
      <c r="J691" s="1171">
        <v>-2058382</v>
      </c>
      <c r="K691" s="1171">
        <v>-2058382</v>
      </c>
      <c r="L691" s="1171">
        <v>-2058382</v>
      </c>
      <c r="M691" s="1171">
        <v>-2058382</v>
      </c>
      <c r="N691" s="1171">
        <v>-2058382</v>
      </c>
      <c r="O691" s="1171">
        <v>-2058382</v>
      </c>
      <c r="P691" s="1171">
        <v>-2058382</v>
      </c>
      <c r="Q691" s="1171">
        <v>-2058382</v>
      </c>
      <c r="R691" s="1171">
        <v>-2058382</v>
      </c>
      <c r="S691" s="1171">
        <v>-2058382</v>
      </c>
      <c r="T691" s="1171">
        <v>-2058382</v>
      </c>
      <c r="U691" s="569"/>
      <c r="V691" s="569">
        <f t="shared" si="332"/>
        <v>-2058382</v>
      </c>
      <c r="W691" s="1084"/>
      <c r="X691" s="1085"/>
      <c r="Y691" s="591">
        <f t="shared" si="351"/>
        <v>0</v>
      </c>
      <c r="Z691" s="899">
        <f t="shared" si="351"/>
        <v>0</v>
      </c>
      <c r="AA691" s="899">
        <f t="shared" si="351"/>
        <v>0</v>
      </c>
      <c r="AB691" s="1080">
        <f t="shared" si="337"/>
        <v>-2058382</v>
      </c>
      <c r="AC691" s="1079">
        <f t="shared" si="338"/>
        <v>0</v>
      </c>
      <c r="AD691" s="899">
        <f t="shared" si="349"/>
        <v>0</v>
      </c>
      <c r="AE691" s="903">
        <f t="shared" si="344"/>
        <v>0</v>
      </c>
      <c r="AF691" s="1080">
        <f t="shared" si="345"/>
        <v>-2058382</v>
      </c>
      <c r="AG691" s="1081">
        <f t="shared" si="339"/>
        <v>-2058382</v>
      </c>
      <c r="AH691" s="1079">
        <f t="shared" si="340"/>
        <v>0</v>
      </c>
      <c r="AI691" s="901">
        <f t="shared" si="350"/>
        <v>0</v>
      </c>
      <c r="AJ691" s="899">
        <f t="shared" si="350"/>
        <v>0</v>
      </c>
      <c r="AK691" s="899">
        <f t="shared" si="350"/>
        <v>0</v>
      </c>
      <c r="AL691" s="1080">
        <f t="shared" si="341"/>
        <v>-2058382</v>
      </c>
      <c r="AM691" s="1079">
        <f t="shared" si="342"/>
        <v>0</v>
      </c>
      <c r="AN691" s="899">
        <f t="shared" si="335"/>
        <v>0</v>
      </c>
      <c r="AO691" s="899">
        <f t="shared" si="336"/>
        <v>0</v>
      </c>
      <c r="AP691" s="899">
        <f t="shared" si="343"/>
        <v>-2058382</v>
      </c>
      <c r="AQ691" s="1081">
        <f t="shared" si="346"/>
        <v>-2058382</v>
      </c>
      <c r="AR691" s="1079">
        <f t="shared" si="333"/>
        <v>0</v>
      </c>
      <c r="AS691" s="153"/>
      <c r="AT691" s="1082" t="s">
        <v>2775</v>
      </c>
      <c r="AU691" s="523"/>
      <c r="AV691" s="1083" t="str">
        <f t="shared" si="334"/>
        <v>CA</v>
      </c>
      <c r="AW691" s="1083" t="str">
        <f t="shared" si="334"/>
        <v>CL</v>
      </c>
      <c r="AX691" s="1083" t="str">
        <f t="shared" si="334"/>
        <v>AIC</v>
      </c>
      <c r="AY691" s="1083" t="str">
        <f t="shared" si="323"/>
        <v>ERB</v>
      </c>
      <c r="AZ691" s="1083" t="str">
        <f t="shared" si="323"/>
        <v>GRB</v>
      </c>
      <c r="BA691" s="1083" t="str">
        <f t="shared" si="323"/>
        <v>Non-Op</v>
      </c>
      <c r="BC691" s="623"/>
      <c r="BD691" s="623"/>
      <c r="BF691" s="623"/>
      <c r="BG691" s="623"/>
      <c r="BH691" s="623"/>
      <c r="BI691" s="623"/>
      <c r="BJ691" s="623"/>
      <c r="BK691" s="623"/>
      <c r="BL691" s="623"/>
      <c r="BN691" s="634"/>
    </row>
    <row r="692" spans="1:66" s="638" customFormat="1" ht="12" customHeight="1">
      <c r="A692" s="679">
        <v>18239141</v>
      </c>
      <c r="B692" s="680" t="s">
        <v>3966</v>
      </c>
      <c r="C692" s="946" t="s">
        <v>2008</v>
      </c>
      <c r="D692" s="648" t="s">
        <v>1384</v>
      </c>
      <c r="E692" s="648"/>
      <c r="F692" s="654">
        <v>42752</v>
      </c>
      <c r="G692" s="648"/>
      <c r="H692" s="1171">
        <v>11694279</v>
      </c>
      <c r="I692" s="1171">
        <v>11694279</v>
      </c>
      <c r="J692" s="1171">
        <v>11694279</v>
      </c>
      <c r="K692" s="1171">
        <v>11694279</v>
      </c>
      <c r="L692" s="1171">
        <v>11694279</v>
      </c>
      <c r="M692" s="1171">
        <v>11694279</v>
      </c>
      <c r="N692" s="1171">
        <v>11694279</v>
      </c>
      <c r="O692" s="1171">
        <v>11694279</v>
      </c>
      <c r="P692" s="1171">
        <v>11694279</v>
      </c>
      <c r="Q692" s="1171">
        <v>11694279</v>
      </c>
      <c r="R692" s="1171">
        <v>11694279</v>
      </c>
      <c r="S692" s="1171">
        <v>11694279</v>
      </c>
      <c r="T692" s="1171">
        <v>11694279</v>
      </c>
      <c r="U692" s="569"/>
      <c r="V692" s="569">
        <f t="shared" si="332"/>
        <v>11694279</v>
      </c>
      <c r="W692" s="1090"/>
      <c r="X692" s="1091"/>
      <c r="Y692" s="591">
        <f t="shared" si="351"/>
        <v>0</v>
      </c>
      <c r="Z692" s="899">
        <f t="shared" si="351"/>
        <v>0</v>
      </c>
      <c r="AA692" s="899">
        <f t="shared" si="351"/>
        <v>0</v>
      </c>
      <c r="AB692" s="1080">
        <f t="shared" si="337"/>
        <v>11694279</v>
      </c>
      <c r="AC692" s="1079">
        <f t="shared" si="338"/>
        <v>0</v>
      </c>
      <c r="AD692" s="899">
        <f t="shared" si="349"/>
        <v>0</v>
      </c>
      <c r="AE692" s="903">
        <f t="shared" si="344"/>
        <v>0</v>
      </c>
      <c r="AF692" s="1080">
        <f t="shared" si="345"/>
        <v>11694279</v>
      </c>
      <c r="AG692" s="1081">
        <f t="shared" si="339"/>
        <v>11694279</v>
      </c>
      <c r="AH692" s="1079">
        <f t="shared" si="340"/>
        <v>0</v>
      </c>
      <c r="AI692" s="901">
        <f t="shared" si="350"/>
        <v>0</v>
      </c>
      <c r="AJ692" s="899">
        <f t="shared" si="350"/>
        <v>0</v>
      </c>
      <c r="AK692" s="899">
        <f t="shared" si="350"/>
        <v>0</v>
      </c>
      <c r="AL692" s="1080">
        <f t="shared" si="341"/>
        <v>11694279</v>
      </c>
      <c r="AM692" s="1079">
        <f t="shared" si="342"/>
        <v>0</v>
      </c>
      <c r="AN692" s="899">
        <f t="shared" si="335"/>
        <v>0</v>
      </c>
      <c r="AO692" s="899">
        <f t="shared" si="336"/>
        <v>0</v>
      </c>
      <c r="AP692" s="899">
        <f t="shared" si="343"/>
        <v>11694279</v>
      </c>
      <c r="AQ692" s="1081">
        <f t="shared" si="346"/>
        <v>11694279</v>
      </c>
      <c r="AR692" s="1079">
        <f t="shared" si="333"/>
        <v>0</v>
      </c>
      <c r="AS692" s="153"/>
      <c r="AT692" s="1082" t="s">
        <v>2780</v>
      </c>
      <c r="AU692" s="523"/>
      <c r="AV692" s="1083" t="str">
        <f t="shared" si="334"/>
        <v>CA</v>
      </c>
      <c r="AW692" s="1083" t="str">
        <f t="shared" si="334"/>
        <v>CL</v>
      </c>
      <c r="AX692" s="1083" t="str">
        <f t="shared" si="334"/>
        <v>AIC</v>
      </c>
      <c r="AY692" s="1083" t="str">
        <f t="shared" si="323"/>
        <v>ERB</v>
      </c>
      <c r="AZ692" s="1083" t="str">
        <f t="shared" si="323"/>
        <v>GRB</v>
      </c>
      <c r="BA692" s="1083" t="str">
        <f t="shared" si="323"/>
        <v>Non-Op</v>
      </c>
      <c r="BC692" s="623"/>
      <c r="BD692" s="623"/>
      <c r="BF692" s="623"/>
      <c r="BG692" s="623"/>
      <c r="BH692" s="623"/>
      <c r="BI692" s="623"/>
      <c r="BJ692" s="623"/>
      <c r="BK692" s="623"/>
      <c r="BL692" s="623"/>
      <c r="BN692" s="634"/>
    </row>
    <row r="693" spans="1:66" s="638" customFormat="1" ht="12" customHeight="1">
      <c r="A693" s="679">
        <v>18239151</v>
      </c>
      <c r="B693" s="680" t="s">
        <v>3967</v>
      </c>
      <c r="C693" s="946" t="s">
        <v>2009</v>
      </c>
      <c r="D693" s="648" t="s">
        <v>1384</v>
      </c>
      <c r="E693" s="648"/>
      <c r="F693" s="654">
        <v>42752</v>
      </c>
      <c r="G693" s="648"/>
      <c r="H693" s="1171">
        <v>-11694279</v>
      </c>
      <c r="I693" s="1171">
        <v>-11694279</v>
      </c>
      <c r="J693" s="1171">
        <v>-11694279</v>
      </c>
      <c r="K693" s="1171">
        <v>-11694279</v>
      </c>
      <c r="L693" s="1171">
        <v>-11694279</v>
      </c>
      <c r="M693" s="1171">
        <v>-11694279</v>
      </c>
      <c r="N693" s="1171">
        <v>-11694279</v>
      </c>
      <c r="O693" s="1171">
        <v>-11694279</v>
      </c>
      <c r="P693" s="1171">
        <v>-11694279</v>
      </c>
      <c r="Q693" s="1171">
        <v>-11694279</v>
      </c>
      <c r="R693" s="1171">
        <v>-11694279</v>
      </c>
      <c r="S693" s="1171">
        <v>-11694279</v>
      </c>
      <c r="T693" s="1171">
        <v>-11694279</v>
      </c>
      <c r="U693" s="569"/>
      <c r="V693" s="569">
        <f t="shared" si="332"/>
        <v>-11694279</v>
      </c>
      <c r="W693" s="1090"/>
      <c r="X693" s="1091"/>
      <c r="Y693" s="591">
        <f t="shared" si="351"/>
        <v>0</v>
      </c>
      <c r="Z693" s="899">
        <f t="shared" si="351"/>
        <v>0</v>
      </c>
      <c r="AA693" s="899">
        <f t="shared" si="351"/>
        <v>0</v>
      </c>
      <c r="AB693" s="1080">
        <f t="shared" si="337"/>
        <v>-11694279</v>
      </c>
      <c r="AC693" s="1079">
        <f t="shared" si="338"/>
        <v>0</v>
      </c>
      <c r="AD693" s="899">
        <f t="shared" si="349"/>
        <v>0</v>
      </c>
      <c r="AE693" s="903">
        <f t="shared" si="344"/>
        <v>0</v>
      </c>
      <c r="AF693" s="1080">
        <f t="shared" si="345"/>
        <v>-11694279</v>
      </c>
      <c r="AG693" s="1081">
        <f t="shared" si="339"/>
        <v>-11694279</v>
      </c>
      <c r="AH693" s="1079">
        <f t="shared" si="340"/>
        <v>0</v>
      </c>
      <c r="AI693" s="901">
        <f t="shared" si="350"/>
        <v>0</v>
      </c>
      <c r="AJ693" s="899">
        <f t="shared" si="350"/>
        <v>0</v>
      </c>
      <c r="AK693" s="899">
        <f t="shared" si="350"/>
        <v>0</v>
      </c>
      <c r="AL693" s="1080">
        <f t="shared" si="341"/>
        <v>-11694279</v>
      </c>
      <c r="AM693" s="1079">
        <f t="shared" si="342"/>
        <v>0</v>
      </c>
      <c r="AN693" s="899">
        <f t="shared" si="335"/>
        <v>0</v>
      </c>
      <c r="AO693" s="899">
        <f t="shared" si="336"/>
        <v>0</v>
      </c>
      <c r="AP693" s="899">
        <f t="shared" si="343"/>
        <v>-11694279</v>
      </c>
      <c r="AQ693" s="1081">
        <f t="shared" si="346"/>
        <v>-11694279</v>
      </c>
      <c r="AR693" s="1079">
        <f t="shared" si="333"/>
        <v>0</v>
      </c>
      <c r="AS693" s="153"/>
      <c r="AT693" s="1082"/>
      <c r="AU693" s="523"/>
      <c r="AV693" s="1083" t="str">
        <f t="shared" si="334"/>
        <v>CA</v>
      </c>
      <c r="AW693" s="1083" t="str">
        <f t="shared" si="334"/>
        <v>CL</v>
      </c>
      <c r="AX693" s="1083" t="str">
        <f t="shared" si="334"/>
        <v>AIC</v>
      </c>
      <c r="AY693" s="1083" t="str">
        <f t="shared" si="323"/>
        <v>ERB</v>
      </c>
      <c r="AZ693" s="1083" t="str">
        <f t="shared" si="323"/>
        <v>GRB</v>
      </c>
      <c r="BA693" s="1083" t="str">
        <f t="shared" si="323"/>
        <v>Non-Op</v>
      </c>
      <c r="BC693" s="623"/>
      <c r="BD693" s="623"/>
      <c r="BF693" s="623"/>
      <c r="BG693" s="623"/>
      <c r="BH693" s="623"/>
      <c r="BI693" s="623"/>
      <c r="BJ693" s="623"/>
      <c r="BK693" s="623"/>
      <c r="BL693" s="623"/>
      <c r="BN693" s="634"/>
    </row>
    <row r="694" spans="1:66" s="638" customFormat="1" ht="12" customHeight="1">
      <c r="A694" s="679">
        <v>18239161</v>
      </c>
      <c r="B694" s="680" t="s">
        <v>3968</v>
      </c>
      <c r="C694" s="946" t="s">
        <v>2010</v>
      </c>
      <c r="D694" s="648" t="s">
        <v>1384</v>
      </c>
      <c r="E694" s="648"/>
      <c r="F694" s="654">
        <v>42752</v>
      </c>
      <c r="G694" s="648"/>
      <c r="H694" s="1171">
        <v>0</v>
      </c>
      <c r="I694" s="1171">
        <v>0</v>
      </c>
      <c r="J694" s="1171">
        <v>0</v>
      </c>
      <c r="K694" s="1171">
        <v>0</v>
      </c>
      <c r="L694" s="1171">
        <v>0</v>
      </c>
      <c r="M694" s="1171">
        <v>0</v>
      </c>
      <c r="N694" s="1171">
        <v>0</v>
      </c>
      <c r="O694" s="1171">
        <v>0</v>
      </c>
      <c r="P694" s="1171">
        <v>0</v>
      </c>
      <c r="Q694" s="1171">
        <v>0</v>
      </c>
      <c r="R694" s="1171">
        <v>0</v>
      </c>
      <c r="S694" s="1171">
        <v>0</v>
      </c>
      <c r="T694" s="1171">
        <v>0</v>
      </c>
      <c r="U694" s="569"/>
      <c r="V694" s="569">
        <f t="shared" si="332"/>
        <v>0</v>
      </c>
      <c r="W694" s="1090"/>
      <c r="X694" s="1091"/>
      <c r="Y694" s="591">
        <f t="shared" si="351"/>
        <v>0</v>
      </c>
      <c r="Z694" s="899">
        <f t="shared" si="351"/>
        <v>0</v>
      </c>
      <c r="AA694" s="899">
        <f t="shared" si="351"/>
        <v>0</v>
      </c>
      <c r="AB694" s="1080">
        <f t="shared" si="337"/>
        <v>0</v>
      </c>
      <c r="AC694" s="1079">
        <f t="shared" si="338"/>
        <v>0</v>
      </c>
      <c r="AD694" s="899">
        <f t="shared" si="349"/>
        <v>0</v>
      </c>
      <c r="AE694" s="903">
        <f t="shared" si="344"/>
        <v>0</v>
      </c>
      <c r="AF694" s="1080">
        <f t="shared" si="345"/>
        <v>0</v>
      </c>
      <c r="AG694" s="1081">
        <f t="shared" si="339"/>
        <v>0</v>
      </c>
      <c r="AH694" s="1079">
        <f t="shared" si="340"/>
        <v>0</v>
      </c>
      <c r="AI694" s="901">
        <f t="shared" si="350"/>
        <v>0</v>
      </c>
      <c r="AJ694" s="899">
        <f t="shared" si="350"/>
        <v>0</v>
      </c>
      <c r="AK694" s="899">
        <f t="shared" si="350"/>
        <v>0</v>
      </c>
      <c r="AL694" s="1080">
        <f t="shared" si="341"/>
        <v>0</v>
      </c>
      <c r="AM694" s="1079">
        <f t="shared" si="342"/>
        <v>0</v>
      </c>
      <c r="AN694" s="899">
        <f t="shared" si="335"/>
        <v>0</v>
      </c>
      <c r="AO694" s="899">
        <f t="shared" si="336"/>
        <v>0</v>
      </c>
      <c r="AP694" s="899">
        <f t="shared" si="343"/>
        <v>0</v>
      </c>
      <c r="AQ694" s="1081">
        <f t="shared" si="346"/>
        <v>0</v>
      </c>
      <c r="AR694" s="1079">
        <f t="shared" si="333"/>
        <v>0</v>
      </c>
      <c r="AS694" s="153"/>
      <c r="AT694" s="1082"/>
      <c r="AU694" s="523"/>
      <c r="AV694" s="1083" t="str">
        <f t="shared" si="334"/>
        <v>CA</v>
      </c>
      <c r="AW694" s="1083" t="str">
        <f t="shared" si="334"/>
        <v>CL</v>
      </c>
      <c r="AX694" s="1083" t="str">
        <f t="shared" si="334"/>
        <v>AIC</v>
      </c>
      <c r="AY694" s="1083" t="str">
        <f t="shared" si="323"/>
        <v>ERB</v>
      </c>
      <c r="AZ694" s="1083" t="str">
        <f t="shared" si="323"/>
        <v>GRB</v>
      </c>
      <c r="BA694" s="1083" t="str">
        <f t="shared" si="323"/>
        <v>Non-Op</v>
      </c>
      <c r="BC694" s="623"/>
      <c r="BD694" s="623"/>
      <c r="BF694" s="623"/>
      <c r="BG694" s="623"/>
      <c r="BH694" s="623"/>
      <c r="BI694" s="623"/>
      <c r="BJ694" s="623"/>
      <c r="BK694" s="623"/>
      <c r="BL694" s="623"/>
      <c r="BN694" s="634"/>
    </row>
    <row r="695" spans="1:66" s="638" customFormat="1" ht="12" customHeight="1">
      <c r="A695" s="681">
        <v>18239171</v>
      </c>
      <c r="B695" s="682" t="s">
        <v>3969</v>
      </c>
      <c r="C695" s="947" t="s">
        <v>2011</v>
      </c>
      <c r="D695" s="640" t="s">
        <v>3098</v>
      </c>
      <c r="E695" s="640"/>
      <c r="F695" s="653">
        <v>43070</v>
      </c>
      <c r="G695" s="640"/>
      <c r="H695" s="1170">
        <v>5745890.0999999996</v>
      </c>
      <c r="I695" s="1170">
        <v>5584400.9000000004</v>
      </c>
      <c r="J695" s="1170">
        <v>5422911.7000000002</v>
      </c>
      <c r="K695" s="1170">
        <v>5261422.5</v>
      </c>
      <c r="L695" s="1170">
        <v>5099933.3</v>
      </c>
      <c r="M695" s="1170">
        <v>4938444.0999999996</v>
      </c>
      <c r="N695" s="1170">
        <v>4776954.9000000004</v>
      </c>
      <c r="O695" s="1170">
        <v>4615465.7</v>
      </c>
      <c r="P695" s="1170">
        <v>4453976.5</v>
      </c>
      <c r="Q695" s="1170">
        <v>4292487.3</v>
      </c>
      <c r="R695" s="1170">
        <v>5082531.97</v>
      </c>
      <c r="S695" s="1170">
        <v>4995524.68</v>
      </c>
      <c r="T695" s="1170">
        <v>4908517.3899999997</v>
      </c>
      <c r="U695" s="606"/>
      <c r="V695" s="606">
        <f t="shared" si="332"/>
        <v>4987604.7745833332</v>
      </c>
      <c r="W695" s="1090"/>
      <c r="X695" s="1091"/>
      <c r="Y695" s="591">
        <f t="shared" si="351"/>
        <v>4908517.3899999997</v>
      </c>
      <c r="Z695" s="899">
        <f t="shared" si="351"/>
        <v>0</v>
      </c>
      <c r="AA695" s="899">
        <f t="shared" si="351"/>
        <v>0</v>
      </c>
      <c r="AB695" s="1080">
        <f t="shared" si="337"/>
        <v>0</v>
      </c>
      <c r="AC695" s="1079">
        <f t="shared" si="338"/>
        <v>0</v>
      </c>
      <c r="AD695" s="899">
        <f t="shared" si="349"/>
        <v>0</v>
      </c>
      <c r="AE695" s="903">
        <f t="shared" si="344"/>
        <v>0</v>
      </c>
      <c r="AF695" s="1080">
        <f t="shared" si="345"/>
        <v>0</v>
      </c>
      <c r="AG695" s="1081">
        <f t="shared" si="339"/>
        <v>0</v>
      </c>
      <c r="AH695" s="1079">
        <f t="shared" si="340"/>
        <v>0</v>
      </c>
      <c r="AI695" s="901">
        <f t="shared" si="350"/>
        <v>4987604.7745833332</v>
      </c>
      <c r="AJ695" s="899">
        <f t="shared" si="350"/>
        <v>0</v>
      </c>
      <c r="AK695" s="899">
        <f t="shared" si="350"/>
        <v>0</v>
      </c>
      <c r="AL695" s="1080">
        <f t="shared" si="341"/>
        <v>0</v>
      </c>
      <c r="AM695" s="1079">
        <f t="shared" si="342"/>
        <v>0</v>
      </c>
      <c r="AN695" s="899">
        <f t="shared" si="335"/>
        <v>0</v>
      </c>
      <c r="AO695" s="899">
        <f t="shared" si="336"/>
        <v>0</v>
      </c>
      <c r="AP695" s="899">
        <f t="shared" si="343"/>
        <v>0</v>
      </c>
      <c r="AQ695" s="1081">
        <f t="shared" si="346"/>
        <v>0</v>
      </c>
      <c r="AR695" s="1079">
        <f t="shared" si="333"/>
        <v>0</v>
      </c>
      <c r="AS695" s="153"/>
      <c r="AT695" s="1082"/>
      <c r="AU695" s="523"/>
      <c r="AV695" s="1083" t="str">
        <f t="shared" si="334"/>
        <v>CA</v>
      </c>
      <c r="AW695" s="1083" t="str">
        <f t="shared" si="334"/>
        <v>CL</v>
      </c>
      <c r="AX695" s="1083" t="str">
        <f t="shared" si="334"/>
        <v>AIC</v>
      </c>
      <c r="AY695" s="1083" t="str">
        <f t="shared" si="323"/>
        <v>ERB</v>
      </c>
      <c r="AZ695" s="1083" t="str">
        <f t="shared" si="323"/>
        <v>GRB</v>
      </c>
      <c r="BA695" s="1083" t="str">
        <f t="shared" si="323"/>
        <v>Non-Op</v>
      </c>
      <c r="BC695" s="623"/>
      <c r="BD695" s="623"/>
      <c r="BF695" s="623"/>
      <c r="BG695" s="623"/>
      <c r="BH695" s="623"/>
      <c r="BI695" s="623"/>
      <c r="BJ695" s="623"/>
      <c r="BK695" s="623"/>
      <c r="BL695" s="623"/>
      <c r="BN695" s="634"/>
    </row>
    <row r="696" spans="1:66" s="638" customFormat="1" ht="11.4" customHeight="1">
      <c r="A696" s="681">
        <v>18239191</v>
      </c>
      <c r="B696" s="682" t="s">
        <v>3970</v>
      </c>
      <c r="C696" s="947" t="s">
        <v>2012</v>
      </c>
      <c r="D696" s="640" t="s">
        <v>1382</v>
      </c>
      <c r="E696" s="640"/>
      <c r="F696" s="653">
        <v>43070</v>
      </c>
      <c r="G696" s="640"/>
      <c r="H696" s="1170">
        <v>6395132.2199999997</v>
      </c>
      <c r="I696" s="1170">
        <v>5848995.5099999998</v>
      </c>
      <c r="J696" s="1170">
        <v>5302858.8</v>
      </c>
      <c r="K696" s="1170">
        <v>4756722.09</v>
      </c>
      <c r="L696" s="1170">
        <v>4210585.38</v>
      </c>
      <c r="M696" s="1170">
        <v>3664448.67</v>
      </c>
      <c r="N696" s="1170">
        <v>3118311.96</v>
      </c>
      <c r="O696" s="1170">
        <v>2572175.25</v>
      </c>
      <c r="P696" s="1170">
        <v>2026038.54</v>
      </c>
      <c r="Q696" s="1170">
        <v>1479901.83</v>
      </c>
      <c r="R696" s="1170">
        <v>933765.12</v>
      </c>
      <c r="S696" s="1170">
        <v>387628.41</v>
      </c>
      <c r="T696" s="1170">
        <v>0</v>
      </c>
      <c r="U696" s="606"/>
      <c r="V696" s="606">
        <f t="shared" si="332"/>
        <v>3124916.4724999988</v>
      </c>
      <c r="W696" s="1090" t="s">
        <v>1842</v>
      </c>
      <c r="X696" s="1091"/>
      <c r="Y696" s="591">
        <f t="shared" si="351"/>
        <v>0</v>
      </c>
      <c r="Z696" s="899">
        <f t="shared" si="351"/>
        <v>0</v>
      </c>
      <c r="AA696" s="899">
        <f t="shared" si="351"/>
        <v>0</v>
      </c>
      <c r="AB696" s="1080">
        <f t="shared" si="337"/>
        <v>0</v>
      </c>
      <c r="AC696" s="1079">
        <f t="shared" si="338"/>
        <v>0</v>
      </c>
      <c r="AD696" s="899">
        <f t="shared" si="349"/>
        <v>0</v>
      </c>
      <c r="AE696" s="903">
        <f t="shared" si="344"/>
        <v>0</v>
      </c>
      <c r="AF696" s="1080">
        <f t="shared" si="345"/>
        <v>0</v>
      </c>
      <c r="AG696" s="1081">
        <f t="shared" si="339"/>
        <v>0</v>
      </c>
      <c r="AH696" s="1079">
        <f t="shared" si="340"/>
        <v>0</v>
      </c>
      <c r="AI696" s="901">
        <f t="shared" si="350"/>
        <v>0</v>
      </c>
      <c r="AJ696" s="899">
        <f t="shared" si="350"/>
        <v>0</v>
      </c>
      <c r="AK696" s="899">
        <f t="shared" si="350"/>
        <v>0</v>
      </c>
      <c r="AL696" s="1080">
        <f t="shared" si="341"/>
        <v>3124916.4724999988</v>
      </c>
      <c r="AM696" s="1079">
        <f t="shared" si="342"/>
        <v>0</v>
      </c>
      <c r="AN696" s="899">
        <f t="shared" si="335"/>
        <v>3124916.4724999988</v>
      </c>
      <c r="AO696" s="899">
        <f t="shared" si="336"/>
        <v>0</v>
      </c>
      <c r="AP696" s="899">
        <f t="shared" si="343"/>
        <v>0</v>
      </c>
      <c r="AQ696" s="1081">
        <f t="shared" si="346"/>
        <v>3124916.4724999988</v>
      </c>
      <c r="AR696" s="1079">
        <f t="shared" si="333"/>
        <v>0</v>
      </c>
      <c r="AS696" s="153"/>
      <c r="AT696" s="1082" t="s">
        <v>3053</v>
      </c>
      <c r="AU696" s="523"/>
      <c r="AV696" s="1083" t="str">
        <f t="shared" si="334"/>
        <v>CA</v>
      </c>
      <c r="AW696" s="1083" t="str">
        <f t="shared" si="334"/>
        <v>CL</v>
      </c>
      <c r="AX696" s="1083" t="str">
        <f t="shared" si="334"/>
        <v>AIC</v>
      </c>
      <c r="AY696" s="1083" t="str">
        <f t="shared" ref="AY696:BA777" si="352">IF(VALUE(AD696),AY$7,IF(ISBLANK(AD696),"",AY$7))</f>
        <v>ERB</v>
      </c>
      <c r="AZ696" s="1083" t="str">
        <f t="shared" si="352"/>
        <v>GRB</v>
      </c>
      <c r="BA696" s="1083" t="str">
        <f t="shared" si="352"/>
        <v>Non-Op</v>
      </c>
      <c r="BC696" s="623"/>
      <c r="BD696" s="623"/>
      <c r="BF696" s="623"/>
      <c r="BG696" s="623"/>
      <c r="BH696" s="623"/>
      <c r="BI696" s="623"/>
      <c r="BJ696" s="623"/>
      <c r="BK696" s="623"/>
      <c r="BL696" s="623"/>
      <c r="BN696" s="634"/>
    </row>
    <row r="697" spans="1:66" s="638" customFormat="1" ht="12" customHeight="1">
      <c r="A697" s="681" t="s">
        <v>2893</v>
      </c>
      <c r="B697" s="682" t="s">
        <v>2893</v>
      </c>
      <c r="C697" s="947" t="s">
        <v>2985</v>
      </c>
      <c r="D697" s="640" t="s">
        <v>3098</v>
      </c>
      <c r="E697" s="640"/>
      <c r="F697" s="653">
        <v>43586</v>
      </c>
      <c r="G697" s="640"/>
      <c r="H697" s="1170">
        <v>99931.95</v>
      </c>
      <c r="I697" s="1170">
        <v>99931.95</v>
      </c>
      <c r="J697" s="1170">
        <v>99931.95</v>
      </c>
      <c r="K697" s="1170">
        <v>99931.95</v>
      </c>
      <c r="L697" s="1170">
        <v>99931.95</v>
      </c>
      <c r="M697" s="1170">
        <v>99931.95</v>
      </c>
      <c r="N697" s="1170">
        <v>99931.95</v>
      </c>
      <c r="O697" s="1170">
        <v>99931.95</v>
      </c>
      <c r="P697" s="1170">
        <v>99931.95</v>
      </c>
      <c r="Q697" s="1170">
        <v>99931.95</v>
      </c>
      <c r="R697" s="1170">
        <v>99931.95</v>
      </c>
      <c r="S697" s="1170">
        <v>99931.95</v>
      </c>
      <c r="T697" s="1170">
        <v>0</v>
      </c>
      <c r="U697" s="606"/>
      <c r="V697" s="606">
        <f t="shared" si="332"/>
        <v>95768.11874999998</v>
      </c>
      <c r="W697" s="1088"/>
      <c r="X697" s="1089"/>
      <c r="Y697" s="591">
        <f t="shared" si="351"/>
        <v>0</v>
      </c>
      <c r="Z697" s="899">
        <f t="shared" si="351"/>
        <v>0</v>
      </c>
      <c r="AA697" s="899">
        <f t="shared" si="351"/>
        <v>0</v>
      </c>
      <c r="AB697" s="1080">
        <f t="shared" si="337"/>
        <v>0</v>
      </c>
      <c r="AC697" s="1079">
        <f t="shared" si="338"/>
        <v>0</v>
      </c>
      <c r="AD697" s="899">
        <f t="shared" si="349"/>
        <v>0</v>
      </c>
      <c r="AE697" s="903">
        <f t="shared" si="344"/>
        <v>0</v>
      </c>
      <c r="AF697" s="1080">
        <f t="shared" si="345"/>
        <v>0</v>
      </c>
      <c r="AG697" s="1081">
        <f t="shared" si="339"/>
        <v>0</v>
      </c>
      <c r="AH697" s="1079">
        <f t="shared" si="340"/>
        <v>0</v>
      </c>
      <c r="AI697" s="901">
        <f t="shared" si="350"/>
        <v>95768.11874999998</v>
      </c>
      <c r="AJ697" s="899">
        <f t="shared" si="350"/>
        <v>0</v>
      </c>
      <c r="AK697" s="899">
        <f t="shared" si="350"/>
        <v>0</v>
      </c>
      <c r="AL697" s="1080">
        <f t="shared" si="341"/>
        <v>0</v>
      </c>
      <c r="AM697" s="1079">
        <f t="shared" si="342"/>
        <v>0</v>
      </c>
      <c r="AN697" s="899">
        <f t="shared" si="335"/>
        <v>0</v>
      </c>
      <c r="AO697" s="899">
        <f t="shared" si="336"/>
        <v>0</v>
      </c>
      <c r="AP697" s="899">
        <f t="shared" si="343"/>
        <v>0</v>
      </c>
      <c r="AQ697" s="1081">
        <f t="shared" ref="AQ697" si="353">SUM(AN697:AP697)</f>
        <v>0</v>
      </c>
      <c r="AR697" s="1079">
        <f t="shared" si="333"/>
        <v>0</v>
      </c>
      <c r="AS697" s="153"/>
      <c r="AT697" s="1082" t="s">
        <v>2771</v>
      </c>
      <c r="AU697" s="523"/>
      <c r="AV697" s="1083" t="str">
        <f t="shared" si="334"/>
        <v>CA</v>
      </c>
      <c r="AW697" s="1083" t="str">
        <f t="shared" si="334"/>
        <v>CL</v>
      </c>
      <c r="AX697" s="1083" t="str">
        <f t="shared" si="334"/>
        <v>AIC</v>
      </c>
      <c r="AY697" s="1083" t="str">
        <f t="shared" si="352"/>
        <v>ERB</v>
      </c>
      <c r="AZ697" s="1083" t="str">
        <f t="shared" si="352"/>
        <v>GRB</v>
      </c>
      <c r="BA697" s="1083" t="str">
        <f t="shared" si="352"/>
        <v>Non-Op</v>
      </c>
      <c r="BC697" s="623"/>
      <c r="BD697" s="623"/>
      <c r="BF697" s="623"/>
      <c r="BG697" s="623"/>
      <c r="BH697" s="623"/>
      <c r="BI697" s="623"/>
      <c r="BJ697" s="623"/>
      <c r="BK697" s="623"/>
      <c r="BL697" s="623"/>
      <c r="BN697" s="634"/>
    </row>
    <row r="698" spans="1:66" s="638" customFormat="1" ht="12" customHeight="1">
      <c r="A698" s="681">
        <v>18239211</v>
      </c>
      <c r="B698" s="682" t="s">
        <v>3971</v>
      </c>
      <c r="C698" s="947" t="s">
        <v>2986</v>
      </c>
      <c r="D698" s="640" t="s">
        <v>1384</v>
      </c>
      <c r="E698" s="640"/>
      <c r="F698" s="653">
        <v>43525</v>
      </c>
      <c r="G698" s="640"/>
      <c r="H698" s="1170">
        <v>8409867.25</v>
      </c>
      <c r="I698" s="1170">
        <v>9295161.9900000002</v>
      </c>
      <c r="J698" s="1170">
        <v>10173498.5</v>
      </c>
      <c r="K698" s="1170">
        <v>11051858.68</v>
      </c>
      <c r="L698" s="1170">
        <v>11930278.42</v>
      </c>
      <c r="M698" s="1170">
        <v>12808744.42</v>
      </c>
      <c r="N698" s="1170">
        <v>13687221.27</v>
      </c>
      <c r="O698" s="1170">
        <v>12816322.66</v>
      </c>
      <c r="P698" s="1170">
        <v>12816322.66</v>
      </c>
      <c r="Q698" s="1170">
        <v>12816322.66</v>
      </c>
      <c r="R698" s="1170">
        <v>12621091.939999999</v>
      </c>
      <c r="S698" s="1170">
        <v>12265082.939999999</v>
      </c>
      <c r="T698" s="1170">
        <v>11909073.939999999</v>
      </c>
      <c r="U698" s="606"/>
      <c r="V698" s="606">
        <f t="shared" si="332"/>
        <v>11870114.727916665</v>
      </c>
      <c r="W698" s="1088"/>
      <c r="X698" s="1089"/>
      <c r="Y698" s="591">
        <f t="shared" si="351"/>
        <v>0</v>
      </c>
      <c r="Z698" s="899">
        <f t="shared" si="351"/>
        <v>0</v>
      </c>
      <c r="AA698" s="899">
        <f t="shared" si="351"/>
        <v>0</v>
      </c>
      <c r="AB698" s="1080">
        <f t="shared" si="337"/>
        <v>11909073.939999999</v>
      </c>
      <c r="AC698" s="1079">
        <f t="shared" si="338"/>
        <v>0</v>
      </c>
      <c r="AD698" s="899">
        <f t="shared" si="349"/>
        <v>0</v>
      </c>
      <c r="AE698" s="903">
        <f t="shared" si="344"/>
        <v>0</v>
      </c>
      <c r="AF698" s="1080">
        <f t="shared" si="345"/>
        <v>11909073.939999999</v>
      </c>
      <c r="AG698" s="1081">
        <f t="shared" si="339"/>
        <v>11909073.939999999</v>
      </c>
      <c r="AH698" s="1079">
        <f t="shared" si="340"/>
        <v>0</v>
      </c>
      <c r="AI698" s="901">
        <f t="shared" si="350"/>
        <v>0</v>
      </c>
      <c r="AJ698" s="899">
        <f t="shared" si="350"/>
        <v>0</v>
      </c>
      <c r="AK698" s="899">
        <f t="shared" si="350"/>
        <v>0</v>
      </c>
      <c r="AL698" s="1080">
        <f t="shared" si="341"/>
        <v>11870114.727916665</v>
      </c>
      <c r="AM698" s="1079">
        <f t="shared" si="342"/>
        <v>0</v>
      </c>
      <c r="AN698" s="899">
        <f t="shared" si="335"/>
        <v>0</v>
      </c>
      <c r="AO698" s="899">
        <f t="shared" si="336"/>
        <v>0</v>
      </c>
      <c r="AP698" s="899">
        <f t="shared" si="343"/>
        <v>11870114.727916665</v>
      </c>
      <c r="AQ698" s="1081">
        <f t="shared" ref="AQ698" si="354">SUM(AN698:AP698)</f>
        <v>11870114.727916665</v>
      </c>
      <c r="AR698" s="1079">
        <f t="shared" si="333"/>
        <v>0</v>
      </c>
      <c r="AS698" s="153"/>
      <c r="AT698" s="1082" t="s">
        <v>2771</v>
      </c>
      <c r="AU698" s="523"/>
      <c r="AV698" s="1083" t="str">
        <f t="shared" si="334"/>
        <v>CA</v>
      </c>
      <c r="AW698" s="1083" t="str">
        <f t="shared" si="334"/>
        <v>CL</v>
      </c>
      <c r="AX698" s="1083" t="str">
        <f t="shared" si="334"/>
        <v>AIC</v>
      </c>
      <c r="AY698" s="1083" t="str">
        <f t="shared" si="352"/>
        <v>ERB</v>
      </c>
      <c r="AZ698" s="1083" t="str">
        <f t="shared" si="352"/>
        <v>GRB</v>
      </c>
      <c r="BA698" s="1083" t="str">
        <f t="shared" si="352"/>
        <v>Non-Op</v>
      </c>
      <c r="BC698" s="623"/>
      <c r="BD698" s="623"/>
      <c r="BF698" s="623"/>
      <c r="BG698" s="623"/>
      <c r="BH698" s="623"/>
      <c r="BI698" s="623"/>
      <c r="BJ698" s="623"/>
      <c r="BK698" s="623"/>
      <c r="BL698" s="623"/>
      <c r="BN698" s="634"/>
    </row>
    <row r="699" spans="1:66" s="638" customFormat="1" ht="12" customHeight="1">
      <c r="A699" s="681" t="s">
        <v>2894</v>
      </c>
      <c r="B699" s="682" t="s">
        <v>2894</v>
      </c>
      <c r="C699" s="947" t="s">
        <v>2987</v>
      </c>
      <c r="D699" s="640" t="s">
        <v>1384</v>
      </c>
      <c r="E699" s="640"/>
      <c r="F699" s="653">
        <v>43647</v>
      </c>
      <c r="G699" s="640"/>
      <c r="H699" s="1170">
        <v>3897.35</v>
      </c>
      <c r="I699" s="1170">
        <v>5839.8</v>
      </c>
      <c r="J699" s="1170">
        <v>8535.64</v>
      </c>
      <c r="K699" s="1170">
        <v>11733.35</v>
      </c>
      <c r="L699" s="1170">
        <v>15355.92</v>
      </c>
      <c r="M699" s="1170">
        <v>18922.3</v>
      </c>
      <c r="N699" s="1170">
        <v>23487.49</v>
      </c>
      <c r="O699" s="1170">
        <v>27966.81</v>
      </c>
      <c r="P699" s="1170">
        <v>32461.02</v>
      </c>
      <c r="Q699" s="1170">
        <v>37269.75</v>
      </c>
      <c r="R699" s="1170">
        <v>42006.17</v>
      </c>
      <c r="S699" s="1170">
        <v>46893.75</v>
      </c>
      <c r="T699" s="1170">
        <v>52037.87</v>
      </c>
      <c r="U699" s="606"/>
      <c r="V699" s="606">
        <f t="shared" si="332"/>
        <v>24869.967499999999</v>
      </c>
      <c r="W699" s="1088"/>
      <c r="X699" s="1089"/>
      <c r="Y699" s="591">
        <f t="shared" si="351"/>
        <v>0</v>
      </c>
      <c r="Z699" s="899">
        <f t="shared" si="351"/>
        <v>0</v>
      </c>
      <c r="AA699" s="899">
        <f t="shared" si="351"/>
        <v>0</v>
      </c>
      <c r="AB699" s="1080">
        <f t="shared" si="337"/>
        <v>52037.87</v>
      </c>
      <c r="AC699" s="1079">
        <f t="shared" si="338"/>
        <v>0</v>
      </c>
      <c r="AD699" s="899">
        <f t="shared" si="349"/>
        <v>0</v>
      </c>
      <c r="AE699" s="903">
        <f t="shared" si="344"/>
        <v>0</v>
      </c>
      <c r="AF699" s="1080">
        <f t="shared" si="345"/>
        <v>52037.87</v>
      </c>
      <c r="AG699" s="1081">
        <f t="shared" si="339"/>
        <v>52037.87</v>
      </c>
      <c r="AH699" s="1079">
        <f t="shared" si="340"/>
        <v>0</v>
      </c>
      <c r="AI699" s="901">
        <f t="shared" si="350"/>
        <v>0</v>
      </c>
      <c r="AJ699" s="899">
        <f t="shared" si="350"/>
        <v>0</v>
      </c>
      <c r="AK699" s="899">
        <f t="shared" si="350"/>
        <v>0</v>
      </c>
      <c r="AL699" s="1080">
        <f t="shared" si="341"/>
        <v>24869.967499999999</v>
      </c>
      <c r="AM699" s="1079">
        <f t="shared" si="342"/>
        <v>0</v>
      </c>
      <c r="AN699" s="899">
        <f t="shared" si="335"/>
        <v>0</v>
      </c>
      <c r="AO699" s="899">
        <f t="shared" si="336"/>
        <v>0</v>
      </c>
      <c r="AP699" s="899">
        <f t="shared" si="343"/>
        <v>24869.967499999999</v>
      </c>
      <c r="AQ699" s="1081">
        <f t="shared" ref="AQ699" si="355">SUM(AN699:AP699)</f>
        <v>24869.967499999999</v>
      </c>
      <c r="AR699" s="1079">
        <f t="shared" si="333"/>
        <v>0</v>
      </c>
      <c r="AS699" s="153"/>
      <c r="AT699" s="1082" t="s">
        <v>2771</v>
      </c>
      <c r="AU699" s="523"/>
      <c r="AV699" s="1083" t="str">
        <f t="shared" si="334"/>
        <v>CA</v>
      </c>
      <c r="AW699" s="1083" t="str">
        <f t="shared" si="334"/>
        <v>CL</v>
      </c>
      <c r="AX699" s="1083" t="str">
        <f t="shared" si="334"/>
        <v>AIC</v>
      </c>
      <c r="AY699" s="1083" t="str">
        <f t="shared" si="352"/>
        <v>ERB</v>
      </c>
      <c r="AZ699" s="1083" t="str">
        <f t="shared" si="352"/>
        <v>GRB</v>
      </c>
      <c r="BA699" s="1083" t="str">
        <f t="shared" si="352"/>
        <v>Non-Op</v>
      </c>
      <c r="BC699" s="623"/>
      <c r="BD699" s="623"/>
      <c r="BF699" s="623"/>
      <c r="BG699" s="623"/>
      <c r="BH699" s="623"/>
      <c r="BI699" s="623"/>
      <c r="BJ699" s="623"/>
      <c r="BK699" s="623"/>
      <c r="BL699" s="623"/>
      <c r="BN699" s="634"/>
    </row>
    <row r="700" spans="1:66" s="638" customFormat="1" ht="12" customHeight="1">
      <c r="A700" s="681">
        <v>18239231</v>
      </c>
      <c r="B700" s="682" t="s">
        <v>3972</v>
      </c>
      <c r="C700" s="947" t="s">
        <v>2988</v>
      </c>
      <c r="D700" s="640" t="s">
        <v>1384</v>
      </c>
      <c r="E700" s="640"/>
      <c r="F700" s="653">
        <v>43525</v>
      </c>
      <c r="G700" s="640"/>
      <c r="H700" s="1170">
        <v>1402912.78</v>
      </c>
      <c r="I700" s="1170">
        <v>1568297.37</v>
      </c>
      <c r="J700" s="1170">
        <v>1670831.58</v>
      </c>
      <c r="K700" s="1170">
        <v>1840013.34</v>
      </c>
      <c r="L700" s="1170">
        <v>1981563.28</v>
      </c>
      <c r="M700" s="1170">
        <v>2125770.92</v>
      </c>
      <c r="N700" s="1170">
        <v>2390570.33</v>
      </c>
      <c r="O700" s="1170">
        <v>2569082.7200000002</v>
      </c>
      <c r="P700" s="1170">
        <v>2721545.3</v>
      </c>
      <c r="Q700" s="1170">
        <v>2909937.49</v>
      </c>
      <c r="R700" s="1170">
        <v>3100685.99</v>
      </c>
      <c r="S700" s="1170">
        <v>3269793.97</v>
      </c>
      <c r="T700" s="1170">
        <v>3490730.6</v>
      </c>
      <c r="U700" s="606"/>
      <c r="V700" s="606">
        <f t="shared" si="332"/>
        <v>2382909.4983333335</v>
      </c>
      <c r="W700" s="1088"/>
      <c r="X700" s="1089"/>
      <c r="Y700" s="591">
        <f t="shared" si="351"/>
        <v>0</v>
      </c>
      <c r="Z700" s="899">
        <f t="shared" si="351"/>
        <v>0</v>
      </c>
      <c r="AA700" s="899">
        <f t="shared" si="351"/>
        <v>0</v>
      </c>
      <c r="AB700" s="1080">
        <f t="shared" si="337"/>
        <v>3490730.6</v>
      </c>
      <c r="AC700" s="1079">
        <f t="shared" si="338"/>
        <v>0</v>
      </c>
      <c r="AD700" s="899">
        <f t="shared" si="349"/>
        <v>0</v>
      </c>
      <c r="AE700" s="903">
        <f t="shared" si="344"/>
        <v>0</v>
      </c>
      <c r="AF700" s="1080">
        <f t="shared" si="345"/>
        <v>3490730.6</v>
      </c>
      <c r="AG700" s="1081">
        <f t="shared" si="339"/>
        <v>3490730.6</v>
      </c>
      <c r="AH700" s="1079">
        <f t="shared" si="340"/>
        <v>0</v>
      </c>
      <c r="AI700" s="901">
        <f t="shared" si="350"/>
        <v>0</v>
      </c>
      <c r="AJ700" s="899">
        <f t="shared" si="350"/>
        <v>0</v>
      </c>
      <c r="AK700" s="899">
        <f t="shared" si="350"/>
        <v>0</v>
      </c>
      <c r="AL700" s="1080">
        <f t="shared" si="341"/>
        <v>2382909.4983333335</v>
      </c>
      <c r="AM700" s="1079">
        <f t="shared" si="342"/>
        <v>0</v>
      </c>
      <c r="AN700" s="899">
        <f t="shared" si="335"/>
        <v>0</v>
      </c>
      <c r="AO700" s="899">
        <f t="shared" si="336"/>
        <v>0</v>
      </c>
      <c r="AP700" s="899">
        <f t="shared" si="343"/>
        <v>2382909.4983333335</v>
      </c>
      <c r="AQ700" s="1081">
        <f t="shared" ref="AQ700" si="356">SUM(AN700:AP700)</f>
        <v>2382909.4983333335</v>
      </c>
      <c r="AR700" s="1079">
        <f t="shared" si="333"/>
        <v>0</v>
      </c>
      <c r="AS700" s="153"/>
      <c r="AT700" s="1082"/>
      <c r="AU700" s="523"/>
      <c r="AV700" s="1083" t="str">
        <f t="shared" si="334"/>
        <v>CA</v>
      </c>
      <c r="AW700" s="1083" t="str">
        <f t="shared" si="334"/>
        <v>CL</v>
      </c>
      <c r="AX700" s="1083" t="str">
        <f t="shared" si="334"/>
        <v>AIC</v>
      </c>
      <c r="AY700" s="1083" t="str">
        <f t="shared" si="352"/>
        <v>ERB</v>
      </c>
      <c r="AZ700" s="1083" t="str">
        <f t="shared" si="352"/>
        <v>GRB</v>
      </c>
      <c r="BA700" s="1083" t="str">
        <f t="shared" si="352"/>
        <v>Non-Op</v>
      </c>
      <c r="BC700" s="623"/>
      <c r="BD700" s="623"/>
      <c r="BF700" s="623"/>
      <c r="BG700" s="623"/>
      <c r="BH700" s="623"/>
      <c r="BI700" s="623"/>
      <c r="BJ700" s="623"/>
      <c r="BK700" s="623"/>
      <c r="BL700" s="623"/>
      <c r="BN700" s="634"/>
    </row>
    <row r="701" spans="1:66" s="638" customFormat="1" ht="12" customHeight="1">
      <c r="A701" s="681" t="s">
        <v>2895</v>
      </c>
      <c r="B701" s="682" t="s">
        <v>2895</v>
      </c>
      <c r="C701" s="947" t="s">
        <v>2989</v>
      </c>
      <c r="D701" s="640" t="s">
        <v>1384</v>
      </c>
      <c r="E701" s="640"/>
      <c r="F701" s="653">
        <v>43556</v>
      </c>
      <c r="G701" s="640"/>
      <c r="H701" s="1170">
        <v>24931</v>
      </c>
      <c r="I701" s="1170">
        <v>31044</v>
      </c>
      <c r="J701" s="1170">
        <v>37696</v>
      </c>
      <c r="K701" s="1170">
        <v>44891</v>
      </c>
      <c r="L701" s="1170">
        <v>52374</v>
      </c>
      <c r="M701" s="1170">
        <v>60399</v>
      </c>
      <c r="N701" s="1170">
        <v>69206</v>
      </c>
      <c r="O701" s="1170">
        <v>76178</v>
      </c>
      <c r="P701" s="1170">
        <v>83599</v>
      </c>
      <c r="Q701" s="1170">
        <v>91484</v>
      </c>
      <c r="R701" s="1170">
        <v>99445</v>
      </c>
      <c r="S701" s="1170">
        <v>107869</v>
      </c>
      <c r="T701" s="1170">
        <v>116796</v>
      </c>
      <c r="U701" s="606"/>
      <c r="V701" s="606">
        <f t="shared" si="332"/>
        <v>68754.041666666672</v>
      </c>
      <c r="W701" s="1088"/>
      <c r="X701" s="1089"/>
      <c r="Y701" s="591">
        <f t="shared" si="351"/>
        <v>0</v>
      </c>
      <c r="Z701" s="899">
        <f t="shared" si="351"/>
        <v>0</v>
      </c>
      <c r="AA701" s="899">
        <f t="shared" si="351"/>
        <v>0</v>
      </c>
      <c r="AB701" s="1080">
        <f t="shared" si="337"/>
        <v>116796</v>
      </c>
      <c r="AC701" s="1079">
        <f t="shared" si="338"/>
        <v>0</v>
      </c>
      <c r="AD701" s="899">
        <f t="shared" si="349"/>
        <v>0</v>
      </c>
      <c r="AE701" s="903">
        <f t="shared" si="344"/>
        <v>0</v>
      </c>
      <c r="AF701" s="1080">
        <f t="shared" si="345"/>
        <v>116796</v>
      </c>
      <c r="AG701" s="1081">
        <f t="shared" si="339"/>
        <v>116796</v>
      </c>
      <c r="AH701" s="1079">
        <f t="shared" si="340"/>
        <v>0</v>
      </c>
      <c r="AI701" s="901">
        <f t="shared" si="350"/>
        <v>0</v>
      </c>
      <c r="AJ701" s="899">
        <f t="shared" si="350"/>
        <v>0</v>
      </c>
      <c r="AK701" s="899">
        <f t="shared" si="350"/>
        <v>0</v>
      </c>
      <c r="AL701" s="1080">
        <f t="shared" si="341"/>
        <v>68754.041666666672</v>
      </c>
      <c r="AM701" s="1079">
        <f t="shared" si="342"/>
        <v>0</v>
      </c>
      <c r="AN701" s="899">
        <f t="shared" si="335"/>
        <v>0</v>
      </c>
      <c r="AO701" s="899">
        <f t="shared" si="336"/>
        <v>0</v>
      </c>
      <c r="AP701" s="899">
        <f t="shared" si="343"/>
        <v>68754.041666666672</v>
      </c>
      <c r="AQ701" s="1081">
        <f t="shared" ref="AQ701" si="357">SUM(AN701:AP701)</f>
        <v>68754.041666666672</v>
      </c>
      <c r="AR701" s="1079">
        <f t="shared" si="333"/>
        <v>0</v>
      </c>
      <c r="AS701" s="153"/>
      <c r="AT701" s="1082" t="s">
        <v>3053</v>
      </c>
      <c r="AU701" s="523"/>
      <c r="AV701" s="1083" t="str">
        <f t="shared" si="334"/>
        <v>CA</v>
      </c>
      <c r="AW701" s="1083" t="str">
        <f t="shared" si="334"/>
        <v>CL</v>
      </c>
      <c r="AX701" s="1083" t="str">
        <f t="shared" si="334"/>
        <v>AIC</v>
      </c>
      <c r="AY701" s="1083" t="str">
        <f t="shared" si="352"/>
        <v>ERB</v>
      </c>
      <c r="AZ701" s="1083" t="str">
        <f t="shared" si="352"/>
        <v>GRB</v>
      </c>
      <c r="BA701" s="1083" t="str">
        <f t="shared" si="352"/>
        <v>Non-Op</v>
      </c>
      <c r="BC701" s="623"/>
      <c r="BD701" s="623"/>
      <c r="BF701" s="623"/>
      <c r="BG701" s="623"/>
      <c r="BH701" s="623"/>
      <c r="BI701" s="623"/>
      <c r="BJ701" s="623"/>
      <c r="BK701" s="623"/>
      <c r="BL701" s="623"/>
      <c r="BN701" s="634"/>
    </row>
    <row r="702" spans="1:66" s="638" customFormat="1" ht="12" customHeight="1">
      <c r="A702" s="681" t="s">
        <v>2896</v>
      </c>
      <c r="B702" s="682" t="s">
        <v>2896</v>
      </c>
      <c r="C702" s="947" t="s">
        <v>2990</v>
      </c>
      <c r="D702" s="640" t="s">
        <v>3098</v>
      </c>
      <c r="E702" s="640"/>
      <c r="F702" s="653">
        <v>43678</v>
      </c>
      <c r="G702" s="640"/>
      <c r="H702" s="1170">
        <v>138283.96</v>
      </c>
      <c r="I702" s="1170">
        <v>148245.31</v>
      </c>
      <c r="J702" s="1170">
        <v>151340.35</v>
      </c>
      <c r="K702" s="1170">
        <v>152416.35</v>
      </c>
      <c r="L702" s="1170">
        <v>152416.35</v>
      </c>
      <c r="M702" s="1170">
        <v>152416.35</v>
      </c>
      <c r="N702" s="1170">
        <v>152416.35</v>
      </c>
      <c r="O702" s="1170">
        <v>152416.35</v>
      </c>
      <c r="P702" s="1170">
        <v>152416.35</v>
      </c>
      <c r="Q702" s="1170">
        <v>152416.35</v>
      </c>
      <c r="R702" s="1170">
        <v>152416.35</v>
      </c>
      <c r="S702" s="1170">
        <v>152416.35</v>
      </c>
      <c r="T702" s="1170">
        <v>152416.35</v>
      </c>
      <c r="U702" s="606"/>
      <c r="V702" s="606">
        <f t="shared" si="332"/>
        <v>151390.24708333335</v>
      </c>
      <c r="W702" s="1088"/>
      <c r="X702" s="1089"/>
      <c r="Y702" s="591">
        <f t="shared" si="351"/>
        <v>152416.35</v>
      </c>
      <c r="Z702" s="899">
        <f t="shared" si="351"/>
        <v>0</v>
      </c>
      <c r="AA702" s="899">
        <f t="shared" si="351"/>
        <v>0</v>
      </c>
      <c r="AB702" s="1080">
        <f t="shared" si="337"/>
        <v>0</v>
      </c>
      <c r="AC702" s="1079">
        <f t="shared" si="338"/>
        <v>0</v>
      </c>
      <c r="AD702" s="899">
        <f t="shared" si="349"/>
        <v>0</v>
      </c>
      <c r="AE702" s="903">
        <f t="shared" si="344"/>
        <v>0</v>
      </c>
      <c r="AF702" s="1080">
        <f t="shared" si="345"/>
        <v>0</v>
      </c>
      <c r="AG702" s="1081">
        <f t="shared" si="339"/>
        <v>0</v>
      </c>
      <c r="AH702" s="1079">
        <f t="shared" si="340"/>
        <v>0</v>
      </c>
      <c r="AI702" s="901">
        <f t="shared" si="350"/>
        <v>151390.24708333335</v>
      </c>
      <c r="AJ702" s="899">
        <f t="shared" si="350"/>
        <v>0</v>
      </c>
      <c r="AK702" s="899">
        <f t="shared" si="350"/>
        <v>0</v>
      </c>
      <c r="AL702" s="1080">
        <f t="shared" si="341"/>
        <v>0</v>
      </c>
      <c r="AM702" s="1079">
        <f t="shared" si="342"/>
        <v>0</v>
      </c>
      <c r="AN702" s="899">
        <f t="shared" si="335"/>
        <v>0</v>
      </c>
      <c r="AO702" s="899">
        <f t="shared" si="336"/>
        <v>0</v>
      </c>
      <c r="AP702" s="899">
        <f t="shared" si="343"/>
        <v>0</v>
      </c>
      <c r="AQ702" s="1081">
        <f t="shared" ref="AQ702" si="358">SUM(AN702:AP702)</f>
        <v>0</v>
      </c>
      <c r="AR702" s="1079">
        <f t="shared" si="333"/>
        <v>0</v>
      </c>
      <c r="AS702" s="153"/>
      <c r="AT702" s="1082" t="s">
        <v>2781</v>
      </c>
      <c r="AU702" s="523"/>
      <c r="AV702" s="1083" t="str">
        <f t="shared" si="334"/>
        <v>CA</v>
      </c>
      <c r="AW702" s="1083" t="str">
        <f t="shared" si="334"/>
        <v>CL</v>
      </c>
      <c r="AX702" s="1083" t="str">
        <f t="shared" si="334"/>
        <v>AIC</v>
      </c>
      <c r="AY702" s="1083" t="str">
        <f t="shared" si="352"/>
        <v>ERB</v>
      </c>
      <c r="AZ702" s="1083" t="str">
        <f t="shared" si="352"/>
        <v>GRB</v>
      </c>
      <c r="BA702" s="1083" t="str">
        <f t="shared" si="352"/>
        <v>Non-Op</v>
      </c>
      <c r="BC702" s="623"/>
      <c r="BD702" s="623"/>
      <c r="BF702" s="623"/>
      <c r="BG702" s="623"/>
      <c r="BH702" s="623"/>
      <c r="BI702" s="623"/>
      <c r="BJ702" s="623"/>
      <c r="BK702" s="623"/>
      <c r="BL702" s="623"/>
      <c r="BN702" s="634"/>
    </row>
    <row r="703" spans="1:66" s="638" customFormat="1" ht="12" customHeight="1">
      <c r="A703" s="681">
        <v>18239261</v>
      </c>
      <c r="B703" s="682" t="s">
        <v>3973</v>
      </c>
      <c r="C703" s="947" t="s">
        <v>2991</v>
      </c>
      <c r="D703" s="640" t="s">
        <v>1384</v>
      </c>
      <c r="E703" s="640"/>
      <c r="F703" s="653">
        <v>43647</v>
      </c>
      <c r="G703" s="640"/>
      <c r="H703" s="1170">
        <v>376633.97</v>
      </c>
      <c r="I703" s="1170">
        <v>542786.73</v>
      </c>
      <c r="J703" s="1170">
        <v>703643.96</v>
      </c>
      <c r="K703" s="1170">
        <v>872048.68</v>
      </c>
      <c r="L703" s="1170">
        <v>1042780.71</v>
      </c>
      <c r="M703" s="1170">
        <v>1224145.52</v>
      </c>
      <c r="N703" s="1170">
        <v>1421067.61</v>
      </c>
      <c r="O703" s="1170">
        <v>0</v>
      </c>
      <c r="P703" s="1170">
        <v>0</v>
      </c>
      <c r="Q703" s="1170">
        <v>0</v>
      </c>
      <c r="R703" s="1170">
        <v>0</v>
      </c>
      <c r="S703" s="1170">
        <v>0</v>
      </c>
      <c r="T703" s="1170">
        <v>0</v>
      </c>
      <c r="U703" s="606"/>
      <c r="V703" s="606">
        <f t="shared" si="332"/>
        <v>499565.84958333336</v>
      </c>
      <c r="W703" s="1088"/>
      <c r="X703" s="1089"/>
      <c r="Y703" s="591">
        <f t="shared" si="351"/>
        <v>0</v>
      </c>
      <c r="Z703" s="899">
        <f t="shared" si="351"/>
        <v>0</v>
      </c>
      <c r="AA703" s="899">
        <f t="shared" si="351"/>
        <v>0</v>
      </c>
      <c r="AB703" s="1080">
        <f t="shared" si="337"/>
        <v>0</v>
      </c>
      <c r="AC703" s="1079">
        <f t="shared" si="338"/>
        <v>0</v>
      </c>
      <c r="AD703" s="899">
        <f t="shared" si="349"/>
        <v>0</v>
      </c>
      <c r="AE703" s="903">
        <f t="shared" si="344"/>
        <v>0</v>
      </c>
      <c r="AF703" s="1080">
        <f t="shared" si="345"/>
        <v>0</v>
      </c>
      <c r="AG703" s="1081">
        <f t="shared" si="339"/>
        <v>0</v>
      </c>
      <c r="AH703" s="1079">
        <f t="shared" si="340"/>
        <v>0</v>
      </c>
      <c r="AI703" s="901">
        <f t="shared" si="350"/>
        <v>0</v>
      </c>
      <c r="AJ703" s="899">
        <f t="shared" si="350"/>
        <v>0</v>
      </c>
      <c r="AK703" s="899">
        <f t="shared" si="350"/>
        <v>0</v>
      </c>
      <c r="AL703" s="1080">
        <f t="shared" si="341"/>
        <v>499565.84958333336</v>
      </c>
      <c r="AM703" s="1079">
        <f t="shared" si="342"/>
        <v>0</v>
      </c>
      <c r="AN703" s="899">
        <f t="shared" si="335"/>
        <v>0</v>
      </c>
      <c r="AO703" s="899">
        <f t="shared" si="336"/>
        <v>0</v>
      </c>
      <c r="AP703" s="899">
        <f t="shared" si="343"/>
        <v>499565.84958333336</v>
      </c>
      <c r="AQ703" s="1081">
        <f t="shared" ref="AQ703" si="359">SUM(AN703:AP703)</f>
        <v>499565.84958333336</v>
      </c>
      <c r="AR703" s="1079">
        <f t="shared" si="333"/>
        <v>0</v>
      </c>
      <c r="AS703" s="153"/>
      <c r="AT703" s="1082" t="s">
        <v>2775</v>
      </c>
      <c r="AU703" s="523"/>
      <c r="AV703" s="1083" t="str">
        <f t="shared" si="334"/>
        <v>CA</v>
      </c>
      <c r="AW703" s="1083" t="str">
        <f t="shared" si="334"/>
        <v>CL</v>
      </c>
      <c r="AX703" s="1083" t="str">
        <f t="shared" si="334"/>
        <v>AIC</v>
      </c>
      <c r="AY703" s="1083" t="str">
        <f t="shared" si="352"/>
        <v>ERB</v>
      </c>
      <c r="AZ703" s="1083" t="str">
        <f t="shared" si="352"/>
        <v>GRB</v>
      </c>
      <c r="BA703" s="1083" t="str">
        <f t="shared" si="352"/>
        <v>Non-Op</v>
      </c>
      <c r="BC703" s="623"/>
      <c r="BD703" s="623"/>
      <c r="BF703" s="623"/>
      <c r="BG703" s="623"/>
      <c r="BH703" s="623"/>
      <c r="BI703" s="623"/>
      <c r="BJ703" s="623"/>
      <c r="BK703" s="623"/>
      <c r="BL703" s="623"/>
      <c r="BN703" s="634"/>
    </row>
    <row r="704" spans="1:66" s="638" customFormat="1" ht="12" customHeight="1">
      <c r="A704" s="681" t="s">
        <v>2897</v>
      </c>
      <c r="B704" s="682" t="s">
        <v>2897</v>
      </c>
      <c r="C704" s="947" t="s">
        <v>2992</v>
      </c>
      <c r="D704" s="640" t="s">
        <v>1384</v>
      </c>
      <c r="E704" s="640"/>
      <c r="F704" s="653">
        <v>43800</v>
      </c>
      <c r="G704" s="640"/>
      <c r="H704" s="1170">
        <v>100000</v>
      </c>
      <c r="I704" s="1170">
        <v>100000</v>
      </c>
      <c r="J704" s="1170">
        <v>100000</v>
      </c>
      <c r="K704" s="1170">
        <v>100000</v>
      </c>
      <c r="L704" s="1170">
        <v>100000</v>
      </c>
      <c r="M704" s="1170">
        <v>100000</v>
      </c>
      <c r="N704" s="1170">
        <v>100000</v>
      </c>
      <c r="O704" s="1170">
        <v>100000</v>
      </c>
      <c r="P704" s="1170">
        <v>100000</v>
      </c>
      <c r="Q704" s="1170">
        <v>100000</v>
      </c>
      <c r="R704" s="1170">
        <v>100000</v>
      </c>
      <c r="S704" s="1170">
        <v>100000</v>
      </c>
      <c r="T704" s="1170">
        <v>0</v>
      </c>
      <c r="U704" s="606"/>
      <c r="V704" s="606">
        <f t="shared" si="332"/>
        <v>95833.333333333328</v>
      </c>
      <c r="W704" s="1088"/>
      <c r="X704" s="1089"/>
      <c r="Y704" s="591">
        <f t="shared" si="351"/>
        <v>0</v>
      </c>
      <c r="Z704" s="899">
        <f t="shared" si="351"/>
        <v>0</v>
      </c>
      <c r="AA704" s="899">
        <f t="shared" si="351"/>
        <v>0</v>
      </c>
      <c r="AB704" s="1080">
        <f t="shared" si="337"/>
        <v>0</v>
      </c>
      <c r="AC704" s="1079">
        <f t="shared" si="338"/>
        <v>0</v>
      </c>
      <c r="AD704" s="899">
        <f t="shared" si="349"/>
        <v>0</v>
      </c>
      <c r="AE704" s="903">
        <f t="shared" si="344"/>
        <v>0</v>
      </c>
      <c r="AF704" s="1080">
        <f t="shared" si="345"/>
        <v>0</v>
      </c>
      <c r="AG704" s="1081">
        <f t="shared" si="339"/>
        <v>0</v>
      </c>
      <c r="AH704" s="1079">
        <f t="shared" si="340"/>
        <v>0</v>
      </c>
      <c r="AI704" s="901">
        <f t="shared" si="350"/>
        <v>0</v>
      </c>
      <c r="AJ704" s="899">
        <f t="shared" si="350"/>
        <v>0</v>
      </c>
      <c r="AK704" s="899">
        <f t="shared" si="350"/>
        <v>0</v>
      </c>
      <c r="AL704" s="1080">
        <f t="shared" si="341"/>
        <v>95833.333333333328</v>
      </c>
      <c r="AM704" s="1079">
        <f t="shared" si="342"/>
        <v>0</v>
      </c>
      <c r="AN704" s="899">
        <f t="shared" si="335"/>
        <v>0</v>
      </c>
      <c r="AO704" s="899">
        <f t="shared" si="336"/>
        <v>0</v>
      </c>
      <c r="AP704" s="899">
        <f t="shared" si="343"/>
        <v>95833.333333333328</v>
      </c>
      <c r="AQ704" s="1081">
        <f t="shared" si="346"/>
        <v>95833.333333333328</v>
      </c>
      <c r="AR704" s="1079">
        <f t="shared" si="333"/>
        <v>0</v>
      </c>
      <c r="AS704" s="153"/>
      <c r="AT704" s="1082" t="s">
        <v>2775</v>
      </c>
      <c r="AU704" s="523"/>
      <c r="AV704" s="1083" t="str">
        <f t="shared" si="334"/>
        <v>CA</v>
      </c>
      <c r="AW704" s="1083" t="str">
        <f t="shared" si="334"/>
        <v>CL</v>
      </c>
      <c r="AX704" s="1083" t="str">
        <f t="shared" si="334"/>
        <v>AIC</v>
      </c>
      <c r="AY704" s="1083" t="str">
        <f t="shared" si="352"/>
        <v>ERB</v>
      </c>
      <c r="AZ704" s="1083" t="str">
        <f t="shared" si="352"/>
        <v>GRB</v>
      </c>
      <c r="BA704" s="1083" t="str">
        <f t="shared" si="352"/>
        <v>Non-Op</v>
      </c>
      <c r="BC704" s="623"/>
      <c r="BD704" s="623"/>
      <c r="BF704" s="623"/>
      <c r="BG704" s="623"/>
      <c r="BH704" s="623"/>
      <c r="BI704" s="623"/>
      <c r="BJ704" s="623"/>
      <c r="BK704" s="623"/>
      <c r="BL704" s="623"/>
      <c r="BN704" s="634"/>
    </row>
    <row r="705" spans="1:66" s="638" customFormat="1" ht="12" customHeight="1">
      <c r="A705" s="948" t="s">
        <v>3125</v>
      </c>
      <c r="B705" s="682" t="s">
        <v>3125</v>
      </c>
      <c r="C705" s="947" t="s">
        <v>3126</v>
      </c>
      <c r="D705" s="640" t="s">
        <v>1384</v>
      </c>
      <c r="E705" s="640"/>
      <c r="F705" s="653">
        <v>43831</v>
      </c>
      <c r="G705" s="640"/>
      <c r="H705" s="1170"/>
      <c r="I705" s="1170">
        <v>9804715</v>
      </c>
      <c r="J705" s="1170">
        <v>15106731</v>
      </c>
      <c r="K705" s="1170">
        <v>25089947</v>
      </c>
      <c r="L705" s="1170">
        <v>33337072</v>
      </c>
      <c r="M705" s="1170">
        <v>42325241</v>
      </c>
      <c r="N705" s="1170">
        <v>48849496</v>
      </c>
      <c r="O705" s="1170">
        <v>49181600</v>
      </c>
      <c r="P705" s="1170">
        <v>49285689</v>
      </c>
      <c r="Q705" s="1170">
        <v>51503058</v>
      </c>
      <c r="R705" s="1170">
        <v>55166460</v>
      </c>
      <c r="S705" s="1170">
        <v>61947023</v>
      </c>
      <c r="T705" s="1170">
        <v>75366738</v>
      </c>
      <c r="U705" s="606"/>
      <c r="V705" s="606">
        <f t="shared" si="332"/>
        <v>39940033.416666664</v>
      </c>
      <c r="W705" s="1088"/>
      <c r="X705" s="1089"/>
      <c r="Y705" s="591">
        <f t="shared" si="351"/>
        <v>0</v>
      </c>
      <c r="Z705" s="899">
        <f t="shared" si="351"/>
        <v>0</v>
      </c>
      <c r="AA705" s="899">
        <f t="shared" si="351"/>
        <v>0</v>
      </c>
      <c r="AB705" s="1080">
        <f t="shared" si="337"/>
        <v>75366738</v>
      </c>
      <c r="AC705" s="1079">
        <f t="shared" si="338"/>
        <v>0</v>
      </c>
      <c r="AD705" s="899">
        <f t="shared" si="349"/>
        <v>0</v>
      </c>
      <c r="AE705" s="903">
        <f t="shared" si="344"/>
        <v>0</v>
      </c>
      <c r="AF705" s="1080">
        <f t="shared" si="345"/>
        <v>75366738</v>
      </c>
      <c r="AG705" s="1081">
        <f t="shared" si="339"/>
        <v>75366738</v>
      </c>
      <c r="AH705" s="1079">
        <f t="shared" si="340"/>
        <v>0</v>
      </c>
      <c r="AI705" s="901">
        <f t="shared" ref="AI705:AK741" si="360">IF($D705=AI$5,$V705,0)</f>
        <v>0</v>
      </c>
      <c r="AJ705" s="899">
        <f t="shared" si="360"/>
        <v>0</v>
      </c>
      <c r="AK705" s="899">
        <f t="shared" si="360"/>
        <v>0</v>
      </c>
      <c r="AL705" s="1080">
        <f t="shared" si="341"/>
        <v>39940033.416666664</v>
      </c>
      <c r="AM705" s="1079">
        <f t="shared" si="342"/>
        <v>0</v>
      </c>
      <c r="AN705" s="899">
        <f t="shared" si="335"/>
        <v>0</v>
      </c>
      <c r="AO705" s="899">
        <f t="shared" si="336"/>
        <v>0</v>
      </c>
      <c r="AP705" s="899">
        <f t="shared" si="343"/>
        <v>39940033.416666664</v>
      </c>
      <c r="AQ705" s="1081">
        <f t="shared" si="346"/>
        <v>39940033.416666664</v>
      </c>
      <c r="AR705" s="1079">
        <f t="shared" si="333"/>
        <v>0</v>
      </c>
      <c r="AS705" s="153"/>
      <c r="AT705" s="1082"/>
      <c r="AU705" s="523"/>
      <c r="AV705" s="1083" t="str">
        <f t="shared" si="334"/>
        <v>CA</v>
      </c>
      <c r="AW705" s="1083" t="str">
        <f t="shared" si="334"/>
        <v>CL</v>
      </c>
      <c r="AX705" s="1083" t="str">
        <f t="shared" si="334"/>
        <v>AIC</v>
      </c>
      <c r="AY705" s="1083" t="str">
        <f t="shared" si="352"/>
        <v>ERB</v>
      </c>
      <c r="AZ705" s="1083" t="str">
        <f t="shared" si="352"/>
        <v>GRB</v>
      </c>
      <c r="BA705" s="1083" t="str">
        <f t="shared" si="352"/>
        <v>Non-Op</v>
      </c>
      <c r="BC705" s="623"/>
      <c r="BD705" s="623"/>
      <c r="BF705" s="623"/>
      <c r="BG705" s="623"/>
      <c r="BH705" s="623"/>
      <c r="BI705" s="623"/>
      <c r="BJ705" s="623"/>
      <c r="BK705" s="623"/>
      <c r="BL705" s="623"/>
      <c r="BN705" s="634"/>
    </row>
    <row r="706" spans="1:66" s="638" customFormat="1" ht="12" customHeight="1">
      <c r="A706" s="948" t="s">
        <v>3127</v>
      </c>
      <c r="B706" s="682" t="s">
        <v>3127</v>
      </c>
      <c r="C706" s="947" t="s">
        <v>3128</v>
      </c>
      <c r="D706" s="640" t="s">
        <v>1384</v>
      </c>
      <c r="E706" s="640"/>
      <c r="F706" s="653">
        <v>43831</v>
      </c>
      <c r="G706" s="640"/>
      <c r="H706" s="1170"/>
      <c r="I706" s="1170">
        <v>-9804715</v>
      </c>
      <c r="J706" s="1170">
        <v>-15106731</v>
      </c>
      <c r="K706" s="1170">
        <v>-25089947</v>
      </c>
      <c r="L706" s="1170">
        <v>-33337072</v>
      </c>
      <c r="M706" s="1170">
        <v>-42325241</v>
      </c>
      <c r="N706" s="1170">
        <v>-48849496</v>
      </c>
      <c r="O706" s="1170">
        <v>-49181600</v>
      </c>
      <c r="P706" s="1170">
        <v>-49285689</v>
      </c>
      <c r="Q706" s="1170">
        <v>-51503058</v>
      </c>
      <c r="R706" s="1170">
        <v>-55166460</v>
      </c>
      <c r="S706" s="1170">
        <v>-61947023</v>
      </c>
      <c r="T706" s="1170">
        <v>-75366738</v>
      </c>
      <c r="U706" s="606"/>
      <c r="V706" s="606">
        <f t="shared" si="332"/>
        <v>-39940033.416666664</v>
      </c>
      <c r="W706" s="1088"/>
      <c r="X706" s="1089"/>
      <c r="Y706" s="591">
        <f t="shared" si="351"/>
        <v>0</v>
      </c>
      <c r="Z706" s="899">
        <f t="shared" si="351"/>
        <v>0</v>
      </c>
      <c r="AA706" s="899">
        <f t="shared" si="351"/>
        <v>0</v>
      </c>
      <c r="AB706" s="1080">
        <f t="shared" si="337"/>
        <v>-75366738</v>
      </c>
      <c r="AC706" s="1079">
        <f t="shared" si="338"/>
        <v>0</v>
      </c>
      <c r="AD706" s="899">
        <f t="shared" si="349"/>
        <v>0</v>
      </c>
      <c r="AE706" s="903">
        <f t="shared" si="344"/>
        <v>0</v>
      </c>
      <c r="AF706" s="1080">
        <f t="shared" si="345"/>
        <v>-75366738</v>
      </c>
      <c r="AG706" s="1081">
        <f t="shared" si="339"/>
        <v>-75366738</v>
      </c>
      <c r="AH706" s="1079">
        <f t="shared" si="340"/>
        <v>0</v>
      </c>
      <c r="AI706" s="901">
        <f t="shared" si="360"/>
        <v>0</v>
      </c>
      <c r="AJ706" s="899">
        <f t="shared" si="360"/>
        <v>0</v>
      </c>
      <c r="AK706" s="899">
        <f t="shared" si="360"/>
        <v>0</v>
      </c>
      <c r="AL706" s="1080">
        <f t="shared" si="341"/>
        <v>-39940033.416666664</v>
      </c>
      <c r="AM706" s="1079">
        <f t="shared" si="342"/>
        <v>0</v>
      </c>
      <c r="AN706" s="899">
        <f t="shared" si="335"/>
        <v>0</v>
      </c>
      <c r="AO706" s="899">
        <f t="shared" si="336"/>
        <v>0</v>
      </c>
      <c r="AP706" s="899">
        <f t="shared" si="343"/>
        <v>-39940033.416666664</v>
      </c>
      <c r="AQ706" s="1081">
        <f t="shared" si="346"/>
        <v>-39940033.416666664</v>
      </c>
      <c r="AR706" s="1079">
        <f t="shared" si="333"/>
        <v>0</v>
      </c>
      <c r="AS706" s="153"/>
      <c r="AT706" s="1082" t="s">
        <v>2782</v>
      </c>
      <c r="AU706" s="523"/>
      <c r="AV706" s="1083" t="str">
        <f t="shared" si="334"/>
        <v>CA</v>
      </c>
      <c r="AW706" s="1083" t="str">
        <f t="shared" si="334"/>
        <v>CL</v>
      </c>
      <c r="AX706" s="1083" t="str">
        <f t="shared" si="334"/>
        <v>AIC</v>
      </c>
      <c r="AY706" s="1083" t="str">
        <f t="shared" si="352"/>
        <v>ERB</v>
      </c>
      <c r="AZ706" s="1083" t="str">
        <f t="shared" si="352"/>
        <v>GRB</v>
      </c>
      <c r="BA706" s="1083" t="str">
        <f t="shared" si="352"/>
        <v>Non-Op</v>
      </c>
      <c r="BC706" s="623"/>
      <c r="BD706" s="623"/>
      <c r="BF706" s="623"/>
      <c r="BG706" s="623"/>
      <c r="BH706" s="623"/>
      <c r="BI706" s="623"/>
      <c r="BJ706" s="623"/>
      <c r="BK706" s="623"/>
      <c r="BL706" s="623"/>
      <c r="BN706" s="634"/>
    </row>
    <row r="707" spans="1:66" s="638" customFormat="1" ht="12" customHeight="1">
      <c r="A707" s="948" t="s">
        <v>3129</v>
      </c>
      <c r="B707" s="682" t="s">
        <v>3129</v>
      </c>
      <c r="C707" s="947" t="s">
        <v>3130</v>
      </c>
      <c r="D707" s="640" t="s">
        <v>3098</v>
      </c>
      <c r="E707" s="640"/>
      <c r="F707" s="653">
        <v>43922</v>
      </c>
      <c r="G707" s="640"/>
      <c r="H707" s="1170"/>
      <c r="I707" s="1170"/>
      <c r="J707" s="1170"/>
      <c r="K707" s="1170"/>
      <c r="L707" s="1170">
        <v>1121516</v>
      </c>
      <c r="M707" s="1170">
        <v>2890886.11</v>
      </c>
      <c r="N707" s="1170">
        <v>3884000.11</v>
      </c>
      <c r="O707" s="1170">
        <v>4664604.1100000003</v>
      </c>
      <c r="P707" s="1170">
        <v>5243996.1100000003</v>
      </c>
      <c r="Q707" s="1170">
        <v>5867412.1100000003</v>
      </c>
      <c r="R707" s="1170">
        <v>6505160.1100000003</v>
      </c>
      <c r="S707" s="1170">
        <v>6628602.1100000003</v>
      </c>
      <c r="T707" s="1170">
        <v>6766806.1100000003</v>
      </c>
      <c r="U707" s="606"/>
      <c r="V707" s="606">
        <f t="shared" si="332"/>
        <v>3349131.6520833336</v>
      </c>
      <c r="W707" s="1088"/>
      <c r="X707" s="1089"/>
      <c r="Y707" s="591">
        <f t="shared" si="351"/>
        <v>6766806.1100000003</v>
      </c>
      <c r="Z707" s="899">
        <f t="shared" si="351"/>
        <v>0</v>
      </c>
      <c r="AA707" s="899">
        <f t="shared" si="351"/>
        <v>0</v>
      </c>
      <c r="AB707" s="1080">
        <f t="shared" si="337"/>
        <v>0</v>
      </c>
      <c r="AC707" s="1079">
        <f t="shared" si="338"/>
        <v>0</v>
      </c>
      <c r="AD707" s="899">
        <f t="shared" si="349"/>
        <v>0</v>
      </c>
      <c r="AE707" s="903">
        <f t="shared" si="344"/>
        <v>0</v>
      </c>
      <c r="AF707" s="1080">
        <f t="shared" si="345"/>
        <v>0</v>
      </c>
      <c r="AG707" s="1081">
        <f t="shared" si="339"/>
        <v>0</v>
      </c>
      <c r="AH707" s="1079">
        <f t="shared" si="340"/>
        <v>0</v>
      </c>
      <c r="AI707" s="901">
        <f t="shared" si="360"/>
        <v>3349131.6520833336</v>
      </c>
      <c r="AJ707" s="899">
        <f t="shared" si="360"/>
        <v>0</v>
      </c>
      <c r="AK707" s="899">
        <f t="shared" si="360"/>
        <v>0</v>
      </c>
      <c r="AL707" s="1080">
        <f t="shared" si="341"/>
        <v>0</v>
      </c>
      <c r="AM707" s="1079">
        <f t="shared" si="342"/>
        <v>0</v>
      </c>
      <c r="AN707" s="899">
        <f t="shared" si="335"/>
        <v>0</v>
      </c>
      <c r="AO707" s="899">
        <f t="shared" si="336"/>
        <v>0</v>
      </c>
      <c r="AP707" s="899">
        <f t="shared" si="343"/>
        <v>0</v>
      </c>
      <c r="AQ707" s="1081">
        <f t="shared" ref="AQ707:AQ711" si="361">SUM(AN707:AP707)</f>
        <v>0</v>
      </c>
      <c r="AR707" s="1079">
        <f t="shared" si="333"/>
        <v>0</v>
      </c>
      <c r="AS707" s="153"/>
      <c r="AT707" s="1082" t="s">
        <v>2782</v>
      </c>
      <c r="AU707" s="523"/>
      <c r="AV707" s="1083" t="str">
        <f t="shared" si="334"/>
        <v>CA</v>
      </c>
      <c r="AW707" s="1083" t="str">
        <f t="shared" si="334"/>
        <v>CL</v>
      </c>
      <c r="AX707" s="1083" t="str">
        <f t="shared" si="334"/>
        <v>AIC</v>
      </c>
      <c r="AY707" s="1083" t="str">
        <f t="shared" si="352"/>
        <v>ERB</v>
      </c>
      <c r="AZ707" s="1083" t="str">
        <f t="shared" si="352"/>
        <v>GRB</v>
      </c>
      <c r="BA707" s="1083" t="str">
        <f t="shared" si="352"/>
        <v>Non-Op</v>
      </c>
      <c r="BC707" s="623"/>
      <c r="BD707" s="623"/>
      <c r="BF707" s="623"/>
      <c r="BG707" s="623"/>
      <c r="BH707" s="623"/>
      <c r="BI707" s="623"/>
      <c r="BJ707" s="623"/>
      <c r="BK707" s="623"/>
      <c r="BL707" s="623"/>
      <c r="BN707" s="634"/>
    </row>
    <row r="708" spans="1:66" s="638" customFormat="1" ht="12" customHeight="1">
      <c r="A708" s="948" t="s">
        <v>3131</v>
      </c>
      <c r="B708" s="682" t="s">
        <v>3131</v>
      </c>
      <c r="C708" s="947" t="s">
        <v>3132</v>
      </c>
      <c r="D708" s="640" t="s">
        <v>1384</v>
      </c>
      <c r="E708" s="640"/>
      <c r="F708" s="653">
        <v>43952</v>
      </c>
      <c r="G708" s="640"/>
      <c r="H708" s="1170"/>
      <c r="I708" s="1170"/>
      <c r="J708" s="1170"/>
      <c r="K708" s="1170"/>
      <c r="L708" s="1170"/>
      <c r="M708" s="1170">
        <v>1451655.51</v>
      </c>
      <c r="N708" s="1170">
        <v>1374159.85</v>
      </c>
      <c r="O708" s="1170">
        <v>1302278.1599999999</v>
      </c>
      <c r="P708" s="1170">
        <v>1239254.95</v>
      </c>
      <c r="Q708" s="1170">
        <v>1172589.33</v>
      </c>
      <c r="R708" s="1170">
        <v>0</v>
      </c>
      <c r="S708" s="1170">
        <v>-65793.67</v>
      </c>
      <c r="T708" s="1170">
        <v>0</v>
      </c>
      <c r="U708" s="606"/>
      <c r="V708" s="606">
        <f t="shared" si="332"/>
        <v>539512.01083333336</v>
      </c>
      <c r="W708" s="1088"/>
      <c r="X708" s="1089"/>
      <c r="Y708" s="591">
        <f t="shared" si="351"/>
        <v>0</v>
      </c>
      <c r="Z708" s="899">
        <f t="shared" si="351"/>
        <v>0</v>
      </c>
      <c r="AA708" s="899">
        <f t="shared" si="351"/>
        <v>0</v>
      </c>
      <c r="AB708" s="1080">
        <f t="shared" si="337"/>
        <v>0</v>
      </c>
      <c r="AC708" s="1079">
        <f t="shared" si="338"/>
        <v>0</v>
      </c>
      <c r="AD708" s="899">
        <f t="shared" si="349"/>
        <v>0</v>
      </c>
      <c r="AE708" s="903">
        <f t="shared" si="344"/>
        <v>0</v>
      </c>
      <c r="AF708" s="1080">
        <f t="shared" si="345"/>
        <v>0</v>
      </c>
      <c r="AG708" s="1081">
        <f t="shared" si="339"/>
        <v>0</v>
      </c>
      <c r="AH708" s="1079">
        <f t="shared" si="340"/>
        <v>0</v>
      </c>
      <c r="AI708" s="901">
        <f t="shared" si="360"/>
        <v>0</v>
      </c>
      <c r="AJ708" s="899">
        <f t="shared" si="360"/>
        <v>0</v>
      </c>
      <c r="AK708" s="899">
        <f t="shared" si="360"/>
        <v>0</v>
      </c>
      <c r="AL708" s="1080">
        <f t="shared" si="341"/>
        <v>539512.01083333336</v>
      </c>
      <c r="AM708" s="1079">
        <f t="shared" si="342"/>
        <v>0</v>
      </c>
      <c r="AN708" s="899">
        <f t="shared" si="335"/>
        <v>0</v>
      </c>
      <c r="AO708" s="899">
        <f t="shared" si="336"/>
        <v>0</v>
      </c>
      <c r="AP708" s="899">
        <f t="shared" si="343"/>
        <v>539512.01083333336</v>
      </c>
      <c r="AQ708" s="1081">
        <f t="shared" si="361"/>
        <v>539512.01083333336</v>
      </c>
      <c r="AR708" s="1079">
        <f t="shared" si="333"/>
        <v>0</v>
      </c>
      <c r="AS708" s="153"/>
      <c r="AT708" s="1082" t="s">
        <v>2782</v>
      </c>
      <c r="AU708" s="523"/>
      <c r="AV708" s="1083" t="str">
        <f t="shared" si="334"/>
        <v>CA</v>
      </c>
      <c r="AW708" s="1083" t="str">
        <f t="shared" si="334"/>
        <v>CL</v>
      </c>
      <c r="AX708" s="1083" t="str">
        <f t="shared" si="334"/>
        <v>AIC</v>
      </c>
      <c r="AY708" s="1083" t="str">
        <f t="shared" si="352"/>
        <v>ERB</v>
      </c>
      <c r="AZ708" s="1083" t="str">
        <f t="shared" si="352"/>
        <v>GRB</v>
      </c>
      <c r="BA708" s="1083" t="str">
        <f t="shared" si="352"/>
        <v>Non-Op</v>
      </c>
      <c r="BC708" s="623"/>
      <c r="BD708" s="623"/>
      <c r="BF708" s="623"/>
      <c r="BG708" s="623"/>
      <c r="BH708" s="623"/>
      <c r="BI708" s="623"/>
      <c r="BJ708" s="623"/>
      <c r="BK708" s="623"/>
      <c r="BL708" s="623"/>
      <c r="BN708" s="634"/>
    </row>
    <row r="709" spans="1:66" s="638" customFormat="1" ht="12" customHeight="1">
      <c r="A709" s="948" t="s">
        <v>3133</v>
      </c>
      <c r="B709" s="682" t="s">
        <v>3133</v>
      </c>
      <c r="C709" s="947" t="s">
        <v>3134</v>
      </c>
      <c r="D709" s="640" t="s">
        <v>1384</v>
      </c>
      <c r="E709" s="640"/>
      <c r="F709" s="653">
        <v>43952</v>
      </c>
      <c r="G709" s="640"/>
      <c r="H709" s="1170"/>
      <c r="I709" s="1170"/>
      <c r="J709" s="1170"/>
      <c r="K709" s="1170"/>
      <c r="L709" s="1170"/>
      <c r="M709" s="1170">
        <v>328055.40999999997</v>
      </c>
      <c r="N709" s="1170">
        <v>328055.40999999997</v>
      </c>
      <c r="O709" s="1170">
        <v>328055.40999999997</v>
      </c>
      <c r="P709" s="1170">
        <v>328055.40999999997</v>
      </c>
      <c r="Q709" s="1170">
        <v>328055.40999999997</v>
      </c>
      <c r="R709" s="1170">
        <v>328055.40999999997</v>
      </c>
      <c r="S709" s="1170">
        <v>328055.40999999997</v>
      </c>
      <c r="T709" s="1170">
        <v>328055.40999999997</v>
      </c>
      <c r="U709" s="606"/>
      <c r="V709" s="606">
        <f t="shared" si="332"/>
        <v>205034.63124999998</v>
      </c>
      <c r="W709" s="1088"/>
      <c r="X709" s="1089"/>
      <c r="Y709" s="591">
        <f t="shared" si="351"/>
        <v>0</v>
      </c>
      <c r="Z709" s="899">
        <f t="shared" si="351"/>
        <v>0</v>
      </c>
      <c r="AA709" s="899">
        <f t="shared" si="351"/>
        <v>0</v>
      </c>
      <c r="AB709" s="1080">
        <f t="shared" si="337"/>
        <v>328055.40999999997</v>
      </c>
      <c r="AC709" s="1079">
        <f t="shared" si="338"/>
        <v>0</v>
      </c>
      <c r="AD709" s="899">
        <f t="shared" si="349"/>
        <v>0</v>
      </c>
      <c r="AE709" s="903">
        <f t="shared" si="344"/>
        <v>0</v>
      </c>
      <c r="AF709" s="1080">
        <f t="shared" si="345"/>
        <v>328055.40999999997</v>
      </c>
      <c r="AG709" s="1081">
        <f t="shared" si="339"/>
        <v>328055.40999999997</v>
      </c>
      <c r="AH709" s="1079">
        <f t="shared" si="340"/>
        <v>0</v>
      </c>
      <c r="AI709" s="901">
        <f t="shared" si="360"/>
        <v>0</v>
      </c>
      <c r="AJ709" s="899">
        <f t="shared" si="360"/>
        <v>0</v>
      </c>
      <c r="AK709" s="899">
        <f t="shared" si="360"/>
        <v>0</v>
      </c>
      <c r="AL709" s="1080">
        <f t="shared" si="341"/>
        <v>205034.63124999998</v>
      </c>
      <c r="AM709" s="1079">
        <f t="shared" si="342"/>
        <v>0</v>
      </c>
      <c r="AN709" s="899">
        <f t="shared" si="335"/>
        <v>0</v>
      </c>
      <c r="AO709" s="899">
        <f t="shared" si="336"/>
        <v>0</v>
      </c>
      <c r="AP709" s="899">
        <f t="shared" si="343"/>
        <v>205034.63124999998</v>
      </c>
      <c r="AQ709" s="1081">
        <f t="shared" si="361"/>
        <v>205034.63124999998</v>
      </c>
      <c r="AR709" s="1079">
        <f t="shared" si="333"/>
        <v>0</v>
      </c>
      <c r="AS709" s="153"/>
      <c r="AT709" s="1082"/>
      <c r="AU709" s="523"/>
      <c r="AV709" s="1083" t="str">
        <f t="shared" si="334"/>
        <v>CA</v>
      </c>
      <c r="AW709" s="1083" t="str">
        <f t="shared" si="334"/>
        <v>CL</v>
      </c>
      <c r="AX709" s="1083" t="str">
        <f t="shared" si="334"/>
        <v>AIC</v>
      </c>
      <c r="AY709" s="1083" t="str">
        <f t="shared" si="352"/>
        <v>ERB</v>
      </c>
      <c r="AZ709" s="1083" t="str">
        <f t="shared" si="352"/>
        <v>GRB</v>
      </c>
      <c r="BA709" s="1083" t="str">
        <f t="shared" si="352"/>
        <v>Non-Op</v>
      </c>
      <c r="BC709" s="623"/>
      <c r="BD709" s="623"/>
      <c r="BF709" s="623"/>
      <c r="BG709" s="623"/>
      <c r="BH709" s="623"/>
      <c r="BI709" s="623"/>
      <c r="BJ709" s="623"/>
      <c r="BK709" s="623"/>
      <c r="BL709" s="623"/>
      <c r="BN709" s="634"/>
    </row>
    <row r="710" spans="1:66" s="638" customFormat="1" ht="12" customHeight="1">
      <c r="A710" s="948" t="s">
        <v>3135</v>
      </c>
      <c r="B710" s="682" t="s">
        <v>3135</v>
      </c>
      <c r="C710" s="947" t="s">
        <v>3136</v>
      </c>
      <c r="D710" s="640" t="s">
        <v>1384</v>
      </c>
      <c r="E710" s="640"/>
      <c r="F710" s="653">
        <v>43952</v>
      </c>
      <c r="G710" s="640"/>
      <c r="H710" s="1170"/>
      <c r="I710" s="1170"/>
      <c r="J710" s="1170"/>
      <c r="K710" s="1170"/>
      <c r="L710" s="1170"/>
      <c r="M710" s="1170">
        <v>35020.339999999997</v>
      </c>
      <c r="N710" s="1170">
        <v>41205.99</v>
      </c>
      <c r="O710" s="1170">
        <v>45509.02</v>
      </c>
      <c r="P710" s="1170">
        <v>49635.73</v>
      </c>
      <c r="Q710" s="1170">
        <v>53592.93</v>
      </c>
      <c r="R710" s="1170">
        <v>57198.81</v>
      </c>
      <c r="S710" s="1170">
        <v>60505.18</v>
      </c>
      <c r="T710" s="1170">
        <v>63615.55</v>
      </c>
      <c r="U710" s="606"/>
      <c r="V710" s="606">
        <f t="shared" si="332"/>
        <v>31206.314583333329</v>
      </c>
      <c r="W710" s="1088"/>
      <c r="X710" s="1089"/>
      <c r="Y710" s="591">
        <f t="shared" ref="Y710:AA746" si="362">IF($D710=Y$5,$T710,0)</f>
        <v>0</v>
      </c>
      <c r="Z710" s="899">
        <f t="shared" si="362"/>
        <v>0</v>
      </c>
      <c r="AA710" s="899">
        <f t="shared" si="362"/>
        <v>0</v>
      </c>
      <c r="AB710" s="1080">
        <f t="shared" si="337"/>
        <v>63615.55</v>
      </c>
      <c r="AC710" s="1079">
        <f t="shared" si="338"/>
        <v>0</v>
      </c>
      <c r="AD710" s="899">
        <f t="shared" si="349"/>
        <v>0</v>
      </c>
      <c r="AE710" s="903">
        <f t="shared" si="344"/>
        <v>0</v>
      </c>
      <c r="AF710" s="1080">
        <f t="shared" si="345"/>
        <v>63615.55</v>
      </c>
      <c r="AG710" s="1081">
        <f t="shared" si="339"/>
        <v>63615.55</v>
      </c>
      <c r="AH710" s="1079">
        <f t="shared" si="340"/>
        <v>0</v>
      </c>
      <c r="AI710" s="901">
        <f t="shared" si="360"/>
        <v>0</v>
      </c>
      <c r="AJ710" s="899">
        <f t="shared" si="360"/>
        <v>0</v>
      </c>
      <c r="AK710" s="899">
        <f t="shared" si="360"/>
        <v>0</v>
      </c>
      <c r="AL710" s="1080">
        <f t="shared" si="341"/>
        <v>31206.314583333329</v>
      </c>
      <c r="AM710" s="1079">
        <f t="shared" si="342"/>
        <v>0</v>
      </c>
      <c r="AN710" s="899">
        <f t="shared" si="335"/>
        <v>0</v>
      </c>
      <c r="AO710" s="899">
        <f t="shared" si="336"/>
        <v>0</v>
      </c>
      <c r="AP710" s="899">
        <f t="shared" si="343"/>
        <v>31206.314583333329</v>
      </c>
      <c r="AQ710" s="1081">
        <f t="shared" si="361"/>
        <v>31206.314583333329</v>
      </c>
      <c r="AR710" s="1079">
        <f t="shared" si="333"/>
        <v>0</v>
      </c>
      <c r="AS710" s="153"/>
      <c r="AT710" s="1082" t="s">
        <v>2782</v>
      </c>
      <c r="AU710" s="523"/>
      <c r="AV710" s="1083" t="str">
        <f t="shared" si="334"/>
        <v>CA</v>
      </c>
      <c r="AW710" s="1083" t="str">
        <f t="shared" si="334"/>
        <v>CL</v>
      </c>
      <c r="AX710" s="1083" t="str">
        <f t="shared" si="334"/>
        <v>AIC</v>
      </c>
      <c r="AY710" s="1083" t="str">
        <f t="shared" si="352"/>
        <v>ERB</v>
      </c>
      <c r="AZ710" s="1083" t="str">
        <f t="shared" si="352"/>
        <v>GRB</v>
      </c>
      <c r="BA710" s="1083" t="str">
        <f t="shared" si="352"/>
        <v>Non-Op</v>
      </c>
      <c r="BC710" s="623"/>
      <c r="BD710" s="623"/>
      <c r="BF710" s="623"/>
      <c r="BG710" s="623"/>
      <c r="BH710" s="623"/>
      <c r="BI710" s="623"/>
      <c r="BJ710" s="623"/>
      <c r="BK710" s="623"/>
      <c r="BL710" s="623"/>
      <c r="BN710" s="634"/>
    </row>
    <row r="711" spans="1:66" s="638" customFormat="1" ht="12" customHeight="1">
      <c r="A711" s="948" t="s">
        <v>3137</v>
      </c>
      <c r="B711" s="682" t="s">
        <v>3137</v>
      </c>
      <c r="C711" s="947" t="s">
        <v>3130</v>
      </c>
      <c r="D711" s="640" t="s">
        <v>3098</v>
      </c>
      <c r="E711" s="640"/>
      <c r="F711" s="653">
        <v>43952</v>
      </c>
      <c r="G711" s="640"/>
      <c r="H711" s="1170"/>
      <c r="I711" s="1170"/>
      <c r="J711" s="1170"/>
      <c r="K711" s="1170"/>
      <c r="L711" s="1170"/>
      <c r="M711" s="1170">
        <v>-2890886.11</v>
      </c>
      <c r="N711" s="1170">
        <v>-3884000.11</v>
      </c>
      <c r="O711" s="1170">
        <v>-4664604.1100000003</v>
      </c>
      <c r="P711" s="1170">
        <v>-5243996.1100000003</v>
      </c>
      <c r="Q711" s="1170">
        <v>-5867412.1100000003</v>
      </c>
      <c r="R711" s="1170">
        <v>-6505160.1100000003</v>
      </c>
      <c r="S711" s="1170">
        <v>-6628602.1100000003</v>
      </c>
      <c r="T711" s="1170">
        <v>-6766806.1100000003</v>
      </c>
      <c r="U711" s="606"/>
      <c r="V711" s="606">
        <f t="shared" si="332"/>
        <v>-3255671.9854166671</v>
      </c>
      <c r="W711" s="1088"/>
      <c r="X711" s="1089"/>
      <c r="Y711" s="591">
        <f t="shared" si="362"/>
        <v>-6766806.1100000003</v>
      </c>
      <c r="Z711" s="899">
        <f t="shared" si="362"/>
        <v>0</v>
      </c>
      <c r="AA711" s="899">
        <f t="shared" si="362"/>
        <v>0</v>
      </c>
      <c r="AB711" s="1080">
        <f t="shared" si="337"/>
        <v>0</v>
      </c>
      <c r="AC711" s="1079">
        <f t="shared" si="338"/>
        <v>0</v>
      </c>
      <c r="AD711" s="899">
        <f t="shared" si="349"/>
        <v>0</v>
      </c>
      <c r="AE711" s="903">
        <f t="shared" si="344"/>
        <v>0</v>
      </c>
      <c r="AF711" s="1080">
        <f t="shared" si="345"/>
        <v>0</v>
      </c>
      <c r="AG711" s="1081">
        <f t="shared" si="339"/>
        <v>0</v>
      </c>
      <c r="AH711" s="1079">
        <f t="shared" si="340"/>
        <v>0</v>
      </c>
      <c r="AI711" s="901">
        <f t="shared" si="360"/>
        <v>-3255671.9854166671</v>
      </c>
      <c r="AJ711" s="899">
        <f t="shared" si="360"/>
        <v>0</v>
      </c>
      <c r="AK711" s="899">
        <f t="shared" si="360"/>
        <v>0</v>
      </c>
      <c r="AL711" s="1080">
        <f t="shared" si="341"/>
        <v>0</v>
      </c>
      <c r="AM711" s="1079">
        <f t="shared" si="342"/>
        <v>0</v>
      </c>
      <c r="AN711" s="899">
        <f t="shared" si="335"/>
        <v>0</v>
      </c>
      <c r="AO711" s="899">
        <f t="shared" si="336"/>
        <v>0</v>
      </c>
      <c r="AP711" s="899">
        <f t="shared" si="343"/>
        <v>0</v>
      </c>
      <c r="AQ711" s="1081">
        <f t="shared" si="361"/>
        <v>0</v>
      </c>
      <c r="AR711" s="1079">
        <f t="shared" si="333"/>
        <v>0</v>
      </c>
      <c r="AS711" s="153"/>
      <c r="AT711" s="1082" t="s">
        <v>2782</v>
      </c>
      <c r="AU711" s="523"/>
      <c r="AV711" s="1083" t="str">
        <f t="shared" si="334"/>
        <v>CA</v>
      </c>
      <c r="AW711" s="1083" t="str">
        <f t="shared" si="334"/>
        <v>CL</v>
      </c>
      <c r="AX711" s="1083" t="str">
        <f t="shared" si="334"/>
        <v>AIC</v>
      </c>
      <c r="AY711" s="1083" t="str">
        <f t="shared" si="352"/>
        <v>ERB</v>
      </c>
      <c r="AZ711" s="1083" t="str">
        <f t="shared" si="352"/>
        <v>GRB</v>
      </c>
      <c r="BA711" s="1083" t="str">
        <f t="shared" si="352"/>
        <v>Non-Op</v>
      </c>
      <c r="BC711" s="623"/>
      <c r="BD711" s="623"/>
      <c r="BF711" s="623"/>
      <c r="BG711" s="623"/>
      <c r="BH711" s="623"/>
      <c r="BI711" s="623"/>
      <c r="BJ711" s="623"/>
      <c r="BK711" s="623"/>
      <c r="BL711" s="623"/>
      <c r="BN711" s="634"/>
    </row>
    <row r="712" spans="1:66" s="638" customFormat="1" ht="12" customHeight="1">
      <c r="A712" s="948" t="s">
        <v>3138</v>
      </c>
      <c r="B712" s="682" t="s">
        <v>3138</v>
      </c>
      <c r="C712" s="947" t="s">
        <v>3139</v>
      </c>
      <c r="D712" s="640" t="s">
        <v>1384</v>
      </c>
      <c r="E712" s="640"/>
      <c r="F712" s="653">
        <v>44105</v>
      </c>
      <c r="G712" s="640"/>
      <c r="H712" s="1170"/>
      <c r="I712" s="1170"/>
      <c r="J712" s="1170"/>
      <c r="K712" s="1170"/>
      <c r="L712" s="1170"/>
      <c r="M712" s="1170"/>
      <c r="N712" s="1170"/>
      <c r="O712" s="1170"/>
      <c r="P712" s="1170"/>
      <c r="Q712" s="1170"/>
      <c r="R712" s="1170">
        <v>3767198.82</v>
      </c>
      <c r="S712" s="1170">
        <v>4137222.86</v>
      </c>
      <c r="T712" s="1170">
        <v>3836164</v>
      </c>
      <c r="U712" s="606"/>
      <c r="V712" s="606">
        <f t="shared" si="332"/>
        <v>818541.97333333327</v>
      </c>
      <c r="W712" s="1088"/>
      <c r="X712" s="1089"/>
      <c r="Y712" s="591">
        <f t="shared" si="362"/>
        <v>0</v>
      </c>
      <c r="Z712" s="899">
        <f t="shared" si="362"/>
        <v>0</v>
      </c>
      <c r="AA712" s="899">
        <f t="shared" si="362"/>
        <v>0</v>
      </c>
      <c r="AB712" s="1080">
        <f t="shared" ref="AB712:AB728" si="363">T712-SUM(Y712:AA712)</f>
        <v>3836164</v>
      </c>
      <c r="AC712" s="1079">
        <f t="shared" ref="AC712:AC728" si="364">T712-SUM(Y712:AA712)-AB712</f>
        <v>0</v>
      </c>
      <c r="AD712" s="899">
        <f t="shared" si="349"/>
        <v>0</v>
      </c>
      <c r="AE712" s="903">
        <f t="shared" si="344"/>
        <v>0</v>
      </c>
      <c r="AF712" s="1080">
        <f t="shared" si="345"/>
        <v>3836164</v>
      </c>
      <c r="AG712" s="1081">
        <f t="shared" si="339"/>
        <v>3836164</v>
      </c>
      <c r="AH712" s="1079">
        <f t="shared" si="340"/>
        <v>0</v>
      </c>
      <c r="AI712" s="901">
        <f t="shared" si="360"/>
        <v>0</v>
      </c>
      <c r="AJ712" s="899">
        <f t="shared" si="360"/>
        <v>0</v>
      </c>
      <c r="AK712" s="899">
        <f t="shared" si="360"/>
        <v>0</v>
      </c>
      <c r="AL712" s="1080">
        <f t="shared" si="341"/>
        <v>818541.97333333327</v>
      </c>
      <c r="AM712" s="1079">
        <f t="shared" si="342"/>
        <v>0</v>
      </c>
      <c r="AN712" s="899">
        <f t="shared" si="335"/>
        <v>0</v>
      </c>
      <c r="AO712" s="899">
        <f t="shared" si="336"/>
        <v>0</v>
      </c>
      <c r="AP712" s="899">
        <f t="shared" si="343"/>
        <v>818541.97333333327</v>
      </c>
      <c r="AQ712" s="1081">
        <f t="shared" ref="AQ712:AQ728" si="365">SUM(AN712:AP712)</f>
        <v>818541.97333333327</v>
      </c>
      <c r="AR712" s="1079">
        <f t="shared" si="333"/>
        <v>0</v>
      </c>
      <c r="AS712" s="153"/>
      <c r="AT712" s="1082" t="s">
        <v>2782</v>
      </c>
      <c r="AU712" s="523"/>
      <c r="AV712" s="1083" t="str">
        <f t="shared" si="334"/>
        <v>CA</v>
      </c>
      <c r="AW712" s="1083" t="str">
        <f t="shared" si="334"/>
        <v>CL</v>
      </c>
      <c r="AX712" s="1083" t="str">
        <f t="shared" si="334"/>
        <v>AIC</v>
      </c>
      <c r="AY712" s="1083" t="str">
        <f t="shared" si="352"/>
        <v>ERB</v>
      </c>
      <c r="AZ712" s="1083" t="str">
        <f t="shared" si="352"/>
        <v>GRB</v>
      </c>
      <c r="BA712" s="1083" t="str">
        <f t="shared" si="352"/>
        <v>Non-Op</v>
      </c>
      <c r="BC712" s="623"/>
      <c r="BD712" s="623"/>
      <c r="BF712" s="623"/>
      <c r="BG712" s="623"/>
      <c r="BH712" s="623"/>
      <c r="BI712" s="623"/>
      <c r="BJ712" s="623"/>
      <c r="BK712" s="623"/>
      <c r="BL712" s="623"/>
      <c r="BN712" s="634"/>
    </row>
    <row r="713" spans="1:66" s="638" customFormat="1" ht="12" customHeight="1">
      <c r="A713" s="948" t="s">
        <v>3140</v>
      </c>
      <c r="B713" s="682" t="s">
        <v>3140</v>
      </c>
      <c r="C713" s="947" t="s">
        <v>3141</v>
      </c>
      <c r="D713" s="640" t="s">
        <v>1384</v>
      </c>
      <c r="E713" s="640"/>
      <c r="F713" s="653">
        <v>44105</v>
      </c>
      <c r="G713" s="640"/>
      <c r="H713" s="1170"/>
      <c r="I713" s="1170"/>
      <c r="J713" s="1170"/>
      <c r="K713" s="1170"/>
      <c r="L713" s="1170"/>
      <c r="M713" s="1170"/>
      <c r="N713" s="1170"/>
      <c r="O713" s="1170"/>
      <c r="P713" s="1170"/>
      <c r="Q713" s="1170"/>
      <c r="R713" s="1170">
        <v>901073.17</v>
      </c>
      <c r="S713" s="1170">
        <v>991838.89</v>
      </c>
      <c r="T713" s="1170">
        <v>919251.58</v>
      </c>
      <c r="U713" s="606"/>
      <c r="V713" s="606">
        <f t="shared" si="332"/>
        <v>196044.82083333333</v>
      </c>
      <c r="W713" s="1088"/>
      <c r="X713" s="1089"/>
      <c r="Y713" s="591">
        <f t="shared" si="362"/>
        <v>0</v>
      </c>
      <c r="Z713" s="899">
        <f t="shared" si="362"/>
        <v>0</v>
      </c>
      <c r="AA713" s="899">
        <f t="shared" si="362"/>
        <v>0</v>
      </c>
      <c r="AB713" s="1080">
        <f t="shared" si="363"/>
        <v>919251.58</v>
      </c>
      <c r="AC713" s="1079">
        <f t="shared" si="364"/>
        <v>0</v>
      </c>
      <c r="AD713" s="899">
        <f t="shared" si="349"/>
        <v>0</v>
      </c>
      <c r="AE713" s="903">
        <f t="shared" si="344"/>
        <v>0</v>
      </c>
      <c r="AF713" s="1080">
        <f t="shared" si="345"/>
        <v>919251.58</v>
      </c>
      <c r="AG713" s="1081">
        <f t="shared" si="339"/>
        <v>919251.58</v>
      </c>
      <c r="AH713" s="1079">
        <f t="shared" si="340"/>
        <v>0</v>
      </c>
      <c r="AI713" s="901">
        <f t="shared" si="360"/>
        <v>0</v>
      </c>
      <c r="AJ713" s="899">
        <f t="shared" si="360"/>
        <v>0</v>
      </c>
      <c r="AK713" s="899">
        <f t="shared" si="360"/>
        <v>0</v>
      </c>
      <c r="AL713" s="1080">
        <f t="shared" si="341"/>
        <v>196044.82083333333</v>
      </c>
      <c r="AM713" s="1079">
        <f t="shared" si="342"/>
        <v>0</v>
      </c>
      <c r="AN713" s="899">
        <f t="shared" si="335"/>
        <v>0</v>
      </c>
      <c r="AO713" s="899">
        <f t="shared" si="336"/>
        <v>0</v>
      </c>
      <c r="AP713" s="899">
        <f t="shared" si="343"/>
        <v>196044.82083333333</v>
      </c>
      <c r="AQ713" s="1081">
        <f t="shared" si="365"/>
        <v>196044.82083333333</v>
      </c>
      <c r="AR713" s="1079">
        <f t="shared" si="333"/>
        <v>0</v>
      </c>
      <c r="AS713" s="153"/>
      <c r="AT713" s="1082" t="s">
        <v>2782</v>
      </c>
      <c r="AU713" s="523"/>
      <c r="AV713" s="1083" t="str">
        <f t="shared" si="334"/>
        <v>CA</v>
      </c>
      <c r="AW713" s="1083" t="str">
        <f t="shared" si="334"/>
        <v>CL</v>
      </c>
      <c r="AX713" s="1083" t="str">
        <f t="shared" si="334"/>
        <v>AIC</v>
      </c>
      <c r="AY713" s="1083" t="str">
        <f t="shared" si="352"/>
        <v>ERB</v>
      </c>
      <c r="AZ713" s="1083" t="str">
        <f t="shared" si="352"/>
        <v>GRB</v>
      </c>
      <c r="BA713" s="1083" t="str">
        <f t="shared" si="352"/>
        <v>Non-Op</v>
      </c>
      <c r="BC713" s="623"/>
      <c r="BD713" s="623"/>
      <c r="BF713" s="623"/>
      <c r="BG713" s="623"/>
      <c r="BH713" s="623"/>
      <c r="BI713" s="623"/>
      <c r="BJ713" s="623"/>
      <c r="BK713" s="623"/>
      <c r="BL713" s="623"/>
      <c r="BN713" s="634"/>
    </row>
    <row r="714" spans="1:66" s="638" customFormat="1" ht="12" customHeight="1">
      <c r="A714" s="948" t="s">
        <v>3142</v>
      </c>
      <c r="B714" s="682" t="s">
        <v>3142</v>
      </c>
      <c r="C714" s="947" t="s">
        <v>3143</v>
      </c>
      <c r="D714" s="640" t="s">
        <v>1384</v>
      </c>
      <c r="E714" s="640"/>
      <c r="F714" s="653">
        <v>44105</v>
      </c>
      <c r="G714" s="640"/>
      <c r="H714" s="1170"/>
      <c r="I714" s="1170"/>
      <c r="J714" s="1170"/>
      <c r="K714" s="1170"/>
      <c r="L714" s="1170"/>
      <c r="M714" s="1170"/>
      <c r="N714" s="1170"/>
      <c r="O714" s="1170"/>
      <c r="P714" s="1170"/>
      <c r="Q714" s="1170"/>
      <c r="R714" s="1170">
        <v>1171554.6200000001</v>
      </c>
      <c r="S714" s="1170">
        <v>1316001.3500000001</v>
      </c>
      <c r="T714" s="1170">
        <v>1244404.1100000001</v>
      </c>
      <c r="U714" s="606"/>
      <c r="V714" s="606">
        <f t="shared" si="332"/>
        <v>259146.50208333335</v>
      </c>
      <c r="W714" s="1088"/>
      <c r="X714" s="1089"/>
      <c r="Y714" s="591">
        <f t="shared" si="362"/>
        <v>0</v>
      </c>
      <c r="Z714" s="899">
        <f t="shared" si="362"/>
        <v>0</v>
      </c>
      <c r="AA714" s="899">
        <f t="shared" si="362"/>
        <v>0</v>
      </c>
      <c r="AB714" s="1080">
        <f t="shared" si="363"/>
        <v>1244404.1100000001</v>
      </c>
      <c r="AC714" s="1079">
        <f t="shared" si="364"/>
        <v>0</v>
      </c>
      <c r="AD714" s="899">
        <f t="shared" si="349"/>
        <v>0</v>
      </c>
      <c r="AE714" s="903">
        <f t="shared" si="344"/>
        <v>0</v>
      </c>
      <c r="AF714" s="1080">
        <f t="shared" si="345"/>
        <v>1244404.1100000001</v>
      </c>
      <c r="AG714" s="1081">
        <f t="shared" si="339"/>
        <v>1244404.1100000001</v>
      </c>
      <c r="AH714" s="1079">
        <f t="shared" si="340"/>
        <v>0</v>
      </c>
      <c r="AI714" s="901">
        <f t="shared" si="360"/>
        <v>0</v>
      </c>
      <c r="AJ714" s="899">
        <f t="shared" si="360"/>
        <v>0</v>
      </c>
      <c r="AK714" s="899">
        <f t="shared" si="360"/>
        <v>0</v>
      </c>
      <c r="AL714" s="1080">
        <f t="shared" si="341"/>
        <v>259146.50208333335</v>
      </c>
      <c r="AM714" s="1079">
        <f t="shared" si="342"/>
        <v>0</v>
      </c>
      <c r="AN714" s="899">
        <f t="shared" si="335"/>
        <v>0</v>
      </c>
      <c r="AO714" s="899">
        <f t="shared" si="336"/>
        <v>0</v>
      </c>
      <c r="AP714" s="899">
        <f t="shared" si="343"/>
        <v>259146.50208333335</v>
      </c>
      <c r="AQ714" s="1081">
        <f t="shared" si="365"/>
        <v>259146.50208333335</v>
      </c>
      <c r="AR714" s="1079">
        <f t="shared" si="333"/>
        <v>0</v>
      </c>
      <c r="AS714" s="153"/>
      <c r="AT714" s="1082" t="s">
        <v>2782</v>
      </c>
      <c r="AU714" s="523"/>
      <c r="AV714" s="1083" t="str">
        <f t="shared" si="334"/>
        <v>CA</v>
      </c>
      <c r="AW714" s="1083" t="str">
        <f t="shared" si="334"/>
        <v>CL</v>
      </c>
      <c r="AX714" s="1083" t="str">
        <f t="shared" si="334"/>
        <v>AIC</v>
      </c>
      <c r="AY714" s="1083" t="str">
        <f t="shared" si="352"/>
        <v>ERB</v>
      </c>
      <c r="AZ714" s="1083" t="str">
        <f t="shared" si="352"/>
        <v>GRB</v>
      </c>
      <c r="BA714" s="1083" t="str">
        <f t="shared" si="352"/>
        <v>Non-Op</v>
      </c>
      <c r="BC714" s="623"/>
      <c r="BD714" s="623"/>
      <c r="BF714" s="623"/>
      <c r="BG714" s="623"/>
      <c r="BH714" s="623"/>
      <c r="BI714" s="623"/>
      <c r="BJ714" s="623"/>
      <c r="BK714" s="623"/>
      <c r="BL714" s="623"/>
      <c r="BN714" s="634"/>
    </row>
    <row r="715" spans="1:66" s="638" customFormat="1" ht="12" customHeight="1">
      <c r="A715" s="948">
        <v>18239401</v>
      </c>
      <c r="B715" s="682" t="s">
        <v>3974</v>
      </c>
      <c r="C715" s="947" t="s">
        <v>3144</v>
      </c>
      <c r="D715" s="640" t="s">
        <v>1384</v>
      </c>
      <c r="E715" s="640"/>
      <c r="F715" s="653">
        <v>44105</v>
      </c>
      <c r="G715" s="640"/>
      <c r="H715" s="1170"/>
      <c r="I715" s="1170"/>
      <c r="J715" s="1170"/>
      <c r="K715" s="1170"/>
      <c r="L715" s="1170"/>
      <c r="M715" s="1170"/>
      <c r="N715" s="1170"/>
      <c r="O715" s="1170"/>
      <c r="P715" s="1170"/>
      <c r="Q715" s="1170"/>
      <c r="R715" s="1170">
        <v>2724589.78</v>
      </c>
      <c r="S715" s="1170">
        <v>3007489.37</v>
      </c>
      <c r="T715" s="1170">
        <v>2841212.72</v>
      </c>
      <c r="U715" s="606"/>
      <c r="V715" s="606">
        <f t="shared" si="332"/>
        <v>596057.12583333335</v>
      </c>
      <c r="W715" s="1088"/>
      <c r="X715" s="1089"/>
      <c r="Y715" s="591">
        <f t="shared" si="362"/>
        <v>0</v>
      </c>
      <c r="Z715" s="899">
        <f t="shared" si="362"/>
        <v>0</v>
      </c>
      <c r="AA715" s="899">
        <f t="shared" si="362"/>
        <v>0</v>
      </c>
      <c r="AB715" s="1080">
        <f t="shared" si="363"/>
        <v>2841212.72</v>
      </c>
      <c r="AC715" s="1079">
        <f t="shared" si="364"/>
        <v>0</v>
      </c>
      <c r="AD715" s="899">
        <f t="shared" si="349"/>
        <v>0</v>
      </c>
      <c r="AE715" s="903">
        <f t="shared" si="344"/>
        <v>0</v>
      </c>
      <c r="AF715" s="1080">
        <f t="shared" si="345"/>
        <v>2841212.72</v>
      </c>
      <c r="AG715" s="1081">
        <f t="shared" si="339"/>
        <v>2841212.72</v>
      </c>
      <c r="AH715" s="1079">
        <f t="shared" si="340"/>
        <v>0</v>
      </c>
      <c r="AI715" s="901">
        <f t="shared" si="360"/>
        <v>0</v>
      </c>
      <c r="AJ715" s="899">
        <f t="shared" si="360"/>
        <v>0</v>
      </c>
      <c r="AK715" s="899">
        <f t="shared" si="360"/>
        <v>0</v>
      </c>
      <c r="AL715" s="1080">
        <f t="shared" si="341"/>
        <v>596057.12583333335</v>
      </c>
      <c r="AM715" s="1079">
        <f t="shared" si="342"/>
        <v>0</v>
      </c>
      <c r="AN715" s="899">
        <f t="shared" si="335"/>
        <v>0</v>
      </c>
      <c r="AO715" s="899">
        <f t="shared" si="336"/>
        <v>0</v>
      </c>
      <c r="AP715" s="899">
        <f t="shared" si="343"/>
        <v>596057.12583333335</v>
      </c>
      <c r="AQ715" s="1081">
        <f t="shared" si="365"/>
        <v>596057.12583333335</v>
      </c>
      <c r="AR715" s="1079">
        <f t="shared" si="333"/>
        <v>0</v>
      </c>
      <c r="AS715" s="153"/>
      <c r="AT715" s="1082" t="s">
        <v>2782</v>
      </c>
      <c r="AU715" s="523"/>
      <c r="AV715" s="1083" t="str">
        <f t="shared" si="334"/>
        <v>CA</v>
      </c>
      <c r="AW715" s="1083" t="str">
        <f t="shared" si="334"/>
        <v>CL</v>
      </c>
      <c r="AX715" s="1083" t="str">
        <f t="shared" si="334"/>
        <v>AIC</v>
      </c>
      <c r="AY715" s="1083" t="str">
        <f t="shared" si="352"/>
        <v>ERB</v>
      </c>
      <c r="AZ715" s="1083" t="str">
        <f t="shared" si="352"/>
        <v>GRB</v>
      </c>
      <c r="BA715" s="1083" t="str">
        <f t="shared" si="352"/>
        <v>Non-Op</v>
      </c>
      <c r="BC715" s="623"/>
      <c r="BD715" s="623"/>
      <c r="BF715" s="623"/>
      <c r="BG715" s="623"/>
      <c r="BH715" s="623"/>
      <c r="BI715" s="623"/>
      <c r="BJ715" s="623"/>
      <c r="BK715" s="623"/>
      <c r="BL715" s="623"/>
      <c r="BN715" s="634"/>
    </row>
    <row r="716" spans="1:66" s="638" customFormat="1" ht="12" customHeight="1">
      <c r="A716" s="948">
        <v>18239411</v>
      </c>
      <c r="B716" s="682" t="s">
        <v>3975</v>
      </c>
      <c r="C716" s="947" t="s">
        <v>3145</v>
      </c>
      <c r="D716" s="640" t="s">
        <v>1384</v>
      </c>
      <c r="E716" s="640"/>
      <c r="F716" s="653">
        <v>44105</v>
      </c>
      <c r="G716" s="640"/>
      <c r="H716" s="1170"/>
      <c r="I716" s="1170"/>
      <c r="J716" s="1170"/>
      <c r="K716" s="1170"/>
      <c r="L716" s="1170"/>
      <c r="M716" s="1170"/>
      <c r="N716" s="1170"/>
      <c r="O716" s="1170"/>
      <c r="P716" s="1170"/>
      <c r="Q716" s="1170"/>
      <c r="R716" s="1170">
        <v>1858353.45</v>
      </c>
      <c r="S716" s="1170">
        <v>2059965.71</v>
      </c>
      <c r="T716" s="1170">
        <v>1946160.66</v>
      </c>
      <c r="U716" s="606"/>
      <c r="V716" s="606">
        <f t="shared" si="332"/>
        <v>407616.6241666667</v>
      </c>
      <c r="W716" s="1088"/>
      <c r="X716" s="1089"/>
      <c r="Y716" s="591">
        <f t="shared" si="362"/>
        <v>0</v>
      </c>
      <c r="Z716" s="899">
        <f t="shared" si="362"/>
        <v>0</v>
      </c>
      <c r="AA716" s="899">
        <f t="shared" si="362"/>
        <v>0</v>
      </c>
      <c r="AB716" s="1080">
        <f t="shared" si="363"/>
        <v>1946160.66</v>
      </c>
      <c r="AC716" s="1079">
        <f t="shared" si="364"/>
        <v>0</v>
      </c>
      <c r="AD716" s="899">
        <f t="shared" si="349"/>
        <v>0</v>
      </c>
      <c r="AE716" s="903">
        <f t="shared" si="344"/>
        <v>0</v>
      </c>
      <c r="AF716" s="1080">
        <f t="shared" si="345"/>
        <v>1946160.66</v>
      </c>
      <c r="AG716" s="1081">
        <f t="shared" si="339"/>
        <v>1946160.66</v>
      </c>
      <c r="AH716" s="1079">
        <f t="shared" si="340"/>
        <v>0</v>
      </c>
      <c r="AI716" s="901">
        <f t="shared" si="360"/>
        <v>0</v>
      </c>
      <c r="AJ716" s="899">
        <f t="shared" si="360"/>
        <v>0</v>
      </c>
      <c r="AK716" s="899">
        <f t="shared" si="360"/>
        <v>0</v>
      </c>
      <c r="AL716" s="1080">
        <f t="shared" si="341"/>
        <v>407616.6241666667</v>
      </c>
      <c r="AM716" s="1079">
        <f t="shared" si="342"/>
        <v>0</v>
      </c>
      <c r="AN716" s="899">
        <f t="shared" si="335"/>
        <v>0</v>
      </c>
      <c r="AO716" s="899">
        <f t="shared" si="336"/>
        <v>0</v>
      </c>
      <c r="AP716" s="899">
        <f t="shared" si="343"/>
        <v>407616.6241666667</v>
      </c>
      <c r="AQ716" s="1081">
        <f t="shared" si="365"/>
        <v>407616.6241666667</v>
      </c>
      <c r="AR716" s="1079">
        <f t="shared" si="333"/>
        <v>0</v>
      </c>
      <c r="AS716" s="153"/>
      <c r="AT716" s="1082" t="s">
        <v>2782</v>
      </c>
      <c r="AU716" s="523"/>
      <c r="AV716" s="1083" t="str">
        <f t="shared" si="334"/>
        <v>CA</v>
      </c>
      <c r="AW716" s="1083" t="str">
        <f t="shared" si="334"/>
        <v>CL</v>
      </c>
      <c r="AX716" s="1083" t="str">
        <f t="shared" si="334"/>
        <v>AIC</v>
      </c>
      <c r="AY716" s="1083" t="str">
        <f t="shared" si="352"/>
        <v>ERB</v>
      </c>
      <c r="AZ716" s="1083" t="str">
        <f t="shared" si="352"/>
        <v>GRB</v>
      </c>
      <c r="BA716" s="1083" t="str">
        <f t="shared" si="352"/>
        <v>Non-Op</v>
      </c>
      <c r="BC716" s="623"/>
      <c r="BD716" s="623"/>
      <c r="BF716" s="623"/>
      <c r="BG716" s="623"/>
      <c r="BH716" s="623"/>
      <c r="BI716" s="623"/>
      <c r="BJ716" s="623"/>
      <c r="BK716" s="623"/>
      <c r="BL716" s="623"/>
      <c r="BN716" s="634"/>
    </row>
    <row r="717" spans="1:66" s="638" customFormat="1" ht="12" customHeight="1">
      <c r="A717" s="948">
        <v>18239421</v>
      </c>
      <c r="B717" s="682" t="s">
        <v>3976</v>
      </c>
      <c r="C717" s="947" t="s">
        <v>3146</v>
      </c>
      <c r="D717" s="640" t="s">
        <v>1384</v>
      </c>
      <c r="E717" s="640"/>
      <c r="F717" s="653">
        <v>44105</v>
      </c>
      <c r="G717" s="640"/>
      <c r="H717" s="1170"/>
      <c r="I717" s="1170"/>
      <c r="J717" s="1170"/>
      <c r="K717" s="1170"/>
      <c r="L717" s="1170"/>
      <c r="M717" s="1170"/>
      <c r="N717" s="1170"/>
      <c r="O717" s="1170"/>
      <c r="P717" s="1170"/>
      <c r="Q717" s="1170"/>
      <c r="R717" s="1170">
        <v>898366.55</v>
      </c>
      <c r="S717" s="1170">
        <v>1050139.1499999999</v>
      </c>
      <c r="T717" s="1170">
        <v>1002304.4</v>
      </c>
      <c r="U717" s="606"/>
      <c r="V717" s="606">
        <f t="shared" si="332"/>
        <v>204138.15833333333</v>
      </c>
      <c r="W717" s="1088"/>
      <c r="X717" s="1089"/>
      <c r="Y717" s="591">
        <f t="shared" si="362"/>
        <v>0</v>
      </c>
      <c r="Z717" s="899">
        <f t="shared" si="362"/>
        <v>0</v>
      </c>
      <c r="AA717" s="899">
        <f t="shared" si="362"/>
        <v>0</v>
      </c>
      <c r="AB717" s="1080">
        <f t="shared" si="363"/>
        <v>1002304.4</v>
      </c>
      <c r="AC717" s="1079">
        <f t="shared" si="364"/>
        <v>0</v>
      </c>
      <c r="AD717" s="899">
        <f t="shared" si="349"/>
        <v>0</v>
      </c>
      <c r="AE717" s="903">
        <f t="shared" si="344"/>
        <v>0</v>
      </c>
      <c r="AF717" s="1080">
        <f t="shared" si="345"/>
        <v>1002304.4</v>
      </c>
      <c r="AG717" s="1081">
        <f t="shared" si="339"/>
        <v>1002304.4</v>
      </c>
      <c r="AH717" s="1079">
        <f t="shared" si="340"/>
        <v>0</v>
      </c>
      <c r="AI717" s="901">
        <f t="shared" si="360"/>
        <v>0</v>
      </c>
      <c r="AJ717" s="899">
        <f t="shared" si="360"/>
        <v>0</v>
      </c>
      <c r="AK717" s="899">
        <f t="shared" si="360"/>
        <v>0</v>
      </c>
      <c r="AL717" s="1080">
        <f t="shared" si="341"/>
        <v>204138.15833333333</v>
      </c>
      <c r="AM717" s="1079">
        <f t="shared" si="342"/>
        <v>0</v>
      </c>
      <c r="AN717" s="899">
        <f t="shared" si="335"/>
        <v>0</v>
      </c>
      <c r="AO717" s="899">
        <f t="shared" si="336"/>
        <v>0</v>
      </c>
      <c r="AP717" s="899">
        <f t="shared" si="343"/>
        <v>204138.15833333333</v>
      </c>
      <c r="AQ717" s="1081">
        <f t="shared" si="365"/>
        <v>204138.15833333333</v>
      </c>
      <c r="AR717" s="1079">
        <f t="shared" si="333"/>
        <v>0</v>
      </c>
      <c r="AS717" s="153"/>
      <c r="AT717" s="1082" t="s">
        <v>2782</v>
      </c>
      <c r="AU717" s="523"/>
      <c r="AV717" s="1083" t="str">
        <f t="shared" si="334"/>
        <v>CA</v>
      </c>
      <c r="AW717" s="1083" t="str">
        <f t="shared" si="334"/>
        <v>CL</v>
      </c>
      <c r="AX717" s="1083" t="str">
        <f t="shared" si="334"/>
        <v>AIC</v>
      </c>
      <c r="AY717" s="1083" t="str">
        <f t="shared" si="352"/>
        <v>ERB</v>
      </c>
      <c r="AZ717" s="1083" t="str">
        <f t="shared" si="352"/>
        <v>GRB</v>
      </c>
      <c r="BA717" s="1083" t="str">
        <f t="shared" si="352"/>
        <v>Non-Op</v>
      </c>
      <c r="BC717" s="623"/>
      <c r="BD717" s="623"/>
      <c r="BF717" s="623"/>
      <c r="BG717" s="623"/>
      <c r="BH717" s="623"/>
      <c r="BI717" s="623"/>
      <c r="BJ717" s="623"/>
      <c r="BK717" s="623"/>
      <c r="BL717" s="623"/>
      <c r="BN717" s="634"/>
    </row>
    <row r="718" spans="1:66" s="638" customFormat="1" ht="12" customHeight="1">
      <c r="A718" s="948">
        <v>18239431</v>
      </c>
      <c r="B718" s="682" t="s">
        <v>3977</v>
      </c>
      <c r="C718" s="947" t="s">
        <v>3121</v>
      </c>
      <c r="D718" s="640" t="s">
        <v>1384</v>
      </c>
      <c r="E718" s="640"/>
      <c r="F718" s="653">
        <v>44105</v>
      </c>
      <c r="G718" s="640"/>
      <c r="H718" s="1170"/>
      <c r="I718" s="1170"/>
      <c r="J718" s="1170"/>
      <c r="K718" s="1170"/>
      <c r="L718" s="1170"/>
      <c r="M718" s="1170"/>
      <c r="N718" s="1170"/>
      <c r="O718" s="1170"/>
      <c r="P718" s="1170"/>
      <c r="Q718" s="1170"/>
      <c r="R718" s="1170">
        <v>582149.46</v>
      </c>
      <c r="S718" s="1170">
        <v>660087.51</v>
      </c>
      <c r="T718" s="1170">
        <v>625424.55000000005</v>
      </c>
      <c r="U718" s="606"/>
      <c r="V718" s="606">
        <f t="shared" si="332"/>
        <v>129579.10375000001</v>
      </c>
      <c r="W718" s="1088"/>
      <c r="X718" s="1089"/>
      <c r="Y718" s="591">
        <f t="shared" si="362"/>
        <v>0</v>
      </c>
      <c r="Z718" s="899">
        <f t="shared" si="362"/>
        <v>0</v>
      </c>
      <c r="AA718" s="899">
        <f t="shared" si="362"/>
        <v>0</v>
      </c>
      <c r="AB718" s="1080">
        <f t="shared" si="363"/>
        <v>625424.55000000005</v>
      </c>
      <c r="AC718" s="1079">
        <f t="shared" si="364"/>
        <v>0</v>
      </c>
      <c r="AD718" s="899">
        <f t="shared" si="349"/>
        <v>0</v>
      </c>
      <c r="AE718" s="903">
        <f t="shared" si="344"/>
        <v>0</v>
      </c>
      <c r="AF718" s="1080">
        <f t="shared" si="345"/>
        <v>625424.55000000005</v>
      </c>
      <c r="AG718" s="1081">
        <f t="shared" si="339"/>
        <v>625424.55000000005</v>
      </c>
      <c r="AH718" s="1079">
        <f t="shared" si="340"/>
        <v>0</v>
      </c>
      <c r="AI718" s="901">
        <f t="shared" si="360"/>
        <v>0</v>
      </c>
      <c r="AJ718" s="899">
        <f t="shared" si="360"/>
        <v>0</v>
      </c>
      <c r="AK718" s="899">
        <f t="shared" si="360"/>
        <v>0</v>
      </c>
      <c r="AL718" s="1080">
        <f t="shared" si="341"/>
        <v>129579.10375000001</v>
      </c>
      <c r="AM718" s="1079">
        <f t="shared" si="342"/>
        <v>0</v>
      </c>
      <c r="AN718" s="899">
        <f t="shared" si="335"/>
        <v>0</v>
      </c>
      <c r="AO718" s="899">
        <f t="shared" si="336"/>
        <v>0</v>
      </c>
      <c r="AP718" s="899">
        <f t="shared" si="343"/>
        <v>129579.10375000001</v>
      </c>
      <c r="AQ718" s="1081">
        <f t="shared" si="365"/>
        <v>129579.10375000001</v>
      </c>
      <c r="AR718" s="1079">
        <f t="shared" si="333"/>
        <v>0</v>
      </c>
      <c r="AS718" s="153"/>
      <c r="AT718" s="1082" t="s">
        <v>2782</v>
      </c>
      <c r="AU718" s="523"/>
      <c r="AV718" s="1083" t="str">
        <f t="shared" si="334"/>
        <v>CA</v>
      </c>
      <c r="AW718" s="1083" t="str">
        <f t="shared" si="334"/>
        <v>CL</v>
      </c>
      <c r="AX718" s="1083" t="str">
        <f t="shared" si="334"/>
        <v>AIC</v>
      </c>
      <c r="AY718" s="1083" t="str">
        <f t="shared" si="352"/>
        <v>ERB</v>
      </c>
      <c r="AZ718" s="1083" t="str">
        <f t="shared" si="352"/>
        <v>GRB</v>
      </c>
      <c r="BA718" s="1083" t="str">
        <f t="shared" si="352"/>
        <v>Non-Op</v>
      </c>
      <c r="BC718" s="623"/>
      <c r="BD718" s="623"/>
      <c r="BF718" s="623"/>
      <c r="BG718" s="623"/>
      <c r="BH718" s="623"/>
      <c r="BI718" s="623"/>
      <c r="BJ718" s="623"/>
      <c r="BK718" s="623"/>
      <c r="BL718" s="623"/>
      <c r="BN718" s="634"/>
    </row>
    <row r="719" spans="1:66" s="638" customFormat="1" ht="12" customHeight="1">
      <c r="A719" s="948">
        <v>18239441</v>
      </c>
      <c r="B719" s="682" t="s">
        <v>3978</v>
      </c>
      <c r="C719" s="947" t="s">
        <v>3147</v>
      </c>
      <c r="D719" s="640" t="s">
        <v>1384</v>
      </c>
      <c r="E719" s="640"/>
      <c r="F719" s="653">
        <v>44105</v>
      </c>
      <c r="G719" s="640"/>
      <c r="H719" s="1170"/>
      <c r="I719" s="1170"/>
      <c r="J719" s="1170"/>
      <c r="K719" s="1170"/>
      <c r="L719" s="1170"/>
      <c r="M719" s="1170"/>
      <c r="N719" s="1170"/>
      <c r="O719" s="1170"/>
      <c r="P719" s="1170"/>
      <c r="Q719" s="1170"/>
      <c r="R719" s="1170">
        <v>509206.82</v>
      </c>
      <c r="S719" s="1170">
        <v>640874.52</v>
      </c>
      <c r="T719" s="1170">
        <v>609295.59</v>
      </c>
      <c r="U719" s="606"/>
      <c r="V719" s="606">
        <f t="shared" si="332"/>
        <v>121227.42791666667</v>
      </c>
      <c r="W719" s="1088"/>
      <c r="X719" s="1089"/>
      <c r="Y719" s="591">
        <f t="shared" si="362"/>
        <v>0</v>
      </c>
      <c r="Z719" s="899">
        <f t="shared" si="362"/>
        <v>0</v>
      </c>
      <c r="AA719" s="899">
        <f t="shared" si="362"/>
        <v>0</v>
      </c>
      <c r="AB719" s="1080">
        <f t="shared" si="363"/>
        <v>609295.59</v>
      </c>
      <c r="AC719" s="1079">
        <f t="shared" si="364"/>
        <v>0</v>
      </c>
      <c r="AD719" s="899">
        <f t="shared" si="349"/>
        <v>0</v>
      </c>
      <c r="AE719" s="903">
        <f t="shared" si="344"/>
        <v>0</v>
      </c>
      <c r="AF719" s="1080">
        <f t="shared" si="345"/>
        <v>609295.59</v>
      </c>
      <c r="AG719" s="1081">
        <f t="shared" si="339"/>
        <v>609295.59</v>
      </c>
      <c r="AH719" s="1079">
        <f t="shared" si="340"/>
        <v>0</v>
      </c>
      <c r="AI719" s="901">
        <f t="shared" si="360"/>
        <v>0</v>
      </c>
      <c r="AJ719" s="899">
        <f t="shared" si="360"/>
        <v>0</v>
      </c>
      <c r="AK719" s="899">
        <f t="shared" si="360"/>
        <v>0</v>
      </c>
      <c r="AL719" s="1080">
        <f t="shared" si="341"/>
        <v>121227.42791666667</v>
      </c>
      <c r="AM719" s="1079">
        <f t="shared" si="342"/>
        <v>0</v>
      </c>
      <c r="AN719" s="899">
        <f t="shared" si="335"/>
        <v>0</v>
      </c>
      <c r="AO719" s="899">
        <f t="shared" si="336"/>
        <v>0</v>
      </c>
      <c r="AP719" s="899">
        <f t="shared" si="343"/>
        <v>121227.42791666667</v>
      </c>
      <c r="AQ719" s="1081">
        <f t="shared" si="365"/>
        <v>121227.42791666667</v>
      </c>
      <c r="AR719" s="1079">
        <f t="shared" si="333"/>
        <v>0</v>
      </c>
      <c r="AS719" s="153"/>
      <c r="AT719" s="1082" t="s">
        <v>2782</v>
      </c>
      <c r="AU719" s="523"/>
      <c r="AV719" s="1083" t="str">
        <f t="shared" si="334"/>
        <v>CA</v>
      </c>
      <c r="AW719" s="1083" t="str">
        <f t="shared" si="334"/>
        <v>CL</v>
      </c>
      <c r="AX719" s="1083" t="str">
        <f t="shared" si="334"/>
        <v>AIC</v>
      </c>
      <c r="AY719" s="1083" t="str">
        <f t="shared" si="352"/>
        <v>ERB</v>
      </c>
      <c r="AZ719" s="1083" t="str">
        <f t="shared" si="352"/>
        <v>GRB</v>
      </c>
      <c r="BA719" s="1083" t="str">
        <f t="shared" si="352"/>
        <v>Non-Op</v>
      </c>
      <c r="BC719" s="623"/>
      <c r="BD719" s="623"/>
      <c r="BF719" s="623"/>
      <c r="BG719" s="623"/>
      <c r="BH719" s="623"/>
      <c r="BI719" s="623"/>
      <c r="BJ719" s="623"/>
      <c r="BK719" s="623"/>
      <c r="BL719" s="623"/>
      <c r="BN719" s="634"/>
    </row>
    <row r="720" spans="1:66" s="638" customFormat="1">
      <c r="A720" s="948">
        <v>18239451</v>
      </c>
      <c r="B720" s="682" t="s">
        <v>3979</v>
      </c>
      <c r="C720" s="947" t="s">
        <v>1961</v>
      </c>
      <c r="D720" s="640" t="s">
        <v>1384</v>
      </c>
      <c r="E720" s="640"/>
      <c r="F720" s="653">
        <v>44105</v>
      </c>
      <c r="G720" s="640"/>
      <c r="H720" s="1170"/>
      <c r="I720" s="1170"/>
      <c r="J720" s="1170"/>
      <c r="K720" s="1170"/>
      <c r="L720" s="1170"/>
      <c r="M720" s="1170"/>
      <c r="N720" s="1170"/>
      <c r="O720" s="1170"/>
      <c r="P720" s="1170"/>
      <c r="Q720" s="1170"/>
      <c r="R720" s="1170">
        <v>123682.16</v>
      </c>
      <c r="S720" s="1170">
        <v>144703.89000000001</v>
      </c>
      <c r="T720" s="1170">
        <v>136639.71</v>
      </c>
      <c r="U720" s="606"/>
      <c r="V720" s="606">
        <f t="shared" si="332"/>
        <v>28058.82541666667</v>
      </c>
      <c r="W720" s="1088"/>
      <c r="X720" s="1089"/>
      <c r="Y720" s="591">
        <f t="shared" si="362"/>
        <v>0</v>
      </c>
      <c r="Z720" s="899">
        <f t="shared" si="362"/>
        <v>0</v>
      </c>
      <c r="AA720" s="899">
        <f t="shared" si="362"/>
        <v>0</v>
      </c>
      <c r="AB720" s="1080">
        <f t="shared" si="363"/>
        <v>136639.71</v>
      </c>
      <c r="AC720" s="1079">
        <f t="shared" si="364"/>
        <v>0</v>
      </c>
      <c r="AD720" s="899">
        <f t="shared" si="349"/>
        <v>0</v>
      </c>
      <c r="AE720" s="903">
        <f t="shared" si="344"/>
        <v>0</v>
      </c>
      <c r="AF720" s="1080">
        <f t="shared" si="345"/>
        <v>136639.71</v>
      </c>
      <c r="AG720" s="1081">
        <f t="shared" si="339"/>
        <v>136639.71</v>
      </c>
      <c r="AH720" s="1079">
        <f t="shared" si="340"/>
        <v>0</v>
      </c>
      <c r="AI720" s="901">
        <f t="shared" si="360"/>
        <v>0</v>
      </c>
      <c r="AJ720" s="899">
        <f t="shared" si="360"/>
        <v>0</v>
      </c>
      <c r="AK720" s="899">
        <f t="shared" si="360"/>
        <v>0</v>
      </c>
      <c r="AL720" s="1080">
        <f t="shared" si="341"/>
        <v>28058.82541666667</v>
      </c>
      <c r="AM720" s="1079">
        <f t="shared" si="342"/>
        <v>0</v>
      </c>
      <c r="AN720" s="899">
        <f t="shared" si="335"/>
        <v>0</v>
      </c>
      <c r="AO720" s="899">
        <f t="shared" si="336"/>
        <v>0</v>
      </c>
      <c r="AP720" s="899">
        <f t="shared" si="343"/>
        <v>28058.82541666667</v>
      </c>
      <c r="AQ720" s="1081">
        <f t="shared" si="365"/>
        <v>28058.82541666667</v>
      </c>
      <c r="AR720" s="1079">
        <f t="shared" si="333"/>
        <v>0</v>
      </c>
      <c r="AS720" s="153"/>
      <c r="AT720" s="1082" t="s">
        <v>2782</v>
      </c>
      <c r="AU720" s="523"/>
      <c r="AV720" s="1083" t="str">
        <f t="shared" si="334"/>
        <v>CA</v>
      </c>
      <c r="AW720" s="1083" t="str">
        <f t="shared" si="334"/>
        <v>CL</v>
      </c>
      <c r="AX720" s="1083" t="str">
        <f t="shared" si="334"/>
        <v>AIC</v>
      </c>
      <c r="AY720" s="1083" t="str">
        <f t="shared" si="352"/>
        <v>ERB</v>
      </c>
      <c r="AZ720" s="1083" t="str">
        <f t="shared" si="352"/>
        <v>GRB</v>
      </c>
      <c r="BA720" s="1083" t="str">
        <f t="shared" si="352"/>
        <v>Non-Op</v>
      </c>
      <c r="BC720" s="623"/>
      <c r="BD720" s="623"/>
      <c r="BF720" s="623"/>
      <c r="BG720" s="623"/>
      <c r="BH720" s="623"/>
      <c r="BI720" s="623"/>
      <c r="BJ720" s="623"/>
      <c r="BK720" s="623"/>
      <c r="BL720" s="623"/>
      <c r="BN720" s="634"/>
    </row>
    <row r="721" spans="1:66" s="638" customFormat="1" ht="12" customHeight="1">
      <c r="A721" s="948">
        <v>18239461</v>
      </c>
      <c r="B721" s="682" t="s">
        <v>3980</v>
      </c>
      <c r="C721" s="947" t="s">
        <v>3148</v>
      </c>
      <c r="D721" s="640" t="s">
        <v>1384</v>
      </c>
      <c r="E721" s="640"/>
      <c r="F721" s="653">
        <v>44105</v>
      </c>
      <c r="G721" s="640"/>
      <c r="H721" s="1170"/>
      <c r="I721" s="1170"/>
      <c r="J721" s="1170"/>
      <c r="K721" s="1170"/>
      <c r="L721" s="1170"/>
      <c r="M721" s="1170"/>
      <c r="N721" s="1170"/>
      <c r="O721" s="1170"/>
      <c r="P721" s="1170"/>
      <c r="Q721" s="1170"/>
      <c r="R721" s="1170">
        <v>644515.82999999996</v>
      </c>
      <c r="S721" s="1170">
        <v>703024.24</v>
      </c>
      <c r="T721" s="1170">
        <v>680503.27</v>
      </c>
      <c r="U721" s="606"/>
      <c r="V721" s="606">
        <f t="shared" si="332"/>
        <v>140649.30875</v>
      </c>
      <c r="W721" s="1088"/>
      <c r="X721" s="1089"/>
      <c r="Y721" s="591">
        <f t="shared" si="362"/>
        <v>0</v>
      </c>
      <c r="Z721" s="899">
        <f t="shared" si="362"/>
        <v>0</v>
      </c>
      <c r="AA721" s="899">
        <f t="shared" si="362"/>
        <v>0</v>
      </c>
      <c r="AB721" s="1080">
        <f t="shared" si="363"/>
        <v>680503.27</v>
      </c>
      <c r="AC721" s="1079">
        <f t="shared" si="364"/>
        <v>0</v>
      </c>
      <c r="AD721" s="899">
        <f t="shared" si="349"/>
        <v>0</v>
      </c>
      <c r="AE721" s="903">
        <f t="shared" si="344"/>
        <v>0</v>
      </c>
      <c r="AF721" s="1080">
        <f t="shared" si="345"/>
        <v>680503.27</v>
      </c>
      <c r="AG721" s="1081">
        <f t="shared" si="339"/>
        <v>680503.27</v>
      </c>
      <c r="AH721" s="1079">
        <f t="shared" si="340"/>
        <v>0</v>
      </c>
      <c r="AI721" s="901">
        <f t="shared" si="360"/>
        <v>0</v>
      </c>
      <c r="AJ721" s="899">
        <f t="shared" si="360"/>
        <v>0</v>
      </c>
      <c r="AK721" s="899">
        <f t="shared" si="360"/>
        <v>0</v>
      </c>
      <c r="AL721" s="1080">
        <f t="shared" si="341"/>
        <v>140649.30875</v>
      </c>
      <c r="AM721" s="1079">
        <f t="shared" si="342"/>
        <v>0</v>
      </c>
      <c r="AN721" s="899">
        <f t="shared" ref="AN721:AN801" si="366">IF($D721=AN$5,$V721,IF($D721=AN$4, $V721*$AK$1,0))</f>
        <v>0</v>
      </c>
      <c r="AO721" s="899">
        <f t="shared" ref="AO721:AO801" si="367">IF($D721=AO$5,$V721,IF($D721=AO$4, $V721*$AK$2,0))</f>
        <v>0</v>
      </c>
      <c r="AP721" s="899">
        <f t="shared" si="343"/>
        <v>140649.30875</v>
      </c>
      <c r="AQ721" s="1081">
        <f t="shared" si="365"/>
        <v>140649.30875</v>
      </c>
      <c r="AR721" s="1079">
        <f t="shared" si="333"/>
        <v>0</v>
      </c>
      <c r="AS721" s="153"/>
      <c r="AT721" s="1082"/>
      <c r="AU721" s="523"/>
      <c r="AV721" s="1083" t="str">
        <f t="shared" si="334"/>
        <v>CA</v>
      </c>
      <c r="AW721" s="1083" t="str">
        <f t="shared" si="334"/>
        <v>CL</v>
      </c>
      <c r="AX721" s="1083" t="str">
        <f t="shared" si="334"/>
        <v>AIC</v>
      </c>
      <c r="AY721" s="1083" t="str">
        <f t="shared" si="352"/>
        <v>ERB</v>
      </c>
      <c r="AZ721" s="1083" t="str">
        <f t="shared" si="352"/>
        <v>GRB</v>
      </c>
      <c r="BA721" s="1083" t="str">
        <f t="shared" si="352"/>
        <v>Non-Op</v>
      </c>
      <c r="BC721" s="623"/>
      <c r="BD721" s="623"/>
      <c r="BF721" s="623"/>
      <c r="BG721" s="623"/>
      <c r="BH721" s="623"/>
      <c r="BI721" s="623"/>
      <c r="BJ721" s="623"/>
      <c r="BK721" s="623"/>
      <c r="BL721" s="623"/>
      <c r="BN721" s="634"/>
    </row>
    <row r="722" spans="1:66" s="638" customFormat="1" ht="12" customHeight="1">
      <c r="A722" s="948">
        <v>18239471</v>
      </c>
      <c r="B722" s="682" t="s">
        <v>3981</v>
      </c>
      <c r="C722" s="947" t="s">
        <v>3149</v>
      </c>
      <c r="D722" s="640" t="s">
        <v>1384</v>
      </c>
      <c r="E722" s="640"/>
      <c r="F722" s="653">
        <v>44105</v>
      </c>
      <c r="G722" s="640"/>
      <c r="H722" s="1170"/>
      <c r="I722" s="1170"/>
      <c r="J722" s="1170"/>
      <c r="K722" s="1170"/>
      <c r="L722" s="1170"/>
      <c r="M722" s="1170"/>
      <c r="N722" s="1170"/>
      <c r="O722" s="1170"/>
      <c r="P722" s="1170"/>
      <c r="Q722" s="1170"/>
      <c r="R722" s="1170">
        <v>1114799.03</v>
      </c>
      <c r="S722" s="1170">
        <v>1190352.73</v>
      </c>
      <c r="T722" s="1170">
        <v>1152243.46</v>
      </c>
      <c r="U722" s="606"/>
      <c r="V722" s="606">
        <f t="shared" si="332"/>
        <v>240106.12416666665</v>
      </c>
      <c r="W722" s="1088"/>
      <c r="X722" s="1089"/>
      <c r="Y722" s="591">
        <f t="shared" si="362"/>
        <v>0</v>
      </c>
      <c r="Z722" s="899">
        <f t="shared" si="362"/>
        <v>0</v>
      </c>
      <c r="AA722" s="899">
        <f t="shared" si="362"/>
        <v>0</v>
      </c>
      <c r="AB722" s="1080">
        <f t="shared" si="363"/>
        <v>1152243.46</v>
      </c>
      <c r="AC722" s="1079">
        <f t="shared" si="364"/>
        <v>0</v>
      </c>
      <c r="AD722" s="899">
        <f t="shared" si="349"/>
        <v>0</v>
      </c>
      <c r="AE722" s="903">
        <f t="shared" si="344"/>
        <v>0</v>
      </c>
      <c r="AF722" s="1080">
        <f t="shared" si="345"/>
        <v>1152243.46</v>
      </c>
      <c r="AG722" s="1081">
        <f t="shared" si="339"/>
        <v>1152243.46</v>
      </c>
      <c r="AH722" s="1079">
        <f t="shared" si="340"/>
        <v>0</v>
      </c>
      <c r="AI722" s="901">
        <f t="shared" si="360"/>
        <v>0</v>
      </c>
      <c r="AJ722" s="899">
        <f t="shared" si="360"/>
        <v>0</v>
      </c>
      <c r="AK722" s="899">
        <f t="shared" si="360"/>
        <v>0</v>
      </c>
      <c r="AL722" s="1080">
        <f t="shared" si="341"/>
        <v>240106.12416666665</v>
      </c>
      <c r="AM722" s="1079">
        <f t="shared" si="342"/>
        <v>0</v>
      </c>
      <c r="AN722" s="899">
        <f t="shared" si="366"/>
        <v>0</v>
      </c>
      <c r="AO722" s="899">
        <f t="shared" si="367"/>
        <v>0</v>
      </c>
      <c r="AP722" s="899">
        <f t="shared" si="343"/>
        <v>240106.12416666665</v>
      </c>
      <c r="AQ722" s="1081">
        <f t="shared" si="365"/>
        <v>240106.12416666665</v>
      </c>
      <c r="AR722" s="1079">
        <f t="shared" si="333"/>
        <v>0</v>
      </c>
      <c r="AS722" s="153"/>
      <c r="AT722" s="1082"/>
      <c r="AU722" s="523"/>
      <c r="AV722" s="1083" t="str">
        <f t="shared" si="334"/>
        <v>CA</v>
      </c>
      <c r="AW722" s="1083" t="str">
        <f t="shared" si="334"/>
        <v>CL</v>
      </c>
      <c r="AX722" s="1083" t="str">
        <f t="shared" si="334"/>
        <v>AIC</v>
      </c>
      <c r="AY722" s="1083" t="str">
        <f t="shared" si="352"/>
        <v>ERB</v>
      </c>
      <c r="AZ722" s="1083" t="str">
        <f t="shared" si="352"/>
        <v>GRB</v>
      </c>
      <c r="BA722" s="1083" t="str">
        <f t="shared" si="352"/>
        <v>Non-Op</v>
      </c>
      <c r="BC722" s="623"/>
      <c r="BD722" s="623"/>
      <c r="BF722" s="623"/>
      <c r="BG722" s="623"/>
      <c r="BH722" s="623"/>
      <c r="BI722" s="623"/>
      <c r="BJ722" s="623"/>
      <c r="BK722" s="623"/>
      <c r="BL722" s="623"/>
      <c r="BN722" s="634"/>
    </row>
    <row r="723" spans="1:66" s="638" customFormat="1" ht="12" customHeight="1">
      <c r="A723" s="948">
        <v>18239481</v>
      </c>
      <c r="B723" s="682" t="s">
        <v>3982</v>
      </c>
      <c r="C723" s="947" t="s">
        <v>3150</v>
      </c>
      <c r="D723" s="640" t="s">
        <v>1382</v>
      </c>
      <c r="E723" s="640"/>
      <c r="F723" s="653">
        <v>44105</v>
      </c>
      <c r="G723" s="640"/>
      <c r="H723" s="1170"/>
      <c r="I723" s="1170"/>
      <c r="J723" s="1170"/>
      <c r="K723" s="1170"/>
      <c r="L723" s="1170"/>
      <c r="M723" s="1170"/>
      <c r="N723" s="1170"/>
      <c r="O723" s="1170"/>
      <c r="P723" s="1170"/>
      <c r="Q723" s="1170"/>
      <c r="R723" s="1170">
        <v>35140726</v>
      </c>
      <c r="S723" s="1170">
        <v>33582193</v>
      </c>
      <c r="T723" s="1170">
        <v>32948265</v>
      </c>
      <c r="U723" s="606"/>
      <c r="V723" s="606">
        <f t="shared" si="332"/>
        <v>7099754.291666667</v>
      </c>
      <c r="W723" s="1088" t="s">
        <v>1985</v>
      </c>
      <c r="X723" s="1089"/>
      <c r="Y723" s="591">
        <f t="shared" si="362"/>
        <v>0</v>
      </c>
      <c r="Z723" s="899">
        <f t="shared" si="362"/>
        <v>0</v>
      </c>
      <c r="AA723" s="899">
        <f t="shared" si="362"/>
        <v>0</v>
      </c>
      <c r="AB723" s="1080">
        <f t="shared" si="363"/>
        <v>32948265</v>
      </c>
      <c r="AC723" s="1079">
        <f t="shared" si="364"/>
        <v>0</v>
      </c>
      <c r="AD723" s="899">
        <f t="shared" si="349"/>
        <v>32948265</v>
      </c>
      <c r="AE723" s="903">
        <f t="shared" si="344"/>
        <v>0</v>
      </c>
      <c r="AF723" s="1080">
        <f t="shared" si="345"/>
        <v>0</v>
      </c>
      <c r="AG723" s="1081">
        <f t="shared" si="339"/>
        <v>32948265</v>
      </c>
      <c r="AH723" s="1079">
        <f t="shared" si="340"/>
        <v>0</v>
      </c>
      <c r="AI723" s="901">
        <f t="shared" si="360"/>
        <v>0</v>
      </c>
      <c r="AJ723" s="899">
        <f t="shared" si="360"/>
        <v>0</v>
      </c>
      <c r="AK723" s="899">
        <f t="shared" si="360"/>
        <v>0</v>
      </c>
      <c r="AL723" s="1080">
        <f t="shared" si="341"/>
        <v>7099754.291666667</v>
      </c>
      <c r="AM723" s="1079">
        <f t="shared" si="342"/>
        <v>0</v>
      </c>
      <c r="AN723" s="899">
        <f t="shared" si="366"/>
        <v>7099754.291666667</v>
      </c>
      <c r="AO723" s="899">
        <f t="shared" si="367"/>
        <v>0</v>
      </c>
      <c r="AP723" s="899">
        <f t="shared" si="343"/>
        <v>0</v>
      </c>
      <c r="AQ723" s="1081">
        <f t="shared" si="365"/>
        <v>7099754.291666667</v>
      </c>
      <c r="AR723" s="1079">
        <f t="shared" si="333"/>
        <v>0</v>
      </c>
      <c r="AS723" s="153"/>
      <c r="AT723" s="1082"/>
      <c r="AU723" s="523"/>
      <c r="AV723" s="1083" t="str">
        <f t="shared" si="334"/>
        <v>CA</v>
      </c>
      <c r="AW723" s="1083" t="str">
        <f t="shared" si="334"/>
        <v>CL</v>
      </c>
      <c r="AX723" s="1083" t="str">
        <f t="shared" si="334"/>
        <v>AIC</v>
      </c>
      <c r="AY723" s="1083" t="str">
        <f t="shared" si="352"/>
        <v>ERB</v>
      </c>
      <c r="AZ723" s="1083" t="str">
        <f t="shared" si="352"/>
        <v>GRB</v>
      </c>
      <c r="BA723" s="1083" t="str">
        <f t="shared" si="352"/>
        <v>Non-Op</v>
      </c>
      <c r="BC723" s="623"/>
      <c r="BD723" s="623"/>
      <c r="BF723" s="623"/>
      <c r="BG723" s="623"/>
      <c r="BH723" s="623"/>
      <c r="BI723" s="623"/>
      <c r="BJ723" s="623"/>
      <c r="BK723" s="623"/>
      <c r="BL723" s="623"/>
      <c r="BN723" s="634"/>
    </row>
    <row r="724" spans="1:66" s="638" customFormat="1" ht="12" customHeight="1">
      <c r="A724" s="948">
        <v>18239491</v>
      </c>
      <c r="B724" s="682" t="s">
        <v>3983</v>
      </c>
      <c r="C724" s="947" t="s">
        <v>3119</v>
      </c>
      <c r="D724" s="640" t="s">
        <v>1384</v>
      </c>
      <c r="E724" s="640"/>
      <c r="F724" s="653">
        <v>44105</v>
      </c>
      <c r="G724" s="640"/>
      <c r="H724" s="1170"/>
      <c r="I724" s="1170"/>
      <c r="J724" s="1170"/>
      <c r="K724" s="1170"/>
      <c r="L724" s="1170"/>
      <c r="M724" s="1170"/>
      <c r="N724" s="1170"/>
      <c r="O724" s="1170"/>
      <c r="P724" s="1170"/>
      <c r="Q724" s="1170"/>
      <c r="R724" s="1170">
        <v>-6150</v>
      </c>
      <c r="S724" s="1170">
        <v>907240</v>
      </c>
      <c r="T724" s="1170">
        <v>896025</v>
      </c>
      <c r="U724" s="606"/>
      <c r="V724" s="606">
        <f t="shared" si="332"/>
        <v>112425.20833333333</v>
      </c>
      <c r="W724" s="1088"/>
      <c r="X724" s="1089"/>
      <c r="Y724" s="591">
        <f t="shared" si="362"/>
        <v>0</v>
      </c>
      <c r="Z724" s="899">
        <f t="shared" si="362"/>
        <v>0</v>
      </c>
      <c r="AA724" s="899">
        <f t="shared" si="362"/>
        <v>0</v>
      </c>
      <c r="AB724" s="1080">
        <f t="shared" si="363"/>
        <v>896025</v>
      </c>
      <c r="AC724" s="1079">
        <f t="shared" si="364"/>
        <v>0</v>
      </c>
      <c r="AD724" s="899">
        <f t="shared" si="349"/>
        <v>0</v>
      </c>
      <c r="AE724" s="903">
        <f t="shared" si="344"/>
        <v>0</v>
      </c>
      <c r="AF724" s="1080">
        <f t="shared" si="345"/>
        <v>896025</v>
      </c>
      <c r="AG724" s="1081">
        <f t="shared" si="339"/>
        <v>896025</v>
      </c>
      <c r="AH724" s="1079">
        <f t="shared" si="340"/>
        <v>0</v>
      </c>
      <c r="AI724" s="901">
        <f t="shared" si="360"/>
        <v>0</v>
      </c>
      <c r="AJ724" s="899">
        <f t="shared" si="360"/>
        <v>0</v>
      </c>
      <c r="AK724" s="899">
        <f t="shared" si="360"/>
        <v>0</v>
      </c>
      <c r="AL724" s="1080">
        <f t="shared" si="341"/>
        <v>112425.20833333333</v>
      </c>
      <c r="AM724" s="1079">
        <f t="shared" si="342"/>
        <v>0</v>
      </c>
      <c r="AN724" s="899">
        <f t="shared" si="366"/>
        <v>0</v>
      </c>
      <c r="AO724" s="899">
        <f t="shared" si="367"/>
        <v>0</v>
      </c>
      <c r="AP724" s="899">
        <f t="shared" si="343"/>
        <v>112425.20833333333</v>
      </c>
      <c r="AQ724" s="1081">
        <f t="shared" si="365"/>
        <v>112425.20833333333</v>
      </c>
      <c r="AR724" s="1079">
        <f t="shared" si="333"/>
        <v>0</v>
      </c>
      <c r="AS724" s="153"/>
      <c r="AT724" s="1082"/>
      <c r="AU724" s="523"/>
      <c r="AV724" s="1083" t="str">
        <f t="shared" si="334"/>
        <v>CA</v>
      </c>
      <c r="AW724" s="1083" t="str">
        <f t="shared" si="334"/>
        <v>CL</v>
      </c>
      <c r="AX724" s="1083" t="str">
        <f t="shared" si="334"/>
        <v>AIC</v>
      </c>
      <c r="AY724" s="1083" t="str">
        <f t="shared" si="352"/>
        <v>ERB</v>
      </c>
      <c r="AZ724" s="1083" t="str">
        <f t="shared" si="352"/>
        <v>GRB</v>
      </c>
      <c r="BA724" s="1083" t="str">
        <f t="shared" si="352"/>
        <v>Non-Op</v>
      </c>
      <c r="BC724" s="623"/>
      <c r="BD724" s="623"/>
      <c r="BF724" s="623"/>
      <c r="BG724" s="623"/>
      <c r="BH724" s="623"/>
      <c r="BI724" s="623"/>
      <c r="BJ724" s="623"/>
      <c r="BK724" s="623"/>
      <c r="BL724" s="623"/>
      <c r="BN724" s="634"/>
    </row>
    <row r="725" spans="1:66" s="638" customFormat="1" ht="12" customHeight="1">
      <c r="A725" s="948" t="s">
        <v>3151</v>
      </c>
      <c r="B725" s="682" t="s">
        <v>3151</v>
      </c>
      <c r="C725" s="947" t="s">
        <v>3152</v>
      </c>
      <c r="D725" s="640" t="s">
        <v>1384</v>
      </c>
      <c r="E725" s="640"/>
      <c r="F725" s="653">
        <v>44105</v>
      </c>
      <c r="G725" s="640"/>
      <c r="H725" s="1170"/>
      <c r="I725" s="1170"/>
      <c r="J725" s="1170"/>
      <c r="K725" s="1170"/>
      <c r="L725" s="1170"/>
      <c r="M725" s="1170"/>
      <c r="N725" s="1170"/>
      <c r="O725" s="1170"/>
      <c r="P725" s="1170"/>
      <c r="Q725" s="1170"/>
      <c r="R725" s="1170">
        <v>24906032.100000001</v>
      </c>
      <c r="S725" s="1170">
        <v>25498983.039999999</v>
      </c>
      <c r="T725" s="1170">
        <v>34720296.130000003</v>
      </c>
      <c r="U725" s="606"/>
      <c r="V725" s="606">
        <f t="shared" si="332"/>
        <v>5647096.9337499999</v>
      </c>
      <c r="W725" s="1088" t="s">
        <v>3050</v>
      </c>
      <c r="X725" s="1089"/>
      <c r="Y725" s="591">
        <f t="shared" si="362"/>
        <v>0</v>
      </c>
      <c r="Z725" s="899">
        <f t="shared" si="362"/>
        <v>0</v>
      </c>
      <c r="AA725" s="899">
        <f t="shared" si="362"/>
        <v>0</v>
      </c>
      <c r="AB725" s="1080">
        <f t="shared" si="363"/>
        <v>34720296.130000003</v>
      </c>
      <c r="AC725" s="1079">
        <f t="shared" si="364"/>
        <v>0</v>
      </c>
      <c r="AD725" s="899">
        <f t="shared" si="349"/>
        <v>0</v>
      </c>
      <c r="AE725" s="903">
        <f t="shared" si="344"/>
        <v>0</v>
      </c>
      <c r="AF725" s="1080">
        <f t="shared" si="345"/>
        <v>34720296.130000003</v>
      </c>
      <c r="AG725" s="1081">
        <f t="shared" si="339"/>
        <v>34720296.130000003</v>
      </c>
      <c r="AH725" s="1079">
        <f t="shared" si="340"/>
        <v>0</v>
      </c>
      <c r="AI725" s="901">
        <f t="shared" si="360"/>
        <v>0</v>
      </c>
      <c r="AJ725" s="899">
        <f t="shared" si="360"/>
        <v>0</v>
      </c>
      <c r="AK725" s="899">
        <f t="shared" si="360"/>
        <v>0</v>
      </c>
      <c r="AL725" s="1080">
        <f t="shared" si="341"/>
        <v>5647096.9337499999</v>
      </c>
      <c r="AM725" s="1079">
        <f t="shared" si="342"/>
        <v>0</v>
      </c>
      <c r="AN725" s="899">
        <f t="shared" si="366"/>
        <v>0</v>
      </c>
      <c r="AO725" s="899">
        <f t="shared" si="367"/>
        <v>0</v>
      </c>
      <c r="AP725" s="899">
        <f t="shared" si="343"/>
        <v>5647096.9337499999</v>
      </c>
      <c r="AQ725" s="1081">
        <f t="shared" si="365"/>
        <v>5647096.9337499999</v>
      </c>
      <c r="AR725" s="1079">
        <f t="shared" si="333"/>
        <v>0</v>
      </c>
      <c r="AS725" s="153"/>
      <c r="AT725" s="1082"/>
      <c r="AU725" s="523"/>
      <c r="AV725" s="1083" t="str">
        <f t="shared" si="334"/>
        <v>CA</v>
      </c>
      <c r="AW725" s="1083" t="str">
        <f t="shared" si="334"/>
        <v>CL</v>
      </c>
      <c r="AX725" s="1083" t="str">
        <f t="shared" si="334"/>
        <v>AIC</v>
      </c>
      <c r="AY725" s="1083" t="str">
        <f t="shared" si="352"/>
        <v>ERB</v>
      </c>
      <c r="AZ725" s="1083" t="str">
        <f t="shared" si="352"/>
        <v>GRB</v>
      </c>
      <c r="BA725" s="1083" t="str">
        <f t="shared" si="352"/>
        <v>Non-Op</v>
      </c>
      <c r="BC725" s="623"/>
      <c r="BD725" s="623"/>
      <c r="BF725" s="623"/>
      <c r="BG725" s="623"/>
      <c r="BH725" s="623"/>
      <c r="BI725" s="623"/>
      <c r="BJ725" s="623"/>
      <c r="BK725" s="623"/>
      <c r="BL725" s="623"/>
      <c r="BN725" s="634"/>
    </row>
    <row r="726" spans="1:66" s="638" customFormat="1" ht="12" customHeight="1">
      <c r="A726" s="948" t="s">
        <v>3153</v>
      </c>
      <c r="B726" s="682" t="s">
        <v>3153</v>
      </c>
      <c r="C726" s="947" t="s">
        <v>3154</v>
      </c>
      <c r="D726" s="640" t="s">
        <v>1384</v>
      </c>
      <c r="E726" s="640"/>
      <c r="F726" s="653">
        <v>44105</v>
      </c>
      <c r="G726" s="640"/>
      <c r="H726" s="1170"/>
      <c r="I726" s="1170"/>
      <c r="J726" s="1170"/>
      <c r="K726" s="1170"/>
      <c r="L726" s="1170"/>
      <c r="M726" s="1170"/>
      <c r="N726" s="1170"/>
      <c r="O726" s="1170"/>
      <c r="P726" s="1170"/>
      <c r="Q726" s="1170"/>
      <c r="R726" s="1170">
        <v>16832405.969999999</v>
      </c>
      <c r="S726" s="1170">
        <v>16922363.260000002</v>
      </c>
      <c r="T726" s="1170">
        <v>17813406.780000001</v>
      </c>
      <c r="U726" s="606"/>
      <c r="V726" s="606">
        <f t="shared" si="332"/>
        <v>3555122.7183333337</v>
      </c>
      <c r="W726" s="1088" t="s">
        <v>3050</v>
      </c>
      <c r="X726" s="1089"/>
      <c r="Y726" s="591">
        <f t="shared" si="362"/>
        <v>0</v>
      </c>
      <c r="Z726" s="899">
        <f t="shared" si="362"/>
        <v>0</v>
      </c>
      <c r="AA726" s="899">
        <f t="shared" si="362"/>
        <v>0</v>
      </c>
      <c r="AB726" s="1080">
        <f t="shared" si="363"/>
        <v>17813406.780000001</v>
      </c>
      <c r="AC726" s="1079">
        <f t="shared" si="364"/>
        <v>0</v>
      </c>
      <c r="AD726" s="899">
        <f t="shared" si="349"/>
        <v>0</v>
      </c>
      <c r="AE726" s="903">
        <f t="shared" si="344"/>
        <v>0</v>
      </c>
      <c r="AF726" s="1080">
        <f t="shared" si="345"/>
        <v>17813406.780000001</v>
      </c>
      <c r="AG726" s="1081">
        <f t="shared" si="339"/>
        <v>17813406.780000001</v>
      </c>
      <c r="AH726" s="1079">
        <f t="shared" si="340"/>
        <v>0</v>
      </c>
      <c r="AI726" s="901">
        <f t="shared" si="360"/>
        <v>0</v>
      </c>
      <c r="AJ726" s="899">
        <f t="shared" si="360"/>
        <v>0</v>
      </c>
      <c r="AK726" s="899">
        <f t="shared" si="360"/>
        <v>0</v>
      </c>
      <c r="AL726" s="1080">
        <f t="shared" si="341"/>
        <v>3555122.7183333337</v>
      </c>
      <c r="AM726" s="1079">
        <f t="shared" si="342"/>
        <v>0</v>
      </c>
      <c r="AN726" s="899">
        <f t="shared" si="366"/>
        <v>0</v>
      </c>
      <c r="AO726" s="899">
        <f t="shared" si="367"/>
        <v>0</v>
      </c>
      <c r="AP726" s="899">
        <f t="shared" si="343"/>
        <v>3555122.7183333337</v>
      </c>
      <c r="AQ726" s="1081">
        <f t="shared" si="365"/>
        <v>3555122.7183333337</v>
      </c>
      <c r="AR726" s="1079">
        <f t="shared" si="333"/>
        <v>0</v>
      </c>
      <c r="AS726" s="153"/>
      <c r="AT726" s="1082"/>
      <c r="AU726" s="523"/>
      <c r="AV726" s="1083" t="str">
        <f t="shared" si="334"/>
        <v>CA</v>
      </c>
      <c r="AW726" s="1083" t="str">
        <f t="shared" si="334"/>
        <v>CL</v>
      </c>
      <c r="AX726" s="1083" t="str">
        <f t="shared" si="334"/>
        <v>AIC</v>
      </c>
      <c r="AY726" s="1083" t="str">
        <f t="shared" si="352"/>
        <v>ERB</v>
      </c>
      <c r="AZ726" s="1083" t="str">
        <f t="shared" si="352"/>
        <v>GRB</v>
      </c>
      <c r="BA726" s="1083" t="str">
        <f t="shared" si="352"/>
        <v>Non-Op</v>
      </c>
      <c r="BC726" s="623"/>
      <c r="BD726" s="623"/>
      <c r="BF726" s="623"/>
      <c r="BG726" s="623"/>
      <c r="BH726" s="623"/>
      <c r="BI726" s="623"/>
      <c r="BJ726" s="623"/>
      <c r="BK726" s="623"/>
      <c r="BL726" s="623"/>
      <c r="BN726" s="634"/>
    </row>
    <row r="727" spans="1:66" s="638" customFormat="1" ht="12" customHeight="1">
      <c r="A727" s="681" t="s">
        <v>3155</v>
      </c>
      <c r="B727" s="682" t="s">
        <v>3155</v>
      </c>
      <c r="C727" s="947" t="s">
        <v>3156</v>
      </c>
      <c r="D727" s="640" t="s">
        <v>1384</v>
      </c>
      <c r="E727" s="640"/>
      <c r="F727" s="653">
        <v>44166</v>
      </c>
      <c r="G727" s="640"/>
      <c r="H727" s="1170"/>
      <c r="I727" s="1170"/>
      <c r="J727" s="1170"/>
      <c r="K727" s="1170"/>
      <c r="L727" s="1170"/>
      <c r="M727" s="1170"/>
      <c r="N727" s="1170"/>
      <c r="O727" s="1170"/>
      <c r="P727" s="1170"/>
      <c r="Q727" s="1170"/>
      <c r="R727" s="1170"/>
      <c r="S727" s="1170"/>
      <c r="T727" s="1170">
        <v>37360806.740000002</v>
      </c>
      <c r="U727" s="606"/>
      <c r="V727" s="606">
        <f t="shared" si="332"/>
        <v>1556700.2808333335</v>
      </c>
      <c r="W727" s="1088"/>
      <c r="X727" s="1089"/>
      <c r="Y727" s="591">
        <f t="shared" si="362"/>
        <v>0</v>
      </c>
      <c r="Z727" s="899">
        <f t="shared" si="362"/>
        <v>0</v>
      </c>
      <c r="AA727" s="899">
        <f t="shared" si="362"/>
        <v>0</v>
      </c>
      <c r="AB727" s="1080">
        <f t="shared" si="363"/>
        <v>37360806.740000002</v>
      </c>
      <c r="AC727" s="1079">
        <f t="shared" si="364"/>
        <v>0</v>
      </c>
      <c r="AD727" s="899">
        <f t="shared" si="349"/>
        <v>0</v>
      </c>
      <c r="AE727" s="903">
        <f t="shared" si="344"/>
        <v>0</v>
      </c>
      <c r="AF727" s="1080">
        <f t="shared" si="345"/>
        <v>37360806.740000002</v>
      </c>
      <c r="AG727" s="1081">
        <f t="shared" si="339"/>
        <v>37360806.740000002</v>
      </c>
      <c r="AH727" s="1079">
        <f t="shared" si="340"/>
        <v>0</v>
      </c>
      <c r="AI727" s="901">
        <f t="shared" si="360"/>
        <v>0</v>
      </c>
      <c r="AJ727" s="899">
        <f t="shared" si="360"/>
        <v>0</v>
      </c>
      <c r="AK727" s="899">
        <f t="shared" si="360"/>
        <v>0</v>
      </c>
      <c r="AL727" s="1080">
        <f t="shared" si="341"/>
        <v>1556700.2808333335</v>
      </c>
      <c r="AM727" s="1079">
        <f t="shared" si="342"/>
        <v>0</v>
      </c>
      <c r="AN727" s="899">
        <f t="shared" si="366"/>
        <v>0</v>
      </c>
      <c r="AO727" s="899">
        <f t="shared" si="367"/>
        <v>0</v>
      </c>
      <c r="AP727" s="899">
        <f t="shared" si="343"/>
        <v>1556700.2808333335</v>
      </c>
      <c r="AQ727" s="1081">
        <f t="shared" si="365"/>
        <v>1556700.2808333335</v>
      </c>
      <c r="AR727" s="1079">
        <f t="shared" si="333"/>
        <v>0</v>
      </c>
      <c r="AS727" s="153"/>
      <c r="AT727" s="1082"/>
      <c r="AU727" s="523"/>
      <c r="AV727" s="1083" t="str">
        <f t="shared" si="334"/>
        <v>CA</v>
      </c>
      <c r="AW727" s="1083" t="str">
        <f t="shared" si="334"/>
        <v>CL</v>
      </c>
      <c r="AX727" s="1083" t="str">
        <f t="shared" si="334"/>
        <v>AIC</v>
      </c>
      <c r="AY727" s="1083" t="str">
        <f t="shared" si="352"/>
        <v>ERB</v>
      </c>
      <c r="AZ727" s="1083" t="str">
        <f t="shared" si="352"/>
        <v>GRB</v>
      </c>
      <c r="BA727" s="1083" t="str">
        <f t="shared" si="352"/>
        <v>Non-Op</v>
      </c>
      <c r="BC727" s="623"/>
      <c r="BD727" s="623"/>
      <c r="BF727" s="623"/>
      <c r="BG727" s="623"/>
      <c r="BH727" s="623"/>
      <c r="BI727" s="623"/>
      <c r="BJ727" s="623"/>
      <c r="BK727" s="623"/>
      <c r="BL727" s="623"/>
      <c r="BN727" s="634"/>
    </row>
    <row r="728" spans="1:66" s="638" customFormat="1" ht="12" customHeight="1">
      <c r="A728" s="681" t="s">
        <v>3157</v>
      </c>
      <c r="B728" s="682" t="s">
        <v>3157</v>
      </c>
      <c r="C728" s="947" t="s">
        <v>3158</v>
      </c>
      <c r="D728" s="640" t="s">
        <v>1384</v>
      </c>
      <c r="E728" s="640"/>
      <c r="F728" s="653">
        <v>44166</v>
      </c>
      <c r="G728" s="640"/>
      <c r="H728" s="1170"/>
      <c r="I728" s="1170"/>
      <c r="J728" s="1170"/>
      <c r="K728" s="1170"/>
      <c r="L728" s="1170"/>
      <c r="M728" s="1170"/>
      <c r="N728" s="1170"/>
      <c r="O728" s="1170"/>
      <c r="P728" s="1170"/>
      <c r="Q728" s="1170"/>
      <c r="R728" s="1170"/>
      <c r="S728" s="1170"/>
      <c r="T728" s="1170">
        <v>108561.48</v>
      </c>
      <c r="U728" s="606"/>
      <c r="V728" s="606">
        <f t="shared" si="332"/>
        <v>4523.3949999999995</v>
      </c>
      <c r="W728" s="1088"/>
      <c r="X728" s="1089"/>
      <c r="Y728" s="591">
        <f t="shared" si="362"/>
        <v>0</v>
      </c>
      <c r="Z728" s="899">
        <f t="shared" si="362"/>
        <v>0</v>
      </c>
      <c r="AA728" s="899">
        <f t="shared" si="362"/>
        <v>0</v>
      </c>
      <c r="AB728" s="1080">
        <f t="shared" si="363"/>
        <v>108561.48</v>
      </c>
      <c r="AC728" s="1079">
        <f t="shared" si="364"/>
        <v>0</v>
      </c>
      <c r="AD728" s="899">
        <f t="shared" si="349"/>
        <v>0</v>
      </c>
      <c r="AE728" s="903">
        <f t="shared" si="344"/>
        <v>0</v>
      </c>
      <c r="AF728" s="1080">
        <f t="shared" si="345"/>
        <v>108561.48</v>
      </c>
      <c r="AG728" s="1081">
        <f t="shared" si="339"/>
        <v>108561.48</v>
      </c>
      <c r="AH728" s="1079">
        <f t="shared" si="340"/>
        <v>0</v>
      </c>
      <c r="AI728" s="901">
        <f t="shared" si="360"/>
        <v>0</v>
      </c>
      <c r="AJ728" s="899">
        <f t="shared" si="360"/>
        <v>0</v>
      </c>
      <c r="AK728" s="899">
        <f t="shared" si="360"/>
        <v>0</v>
      </c>
      <c r="AL728" s="1080">
        <f t="shared" si="341"/>
        <v>4523.3949999999995</v>
      </c>
      <c r="AM728" s="1079">
        <f t="shared" si="342"/>
        <v>0</v>
      </c>
      <c r="AN728" s="899">
        <f t="shared" si="366"/>
        <v>0</v>
      </c>
      <c r="AO728" s="899">
        <f t="shared" si="367"/>
        <v>0</v>
      </c>
      <c r="AP728" s="899">
        <f t="shared" si="343"/>
        <v>4523.3949999999995</v>
      </c>
      <c r="AQ728" s="1081">
        <f t="shared" si="365"/>
        <v>4523.3949999999995</v>
      </c>
      <c r="AR728" s="1079">
        <f t="shared" si="333"/>
        <v>0</v>
      </c>
      <c r="AS728" s="153"/>
      <c r="AT728" s="1082"/>
      <c r="AU728" s="523"/>
      <c r="AV728" s="1083" t="str">
        <f t="shared" si="334"/>
        <v>CA</v>
      </c>
      <c r="AW728" s="1083" t="str">
        <f t="shared" si="334"/>
        <v>CL</v>
      </c>
      <c r="AX728" s="1083" t="str">
        <f t="shared" si="334"/>
        <v>AIC</v>
      </c>
      <c r="AY728" s="1083" t="str">
        <f t="shared" si="352"/>
        <v>ERB</v>
      </c>
      <c r="AZ728" s="1083" t="str">
        <f t="shared" si="352"/>
        <v>GRB</v>
      </c>
      <c r="BA728" s="1083" t="str">
        <f t="shared" si="352"/>
        <v>Non-Op</v>
      </c>
      <c r="BC728" s="623"/>
      <c r="BD728" s="623"/>
      <c r="BF728" s="623"/>
      <c r="BG728" s="623"/>
      <c r="BH728" s="623"/>
      <c r="BI728" s="623"/>
      <c r="BJ728" s="623"/>
      <c r="BK728" s="623"/>
      <c r="BL728" s="623"/>
      <c r="BN728" s="634"/>
    </row>
    <row r="729" spans="1:66" s="638" customFormat="1" ht="12" customHeight="1">
      <c r="A729" s="643" t="s">
        <v>2013</v>
      </c>
      <c r="B729" s="644" t="s">
        <v>2013</v>
      </c>
      <c r="C729" s="634" t="s">
        <v>2014</v>
      </c>
      <c r="D729" s="635" t="s">
        <v>3098</v>
      </c>
      <c r="E729" s="635"/>
      <c r="F729" s="683">
        <v>43405</v>
      </c>
      <c r="G729" s="635"/>
      <c r="H729" s="1168">
        <v>52939.56</v>
      </c>
      <c r="I729" s="1168">
        <v>52939.56</v>
      </c>
      <c r="J729" s="1168">
        <v>52939.56</v>
      </c>
      <c r="K729" s="1168">
        <v>52939.56</v>
      </c>
      <c r="L729" s="1168">
        <v>52939.56</v>
      </c>
      <c r="M729" s="1168">
        <v>52939.56</v>
      </c>
      <c r="N729" s="1168">
        <v>52939.56</v>
      </c>
      <c r="O729" s="1168">
        <v>52939.56</v>
      </c>
      <c r="P729" s="1168">
        <v>52939.56</v>
      </c>
      <c r="Q729" s="1168">
        <v>52939.56</v>
      </c>
      <c r="R729" s="1168">
        <v>52939.56</v>
      </c>
      <c r="S729" s="1168">
        <v>52939.56</v>
      </c>
      <c r="T729" s="1168">
        <v>52939.56</v>
      </c>
      <c r="U729" s="567"/>
      <c r="V729" s="567">
        <f t="shared" si="332"/>
        <v>52939.56</v>
      </c>
      <c r="W729" s="1088"/>
      <c r="X729" s="1089"/>
      <c r="Y729" s="591">
        <f t="shared" si="362"/>
        <v>52939.56</v>
      </c>
      <c r="Z729" s="899">
        <f t="shared" si="362"/>
        <v>0</v>
      </c>
      <c r="AA729" s="899">
        <f t="shared" si="362"/>
        <v>0</v>
      </c>
      <c r="AB729" s="1080">
        <f t="shared" si="337"/>
        <v>0</v>
      </c>
      <c r="AC729" s="1079">
        <f t="shared" si="338"/>
        <v>0</v>
      </c>
      <c r="AD729" s="899">
        <f t="shared" si="349"/>
        <v>0</v>
      </c>
      <c r="AE729" s="903">
        <f t="shared" si="344"/>
        <v>0</v>
      </c>
      <c r="AF729" s="1080">
        <f t="shared" si="345"/>
        <v>0</v>
      </c>
      <c r="AG729" s="1081">
        <f t="shared" si="339"/>
        <v>0</v>
      </c>
      <c r="AH729" s="1079">
        <f t="shared" si="340"/>
        <v>0</v>
      </c>
      <c r="AI729" s="901">
        <f t="shared" si="360"/>
        <v>52939.56</v>
      </c>
      <c r="AJ729" s="899">
        <f t="shared" si="360"/>
        <v>0</v>
      </c>
      <c r="AK729" s="899">
        <f t="shared" si="360"/>
        <v>0</v>
      </c>
      <c r="AL729" s="1080">
        <f t="shared" si="341"/>
        <v>0</v>
      </c>
      <c r="AM729" s="1079">
        <f t="shared" si="342"/>
        <v>0</v>
      </c>
      <c r="AN729" s="899">
        <f t="shared" si="366"/>
        <v>0</v>
      </c>
      <c r="AO729" s="899">
        <f t="shared" si="367"/>
        <v>0</v>
      </c>
      <c r="AP729" s="899">
        <f t="shared" si="343"/>
        <v>0</v>
      </c>
      <c r="AQ729" s="1081">
        <f t="shared" si="346"/>
        <v>0</v>
      </c>
      <c r="AR729" s="1079">
        <f t="shared" si="333"/>
        <v>0</v>
      </c>
      <c r="AS729" s="153"/>
      <c r="AT729" s="1082"/>
      <c r="AU729" s="523"/>
      <c r="AV729" s="1083" t="str">
        <f t="shared" si="334"/>
        <v>CA</v>
      </c>
      <c r="AW729" s="1083" t="str">
        <f t="shared" si="334"/>
        <v>CL</v>
      </c>
      <c r="AX729" s="1083" t="str">
        <f t="shared" si="334"/>
        <v>AIC</v>
      </c>
      <c r="AY729" s="1083" t="str">
        <f t="shared" si="352"/>
        <v>ERB</v>
      </c>
      <c r="AZ729" s="1083" t="str">
        <f t="shared" si="352"/>
        <v>GRB</v>
      </c>
      <c r="BA729" s="1083" t="str">
        <f t="shared" si="352"/>
        <v>Non-Op</v>
      </c>
      <c r="BC729" s="623"/>
      <c r="BD729" s="623"/>
      <c r="BF729" s="623"/>
      <c r="BG729" s="623"/>
      <c r="BH729" s="623"/>
      <c r="BI729" s="623"/>
      <c r="BJ729" s="623"/>
      <c r="BK729" s="623"/>
      <c r="BL729" s="623"/>
      <c r="BN729" s="634"/>
    </row>
    <row r="730" spans="1:66" s="638" customFormat="1" ht="12" customHeight="1">
      <c r="A730" s="643" t="s">
        <v>3159</v>
      </c>
      <c r="B730" s="644" t="s">
        <v>3159</v>
      </c>
      <c r="C730" s="634" t="s">
        <v>3160</v>
      </c>
      <c r="D730" s="635" t="s">
        <v>3098</v>
      </c>
      <c r="E730" s="635"/>
      <c r="F730" s="683">
        <v>43952</v>
      </c>
      <c r="G730" s="635"/>
      <c r="H730" s="1168"/>
      <c r="I730" s="1168"/>
      <c r="J730" s="1168"/>
      <c r="K730" s="1168"/>
      <c r="L730" s="1168"/>
      <c r="M730" s="1168">
        <v>1017.6</v>
      </c>
      <c r="N730" s="1168">
        <v>15041.2</v>
      </c>
      <c r="O730" s="1168">
        <v>26204.5</v>
      </c>
      <c r="P730" s="1168">
        <v>34724.1</v>
      </c>
      <c r="Q730" s="1168">
        <v>37492.199999999997</v>
      </c>
      <c r="R730" s="1168">
        <v>37492.199999999997</v>
      </c>
      <c r="S730" s="1168">
        <v>38452.199999999997</v>
      </c>
      <c r="T730" s="1168">
        <v>38452.199999999997</v>
      </c>
      <c r="U730" s="567"/>
      <c r="V730" s="567">
        <f t="shared" si="332"/>
        <v>17470.841666666667</v>
      </c>
      <c r="W730" s="1088"/>
      <c r="X730" s="1089"/>
      <c r="Y730" s="591">
        <f t="shared" si="362"/>
        <v>38452.199999999997</v>
      </c>
      <c r="Z730" s="899">
        <f t="shared" si="362"/>
        <v>0</v>
      </c>
      <c r="AA730" s="899">
        <f t="shared" si="362"/>
        <v>0</v>
      </c>
      <c r="AB730" s="1080">
        <f t="shared" si="337"/>
        <v>0</v>
      </c>
      <c r="AC730" s="1079">
        <f t="shared" si="338"/>
        <v>0</v>
      </c>
      <c r="AD730" s="899">
        <f t="shared" si="349"/>
        <v>0</v>
      </c>
      <c r="AE730" s="903">
        <f t="shared" si="344"/>
        <v>0</v>
      </c>
      <c r="AF730" s="1080">
        <f t="shared" si="345"/>
        <v>0</v>
      </c>
      <c r="AG730" s="1081">
        <f t="shared" si="339"/>
        <v>0</v>
      </c>
      <c r="AH730" s="1079">
        <f t="shared" si="340"/>
        <v>0</v>
      </c>
      <c r="AI730" s="901">
        <f t="shared" si="360"/>
        <v>17470.841666666667</v>
      </c>
      <c r="AJ730" s="899">
        <f t="shared" si="360"/>
        <v>0</v>
      </c>
      <c r="AK730" s="899">
        <f t="shared" si="360"/>
        <v>0</v>
      </c>
      <c r="AL730" s="1080">
        <f t="shared" si="341"/>
        <v>0</v>
      </c>
      <c r="AM730" s="1079">
        <f t="shared" si="342"/>
        <v>0</v>
      </c>
      <c r="AN730" s="899">
        <f t="shared" si="366"/>
        <v>0</v>
      </c>
      <c r="AO730" s="899">
        <f t="shared" si="367"/>
        <v>0</v>
      </c>
      <c r="AP730" s="899">
        <f t="shared" si="343"/>
        <v>0</v>
      </c>
      <c r="AQ730" s="1081">
        <f t="shared" ref="AQ730" si="368">SUM(AN730:AP730)</f>
        <v>0</v>
      </c>
      <c r="AR730" s="1079">
        <f t="shared" si="333"/>
        <v>0</v>
      </c>
      <c r="AS730" s="153"/>
      <c r="AT730" s="1082"/>
      <c r="AU730" s="523"/>
      <c r="AV730" s="1083" t="str">
        <f t="shared" si="334"/>
        <v>CA</v>
      </c>
      <c r="AW730" s="1083" t="str">
        <f t="shared" si="334"/>
        <v>CL</v>
      </c>
      <c r="AX730" s="1083" t="str">
        <f t="shared" si="334"/>
        <v>AIC</v>
      </c>
      <c r="AY730" s="1083" t="str">
        <f t="shared" si="352"/>
        <v>ERB</v>
      </c>
      <c r="AZ730" s="1083" t="str">
        <f t="shared" si="352"/>
        <v>GRB</v>
      </c>
      <c r="BA730" s="1083" t="str">
        <f t="shared" si="352"/>
        <v>Non-Op</v>
      </c>
      <c r="BC730" s="623"/>
      <c r="BD730" s="623"/>
      <c r="BF730" s="623"/>
      <c r="BG730" s="623"/>
      <c r="BH730" s="623"/>
      <c r="BI730" s="623"/>
      <c r="BJ730" s="623"/>
      <c r="BK730" s="623"/>
      <c r="BL730" s="623"/>
      <c r="BN730" s="634"/>
    </row>
    <row r="731" spans="1:66" s="638" customFormat="1" ht="12" customHeight="1">
      <c r="A731" s="643">
        <v>18400013</v>
      </c>
      <c r="B731" s="644" t="s">
        <v>3984</v>
      </c>
      <c r="C731" s="634" t="s">
        <v>2015</v>
      </c>
      <c r="D731" s="635" t="s">
        <v>3098</v>
      </c>
      <c r="E731" s="635"/>
      <c r="F731" s="634"/>
      <c r="G731" s="635"/>
      <c r="H731" s="1168">
        <v>0</v>
      </c>
      <c r="I731" s="1168">
        <v>0</v>
      </c>
      <c r="J731" s="1168">
        <v>0</v>
      </c>
      <c r="K731" s="1168">
        <v>0</v>
      </c>
      <c r="L731" s="1168">
        <v>0</v>
      </c>
      <c r="M731" s="1168">
        <v>0</v>
      </c>
      <c r="N731" s="1168">
        <v>0</v>
      </c>
      <c r="O731" s="1168">
        <v>0</v>
      </c>
      <c r="P731" s="1168">
        <v>0</v>
      </c>
      <c r="Q731" s="1168">
        <v>0</v>
      </c>
      <c r="R731" s="1168">
        <v>0</v>
      </c>
      <c r="S731" s="1168">
        <v>0</v>
      </c>
      <c r="T731" s="1168">
        <v>0</v>
      </c>
      <c r="U731" s="567"/>
      <c r="V731" s="567">
        <f t="shared" si="332"/>
        <v>0</v>
      </c>
      <c r="W731" s="1084"/>
      <c r="X731" s="1085"/>
      <c r="Y731" s="591">
        <f t="shared" si="362"/>
        <v>0</v>
      </c>
      <c r="Z731" s="899">
        <f t="shared" si="362"/>
        <v>0</v>
      </c>
      <c r="AA731" s="899">
        <f t="shared" si="362"/>
        <v>0</v>
      </c>
      <c r="AB731" s="1080">
        <f t="shared" si="337"/>
        <v>0</v>
      </c>
      <c r="AC731" s="1079">
        <f t="shared" si="338"/>
        <v>0</v>
      </c>
      <c r="AD731" s="899">
        <f t="shared" si="349"/>
        <v>0</v>
      </c>
      <c r="AE731" s="903">
        <f t="shared" si="344"/>
        <v>0</v>
      </c>
      <c r="AF731" s="1080">
        <f t="shared" si="345"/>
        <v>0</v>
      </c>
      <c r="AG731" s="1081">
        <f t="shared" si="339"/>
        <v>0</v>
      </c>
      <c r="AH731" s="1079">
        <f t="shared" si="340"/>
        <v>0</v>
      </c>
      <c r="AI731" s="901">
        <f t="shared" si="360"/>
        <v>0</v>
      </c>
      <c r="AJ731" s="899">
        <f t="shared" si="360"/>
        <v>0</v>
      </c>
      <c r="AK731" s="899">
        <f t="shared" si="360"/>
        <v>0</v>
      </c>
      <c r="AL731" s="1080">
        <f t="shared" si="341"/>
        <v>0</v>
      </c>
      <c r="AM731" s="1079">
        <f t="shared" si="342"/>
        <v>0</v>
      </c>
      <c r="AN731" s="899">
        <f t="shared" si="366"/>
        <v>0</v>
      </c>
      <c r="AO731" s="899">
        <f t="shared" si="367"/>
        <v>0</v>
      </c>
      <c r="AP731" s="899">
        <f t="shared" si="343"/>
        <v>0</v>
      </c>
      <c r="AQ731" s="1081">
        <f t="shared" si="346"/>
        <v>0</v>
      </c>
      <c r="AR731" s="1079">
        <f t="shared" si="333"/>
        <v>0</v>
      </c>
      <c r="AS731" s="153"/>
      <c r="AT731" s="1082"/>
      <c r="AU731" s="523"/>
      <c r="AV731" s="1083" t="str">
        <f t="shared" si="334"/>
        <v>CA</v>
      </c>
      <c r="AW731" s="1083" t="str">
        <f t="shared" si="334"/>
        <v>CL</v>
      </c>
      <c r="AX731" s="1083" t="str">
        <f t="shared" si="334"/>
        <v>AIC</v>
      </c>
      <c r="AY731" s="1083" t="str">
        <f t="shared" si="352"/>
        <v>ERB</v>
      </c>
      <c r="AZ731" s="1083" t="str">
        <f t="shared" si="352"/>
        <v>GRB</v>
      </c>
      <c r="BA731" s="1083" t="str">
        <f t="shared" si="352"/>
        <v>Non-Op</v>
      </c>
      <c r="BC731" s="623"/>
      <c r="BD731" s="623"/>
      <c r="BF731" s="623"/>
      <c r="BG731" s="623"/>
      <c r="BH731" s="623"/>
      <c r="BI731" s="623"/>
      <c r="BJ731" s="623"/>
      <c r="BK731" s="623"/>
      <c r="BL731" s="623"/>
      <c r="BN731" s="634"/>
    </row>
    <row r="732" spans="1:66" s="638" customFormat="1" ht="12" customHeight="1">
      <c r="A732" s="651">
        <v>18400123</v>
      </c>
      <c r="B732" s="660" t="s">
        <v>3985</v>
      </c>
      <c r="C732" s="639" t="s">
        <v>2016</v>
      </c>
      <c r="D732" s="640" t="s">
        <v>3098</v>
      </c>
      <c r="E732" s="640"/>
      <c r="F732" s="639"/>
      <c r="G732" s="640"/>
      <c r="H732" s="1170">
        <v>0</v>
      </c>
      <c r="I732" s="1170">
        <v>21818.82</v>
      </c>
      <c r="J732" s="1170">
        <v>233411.53</v>
      </c>
      <c r="K732" s="1170">
        <v>0</v>
      </c>
      <c r="L732" s="1170">
        <v>-267906.57</v>
      </c>
      <c r="M732" s="1170">
        <v>-98763.03</v>
      </c>
      <c r="N732" s="1170">
        <v>0</v>
      </c>
      <c r="O732" s="1170">
        <v>-366410.99</v>
      </c>
      <c r="P732" s="1170">
        <v>-184279.26</v>
      </c>
      <c r="Q732" s="1170">
        <v>0</v>
      </c>
      <c r="R732" s="1170">
        <v>-156411.70000000001</v>
      </c>
      <c r="S732" s="1170">
        <v>193185.09</v>
      </c>
      <c r="T732" s="1170">
        <v>0</v>
      </c>
      <c r="U732" s="606"/>
      <c r="V732" s="606">
        <f t="shared" si="332"/>
        <v>-52113.009166666663</v>
      </c>
      <c r="W732" s="1084"/>
      <c r="X732" s="1085"/>
      <c r="Y732" s="591">
        <f t="shared" si="362"/>
        <v>0</v>
      </c>
      <c r="Z732" s="899">
        <f t="shared" si="362"/>
        <v>0</v>
      </c>
      <c r="AA732" s="899">
        <f t="shared" si="362"/>
        <v>0</v>
      </c>
      <c r="AB732" s="1080">
        <f t="shared" si="337"/>
        <v>0</v>
      </c>
      <c r="AC732" s="1079">
        <f t="shared" si="338"/>
        <v>0</v>
      </c>
      <c r="AD732" s="899">
        <f t="shared" si="349"/>
        <v>0</v>
      </c>
      <c r="AE732" s="903">
        <f t="shared" si="344"/>
        <v>0</v>
      </c>
      <c r="AF732" s="1080">
        <f t="shared" si="345"/>
        <v>0</v>
      </c>
      <c r="AG732" s="1081">
        <f t="shared" si="339"/>
        <v>0</v>
      </c>
      <c r="AH732" s="1079">
        <f t="shared" si="340"/>
        <v>0</v>
      </c>
      <c r="AI732" s="901">
        <f t="shared" si="360"/>
        <v>-52113.009166666663</v>
      </c>
      <c r="AJ732" s="899">
        <f t="shared" si="360"/>
        <v>0</v>
      </c>
      <c r="AK732" s="899">
        <f t="shared" si="360"/>
        <v>0</v>
      </c>
      <c r="AL732" s="1080">
        <f t="shared" si="341"/>
        <v>0</v>
      </c>
      <c r="AM732" s="1079">
        <f t="shared" si="342"/>
        <v>0</v>
      </c>
      <c r="AN732" s="899">
        <f t="shared" si="366"/>
        <v>0</v>
      </c>
      <c r="AO732" s="899">
        <f t="shared" si="367"/>
        <v>0</v>
      </c>
      <c r="AP732" s="899">
        <f t="shared" si="343"/>
        <v>0</v>
      </c>
      <c r="AQ732" s="1081">
        <f t="shared" si="346"/>
        <v>0</v>
      </c>
      <c r="AR732" s="1079">
        <f t="shared" si="333"/>
        <v>0</v>
      </c>
      <c r="AS732" s="153"/>
      <c r="AT732" s="1082"/>
      <c r="AU732" s="523"/>
      <c r="AV732" s="1083" t="str">
        <f t="shared" si="334"/>
        <v>CA</v>
      </c>
      <c r="AW732" s="1083" t="str">
        <f t="shared" si="334"/>
        <v>CL</v>
      </c>
      <c r="AX732" s="1083" t="str">
        <f t="shared" si="334"/>
        <v>AIC</v>
      </c>
      <c r="AY732" s="1083" t="str">
        <f t="shared" si="352"/>
        <v>ERB</v>
      </c>
      <c r="AZ732" s="1083" t="str">
        <f t="shared" si="352"/>
        <v>GRB</v>
      </c>
      <c r="BA732" s="1083" t="str">
        <f t="shared" si="352"/>
        <v>Non-Op</v>
      </c>
      <c r="BC732" s="623"/>
      <c r="BD732" s="623"/>
      <c r="BF732" s="623"/>
      <c r="BG732" s="623"/>
      <c r="BH732" s="623"/>
      <c r="BI732" s="623"/>
      <c r="BJ732" s="623"/>
      <c r="BK732" s="623"/>
      <c r="BL732" s="623"/>
      <c r="BN732" s="634"/>
    </row>
    <row r="733" spans="1:66" s="638" customFormat="1" ht="12" customHeight="1">
      <c r="A733" s="643">
        <v>18400143</v>
      </c>
      <c r="B733" s="644" t="s">
        <v>3986</v>
      </c>
      <c r="C733" s="634" t="s">
        <v>2017</v>
      </c>
      <c r="D733" s="635" t="s">
        <v>3098</v>
      </c>
      <c r="E733" s="635"/>
      <c r="F733" s="634"/>
      <c r="G733" s="635"/>
      <c r="H733" s="1168">
        <v>0</v>
      </c>
      <c r="I733" s="1168">
        <v>871216.36</v>
      </c>
      <c r="J733" s="1168">
        <v>-317640.88</v>
      </c>
      <c r="K733" s="1168">
        <v>0</v>
      </c>
      <c r="L733" s="1168">
        <v>-91502.77</v>
      </c>
      <c r="M733" s="1168">
        <v>-384811.28</v>
      </c>
      <c r="N733" s="1168">
        <v>0</v>
      </c>
      <c r="O733" s="1168">
        <v>649813.86</v>
      </c>
      <c r="P733" s="1168">
        <v>600495.88</v>
      </c>
      <c r="Q733" s="1168">
        <v>0</v>
      </c>
      <c r="R733" s="1168">
        <v>-598901.56000000006</v>
      </c>
      <c r="S733" s="1168">
        <v>-7293.7</v>
      </c>
      <c r="T733" s="1168">
        <v>0</v>
      </c>
      <c r="U733" s="567"/>
      <c r="V733" s="567">
        <f t="shared" si="332"/>
        <v>60114.659166666657</v>
      </c>
      <c r="W733" s="1084"/>
      <c r="X733" s="1085"/>
      <c r="Y733" s="591">
        <f t="shared" si="362"/>
        <v>0</v>
      </c>
      <c r="Z733" s="899">
        <f t="shared" si="362"/>
        <v>0</v>
      </c>
      <c r="AA733" s="899">
        <f t="shared" si="362"/>
        <v>0</v>
      </c>
      <c r="AB733" s="1080">
        <f t="shared" si="337"/>
        <v>0</v>
      </c>
      <c r="AC733" s="1079">
        <f t="shared" si="338"/>
        <v>0</v>
      </c>
      <c r="AD733" s="899">
        <f t="shared" si="349"/>
        <v>0</v>
      </c>
      <c r="AE733" s="903">
        <f t="shared" si="344"/>
        <v>0</v>
      </c>
      <c r="AF733" s="1080">
        <f t="shared" si="345"/>
        <v>0</v>
      </c>
      <c r="AG733" s="1081">
        <f t="shared" si="339"/>
        <v>0</v>
      </c>
      <c r="AH733" s="1079">
        <f t="shared" si="340"/>
        <v>0</v>
      </c>
      <c r="AI733" s="901">
        <f t="shared" si="360"/>
        <v>60114.659166666657</v>
      </c>
      <c r="AJ733" s="899">
        <f t="shared" si="360"/>
        <v>0</v>
      </c>
      <c r="AK733" s="899">
        <f t="shared" si="360"/>
        <v>0</v>
      </c>
      <c r="AL733" s="1080">
        <f t="shared" si="341"/>
        <v>0</v>
      </c>
      <c r="AM733" s="1079">
        <f t="shared" si="342"/>
        <v>0</v>
      </c>
      <c r="AN733" s="899">
        <f t="shared" si="366"/>
        <v>0</v>
      </c>
      <c r="AO733" s="899">
        <f t="shared" si="367"/>
        <v>0</v>
      </c>
      <c r="AP733" s="899">
        <f t="shared" si="343"/>
        <v>0</v>
      </c>
      <c r="AQ733" s="1081">
        <f t="shared" si="346"/>
        <v>0</v>
      </c>
      <c r="AR733" s="1079">
        <f t="shared" si="333"/>
        <v>0</v>
      </c>
      <c r="AS733" s="153"/>
      <c r="AT733" s="1082"/>
      <c r="AU733" s="523"/>
      <c r="AV733" s="1083" t="str">
        <f t="shared" si="334"/>
        <v>CA</v>
      </c>
      <c r="AW733" s="1083" t="str">
        <f t="shared" si="334"/>
        <v>CL</v>
      </c>
      <c r="AX733" s="1083" t="str">
        <f t="shared" si="334"/>
        <v>AIC</v>
      </c>
      <c r="AY733" s="1083" t="str">
        <f t="shared" si="352"/>
        <v>ERB</v>
      </c>
      <c r="AZ733" s="1083" t="str">
        <f t="shared" si="352"/>
        <v>GRB</v>
      </c>
      <c r="BA733" s="1083" t="str">
        <f t="shared" si="352"/>
        <v>Non-Op</v>
      </c>
      <c r="BC733" s="623"/>
      <c r="BD733" s="623"/>
      <c r="BF733" s="623"/>
      <c r="BG733" s="623"/>
      <c r="BH733" s="623"/>
      <c r="BI733" s="623"/>
      <c r="BJ733" s="623"/>
      <c r="BK733" s="623"/>
      <c r="BL733" s="623"/>
      <c r="BN733" s="634"/>
    </row>
    <row r="734" spans="1:66" s="638" customFormat="1" ht="12" customHeight="1">
      <c r="A734" s="643" t="s">
        <v>2898</v>
      </c>
      <c r="B734" s="644" t="s">
        <v>2898</v>
      </c>
      <c r="C734" s="634" t="s">
        <v>2993</v>
      </c>
      <c r="D734" s="635" t="s">
        <v>3098</v>
      </c>
      <c r="E734" s="635"/>
      <c r="F734" s="683">
        <v>43617</v>
      </c>
      <c r="G734" s="635"/>
      <c r="H734" s="1168">
        <v>0</v>
      </c>
      <c r="I734" s="1168">
        <v>0</v>
      </c>
      <c r="J734" s="1168">
        <v>0</v>
      </c>
      <c r="K734" s="1168">
        <v>0</v>
      </c>
      <c r="L734" s="1168">
        <v>0</v>
      </c>
      <c r="M734" s="1168">
        <v>0</v>
      </c>
      <c r="N734" s="1168">
        <v>0</v>
      </c>
      <c r="O734" s="1168">
        <v>0</v>
      </c>
      <c r="P734" s="1168">
        <v>0</v>
      </c>
      <c r="Q734" s="1168">
        <v>0</v>
      </c>
      <c r="R734" s="1168">
        <v>0</v>
      </c>
      <c r="S734" s="1168">
        <v>0</v>
      </c>
      <c r="T734" s="1168">
        <v>0</v>
      </c>
      <c r="U734" s="567"/>
      <c r="V734" s="567">
        <f t="shared" si="332"/>
        <v>0</v>
      </c>
      <c r="W734" s="1088"/>
      <c r="X734" s="1089"/>
      <c r="Y734" s="591">
        <f t="shared" si="362"/>
        <v>0</v>
      </c>
      <c r="Z734" s="899">
        <f t="shared" si="362"/>
        <v>0</v>
      </c>
      <c r="AA734" s="899">
        <f t="shared" si="362"/>
        <v>0</v>
      </c>
      <c r="AB734" s="1080">
        <f t="shared" si="337"/>
        <v>0</v>
      </c>
      <c r="AC734" s="1079">
        <f t="shared" si="338"/>
        <v>0</v>
      </c>
      <c r="AD734" s="899">
        <f t="shared" si="349"/>
        <v>0</v>
      </c>
      <c r="AE734" s="903">
        <f t="shared" si="344"/>
        <v>0</v>
      </c>
      <c r="AF734" s="1080">
        <f t="shared" si="345"/>
        <v>0</v>
      </c>
      <c r="AG734" s="1081">
        <f t="shared" si="339"/>
        <v>0</v>
      </c>
      <c r="AH734" s="1079">
        <f t="shared" si="340"/>
        <v>0</v>
      </c>
      <c r="AI734" s="901">
        <f t="shared" si="360"/>
        <v>0</v>
      </c>
      <c r="AJ734" s="899">
        <f t="shared" si="360"/>
        <v>0</v>
      </c>
      <c r="AK734" s="899">
        <f t="shared" si="360"/>
        <v>0</v>
      </c>
      <c r="AL734" s="1080">
        <f t="shared" si="341"/>
        <v>0</v>
      </c>
      <c r="AM734" s="1079">
        <f t="shared" si="342"/>
        <v>0</v>
      </c>
      <c r="AN734" s="899">
        <f t="shared" si="366"/>
        <v>0</v>
      </c>
      <c r="AO734" s="899">
        <f t="shared" si="367"/>
        <v>0</v>
      </c>
      <c r="AP734" s="899">
        <f t="shared" si="343"/>
        <v>0</v>
      </c>
      <c r="AQ734" s="1081">
        <f t="shared" ref="AQ734" si="369">SUM(AN734:AP734)</f>
        <v>0</v>
      </c>
      <c r="AR734" s="1079">
        <f t="shared" si="333"/>
        <v>0</v>
      </c>
      <c r="AS734" s="153"/>
      <c r="AT734" s="1082"/>
      <c r="AU734" s="523"/>
      <c r="AV734" s="1083" t="str">
        <f t="shared" si="334"/>
        <v>CA</v>
      </c>
      <c r="AW734" s="1083" t="str">
        <f t="shared" si="334"/>
        <v>CL</v>
      </c>
      <c r="AX734" s="1083" t="str">
        <f t="shared" si="334"/>
        <v>AIC</v>
      </c>
      <c r="AY734" s="1083" t="str">
        <f t="shared" si="352"/>
        <v>ERB</v>
      </c>
      <c r="AZ734" s="1083" t="str">
        <f t="shared" si="352"/>
        <v>GRB</v>
      </c>
      <c r="BA734" s="1083" t="str">
        <f t="shared" si="352"/>
        <v>Non-Op</v>
      </c>
      <c r="BC734" s="623"/>
      <c r="BD734" s="623"/>
      <c r="BF734" s="623"/>
      <c r="BG734" s="623"/>
      <c r="BH734" s="623"/>
      <c r="BI734" s="623"/>
      <c r="BJ734" s="623"/>
      <c r="BK734" s="623"/>
      <c r="BL734" s="623"/>
      <c r="BN734" s="634"/>
    </row>
    <row r="735" spans="1:66" s="638" customFormat="1" ht="12" customHeight="1">
      <c r="A735" s="645">
        <v>18400483</v>
      </c>
      <c r="B735" s="646" t="s">
        <v>3987</v>
      </c>
      <c r="C735" s="647" t="s">
        <v>2018</v>
      </c>
      <c r="D735" s="648" t="s">
        <v>3098</v>
      </c>
      <c r="E735" s="648"/>
      <c r="F735" s="647"/>
      <c r="G735" s="648"/>
      <c r="H735" s="1171">
        <v>0</v>
      </c>
      <c r="I735" s="1171">
        <v>0</v>
      </c>
      <c r="J735" s="1171">
        <v>0</v>
      </c>
      <c r="K735" s="1171">
        <v>0</v>
      </c>
      <c r="L735" s="1171">
        <v>0</v>
      </c>
      <c r="M735" s="1171">
        <v>0</v>
      </c>
      <c r="N735" s="1171">
        <v>0</v>
      </c>
      <c r="O735" s="1171">
        <v>0</v>
      </c>
      <c r="P735" s="1171">
        <v>0</v>
      </c>
      <c r="Q735" s="1171">
        <v>0</v>
      </c>
      <c r="R735" s="1171">
        <v>0</v>
      </c>
      <c r="S735" s="1171">
        <v>0</v>
      </c>
      <c r="T735" s="1171">
        <v>0</v>
      </c>
      <c r="U735" s="569"/>
      <c r="V735" s="569">
        <f t="shared" si="332"/>
        <v>0</v>
      </c>
      <c r="W735" s="1084"/>
      <c r="X735" s="1085"/>
      <c r="Y735" s="591">
        <f t="shared" si="362"/>
        <v>0</v>
      </c>
      <c r="Z735" s="899">
        <f t="shared" si="362"/>
        <v>0</v>
      </c>
      <c r="AA735" s="899">
        <f t="shared" si="362"/>
        <v>0</v>
      </c>
      <c r="AB735" s="1080">
        <f t="shared" si="337"/>
        <v>0</v>
      </c>
      <c r="AC735" s="1079">
        <f t="shared" si="338"/>
        <v>0</v>
      </c>
      <c r="AD735" s="899">
        <f t="shared" si="349"/>
        <v>0</v>
      </c>
      <c r="AE735" s="903">
        <f t="shared" si="344"/>
        <v>0</v>
      </c>
      <c r="AF735" s="1080">
        <f t="shared" si="345"/>
        <v>0</v>
      </c>
      <c r="AG735" s="1081">
        <f t="shared" si="339"/>
        <v>0</v>
      </c>
      <c r="AH735" s="1079">
        <f t="shared" si="340"/>
        <v>0</v>
      </c>
      <c r="AI735" s="901">
        <f t="shared" si="360"/>
        <v>0</v>
      </c>
      <c r="AJ735" s="899">
        <f t="shared" si="360"/>
        <v>0</v>
      </c>
      <c r="AK735" s="899">
        <f t="shared" si="360"/>
        <v>0</v>
      </c>
      <c r="AL735" s="1080">
        <f t="shared" si="341"/>
        <v>0</v>
      </c>
      <c r="AM735" s="1079">
        <f t="shared" si="342"/>
        <v>0</v>
      </c>
      <c r="AN735" s="899">
        <f t="shared" si="366"/>
        <v>0</v>
      </c>
      <c r="AO735" s="899">
        <f t="shared" si="367"/>
        <v>0</v>
      </c>
      <c r="AP735" s="899">
        <f t="shared" si="343"/>
        <v>0</v>
      </c>
      <c r="AQ735" s="1081">
        <f t="shared" si="346"/>
        <v>0</v>
      </c>
      <c r="AR735" s="1079">
        <f t="shared" si="333"/>
        <v>0</v>
      </c>
      <c r="AS735" s="153"/>
      <c r="AT735" s="1082"/>
      <c r="AU735" s="523"/>
      <c r="AV735" s="1083" t="str">
        <f t="shared" si="334"/>
        <v>CA</v>
      </c>
      <c r="AW735" s="1083" t="str">
        <f t="shared" si="334"/>
        <v>CL</v>
      </c>
      <c r="AX735" s="1083" t="str">
        <f t="shared" si="334"/>
        <v>AIC</v>
      </c>
      <c r="AY735" s="1083" t="str">
        <f t="shared" si="352"/>
        <v>ERB</v>
      </c>
      <c r="AZ735" s="1083" t="str">
        <f t="shared" si="352"/>
        <v>GRB</v>
      </c>
      <c r="BA735" s="1083" t="str">
        <f t="shared" si="352"/>
        <v>Non-Op</v>
      </c>
      <c r="BC735" s="623"/>
      <c r="BD735" s="623"/>
      <c r="BF735" s="623"/>
      <c r="BG735" s="623"/>
      <c r="BH735" s="623"/>
      <c r="BI735" s="623"/>
      <c r="BJ735" s="623"/>
      <c r="BK735" s="623"/>
      <c r="BL735" s="623"/>
      <c r="BN735" s="634"/>
    </row>
    <row r="736" spans="1:66" s="638" customFormat="1" ht="12" customHeight="1">
      <c r="A736" s="979">
        <v>18401013</v>
      </c>
      <c r="B736" s="656" t="s">
        <v>3988</v>
      </c>
      <c r="C736" s="639" t="s">
        <v>2019</v>
      </c>
      <c r="D736" s="640" t="s">
        <v>3098</v>
      </c>
      <c r="E736" s="640"/>
      <c r="F736" s="639"/>
      <c r="G736" s="640"/>
      <c r="H736" s="1172">
        <v>0</v>
      </c>
      <c r="I736" s="1172">
        <v>0</v>
      </c>
      <c r="J736" s="1172">
        <v>0</v>
      </c>
      <c r="K736" s="1172">
        <v>0</v>
      </c>
      <c r="L736" s="1172">
        <v>0</v>
      </c>
      <c r="M736" s="1172">
        <v>0</v>
      </c>
      <c r="N736" s="1172">
        <v>0</v>
      </c>
      <c r="O736" s="1172">
        <v>0</v>
      </c>
      <c r="P736" s="1172">
        <v>0</v>
      </c>
      <c r="Q736" s="1172">
        <v>0</v>
      </c>
      <c r="R736" s="1172">
        <v>0</v>
      </c>
      <c r="S736" s="1172">
        <v>0</v>
      </c>
      <c r="T736" s="1172">
        <v>0</v>
      </c>
      <c r="U736" s="607"/>
      <c r="V736" s="607">
        <f t="shared" ref="V736:V813" si="370">(H736+T736+SUM(I736:S736)*2)/24</f>
        <v>0</v>
      </c>
      <c r="W736" s="1084"/>
      <c r="X736" s="1085"/>
      <c r="Y736" s="591">
        <f t="shared" si="362"/>
        <v>0</v>
      </c>
      <c r="Z736" s="899">
        <f t="shared" si="362"/>
        <v>0</v>
      </c>
      <c r="AA736" s="899">
        <f t="shared" si="362"/>
        <v>0</v>
      </c>
      <c r="AB736" s="1080">
        <f t="shared" si="337"/>
        <v>0</v>
      </c>
      <c r="AC736" s="1079">
        <f t="shared" si="338"/>
        <v>0</v>
      </c>
      <c r="AD736" s="899">
        <f t="shared" si="349"/>
        <v>0</v>
      </c>
      <c r="AE736" s="903">
        <f t="shared" si="344"/>
        <v>0</v>
      </c>
      <c r="AF736" s="1080">
        <f t="shared" si="345"/>
        <v>0</v>
      </c>
      <c r="AG736" s="1081">
        <f t="shared" si="339"/>
        <v>0</v>
      </c>
      <c r="AH736" s="1079">
        <f t="shared" si="340"/>
        <v>0</v>
      </c>
      <c r="AI736" s="901">
        <f t="shared" si="360"/>
        <v>0</v>
      </c>
      <c r="AJ736" s="899">
        <f t="shared" si="360"/>
        <v>0</v>
      </c>
      <c r="AK736" s="899">
        <f t="shared" si="360"/>
        <v>0</v>
      </c>
      <c r="AL736" s="1080">
        <f t="shared" si="341"/>
        <v>0</v>
      </c>
      <c r="AM736" s="1079">
        <f t="shared" si="342"/>
        <v>0</v>
      </c>
      <c r="AN736" s="899">
        <f t="shared" si="366"/>
        <v>0</v>
      </c>
      <c r="AO736" s="899">
        <f t="shared" si="367"/>
        <v>0</v>
      </c>
      <c r="AP736" s="899">
        <f t="shared" si="343"/>
        <v>0</v>
      </c>
      <c r="AQ736" s="1081">
        <f t="shared" si="346"/>
        <v>0</v>
      </c>
      <c r="AR736" s="1079">
        <f t="shared" si="333"/>
        <v>0</v>
      </c>
      <c r="AS736" s="153"/>
      <c r="AT736" s="1082"/>
      <c r="AU736" s="523"/>
      <c r="AV736" s="1083" t="str">
        <f t="shared" si="334"/>
        <v>CA</v>
      </c>
      <c r="AW736" s="1083" t="str">
        <f t="shared" si="334"/>
        <v>CL</v>
      </c>
      <c r="AX736" s="1083" t="str">
        <f t="shared" si="334"/>
        <v>AIC</v>
      </c>
      <c r="AY736" s="1083" t="str">
        <f t="shared" si="352"/>
        <v>ERB</v>
      </c>
      <c r="AZ736" s="1083" t="str">
        <f t="shared" si="352"/>
        <v>GRB</v>
      </c>
      <c r="BA736" s="1083" t="str">
        <f t="shared" si="352"/>
        <v>Non-Op</v>
      </c>
      <c r="BC736" s="623"/>
      <c r="BD736" s="623"/>
      <c r="BF736" s="623"/>
      <c r="BG736" s="623"/>
      <c r="BH736" s="623"/>
      <c r="BI736" s="623"/>
      <c r="BJ736" s="623"/>
      <c r="BK736" s="623"/>
      <c r="BL736" s="623"/>
      <c r="BN736" s="634"/>
    </row>
    <row r="737" spans="1:66" s="638" customFormat="1" ht="12" customHeight="1">
      <c r="A737" s="687">
        <v>18401103</v>
      </c>
      <c r="B737" s="648" t="s">
        <v>3989</v>
      </c>
      <c r="C737" s="647" t="s">
        <v>2020</v>
      </c>
      <c r="D737" s="648" t="s">
        <v>3098</v>
      </c>
      <c r="E737" s="648"/>
      <c r="F737" s="654">
        <v>43237</v>
      </c>
      <c r="G737" s="648"/>
      <c r="H737" s="1171">
        <v>-0.01</v>
      </c>
      <c r="I737" s="1171">
        <v>-0.01</v>
      </c>
      <c r="J737" s="1171">
        <v>-0.01</v>
      </c>
      <c r="K737" s="1171">
        <v>-0.01</v>
      </c>
      <c r="L737" s="1171">
        <v>-0.01</v>
      </c>
      <c r="M737" s="1171">
        <v>-0.01</v>
      </c>
      <c r="N737" s="1171">
        <v>-0.01</v>
      </c>
      <c r="O737" s="1171">
        <v>-0.01</v>
      </c>
      <c r="P737" s="1171">
        <v>-0.01</v>
      </c>
      <c r="Q737" s="1171">
        <v>-0.01</v>
      </c>
      <c r="R737" s="1171">
        <v>-0.01</v>
      </c>
      <c r="S737" s="1171">
        <v>-0.01</v>
      </c>
      <c r="T737" s="1171">
        <v>0</v>
      </c>
      <c r="U737" s="569"/>
      <c r="V737" s="569">
        <f t="shared" si="370"/>
        <v>-9.5833333333333326E-3</v>
      </c>
      <c r="W737" s="1090"/>
      <c r="X737" s="1091"/>
      <c r="Y737" s="591">
        <f t="shared" si="362"/>
        <v>0</v>
      </c>
      <c r="Z737" s="899">
        <f t="shared" si="362"/>
        <v>0</v>
      </c>
      <c r="AA737" s="899">
        <f t="shared" si="362"/>
        <v>0</v>
      </c>
      <c r="AB737" s="1080">
        <f t="shared" si="337"/>
        <v>0</v>
      </c>
      <c r="AC737" s="1079">
        <f t="shared" si="338"/>
        <v>0</v>
      </c>
      <c r="AD737" s="899">
        <f t="shared" si="349"/>
        <v>0</v>
      </c>
      <c r="AE737" s="903">
        <f t="shared" si="344"/>
        <v>0</v>
      </c>
      <c r="AF737" s="1080">
        <f t="shared" si="345"/>
        <v>0</v>
      </c>
      <c r="AG737" s="1081">
        <f t="shared" si="339"/>
        <v>0</v>
      </c>
      <c r="AH737" s="1079">
        <f t="shared" si="340"/>
        <v>0</v>
      </c>
      <c r="AI737" s="901">
        <f t="shared" si="360"/>
        <v>-9.5833333333333326E-3</v>
      </c>
      <c r="AJ737" s="899">
        <f t="shared" si="360"/>
        <v>0</v>
      </c>
      <c r="AK737" s="899">
        <f t="shared" si="360"/>
        <v>0</v>
      </c>
      <c r="AL737" s="1080">
        <f t="shared" si="341"/>
        <v>0</v>
      </c>
      <c r="AM737" s="1079">
        <f t="shared" si="342"/>
        <v>0</v>
      </c>
      <c r="AN737" s="899">
        <f t="shared" si="366"/>
        <v>0</v>
      </c>
      <c r="AO737" s="899">
        <f t="shared" si="367"/>
        <v>0</v>
      </c>
      <c r="AP737" s="899">
        <f t="shared" si="343"/>
        <v>0</v>
      </c>
      <c r="AQ737" s="1081">
        <f t="shared" si="346"/>
        <v>0</v>
      </c>
      <c r="AR737" s="1079">
        <f t="shared" ref="AR737:AR814" si="371">AQ737-AL737</f>
        <v>0</v>
      </c>
      <c r="AS737" s="153"/>
      <c r="AT737" s="1082"/>
      <c r="AU737" s="523"/>
      <c r="AV737" s="1083" t="str">
        <f t="shared" ref="AV737:AX814" si="372">IF(VALUE(Y737),AV$7,IF(ISBLANK(Y737),"",AV$7))</f>
        <v>CA</v>
      </c>
      <c r="AW737" s="1083" t="str">
        <f t="shared" si="372"/>
        <v>CL</v>
      </c>
      <c r="AX737" s="1083" t="str">
        <f t="shared" si="372"/>
        <v>AIC</v>
      </c>
      <c r="AY737" s="1083" t="str">
        <f t="shared" si="352"/>
        <v>ERB</v>
      </c>
      <c r="AZ737" s="1083" t="str">
        <f t="shared" si="352"/>
        <v>GRB</v>
      </c>
      <c r="BA737" s="1083" t="str">
        <f t="shared" si="352"/>
        <v>Non-Op</v>
      </c>
      <c r="BC737" s="623"/>
      <c r="BD737" s="623"/>
      <c r="BF737" s="623"/>
      <c r="BG737" s="623"/>
      <c r="BH737" s="623"/>
      <c r="BI737" s="623"/>
      <c r="BJ737" s="623"/>
      <c r="BK737" s="623"/>
      <c r="BL737" s="623"/>
      <c r="BN737" s="634"/>
    </row>
    <row r="738" spans="1:66" s="638" customFormat="1" ht="12" customHeight="1">
      <c r="A738" s="687">
        <v>18401173</v>
      </c>
      <c r="B738" s="648" t="s">
        <v>3990</v>
      </c>
      <c r="C738" s="647" t="s">
        <v>3161</v>
      </c>
      <c r="D738" s="648" t="s">
        <v>3098</v>
      </c>
      <c r="E738" s="648"/>
      <c r="F738" s="654">
        <v>43862</v>
      </c>
      <c r="G738" s="648"/>
      <c r="H738" s="1171"/>
      <c r="I738" s="1171"/>
      <c r="J738" s="1171">
        <v>5482.01</v>
      </c>
      <c r="K738" s="1171">
        <v>0</v>
      </c>
      <c r="L738" s="1171">
        <v>0</v>
      </c>
      <c r="M738" s="1171">
        <v>0</v>
      </c>
      <c r="N738" s="1171">
        <v>0</v>
      </c>
      <c r="O738" s="1171">
        <v>0</v>
      </c>
      <c r="P738" s="1171">
        <v>0</v>
      </c>
      <c r="Q738" s="1171">
        <v>0</v>
      </c>
      <c r="R738" s="1171">
        <v>0</v>
      </c>
      <c r="S738" s="1171">
        <v>0</v>
      </c>
      <c r="T738" s="1171">
        <v>0</v>
      </c>
      <c r="U738" s="569"/>
      <c r="V738" s="569">
        <f t="shared" si="370"/>
        <v>456.8341666666667</v>
      </c>
      <c r="W738" s="1092"/>
      <c r="X738" s="1093"/>
      <c r="Y738" s="591">
        <f t="shared" si="362"/>
        <v>0</v>
      </c>
      <c r="Z738" s="899">
        <f t="shared" si="362"/>
        <v>0</v>
      </c>
      <c r="AA738" s="899">
        <f t="shared" si="362"/>
        <v>0</v>
      </c>
      <c r="AB738" s="1080">
        <f t="shared" si="337"/>
        <v>0</v>
      </c>
      <c r="AC738" s="1079">
        <f t="shared" si="338"/>
        <v>0</v>
      </c>
      <c r="AD738" s="899">
        <f t="shared" si="349"/>
        <v>0</v>
      </c>
      <c r="AE738" s="903">
        <f t="shared" si="344"/>
        <v>0</v>
      </c>
      <c r="AF738" s="1080">
        <f t="shared" si="345"/>
        <v>0</v>
      </c>
      <c r="AG738" s="1081">
        <f t="shared" si="339"/>
        <v>0</v>
      </c>
      <c r="AH738" s="1079">
        <f t="shared" si="340"/>
        <v>0</v>
      </c>
      <c r="AI738" s="901">
        <f t="shared" si="360"/>
        <v>456.8341666666667</v>
      </c>
      <c r="AJ738" s="899">
        <f t="shared" si="360"/>
        <v>0</v>
      </c>
      <c r="AK738" s="899">
        <f t="shared" si="360"/>
        <v>0</v>
      </c>
      <c r="AL738" s="1080">
        <f t="shared" si="341"/>
        <v>0</v>
      </c>
      <c r="AM738" s="1079">
        <f t="shared" si="342"/>
        <v>0</v>
      </c>
      <c r="AN738" s="899">
        <f t="shared" si="366"/>
        <v>0</v>
      </c>
      <c r="AO738" s="899">
        <f t="shared" si="367"/>
        <v>0</v>
      </c>
      <c r="AP738" s="899">
        <f t="shared" si="343"/>
        <v>0</v>
      </c>
      <c r="AQ738" s="1081">
        <f t="shared" ref="AQ738" si="373">SUM(AN738:AP738)</f>
        <v>0</v>
      </c>
      <c r="AR738" s="1079">
        <f t="shared" si="371"/>
        <v>0</v>
      </c>
      <c r="AS738" s="153"/>
      <c r="AT738" s="1082"/>
      <c r="AU738" s="523"/>
      <c r="AV738" s="1083" t="str">
        <f t="shared" si="372"/>
        <v>CA</v>
      </c>
      <c r="AW738" s="1083" t="str">
        <f t="shared" si="372"/>
        <v>CL</v>
      </c>
      <c r="AX738" s="1083" t="str">
        <f t="shared" si="372"/>
        <v>AIC</v>
      </c>
      <c r="AY738" s="1083" t="str">
        <f t="shared" si="352"/>
        <v>ERB</v>
      </c>
      <c r="AZ738" s="1083" t="str">
        <f t="shared" si="352"/>
        <v>GRB</v>
      </c>
      <c r="BA738" s="1083" t="str">
        <f t="shared" si="352"/>
        <v>Non-Op</v>
      </c>
      <c r="BC738" s="623"/>
      <c r="BD738" s="623"/>
      <c r="BF738" s="623"/>
      <c r="BG738" s="623"/>
      <c r="BH738" s="623"/>
      <c r="BI738" s="623"/>
      <c r="BJ738" s="623"/>
      <c r="BK738" s="623"/>
      <c r="BL738" s="623"/>
      <c r="BN738" s="634"/>
    </row>
    <row r="739" spans="1:66" s="638" customFormat="1" ht="12" customHeight="1">
      <c r="A739" s="645">
        <v>18401191</v>
      </c>
      <c r="B739" s="646" t="s">
        <v>3991</v>
      </c>
      <c r="C739" s="647" t="s">
        <v>2021</v>
      </c>
      <c r="D739" s="648" t="s">
        <v>3098</v>
      </c>
      <c r="E739" s="648"/>
      <c r="F739" s="654">
        <v>42933</v>
      </c>
      <c r="G739" s="648"/>
      <c r="H739" s="1171">
        <v>0</v>
      </c>
      <c r="I739" s="1171">
        <v>-921420.64</v>
      </c>
      <c r="J739" s="1171">
        <v>-880407.82</v>
      </c>
      <c r="K739" s="1171">
        <v>-708148.53</v>
      </c>
      <c r="L739" s="1171">
        <v>-587844.93999999994</v>
      </c>
      <c r="M739" s="1171">
        <v>-597348.80000000005</v>
      </c>
      <c r="N739" s="1171">
        <v>-661663.80000000005</v>
      </c>
      <c r="O739" s="1171">
        <v>-655842.25</v>
      </c>
      <c r="P739" s="1171">
        <v>-525438.06000000006</v>
      </c>
      <c r="Q739" s="1171">
        <v>-470803.72</v>
      </c>
      <c r="R739" s="1171">
        <v>-386391.71</v>
      </c>
      <c r="S739" s="1171">
        <v>-17693.11</v>
      </c>
      <c r="T739" s="1171">
        <v>0</v>
      </c>
      <c r="U739" s="569"/>
      <c r="V739" s="569">
        <f t="shared" si="370"/>
        <v>-534416.94833333336</v>
      </c>
      <c r="W739" s="1090"/>
      <c r="X739" s="1091"/>
      <c r="Y739" s="591">
        <f t="shared" si="362"/>
        <v>0</v>
      </c>
      <c r="Z739" s="899">
        <f t="shared" si="362"/>
        <v>0</v>
      </c>
      <c r="AA739" s="899">
        <f t="shared" si="362"/>
        <v>0</v>
      </c>
      <c r="AB739" s="1080">
        <f t="shared" ref="AB739:AB816" si="374">T739-SUM(Y739:AA739)</f>
        <v>0</v>
      </c>
      <c r="AC739" s="1079">
        <f t="shared" ref="AC739:AC816" si="375">T739-SUM(Y739:AA739)-AB739</f>
        <v>0</v>
      </c>
      <c r="AD739" s="899">
        <f t="shared" si="349"/>
        <v>0</v>
      </c>
      <c r="AE739" s="903">
        <f t="shared" si="344"/>
        <v>0</v>
      </c>
      <c r="AF739" s="1080">
        <f t="shared" si="345"/>
        <v>0</v>
      </c>
      <c r="AG739" s="1081">
        <f t="shared" ref="AG739:AG816" si="376">SUM(AD739:AF739)</f>
        <v>0</v>
      </c>
      <c r="AH739" s="1079">
        <f t="shared" ref="AH739:AH816" si="377">AG739-AB739</f>
        <v>0</v>
      </c>
      <c r="AI739" s="901">
        <f t="shared" si="360"/>
        <v>-534416.94833333336</v>
      </c>
      <c r="AJ739" s="899">
        <f t="shared" si="360"/>
        <v>0</v>
      </c>
      <c r="AK739" s="899">
        <f t="shared" si="360"/>
        <v>0</v>
      </c>
      <c r="AL739" s="1080">
        <f t="shared" ref="AL739:AL816" si="378">V739-SUM(AI739:AK739)</f>
        <v>0</v>
      </c>
      <c r="AM739" s="1079">
        <f t="shared" ref="AM739:AM816" si="379">V739-SUM(AI739:AK739)-AL739</f>
        <v>0</v>
      </c>
      <c r="AN739" s="899">
        <f t="shared" si="366"/>
        <v>0</v>
      </c>
      <c r="AO739" s="899">
        <f t="shared" si="367"/>
        <v>0</v>
      </c>
      <c r="AP739" s="899">
        <f t="shared" ref="AP739:AP816" si="380">IF($D739=AP$5,$V739,IF($D739=AP$4, $V739*$AL$2,0))</f>
        <v>0</v>
      </c>
      <c r="AQ739" s="1081">
        <f t="shared" si="346"/>
        <v>0</v>
      </c>
      <c r="AR739" s="1079">
        <f t="shared" si="371"/>
        <v>0</v>
      </c>
      <c r="AS739" s="153"/>
      <c r="AT739" s="1082"/>
      <c r="AU739" s="523"/>
      <c r="AV739" s="1083" t="str">
        <f t="shared" si="372"/>
        <v>CA</v>
      </c>
      <c r="AW739" s="1083" t="str">
        <f t="shared" si="372"/>
        <v>CL</v>
      </c>
      <c r="AX739" s="1083" t="str">
        <f t="shared" si="372"/>
        <v>AIC</v>
      </c>
      <c r="AY739" s="1083" t="str">
        <f t="shared" si="352"/>
        <v>ERB</v>
      </c>
      <c r="AZ739" s="1083" t="str">
        <f t="shared" si="352"/>
        <v>GRB</v>
      </c>
      <c r="BA739" s="1083" t="str">
        <f t="shared" si="352"/>
        <v>Non-Op</v>
      </c>
      <c r="BC739" s="623"/>
      <c r="BD739" s="623"/>
      <c r="BF739" s="623"/>
      <c r="BG739" s="623"/>
      <c r="BH739" s="623"/>
      <c r="BI739" s="623"/>
      <c r="BJ739" s="623"/>
      <c r="BK739" s="623"/>
      <c r="BL739" s="623"/>
      <c r="BN739" s="634"/>
    </row>
    <row r="740" spans="1:66" s="638" customFormat="1" ht="12" customHeight="1">
      <c r="A740" s="645">
        <v>18401192</v>
      </c>
      <c r="B740" s="646" t="s">
        <v>3992</v>
      </c>
      <c r="C740" s="647" t="s">
        <v>2022</v>
      </c>
      <c r="D740" s="648" t="s">
        <v>3098</v>
      </c>
      <c r="E740" s="648"/>
      <c r="F740" s="654">
        <v>42933</v>
      </c>
      <c r="G740" s="648"/>
      <c r="H740" s="1171">
        <v>0</v>
      </c>
      <c r="I740" s="1171">
        <v>104156.16</v>
      </c>
      <c r="J740" s="1171">
        <v>19963.52</v>
      </c>
      <c r="K740" s="1171">
        <v>-32488.53</v>
      </c>
      <c r="L740" s="1171">
        <v>-108879.87</v>
      </c>
      <c r="M740" s="1171">
        <v>-199670.29</v>
      </c>
      <c r="N740" s="1171">
        <v>-364306.61</v>
      </c>
      <c r="O740" s="1171">
        <v>-481585.33</v>
      </c>
      <c r="P740" s="1171">
        <v>-480780.49</v>
      </c>
      <c r="Q740" s="1171">
        <v>-486738.78</v>
      </c>
      <c r="R740" s="1171">
        <v>-478105.81</v>
      </c>
      <c r="S740" s="1171">
        <v>-229419.26</v>
      </c>
      <c r="T740" s="1171">
        <v>0</v>
      </c>
      <c r="U740" s="569"/>
      <c r="V740" s="569">
        <f t="shared" si="370"/>
        <v>-228154.60750000001</v>
      </c>
      <c r="W740" s="1090"/>
      <c r="X740" s="1091"/>
      <c r="Y740" s="591">
        <f t="shared" si="362"/>
        <v>0</v>
      </c>
      <c r="Z740" s="899">
        <f t="shared" si="362"/>
        <v>0</v>
      </c>
      <c r="AA740" s="899">
        <f t="shared" si="362"/>
        <v>0</v>
      </c>
      <c r="AB740" s="1080">
        <f t="shared" si="374"/>
        <v>0</v>
      </c>
      <c r="AC740" s="1079">
        <f t="shared" si="375"/>
        <v>0</v>
      </c>
      <c r="AD740" s="899">
        <f t="shared" si="349"/>
        <v>0</v>
      </c>
      <c r="AE740" s="903">
        <f t="shared" si="344"/>
        <v>0</v>
      </c>
      <c r="AF740" s="1080">
        <f t="shared" si="345"/>
        <v>0</v>
      </c>
      <c r="AG740" s="1081">
        <f t="shared" si="376"/>
        <v>0</v>
      </c>
      <c r="AH740" s="1079">
        <f t="shared" si="377"/>
        <v>0</v>
      </c>
      <c r="AI740" s="901">
        <f t="shared" si="360"/>
        <v>-228154.60750000001</v>
      </c>
      <c r="AJ740" s="899">
        <f t="shared" si="360"/>
        <v>0</v>
      </c>
      <c r="AK740" s="899">
        <f t="shared" si="360"/>
        <v>0</v>
      </c>
      <c r="AL740" s="1080">
        <f t="shared" si="378"/>
        <v>0</v>
      </c>
      <c r="AM740" s="1079">
        <f t="shared" si="379"/>
        <v>0</v>
      </c>
      <c r="AN740" s="899">
        <f t="shared" si="366"/>
        <v>0</v>
      </c>
      <c r="AO740" s="899">
        <f t="shared" si="367"/>
        <v>0</v>
      </c>
      <c r="AP740" s="899">
        <f t="shared" si="380"/>
        <v>0</v>
      </c>
      <c r="AQ740" s="1081">
        <f t="shared" si="346"/>
        <v>0</v>
      </c>
      <c r="AR740" s="1079">
        <f t="shared" si="371"/>
        <v>0</v>
      </c>
      <c r="AS740" s="153"/>
      <c r="AT740" s="1082"/>
      <c r="AU740" s="523"/>
      <c r="AV740" s="1083" t="str">
        <f t="shared" si="372"/>
        <v>CA</v>
      </c>
      <c r="AW740" s="1083" t="str">
        <f t="shared" si="372"/>
        <v>CL</v>
      </c>
      <c r="AX740" s="1083" t="str">
        <f t="shared" si="372"/>
        <v>AIC</v>
      </c>
      <c r="AY740" s="1083" t="str">
        <f t="shared" si="352"/>
        <v>ERB</v>
      </c>
      <c r="AZ740" s="1083" t="str">
        <f t="shared" si="352"/>
        <v>GRB</v>
      </c>
      <c r="BA740" s="1083" t="str">
        <f t="shared" si="352"/>
        <v>Non-Op</v>
      </c>
      <c r="BC740" s="623"/>
      <c r="BD740" s="623"/>
      <c r="BF740" s="623"/>
      <c r="BG740" s="623"/>
      <c r="BH740" s="623"/>
      <c r="BI740" s="623"/>
      <c r="BJ740" s="623"/>
      <c r="BK740" s="623"/>
      <c r="BL740" s="623"/>
      <c r="BN740" s="634"/>
    </row>
    <row r="741" spans="1:66" s="638" customFormat="1" ht="12" customHeight="1">
      <c r="A741" s="651">
        <v>18401193</v>
      </c>
      <c r="B741" s="660" t="s">
        <v>3993</v>
      </c>
      <c r="C741" s="639" t="s">
        <v>2023</v>
      </c>
      <c r="D741" s="640" t="s">
        <v>3098</v>
      </c>
      <c r="E741" s="640"/>
      <c r="F741" s="653">
        <v>42933</v>
      </c>
      <c r="G741" s="640"/>
      <c r="H741" s="1170">
        <v>0</v>
      </c>
      <c r="I741" s="1170">
        <v>186328.66</v>
      </c>
      <c r="J741" s="1170">
        <v>72252.009999999995</v>
      </c>
      <c r="K741" s="1170">
        <v>-66617.25</v>
      </c>
      <c r="L741" s="1170">
        <v>-155121.16</v>
      </c>
      <c r="M741" s="1170">
        <v>-240763.22</v>
      </c>
      <c r="N741" s="1170">
        <v>-304767.61</v>
      </c>
      <c r="O741" s="1170">
        <v>-356819.44</v>
      </c>
      <c r="P741" s="1170">
        <v>-348832.46</v>
      </c>
      <c r="Q741" s="1170">
        <v>-341779.42</v>
      </c>
      <c r="R741" s="1170">
        <v>-304588.36</v>
      </c>
      <c r="S741" s="1170">
        <v>-158616.01</v>
      </c>
      <c r="T741" s="1170">
        <v>0</v>
      </c>
      <c r="U741" s="606"/>
      <c r="V741" s="606">
        <f t="shared" si="370"/>
        <v>-168277.02166666667</v>
      </c>
      <c r="W741" s="1090"/>
      <c r="X741" s="1091"/>
      <c r="Y741" s="591">
        <f t="shared" si="362"/>
        <v>0</v>
      </c>
      <c r="Z741" s="899">
        <f t="shared" si="362"/>
        <v>0</v>
      </c>
      <c r="AA741" s="899">
        <f t="shared" si="362"/>
        <v>0</v>
      </c>
      <c r="AB741" s="1080">
        <f t="shared" si="374"/>
        <v>0</v>
      </c>
      <c r="AC741" s="1079">
        <f t="shared" si="375"/>
        <v>0</v>
      </c>
      <c r="AD741" s="899">
        <f t="shared" si="349"/>
        <v>0</v>
      </c>
      <c r="AE741" s="903">
        <f t="shared" si="344"/>
        <v>0</v>
      </c>
      <c r="AF741" s="1080">
        <f t="shared" si="345"/>
        <v>0</v>
      </c>
      <c r="AG741" s="1081">
        <f t="shared" si="376"/>
        <v>0</v>
      </c>
      <c r="AH741" s="1079">
        <f t="shared" si="377"/>
        <v>0</v>
      </c>
      <c r="AI741" s="901">
        <f t="shared" si="360"/>
        <v>-168277.02166666667</v>
      </c>
      <c r="AJ741" s="899">
        <f t="shared" si="360"/>
        <v>0</v>
      </c>
      <c r="AK741" s="899">
        <f t="shared" si="360"/>
        <v>0</v>
      </c>
      <c r="AL741" s="1080">
        <f t="shared" si="378"/>
        <v>0</v>
      </c>
      <c r="AM741" s="1079">
        <f t="shared" si="379"/>
        <v>0</v>
      </c>
      <c r="AN741" s="899">
        <f t="shared" si="366"/>
        <v>0</v>
      </c>
      <c r="AO741" s="899">
        <f t="shared" si="367"/>
        <v>0</v>
      </c>
      <c r="AP741" s="899">
        <f t="shared" si="380"/>
        <v>0</v>
      </c>
      <c r="AQ741" s="1081">
        <f t="shared" si="346"/>
        <v>0</v>
      </c>
      <c r="AR741" s="1079">
        <f t="shared" si="371"/>
        <v>0</v>
      </c>
      <c r="AS741" s="153"/>
      <c r="AT741" s="1082"/>
      <c r="AU741" s="523"/>
      <c r="AV741" s="1083" t="str">
        <f t="shared" si="372"/>
        <v>CA</v>
      </c>
      <c r="AW741" s="1083" t="str">
        <f t="shared" si="372"/>
        <v>CL</v>
      </c>
      <c r="AX741" s="1083" t="str">
        <f t="shared" si="372"/>
        <v>AIC</v>
      </c>
      <c r="AY741" s="1083" t="str">
        <f t="shared" si="352"/>
        <v>ERB</v>
      </c>
      <c r="AZ741" s="1083" t="str">
        <f t="shared" si="352"/>
        <v>GRB</v>
      </c>
      <c r="BA741" s="1083" t="str">
        <f t="shared" si="352"/>
        <v>Non-Op</v>
      </c>
      <c r="BC741" s="623"/>
      <c r="BD741" s="623"/>
      <c r="BF741" s="623"/>
      <c r="BG741" s="623"/>
      <c r="BH741" s="623"/>
      <c r="BI741" s="623"/>
      <c r="BJ741" s="623"/>
      <c r="BK741" s="623"/>
      <c r="BL741" s="623"/>
      <c r="BN741" s="634"/>
    </row>
    <row r="742" spans="1:66" s="638" customFormat="1" ht="12" customHeight="1">
      <c r="A742" s="651">
        <v>18401201</v>
      </c>
      <c r="B742" s="660" t="s">
        <v>3994</v>
      </c>
      <c r="C742" s="639" t="s">
        <v>2024</v>
      </c>
      <c r="D742" s="640" t="s">
        <v>3098</v>
      </c>
      <c r="E742" s="640"/>
      <c r="F742" s="653">
        <v>42933</v>
      </c>
      <c r="G742" s="640"/>
      <c r="H742" s="1170">
        <v>0</v>
      </c>
      <c r="I742" s="1170">
        <v>-212597.37</v>
      </c>
      <c r="J742" s="1170">
        <v>-180352.59</v>
      </c>
      <c r="K742" s="1170">
        <v>-138716.09</v>
      </c>
      <c r="L742" s="1170">
        <v>-133360.1</v>
      </c>
      <c r="M742" s="1170">
        <v>-130791.29</v>
      </c>
      <c r="N742" s="1170">
        <v>-105079.24</v>
      </c>
      <c r="O742" s="1170">
        <v>-89107.47</v>
      </c>
      <c r="P742" s="1170">
        <v>-82158.850000000006</v>
      </c>
      <c r="Q742" s="1170">
        <v>-69335.97</v>
      </c>
      <c r="R742" s="1170">
        <v>-61645.49</v>
      </c>
      <c r="S742" s="1170">
        <v>-42549.25</v>
      </c>
      <c r="T742" s="1170">
        <v>0</v>
      </c>
      <c r="U742" s="606"/>
      <c r="V742" s="606">
        <f t="shared" si="370"/>
        <v>-103807.80916666666</v>
      </c>
      <c r="W742" s="1090"/>
      <c r="X742" s="1091"/>
      <c r="Y742" s="591">
        <f t="shared" si="362"/>
        <v>0</v>
      </c>
      <c r="Z742" s="899">
        <f t="shared" si="362"/>
        <v>0</v>
      </c>
      <c r="AA742" s="899">
        <f t="shared" si="362"/>
        <v>0</v>
      </c>
      <c r="AB742" s="1080">
        <f t="shared" si="374"/>
        <v>0</v>
      </c>
      <c r="AC742" s="1079">
        <f t="shared" si="375"/>
        <v>0</v>
      </c>
      <c r="AD742" s="899">
        <f t="shared" si="349"/>
        <v>0</v>
      </c>
      <c r="AE742" s="903">
        <f t="shared" si="344"/>
        <v>0</v>
      </c>
      <c r="AF742" s="1080">
        <f t="shared" si="345"/>
        <v>0</v>
      </c>
      <c r="AG742" s="1081">
        <f t="shared" si="376"/>
        <v>0</v>
      </c>
      <c r="AH742" s="1079">
        <f t="shared" si="377"/>
        <v>0</v>
      </c>
      <c r="AI742" s="901">
        <f t="shared" ref="AI742:AK753" si="381">IF($D742=AI$5,$V742,0)</f>
        <v>-103807.80916666666</v>
      </c>
      <c r="AJ742" s="899">
        <f t="shared" si="381"/>
        <v>0</v>
      </c>
      <c r="AK742" s="899">
        <f t="shared" si="381"/>
        <v>0</v>
      </c>
      <c r="AL742" s="1080">
        <f t="shared" si="378"/>
        <v>0</v>
      </c>
      <c r="AM742" s="1079">
        <f t="shared" si="379"/>
        <v>0</v>
      </c>
      <c r="AN742" s="899">
        <f t="shared" si="366"/>
        <v>0</v>
      </c>
      <c r="AO742" s="899">
        <f t="shared" si="367"/>
        <v>0</v>
      </c>
      <c r="AP742" s="899">
        <f t="shared" si="380"/>
        <v>0</v>
      </c>
      <c r="AQ742" s="1081">
        <f t="shared" si="346"/>
        <v>0</v>
      </c>
      <c r="AR742" s="1079">
        <f t="shared" si="371"/>
        <v>0</v>
      </c>
      <c r="AS742" s="153"/>
      <c r="AT742" s="1082"/>
      <c r="AU742" s="523"/>
      <c r="AV742" s="1083" t="str">
        <f t="shared" si="372"/>
        <v>CA</v>
      </c>
      <c r="AW742" s="1083" t="str">
        <f t="shared" si="372"/>
        <v>CL</v>
      </c>
      <c r="AX742" s="1083" t="str">
        <f t="shared" si="372"/>
        <v>AIC</v>
      </c>
      <c r="AY742" s="1083" t="str">
        <f t="shared" si="352"/>
        <v>ERB</v>
      </c>
      <c r="AZ742" s="1083" t="str">
        <f t="shared" si="352"/>
        <v>GRB</v>
      </c>
      <c r="BA742" s="1083" t="str">
        <f t="shared" si="352"/>
        <v>Non-Op</v>
      </c>
      <c r="BC742" s="623"/>
      <c r="BD742" s="623"/>
      <c r="BF742" s="623"/>
      <c r="BG742" s="623"/>
      <c r="BH742" s="623"/>
      <c r="BI742" s="623"/>
      <c r="BJ742" s="623"/>
      <c r="BK742" s="623"/>
      <c r="BL742" s="623"/>
      <c r="BN742" s="634"/>
    </row>
    <row r="743" spans="1:66" s="638" customFormat="1" ht="12" customHeight="1">
      <c r="A743" s="643" t="s">
        <v>2025</v>
      </c>
      <c r="B743" s="644" t="s">
        <v>2025</v>
      </c>
      <c r="C743" s="634" t="s">
        <v>2026</v>
      </c>
      <c r="D743" s="635" t="s">
        <v>3098</v>
      </c>
      <c r="E743" s="635"/>
      <c r="F743" s="683">
        <v>43374</v>
      </c>
      <c r="G743" s="635"/>
      <c r="H743" s="1168">
        <v>0</v>
      </c>
      <c r="I743" s="1168">
        <v>0</v>
      </c>
      <c r="J743" s="1168">
        <v>0</v>
      </c>
      <c r="K743" s="1168">
        <v>0</v>
      </c>
      <c r="L743" s="1168">
        <v>0</v>
      </c>
      <c r="M743" s="1168">
        <v>0</v>
      </c>
      <c r="N743" s="1168">
        <v>0</v>
      </c>
      <c r="O743" s="1168">
        <v>0</v>
      </c>
      <c r="P743" s="1168">
        <v>0</v>
      </c>
      <c r="Q743" s="1168">
        <v>0</v>
      </c>
      <c r="R743" s="1168">
        <v>0</v>
      </c>
      <c r="S743" s="1168">
        <v>0</v>
      </c>
      <c r="T743" s="1168">
        <v>0</v>
      </c>
      <c r="U743" s="567"/>
      <c r="V743" s="567">
        <f t="shared" si="370"/>
        <v>0</v>
      </c>
      <c r="W743" s="1088"/>
      <c r="X743" s="1089"/>
      <c r="Y743" s="591">
        <f t="shared" si="362"/>
        <v>0</v>
      </c>
      <c r="Z743" s="899">
        <f t="shared" si="362"/>
        <v>0</v>
      </c>
      <c r="AA743" s="899">
        <f t="shared" si="362"/>
        <v>0</v>
      </c>
      <c r="AB743" s="1080">
        <f t="shared" si="374"/>
        <v>0</v>
      </c>
      <c r="AC743" s="1079">
        <f t="shared" si="375"/>
        <v>0</v>
      </c>
      <c r="AD743" s="899">
        <f t="shared" si="349"/>
        <v>0</v>
      </c>
      <c r="AE743" s="903">
        <f t="shared" ref="AE743:AE820" si="382">IF($D743=AE$5,$T743,IF($D743=AE$4, $T743*$AK$2,0))</f>
        <v>0</v>
      </c>
      <c r="AF743" s="1080">
        <f t="shared" ref="AF743:AF820" si="383">IF($D743=AF$5,$T743,IF($D743=AF$4, $T743*$AL$2,0))</f>
        <v>0</v>
      </c>
      <c r="AG743" s="1081">
        <f t="shared" si="376"/>
        <v>0</v>
      </c>
      <c r="AH743" s="1079">
        <f t="shared" si="377"/>
        <v>0</v>
      </c>
      <c r="AI743" s="901">
        <f t="shared" si="381"/>
        <v>0</v>
      </c>
      <c r="AJ743" s="899">
        <f t="shared" si="381"/>
        <v>0</v>
      </c>
      <c r="AK743" s="899">
        <f t="shared" si="381"/>
        <v>0</v>
      </c>
      <c r="AL743" s="1080">
        <f t="shared" si="378"/>
        <v>0</v>
      </c>
      <c r="AM743" s="1079">
        <f t="shared" si="379"/>
        <v>0</v>
      </c>
      <c r="AN743" s="899">
        <f t="shared" si="366"/>
        <v>0</v>
      </c>
      <c r="AO743" s="899">
        <f t="shared" si="367"/>
        <v>0</v>
      </c>
      <c r="AP743" s="899">
        <f t="shared" si="380"/>
        <v>0</v>
      </c>
      <c r="AQ743" s="1081">
        <f t="shared" si="346"/>
        <v>0</v>
      </c>
      <c r="AR743" s="1079">
        <f t="shared" si="371"/>
        <v>0</v>
      </c>
      <c r="AS743" s="153"/>
      <c r="AT743" s="1082" t="s">
        <v>2770</v>
      </c>
      <c r="AU743" s="523"/>
      <c r="AV743" s="1083" t="str">
        <f t="shared" si="372"/>
        <v>CA</v>
      </c>
      <c r="AW743" s="1083" t="str">
        <f t="shared" si="372"/>
        <v>CL</v>
      </c>
      <c r="AX743" s="1083" t="str">
        <f t="shared" si="372"/>
        <v>AIC</v>
      </c>
      <c r="AY743" s="1083" t="str">
        <f t="shared" si="352"/>
        <v>ERB</v>
      </c>
      <c r="AZ743" s="1083" t="str">
        <f t="shared" si="352"/>
        <v>GRB</v>
      </c>
      <c r="BA743" s="1083" t="str">
        <f t="shared" si="352"/>
        <v>Non-Op</v>
      </c>
      <c r="BC743" s="623"/>
      <c r="BD743" s="623"/>
      <c r="BF743" s="623"/>
      <c r="BG743" s="623"/>
      <c r="BH743" s="623"/>
      <c r="BI743" s="623"/>
      <c r="BJ743" s="623"/>
      <c r="BK743" s="623"/>
      <c r="BL743" s="623"/>
      <c r="BN743" s="634"/>
    </row>
    <row r="744" spans="1:66" s="638" customFormat="1" ht="12" customHeight="1">
      <c r="A744" s="651" t="s">
        <v>2027</v>
      </c>
      <c r="B744" s="660" t="s">
        <v>2027</v>
      </c>
      <c r="C744" s="639" t="s">
        <v>2028</v>
      </c>
      <c r="D744" s="640" t="s">
        <v>3098</v>
      </c>
      <c r="E744" s="640"/>
      <c r="F744" s="653">
        <v>43374</v>
      </c>
      <c r="G744" s="640"/>
      <c r="H744" s="1170">
        <v>0</v>
      </c>
      <c r="I744" s="1170">
        <v>0</v>
      </c>
      <c r="J744" s="1170">
        <v>0</v>
      </c>
      <c r="K744" s="1170">
        <v>0</v>
      </c>
      <c r="L744" s="1170">
        <v>0</v>
      </c>
      <c r="M744" s="1170">
        <v>0</v>
      </c>
      <c r="N744" s="1170">
        <v>0</v>
      </c>
      <c r="O744" s="1170">
        <v>0</v>
      </c>
      <c r="P744" s="1170">
        <v>0</v>
      </c>
      <c r="Q744" s="1170">
        <v>0</v>
      </c>
      <c r="R744" s="1170">
        <v>0</v>
      </c>
      <c r="S744" s="1170">
        <v>0</v>
      </c>
      <c r="T744" s="1170">
        <v>0</v>
      </c>
      <c r="U744" s="606"/>
      <c r="V744" s="606">
        <f t="shared" si="370"/>
        <v>0</v>
      </c>
      <c r="W744" s="1088"/>
      <c r="X744" s="1089"/>
      <c r="Y744" s="591">
        <f t="shared" si="362"/>
        <v>0</v>
      </c>
      <c r="Z744" s="899">
        <f t="shared" si="362"/>
        <v>0</v>
      </c>
      <c r="AA744" s="899">
        <f t="shared" si="362"/>
        <v>0</v>
      </c>
      <c r="AB744" s="1080">
        <f t="shared" si="374"/>
        <v>0</v>
      </c>
      <c r="AC744" s="1079">
        <f t="shared" si="375"/>
        <v>0</v>
      </c>
      <c r="AD744" s="899">
        <f t="shared" si="349"/>
        <v>0</v>
      </c>
      <c r="AE744" s="903">
        <f t="shared" si="382"/>
        <v>0</v>
      </c>
      <c r="AF744" s="1080">
        <f t="shared" si="383"/>
        <v>0</v>
      </c>
      <c r="AG744" s="1081">
        <f t="shared" si="376"/>
        <v>0</v>
      </c>
      <c r="AH744" s="1079">
        <f t="shared" si="377"/>
        <v>0</v>
      </c>
      <c r="AI744" s="901">
        <f t="shared" si="381"/>
        <v>0</v>
      </c>
      <c r="AJ744" s="899">
        <f t="shared" si="381"/>
        <v>0</v>
      </c>
      <c r="AK744" s="899">
        <f t="shared" si="381"/>
        <v>0</v>
      </c>
      <c r="AL744" s="1080">
        <f t="shared" si="378"/>
        <v>0</v>
      </c>
      <c r="AM744" s="1079">
        <f t="shared" si="379"/>
        <v>0</v>
      </c>
      <c r="AN744" s="899">
        <f t="shared" si="366"/>
        <v>0</v>
      </c>
      <c r="AO744" s="899">
        <f t="shared" si="367"/>
        <v>0</v>
      </c>
      <c r="AP744" s="899">
        <f t="shared" si="380"/>
        <v>0</v>
      </c>
      <c r="AQ744" s="1081">
        <f t="shared" si="346"/>
        <v>0</v>
      </c>
      <c r="AR744" s="1079">
        <f t="shared" si="371"/>
        <v>0</v>
      </c>
      <c r="AS744" s="153"/>
      <c r="AT744" s="1082" t="s">
        <v>2769</v>
      </c>
      <c r="AU744" s="523"/>
      <c r="AV744" s="1083" t="str">
        <f t="shared" si="372"/>
        <v>CA</v>
      </c>
      <c r="AW744" s="1083" t="str">
        <f t="shared" si="372"/>
        <v>CL</v>
      </c>
      <c r="AX744" s="1083" t="str">
        <f t="shared" si="372"/>
        <v>AIC</v>
      </c>
      <c r="AY744" s="1083" t="str">
        <f t="shared" si="352"/>
        <v>ERB</v>
      </c>
      <c r="AZ744" s="1083" t="str">
        <f t="shared" si="352"/>
        <v>GRB</v>
      </c>
      <c r="BA744" s="1083" t="str">
        <f t="shared" si="352"/>
        <v>Non-Op</v>
      </c>
      <c r="BC744" s="623"/>
      <c r="BD744" s="623"/>
      <c r="BF744" s="623"/>
      <c r="BG744" s="623"/>
      <c r="BH744" s="623"/>
      <c r="BI744" s="623"/>
      <c r="BJ744" s="623"/>
      <c r="BK744" s="623"/>
      <c r="BL744" s="623"/>
      <c r="BN744" s="634"/>
    </row>
    <row r="745" spans="1:66" s="638" customFormat="1" ht="12" customHeight="1">
      <c r="A745" s="643">
        <v>18500003</v>
      </c>
      <c r="B745" s="644" t="s">
        <v>3995</v>
      </c>
      <c r="C745" s="634" t="s">
        <v>2029</v>
      </c>
      <c r="D745" s="635" t="s">
        <v>1384</v>
      </c>
      <c r="E745" s="635"/>
      <c r="F745" s="683"/>
      <c r="G745" s="635"/>
      <c r="H745" s="1168">
        <v>70200.78</v>
      </c>
      <c r="I745" s="1168">
        <v>58144.83</v>
      </c>
      <c r="J745" s="1168">
        <v>31543.55</v>
      </c>
      <c r="K745" s="1168">
        <v>28767.15</v>
      </c>
      <c r="L745" s="1168">
        <v>4959.79</v>
      </c>
      <c r="M745" s="1168">
        <v>4366.12</v>
      </c>
      <c r="N745" s="1168">
        <v>14891.13</v>
      </c>
      <c r="O745" s="1168">
        <v>3107.74</v>
      </c>
      <c r="P745" s="1168">
        <v>-14341.95</v>
      </c>
      <c r="Q745" s="1168">
        <v>12614.12</v>
      </c>
      <c r="R745" s="1168">
        <v>31806.67</v>
      </c>
      <c r="S745" s="1168">
        <v>39200.42</v>
      </c>
      <c r="T745" s="1168">
        <v>38943.51</v>
      </c>
      <c r="U745" s="567"/>
      <c r="V745" s="567">
        <f t="shared" si="370"/>
        <v>22469.309583333332</v>
      </c>
      <c r="W745" s="1084"/>
      <c r="X745" s="1085"/>
      <c r="Y745" s="591">
        <f t="shared" si="362"/>
        <v>0</v>
      </c>
      <c r="Z745" s="899">
        <f t="shared" si="362"/>
        <v>0</v>
      </c>
      <c r="AA745" s="899">
        <f t="shared" si="362"/>
        <v>0</v>
      </c>
      <c r="AB745" s="1080">
        <f t="shared" si="374"/>
        <v>38943.51</v>
      </c>
      <c r="AC745" s="1079">
        <f t="shared" si="375"/>
        <v>0</v>
      </c>
      <c r="AD745" s="899">
        <f t="shared" si="349"/>
        <v>0</v>
      </c>
      <c r="AE745" s="903">
        <f t="shared" si="382"/>
        <v>0</v>
      </c>
      <c r="AF745" s="1080">
        <f t="shared" si="383"/>
        <v>38943.51</v>
      </c>
      <c r="AG745" s="1081">
        <f t="shared" si="376"/>
        <v>38943.51</v>
      </c>
      <c r="AH745" s="1079">
        <f t="shared" si="377"/>
        <v>0</v>
      </c>
      <c r="AI745" s="901">
        <f t="shared" si="381"/>
        <v>0</v>
      </c>
      <c r="AJ745" s="899">
        <f t="shared" si="381"/>
        <v>0</v>
      </c>
      <c r="AK745" s="899">
        <f t="shared" si="381"/>
        <v>0</v>
      </c>
      <c r="AL745" s="1080">
        <f t="shared" si="378"/>
        <v>22469.309583333332</v>
      </c>
      <c r="AM745" s="1079">
        <f t="shared" si="379"/>
        <v>0</v>
      </c>
      <c r="AN745" s="899">
        <f t="shared" si="366"/>
        <v>0</v>
      </c>
      <c r="AO745" s="899">
        <f t="shared" si="367"/>
        <v>0</v>
      </c>
      <c r="AP745" s="899">
        <f t="shared" si="380"/>
        <v>22469.309583333332</v>
      </c>
      <c r="AQ745" s="1081">
        <f t="shared" si="346"/>
        <v>22469.309583333332</v>
      </c>
      <c r="AR745" s="1079">
        <f t="shared" si="371"/>
        <v>0</v>
      </c>
      <c r="AS745" s="153"/>
      <c r="AT745" s="1082" t="s">
        <v>2770</v>
      </c>
      <c r="AU745" s="523"/>
      <c r="AV745" s="1083" t="str">
        <f t="shared" si="372"/>
        <v>CA</v>
      </c>
      <c r="AW745" s="1083" t="str">
        <f t="shared" si="372"/>
        <v>CL</v>
      </c>
      <c r="AX745" s="1083" t="str">
        <f t="shared" si="372"/>
        <v>AIC</v>
      </c>
      <c r="AY745" s="1083" t="str">
        <f t="shared" si="352"/>
        <v>ERB</v>
      </c>
      <c r="AZ745" s="1083" t="str">
        <f t="shared" si="352"/>
        <v>GRB</v>
      </c>
      <c r="BA745" s="1083" t="str">
        <f t="shared" si="352"/>
        <v>Non-Op</v>
      </c>
      <c r="BC745" s="623"/>
      <c r="BD745" s="623"/>
      <c r="BF745" s="623"/>
      <c r="BG745" s="623"/>
      <c r="BH745" s="623"/>
      <c r="BI745" s="623"/>
      <c r="BJ745" s="623"/>
      <c r="BK745" s="623"/>
      <c r="BL745" s="623"/>
      <c r="BN745" s="634"/>
    </row>
    <row r="746" spans="1:66" s="638" customFormat="1" ht="12" customHeight="1">
      <c r="A746" s="643" t="s">
        <v>3162</v>
      </c>
      <c r="B746" s="644" t="s">
        <v>3162</v>
      </c>
      <c r="C746" s="634" t="s">
        <v>3163</v>
      </c>
      <c r="D746" s="635" t="s">
        <v>3098</v>
      </c>
      <c r="E746" s="635"/>
      <c r="F746" s="683">
        <v>44013</v>
      </c>
      <c r="G746" s="635"/>
      <c r="H746" s="1168"/>
      <c r="I746" s="1168"/>
      <c r="J746" s="1168"/>
      <c r="K746" s="1168"/>
      <c r="L746" s="1168"/>
      <c r="M746" s="1168"/>
      <c r="N746" s="1168"/>
      <c r="O746" s="1168">
        <v>7291.12</v>
      </c>
      <c r="P746" s="1168">
        <v>8371.4500000000007</v>
      </c>
      <c r="Q746" s="1168">
        <v>9315.5300000000007</v>
      </c>
      <c r="R746" s="1168">
        <v>138481.01999999999</v>
      </c>
      <c r="S746" s="1168">
        <v>412.43</v>
      </c>
      <c r="T746" s="1168">
        <v>412.43</v>
      </c>
      <c r="U746" s="567"/>
      <c r="V746" s="567">
        <f t="shared" si="370"/>
        <v>13673.147083333331</v>
      </c>
      <c r="W746" s="1088"/>
      <c r="X746" s="1089"/>
      <c r="Y746" s="591">
        <f t="shared" si="362"/>
        <v>412.43</v>
      </c>
      <c r="Z746" s="899">
        <f t="shared" si="362"/>
        <v>0</v>
      </c>
      <c r="AA746" s="899">
        <f t="shared" si="362"/>
        <v>0</v>
      </c>
      <c r="AB746" s="1080">
        <f t="shared" si="374"/>
        <v>0</v>
      </c>
      <c r="AC746" s="1079">
        <f t="shared" si="375"/>
        <v>0</v>
      </c>
      <c r="AD746" s="899">
        <f t="shared" si="349"/>
        <v>0</v>
      </c>
      <c r="AE746" s="903">
        <f t="shared" si="382"/>
        <v>0</v>
      </c>
      <c r="AF746" s="1080">
        <f t="shared" si="383"/>
        <v>0</v>
      </c>
      <c r="AG746" s="1081">
        <f t="shared" si="376"/>
        <v>0</v>
      </c>
      <c r="AH746" s="1079">
        <f t="shared" si="377"/>
        <v>0</v>
      </c>
      <c r="AI746" s="901">
        <f t="shared" si="381"/>
        <v>13673.147083333331</v>
      </c>
      <c r="AJ746" s="899">
        <f t="shared" si="381"/>
        <v>0</v>
      </c>
      <c r="AK746" s="899">
        <f t="shared" si="381"/>
        <v>0</v>
      </c>
      <c r="AL746" s="1080">
        <f t="shared" si="378"/>
        <v>0</v>
      </c>
      <c r="AM746" s="1079">
        <f t="shared" si="379"/>
        <v>0</v>
      </c>
      <c r="AN746" s="899">
        <f t="shared" si="366"/>
        <v>0</v>
      </c>
      <c r="AO746" s="899">
        <f t="shared" si="367"/>
        <v>0</v>
      </c>
      <c r="AP746" s="899">
        <f t="shared" si="380"/>
        <v>0</v>
      </c>
      <c r="AQ746" s="1081">
        <f t="shared" ref="AQ746" si="384">SUM(AN746:AP746)</f>
        <v>0</v>
      </c>
      <c r="AR746" s="1079">
        <f t="shared" si="371"/>
        <v>0</v>
      </c>
      <c r="AS746" s="153"/>
      <c r="AT746" s="1082" t="s">
        <v>2770</v>
      </c>
      <c r="AU746" s="523"/>
      <c r="AV746" s="1083" t="str">
        <f t="shared" si="372"/>
        <v>CA</v>
      </c>
      <c r="AW746" s="1083" t="str">
        <f t="shared" si="372"/>
        <v>CL</v>
      </c>
      <c r="AX746" s="1083" t="str">
        <f t="shared" si="372"/>
        <v>AIC</v>
      </c>
      <c r="AY746" s="1083" t="str">
        <f t="shared" si="352"/>
        <v>ERB</v>
      </c>
      <c r="AZ746" s="1083" t="str">
        <f t="shared" si="352"/>
        <v>GRB</v>
      </c>
      <c r="BA746" s="1083" t="str">
        <f t="shared" si="352"/>
        <v>Non-Op</v>
      </c>
      <c r="BC746" s="623"/>
      <c r="BD746" s="623"/>
      <c r="BF746" s="623"/>
      <c r="BG746" s="623"/>
      <c r="BH746" s="623"/>
      <c r="BI746" s="623"/>
      <c r="BJ746" s="623"/>
      <c r="BK746" s="623"/>
      <c r="BL746" s="623"/>
      <c r="BN746" s="634"/>
    </row>
    <row r="747" spans="1:66" s="638" customFormat="1" ht="12" customHeight="1">
      <c r="A747" s="655">
        <v>18600011</v>
      </c>
      <c r="B747" s="652" t="s">
        <v>3996</v>
      </c>
      <c r="C747" s="639" t="s">
        <v>2030</v>
      </c>
      <c r="D747" s="656" t="s">
        <v>1384</v>
      </c>
      <c r="E747" s="656"/>
      <c r="F747" s="639"/>
      <c r="G747" s="656"/>
      <c r="H747" s="1172">
        <v>0</v>
      </c>
      <c r="I747" s="1172">
        <v>-1404.93</v>
      </c>
      <c r="J747" s="1172">
        <v>0</v>
      </c>
      <c r="K747" s="1172">
        <v>0</v>
      </c>
      <c r="L747" s="1172">
        <v>0</v>
      </c>
      <c r="M747" s="1172">
        <v>0</v>
      </c>
      <c r="N747" s="1172">
        <v>0</v>
      </c>
      <c r="O747" s="1172">
        <v>0</v>
      </c>
      <c r="P747" s="1172">
        <v>0</v>
      </c>
      <c r="Q747" s="1172">
        <v>0</v>
      </c>
      <c r="R747" s="1172">
        <v>0</v>
      </c>
      <c r="S747" s="1172">
        <v>0</v>
      </c>
      <c r="T747" s="1172">
        <v>0</v>
      </c>
      <c r="U747" s="607"/>
      <c r="V747" s="607">
        <f t="shared" si="370"/>
        <v>-117.0775</v>
      </c>
      <c r="W747" s="1084"/>
      <c r="X747" s="1085"/>
      <c r="Y747" s="591">
        <f t="shared" ref="Y747:AA767" si="385">IF($D747=Y$5,$T747,0)</f>
        <v>0</v>
      </c>
      <c r="Z747" s="899">
        <f t="shared" si="385"/>
        <v>0</v>
      </c>
      <c r="AA747" s="899">
        <f t="shared" si="385"/>
        <v>0</v>
      </c>
      <c r="AB747" s="1080">
        <f t="shared" si="374"/>
        <v>0</v>
      </c>
      <c r="AC747" s="1079">
        <f t="shared" si="375"/>
        <v>0</v>
      </c>
      <c r="AD747" s="899">
        <f t="shared" si="349"/>
        <v>0</v>
      </c>
      <c r="AE747" s="903">
        <f t="shared" si="382"/>
        <v>0</v>
      </c>
      <c r="AF747" s="1080">
        <f t="shared" si="383"/>
        <v>0</v>
      </c>
      <c r="AG747" s="1081">
        <f t="shared" si="376"/>
        <v>0</v>
      </c>
      <c r="AH747" s="1079">
        <f t="shared" si="377"/>
        <v>0</v>
      </c>
      <c r="AI747" s="901">
        <f t="shared" si="381"/>
        <v>0</v>
      </c>
      <c r="AJ747" s="899">
        <f t="shared" si="381"/>
        <v>0</v>
      </c>
      <c r="AK747" s="899">
        <f t="shared" si="381"/>
        <v>0</v>
      </c>
      <c r="AL747" s="1080">
        <f t="shared" si="378"/>
        <v>-117.0775</v>
      </c>
      <c r="AM747" s="1079">
        <f t="shared" si="379"/>
        <v>0</v>
      </c>
      <c r="AN747" s="899">
        <f t="shared" si="366"/>
        <v>0</v>
      </c>
      <c r="AO747" s="899">
        <f t="shared" si="367"/>
        <v>0</v>
      </c>
      <c r="AP747" s="899">
        <f t="shared" si="380"/>
        <v>-117.0775</v>
      </c>
      <c r="AQ747" s="1081">
        <f t="shared" si="346"/>
        <v>-117.0775</v>
      </c>
      <c r="AR747" s="1079">
        <f t="shared" si="371"/>
        <v>0</v>
      </c>
      <c r="AS747" s="153"/>
      <c r="AT747" s="1082"/>
      <c r="AU747" s="523"/>
      <c r="AV747" s="1083" t="str">
        <f t="shared" si="372"/>
        <v>CA</v>
      </c>
      <c r="AW747" s="1083" t="str">
        <f t="shared" si="372"/>
        <v>CL</v>
      </c>
      <c r="AX747" s="1083" t="str">
        <f t="shared" si="372"/>
        <v>AIC</v>
      </c>
      <c r="AY747" s="1083" t="str">
        <f t="shared" si="352"/>
        <v>ERB</v>
      </c>
      <c r="AZ747" s="1083" t="str">
        <f t="shared" si="352"/>
        <v>GRB</v>
      </c>
      <c r="BA747" s="1083" t="str">
        <f t="shared" si="352"/>
        <v>Non-Op</v>
      </c>
      <c r="BC747" s="623"/>
      <c r="BD747" s="623"/>
      <c r="BF747" s="623"/>
      <c r="BG747" s="623"/>
      <c r="BH747" s="623"/>
      <c r="BI747" s="623"/>
      <c r="BJ747" s="623"/>
      <c r="BK747" s="623"/>
      <c r="BL747" s="623"/>
      <c r="BN747" s="634"/>
    </row>
    <row r="748" spans="1:66" s="638" customFormat="1" ht="12" customHeight="1">
      <c r="A748" s="643">
        <v>18600013</v>
      </c>
      <c r="B748" s="644" t="s">
        <v>3997</v>
      </c>
      <c r="C748" s="634" t="s">
        <v>2031</v>
      </c>
      <c r="D748" s="635" t="s">
        <v>1384</v>
      </c>
      <c r="E748" s="635"/>
      <c r="F748" s="634"/>
      <c r="G748" s="635"/>
      <c r="H748" s="1168">
        <v>7785797.8700000001</v>
      </c>
      <c r="I748" s="1168">
        <v>8097539.0499999998</v>
      </c>
      <c r="J748" s="1168">
        <v>8991786.1300000008</v>
      </c>
      <c r="K748" s="1168">
        <v>9055814.9600000009</v>
      </c>
      <c r="L748" s="1168">
        <v>9384893.3200000003</v>
      </c>
      <c r="M748" s="1168">
        <v>10078669.6</v>
      </c>
      <c r="N748" s="1168">
        <v>8774973.6899999995</v>
      </c>
      <c r="O748" s="1168">
        <v>9194980.4100000001</v>
      </c>
      <c r="P748" s="1168">
        <v>10801668.710000001</v>
      </c>
      <c r="Q748" s="1168">
        <v>11259536.789999999</v>
      </c>
      <c r="R748" s="1168">
        <v>11660150.75</v>
      </c>
      <c r="S748" s="1168">
        <v>11109205.390000001</v>
      </c>
      <c r="T748" s="1168">
        <v>11890343.890000001</v>
      </c>
      <c r="U748" s="567"/>
      <c r="V748" s="567">
        <f t="shared" si="370"/>
        <v>9853940.8066666666</v>
      </c>
      <c r="W748" s="1084"/>
      <c r="X748" s="1085"/>
      <c r="Y748" s="591">
        <f t="shared" si="385"/>
        <v>0</v>
      </c>
      <c r="Z748" s="899">
        <f t="shared" si="385"/>
        <v>0</v>
      </c>
      <c r="AA748" s="899">
        <f t="shared" si="385"/>
        <v>0</v>
      </c>
      <c r="AB748" s="1080">
        <f t="shared" si="374"/>
        <v>11890343.890000001</v>
      </c>
      <c r="AC748" s="1079">
        <f t="shared" si="375"/>
        <v>0</v>
      </c>
      <c r="AD748" s="899">
        <f t="shared" si="349"/>
        <v>0</v>
      </c>
      <c r="AE748" s="903">
        <f t="shared" si="382"/>
        <v>0</v>
      </c>
      <c r="AF748" s="1080">
        <f t="shared" si="383"/>
        <v>11890343.890000001</v>
      </c>
      <c r="AG748" s="1081">
        <f t="shared" si="376"/>
        <v>11890343.890000001</v>
      </c>
      <c r="AH748" s="1079">
        <f t="shared" si="377"/>
        <v>0</v>
      </c>
      <c r="AI748" s="901">
        <f t="shared" si="381"/>
        <v>0</v>
      </c>
      <c r="AJ748" s="899">
        <f t="shared" si="381"/>
        <v>0</v>
      </c>
      <c r="AK748" s="899">
        <f t="shared" si="381"/>
        <v>0</v>
      </c>
      <c r="AL748" s="1080">
        <f t="shared" si="378"/>
        <v>9853940.8066666666</v>
      </c>
      <c r="AM748" s="1079">
        <f t="shared" si="379"/>
        <v>0</v>
      </c>
      <c r="AN748" s="899">
        <f t="shared" si="366"/>
        <v>0</v>
      </c>
      <c r="AO748" s="899">
        <f t="shared" si="367"/>
        <v>0</v>
      </c>
      <c r="AP748" s="899">
        <f t="shared" si="380"/>
        <v>9853940.8066666666</v>
      </c>
      <c r="AQ748" s="1081">
        <f t="shared" si="346"/>
        <v>9853940.8066666666</v>
      </c>
      <c r="AR748" s="1079">
        <f t="shared" si="371"/>
        <v>0</v>
      </c>
      <c r="AS748" s="153"/>
      <c r="AT748" s="1082"/>
      <c r="AU748" s="523"/>
      <c r="AV748" s="1083" t="str">
        <f t="shared" si="372"/>
        <v>CA</v>
      </c>
      <c r="AW748" s="1083" t="str">
        <f t="shared" si="372"/>
        <v>CL</v>
      </c>
      <c r="AX748" s="1083" t="str">
        <f t="shared" si="372"/>
        <v>AIC</v>
      </c>
      <c r="AY748" s="1083" t="str">
        <f t="shared" si="352"/>
        <v>ERB</v>
      </c>
      <c r="AZ748" s="1083" t="str">
        <f t="shared" si="352"/>
        <v>GRB</v>
      </c>
      <c r="BA748" s="1083" t="str">
        <f t="shared" si="352"/>
        <v>Non-Op</v>
      </c>
      <c r="BC748" s="623"/>
      <c r="BD748" s="623"/>
      <c r="BF748" s="623"/>
      <c r="BG748" s="623"/>
      <c r="BH748" s="623"/>
      <c r="BI748" s="623"/>
      <c r="BJ748" s="623"/>
      <c r="BK748" s="623"/>
      <c r="BL748" s="623"/>
      <c r="BN748" s="634"/>
    </row>
    <row r="749" spans="1:66" s="638" customFormat="1" ht="12" customHeight="1">
      <c r="A749" s="643" t="s">
        <v>3164</v>
      </c>
      <c r="B749" s="644" t="s">
        <v>3164</v>
      </c>
      <c r="C749" s="634" t="s">
        <v>3165</v>
      </c>
      <c r="D749" s="635" t="s">
        <v>3098</v>
      </c>
      <c r="E749" s="635"/>
      <c r="F749" s="683">
        <v>44105</v>
      </c>
      <c r="G749" s="635"/>
      <c r="H749" s="1168"/>
      <c r="I749" s="1168"/>
      <c r="J749" s="1168"/>
      <c r="K749" s="1168"/>
      <c r="L749" s="1168"/>
      <c r="M749" s="1168"/>
      <c r="N749" s="1168"/>
      <c r="O749" s="1168"/>
      <c r="P749" s="1168"/>
      <c r="Q749" s="1168"/>
      <c r="R749" s="1168">
        <v>9124.6</v>
      </c>
      <c r="S749" s="1168">
        <v>302041.39</v>
      </c>
      <c r="T749" s="1168">
        <v>327890.03000000003</v>
      </c>
      <c r="U749" s="567"/>
      <c r="V749" s="567">
        <f t="shared" si="370"/>
        <v>39592.583749999998</v>
      </c>
      <c r="W749" s="1092"/>
      <c r="X749" s="1093"/>
      <c r="Y749" s="591">
        <f t="shared" si="385"/>
        <v>327890.03000000003</v>
      </c>
      <c r="Z749" s="899">
        <f t="shared" si="385"/>
        <v>0</v>
      </c>
      <c r="AA749" s="899">
        <f t="shared" si="385"/>
        <v>0</v>
      </c>
      <c r="AB749" s="1080">
        <f t="shared" ref="AB749" si="386">T749-SUM(Y749:AA749)</f>
        <v>0</v>
      </c>
      <c r="AC749" s="1079">
        <f t="shared" ref="AC749" si="387">T749-SUM(Y749:AA749)-AB749</f>
        <v>0</v>
      </c>
      <c r="AD749" s="899">
        <f t="shared" si="349"/>
        <v>0</v>
      </c>
      <c r="AE749" s="903">
        <f t="shared" si="382"/>
        <v>0</v>
      </c>
      <c r="AF749" s="1080">
        <f t="shared" si="383"/>
        <v>0</v>
      </c>
      <c r="AG749" s="1081">
        <f t="shared" si="376"/>
        <v>0</v>
      </c>
      <c r="AH749" s="1079">
        <f t="shared" si="377"/>
        <v>0</v>
      </c>
      <c r="AI749" s="901">
        <f t="shared" si="381"/>
        <v>39592.583749999998</v>
      </c>
      <c r="AJ749" s="899">
        <f t="shared" si="381"/>
        <v>0</v>
      </c>
      <c r="AK749" s="899">
        <f t="shared" si="381"/>
        <v>0</v>
      </c>
      <c r="AL749" s="1080">
        <f t="shared" si="378"/>
        <v>0</v>
      </c>
      <c r="AM749" s="1079">
        <f t="shared" si="379"/>
        <v>0</v>
      </c>
      <c r="AN749" s="899">
        <f t="shared" si="366"/>
        <v>0</v>
      </c>
      <c r="AO749" s="899">
        <f t="shared" si="367"/>
        <v>0</v>
      </c>
      <c r="AP749" s="899">
        <f t="shared" si="380"/>
        <v>0</v>
      </c>
      <c r="AQ749" s="1081">
        <f t="shared" ref="AQ749" si="388">SUM(AN749:AP749)</f>
        <v>0</v>
      </c>
      <c r="AR749" s="1079">
        <f t="shared" si="371"/>
        <v>0</v>
      </c>
      <c r="AS749" s="153"/>
      <c r="AT749" s="1082"/>
      <c r="AU749" s="523"/>
      <c r="AV749" s="1083" t="str">
        <f t="shared" si="372"/>
        <v>CA</v>
      </c>
      <c r="AW749" s="1083" t="str">
        <f t="shared" si="372"/>
        <v>CL</v>
      </c>
      <c r="AX749" s="1083" t="str">
        <f t="shared" si="372"/>
        <v>AIC</v>
      </c>
      <c r="AY749" s="1083" t="str">
        <f t="shared" si="352"/>
        <v>ERB</v>
      </c>
      <c r="AZ749" s="1083" t="str">
        <f t="shared" si="352"/>
        <v>GRB</v>
      </c>
      <c r="BA749" s="1083" t="str">
        <f t="shared" si="352"/>
        <v>Non-Op</v>
      </c>
      <c r="BC749" s="623"/>
      <c r="BD749" s="623"/>
      <c r="BF749" s="623"/>
      <c r="BG749" s="623"/>
      <c r="BH749" s="623"/>
      <c r="BI749" s="623"/>
      <c r="BJ749" s="623"/>
      <c r="BK749" s="623"/>
      <c r="BL749" s="623"/>
      <c r="BN749" s="634"/>
    </row>
    <row r="750" spans="1:66" s="638" customFormat="1" ht="12" customHeight="1">
      <c r="A750" s="643">
        <v>18600053</v>
      </c>
      <c r="B750" s="644" t="s">
        <v>3998</v>
      </c>
      <c r="C750" s="634" t="s">
        <v>2032</v>
      </c>
      <c r="D750" s="635" t="s">
        <v>3098</v>
      </c>
      <c r="E750" s="635"/>
      <c r="F750" s="634"/>
      <c r="G750" s="635"/>
      <c r="H750" s="1168">
        <v>4517228.3600000003</v>
      </c>
      <c r="I750" s="1168">
        <v>4569808.92</v>
      </c>
      <c r="J750" s="1168">
        <v>4523048.63</v>
      </c>
      <c r="K750" s="1168">
        <v>4339547.04</v>
      </c>
      <c r="L750" s="1168">
        <v>3424336.09</v>
      </c>
      <c r="M750" s="1168">
        <v>3794969.8</v>
      </c>
      <c r="N750" s="1168">
        <v>4154278.62</v>
      </c>
      <c r="O750" s="1168">
        <v>4365264.4800000004</v>
      </c>
      <c r="P750" s="1168">
        <v>4427065.7</v>
      </c>
      <c r="Q750" s="1168">
        <v>4273434.83</v>
      </c>
      <c r="R750" s="1168">
        <v>4249940.74</v>
      </c>
      <c r="S750" s="1168">
        <v>3569220.24</v>
      </c>
      <c r="T750" s="1168">
        <v>3630558.75</v>
      </c>
      <c r="U750" s="567"/>
      <c r="V750" s="567">
        <f t="shared" si="370"/>
        <v>4147067.3870833335</v>
      </c>
      <c r="W750" s="1084"/>
      <c r="X750" s="1084"/>
      <c r="Y750" s="591">
        <f t="shared" si="385"/>
        <v>3630558.75</v>
      </c>
      <c r="Z750" s="899">
        <f t="shared" si="385"/>
        <v>0</v>
      </c>
      <c r="AA750" s="899">
        <f t="shared" si="385"/>
        <v>0</v>
      </c>
      <c r="AB750" s="1080">
        <f t="shared" si="374"/>
        <v>0</v>
      </c>
      <c r="AC750" s="1079">
        <f t="shared" si="375"/>
        <v>0</v>
      </c>
      <c r="AD750" s="899">
        <f t="shared" si="349"/>
        <v>0</v>
      </c>
      <c r="AE750" s="903">
        <f t="shared" si="382"/>
        <v>0</v>
      </c>
      <c r="AF750" s="1080">
        <f t="shared" si="383"/>
        <v>0</v>
      </c>
      <c r="AG750" s="1081">
        <f t="shared" si="376"/>
        <v>0</v>
      </c>
      <c r="AH750" s="1079">
        <f t="shared" si="377"/>
        <v>0</v>
      </c>
      <c r="AI750" s="901">
        <f t="shared" si="381"/>
        <v>4147067.3870833335</v>
      </c>
      <c r="AJ750" s="899">
        <f t="shared" si="381"/>
        <v>0</v>
      </c>
      <c r="AK750" s="899">
        <f t="shared" si="381"/>
        <v>0</v>
      </c>
      <c r="AL750" s="1080">
        <f t="shared" si="378"/>
        <v>0</v>
      </c>
      <c r="AM750" s="1079">
        <f t="shared" si="379"/>
        <v>0</v>
      </c>
      <c r="AN750" s="899">
        <f t="shared" si="366"/>
        <v>0</v>
      </c>
      <c r="AO750" s="899">
        <f t="shared" si="367"/>
        <v>0</v>
      </c>
      <c r="AP750" s="899">
        <f t="shared" si="380"/>
        <v>0</v>
      </c>
      <c r="AQ750" s="1081">
        <f t="shared" si="346"/>
        <v>0</v>
      </c>
      <c r="AR750" s="1079">
        <f t="shared" si="371"/>
        <v>0</v>
      </c>
      <c r="AS750" s="153"/>
      <c r="AT750" s="1082"/>
      <c r="AU750" s="523"/>
      <c r="AV750" s="1083" t="str">
        <f t="shared" si="372"/>
        <v>CA</v>
      </c>
      <c r="AW750" s="1083" t="str">
        <f t="shared" si="372"/>
        <v>CL</v>
      </c>
      <c r="AX750" s="1083" t="str">
        <f t="shared" si="372"/>
        <v>AIC</v>
      </c>
      <c r="AY750" s="1083" t="str">
        <f t="shared" si="352"/>
        <v>ERB</v>
      </c>
      <c r="AZ750" s="1083" t="str">
        <f t="shared" si="352"/>
        <v>GRB</v>
      </c>
      <c r="BA750" s="1083" t="str">
        <f t="shared" si="352"/>
        <v>Non-Op</v>
      </c>
      <c r="BC750" s="623"/>
      <c r="BD750" s="623"/>
      <c r="BF750" s="623"/>
      <c r="BG750" s="623"/>
      <c r="BH750" s="623"/>
      <c r="BI750" s="623"/>
      <c r="BJ750" s="623"/>
      <c r="BK750" s="623"/>
      <c r="BL750" s="623"/>
      <c r="BN750" s="634"/>
    </row>
    <row r="751" spans="1:66" s="638" customFormat="1" ht="12" customHeight="1">
      <c r="A751" s="643">
        <v>18600091</v>
      </c>
      <c r="B751" s="644" t="s">
        <v>3999</v>
      </c>
      <c r="C751" s="634" t="s">
        <v>2033</v>
      </c>
      <c r="D751" s="635" t="s">
        <v>3098</v>
      </c>
      <c r="E751" s="635"/>
      <c r="F751" s="634"/>
      <c r="G751" s="635"/>
      <c r="H751" s="1168">
        <v>0</v>
      </c>
      <c r="I751" s="1168">
        <v>0</v>
      </c>
      <c r="J751" s="1168">
        <v>0</v>
      </c>
      <c r="K751" s="1168">
        <v>0</v>
      </c>
      <c r="L751" s="1168">
        <v>0</v>
      </c>
      <c r="M751" s="1168">
        <v>0</v>
      </c>
      <c r="N751" s="1168">
        <v>0</v>
      </c>
      <c r="O751" s="1168">
        <v>0</v>
      </c>
      <c r="P751" s="1168">
        <v>0</v>
      </c>
      <c r="Q751" s="1168">
        <v>0</v>
      </c>
      <c r="R751" s="1168">
        <v>0</v>
      </c>
      <c r="S751" s="1168">
        <v>0</v>
      </c>
      <c r="T751" s="1168">
        <v>0</v>
      </c>
      <c r="U751" s="567"/>
      <c r="V751" s="567">
        <f t="shared" si="370"/>
        <v>0</v>
      </c>
      <c r="W751" s="1096"/>
      <c r="X751" s="1097"/>
      <c r="Y751" s="591">
        <f t="shared" si="385"/>
        <v>0</v>
      </c>
      <c r="Z751" s="899">
        <f t="shared" si="385"/>
        <v>0</v>
      </c>
      <c r="AA751" s="899">
        <f t="shared" si="385"/>
        <v>0</v>
      </c>
      <c r="AB751" s="1080">
        <f t="shared" si="374"/>
        <v>0</v>
      </c>
      <c r="AC751" s="1079">
        <f t="shared" si="375"/>
        <v>0</v>
      </c>
      <c r="AD751" s="899">
        <f t="shared" si="349"/>
        <v>0</v>
      </c>
      <c r="AE751" s="903">
        <f t="shared" si="382"/>
        <v>0</v>
      </c>
      <c r="AF751" s="1080">
        <f t="shared" si="383"/>
        <v>0</v>
      </c>
      <c r="AG751" s="1081">
        <f t="shared" si="376"/>
        <v>0</v>
      </c>
      <c r="AH751" s="1079">
        <f t="shared" si="377"/>
        <v>0</v>
      </c>
      <c r="AI751" s="901">
        <f t="shared" si="381"/>
        <v>0</v>
      </c>
      <c r="AJ751" s="899">
        <f t="shared" si="381"/>
        <v>0</v>
      </c>
      <c r="AK751" s="899">
        <f t="shared" si="381"/>
        <v>0</v>
      </c>
      <c r="AL751" s="1080">
        <f t="shared" si="378"/>
        <v>0</v>
      </c>
      <c r="AM751" s="1079">
        <f t="shared" si="379"/>
        <v>0</v>
      </c>
      <c r="AN751" s="899">
        <f t="shared" si="366"/>
        <v>0</v>
      </c>
      <c r="AO751" s="899">
        <f t="shared" si="367"/>
        <v>0</v>
      </c>
      <c r="AP751" s="899">
        <f t="shared" si="380"/>
        <v>0</v>
      </c>
      <c r="AQ751" s="1081">
        <f t="shared" si="346"/>
        <v>0</v>
      </c>
      <c r="AR751" s="1079">
        <f t="shared" si="371"/>
        <v>0</v>
      </c>
      <c r="AS751" s="153"/>
      <c r="AT751" s="1082"/>
      <c r="AU751" s="523"/>
      <c r="AV751" s="1083" t="str">
        <f t="shared" si="372"/>
        <v>CA</v>
      </c>
      <c r="AW751" s="1083" t="str">
        <f t="shared" si="372"/>
        <v>CL</v>
      </c>
      <c r="AX751" s="1083" t="str">
        <f t="shared" si="372"/>
        <v>AIC</v>
      </c>
      <c r="AY751" s="1083" t="str">
        <f t="shared" si="352"/>
        <v>ERB</v>
      </c>
      <c r="AZ751" s="1083" t="str">
        <f t="shared" si="352"/>
        <v>GRB</v>
      </c>
      <c r="BA751" s="1083" t="str">
        <f t="shared" si="352"/>
        <v>Non-Op</v>
      </c>
      <c r="BC751" s="623"/>
      <c r="BD751" s="623"/>
      <c r="BF751" s="623"/>
      <c r="BG751" s="623"/>
      <c r="BH751" s="623"/>
      <c r="BI751" s="623"/>
      <c r="BJ751" s="623"/>
      <c r="BK751" s="623"/>
      <c r="BL751" s="623"/>
      <c r="BN751" s="634"/>
    </row>
    <row r="752" spans="1:66" s="638" customFormat="1" ht="12" customHeight="1">
      <c r="A752" s="643">
        <v>18600122</v>
      </c>
      <c r="B752" s="644" t="s">
        <v>4000</v>
      </c>
      <c r="C752" s="634" t="s">
        <v>2034</v>
      </c>
      <c r="D752" s="635" t="s">
        <v>3098</v>
      </c>
      <c r="E752" s="635"/>
      <c r="F752" s="634"/>
      <c r="G752" s="635"/>
      <c r="H752" s="1168">
        <v>-42544.85</v>
      </c>
      <c r="I752" s="1168">
        <v>-42544.85</v>
      </c>
      <c r="J752" s="1168">
        <v>-42544.85</v>
      </c>
      <c r="K752" s="1168">
        <v>-42544.85</v>
      </c>
      <c r="L752" s="1168">
        <v>-42544.85</v>
      </c>
      <c r="M752" s="1168">
        <v>-42544.85</v>
      </c>
      <c r="N752" s="1168">
        <v>-42544.85</v>
      </c>
      <c r="O752" s="1168">
        <v>-42544.85</v>
      </c>
      <c r="P752" s="1168">
        <v>-42544.85</v>
      </c>
      <c r="Q752" s="1168">
        <v>-42544.85</v>
      </c>
      <c r="R752" s="1168">
        <v>-42544.85</v>
      </c>
      <c r="S752" s="1168">
        <v>-42544.85</v>
      </c>
      <c r="T752" s="1168">
        <v>-42544.85</v>
      </c>
      <c r="U752" s="567"/>
      <c r="V752" s="567">
        <f t="shared" si="370"/>
        <v>-42544.849999999991</v>
      </c>
      <c r="W752" s="1084"/>
      <c r="X752" s="1085"/>
      <c r="Y752" s="591">
        <f t="shared" si="385"/>
        <v>-42544.85</v>
      </c>
      <c r="Z752" s="899">
        <f t="shared" si="385"/>
        <v>0</v>
      </c>
      <c r="AA752" s="899">
        <f t="shared" si="385"/>
        <v>0</v>
      </c>
      <c r="AB752" s="1080">
        <f t="shared" si="374"/>
        <v>0</v>
      </c>
      <c r="AC752" s="1079">
        <f t="shared" si="375"/>
        <v>0</v>
      </c>
      <c r="AD752" s="899">
        <f t="shared" si="349"/>
        <v>0</v>
      </c>
      <c r="AE752" s="903">
        <f t="shared" si="382"/>
        <v>0</v>
      </c>
      <c r="AF752" s="1080">
        <f t="shared" si="383"/>
        <v>0</v>
      </c>
      <c r="AG752" s="1081">
        <f t="shared" si="376"/>
        <v>0</v>
      </c>
      <c r="AH752" s="1079">
        <f t="shared" si="377"/>
        <v>0</v>
      </c>
      <c r="AI752" s="901">
        <f t="shared" si="381"/>
        <v>-42544.849999999991</v>
      </c>
      <c r="AJ752" s="899">
        <f t="shared" si="381"/>
        <v>0</v>
      </c>
      <c r="AK752" s="899">
        <f t="shared" si="381"/>
        <v>0</v>
      </c>
      <c r="AL752" s="1080">
        <f t="shared" si="378"/>
        <v>0</v>
      </c>
      <c r="AM752" s="1079">
        <f t="shared" si="379"/>
        <v>0</v>
      </c>
      <c r="AN752" s="899">
        <f t="shared" si="366"/>
        <v>0</v>
      </c>
      <c r="AO752" s="899">
        <f t="shared" si="367"/>
        <v>0</v>
      </c>
      <c r="AP752" s="899">
        <f t="shared" si="380"/>
        <v>0</v>
      </c>
      <c r="AQ752" s="1081">
        <f t="shared" si="346"/>
        <v>0</v>
      </c>
      <c r="AR752" s="1079">
        <f t="shared" si="371"/>
        <v>0</v>
      </c>
      <c r="AS752" s="153"/>
      <c r="AT752" s="1082" t="s">
        <v>2770</v>
      </c>
      <c r="AU752" s="523"/>
      <c r="AV752" s="1083" t="str">
        <f t="shared" si="372"/>
        <v>CA</v>
      </c>
      <c r="AW752" s="1083" t="str">
        <f t="shared" si="372"/>
        <v>CL</v>
      </c>
      <c r="AX752" s="1083" t="str">
        <f t="shared" si="372"/>
        <v>AIC</v>
      </c>
      <c r="AY752" s="1083" t="str">
        <f t="shared" si="352"/>
        <v>ERB</v>
      </c>
      <c r="AZ752" s="1083" t="str">
        <f t="shared" si="352"/>
        <v>GRB</v>
      </c>
      <c r="BA752" s="1083" t="str">
        <f t="shared" si="352"/>
        <v>Non-Op</v>
      </c>
      <c r="BC752" s="623"/>
      <c r="BD752" s="623"/>
      <c r="BF752" s="623"/>
      <c r="BG752" s="623"/>
      <c r="BH752" s="623"/>
      <c r="BI752" s="623"/>
      <c r="BJ752" s="623"/>
      <c r="BK752" s="623"/>
      <c r="BL752" s="623"/>
      <c r="BN752" s="634"/>
    </row>
    <row r="753" spans="1:66" s="638" customFormat="1" ht="12" customHeight="1">
      <c r="A753" s="643">
        <v>18600123</v>
      </c>
      <c r="B753" s="644" t="s">
        <v>4001</v>
      </c>
      <c r="C753" s="634" t="s">
        <v>2035</v>
      </c>
      <c r="D753" s="635" t="s">
        <v>3098</v>
      </c>
      <c r="E753" s="635"/>
      <c r="F753" s="634"/>
      <c r="G753" s="635"/>
      <c r="H753" s="1168">
        <v>0</v>
      </c>
      <c r="I753" s="1168">
        <v>0</v>
      </c>
      <c r="J753" s="1168">
        <v>0</v>
      </c>
      <c r="K753" s="1168">
        <v>0</v>
      </c>
      <c r="L753" s="1168">
        <v>0</v>
      </c>
      <c r="M753" s="1168">
        <v>0</v>
      </c>
      <c r="N753" s="1168">
        <v>0</v>
      </c>
      <c r="O753" s="1168">
        <v>0</v>
      </c>
      <c r="P753" s="1168">
        <v>0</v>
      </c>
      <c r="Q753" s="1168">
        <v>0</v>
      </c>
      <c r="R753" s="1168">
        <v>0</v>
      </c>
      <c r="S753" s="1168">
        <v>0</v>
      </c>
      <c r="T753" s="1168">
        <v>0</v>
      </c>
      <c r="U753" s="567"/>
      <c r="V753" s="567">
        <f t="shared" si="370"/>
        <v>0</v>
      </c>
      <c r="W753" s="1084"/>
      <c r="X753" s="1085"/>
      <c r="Y753" s="591">
        <f t="shared" si="385"/>
        <v>0</v>
      </c>
      <c r="Z753" s="899">
        <f t="shared" si="385"/>
        <v>0</v>
      </c>
      <c r="AA753" s="899">
        <f t="shared" si="385"/>
        <v>0</v>
      </c>
      <c r="AB753" s="1080">
        <f t="shared" si="374"/>
        <v>0</v>
      </c>
      <c r="AC753" s="1079">
        <f t="shared" si="375"/>
        <v>0</v>
      </c>
      <c r="AD753" s="899">
        <f t="shared" ref="AD753:AD829" si="389">IF($D753=AD$5,$T753,IF($D753=AD$4, $T753*$AK$1,0))</f>
        <v>0</v>
      </c>
      <c r="AE753" s="903">
        <f t="shared" si="382"/>
        <v>0</v>
      </c>
      <c r="AF753" s="1080">
        <f t="shared" si="383"/>
        <v>0</v>
      </c>
      <c r="AG753" s="1081">
        <f t="shared" si="376"/>
        <v>0</v>
      </c>
      <c r="AH753" s="1079">
        <f t="shared" si="377"/>
        <v>0</v>
      </c>
      <c r="AI753" s="901">
        <f t="shared" si="381"/>
        <v>0</v>
      </c>
      <c r="AJ753" s="899">
        <f t="shared" si="381"/>
        <v>0</v>
      </c>
      <c r="AK753" s="899">
        <f t="shared" si="381"/>
        <v>0</v>
      </c>
      <c r="AL753" s="1080">
        <f t="shared" si="378"/>
        <v>0</v>
      </c>
      <c r="AM753" s="1079">
        <f t="shared" si="379"/>
        <v>0</v>
      </c>
      <c r="AN753" s="899">
        <f t="shared" si="366"/>
        <v>0</v>
      </c>
      <c r="AO753" s="899">
        <f t="shared" si="367"/>
        <v>0</v>
      </c>
      <c r="AP753" s="899">
        <f t="shared" si="380"/>
        <v>0</v>
      </c>
      <c r="AQ753" s="1081">
        <f t="shared" si="346"/>
        <v>0</v>
      </c>
      <c r="AR753" s="1079">
        <f t="shared" si="371"/>
        <v>0</v>
      </c>
      <c r="AS753" s="153"/>
      <c r="AT753" s="1082"/>
      <c r="AU753" s="523"/>
      <c r="AV753" s="1083" t="str">
        <f t="shared" si="372"/>
        <v>CA</v>
      </c>
      <c r="AW753" s="1083" t="str">
        <f t="shared" si="372"/>
        <v>CL</v>
      </c>
      <c r="AX753" s="1083" t="str">
        <f t="shared" si="372"/>
        <v>AIC</v>
      </c>
      <c r="AY753" s="1083" t="str">
        <f t="shared" si="352"/>
        <v>ERB</v>
      </c>
      <c r="AZ753" s="1083" t="str">
        <f t="shared" si="352"/>
        <v>GRB</v>
      </c>
      <c r="BA753" s="1083" t="str">
        <f t="shared" si="352"/>
        <v>Non-Op</v>
      </c>
      <c r="BC753" s="623"/>
      <c r="BD753" s="623"/>
      <c r="BF753" s="623"/>
      <c r="BG753" s="623"/>
      <c r="BH753" s="623"/>
      <c r="BI753" s="623"/>
      <c r="BJ753" s="623"/>
      <c r="BK753" s="623"/>
      <c r="BL753" s="623"/>
      <c r="BN753" s="634"/>
    </row>
    <row r="754" spans="1:66" s="638" customFormat="1" ht="12" customHeight="1">
      <c r="A754" s="643">
        <v>18600143</v>
      </c>
      <c r="B754" s="644" t="s">
        <v>4002</v>
      </c>
      <c r="C754" s="634" t="s">
        <v>2036</v>
      </c>
      <c r="D754" s="635" t="s">
        <v>1384</v>
      </c>
      <c r="E754" s="635"/>
      <c r="F754" s="634"/>
      <c r="G754" s="635"/>
      <c r="H754" s="1168">
        <v>83997.75</v>
      </c>
      <c r="I754" s="1168">
        <v>51519.09</v>
      </c>
      <c r="J754" s="1168">
        <v>75661.66</v>
      </c>
      <c r="K754" s="1168">
        <v>51777.25</v>
      </c>
      <c r="L754" s="1168">
        <v>41528.239999999998</v>
      </c>
      <c r="M754" s="1168">
        <v>40566.879999999997</v>
      </c>
      <c r="N754" s="1168">
        <v>45149.71</v>
      </c>
      <c r="O754" s="1168">
        <v>50233.71</v>
      </c>
      <c r="P754" s="1168">
        <v>48830.239999999998</v>
      </c>
      <c r="Q754" s="1168">
        <v>45389.21</v>
      </c>
      <c r="R754" s="1168">
        <v>50639.15</v>
      </c>
      <c r="S754" s="1168">
        <v>48226.97</v>
      </c>
      <c r="T754" s="1168">
        <v>52167.7</v>
      </c>
      <c r="U754" s="567"/>
      <c r="V754" s="567">
        <f t="shared" si="370"/>
        <v>51467.069583333338</v>
      </c>
      <c r="W754" s="1084"/>
      <c r="X754" s="1085"/>
      <c r="Y754" s="591">
        <f t="shared" si="385"/>
        <v>0</v>
      </c>
      <c r="Z754" s="899">
        <f t="shared" si="385"/>
        <v>0</v>
      </c>
      <c r="AA754" s="899">
        <f t="shared" si="385"/>
        <v>0</v>
      </c>
      <c r="AB754" s="1080">
        <f t="shared" si="374"/>
        <v>52167.7</v>
      </c>
      <c r="AC754" s="1079">
        <f t="shared" si="375"/>
        <v>0</v>
      </c>
      <c r="AD754" s="899">
        <f t="shared" si="389"/>
        <v>0</v>
      </c>
      <c r="AE754" s="903">
        <f t="shared" si="382"/>
        <v>0</v>
      </c>
      <c r="AF754" s="1080">
        <f t="shared" si="383"/>
        <v>52167.7</v>
      </c>
      <c r="AG754" s="1081">
        <f t="shared" si="376"/>
        <v>52167.7</v>
      </c>
      <c r="AH754" s="1079">
        <f t="shared" si="377"/>
        <v>0</v>
      </c>
      <c r="AI754" s="901"/>
      <c r="AJ754" s="899"/>
      <c r="AK754" s="899"/>
      <c r="AL754" s="1080">
        <f t="shared" si="378"/>
        <v>51467.069583333338</v>
      </c>
      <c r="AM754" s="1079">
        <f t="shared" si="379"/>
        <v>0</v>
      </c>
      <c r="AN754" s="899">
        <f t="shared" si="366"/>
        <v>0</v>
      </c>
      <c r="AO754" s="899">
        <f t="shared" si="367"/>
        <v>0</v>
      </c>
      <c r="AP754" s="899">
        <f t="shared" si="380"/>
        <v>51467.069583333338</v>
      </c>
      <c r="AQ754" s="1081">
        <f t="shared" si="346"/>
        <v>51467.069583333338</v>
      </c>
      <c r="AR754" s="1079">
        <f t="shared" si="371"/>
        <v>0</v>
      </c>
      <c r="AS754" s="153"/>
      <c r="AT754" s="1082"/>
      <c r="AU754" s="523"/>
      <c r="AV754" s="1083" t="str">
        <f t="shared" si="372"/>
        <v>CA</v>
      </c>
      <c r="AW754" s="1083" t="str">
        <f t="shared" si="372"/>
        <v>CL</v>
      </c>
      <c r="AX754" s="1083" t="str">
        <f t="shared" si="372"/>
        <v>AIC</v>
      </c>
      <c r="AY754" s="1083" t="str">
        <f t="shared" si="352"/>
        <v>ERB</v>
      </c>
      <c r="AZ754" s="1083" t="str">
        <f t="shared" si="352"/>
        <v>GRB</v>
      </c>
      <c r="BA754" s="1083" t="str">
        <f t="shared" si="352"/>
        <v>Non-Op</v>
      </c>
      <c r="BC754" s="623"/>
      <c r="BD754" s="623"/>
      <c r="BF754" s="623"/>
      <c r="BG754" s="623"/>
      <c r="BH754" s="623"/>
      <c r="BI754" s="623"/>
      <c r="BJ754" s="623"/>
      <c r="BK754" s="623"/>
      <c r="BL754" s="623"/>
      <c r="BN754" s="634"/>
    </row>
    <row r="755" spans="1:66" s="638" customFormat="1" ht="12" customHeight="1">
      <c r="A755" s="643">
        <v>18600203</v>
      </c>
      <c r="B755" s="644" t="s">
        <v>4003</v>
      </c>
      <c r="C755" s="634" t="s">
        <v>2037</v>
      </c>
      <c r="D755" s="635" t="s">
        <v>3098</v>
      </c>
      <c r="E755" s="635"/>
      <c r="F755" s="634"/>
      <c r="G755" s="635"/>
      <c r="H755" s="1168">
        <v>5091399.08</v>
      </c>
      <c r="I755" s="1168">
        <v>0</v>
      </c>
      <c r="J755" s="1168">
        <v>0</v>
      </c>
      <c r="K755" s="1168">
        <v>0</v>
      </c>
      <c r="L755" s="1168">
        <v>0</v>
      </c>
      <c r="M755" s="1168">
        <v>0</v>
      </c>
      <c r="N755" s="1168">
        <v>0</v>
      </c>
      <c r="O755" s="1168">
        <v>0</v>
      </c>
      <c r="P755" s="1168">
        <v>0</v>
      </c>
      <c r="Q755" s="1168">
        <v>0</v>
      </c>
      <c r="R755" s="1168">
        <v>0</v>
      </c>
      <c r="S755" s="1168">
        <v>0</v>
      </c>
      <c r="T755" s="1168">
        <v>212421.57</v>
      </c>
      <c r="U755" s="567"/>
      <c r="V755" s="567">
        <f t="shared" si="370"/>
        <v>220992.52708333335</v>
      </c>
      <c r="W755" s="1084"/>
      <c r="X755" s="1085"/>
      <c r="Y755" s="591">
        <f t="shared" si="385"/>
        <v>212421.57</v>
      </c>
      <c r="Z755" s="899">
        <f t="shared" si="385"/>
        <v>0</v>
      </c>
      <c r="AA755" s="899">
        <f t="shared" si="385"/>
        <v>0</v>
      </c>
      <c r="AB755" s="1080">
        <f t="shared" si="374"/>
        <v>0</v>
      </c>
      <c r="AC755" s="1079">
        <f t="shared" si="375"/>
        <v>0</v>
      </c>
      <c r="AD755" s="899">
        <f t="shared" si="389"/>
        <v>0</v>
      </c>
      <c r="AE755" s="903">
        <f t="shared" si="382"/>
        <v>0</v>
      </c>
      <c r="AF755" s="1080">
        <f t="shared" si="383"/>
        <v>0</v>
      </c>
      <c r="AG755" s="1081">
        <f t="shared" si="376"/>
        <v>0</v>
      </c>
      <c r="AH755" s="1079">
        <f t="shared" si="377"/>
        <v>0</v>
      </c>
      <c r="AI755" s="901">
        <f t="shared" ref="AI755:AK774" si="390">IF($D755=AI$5,$V755,0)</f>
        <v>220992.52708333335</v>
      </c>
      <c r="AJ755" s="899">
        <f t="shared" si="390"/>
        <v>0</v>
      </c>
      <c r="AK755" s="899">
        <f t="shared" si="390"/>
        <v>0</v>
      </c>
      <c r="AL755" s="1080">
        <f t="shared" si="378"/>
        <v>0</v>
      </c>
      <c r="AM755" s="1079">
        <f t="shared" si="379"/>
        <v>0</v>
      </c>
      <c r="AN755" s="899">
        <f t="shared" si="366"/>
        <v>0</v>
      </c>
      <c r="AO755" s="899">
        <f t="shared" si="367"/>
        <v>0</v>
      </c>
      <c r="AP755" s="899">
        <f t="shared" si="380"/>
        <v>0</v>
      </c>
      <c r="AQ755" s="1081">
        <f t="shared" si="346"/>
        <v>0</v>
      </c>
      <c r="AR755" s="1079">
        <f t="shared" si="371"/>
        <v>0</v>
      </c>
      <c r="AS755" s="153"/>
      <c r="AT755" s="1082"/>
      <c r="AU755" s="523"/>
      <c r="AV755" s="1083" t="str">
        <f t="shared" si="372"/>
        <v>CA</v>
      </c>
      <c r="AW755" s="1083" t="str">
        <f t="shared" si="372"/>
        <v>CL</v>
      </c>
      <c r="AX755" s="1083" t="str">
        <f t="shared" si="372"/>
        <v>AIC</v>
      </c>
      <c r="AY755" s="1083" t="str">
        <f t="shared" si="352"/>
        <v>ERB</v>
      </c>
      <c r="AZ755" s="1083" t="str">
        <f t="shared" si="352"/>
        <v>GRB</v>
      </c>
      <c r="BA755" s="1083" t="str">
        <f t="shared" si="352"/>
        <v>Non-Op</v>
      </c>
      <c r="BC755" s="623"/>
      <c r="BD755" s="623"/>
      <c r="BF755" s="623"/>
      <c r="BG755" s="623"/>
      <c r="BH755" s="623"/>
      <c r="BI755" s="623"/>
      <c r="BJ755" s="623"/>
      <c r="BK755" s="623"/>
      <c r="BL755" s="623"/>
      <c r="BN755" s="634"/>
    </row>
    <row r="756" spans="1:66" s="638" customFormat="1" ht="12" customHeight="1">
      <c r="A756" s="643">
        <v>18600291</v>
      </c>
      <c r="B756" s="644" t="s">
        <v>4004</v>
      </c>
      <c r="C756" s="638" t="s">
        <v>2038</v>
      </c>
      <c r="D756" s="635" t="s">
        <v>3098</v>
      </c>
      <c r="E756" s="635"/>
      <c r="F756" s="634"/>
      <c r="G756" s="635"/>
      <c r="H756" s="1168">
        <v>0</v>
      </c>
      <c r="I756" s="1168">
        <v>0</v>
      </c>
      <c r="J756" s="1168">
        <v>0</v>
      </c>
      <c r="K756" s="1168">
        <v>0</v>
      </c>
      <c r="L756" s="1168">
        <v>0</v>
      </c>
      <c r="M756" s="1168">
        <v>0</v>
      </c>
      <c r="N756" s="1168">
        <v>0</v>
      </c>
      <c r="O756" s="1168">
        <v>0</v>
      </c>
      <c r="P756" s="1168">
        <v>0</v>
      </c>
      <c r="Q756" s="1168">
        <v>0</v>
      </c>
      <c r="R756" s="1168">
        <v>0</v>
      </c>
      <c r="S756" s="1168">
        <v>0</v>
      </c>
      <c r="T756" s="1168">
        <v>0</v>
      </c>
      <c r="U756" s="567"/>
      <c r="V756" s="567">
        <f t="shared" si="370"/>
        <v>0</v>
      </c>
      <c r="W756" s="1084"/>
      <c r="X756" s="1085"/>
      <c r="Y756" s="591">
        <f t="shared" si="385"/>
        <v>0</v>
      </c>
      <c r="Z756" s="899">
        <f t="shared" si="385"/>
        <v>0</v>
      </c>
      <c r="AA756" s="899">
        <f t="shared" si="385"/>
        <v>0</v>
      </c>
      <c r="AB756" s="1080">
        <f t="shared" si="374"/>
        <v>0</v>
      </c>
      <c r="AC756" s="1079">
        <f t="shared" si="375"/>
        <v>0</v>
      </c>
      <c r="AD756" s="899">
        <f t="shared" si="389"/>
        <v>0</v>
      </c>
      <c r="AE756" s="903">
        <f t="shared" si="382"/>
        <v>0</v>
      </c>
      <c r="AF756" s="1080">
        <f t="shared" si="383"/>
        <v>0</v>
      </c>
      <c r="AG756" s="1081">
        <f t="shared" si="376"/>
        <v>0</v>
      </c>
      <c r="AH756" s="1079">
        <f t="shared" si="377"/>
        <v>0</v>
      </c>
      <c r="AI756" s="901">
        <f t="shared" si="390"/>
        <v>0</v>
      </c>
      <c r="AJ756" s="899">
        <f t="shared" si="390"/>
        <v>0</v>
      </c>
      <c r="AK756" s="899">
        <f t="shared" si="390"/>
        <v>0</v>
      </c>
      <c r="AL756" s="1080">
        <f t="shared" si="378"/>
        <v>0</v>
      </c>
      <c r="AM756" s="1079">
        <f t="shared" si="379"/>
        <v>0</v>
      </c>
      <c r="AN756" s="899">
        <f t="shared" si="366"/>
        <v>0</v>
      </c>
      <c r="AO756" s="899">
        <f t="shared" si="367"/>
        <v>0</v>
      </c>
      <c r="AP756" s="899">
        <f t="shared" si="380"/>
        <v>0</v>
      </c>
      <c r="AQ756" s="1081">
        <f t="shared" si="346"/>
        <v>0</v>
      </c>
      <c r="AR756" s="1079">
        <f t="shared" si="371"/>
        <v>0</v>
      </c>
      <c r="AS756" s="153"/>
      <c r="AT756" s="1082" t="s">
        <v>2769</v>
      </c>
      <c r="AU756" s="523"/>
      <c r="AV756" s="1083" t="str">
        <f t="shared" si="372"/>
        <v>CA</v>
      </c>
      <c r="AW756" s="1083" t="str">
        <f t="shared" si="372"/>
        <v>CL</v>
      </c>
      <c r="AX756" s="1083" t="str">
        <f t="shared" si="372"/>
        <v>AIC</v>
      </c>
      <c r="AY756" s="1083" t="str">
        <f t="shared" si="352"/>
        <v>ERB</v>
      </c>
      <c r="AZ756" s="1083" t="str">
        <f t="shared" si="352"/>
        <v>GRB</v>
      </c>
      <c r="BA756" s="1083" t="str">
        <f t="shared" si="352"/>
        <v>Non-Op</v>
      </c>
      <c r="BC756" s="623"/>
      <c r="BD756" s="623"/>
      <c r="BF756" s="623"/>
      <c r="BG756" s="623"/>
      <c r="BH756" s="623"/>
      <c r="BI756" s="623"/>
      <c r="BJ756" s="623"/>
      <c r="BK756" s="623"/>
      <c r="BL756" s="623"/>
      <c r="BN756" s="634"/>
    </row>
    <row r="757" spans="1:66" s="638" customFormat="1" ht="12" customHeight="1">
      <c r="A757" s="643">
        <v>18600293</v>
      </c>
      <c r="B757" s="644" t="s">
        <v>4005</v>
      </c>
      <c r="C757" s="634" t="s">
        <v>2039</v>
      </c>
      <c r="D757" s="635" t="s">
        <v>3098</v>
      </c>
      <c r="E757" s="635"/>
      <c r="F757" s="634"/>
      <c r="G757" s="635"/>
      <c r="H757" s="1168">
        <v>43.8</v>
      </c>
      <c r="I757" s="1168">
        <v>43.8</v>
      </c>
      <c r="J757" s="1168">
        <v>43.8</v>
      </c>
      <c r="K757" s="1168">
        <v>43.8</v>
      </c>
      <c r="L757" s="1168">
        <v>43.8</v>
      </c>
      <c r="M757" s="1168">
        <v>43.8</v>
      </c>
      <c r="N757" s="1168">
        <v>43.8</v>
      </c>
      <c r="O757" s="1168">
        <v>43.8</v>
      </c>
      <c r="P757" s="1168">
        <v>43.8</v>
      </c>
      <c r="Q757" s="1168">
        <v>43.8</v>
      </c>
      <c r="R757" s="1168">
        <v>43.8</v>
      </c>
      <c r="S757" s="1168">
        <v>43.8</v>
      </c>
      <c r="T757" s="1168">
        <v>0</v>
      </c>
      <c r="U757" s="567"/>
      <c r="V757" s="567">
        <f t="shared" si="370"/>
        <v>41.975000000000001</v>
      </c>
      <c r="W757" s="1084"/>
      <c r="X757" s="1085"/>
      <c r="Y757" s="591">
        <f t="shared" si="385"/>
        <v>0</v>
      </c>
      <c r="Z757" s="899">
        <f t="shared" si="385"/>
        <v>0</v>
      </c>
      <c r="AA757" s="899">
        <f t="shared" si="385"/>
        <v>0</v>
      </c>
      <c r="AB757" s="1080">
        <f t="shared" si="374"/>
        <v>0</v>
      </c>
      <c r="AC757" s="1079">
        <f t="shared" si="375"/>
        <v>0</v>
      </c>
      <c r="AD757" s="899">
        <f t="shared" si="389"/>
        <v>0</v>
      </c>
      <c r="AE757" s="903">
        <f t="shared" si="382"/>
        <v>0</v>
      </c>
      <c r="AF757" s="1080">
        <f t="shared" si="383"/>
        <v>0</v>
      </c>
      <c r="AG757" s="1081">
        <f t="shared" si="376"/>
        <v>0</v>
      </c>
      <c r="AH757" s="1079">
        <f t="shared" si="377"/>
        <v>0</v>
      </c>
      <c r="AI757" s="901">
        <f t="shared" si="390"/>
        <v>41.975000000000001</v>
      </c>
      <c r="AJ757" s="899">
        <f t="shared" si="390"/>
        <v>0</v>
      </c>
      <c r="AK757" s="899">
        <f t="shared" si="390"/>
        <v>0</v>
      </c>
      <c r="AL757" s="1080">
        <f t="shared" si="378"/>
        <v>0</v>
      </c>
      <c r="AM757" s="1079">
        <f t="shared" si="379"/>
        <v>0</v>
      </c>
      <c r="AN757" s="899">
        <f t="shared" si="366"/>
        <v>0</v>
      </c>
      <c r="AO757" s="899">
        <f t="shared" si="367"/>
        <v>0</v>
      </c>
      <c r="AP757" s="899">
        <f t="shared" si="380"/>
        <v>0</v>
      </c>
      <c r="AQ757" s="1081">
        <f t="shared" si="346"/>
        <v>0</v>
      </c>
      <c r="AR757" s="1079">
        <f t="shared" si="371"/>
        <v>0</v>
      </c>
      <c r="AS757" s="153"/>
      <c r="AT757" s="1082"/>
      <c r="AU757" s="523"/>
      <c r="AV757" s="1083" t="str">
        <f t="shared" si="372"/>
        <v>CA</v>
      </c>
      <c r="AW757" s="1083" t="str">
        <f t="shared" si="372"/>
        <v>CL</v>
      </c>
      <c r="AX757" s="1083" t="str">
        <f t="shared" si="372"/>
        <v>AIC</v>
      </c>
      <c r="AY757" s="1083" t="str">
        <f t="shared" si="352"/>
        <v>ERB</v>
      </c>
      <c r="AZ757" s="1083" t="str">
        <f t="shared" si="352"/>
        <v>GRB</v>
      </c>
      <c r="BA757" s="1083" t="str">
        <f t="shared" si="352"/>
        <v>Non-Op</v>
      </c>
      <c r="BC757" s="623"/>
      <c r="BD757" s="623"/>
      <c r="BF757" s="623"/>
      <c r="BG757" s="623"/>
      <c r="BH757" s="623"/>
      <c r="BI757" s="623"/>
      <c r="BJ757" s="623"/>
      <c r="BK757" s="623"/>
      <c r="BL757" s="623"/>
      <c r="BN757" s="634"/>
    </row>
    <row r="758" spans="1:66" s="638" customFormat="1" ht="12" customHeight="1">
      <c r="A758" s="643">
        <v>18600321</v>
      </c>
      <c r="B758" s="644" t="s">
        <v>4006</v>
      </c>
      <c r="C758" s="634" t="s">
        <v>2040</v>
      </c>
      <c r="D758" s="635" t="s">
        <v>1384</v>
      </c>
      <c r="E758" s="635"/>
      <c r="F758" s="634"/>
      <c r="G758" s="635"/>
      <c r="H758" s="1168">
        <v>6397662.6900000004</v>
      </c>
      <c r="I758" s="1168">
        <v>5198742.99</v>
      </c>
      <c r="J758" s="1168">
        <v>4685750.6500000004</v>
      </c>
      <c r="K758" s="1168">
        <v>4315153.47</v>
      </c>
      <c r="L758" s="1168">
        <v>3457397.87</v>
      </c>
      <c r="M758" s="1168">
        <v>2978227.59</v>
      </c>
      <c r="N758" s="1168">
        <v>2886154.8</v>
      </c>
      <c r="O758" s="1168">
        <v>3445098.66</v>
      </c>
      <c r="P758" s="1168">
        <v>3566783.69</v>
      </c>
      <c r="Q758" s="1168">
        <v>3573874.59</v>
      </c>
      <c r="R758" s="1168">
        <v>4613083.25</v>
      </c>
      <c r="S758" s="1168">
        <v>6112718.4800000004</v>
      </c>
      <c r="T758" s="1168">
        <v>7139824.7000000002</v>
      </c>
      <c r="U758" s="567"/>
      <c r="V758" s="567">
        <f t="shared" si="370"/>
        <v>4300144.1445833342</v>
      </c>
      <c r="W758" s="1084"/>
      <c r="X758" s="1085"/>
      <c r="Y758" s="591">
        <f t="shared" si="385"/>
        <v>0</v>
      </c>
      <c r="Z758" s="899">
        <f t="shared" si="385"/>
        <v>0</v>
      </c>
      <c r="AA758" s="899">
        <f t="shared" si="385"/>
        <v>0</v>
      </c>
      <c r="AB758" s="1080">
        <f t="shared" si="374"/>
        <v>7139824.7000000002</v>
      </c>
      <c r="AC758" s="1079">
        <f t="shared" si="375"/>
        <v>0</v>
      </c>
      <c r="AD758" s="899">
        <f t="shared" si="389"/>
        <v>0</v>
      </c>
      <c r="AE758" s="903">
        <f t="shared" si="382"/>
        <v>0</v>
      </c>
      <c r="AF758" s="1080">
        <f t="shared" si="383"/>
        <v>7139824.7000000002</v>
      </c>
      <c r="AG758" s="1081">
        <f t="shared" si="376"/>
        <v>7139824.7000000002</v>
      </c>
      <c r="AH758" s="1079">
        <f t="shared" si="377"/>
        <v>0</v>
      </c>
      <c r="AI758" s="901">
        <f t="shared" si="390"/>
        <v>0</v>
      </c>
      <c r="AJ758" s="899">
        <f t="shared" si="390"/>
        <v>0</v>
      </c>
      <c r="AK758" s="899">
        <f t="shared" si="390"/>
        <v>0</v>
      </c>
      <c r="AL758" s="1080">
        <f t="shared" si="378"/>
        <v>4300144.1445833342</v>
      </c>
      <c r="AM758" s="1079">
        <f t="shared" si="379"/>
        <v>0</v>
      </c>
      <c r="AN758" s="899">
        <f t="shared" si="366"/>
        <v>0</v>
      </c>
      <c r="AO758" s="899">
        <f t="shared" si="367"/>
        <v>0</v>
      </c>
      <c r="AP758" s="899">
        <f t="shared" si="380"/>
        <v>4300144.1445833342</v>
      </c>
      <c r="AQ758" s="1081">
        <f t="shared" si="346"/>
        <v>4300144.1445833342</v>
      </c>
      <c r="AR758" s="1079">
        <f t="shared" si="371"/>
        <v>0</v>
      </c>
      <c r="AS758" s="153"/>
      <c r="AT758" s="1082"/>
      <c r="AU758" s="523"/>
      <c r="AV758" s="1083" t="str">
        <f t="shared" si="372"/>
        <v>CA</v>
      </c>
      <c r="AW758" s="1083" t="str">
        <f t="shared" si="372"/>
        <v>CL</v>
      </c>
      <c r="AX758" s="1083" t="str">
        <f t="shared" si="372"/>
        <v>AIC</v>
      </c>
      <c r="AY758" s="1083" t="str">
        <f t="shared" si="352"/>
        <v>ERB</v>
      </c>
      <c r="AZ758" s="1083" t="str">
        <f t="shared" si="352"/>
        <v>GRB</v>
      </c>
      <c r="BA758" s="1083" t="str">
        <f t="shared" si="352"/>
        <v>Non-Op</v>
      </c>
      <c r="BC758" s="623"/>
      <c r="BD758" s="623"/>
      <c r="BF758" s="623"/>
      <c r="BG758" s="623"/>
      <c r="BH758" s="623"/>
      <c r="BI758" s="623"/>
      <c r="BJ758" s="623"/>
      <c r="BK758" s="623"/>
      <c r="BL758" s="623"/>
      <c r="BN758" s="634"/>
    </row>
    <row r="759" spans="1:66" s="638" customFormat="1" ht="12" customHeight="1">
      <c r="A759" s="643">
        <v>18600363</v>
      </c>
      <c r="B759" s="644" t="s">
        <v>4007</v>
      </c>
      <c r="C759" s="634" t="s">
        <v>2041</v>
      </c>
      <c r="D759" s="635" t="s">
        <v>1381</v>
      </c>
      <c r="E759" s="635"/>
      <c r="F759" s="634"/>
      <c r="G759" s="635"/>
      <c r="H759" s="1168">
        <v>0</v>
      </c>
      <c r="I759" s="1168">
        <v>0</v>
      </c>
      <c r="J759" s="1168">
        <v>0</v>
      </c>
      <c r="K759" s="1168">
        <v>0</v>
      </c>
      <c r="L759" s="1168">
        <v>0</v>
      </c>
      <c r="M759" s="1168">
        <v>0</v>
      </c>
      <c r="N759" s="1168">
        <v>0</v>
      </c>
      <c r="O759" s="1168">
        <v>0</v>
      </c>
      <c r="P759" s="1168">
        <v>0</v>
      </c>
      <c r="Q759" s="1168">
        <v>0</v>
      </c>
      <c r="R759" s="1168">
        <v>0</v>
      </c>
      <c r="S759" s="1168">
        <v>0</v>
      </c>
      <c r="T759" s="1168">
        <v>0</v>
      </c>
      <c r="U759" s="567"/>
      <c r="V759" s="567">
        <f t="shared" si="370"/>
        <v>0</v>
      </c>
      <c r="W759" s="1084"/>
      <c r="X759" s="1085"/>
      <c r="Y759" s="591">
        <f t="shared" si="385"/>
        <v>0</v>
      </c>
      <c r="Z759" s="899">
        <f t="shared" si="385"/>
        <v>0</v>
      </c>
      <c r="AA759" s="899">
        <f t="shared" si="385"/>
        <v>0</v>
      </c>
      <c r="AB759" s="1080">
        <f t="shared" si="374"/>
        <v>0</v>
      </c>
      <c r="AC759" s="1079">
        <f t="shared" si="375"/>
        <v>0</v>
      </c>
      <c r="AD759" s="899">
        <f t="shared" si="389"/>
        <v>0</v>
      </c>
      <c r="AE759" s="903">
        <f t="shared" si="382"/>
        <v>0</v>
      </c>
      <c r="AF759" s="1080">
        <f t="shared" si="383"/>
        <v>0</v>
      </c>
      <c r="AG759" s="1081">
        <f t="shared" si="376"/>
        <v>0</v>
      </c>
      <c r="AH759" s="1079">
        <f t="shared" si="377"/>
        <v>0</v>
      </c>
      <c r="AI759" s="901">
        <f t="shared" si="390"/>
        <v>0</v>
      </c>
      <c r="AJ759" s="899">
        <f t="shared" si="390"/>
        <v>0</v>
      </c>
      <c r="AK759" s="899">
        <f t="shared" si="390"/>
        <v>0</v>
      </c>
      <c r="AL759" s="1080">
        <f t="shared" si="378"/>
        <v>0</v>
      </c>
      <c r="AM759" s="1079">
        <f t="shared" si="379"/>
        <v>0</v>
      </c>
      <c r="AN759" s="899">
        <f t="shared" si="366"/>
        <v>0</v>
      </c>
      <c r="AO759" s="899">
        <f t="shared" si="367"/>
        <v>0</v>
      </c>
      <c r="AP759" s="899">
        <f t="shared" si="380"/>
        <v>0</v>
      </c>
      <c r="AQ759" s="1081">
        <f t="shared" si="346"/>
        <v>0</v>
      </c>
      <c r="AR759" s="1079">
        <f t="shared" si="371"/>
        <v>0</v>
      </c>
      <c r="AS759" s="153"/>
      <c r="AT759" s="1082"/>
      <c r="AU759" s="523"/>
      <c r="AV759" s="1083" t="str">
        <f t="shared" si="372"/>
        <v>CA</v>
      </c>
      <c r="AW759" s="1083" t="str">
        <f t="shared" si="372"/>
        <v>CL</v>
      </c>
      <c r="AX759" s="1083" t="str">
        <f t="shared" si="372"/>
        <v>AIC</v>
      </c>
      <c r="AY759" s="1083" t="str">
        <f t="shared" si="352"/>
        <v>ERB</v>
      </c>
      <c r="AZ759" s="1083" t="str">
        <f t="shared" si="352"/>
        <v>GRB</v>
      </c>
      <c r="BA759" s="1083" t="str">
        <f t="shared" si="352"/>
        <v>Non-Op</v>
      </c>
      <c r="BC759" s="623"/>
      <c r="BD759" s="623"/>
      <c r="BF759" s="623"/>
      <c r="BG759" s="623"/>
      <c r="BH759" s="623"/>
      <c r="BI759" s="623"/>
      <c r="BJ759" s="623"/>
      <c r="BK759" s="623"/>
      <c r="BL759" s="623"/>
      <c r="BN759" s="634"/>
    </row>
    <row r="760" spans="1:66" s="638" customFormat="1" ht="12" customHeight="1">
      <c r="A760" s="687">
        <v>18600383</v>
      </c>
      <c r="B760" s="648" t="s">
        <v>4008</v>
      </c>
      <c r="C760" s="647" t="s">
        <v>2042</v>
      </c>
      <c r="D760" s="648" t="s">
        <v>1381</v>
      </c>
      <c r="E760" s="648"/>
      <c r="F760" s="647"/>
      <c r="G760" s="648"/>
      <c r="H760" s="1171">
        <v>98.43</v>
      </c>
      <c r="I760" s="1171">
        <v>98.43</v>
      </c>
      <c r="J760" s="1171">
        <v>98.43</v>
      </c>
      <c r="K760" s="1171">
        <v>98.43</v>
      </c>
      <c r="L760" s="1171">
        <v>98.43</v>
      </c>
      <c r="M760" s="1171">
        <v>98.43</v>
      </c>
      <c r="N760" s="1171">
        <v>98.43</v>
      </c>
      <c r="O760" s="1171">
        <v>98.43</v>
      </c>
      <c r="P760" s="1171">
        <v>98.43</v>
      </c>
      <c r="Q760" s="1171">
        <v>98.43</v>
      </c>
      <c r="R760" s="1171">
        <v>98.43</v>
      </c>
      <c r="S760" s="1171">
        <v>98.43</v>
      </c>
      <c r="T760" s="1171">
        <v>98.43</v>
      </c>
      <c r="U760" s="569"/>
      <c r="V760" s="569">
        <f t="shared" si="370"/>
        <v>98.430000000000021</v>
      </c>
      <c r="W760" s="1084"/>
      <c r="X760" s="1085"/>
      <c r="Y760" s="591">
        <f t="shared" si="385"/>
        <v>0</v>
      </c>
      <c r="Z760" s="899">
        <f t="shared" si="385"/>
        <v>0</v>
      </c>
      <c r="AA760" s="899">
        <f t="shared" si="385"/>
        <v>98.43</v>
      </c>
      <c r="AB760" s="1080">
        <f t="shared" si="374"/>
        <v>0</v>
      </c>
      <c r="AC760" s="1079">
        <f t="shared" si="375"/>
        <v>0</v>
      </c>
      <c r="AD760" s="899">
        <f t="shared" si="389"/>
        <v>0</v>
      </c>
      <c r="AE760" s="903">
        <f t="shared" si="382"/>
        <v>0</v>
      </c>
      <c r="AF760" s="1080">
        <f t="shared" si="383"/>
        <v>0</v>
      </c>
      <c r="AG760" s="1081">
        <f t="shared" si="376"/>
        <v>0</v>
      </c>
      <c r="AH760" s="1079">
        <f t="shared" si="377"/>
        <v>0</v>
      </c>
      <c r="AI760" s="901">
        <f t="shared" si="390"/>
        <v>0</v>
      </c>
      <c r="AJ760" s="899">
        <f t="shared" si="390"/>
        <v>0</v>
      </c>
      <c r="AK760" s="899">
        <f t="shared" si="390"/>
        <v>98.430000000000021</v>
      </c>
      <c r="AL760" s="1080">
        <f t="shared" si="378"/>
        <v>0</v>
      </c>
      <c r="AM760" s="1079">
        <f t="shared" si="379"/>
        <v>0</v>
      </c>
      <c r="AN760" s="899">
        <f t="shared" si="366"/>
        <v>0</v>
      </c>
      <c r="AO760" s="899">
        <f t="shared" si="367"/>
        <v>0</v>
      </c>
      <c r="AP760" s="899">
        <f t="shared" si="380"/>
        <v>0</v>
      </c>
      <c r="AQ760" s="1081">
        <f t="shared" si="346"/>
        <v>0</v>
      </c>
      <c r="AR760" s="1079">
        <f t="shared" si="371"/>
        <v>0</v>
      </c>
      <c r="AS760" s="153"/>
      <c r="AT760" s="1082"/>
      <c r="AU760" s="523"/>
      <c r="AV760" s="1083" t="str">
        <f t="shared" si="372"/>
        <v>CA</v>
      </c>
      <c r="AW760" s="1083" t="str">
        <f t="shared" si="372"/>
        <v>CL</v>
      </c>
      <c r="AX760" s="1083" t="str">
        <f t="shared" si="372"/>
        <v>AIC</v>
      </c>
      <c r="AY760" s="1083" t="str">
        <f t="shared" si="352"/>
        <v>ERB</v>
      </c>
      <c r="AZ760" s="1083" t="str">
        <f t="shared" si="352"/>
        <v>GRB</v>
      </c>
      <c r="BA760" s="1083" t="str">
        <f t="shared" si="352"/>
        <v>Non-Op</v>
      </c>
      <c r="BC760" s="623"/>
      <c r="BD760" s="623"/>
      <c r="BF760" s="623"/>
      <c r="BG760" s="623"/>
      <c r="BH760" s="623"/>
      <c r="BI760" s="623"/>
      <c r="BJ760" s="623"/>
      <c r="BK760" s="623"/>
      <c r="BL760" s="623"/>
      <c r="BN760" s="634"/>
    </row>
    <row r="761" spans="1:66" s="638" customFormat="1" ht="12" customHeight="1">
      <c r="A761" s="643">
        <v>18600403</v>
      </c>
      <c r="B761" s="644" t="s">
        <v>4009</v>
      </c>
      <c r="C761" s="634" t="s">
        <v>2043</v>
      </c>
      <c r="D761" s="635" t="s">
        <v>3098</v>
      </c>
      <c r="E761" s="635"/>
      <c r="F761" s="634"/>
      <c r="G761" s="635"/>
      <c r="H761" s="1168">
        <v>621580.14</v>
      </c>
      <c r="I761" s="1168">
        <v>621580.14</v>
      </c>
      <c r="J761" s="1168">
        <v>621580.14</v>
      </c>
      <c r="K761" s="1168">
        <v>530554.88</v>
      </c>
      <c r="L761" s="1168">
        <v>530554.88</v>
      </c>
      <c r="M761" s="1168">
        <v>530554.88</v>
      </c>
      <c r="N761" s="1168">
        <v>451287.57</v>
      </c>
      <c r="O761" s="1168">
        <v>451287.57</v>
      </c>
      <c r="P761" s="1168">
        <v>451287.57</v>
      </c>
      <c r="Q761" s="1168">
        <v>284855.90000000002</v>
      </c>
      <c r="R761" s="1168">
        <v>284855.90000000002</v>
      </c>
      <c r="S761" s="1168">
        <v>284855.90000000002</v>
      </c>
      <c r="T761" s="1168">
        <v>-388549.58</v>
      </c>
      <c r="U761" s="567"/>
      <c r="V761" s="567">
        <f t="shared" si="370"/>
        <v>429980.88416666671</v>
      </c>
      <c r="W761" s="1084"/>
      <c r="X761" s="1085"/>
      <c r="Y761" s="591">
        <f t="shared" si="385"/>
        <v>-388549.58</v>
      </c>
      <c r="Z761" s="899">
        <f t="shared" si="385"/>
        <v>0</v>
      </c>
      <c r="AA761" s="899">
        <f t="shared" si="385"/>
        <v>0</v>
      </c>
      <c r="AB761" s="1080">
        <f t="shared" si="374"/>
        <v>0</v>
      </c>
      <c r="AC761" s="1079">
        <f t="shared" si="375"/>
        <v>0</v>
      </c>
      <c r="AD761" s="899">
        <f t="shared" si="389"/>
        <v>0</v>
      </c>
      <c r="AE761" s="903">
        <f t="shared" si="382"/>
        <v>0</v>
      </c>
      <c r="AF761" s="1080">
        <f t="shared" si="383"/>
        <v>0</v>
      </c>
      <c r="AG761" s="1081">
        <f t="shared" si="376"/>
        <v>0</v>
      </c>
      <c r="AH761" s="1079">
        <f t="shared" si="377"/>
        <v>0</v>
      </c>
      <c r="AI761" s="901">
        <f t="shared" si="390"/>
        <v>429980.88416666671</v>
      </c>
      <c r="AJ761" s="899">
        <f t="shared" si="390"/>
        <v>0</v>
      </c>
      <c r="AK761" s="899">
        <f t="shared" si="390"/>
        <v>0</v>
      </c>
      <c r="AL761" s="1080">
        <f t="shared" si="378"/>
        <v>0</v>
      </c>
      <c r="AM761" s="1079">
        <f t="shared" si="379"/>
        <v>0</v>
      </c>
      <c r="AN761" s="899">
        <f t="shared" si="366"/>
        <v>0</v>
      </c>
      <c r="AO761" s="899">
        <f t="shared" si="367"/>
        <v>0</v>
      </c>
      <c r="AP761" s="899">
        <f t="shared" si="380"/>
        <v>0</v>
      </c>
      <c r="AQ761" s="1081">
        <f t="shared" si="346"/>
        <v>0</v>
      </c>
      <c r="AR761" s="1079">
        <f t="shared" si="371"/>
        <v>0</v>
      </c>
      <c r="AS761" s="153"/>
      <c r="AT761" s="1082" t="s">
        <v>2777</v>
      </c>
      <c r="AU761" s="523"/>
      <c r="AV761" s="1083" t="str">
        <f t="shared" si="372"/>
        <v>CA</v>
      </c>
      <c r="AW761" s="1083" t="str">
        <f t="shared" si="372"/>
        <v>CL</v>
      </c>
      <c r="AX761" s="1083" t="str">
        <f t="shared" si="372"/>
        <v>AIC</v>
      </c>
      <c r="AY761" s="1083" t="str">
        <f t="shared" si="352"/>
        <v>ERB</v>
      </c>
      <c r="AZ761" s="1083" t="str">
        <f t="shared" si="352"/>
        <v>GRB</v>
      </c>
      <c r="BA761" s="1083" t="str">
        <f t="shared" si="352"/>
        <v>Non-Op</v>
      </c>
      <c r="BC761" s="623"/>
      <c r="BD761" s="623"/>
      <c r="BF761" s="623"/>
      <c r="BG761" s="623"/>
      <c r="BH761" s="623"/>
      <c r="BI761" s="623"/>
      <c r="BJ761" s="623"/>
      <c r="BK761" s="623"/>
      <c r="BL761" s="623"/>
      <c r="BN761" s="634"/>
    </row>
    <row r="762" spans="1:66" s="638" customFormat="1" ht="12" customHeight="1">
      <c r="A762" s="687">
        <v>18600443</v>
      </c>
      <c r="B762" s="648" t="s">
        <v>4010</v>
      </c>
      <c r="C762" s="647" t="s">
        <v>2044</v>
      </c>
      <c r="D762" s="648" t="s">
        <v>1381</v>
      </c>
      <c r="E762" s="648"/>
      <c r="F762" s="654">
        <v>43025</v>
      </c>
      <c r="G762" s="648"/>
      <c r="H762" s="1171">
        <v>0</v>
      </c>
      <c r="I762" s="1171">
        <v>0</v>
      </c>
      <c r="J762" s="1171">
        <v>0</v>
      </c>
      <c r="K762" s="1171">
        <v>0</v>
      </c>
      <c r="L762" s="1171">
        <v>0</v>
      </c>
      <c r="M762" s="1171">
        <v>0</v>
      </c>
      <c r="N762" s="1171">
        <v>0</v>
      </c>
      <c r="O762" s="1171">
        <v>0</v>
      </c>
      <c r="P762" s="1171">
        <v>50.36</v>
      </c>
      <c r="Q762" s="1171">
        <v>0</v>
      </c>
      <c r="R762" s="1171">
        <v>0</v>
      </c>
      <c r="S762" s="1171">
        <v>0</v>
      </c>
      <c r="T762" s="1171">
        <v>0</v>
      </c>
      <c r="U762" s="569"/>
      <c r="V762" s="569">
        <f t="shared" si="370"/>
        <v>4.1966666666666663</v>
      </c>
      <c r="W762" s="1090"/>
      <c r="X762" s="1091"/>
      <c r="Y762" s="591">
        <f t="shared" si="385"/>
        <v>0</v>
      </c>
      <c r="Z762" s="899">
        <f t="shared" si="385"/>
        <v>0</v>
      </c>
      <c r="AA762" s="899">
        <f t="shared" si="385"/>
        <v>0</v>
      </c>
      <c r="AB762" s="1080">
        <f t="shared" si="374"/>
        <v>0</v>
      </c>
      <c r="AC762" s="1079">
        <f t="shared" si="375"/>
        <v>0</v>
      </c>
      <c r="AD762" s="899">
        <f t="shared" si="389"/>
        <v>0</v>
      </c>
      <c r="AE762" s="903">
        <f t="shared" si="382"/>
        <v>0</v>
      </c>
      <c r="AF762" s="1080">
        <f t="shared" si="383"/>
        <v>0</v>
      </c>
      <c r="AG762" s="1081">
        <f t="shared" si="376"/>
        <v>0</v>
      </c>
      <c r="AH762" s="1079">
        <f t="shared" si="377"/>
        <v>0</v>
      </c>
      <c r="AI762" s="901">
        <f t="shared" si="390"/>
        <v>0</v>
      </c>
      <c r="AJ762" s="899">
        <f t="shared" si="390"/>
        <v>0</v>
      </c>
      <c r="AK762" s="899">
        <f t="shared" si="390"/>
        <v>4.1966666666666663</v>
      </c>
      <c r="AL762" s="1080">
        <f t="shared" si="378"/>
        <v>0</v>
      </c>
      <c r="AM762" s="1079">
        <f t="shared" si="379"/>
        <v>0</v>
      </c>
      <c r="AN762" s="899">
        <f t="shared" si="366"/>
        <v>0</v>
      </c>
      <c r="AO762" s="899">
        <f t="shared" si="367"/>
        <v>0</v>
      </c>
      <c r="AP762" s="899">
        <f t="shared" si="380"/>
        <v>0</v>
      </c>
      <c r="AQ762" s="1081">
        <f t="shared" si="346"/>
        <v>0</v>
      </c>
      <c r="AR762" s="1079">
        <f t="shared" si="371"/>
        <v>0</v>
      </c>
      <c r="AS762" s="153"/>
      <c r="AT762" s="1082"/>
      <c r="AU762" s="523"/>
      <c r="AV762" s="1083" t="str">
        <f t="shared" si="372"/>
        <v>CA</v>
      </c>
      <c r="AW762" s="1083" t="str">
        <f t="shared" si="372"/>
        <v>CL</v>
      </c>
      <c r="AX762" s="1083" t="str">
        <f t="shared" si="372"/>
        <v>AIC</v>
      </c>
      <c r="AY762" s="1083" t="str">
        <f t="shared" si="352"/>
        <v>ERB</v>
      </c>
      <c r="AZ762" s="1083" t="str">
        <f t="shared" si="352"/>
        <v>GRB</v>
      </c>
      <c r="BA762" s="1083" t="str">
        <f t="shared" si="352"/>
        <v>Non-Op</v>
      </c>
      <c r="BC762" s="623"/>
      <c r="BD762" s="623"/>
      <c r="BF762" s="623"/>
      <c r="BG762" s="623"/>
      <c r="BH762" s="623"/>
      <c r="BI762" s="623"/>
      <c r="BJ762" s="623"/>
      <c r="BK762" s="623"/>
      <c r="BL762" s="623"/>
      <c r="BN762" s="634"/>
    </row>
    <row r="763" spans="1:66" s="638" customFormat="1" ht="12" customHeight="1">
      <c r="A763" s="643">
        <v>18600512</v>
      </c>
      <c r="B763" s="644" t="s">
        <v>4011</v>
      </c>
      <c r="C763" s="634" t="s">
        <v>2045</v>
      </c>
      <c r="D763" s="635" t="s">
        <v>1384</v>
      </c>
      <c r="E763" s="635"/>
      <c r="F763" s="634"/>
      <c r="G763" s="635"/>
      <c r="H763" s="1168">
        <v>0</v>
      </c>
      <c r="I763" s="1168">
        <v>16982873.09</v>
      </c>
      <c r="J763" s="1168">
        <v>19705505.550000001</v>
      </c>
      <c r="K763" s="1168">
        <v>6478923.9299999997</v>
      </c>
      <c r="L763" s="1168">
        <v>0</v>
      </c>
      <c r="M763" s="1168">
        <v>0</v>
      </c>
      <c r="N763" s="1168">
        <v>0</v>
      </c>
      <c r="O763" s="1168">
        <v>0</v>
      </c>
      <c r="P763" s="1168">
        <v>0</v>
      </c>
      <c r="Q763" s="1168">
        <v>0</v>
      </c>
      <c r="R763" s="1168">
        <v>0</v>
      </c>
      <c r="S763" s="1168">
        <v>0</v>
      </c>
      <c r="T763" s="1168">
        <v>0</v>
      </c>
      <c r="U763" s="567"/>
      <c r="V763" s="567">
        <f t="shared" si="370"/>
        <v>3597275.2141666668</v>
      </c>
      <c r="W763" s="1084"/>
      <c r="X763" s="1085"/>
      <c r="Y763" s="591">
        <f t="shared" si="385"/>
        <v>0</v>
      </c>
      <c r="Z763" s="899">
        <f t="shared" si="385"/>
        <v>0</v>
      </c>
      <c r="AA763" s="899">
        <f t="shared" si="385"/>
        <v>0</v>
      </c>
      <c r="AB763" s="1080">
        <f t="shared" si="374"/>
        <v>0</v>
      </c>
      <c r="AC763" s="1079">
        <f t="shared" si="375"/>
        <v>0</v>
      </c>
      <c r="AD763" s="899">
        <f t="shared" si="389"/>
        <v>0</v>
      </c>
      <c r="AE763" s="903">
        <f t="shared" si="382"/>
        <v>0</v>
      </c>
      <c r="AF763" s="1080">
        <f t="shared" si="383"/>
        <v>0</v>
      </c>
      <c r="AG763" s="1081">
        <f t="shared" si="376"/>
        <v>0</v>
      </c>
      <c r="AH763" s="1079">
        <f t="shared" si="377"/>
        <v>0</v>
      </c>
      <c r="AI763" s="901">
        <f t="shared" si="390"/>
        <v>0</v>
      </c>
      <c r="AJ763" s="899">
        <f t="shared" si="390"/>
        <v>0</v>
      </c>
      <c r="AK763" s="899">
        <f t="shared" si="390"/>
        <v>0</v>
      </c>
      <c r="AL763" s="1080">
        <f t="shared" si="378"/>
        <v>3597275.2141666668</v>
      </c>
      <c r="AM763" s="1079">
        <f t="shared" si="379"/>
        <v>0</v>
      </c>
      <c r="AN763" s="899">
        <f t="shared" si="366"/>
        <v>0</v>
      </c>
      <c r="AO763" s="899">
        <f t="shared" si="367"/>
        <v>0</v>
      </c>
      <c r="AP763" s="899">
        <f t="shared" si="380"/>
        <v>3597275.2141666668</v>
      </c>
      <c r="AQ763" s="1081">
        <f t="shared" si="346"/>
        <v>3597275.2141666668</v>
      </c>
      <c r="AR763" s="1079">
        <f t="shared" si="371"/>
        <v>0</v>
      </c>
      <c r="AS763" s="153"/>
      <c r="AT763" s="1082" t="s">
        <v>2775</v>
      </c>
      <c r="AU763" s="523"/>
      <c r="AV763" s="1083" t="str">
        <f t="shared" si="372"/>
        <v>CA</v>
      </c>
      <c r="AW763" s="1083" t="str">
        <f t="shared" si="372"/>
        <v>CL</v>
      </c>
      <c r="AX763" s="1083" t="str">
        <f t="shared" si="372"/>
        <v>AIC</v>
      </c>
      <c r="AY763" s="1083" t="str">
        <f t="shared" si="352"/>
        <v>ERB</v>
      </c>
      <c r="AZ763" s="1083" t="str">
        <f t="shared" si="352"/>
        <v>GRB</v>
      </c>
      <c r="BA763" s="1083" t="str">
        <f t="shared" si="352"/>
        <v>Non-Op</v>
      </c>
      <c r="BC763" s="623"/>
      <c r="BD763" s="623"/>
      <c r="BF763" s="623"/>
      <c r="BG763" s="623"/>
      <c r="BH763" s="623"/>
      <c r="BI763" s="623"/>
      <c r="BJ763" s="623"/>
      <c r="BK763" s="623"/>
      <c r="BL763" s="623"/>
      <c r="BN763" s="634"/>
    </row>
    <row r="764" spans="1:66" s="638" customFormat="1" ht="12" customHeight="1">
      <c r="A764" s="676">
        <v>18600513</v>
      </c>
      <c r="B764" s="635" t="s">
        <v>4012</v>
      </c>
      <c r="C764" s="634" t="s">
        <v>2046</v>
      </c>
      <c r="D764" s="635" t="s">
        <v>3098</v>
      </c>
      <c r="E764" s="635"/>
      <c r="F764" s="683">
        <v>42752</v>
      </c>
      <c r="G764" s="635"/>
      <c r="H764" s="1168">
        <v>0</v>
      </c>
      <c r="I764" s="1168">
        <v>0</v>
      </c>
      <c r="J764" s="1168">
        <v>0</v>
      </c>
      <c r="K764" s="1168">
        <v>0</v>
      </c>
      <c r="L764" s="1168">
        <v>0</v>
      </c>
      <c r="M764" s="1168">
        <v>0</v>
      </c>
      <c r="N764" s="1168">
        <v>0</v>
      </c>
      <c r="O764" s="1168">
        <v>0</v>
      </c>
      <c r="P764" s="1168">
        <v>0</v>
      </c>
      <c r="Q764" s="1168">
        <v>0</v>
      </c>
      <c r="R764" s="1168">
        <v>0</v>
      </c>
      <c r="S764" s="1168">
        <v>0</v>
      </c>
      <c r="T764" s="1168">
        <v>0</v>
      </c>
      <c r="U764" s="567"/>
      <c r="V764" s="567">
        <f t="shared" si="370"/>
        <v>0</v>
      </c>
      <c r="W764" s="1090"/>
      <c r="X764" s="1091"/>
      <c r="Y764" s="591">
        <f t="shared" si="385"/>
        <v>0</v>
      </c>
      <c r="Z764" s="899">
        <f t="shared" si="385"/>
        <v>0</v>
      </c>
      <c r="AA764" s="899">
        <f t="shared" si="385"/>
        <v>0</v>
      </c>
      <c r="AB764" s="1080">
        <f t="shared" si="374"/>
        <v>0</v>
      </c>
      <c r="AC764" s="1079">
        <f t="shared" si="375"/>
        <v>0</v>
      </c>
      <c r="AD764" s="899">
        <f t="shared" si="389"/>
        <v>0</v>
      </c>
      <c r="AE764" s="903">
        <f t="shared" si="382"/>
        <v>0</v>
      </c>
      <c r="AF764" s="1080">
        <f t="shared" si="383"/>
        <v>0</v>
      </c>
      <c r="AG764" s="1081">
        <f t="shared" si="376"/>
        <v>0</v>
      </c>
      <c r="AH764" s="1079">
        <f t="shared" si="377"/>
        <v>0</v>
      </c>
      <c r="AI764" s="901">
        <f t="shared" si="390"/>
        <v>0</v>
      </c>
      <c r="AJ764" s="899">
        <f t="shared" si="390"/>
        <v>0</v>
      </c>
      <c r="AK764" s="899">
        <f t="shared" si="390"/>
        <v>0</v>
      </c>
      <c r="AL764" s="1080">
        <f t="shared" si="378"/>
        <v>0</v>
      </c>
      <c r="AM764" s="1079">
        <f t="shared" si="379"/>
        <v>0</v>
      </c>
      <c r="AN764" s="899">
        <f t="shared" si="366"/>
        <v>0</v>
      </c>
      <c r="AO764" s="899">
        <f t="shared" si="367"/>
        <v>0</v>
      </c>
      <c r="AP764" s="899">
        <f t="shared" si="380"/>
        <v>0</v>
      </c>
      <c r="AQ764" s="1081">
        <f t="shared" si="346"/>
        <v>0</v>
      </c>
      <c r="AR764" s="1079">
        <f t="shared" si="371"/>
        <v>0</v>
      </c>
      <c r="AS764" s="153"/>
      <c r="AT764" s="1082" t="s">
        <v>2775</v>
      </c>
      <c r="AU764" s="523"/>
      <c r="AV764" s="1083" t="str">
        <f t="shared" si="372"/>
        <v>CA</v>
      </c>
      <c r="AW764" s="1083" t="str">
        <f t="shared" si="372"/>
        <v>CL</v>
      </c>
      <c r="AX764" s="1083" t="str">
        <f t="shared" si="372"/>
        <v>AIC</v>
      </c>
      <c r="AY764" s="1083" t="str">
        <f t="shared" si="352"/>
        <v>ERB</v>
      </c>
      <c r="AZ764" s="1083" t="str">
        <f t="shared" si="352"/>
        <v>GRB</v>
      </c>
      <c r="BA764" s="1083" t="str">
        <f t="shared" si="352"/>
        <v>Non-Op</v>
      </c>
      <c r="BC764" s="623"/>
      <c r="BD764" s="623"/>
      <c r="BF764" s="623"/>
      <c r="BG764" s="623"/>
      <c r="BH764" s="623"/>
      <c r="BI764" s="623"/>
      <c r="BJ764" s="623"/>
      <c r="BK764" s="623"/>
      <c r="BL764" s="623"/>
      <c r="BN764" s="634"/>
    </row>
    <row r="765" spans="1:66" s="638" customFormat="1" ht="12" customHeight="1">
      <c r="A765" s="643">
        <v>18600561</v>
      </c>
      <c r="B765" s="644" t="s">
        <v>4013</v>
      </c>
      <c r="C765" s="634" t="s">
        <v>2047</v>
      </c>
      <c r="D765" s="635" t="s">
        <v>1384</v>
      </c>
      <c r="E765" s="635"/>
      <c r="F765" s="634"/>
      <c r="G765" s="635"/>
      <c r="H765" s="1168">
        <v>7442314</v>
      </c>
      <c r="I765" s="1168">
        <v>7442314</v>
      </c>
      <c r="J765" s="1168">
        <v>7442314</v>
      </c>
      <c r="K765" s="1168">
        <v>7440477</v>
      </c>
      <c r="L765" s="1168">
        <v>7440477</v>
      </c>
      <c r="M765" s="1168">
        <v>7440477</v>
      </c>
      <c r="N765" s="1168">
        <v>7438604</v>
      </c>
      <c r="O765" s="1168">
        <v>7438604</v>
      </c>
      <c r="P765" s="1168">
        <v>7438604</v>
      </c>
      <c r="Q765" s="1168">
        <v>7436696</v>
      </c>
      <c r="R765" s="1168">
        <v>7436696</v>
      </c>
      <c r="S765" s="1168">
        <v>7436696</v>
      </c>
      <c r="T765" s="1168">
        <v>7434752</v>
      </c>
      <c r="U765" s="567"/>
      <c r="V765" s="567">
        <f t="shared" si="370"/>
        <v>7439207.666666667</v>
      </c>
      <c r="W765" s="1084"/>
      <c r="X765" s="1085"/>
      <c r="Y765" s="591">
        <f t="shared" si="385"/>
        <v>0</v>
      </c>
      <c r="Z765" s="899">
        <f t="shared" si="385"/>
        <v>0</v>
      </c>
      <c r="AA765" s="899">
        <f t="shared" si="385"/>
        <v>0</v>
      </c>
      <c r="AB765" s="1080">
        <f t="shared" si="374"/>
        <v>7434752</v>
      </c>
      <c r="AC765" s="1079">
        <f t="shared" si="375"/>
        <v>0</v>
      </c>
      <c r="AD765" s="899">
        <f t="shared" si="389"/>
        <v>0</v>
      </c>
      <c r="AE765" s="903">
        <f t="shared" si="382"/>
        <v>0</v>
      </c>
      <c r="AF765" s="1080">
        <f t="shared" si="383"/>
        <v>7434752</v>
      </c>
      <c r="AG765" s="1081">
        <f t="shared" si="376"/>
        <v>7434752</v>
      </c>
      <c r="AH765" s="1079">
        <f t="shared" si="377"/>
        <v>0</v>
      </c>
      <c r="AI765" s="901">
        <f t="shared" si="390"/>
        <v>0</v>
      </c>
      <c r="AJ765" s="899">
        <f t="shared" si="390"/>
        <v>0</v>
      </c>
      <c r="AK765" s="899">
        <f t="shared" si="390"/>
        <v>0</v>
      </c>
      <c r="AL765" s="1080">
        <f t="shared" si="378"/>
        <v>7439207.666666667</v>
      </c>
      <c r="AM765" s="1079">
        <f t="shared" si="379"/>
        <v>0</v>
      </c>
      <c r="AN765" s="899">
        <f t="shared" si="366"/>
        <v>0</v>
      </c>
      <c r="AO765" s="899">
        <f t="shared" si="367"/>
        <v>0</v>
      </c>
      <c r="AP765" s="899">
        <f t="shared" si="380"/>
        <v>7439207.666666667</v>
      </c>
      <c r="AQ765" s="1081">
        <f t="shared" si="346"/>
        <v>7439207.666666667</v>
      </c>
      <c r="AR765" s="1079">
        <f t="shared" si="371"/>
        <v>0</v>
      </c>
      <c r="AS765" s="153"/>
      <c r="AT765" s="1082" t="s">
        <v>2775</v>
      </c>
      <c r="AU765" s="523"/>
      <c r="AV765" s="1083" t="str">
        <f t="shared" si="372"/>
        <v>CA</v>
      </c>
      <c r="AW765" s="1083" t="str">
        <f t="shared" si="372"/>
        <v>CL</v>
      </c>
      <c r="AX765" s="1083" t="str">
        <f t="shared" si="372"/>
        <v>AIC</v>
      </c>
      <c r="AY765" s="1083" t="str">
        <f t="shared" si="352"/>
        <v>ERB</v>
      </c>
      <c r="AZ765" s="1083" t="str">
        <f t="shared" si="352"/>
        <v>GRB</v>
      </c>
      <c r="BA765" s="1083" t="str">
        <f t="shared" si="352"/>
        <v>Non-Op</v>
      </c>
      <c r="BC765" s="623"/>
      <c r="BD765" s="623"/>
      <c r="BF765" s="623"/>
      <c r="BG765" s="623"/>
      <c r="BH765" s="623"/>
      <c r="BI765" s="623"/>
      <c r="BJ765" s="623"/>
      <c r="BK765" s="623"/>
      <c r="BL765" s="623"/>
      <c r="BN765" s="634"/>
    </row>
    <row r="766" spans="1:66" s="638" customFormat="1" ht="12" customHeight="1">
      <c r="A766" s="1175">
        <v>18600571</v>
      </c>
      <c r="B766" s="1176" t="s">
        <v>4014</v>
      </c>
      <c r="C766" s="575" t="s">
        <v>2048</v>
      </c>
      <c r="D766" s="635" t="s">
        <v>1384</v>
      </c>
      <c r="E766" s="635"/>
      <c r="F766" s="575"/>
      <c r="G766" s="635"/>
      <c r="H766" s="1168">
        <v>56426750.399999999</v>
      </c>
      <c r="I766" s="1168">
        <v>56426750.399999999</v>
      </c>
      <c r="J766" s="1168">
        <v>56426750.399999999</v>
      </c>
      <c r="K766" s="1168">
        <v>56052979.920000002</v>
      </c>
      <c r="L766" s="1168">
        <v>56052979.920000002</v>
      </c>
      <c r="M766" s="1168">
        <v>56052979.920000002</v>
      </c>
      <c r="N766" s="1168">
        <v>55971160.799999997</v>
      </c>
      <c r="O766" s="1168">
        <v>55971160.799999997</v>
      </c>
      <c r="P766" s="1168">
        <v>55971160.799999997</v>
      </c>
      <c r="Q766" s="1168">
        <v>56689399.579999998</v>
      </c>
      <c r="R766" s="1168">
        <v>56689399.579999998</v>
      </c>
      <c r="S766" s="1168">
        <v>56689399.579999998</v>
      </c>
      <c r="T766" s="1168">
        <v>54353638.109999999</v>
      </c>
      <c r="U766" s="567"/>
      <c r="V766" s="567">
        <f t="shared" si="370"/>
        <v>56198692.996250004</v>
      </c>
      <c r="W766" s="1084"/>
      <c r="X766" s="1085"/>
      <c r="Y766" s="591">
        <f t="shared" si="385"/>
        <v>0</v>
      </c>
      <c r="Z766" s="899">
        <f t="shared" si="385"/>
        <v>0</v>
      </c>
      <c r="AA766" s="899">
        <f t="shared" si="385"/>
        <v>0</v>
      </c>
      <c r="AB766" s="1080">
        <f t="shared" si="374"/>
        <v>54353638.109999999</v>
      </c>
      <c r="AC766" s="1079">
        <f t="shared" si="375"/>
        <v>0</v>
      </c>
      <c r="AD766" s="899">
        <f t="shared" si="389"/>
        <v>0</v>
      </c>
      <c r="AE766" s="903">
        <f t="shared" si="382"/>
        <v>0</v>
      </c>
      <c r="AF766" s="1080">
        <f t="shared" si="383"/>
        <v>54353638.109999999</v>
      </c>
      <c r="AG766" s="1081">
        <f t="shared" si="376"/>
        <v>54353638.109999999</v>
      </c>
      <c r="AH766" s="1079">
        <f t="shared" si="377"/>
        <v>0</v>
      </c>
      <c r="AI766" s="901">
        <f t="shared" si="390"/>
        <v>0</v>
      </c>
      <c r="AJ766" s="899">
        <f t="shared" si="390"/>
        <v>0</v>
      </c>
      <c r="AK766" s="899">
        <f t="shared" si="390"/>
        <v>0</v>
      </c>
      <c r="AL766" s="1080">
        <f t="shared" si="378"/>
        <v>56198692.996250004</v>
      </c>
      <c r="AM766" s="1079">
        <f t="shared" si="379"/>
        <v>0</v>
      </c>
      <c r="AN766" s="899">
        <f t="shared" si="366"/>
        <v>0</v>
      </c>
      <c r="AO766" s="899">
        <f t="shared" si="367"/>
        <v>0</v>
      </c>
      <c r="AP766" s="899">
        <f t="shared" si="380"/>
        <v>56198692.996250004</v>
      </c>
      <c r="AQ766" s="1081">
        <f t="shared" si="346"/>
        <v>56198692.996250004</v>
      </c>
      <c r="AR766" s="1079">
        <f t="shared" si="371"/>
        <v>0</v>
      </c>
      <c r="AS766" s="153"/>
      <c r="AT766" s="1082"/>
      <c r="AU766" s="523"/>
      <c r="AV766" s="1083" t="str">
        <f t="shared" si="372"/>
        <v>CA</v>
      </c>
      <c r="AW766" s="1083" t="str">
        <f t="shared" si="372"/>
        <v>CL</v>
      </c>
      <c r="AX766" s="1083" t="str">
        <f t="shared" si="372"/>
        <v>AIC</v>
      </c>
      <c r="AY766" s="1083" t="str">
        <f t="shared" si="352"/>
        <v>ERB</v>
      </c>
      <c r="AZ766" s="1083" t="str">
        <f t="shared" si="352"/>
        <v>GRB</v>
      </c>
      <c r="BA766" s="1083" t="str">
        <f t="shared" si="352"/>
        <v>Non-Op</v>
      </c>
      <c r="BC766" s="623"/>
      <c r="BD766" s="623"/>
      <c r="BF766" s="623"/>
      <c r="BG766" s="623"/>
      <c r="BH766" s="623"/>
      <c r="BI766" s="623"/>
      <c r="BJ766" s="623"/>
      <c r="BK766" s="623"/>
      <c r="BL766" s="623"/>
      <c r="BN766" s="634"/>
    </row>
    <row r="767" spans="1:66" s="638" customFormat="1" ht="12" customHeight="1">
      <c r="A767" s="1175">
        <v>18600573</v>
      </c>
      <c r="B767" s="1176" t="s">
        <v>4015</v>
      </c>
      <c r="C767" s="575" t="s">
        <v>2049</v>
      </c>
      <c r="D767" s="635" t="s">
        <v>1384</v>
      </c>
      <c r="E767" s="635"/>
      <c r="F767" s="575"/>
      <c r="G767" s="635"/>
      <c r="H767" s="1168">
        <v>7470103.4100000001</v>
      </c>
      <c r="I767" s="1168">
        <v>7560106.2300000004</v>
      </c>
      <c r="J767" s="1168">
        <v>7635376.1399999997</v>
      </c>
      <c r="K767" s="1168">
        <v>7725367.7000000002</v>
      </c>
      <c r="L767" s="1168">
        <v>7803912.21</v>
      </c>
      <c r="M767" s="1168">
        <v>7865376.3799999999</v>
      </c>
      <c r="N767" s="1168">
        <v>7938150.8799999999</v>
      </c>
      <c r="O767" s="1168">
        <v>8020136.3200000003</v>
      </c>
      <c r="P767" s="1168">
        <v>8047428.0999999996</v>
      </c>
      <c r="Q767" s="1168">
        <v>8129387.71</v>
      </c>
      <c r="R767" s="1168">
        <v>8188962.3200000003</v>
      </c>
      <c r="S767" s="1168">
        <v>8222812.75</v>
      </c>
      <c r="T767" s="1168">
        <v>8242311.6299999999</v>
      </c>
      <c r="U767" s="567"/>
      <c r="V767" s="567">
        <f t="shared" si="370"/>
        <v>7916102.0216666674</v>
      </c>
      <c r="W767" s="1084"/>
      <c r="X767" s="1085"/>
      <c r="Y767" s="591">
        <f t="shared" si="385"/>
        <v>0</v>
      </c>
      <c r="Z767" s="899">
        <f t="shared" si="385"/>
        <v>0</v>
      </c>
      <c r="AA767" s="899">
        <f t="shared" si="385"/>
        <v>0</v>
      </c>
      <c r="AB767" s="1080">
        <f t="shared" si="374"/>
        <v>8242311.6299999999</v>
      </c>
      <c r="AC767" s="1079">
        <f t="shared" si="375"/>
        <v>0</v>
      </c>
      <c r="AD767" s="899">
        <f t="shared" si="389"/>
        <v>0</v>
      </c>
      <c r="AE767" s="903">
        <f t="shared" si="382"/>
        <v>0</v>
      </c>
      <c r="AF767" s="1080">
        <f t="shared" si="383"/>
        <v>8242311.6299999999</v>
      </c>
      <c r="AG767" s="1081">
        <f t="shared" si="376"/>
        <v>8242311.6299999999</v>
      </c>
      <c r="AH767" s="1079">
        <f t="shared" si="377"/>
        <v>0</v>
      </c>
      <c r="AI767" s="901">
        <f t="shared" si="390"/>
        <v>0</v>
      </c>
      <c r="AJ767" s="899">
        <f t="shared" si="390"/>
        <v>0</v>
      </c>
      <c r="AK767" s="899">
        <f t="shared" si="390"/>
        <v>0</v>
      </c>
      <c r="AL767" s="1080">
        <f t="shared" si="378"/>
        <v>7916102.0216666674</v>
      </c>
      <c r="AM767" s="1079">
        <f t="shared" si="379"/>
        <v>0</v>
      </c>
      <c r="AN767" s="899">
        <f t="shared" si="366"/>
        <v>0</v>
      </c>
      <c r="AO767" s="899">
        <f t="shared" si="367"/>
        <v>0</v>
      </c>
      <c r="AP767" s="899">
        <f t="shared" si="380"/>
        <v>7916102.0216666674</v>
      </c>
      <c r="AQ767" s="1081">
        <f t="shared" si="346"/>
        <v>7916102.0216666674</v>
      </c>
      <c r="AR767" s="1079">
        <f t="shared" si="371"/>
        <v>0</v>
      </c>
      <c r="AS767" s="153"/>
      <c r="AT767" s="1082"/>
      <c r="AU767" s="523"/>
      <c r="AV767" s="1083" t="str">
        <f t="shared" si="372"/>
        <v>CA</v>
      </c>
      <c r="AW767" s="1083" t="str">
        <f t="shared" si="372"/>
        <v>CL</v>
      </c>
      <c r="AX767" s="1083" t="str">
        <f t="shared" si="372"/>
        <v>AIC</v>
      </c>
      <c r="AY767" s="1083" t="str">
        <f t="shared" si="352"/>
        <v>ERB</v>
      </c>
      <c r="AZ767" s="1083" t="str">
        <f t="shared" si="352"/>
        <v>GRB</v>
      </c>
      <c r="BA767" s="1083" t="str">
        <f t="shared" si="352"/>
        <v>Non-Op</v>
      </c>
      <c r="BC767" s="623"/>
      <c r="BD767" s="623"/>
      <c r="BF767" s="623"/>
      <c r="BG767" s="623"/>
      <c r="BH767" s="623"/>
      <c r="BI767" s="623"/>
      <c r="BJ767" s="623"/>
      <c r="BK767" s="623"/>
      <c r="BL767" s="623"/>
      <c r="BN767" s="634"/>
    </row>
    <row r="768" spans="1:66" s="638" customFormat="1" ht="12" customHeight="1">
      <c r="A768" s="573">
        <v>18600751</v>
      </c>
      <c r="B768" s="574" t="s">
        <v>4016</v>
      </c>
      <c r="C768" s="575" t="s">
        <v>2050</v>
      </c>
      <c r="D768" s="635" t="s">
        <v>3098</v>
      </c>
      <c r="E768" s="635"/>
      <c r="F768" s="575"/>
      <c r="G768" s="635"/>
      <c r="H768" s="1168">
        <v>2008587.79</v>
      </c>
      <c r="I768" s="1168">
        <v>2061883.58</v>
      </c>
      <c r="J768" s="1168">
        <v>2047260.29</v>
      </c>
      <c r="K768" s="1168">
        <v>2032637</v>
      </c>
      <c r="L768" s="1168">
        <v>2018013.71</v>
      </c>
      <c r="M768" s="1168">
        <v>2003390.42</v>
      </c>
      <c r="N768" s="1168">
        <v>1988767.13</v>
      </c>
      <c r="O768" s="1168">
        <v>1974143.84</v>
      </c>
      <c r="P768" s="1168">
        <v>1959520.55</v>
      </c>
      <c r="Q768" s="1168">
        <v>1944897.26</v>
      </c>
      <c r="R768" s="1168">
        <v>1930273.97</v>
      </c>
      <c r="S768" s="1168">
        <v>1915650.68</v>
      </c>
      <c r="T768" s="1168">
        <v>1901027.39</v>
      </c>
      <c r="U768" s="567"/>
      <c r="V768" s="567">
        <f t="shared" si="370"/>
        <v>1985937.1683333332</v>
      </c>
      <c r="W768" s="1084"/>
      <c r="X768" s="1085"/>
      <c r="Y768" s="591">
        <f t="shared" ref="Y768:AA800" si="391">IF($D768=Y$5,$T768,0)</f>
        <v>1901027.39</v>
      </c>
      <c r="Z768" s="899">
        <f t="shared" si="391"/>
        <v>0</v>
      </c>
      <c r="AA768" s="899">
        <f t="shared" si="391"/>
        <v>0</v>
      </c>
      <c r="AB768" s="1080">
        <f t="shared" si="374"/>
        <v>0</v>
      </c>
      <c r="AC768" s="1079">
        <f t="shared" si="375"/>
        <v>0</v>
      </c>
      <c r="AD768" s="899">
        <f t="shared" si="389"/>
        <v>0</v>
      </c>
      <c r="AE768" s="903">
        <f t="shared" si="382"/>
        <v>0</v>
      </c>
      <c r="AF768" s="1080">
        <f t="shared" si="383"/>
        <v>0</v>
      </c>
      <c r="AG768" s="1081">
        <f t="shared" si="376"/>
        <v>0</v>
      </c>
      <c r="AH768" s="1079">
        <f t="shared" si="377"/>
        <v>0</v>
      </c>
      <c r="AI768" s="901">
        <f t="shared" si="390"/>
        <v>1985937.1683333332</v>
      </c>
      <c r="AJ768" s="899">
        <f t="shared" si="390"/>
        <v>0</v>
      </c>
      <c r="AK768" s="899">
        <f t="shared" si="390"/>
        <v>0</v>
      </c>
      <c r="AL768" s="1080">
        <f t="shared" si="378"/>
        <v>0</v>
      </c>
      <c r="AM768" s="1079">
        <f t="shared" si="379"/>
        <v>0</v>
      </c>
      <c r="AN768" s="899">
        <f t="shared" si="366"/>
        <v>0</v>
      </c>
      <c r="AO768" s="899">
        <f t="shared" si="367"/>
        <v>0</v>
      </c>
      <c r="AP768" s="899">
        <f t="shared" si="380"/>
        <v>0</v>
      </c>
      <c r="AQ768" s="1081">
        <f t="shared" si="346"/>
        <v>0</v>
      </c>
      <c r="AR768" s="1079">
        <f t="shared" si="371"/>
        <v>0</v>
      </c>
      <c r="AS768" s="153"/>
      <c r="AT768" s="1082"/>
      <c r="AU768" s="523"/>
      <c r="AV768" s="1083" t="str">
        <f t="shared" si="372"/>
        <v>CA</v>
      </c>
      <c r="AW768" s="1083" t="str">
        <f t="shared" si="372"/>
        <v>CL</v>
      </c>
      <c r="AX768" s="1083" t="str">
        <f t="shared" si="372"/>
        <v>AIC</v>
      </c>
      <c r="AY768" s="1083" t="str">
        <f t="shared" si="352"/>
        <v>ERB</v>
      </c>
      <c r="AZ768" s="1083" t="str">
        <f t="shared" si="352"/>
        <v>GRB</v>
      </c>
      <c r="BA768" s="1083" t="str">
        <f t="shared" si="352"/>
        <v>Non-Op</v>
      </c>
      <c r="BC768" s="623"/>
      <c r="BD768" s="623"/>
      <c r="BF768" s="623"/>
      <c r="BG768" s="623"/>
      <c r="BH768" s="623"/>
      <c r="BI768" s="623"/>
      <c r="BJ768" s="623"/>
      <c r="BK768" s="623"/>
      <c r="BL768" s="623"/>
      <c r="BN768" s="634"/>
    </row>
    <row r="769" spans="1:66" s="638" customFormat="1" ht="12" customHeight="1">
      <c r="A769" s="573">
        <v>18600761</v>
      </c>
      <c r="B769" s="574" t="s">
        <v>4017</v>
      </c>
      <c r="C769" s="575" t="s">
        <v>2051</v>
      </c>
      <c r="D769" s="635" t="s">
        <v>3098</v>
      </c>
      <c r="E769" s="635"/>
      <c r="F769" s="575"/>
      <c r="G769" s="635"/>
      <c r="H769" s="1168">
        <v>790554.02</v>
      </c>
      <c r="I769" s="1168">
        <v>784986.73</v>
      </c>
      <c r="J769" s="1168">
        <v>779419.44</v>
      </c>
      <c r="K769" s="1168">
        <v>773852.15</v>
      </c>
      <c r="L769" s="1168">
        <v>768284.86</v>
      </c>
      <c r="M769" s="1168">
        <v>762717.57</v>
      </c>
      <c r="N769" s="1168">
        <v>757150.28</v>
      </c>
      <c r="O769" s="1168">
        <v>751582.99</v>
      </c>
      <c r="P769" s="1168">
        <v>746015.7</v>
      </c>
      <c r="Q769" s="1168">
        <v>740448.41</v>
      </c>
      <c r="R769" s="1168">
        <v>734881.12</v>
      </c>
      <c r="S769" s="1168">
        <v>729313.83</v>
      </c>
      <c r="T769" s="1168">
        <v>723746.54</v>
      </c>
      <c r="U769" s="567"/>
      <c r="V769" s="567">
        <f t="shared" si="370"/>
        <v>757150.27999999991</v>
      </c>
      <c r="W769" s="1084"/>
      <c r="X769" s="1085"/>
      <c r="Y769" s="591">
        <f t="shared" si="391"/>
        <v>723746.54</v>
      </c>
      <c r="Z769" s="899">
        <f t="shared" si="391"/>
        <v>0</v>
      </c>
      <c r="AA769" s="899">
        <f t="shared" si="391"/>
        <v>0</v>
      </c>
      <c r="AB769" s="1080">
        <f t="shared" si="374"/>
        <v>0</v>
      </c>
      <c r="AC769" s="1079">
        <f t="shared" si="375"/>
        <v>0</v>
      </c>
      <c r="AD769" s="899">
        <f t="shared" si="389"/>
        <v>0</v>
      </c>
      <c r="AE769" s="903">
        <f t="shared" si="382"/>
        <v>0</v>
      </c>
      <c r="AF769" s="1080">
        <f t="shared" si="383"/>
        <v>0</v>
      </c>
      <c r="AG769" s="1081">
        <f t="shared" si="376"/>
        <v>0</v>
      </c>
      <c r="AH769" s="1079">
        <f t="shared" si="377"/>
        <v>0</v>
      </c>
      <c r="AI769" s="901">
        <f t="shared" si="390"/>
        <v>757150.27999999991</v>
      </c>
      <c r="AJ769" s="899">
        <f t="shared" si="390"/>
        <v>0</v>
      </c>
      <c r="AK769" s="899">
        <f t="shared" si="390"/>
        <v>0</v>
      </c>
      <c r="AL769" s="1080">
        <f t="shared" si="378"/>
        <v>0</v>
      </c>
      <c r="AM769" s="1079">
        <f t="shared" si="379"/>
        <v>0</v>
      </c>
      <c r="AN769" s="899">
        <f t="shared" si="366"/>
        <v>0</v>
      </c>
      <c r="AO769" s="899">
        <f t="shared" si="367"/>
        <v>0</v>
      </c>
      <c r="AP769" s="899">
        <f t="shared" si="380"/>
        <v>0</v>
      </c>
      <c r="AQ769" s="1081">
        <f t="shared" si="346"/>
        <v>0</v>
      </c>
      <c r="AR769" s="1079">
        <f t="shared" si="371"/>
        <v>0</v>
      </c>
      <c r="AS769" s="153"/>
      <c r="AT769" s="1082"/>
      <c r="AU769" s="523"/>
      <c r="AV769" s="1083" t="str">
        <f t="shared" si="372"/>
        <v>CA</v>
      </c>
      <c r="AW769" s="1083" t="str">
        <f t="shared" si="372"/>
        <v>CL</v>
      </c>
      <c r="AX769" s="1083" t="str">
        <f t="shared" si="372"/>
        <v>AIC</v>
      </c>
      <c r="AY769" s="1083" t="str">
        <f t="shared" si="352"/>
        <v>ERB</v>
      </c>
      <c r="AZ769" s="1083" t="str">
        <f t="shared" si="352"/>
        <v>GRB</v>
      </c>
      <c r="BA769" s="1083" t="str">
        <f t="shared" si="352"/>
        <v>Non-Op</v>
      </c>
      <c r="BC769" s="623"/>
      <c r="BD769" s="623"/>
      <c r="BF769" s="623"/>
      <c r="BG769" s="623"/>
      <c r="BH769" s="623"/>
      <c r="BI769" s="623"/>
      <c r="BJ769" s="623"/>
      <c r="BK769" s="623"/>
      <c r="BL769" s="623"/>
      <c r="BN769" s="634"/>
    </row>
    <row r="770" spans="1:66" s="638" customFormat="1" ht="12" customHeight="1">
      <c r="A770" s="576">
        <v>18600771</v>
      </c>
      <c r="B770" s="577" t="s">
        <v>4018</v>
      </c>
      <c r="C770" s="578" t="s">
        <v>2052</v>
      </c>
      <c r="D770" s="648" t="s">
        <v>3098</v>
      </c>
      <c r="E770" s="648"/>
      <c r="F770" s="647"/>
      <c r="G770" s="648"/>
      <c r="H770" s="1171">
        <v>2068124.35</v>
      </c>
      <c r="I770" s="1171">
        <v>2121000.87</v>
      </c>
      <c r="J770" s="1171">
        <v>2105958.31</v>
      </c>
      <c r="K770" s="1171">
        <v>2090915.75</v>
      </c>
      <c r="L770" s="1171">
        <v>2075873.19</v>
      </c>
      <c r="M770" s="1171">
        <v>2060830.63</v>
      </c>
      <c r="N770" s="1171">
        <v>2045788.07</v>
      </c>
      <c r="O770" s="1171">
        <v>2030745.51</v>
      </c>
      <c r="P770" s="1171">
        <v>2015702.95</v>
      </c>
      <c r="Q770" s="1171">
        <v>2000660.39</v>
      </c>
      <c r="R770" s="1171">
        <v>1985617.83</v>
      </c>
      <c r="S770" s="1171">
        <v>1970575.27</v>
      </c>
      <c r="T770" s="1171">
        <v>1955532.71</v>
      </c>
      <c r="U770" s="569"/>
      <c r="V770" s="569">
        <f t="shared" si="370"/>
        <v>2042958.1083333334</v>
      </c>
      <c r="W770" s="1084"/>
      <c r="X770" s="1085"/>
      <c r="Y770" s="591">
        <f t="shared" si="391"/>
        <v>1955532.71</v>
      </c>
      <c r="Z770" s="899">
        <f t="shared" si="391"/>
        <v>0</v>
      </c>
      <c r="AA770" s="899">
        <f t="shared" si="391"/>
        <v>0</v>
      </c>
      <c r="AB770" s="1080">
        <f t="shared" si="374"/>
        <v>0</v>
      </c>
      <c r="AC770" s="1079">
        <f t="shared" si="375"/>
        <v>0</v>
      </c>
      <c r="AD770" s="899">
        <f t="shared" si="389"/>
        <v>0</v>
      </c>
      <c r="AE770" s="903">
        <f t="shared" si="382"/>
        <v>0</v>
      </c>
      <c r="AF770" s="1080">
        <f t="shared" si="383"/>
        <v>0</v>
      </c>
      <c r="AG770" s="1081">
        <f t="shared" si="376"/>
        <v>0</v>
      </c>
      <c r="AH770" s="1079">
        <f t="shared" si="377"/>
        <v>0</v>
      </c>
      <c r="AI770" s="901">
        <f t="shared" si="390"/>
        <v>2042958.1083333334</v>
      </c>
      <c r="AJ770" s="899">
        <f t="shared" si="390"/>
        <v>0</v>
      </c>
      <c r="AK770" s="899">
        <f t="shared" si="390"/>
        <v>0</v>
      </c>
      <c r="AL770" s="1080">
        <f t="shared" si="378"/>
        <v>0</v>
      </c>
      <c r="AM770" s="1079">
        <f t="shared" si="379"/>
        <v>0</v>
      </c>
      <c r="AN770" s="899">
        <f t="shared" si="366"/>
        <v>0</v>
      </c>
      <c r="AO770" s="899">
        <f t="shared" si="367"/>
        <v>0</v>
      </c>
      <c r="AP770" s="899">
        <f t="shared" si="380"/>
        <v>0</v>
      </c>
      <c r="AQ770" s="1081">
        <f t="shared" si="346"/>
        <v>0</v>
      </c>
      <c r="AR770" s="1079">
        <f t="shared" si="371"/>
        <v>0</v>
      </c>
      <c r="AS770" s="153"/>
      <c r="AT770" s="1082"/>
      <c r="AU770" s="523"/>
      <c r="AV770" s="1083" t="str">
        <f t="shared" si="372"/>
        <v>CA</v>
      </c>
      <c r="AW770" s="1083" t="str">
        <f t="shared" si="372"/>
        <v>CL</v>
      </c>
      <c r="AX770" s="1083" t="str">
        <f t="shared" si="372"/>
        <v>AIC</v>
      </c>
      <c r="AY770" s="1083" t="str">
        <f t="shared" si="352"/>
        <v>ERB</v>
      </c>
      <c r="AZ770" s="1083" t="str">
        <f t="shared" si="352"/>
        <v>GRB</v>
      </c>
      <c r="BA770" s="1083" t="str">
        <f t="shared" si="352"/>
        <v>Non-Op</v>
      </c>
      <c r="BC770" s="623"/>
      <c r="BD770" s="623"/>
      <c r="BF770" s="623"/>
      <c r="BG770" s="623"/>
      <c r="BH770" s="623"/>
      <c r="BI770" s="623"/>
      <c r="BJ770" s="623"/>
      <c r="BK770" s="623"/>
      <c r="BL770" s="623"/>
      <c r="BN770" s="634"/>
    </row>
    <row r="771" spans="1:66" s="638" customFormat="1" ht="12" customHeight="1">
      <c r="A771" s="576">
        <v>18600781</v>
      </c>
      <c r="B771" s="577" t="s">
        <v>4019</v>
      </c>
      <c r="C771" s="578" t="s">
        <v>2053</v>
      </c>
      <c r="D771" s="648" t="s">
        <v>3098</v>
      </c>
      <c r="E771" s="648"/>
      <c r="F771" s="647"/>
      <c r="G771" s="648"/>
      <c r="H771" s="1171">
        <v>1009811.1</v>
      </c>
      <c r="I771" s="1171">
        <v>1002699.76</v>
      </c>
      <c r="J771" s="1171">
        <v>995588.42</v>
      </c>
      <c r="K771" s="1171">
        <v>988477.08</v>
      </c>
      <c r="L771" s="1171">
        <v>981365.74</v>
      </c>
      <c r="M771" s="1171">
        <v>974254.4</v>
      </c>
      <c r="N771" s="1171">
        <v>967143.06</v>
      </c>
      <c r="O771" s="1171">
        <v>960031.72</v>
      </c>
      <c r="P771" s="1171">
        <v>952920.38</v>
      </c>
      <c r="Q771" s="1171">
        <v>945809.04</v>
      </c>
      <c r="R771" s="1171">
        <v>938697.7</v>
      </c>
      <c r="S771" s="1171">
        <v>931586.36</v>
      </c>
      <c r="T771" s="1171">
        <v>924475.02</v>
      </c>
      <c r="U771" s="569"/>
      <c r="V771" s="569">
        <f t="shared" si="370"/>
        <v>967143.06</v>
      </c>
      <c r="W771" s="1084"/>
      <c r="X771" s="1085"/>
      <c r="Y771" s="591">
        <f t="shared" si="391"/>
        <v>924475.02</v>
      </c>
      <c r="Z771" s="899">
        <f t="shared" si="391"/>
        <v>0</v>
      </c>
      <c r="AA771" s="899">
        <f t="shared" si="391"/>
        <v>0</v>
      </c>
      <c r="AB771" s="1080">
        <f t="shared" si="374"/>
        <v>0</v>
      </c>
      <c r="AC771" s="1079">
        <f t="shared" si="375"/>
        <v>0</v>
      </c>
      <c r="AD771" s="899">
        <f t="shared" si="389"/>
        <v>0</v>
      </c>
      <c r="AE771" s="903">
        <f t="shared" si="382"/>
        <v>0</v>
      </c>
      <c r="AF771" s="1080">
        <f t="shared" si="383"/>
        <v>0</v>
      </c>
      <c r="AG771" s="1081">
        <f t="shared" si="376"/>
        <v>0</v>
      </c>
      <c r="AH771" s="1079">
        <f t="shared" si="377"/>
        <v>0</v>
      </c>
      <c r="AI771" s="901">
        <f t="shared" si="390"/>
        <v>967143.06</v>
      </c>
      <c r="AJ771" s="899">
        <f t="shared" si="390"/>
        <v>0</v>
      </c>
      <c r="AK771" s="899">
        <f t="shared" si="390"/>
        <v>0</v>
      </c>
      <c r="AL771" s="1080">
        <f t="shared" si="378"/>
        <v>0</v>
      </c>
      <c r="AM771" s="1079">
        <f t="shared" si="379"/>
        <v>0</v>
      </c>
      <c r="AN771" s="899">
        <f t="shared" si="366"/>
        <v>0</v>
      </c>
      <c r="AO771" s="899">
        <f t="shared" si="367"/>
        <v>0</v>
      </c>
      <c r="AP771" s="899">
        <f t="shared" si="380"/>
        <v>0</v>
      </c>
      <c r="AQ771" s="1081">
        <f t="shared" si="346"/>
        <v>0</v>
      </c>
      <c r="AR771" s="1079">
        <f t="shared" si="371"/>
        <v>0</v>
      </c>
      <c r="AS771" s="153"/>
      <c r="AT771" s="1082"/>
      <c r="AU771" s="523"/>
      <c r="AV771" s="1083" t="str">
        <f t="shared" si="372"/>
        <v>CA</v>
      </c>
      <c r="AW771" s="1083" t="str">
        <f t="shared" si="372"/>
        <v>CL</v>
      </c>
      <c r="AX771" s="1083" t="str">
        <f t="shared" si="372"/>
        <v>AIC</v>
      </c>
      <c r="AY771" s="1083" t="str">
        <f t="shared" si="352"/>
        <v>ERB</v>
      </c>
      <c r="AZ771" s="1083" t="str">
        <f t="shared" si="352"/>
        <v>GRB</v>
      </c>
      <c r="BA771" s="1083" t="str">
        <f t="shared" si="352"/>
        <v>Non-Op</v>
      </c>
      <c r="BC771" s="623"/>
      <c r="BD771" s="623"/>
      <c r="BF771" s="623"/>
      <c r="BG771" s="623"/>
      <c r="BH771" s="623"/>
      <c r="BI771" s="623"/>
      <c r="BJ771" s="623"/>
      <c r="BK771" s="623"/>
      <c r="BL771" s="623"/>
      <c r="BN771" s="634"/>
    </row>
    <row r="772" spans="1:66" s="638" customFormat="1" ht="12" customHeight="1">
      <c r="A772" s="603">
        <v>18600861</v>
      </c>
      <c r="B772" s="610" t="s">
        <v>4020</v>
      </c>
      <c r="C772" s="926" t="s">
        <v>2054</v>
      </c>
      <c r="D772" s="640" t="s">
        <v>3098</v>
      </c>
      <c r="E772" s="640"/>
      <c r="F772" s="653">
        <v>43070</v>
      </c>
      <c r="G772" s="640"/>
      <c r="H772" s="1170">
        <v>0</v>
      </c>
      <c r="I772" s="1170">
        <v>0</v>
      </c>
      <c r="J772" s="1170">
        <v>0</v>
      </c>
      <c r="K772" s="1170">
        <v>0</v>
      </c>
      <c r="L772" s="1170">
        <v>0</v>
      </c>
      <c r="M772" s="1170">
        <v>0</v>
      </c>
      <c r="N772" s="1170">
        <v>0</v>
      </c>
      <c r="O772" s="1170">
        <v>0</v>
      </c>
      <c r="P772" s="1170">
        <v>0</v>
      </c>
      <c r="Q772" s="1170">
        <v>0</v>
      </c>
      <c r="R772" s="1170">
        <v>0</v>
      </c>
      <c r="S772" s="1170">
        <v>0</v>
      </c>
      <c r="T772" s="1170">
        <v>0</v>
      </c>
      <c r="U772" s="606"/>
      <c r="V772" s="606">
        <f t="shared" si="370"/>
        <v>0</v>
      </c>
      <c r="W772" s="1090"/>
      <c r="X772" s="1109"/>
      <c r="Y772" s="591">
        <f t="shared" si="391"/>
        <v>0</v>
      </c>
      <c r="Z772" s="899">
        <f t="shared" si="391"/>
        <v>0</v>
      </c>
      <c r="AA772" s="899">
        <f t="shared" si="391"/>
        <v>0</v>
      </c>
      <c r="AB772" s="1080">
        <f t="shared" si="374"/>
        <v>0</v>
      </c>
      <c r="AC772" s="1079">
        <f t="shared" si="375"/>
        <v>0</v>
      </c>
      <c r="AD772" s="899">
        <f t="shared" si="389"/>
        <v>0</v>
      </c>
      <c r="AE772" s="903">
        <f t="shared" si="382"/>
        <v>0</v>
      </c>
      <c r="AF772" s="1080">
        <f t="shared" si="383"/>
        <v>0</v>
      </c>
      <c r="AG772" s="1081">
        <f t="shared" si="376"/>
        <v>0</v>
      </c>
      <c r="AH772" s="1079">
        <f t="shared" si="377"/>
        <v>0</v>
      </c>
      <c r="AI772" s="901">
        <f t="shared" si="390"/>
        <v>0</v>
      </c>
      <c r="AJ772" s="899">
        <f t="shared" si="390"/>
        <v>0</v>
      </c>
      <c r="AK772" s="899">
        <f t="shared" si="390"/>
        <v>0</v>
      </c>
      <c r="AL772" s="1080">
        <f t="shared" si="378"/>
        <v>0</v>
      </c>
      <c r="AM772" s="1079">
        <f t="shared" si="379"/>
        <v>0</v>
      </c>
      <c r="AN772" s="899">
        <f t="shared" si="366"/>
        <v>0</v>
      </c>
      <c r="AO772" s="899">
        <f t="shared" si="367"/>
        <v>0</v>
      </c>
      <c r="AP772" s="899">
        <f t="shared" si="380"/>
        <v>0</v>
      </c>
      <c r="AQ772" s="1081">
        <f t="shared" ref="AQ772:AQ859" si="392">SUM(AN772:AP772)</f>
        <v>0</v>
      </c>
      <c r="AR772" s="1079">
        <f t="shared" si="371"/>
        <v>0</v>
      </c>
      <c r="AS772" s="153"/>
      <c r="AT772" s="1082"/>
      <c r="AU772" s="523"/>
      <c r="AV772" s="1083" t="str">
        <f t="shared" si="372"/>
        <v>CA</v>
      </c>
      <c r="AW772" s="1083" t="str">
        <f t="shared" si="372"/>
        <v>CL</v>
      </c>
      <c r="AX772" s="1083" t="str">
        <f t="shared" si="372"/>
        <v>AIC</v>
      </c>
      <c r="AY772" s="1083" t="str">
        <f t="shared" si="352"/>
        <v>ERB</v>
      </c>
      <c r="AZ772" s="1083" t="str">
        <f t="shared" si="352"/>
        <v>GRB</v>
      </c>
      <c r="BA772" s="1083" t="str">
        <f t="shared" si="352"/>
        <v>Non-Op</v>
      </c>
      <c r="BC772" s="623"/>
      <c r="BD772" s="623"/>
      <c r="BF772" s="623"/>
      <c r="BG772" s="623"/>
      <c r="BH772" s="623"/>
      <c r="BI772" s="623"/>
      <c r="BJ772" s="623"/>
      <c r="BK772" s="623"/>
      <c r="BL772" s="623"/>
      <c r="BN772" s="634"/>
    </row>
    <row r="773" spans="1:66" s="638" customFormat="1" ht="12" customHeight="1">
      <c r="A773" s="603">
        <v>18600871</v>
      </c>
      <c r="B773" s="610" t="s">
        <v>4021</v>
      </c>
      <c r="C773" s="926" t="s">
        <v>2055</v>
      </c>
      <c r="D773" s="640" t="s">
        <v>3098</v>
      </c>
      <c r="E773" s="640"/>
      <c r="F773" s="653">
        <v>43191</v>
      </c>
      <c r="G773" s="640"/>
      <c r="H773" s="1170">
        <v>499690.65</v>
      </c>
      <c r="I773" s="1170">
        <v>482459.94</v>
      </c>
      <c r="J773" s="1170">
        <v>465229.23</v>
      </c>
      <c r="K773" s="1170">
        <v>447998.52</v>
      </c>
      <c r="L773" s="1170">
        <v>430767.81</v>
      </c>
      <c r="M773" s="1170">
        <v>413537.1</v>
      </c>
      <c r="N773" s="1170">
        <v>396306.39</v>
      </c>
      <c r="O773" s="1170">
        <v>379075.68</v>
      </c>
      <c r="P773" s="1170">
        <v>361844.97</v>
      </c>
      <c r="Q773" s="1170">
        <v>344614.26</v>
      </c>
      <c r="R773" s="1170">
        <v>327383.55</v>
      </c>
      <c r="S773" s="1170">
        <v>310152.84000000003</v>
      </c>
      <c r="T773" s="1170">
        <v>292922.13</v>
      </c>
      <c r="U773" s="606"/>
      <c r="V773" s="606">
        <f t="shared" si="370"/>
        <v>396306.38999999996</v>
      </c>
      <c r="W773" s="1090"/>
      <c r="X773" s="1109"/>
      <c r="Y773" s="591">
        <f t="shared" si="391"/>
        <v>292922.13</v>
      </c>
      <c r="Z773" s="899">
        <f t="shared" si="391"/>
        <v>0</v>
      </c>
      <c r="AA773" s="899">
        <f t="shared" si="391"/>
        <v>0</v>
      </c>
      <c r="AB773" s="1080">
        <f t="shared" si="374"/>
        <v>0</v>
      </c>
      <c r="AC773" s="1079">
        <f t="shared" si="375"/>
        <v>0</v>
      </c>
      <c r="AD773" s="899">
        <f t="shared" si="389"/>
        <v>0</v>
      </c>
      <c r="AE773" s="903">
        <f t="shared" si="382"/>
        <v>0</v>
      </c>
      <c r="AF773" s="1080">
        <f t="shared" si="383"/>
        <v>0</v>
      </c>
      <c r="AG773" s="1081">
        <f t="shared" si="376"/>
        <v>0</v>
      </c>
      <c r="AH773" s="1079">
        <f t="shared" si="377"/>
        <v>0</v>
      </c>
      <c r="AI773" s="901">
        <f t="shared" si="390"/>
        <v>396306.38999999996</v>
      </c>
      <c r="AJ773" s="899">
        <f t="shared" si="390"/>
        <v>0</v>
      </c>
      <c r="AK773" s="899">
        <f t="shared" si="390"/>
        <v>0</v>
      </c>
      <c r="AL773" s="1080">
        <f t="shared" si="378"/>
        <v>0</v>
      </c>
      <c r="AM773" s="1079">
        <f t="shared" si="379"/>
        <v>0</v>
      </c>
      <c r="AN773" s="899">
        <f t="shared" si="366"/>
        <v>0</v>
      </c>
      <c r="AO773" s="899">
        <f t="shared" si="367"/>
        <v>0</v>
      </c>
      <c r="AP773" s="899">
        <f t="shared" si="380"/>
        <v>0</v>
      </c>
      <c r="AQ773" s="1081">
        <f t="shared" si="392"/>
        <v>0</v>
      </c>
      <c r="AR773" s="1079">
        <f t="shared" si="371"/>
        <v>0</v>
      </c>
      <c r="AS773" s="153"/>
      <c r="AT773" s="1082"/>
      <c r="AU773" s="523"/>
      <c r="AV773" s="1083" t="str">
        <f t="shared" si="372"/>
        <v>CA</v>
      </c>
      <c r="AW773" s="1083" t="str">
        <f t="shared" si="372"/>
        <v>CL</v>
      </c>
      <c r="AX773" s="1083" t="str">
        <f t="shared" si="372"/>
        <v>AIC</v>
      </c>
      <c r="AY773" s="1083" t="str">
        <f t="shared" si="352"/>
        <v>ERB</v>
      </c>
      <c r="AZ773" s="1083" t="str">
        <f t="shared" si="352"/>
        <v>GRB</v>
      </c>
      <c r="BA773" s="1083" t="str">
        <f t="shared" si="352"/>
        <v>Non-Op</v>
      </c>
      <c r="BC773" s="623"/>
      <c r="BD773" s="623"/>
      <c r="BF773" s="623"/>
      <c r="BG773" s="623"/>
      <c r="BH773" s="623"/>
      <c r="BI773" s="623"/>
      <c r="BJ773" s="623"/>
      <c r="BK773" s="623"/>
      <c r="BL773" s="623"/>
      <c r="BN773" s="634"/>
    </row>
    <row r="774" spans="1:66" s="638" customFormat="1" ht="12" customHeight="1">
      <c r="A774" s="603">
        <v>18600881</v>
      </c>
      <c r="B774" s="610" t="s">
        <v>4022</v>
      </c>
      <c r="C774" s="926" t="s">
        <v>2056</v>
      </c>
      <c r="D774" s="640" t="s">
        <v>3098</v>
      </c>
      <c r="E774" s="640"/>
      <c r="F774" s="653">
        <v>43313</v>
      </c>
      <c r="G774" s="640"/>
      <c r="H774" s="1170">
        <v>852356.28</v>
      </c>
      <c r="I774" s="1170">
        <v>845766.24</v>
      </c>
      <c r="J774" s="1170">
        <v>839176.2</v>
      </c>
      <c r="K774" s="1170">
        <v>832586.16</v>
      </c>
      <c r="L774" s="1170">
        <v>825996.12</v>
      </c>
      <c r="M774" s="1170">
        <v>819406.08</v>
      </c>
      <c r="N774" s="1170">
        <v>812816.04</v>
      </c>
      <c r="O774" s="1170">
        <v>806226</v>
      </c>
      <c r="P774" s="1170">
        <v>799635.96</v>
      </c>
      <c r="Q774" s="1170">
        <v>793045.92</v>
      </c>
      <c r="R774" s="1170">
        <v>786455.88</v>
      </c>
      <c r="S774" s="1170">
        <v>779865.84</v>
      </c>
      <c r="T774" s="1170">
        <v>773275.8</v>
      </c>
      <c r="U774" s="606"/>
      <c r="V774" s="606">
        <f t="shared" si="370"/>
        <v>812816.04</v>
      </c>
      <c r="W774" s="1088"/>
      <c r="X774" s="1110"/>
      <c r="Y774" s="591">
        <f t="shared" si="391"/>
        <v>773275.8</v>
      </c>
      <c r="Z774" s="899">
        <f t="shared" si="391"/>
        <v>0</v>
      </c>
      <c r="AA774" s="899">
        <f t="shared" si="391"/>
        <v>0</v>
      </c>
      <c r="AB774" s="1080">
        <f t="shared" si="374"/>
        <v>0</v>
      </c>
      <c r="AC774" s="1079">
        <f t="shared" si="375"/>
        <v>0</v>
      </c>
      <c r="AD774" s="899">
        <f t="shared" si="389"/>
        <v>0</v>
      </c>
      <c r="AE774" s="903">
        <f t="shared" si="382"/>
        <v>0</v>
      </c>
      <c r="AF774" s="1080">
        <f t="shared" si="383"/>
        <v>0</v>
      </c>
      <c r="AG774" s="1081">
        <f t="shared" si="376"/>
        <v>0</v>
      </c>
      <c r="AH774" s="1079">
        <f t="shared" si="377"/>
        <v>0</v>
      </c>
      <c r="AI774" s="901">
        <f t="shared" si="390"/>
        <v>812816.04</v>
      </c>
      <c r="AJ774" s="899">
        <f t="shared" si="390"/>
        <v>0</v>
      </c>
      <c r="AK774" s="899">
        <f t="shared" si="390"/>
        <v>0</v>
      </c>
      <c r="AL774" s="1080">
        <f t="shared" si="378"/>
        <v>0</v>
      </c>
      <c r="AM774" s="1079">
        <f t="shared" si="379"/>
        <v>0</v>
      </c>
      <c r="AN774" s="899">
        <f t="shared" si="366"/>
        <v>0</v>
      </c>
      <c r="AO774" s="899">
        <f t="shared" si="367"/>
        <v>0</v>
      </c>
      <c r="AP774" s="899">
        <f t="shared" si="380"/>
        <v>0</v>
      </c>
      <c r="AQ774" s="1081">
        <f t="shared" ref="AQ774:AQ777" si="393">SUM(AN774:AP774)</f>
        <v>0</v>
      </c>
      <c r="AR774" s="1079">
        <f t="shared" si="371"/>
        <v>0</v>
      </c>
      <c r="AS774" s="153"/>
      <c r="AT774" s="1082" t="s">
        <v>2769</v>
      </c>
      <c r="AU774" s="523"/>
      <c r="AV774" s="1083" t="str">
        <f t="shared" si="372"/>
        <v>CA</v>
      </c>
      <c r="AW774" s="1083" t="str">
        <f t="shared" si="372"/>
        <v>CL</v>
      </c>
      <c r="AX774" s="1083" t="str">
        <f t="shared" si="372"/>
        <v>AIC</v>
      </c>
      <c r="AY774" s="1083" t="str">
        <f t="shared" si="352"/>
        <v>ERB</v>
      </c>
      <c r="AZ774" s="1083" t="str">
        <f t="shared" si="352"/>
        <v>GRB</v>
      </c>
      <c r="BA774" s="1083" t="str">
        <f t="shared" si="352"/>
        <v>Non-Op</v>
      </c>
      <c r="BC774" s="623"/>
      <c r="BD774" s="623"/>
      <c r="BF774" s="623"/>
      <c r="BG774" s="623"/>
      <c r="BH774" s="623"/>
      <c r="BI774" s="623"/>
      <c r="BJ774" s="623"/>
      <c r="BK774" s="623"/>
      <c r="BL774" s="623"/>
      <c r="BN774" s="634"/>
    </row>
    <row r="775" spans="1:66" s="638" customFormat="1" ht="12" customHeight="1">
      <c r="A775" s="603">
        <v>18600911</v>
      </c>
      <c r="B775" s="610" t="s">
        <v>4023</v>
      </c>
      <c r="C775" s="926" t="s">
        <v>2057</v>
      </c>
      <c r="D775" s="640" t="s">
        <v>3098</v>
      </c>
      <c r="E775" s="640"/>
      <c r="F775" s="653">
        <v>43344</v>
      </c>
      <c r="G775" s="640"/>
      <c r="H775" s="1170">
        <v>0</v>
      </c>
      <c r="I775" s="1170">
        <v>0</v>
      </c>
      <c r="J775" s="1170">
        <v>0</v>
      </c>
      <c r="K775" s="1170">
        <v>0</v>
      </c>
      <c r="L775" s="1170">
        <v>0</v>
      </c>
      <c r="M775" s="1170">
        <v>0</v>
      </c>
      <c r="N775" s="1170">
        <v>0</v>
      </c>
      <c r="O775" s="1170">
        <v>0</v>
      </c>
      <c r="P775" s="1170">
        <v>0</v>
      </c>
      <c r="Q775" s="1170">
        <v>0</v>
      </c>
      <c r="R775" s="1170">
        <v>0</v>
      </c>
      <c r="S775" s="1170">
        <v>0</v>
      </c>
      <c r="T775" s="1170">
        <v>0</v>
      </c>
      <c r="U775" s="606"/>
      <c r="V775" s="606">
        <f t="shared" si="370"/>
        <v>0</v>
      </c>
      <c r="W775" s="1088"/>
      <c r="X775" s="1110"/>
      <c r="Y775" s="591">
        <f t="shared" si="391"/>
        <v>0</v>
      </c>
      <c r="Z775" s="899">
        <f t="shared" si="391"/>
        <v>0</v>
      </c>
      <c r="AA775" s="899">
        <f t="shared" si="391"/>
        <v>0</v>
      </c>
      <c r="AB775" s="1080">
        <f t="shared" si="374"/>
        <v>0</v>
      </c>
      <c r="AC775" s="1079">
        <f t="shared" si="375"/>
        <v>0</v>
      </c>
      <c r="AD775" s="899">
        <f t="shared" si="389"/>
        <v>0</v>
      </c>
      <c r="AE775" s="903">
        <f t="shared" si="382"/>
        <v>0</v>
      </c>
      <c r="AF775" s="1080">
        <f t="shared" si="383"/>
        <v>0</v>
      </c>
      <c r="AG775" s="1081">
        <f t="shared" si="376"/>
        <v>0</v>
      </c>
      <c r="AH775" s="1079">
        <f t="shared" si="377"/>
        <v>0</v>
      </c>
      <c r="AI775" s="901">
        <f t="shared" ref="AI775:AK807" si="394">IF($D775=AI$5,$V775,0)</f>
        <v>0</v>
      </c>
      <c r="AJ775" s="899">
        <f t="shared" si="394"/>
        <v>0</v>
      </c>
      <c r="AK775" s="899">
        <f t="shared" si="394"/>
        <v>0</v>
      </c>
      <c r="AL775" s="1080">
        <f t="shared" si="378"/>
        <v>0</v>
      </c>
      <c r="AM775" s="1079">
        <f t="shared" si="379"/>
        <v>0</v>
      </c>
      <c r="AN775" s="899">
        <f t="shared" si="366"/>
        <v>0</v>
      </c>
      <c r="AO775" s="899">
        <f t="shared" si="367"/>
        <v>0</v>
      </c>
      <c r="AP775" s="899">
        <f t="shared" si="380"/>
        <v>0</v>
      </c>
      <c r="AQ775" s="1081">
        <f t="shared" si="393"/>
        <v>0</v>
      </c>
      <c r="AR775" s="1079">
        <f t="shared" si="371"/>
        <v>0</v>
      </c>
      <c r="AS775" s="153"/>
      <c r="AT775" s="1082"/>
      <c r="AU775" s="523"/>
      <c r="AV775" s="1083" t="str">
        <f t="shared" si="372"/>
        <v>CA</v>
      </c>
      <c r="AW775" s="1083" t="str">
        <f t="shared" si="372"/>
        <v>CL</v>
      </c>
      <c r="AX775" s="1083" t="str">
        <f t="shared" si="372"/>
        <v>AIC</v>
      </c>
      <c r="AY775" s="1083" t="str">
        <f t="shared" si="352"/>
        <v>ERB</v>
      </c>
      <c r="AZ775" s="1083" t="str">
        <f t="shared" si="352"/>
        <v>GRB</v>
      </c>
      <c r="BA775" s="1083" t="str">
        <f t="shared" si="352"/>
        <v>Non-Op</v>
      </c>
      <c r="BC775" s="623"/>
      <c r="BD775" s="623"/>
      <c r="BF775" s="623"/>
      <c r="BG775" s="623"/>
      <c r="BH775" s="623"/>
      <c r="BI775" s="623"/>
      <c r="BJ775" s="623"/>
      <c r="BK775" s="623"/>
      <c r="BL775" s="623"/>
      <c r="BN775" s="634"/>
    </row>
    <row r="776" spans="1:66" s="638" customFormat="1" ht="12" customHeight="1">
      <c r="A776" s="676">
        <v>18600921</v>
      </c>
      <c r="B776" s="635" t="s">
        <v>4024</v>
      </c>
      <c r="C776" s="634" t="s">
        <v>2058</v>
      </c>
      <c r="D776" s="635" t="s">
        <v>1384</v>
      </c>
      <c r="E776" s="635"/>
      <c r="F776" s="683">
        <v>43344</v>
      </c>
      <c r="G776" s="635"/>
      <c r="H776" s="1168">
        <v>132553.71</v>
      </c>
      <c r="I776" s="1168">
        <v>133347.70000000001</v>
      </c>
      <c r="J776" s="1168">
        <v>133349.04</v>
      </c>
      <c r="K776" s="1168">
        <v>136878.32</v>
      </c>
      <c r="L776" s="1168">
        <v>138837.87</v>
      </c>
      <c r="M776" s="1168">
        <v>139718.67000000001</v>
      </c>
      <c r="N776" s="1168">
        <v>140029.01</v>
      </c>
      <c r="O776" s="1168">
        <v>144893.64000000001</v>
      </c>
      <c r="P776" s="1168">
        <v>146127.49</v>
      </c>
      <c r="Q776" s="1168">
        <v>153859.07999999999</v>
      </c>
      <c r="R776" s="1168">
        <v>162379.57</v>
      </c>
      <c r="S776" s="1168">
        <v>176699.26</v>
      </c>
      <c r="T776" s="1168">
        <v>214625.7</v>
      </c>
      <c r="U776" s="567"/>
      <c r="V776" s="567">
        <f t="shared" si="370"/>
        <v>148309.11291666669</v>
      </c>
      <c r="W776" s="1088"/>
      <c r="X776" s="1110"/>
      <c r="Y776" s="591">
        <f t="shared" si="391"/>
        <v>0</v>
      </c>
      <c r="Z776" s="899">
        <f t="shared" si="391"/>
        <v>0</v>
      </c>
      <c r="AA776" s="899">
        <f t="shared" si="391"/>
        <v>0</v>
      </c>
      <c r="AB776" s="1080">
        <f t="shared" si="374"/>
        <v>214625.7</v>
      </c>
      <c r="AC776" s="1079">
        <f t="shared" si="375"/>
        <v>0</v>
      </c>
      <c r="AD776" s="899">
        <f t="shared" si="389"/>
        <v>0</v>
      </c>
      <c r="AE776" s="903">
        <f t="shared" si="382"/>
        <v>0</v>
      </c>
      <c r="AF776" s="1080">
        <f t="shared" si="383"/>
        <v>214625.7</v>
      </c>
      <c r="AG776" s="1081">
        <f t="shared" si="376"/>
        <v>214625.7</v>
      </c>
      <c r="AH776" s="1079">
        <f t="shared" si="377"/>
        <v>0</v>
      </c>
      <c r="AI776" s="901">
        <f t="shared" si="394"/>
        <v>0</v>
      </c>
      <c r="AJ776" s="899">
        <f t="shared" si="394"/>
        <v>0</v>
      </c>
      <c r="AK776" s="899">
        <f t="shared" si="394"/>
        <v>0</v>
      </c>
      <c r="AL776" s="1080">
        <f t="shared" si="378"/>
        <v>148309.11291666669</v>
      </c>
      <c r="AM776" s="1079">
        <f t="shared" si="379"/>
        <v>0</v>
      </c>
      <c r="AN776" s="899">
        <f t="shared" si="366"/>
        <v>0</v>
      </c>
      <c r="AO776" s="899">
        <f t="shared" si="367"/>
        <v>0</v>
      </c>
      <c r="AP776" s="899">
        <f t="shared" si="380"/>
        <v>148309.11291666669</v>
      </c>
      <c r="AQ776" s="1081">
        <f t="shared" ref="AQ776" si="395">SUM(AN776:AP776)</f>
        <v>148309.11291666669</v>
      </c>
      <c r="AR776" s="1079">
        <f t="shared" si="371"/>
        <v>0</v>
      </c>
      <c r="AS776" s="153"/>
      <c r="AT776" s="1082"/>
      <c r="AU776" s="523"/>
      <c r="AV776" s="1083" t="str">
        <f t="shared" si="372"/>
        <v>CA</v>
      </c>
      <c r="AW776" s="1083" t="str">
        <f t="shared" si="372"/>
        <v>CL</v>
      </c>
      <c r="AX776" s="1083" t="str">
        <f t="shared" si="372"/>
        <v>AIC</v>
      </c>
      <c r="AY776" s="1083" t="str">
        <f t="shared" si="352"/>
        <v>ERB</v>
      </c>
      <c r="AZ776" s="1083" t="str">
        <f t="shared" si="352"/>
        <v>GRB</v>
      </c>
      <c r="BA776" s="1083" t="str">
        <f t="shared" si="352"/>
        <v>Non-Op</v>
      </c>
      <c r="BC776" s="623"/>
      <c r="BD776" s="623"/>
      <c r="BF776" s="623"/>
      <c r="BG776" s="623"/>
      <c r="BH776" s="623"/>
      <c r="BI776" s="623"/>
      <c r="BJ776" s="623"/>
      <c r="BK776" s="623"/>
      <c r="BL776" s="623"/>
      <c r="BN776" s="634"/>
    </row>
    <row r="777" spans="1:66" s="638" customFormat="1" ht="12" customHeight="1">
      <c r="A777" s="676">
        <v>18600931</v>
      </c>
      <c r="B777" s="635" t="s">
        <v>4025</v>
      </c>
      <c r="C777" s="634" t="s">
        <v>2994</v>
      </c>
      <c r="D777" s="635" t="s">
        <v>3098</v>
      </c>
      <c r="E777" s="635"/>
      <c r="F777" s="683">
        <v>43525</v>
      </c>
      <c r="G777" s="635"/>
      <c r="H777" s="1168">
        <v>4112184.29</v>
      </c>
      <c r="I777" s="1168">
        <v>4121445.29</v>
      </c>
      <c r="J777" s="1168">
        <v>4090222.22</v>
      </c>
      <c r="K777" s="1168">
        <v>4058999.15</v>
      </c>
      <c r="L777" s="1168">
        <v>4027776.08</v>
      </c>
      <c r="M777" s="1168">
        <v>3996553.01</v>
      </c>
      <c r="N777" s="1168">
        <v>3965329.94</v>
      </c>
      <c r="O777" s="1168">
        <v>3934106.87</v>
      </c>
      <c r="P777" s="1168">
        <v>3902883.8</v>
      </c>
      <c r="Q777" s="1168">
        <v>3871660.73</v>
      </c>
      <c r="R777" s="1168">
        <v>3840437.66</v>
      </c>
      <c r="S777" s="1168">
        <v>3809214.59</v>
      </c>
      <c r="T777" s="1168">
        <v>3777991.52</v>
      </c>
      <c r="U777" s="567"/>
      <c r="V777" s="567">
        <f t="shared" si="370"/>
        <v>3963643.1037500002</v>
      </c>
      <c r="W777" s="1088"/>
      <c r="X777" s="1110"/>
      <c r="Y777" s="591">
        <f t="shared" si="391"/>
        <v>3777991.52</v>
      </c>
      <c r="Z777" s="899">
        <f t="shared" si="391"/>
        <v>0</v>
      </c>
      <c r="AA777" s="899">
        <f t="shared" si="391"/>
        <v>0</v>
      </c>
      <c r="AB777" s="1080">
        <f t="shared" si="374"/>
        <v>0</v>
      </c>
      <c r="AC777" s="1079">
        <f t="shared" si="375"/>
        <v>0</v>
      </c>
      <c r="AD777" s="899">
        <f t="shared" si="389"/>
        <v>0</v>
      </c>
      <c r="AE777" s="903">
        <f t="shared" si="382"/>
        <v>0</v>
      </c>
      <c r="AF777" s="1080">
        <f t="shared" si="383"/>
        <v>0</v>
      </c>
      <c r="AG777" s="1081">
        <f t="shared" si="376"/>
        <v>0</v>
      </c>
      <c r="AH777" s="1079">
        <f t="shared" si="377"/>
        <v>0</v>
      </c>
      <c r="AI777" s="901">
        <f t="shared" si="394"/>
        <v>3963643.1037500002</v>
      </c>
      <c r="AJ777" s="899">
        <f t="shared" si="394"/>
        <v>0</v>
      </c>
      <c r="AK777" s="899">
        <f t="shared" si="394"/>
        <v>0</v>
      </c>
      <c r="AL777" s="1080">
        <f t="shared" si="378"/>
        <v>0</v>
      </c>
      <c r="AM777" s="1079">
        <f t="shared" si="379"/>
        <v>0</v>
      </c>
      <c r="AN777" s="899">
        <f t="shared" si="366"/>
        <v>0</v>
      </c>
      <c r="AO777" s="899">
        <f t="shared" si="367"/>
        <v>0</v>
      </c>
      <c r="AP777" s="899">
        <f t="shared" si="380"/>
        <v>0</v>
      </c>
      <c r="AQ777" s="1081">
        <f t="shared" si="393"/>
        <v>0</v>
      </c>
      <c r="AR777" s="1079">
        <f t="shared" si="371"/>
        <v>0</v>
      </c>
      <c r="AS777" s="153"/>
      <c r="AT777" s="1082"/>
      <c r="AU777" s="523"/>
      <c r="AV777" s="1083" t="str">
        <f t="shared" si="372"/>
        <v>CA</v>
      </c>
      <c r="AW777" s="1083" t="str">
        <f t="shared" si="372"/>
        <v>CL</v>
      </c>
      <c r="AX777" s="1083" t="str">
        <f t="shared" si="372"/>
        <v>AIC</v>
      </c>
      <c r="AY777" s="1083" t="str">
        <f t="shared" si="352"/>
        <v>ERB</v>
      </c>
      <c r="AZ777" s="1083" t="str">
        <f t="shared" si="352"/>
        <v>GRB</v>
      </c>
      <c r="BA777" s="1083" t="str">
        <f t="shared" si="352"/>
        <v>Non-Op</v>
      </c>
      <c r="BC777" s="623"/>
      <c r="BD777" s="623"/>
      <c r="BF777" s="623"/>
      <c r="BG777" s="623"/>
      <c r="BH777" s="623"/>
      <c r="BI777" s="623"/>
      <c r="BJ777" s="623"/>
      <c r="BK777" s="623"/>
      <c r="BL777" s="623"/>
      <c r="BN777" s="634"/>
    </row>
    <row r="778" spans="1:66" s="638" customFormat="1" ht="12" customHeight="1">
      <c r="A778" s="643">
        <v>18600923</v>
      </c>
      <c r="B778" s="644" t="s">
        <v>4026</v>
      </c>
      <c r="C778" s="634" t="s">
        <v>1814</v>
      </c>
      <c r="D778" s="635" t="s">
        <v>1381</v>
      </c>
      <c r="E778" s="635"/>
      <c r="F778" s="634"/>
      <c r="G778" s="635"/>
      <c r="H778" s="1168">
        <v>0</v>
      </c>
      <c r="I778" s="1168">
        <v>0</v>
      </c>
      <c r="J778" s="1168">
        <v>0</v>
      </c>
      <c r="K778" s="1168">
        <v>0</v>
      </c>
      <c r="L778" s="1168">
        <v>0</v>
      </c>
      <c r="M778" s="1168">
        <v>0</v>
      </c>
      <c r="N778" s="1168">
        <v>0</v>
      </c>
      <c r="O778" s="1168">
        <v>0</v>
      </c>
      <c r="P778" s="1168">
        <v>0</v>
      </c>
      <c r="Q778" s="1168">
        <v>0</v>
      </c>
      <c r="R778" s="1168">
        <v>0</v>
      </c>
      <c r="S778" s="1168">
        <v>0</v>
      </c>
      <c r="T778" s="1168">
        <v>0</v>
      </c>
      <c r="U778" s="567"/>
      <c r="V778" s="567">
        <f t="shared" si="370"/>
        <v>0</v>
      </c>
      <c r="W778" s="1084"/>
      <c r="X778" s="1111"/>
      <c r="Y778" s="591">
        <f t="shared" si="391"/>
        <v>0</v>
      </c>
      <c r="Z778" s="899">
        <f t="shared" si="391"/>
        <v>0</v>
      </c>
      <c r="AA778" s="899">
        <f t="shared" si="391"/>
        <v>0</v>
      </c>
      <c r="AB778" s="1080">
        <f t="shared" si="374"/>
        <v>0</v>
      </c>
      <c r="AC778" s="1079">
        <f t="shared" si="375"/>
        <v>0</v>
      </c>
      <c r="AD778" s="899">
        <f t="shared" si="389"/>
        <v>0</v>
      </c>
      <c r="AE778" s="903">
        <f t="shared" si="382"/>
        <v>0</v>
      </c>
      <c r="AF778" s="1080">
        <f t="shared" si="383"/>
        <v>0</v>
      </c>
      <c r="AG778" s="1081">
        <f t="shared" si="376"/>
        <v>0</v>
      </c>
      <c r="AH778" s="1079">
        <f t="shared" si="377"/>
        <v>0</v>
      </c>
      <c r="AI778" s="901">
        <f t="shared" si="394"/>
        <v>0</v>
      </c>
      <c r="AJ778" s="899">
        <f t="shared" si="394"/>
        <v>0</v>
      </c>
      <c r="AK778" s="899">
        <f t="shared" si="394"/>
        <v>0</v>
      </c>
      <c r="AL778" s="1080">
        <f t="shared" si="378"/>
        <v>0</v>
      </c>
      <c r="AM778" s="1079">
        <f t="shared" si="379"/>
        <v>0</v>
      </c>
      <c r="AN778" s="899">
        <f t="shared" si="366"/>
        <v>0</v>
      </c>
      <c r="AO778" s="899">
        <f t="shared" si="367"/>
        <v>0</v>
      </c>
      <c r="AP778" s="899">
        <f t="shared" si="380"/>
        <v>0</v>
      </c>
      <c r="AQ778" s="1081">
        <f t="shared" si="392"/>
        <v>0</v>
      </c>
      <c r="AR778" s="1079">
        <f t="shared" si="371"/>
        <v>0</v>
      </c>
      <c r="AS778" s="153"/>
      <c r="AT778" s="1082"/>
      <c r="AU778" s="523"/>
      <c r="AV778" s="1083" t="str">
        <f t="shared" si="372"/>
        <v>CA</v>
      </c>
      <c r="AW778" s="1083" t="str">
        <f t="shared" si="372"/>
        <v>CL</v>
      </c>
      <c r="AX778" s="1083" t="str">
        <f t="shared" si="372"/>
        <v>AIC</v>
      </c>
      <c r="AY778" s="1083" t="str">
        <f t="shared" ref="AY778:BA854" si="396">IF(VALUE(AD778),AY$7,IF(ISBLANK(AD778),"",AY$7))</f>
        <v>ERB</v>
      </c>
      <c r="AZ778" s="1083" t="str">
        <f t="shared" si="396"/>
        <v>GRB</v>
      </c>
      <c r="BA778" s="1083" t="str">
        <f t="shared" si="396"/>
        <v>Non-Op</v>
      </c>
      <c r="BC778" s="623"/>
      <c r="BD778" s="623"/>
      <c r="BF778" s="623"/>
      <c r="BG778" s="623"/>
      <c r="BH778" s="623"/>
      <c r="BI778" s="623"/>
      <c r="BJ778" s="623"/>
      <c r="BK778" s="623"/>
      <c r="BL778" s="623"/>
      <c r="BN778" s="634"/>
    </row>
    <row r="779" spans="1:66" s="638" customFormat="1" ht="12" customHeight="1">
      <c r="A779" s="643">
        <v>18600941</v>
      </c>
      <c r="B779" s="644" t="s">
        <v>4027</v>
      </c>
      <c r="C779" s="634" t="s">
        <v>2059</v>
      </c>
      <c r="D779" s="635" t="s">
        <v>3098</v>
      </c>
      <c r="E779" s="635"/>
      <c r="F779" s="634"/>
      <c r="G779" s="635"/>
      <c r="H779" s="1168">
        <v>0</v>
      </c>
      <c r="I779" s="1168">
        <v>0</v>
      </c>
      <c r="J779" s="1168">
        <v>0</v>
      </c>
      <c r="K779" s="1168">
        <v>0</v>
      </c>
      <c r="L779" s="1168">
        <v>0</v>
      </c>
      <c r="M779" s="1168">
        <v>0</v>
      </c>
      <c r="N779" s="1168">
        <v>0</v>
      </c>
      <c r="O779" s="1168">
        <v>0</v>
      </c>
      <c r="P779" s="1168">
        <v>0</v>
      </c>
      <c r="Q779" s="1168">
        <v>0</v>
      </c>
      <c r="R779" s="1168">
        <v>0</v>
      </c>
      <c r="S779" s="1168">
        <v>0</v>
      </c>
      <c r="T779" s="1168">
        <v>0</v>
      </c>
      <c r="U779" s="567"/>
      <c r="V779" s="567">
        <f t="shared" si="370"/>
        <v>0</v>
      </c>
      <c r="W779" s="1084"/>
      <c r="X779" s="1111"/>
      <c r="Y779" s="591">
        <f t="shared" si="391"/>
        <v>0</v>
      </c>
      <c r="Z779" s="899">
        <f t="shared" si="391"/>
        <v>0</v>
      </c>
      <c r="AA779" s="899">
        <f t="shared" si="391"/>
        <v>0</v>
      </c>
      <c r="AB779" s="1080">
        <f t="shared" si="374"/>
        <v>0</v>
      </c>
      <c r="AC779" s="1079">
        <f t="shared" si="375"/>
        <v>0</v>
      </c>
      <c r="AD779" s="899">
        <f t="shared" si="389"/>
        <v>0</v>
      </c>
      <c r="AE779" s="903">
        <f t="shared" si="382"/>
        <v>0</v>
      </c>
      <c r="AF779" s="1080">
        <f t="shared" si="383"/>
        <v>0</v>
      </c>
      <c r="AG779" s="1081">
        <f t="shared" si="376"/>
        <v>0</v>
      </c>
      <c r="AH779" s="1079">
        <f t="shared" si="377"/>
        <v>0</v>
      </c>
      <c r="AI779" s="901">
        <f t="shared" si="394"/>
        <v>0</v>
      </c>
      <c r="AJ779" s="899">
        <f t="shared" si="394"/>
        <v>0</v>
      </c>
      <c r="AK779" s="899">
        <f t="shared" si="394"/>
        <v>0</v>
      </c>
      <c r="AL779" s="1080">
        <f t="shared" si="378"/>
        <v>0</v>
      </c>
      <c r="AM779" s="1079">
        <f t="shared" si="379"/>
        <v>0</v>
      </c>
      <c r="AN779" s="899">
        <f t="shared" si="366"/>
        <v>0</v>
      </c>
      <c r="AO779" s="899">
        <f t="shared" si="367"/>
        <v>0</v>
      </c>
      <c r="AP779" s="899">
        <f t="shared" si="380"/>
        <v>0</v>
      </c>
      <c r="AQ779" s="1081">
        <f t="shared" si="392"/>
        <v>0</v>
      </c>
      <c r="AR779" s="1079">
        <f t="shared" si="371"/>
        <v>0</v>
      </c>
      <c r="AS779" s="153"/>
      <c r="AT779" s="1082"/>
      <c r="AU779" s="523"/>
      <c r="AV779" s="1083" t="str">
        <f t="shared" si="372"/>
        <v>CA</v>
      </c>
      <c r="AW779" s="1083" t="str">
        <f t="shared" si="372"/>
        <v>CL</v>
      </c>
      <c r="AX779" s="1083" t="str">
        <f t="shared" si="372"/>
        <v>AIC</v>
      </c>
      <c r="AY779" s="1083" t="str">
        <f t="shared" si="396"/>
        <v>ERB</v>
      </c>
      <c r="AZ779" s="1083" t="str">
        <f t="shared" si="396"/>
        <v>GRB</v>
      </c>
      <c r="BA779" s="1083" t="str">
        <f t="shared" si="396"/>
        <v>Non-Op</v>
      </c>
      <c r="BC779" s="623"/>
      <c r="BD779" s="623"/>
      <c r="BF779" s="623"/>
      <c r="BG779" s="623"/>
      <c r="BH779" s="623"/>
      <c r="BI779" s="623"/>
      <c r="BJ779" s="623"/>
      <c r="BK779" s="623"/>
      <c r="BL779" s="623"/>
      <c r="BN779" s="634"/>
    </row>
    <row r="780" spans="1:66" s="638" customFormat="1" ht="12" customHeight="1">
      <c r="A780" s="643">
        <v>18600943</v>
      </c>
      <c r="B780" s="644" t="s">
        <v>4028</v>
      </c>
      <c r="C780" s="634" t="s">
        <v>2060</v>
      </c>
      <c r="D780" s="635" t="s">
        <v>3098</v>
      </c>
      <c r="E780" s="635"/>
      <c r="F780" s="634"/>
      <c r="G780" s="635"/>
      <c r="H780" s="1168">
        <v>0</v>
      </c>
      <c r="I780" s="1168">
        <v>0</v>
      </c>
      <c r="J780" s="1168">
        <v>0</v>
      </c>
      <c r="K780" s="1168">
        <v>0</v>
      </c>
      <c r="L780" s="1168">
        <v>0</v>
      </c>
      <c r="M780" s="1168">
        <v>0</v>
      </c>
      <c r="N780" s="1168">
        <v>0</v>
      </c>
      <c r="O780" s="1168">
        <v>0</v>
      </c>
      <c r="P780" s="1168">
        <v>0</v>
      </c>
      <c r="Q780" s="1168">
        <v>0</v>
      </c>
      <c r="R780" s="1168">
        <v>0</v>
      </c>
      <c r="S780" s="1168">
        <v>0</v>
      </c>
      <c r="T780" s="1168">
        <v>0</v>
      </c>
      <c r="U780" s="567"/>
      <c r="V780" s="567">
        <f t="shared" si="370"/>
        <v>0</v>
      </c>
      <c r="W780" s="1084"/>
      <c r="X780" s="1111"/>
      <c r="Y780" s="591">
        <f t="shared" si="391"/>
        <v>0</v>
      </c>
      <c r="Z780" s="899">
        <f t="shared" si="391"/>
        <v>0</v>
      </c>
      <c r="AA780" s="899">
        <f t="shared" si="391"/>
        <v>0</v>
      </c>
      <c r="AB780" s="1080">
        <f t="shared" si="374"/>
        <v>0</v>
      </c>
      <c r="AC780" s="1079">
        <f t="shared" si="375"/>
        <v>0</v>
      </c>
      <c r="AD780" s="899">
        <f t="shared" si="389"/>
        <v>0</v>
      </c>
      <c r="AE780" s="903">
        <f t="shared" si="382"/>
        <v>0</v>
      </c>
      <c r="AF780" s="1080">
        <f t="shared" si="383"/>
        <v>0</v>
      </c>
      <c r="AG780" s="1081">
        <f t="shared" si="376"/>
        <v>0</v>
      </c>
      <c r="AH780" s="1079">
        <f t="shared" si="377"/>
        <v>0</v>
      </c>
      <c r="AI780" s="901">
        <f t="shared" si="394"/>
        <v>0</v>
      </c>
      <c r="AJ780" s="899">
        <f t="shared" si="394"/>
        <v>0</v>
      </c>
      <c r="AK780" s="899">
        <f t="shared" si="394"/>
        <v>0</v>
      </c>
      <c r="AL780" s="1080">
        <f t="shared" si="378"/>
        <v>0</v>
      </c>
      <c r="AM780" s="1079">
        <f t="shared" si="379"/>
        <v>0</v>
      </c>
      <c r="AN780" s="899">
        <f t="shared" si="366"/>
        <v>0</v>
      </c>
      <c r="AO780" s="899">
        <f t="shared" si="367"/>
        <v>0</v>
      </c>
      <c r="AP780" s="899">
        <f t="shared" si="380"/>
        <v>0</v>
      </c>
      <c r="AQ780" s="1081">
        <f t="shared" si="392"/>
        <v>0</v>
      </c>
      <c r="AR780" s="1079">
        <f t="shared" si="371"/>
        <v>0</v>
      </c>
      <c r="AS780" s="153"/>
      <c r="AT780" s="1082"/>
      <c r="AU780" s="523"/>
      <c r="AV780" s="1083" t="str">
        <f t="shared" si="372"/>
        <v>CA</v>
      </c>
      <c r="AW780" s="1083" t="str">
        <f t="shared" si="372"/>
        <v>CL</v>
      </c>
      <c r="AX780" s="1083" t="str">
        <f t="shared" si="372"/>
        <v>AIC</v>
      </c>
      <c r="AY780" s="1083" t="str">
        <f t="shared" si="396"/>
        <v>ERB</v>
      </c>
      <c r="AZ780" s="1083" t="str">
        <f t="shared" si="396"/>
        <v>GRB</v>
      </c>
      <c r="BA780" s="1083" t="str">
        <f t="shared" si="396"/>
        <v>Non-Op</v>
      </c>
      <c r="BC780" s="623"/>
      <c r="BD780" s="623"/>
      <c r="BF780" s="623"/>
      <c r="BG780" s="623"/>
      <c r="BH780" s="623"/>
      <c r="BI780" s="623"/>
      <c r="BJ780" s="623"/>
      <c r="BK780" s="623"/>
      <c r="BL780" s="623"/>
      <c r="BN780" s="634"/>
    </row>
    <row r="781" spans="1:66" s="638" customFormat="1" ht="12" customHeight="1">
      <c r="A781" s="655">
        <v>18601013</v>
      </c>
      <c r="B781" s="652" t="s">
        <v>4029</v>
      </c>
      <c r="C781" s="686" t="s">
        <v>2061</v>
      </c>
      <c r="D781" s="656" t="s">
        <v>3098</v>
      </c>
      <c r="E781" s="656"/>
      <c r="F781" s="659"/>
      <c r="G781" s="656"/>
      <c r="H781" s="1172">
        <v>79114.5</v>
      </c>
      <c r="I781" s="1172">
        <v>77773.58</v>
      </c>
      <c r="J781" s="1172">
        <v>76432.66</v>
      </c>
      <c r="K781" s="1172">
        <v>75091.740000000005</v>
      </c>
      <c r="L781" s="1172">
        <v>73750.820000000007</v>
      </c>
      <c r="M781" s="1172">
        <v>72409.899999999994</v>
      </c>
      <c r="N781" s="1172">
        <v>71068.98</v>
      </c>
      <c r="O781" s="1172">
        <v>69728.06</v>
      </c>
      <c r="P781" s="1172">
        <v>68387.14</v>
      </c>
      <c r="Q781" s="1172">
        <v>67046.22</v>
      </c>
      <c r="R781" s="1172">
        <v>65705.3</v>
      </c>
      <c r="S781" s="1172">
        <v>64364.38</v>
      </c>
      <c r="T781" s="1172">
        <v>63067.26</v>
      </c>
      <c r="U781" s="607"/>
      <c r="V781" s="607">
        <f t="shared" si="370"/>
        <v>71070.804999999993</v>
      </c>
      <c r="W781" s="1084"/>
      <c r="X781" s="1085"/>
      <c r="Y781" s="591">
        <f t="shared" si="391"/>
        <v>63067.26</v>
      </c>
      <c r="Z781" s="899">
        <f t="shared" si="391"/>
        <v>0</v>
      </c>
      <c r="AA781" s="899">
        <f t="shared" si="391"/>
        <v>0</v>
      </c>
      <c r="AB781" s="1080">
        <f t="shared" si="374"/>
        <v>0</v>
      </c>
      <c r="AC781" s="1079">
        <f t="shared" si="375"/>
        <v>0</v>
      </c>
      <c r="AD781" s="899">
        <f t="shared" si="389"/>
        <v>0</v>
      </c>
      <c r="AE781" s="903">
        <f t="shared" si="382"/>
        <v>0</v>
      </c>
      <c r="AF781" s="1080">
        <f t="shared" si="383"/>
        <v>0</v>
      </c>
      <c r="AG781" s="1081">
        <f t="shared" si="376"/>
        <v>0</v>
      </c>
      <c r="AH781" s="1079">
        <f t="shared" si="377"/>
        <v>0</v>
      </c>
      <c r="AI781" s="901">
        <f t="shared" si="394"/>
        <v>71070.804999999993</v>
      </c>
      <c r="AJ781" s="899">
        <f t="shared" si="394"/>
        <v>0</v>
      </c>
      <c r="AK781" s="899">
        <f t="shared" si="394"/>
        <v>0</v>
      </c>
      <c r="AL781" s="1080">
        <f t="shared" si="378"/>
        <v>0</v>
      </c>
      <c r="AM781" s="1079">
        <f t="shared" si="379"/>
        <v>0</v>
      </c>
      <c r="AN781" s="899">
        <f t="shared" si="366"/>
        <v>0</v>
      </c>
      <c r="AO781" s="899">
        <f t="shared" si="367"/>
        <v>0</v>
      </c>
      <c r="AP781" s="899">
        <f t="shared" si="380"/>
        <v>0</v>
      </c>
      <c r="AQ781" s="1081">
        <f t="shared" si="392"/>
        <v>0</v>
      </c>
      <c r="AR781" s="1079">
        <f t="shared" si="371"/>
        <v>0</v>
      </c>
      <c r="AS781" s="153"/>
      <c r="AT781" s="1082" t="s">
        <v>3168</v>
      </c>
      <c r="AU781" s="523"/>
      <c r="AV781" s="1083" t="str">
        <f t="shared" si="372"/>
        <v>CA</v>
      </c>
      <c r="AW781" s="1083" t="str">
        <f t="shared" si="372"/>
        <v>CL</v>
      </c>
      <c r="AX781" s="1083" t="str">
        <f t="shared" si="372"/>
        <v>AIC</v>
      </c>
      <c r="AY781" s="1083" t="str">
        <f t="shared" si="396"/>
        <v>ERB</v>
      </c>
      <c r="AZ781" s="1083" t="str">
        <f t="shared" si="396"/>
        <v>GRB</v>
      </c>
      <c r="BA781" s="1083" t="str">
        <f t="shared" si="396"/>
        <v>Non-Op</v>
      </c>
      <c r="BC781" s="623"/>
      <c r="BD781" s="623"/>
      <c r="BF781" s="623"/>
      <c r="BG781" s="623"/>
      <c r="BH781" s="623"/>
      <c r="BI781" s="623"/>
      <c r="BJ781" s="623"/>
      <c r="BK781" s="623"/>
      <c r="BL781" s="623"/>
      <c r="BN781" s="634"/>
    </row>
    <row r="782" spans="1:66" s="638" customFormat="1" ht="12" customHeight="1">
      <c r="A782" s="655">
        <v>18601021</v>
      </c>
      <c r="B782" s="652" t="s">
        <v>4030</v>
      </c>
      <c r="C782" s="686" t="s">
        <v>2062</v>
      </c>
      <c r="D782" s="656" t="s">
        <v>3098</v>
      </c>
      <c r="E782" s="656"/>
      <c r="F782" s="659"/>
      <c r="G782" s="656"/>
      <c r="H782" s="1172">
        <v>0</v>
      </c>
      <c r="I782" s="1172">
        <v>0</v>
      </c>
      <c r="J782" s="1172">
        <v>0</v>
      </c>
      <c r="K782" s="1172">
        <v>0</v>
      </c>
      <c r="L782" s="1172">
        <v>0</v>
      </c>
      <c r="M782" s="1172">
        <v>0</v>
      </c>
      <c r="N782" s="1172">
        <v>0</v>
      </c>
      <c r="O782" s="1172">
        <v>0</v>
      </c>
      <c r="P782" s="1172">
        <v>0</v>
      </c>
      <c r="Q782" s="1172">
        <v>0</v>
      </c>
      <c r="R782" s="1172">
        <v>0</v>
      </c>
      <c r="S782" s="1172">
        <v>0</v>
      </c>
      <c r="T782" s="1172">
        <v>0</v>
      </c>
      <c r="U782" s="607"/>
      <c r="V782" s="607">
        <f t="shared" si="370"/>
        <v>0</v>
      </c>
      <c r="W782" s="1084"/>
      <c r="X782" s="1085"/>
      <c r="Y782" s="591">
        <f t="shared" si="391"/>
        <v>0</v>
      </c>
      <c r="Z782" s="899">
        <f t="shared" si="391"/>
        <v>0</v>
      </c>
      <c r="AA782" s="899">
        <f t="shared" si="391"/>
        <v>0</v>
      </c>
      <c r="AB782" s="1080">
        <f t="shared" si="374"/>
        <v>0</v>
      </c>
      <c r="AC782" s="1079">
        <f t="shared" si="375"/>
        <v>0</v>
      </c>
      <c r="AD782" s="899">
        <f t="shared" si="389"/>
        <v>0</v>
      </c>
      <c r="AE782" s="903">
        <f t="shared" si="382"/>
        <v>0</v>
      </c>
      <c r="AF782" s="1080">
        <f t="shared" si="383"/>
        <v>0</v>
      </c>
      <c r="AG782" s="1081">
        <f t="shared" si="376"/>
        <v>0</v>
      </c>
      <c r="AH782" s="1079">
        <f t="shared" si="377"/>
        <v>0</v>
      </c>
      <c r="AI782" s="901">
        <f t="shared" si="394"/>
        <v>0</v>
      </c>
      <c r="AJ782" s="899">
        <f t="shared" si="394"/>
        <v>0</v>
      </c>
      <c r="AK782" s="899">
        <f t="shared" si="394"/>
        <v>0</v>
      </c>
      <c r="AL782" s="1080">
        <f t="shared" si="378"/>
        <v>0</v>
      </c>
      <c r="AM782" s="1079">
        <f t="shared" si="379"/>
        <v>0</v>
      </c>
      <c r="AN782" s="899">
        <f t="shared" si="366"/>
        <v>0</v>
      </c>
      <c r="AO782" s="899">
        <f t="shared" si="367"/>
        <v>0</v>
      </c>
      <c r="AP782" s="899">
        <f t="shared" si="380"/>
        <v>0</v>
      </c>
      <c r="AQ782" s="1081">
        <f t="shared" si="392"/>
        <v>0</v>
      </c>
      <c r="AR782" s="1079">
        <f t="shared" si="371"/>
        <v>0</v>
      </c>
      <c r="AS782" s="153"/>
      <c r="AT782" s="1082" t="s">
        <v>3168</v>
      </c>
      <c r="AU782" s="523"/>
      <c r="AV782" s="1083" t="str">
        <f t="shared" si="372"/>
        <v>CA</v>
      </c>
      <c r="AW782" s="1083" t="str">
        <f t="shared" si="372"/>
        <v>CL</v>
      </c>
      <c r="AX782" s="1083" t="str">
        <f t="shared" si="372"/>
        <v>AIC</v>
      </c>
      <c r="AY782" s="1083" t="str">
        <f t="shared" si="396"/>
        <v>ERB</v>
      </c>
      <c r="AZ782" s="1083" t="str">
        <f t="shared" si="396"/>
        <v>GRB</v>
      </c>
      <c r="BA782" s="1083" t="str">
        <f t="shared" si="396"/>
        <v>Non-Op</v>
      </c>
      <c r="BC782" s="623"/>
      <c r="BD782" s="623"/>
      <c r="BF782" s="623"/>
      <c r="BG782" s="623"/>
      <c r="BH782" s="623"/>
      <c r="BI782" s="623"/>
      <c r="BJ782" s="623"/>
      <c r="BK782" s="623"/>
      <c r="BL782" s="623"/>
      <c r="BN782" s="634"/>
    </row>
    <row r="783" spans="1:66" s="638" customFormat="1" ht="12" customHeight="1">
      <c r="A783" s="655" t="s">
        <v>3166</v>
      </c>
      <c r="B783" s="652" t="s">
        <v>3166</v>
      </c>
      <c r="C783" s="686" t="s">
        <v>3167</v>
      </c>
      <c r="D783" s="656" t="s">
        <v>1384</v>
      </c>
      <c r="E783" s="656"/>
      <c r="F783" s="657">
        <v>44121</v>
      </c>
      <c r="G783" s="656"/>
      <c r="H783" s="1172"/>
      <c r="I783" s="1172"/>
      <c r="J783" s="1172"/>
      <c r="K783" s="1172"/>
      <c r="L783" s="1172"/>
      <c r="M783" s="1172"/>
      <c r="N783" s="1172"/>
      <c r="O783" s="1172"/>
      <c r="P783" s="1172"/>
      <c r="Q783" s="1172"/>
      <c r="R783" s="1172">
        <v>38696.269999999997</v>
      </c>
      <c r="S783" s="1172">
        <v>107243.96</v>
      </c>
      <c r="T783" s="1172">
        <v>173775.54</v>
      </c>
      <c r="U783" s="607"/>
      <c r="V783" s="607">
        <f t="shared" si="370"/>
        <v>19402.333333333332</v>
      </c>
      <c r="W783" s="1092"/>
      <c r="X783" s="1093"/>
      <c r="Y783" s="591">
        <f t="shared" si="391"/>
        <v>0</v>
      </c>
      <c r="Z783" s="899">
        <f t="shared" si="391"/>
        <v>0</v>
      </c>
      <c r="AA783" s="899">
        <f t="shared" si="391"/>
        <v>0</v>
      </c>
      <c r="AB783" s="1080">
        <f t="shared" ref="AB783:AB795" si="397">T783-SUM(Y783:AA783)</f>
        <v>173775.54</v>
      </c>
      <c r="AC783" s="1079">
        <f t="shared" ref="AC783:AC795" si="398">T783-SUM(Y783:AA783)-AB783</f>
        <v>0</v>
      </c>
      <c r="AD783" s="899">
        <f t="shared" si="389"/>
        <v>0</v>
      </c>
      <c r="AE783" s="903">
        <f t="shared" si="382"/>
        <v>0</v>
      </c>
      <c r="AF783" s="1080">
        <f t="shared" si="383"/>
        <v>173775.54</v>
      </c>
      <c r="AG783" s="1081">
        <f t="shared" si="376"/>
        <v>173775.54</v>
      </c>
      <c r="AH783" s="1079">
        <f t="shared" si="377"/>
        <v>0</v>
      </c>
      <c r="AI783" s="901">
        <f t="shared" si="394"/>
        <v>0</v>
      </c>
      <c r="AJ783" s="899">
        <f t="shared" si="394"/>
        <v>0</v>
      </c>
      <c r="AK783" s="899">
        <f t="shared" si="394"/>
        <v>0</v>
      </c>
      <c r="AL783" s="1080">
        <f t="shared" si="378"/>
        <v>19402.333333333332</v>
      </c>
      <c r="AM783" s="1079">
        <f t="shared" si="379"/>
        <v>0</v>
      </c>
      <c r="AN783" s="899">
        <f t="shared" si="366"/>
        <v>0</v>
      </c>
      <c r="AO783" s="899">
        <f t="shared" si="367"/>
        <v>0</v>
      </c>
      <c r="AP783" s="899">
        <f t="shared" si="380"/>
        <v>19402.333333333332</v>
      </c>
      <c r="AQ783" s="1081">
        <f t="shared" ref="AQ783:AQ795" si="399">SUM(AN783:AP783)</f>
        <v>19402.333333333332</v>
      </c>
      <c r="AR783" s="1079">
        <f t="shared" si="371"/>
        <v>0</v>
      </c>
      <c r="AS783" s="153"/>
      <c r="AT783" s="1082" t="s">
        <v>3168</v>
      </c>
      <c r="AU783" s="523"/>
      <c r="AV783" s="1083" t="str">
        <f t="shared" si="372"/>
        <v>CA</v>
      </c>
      <c r="AW783" s="1083" t="str">
        <f t="shared" si="372"/>
        <v>CL</v>
      </c>
      <c r="AX783" s="1083" t="str">
        <f t="shared" si="372"/>
        <v>AIC</v>
      </c>
      <c r="AY783" s="1083" t="str">
        <f t="shared" si="396"/>
        <v>ERB</v>
      </c>
      <c r="AZ783" s="1083" t="str">
        <f t="shared" si="396"/>
        <v>GRB</v>
      </c>
      <c r="BA783" s="1083" t="str">
        <f t="shared" si="396"/>
        <v>Non-Op</v>
      </c>
      <c r="BC783" s="623"/>
      <c r="BD783" s="623"/>
      <c r="BF783" s="623"/>
      <c r="BG783" s="623"/>
      <c r="BH783" s="623"/>
      <c r="BI783" s="623"/>
      <c r="BJ783" s="623"/>
      <c r="BK783" s="623"/>
      <c r="BL783" s="623"/>
      <c r="BN783" s="634"/>
    </row>
    <row r="784" spans="1:66" s="638" customFormat="1" ht="12" customHeight="1">
      <c r="A784" s="655">
        <v>18601062</v>
      </c>
      <c r="B784" s="652" t="s">
        <v>4031</v>
      </c>
      <c r="C784" s="686" t="s">
        <v>3169</v>
      </c>
      <c r="D784" s="656" t="s">
        <v>1384</v>
      </c>
      <c r="E784" s="656"/>
      <c r="F784" s="657">
        <v>44121</v>
      </c>
      <c r="G784" s="656"/>
      <c r="H784" s="1172"/>
      <c r="I784" s="1172"/>
      <c r="J784" s="1172"/>
      <c r="K784" s="1172"/>
      <c r="L784" s="1172"/>
      <c r="M784" s="1172"/>
      <c r="N784" s="1172"/>
      <c r="O784" s="1172"/>
      <c r="P784" s="1172"/>
      <c r="Q784" s="1172"/>
      <c r="R784" s="1172">
        <v>31513.32</v>
      </c>
      <c r="S784" s="1172">
        <v>62126.26</v>
      </c>
      <c r="T784" s="1172">
        <v>91838.82</v>
      </c>
      <c r="U784" s="607"/>
      <c r="V784" s="607">
        <f t="shared" si="370"/>
        <v>11629.915833333333</v>
      </c>
      <c r="W784" s="1092"/>
      <c r="X784" s="1093"/>
      <c r="Y784" s="591">
        <f t="shared" si="391"/>
        <v>0</v>
      </c>
      <c r="Z784" s="899">
        <f t="shared" si="391"/>
        <v>0</v>
      </c>
      <c r="AA784" s="899">
        <f t="shared" si="391"/>
        <v>0</v>
      </c>
      <c r="AB784" s="1080">
        <f t="shared" si="397"/>
        <v>91838.82</v>
      </c>
      <c r="AC784" s="1079">
        <f t="shared" si="398"/>
        <v>0</v>
      </c>
      <c r="AD784" s="899">
        <f t="shared" si="389"/>
        <v>0</v>
      </c>
      <c r="AE784" s="903">
        <f t="shared" si="382"/>
        <v>0</v>
      </c>
      <c r="AF784" s="1080">
        <f t="shared" si="383"/>
        <v>91838.82</v>
      </c>
      <c r="AG784" s="1081">
        <f t="shared" si="376"/>
        <v>91838.82</v>
      </c>
      <c r="AH784" s="1079">
        <f t="shared" si="377"/>
        <v>0</v>
      </c>
      <c r="AI784" s="901">
        <f t="shared" si="394"/>
        <v>0</v>
      </c>
      <c r="AJ784" s="899">
        <f t="shared" si="394"/>
        <v>0</v>
      </c>
      <c r="AK784" s="899">
        <f t="shared" si="394"/>
        <v>0</v>
      </c>
      <c r="AL784" s="1080">
        <f t="shared" si="378"/>
        <v>11629.915833333333</v>
      </c>
      <c r="AM784" s="1079">
        <f t="shared" si="379"/>
        <v>0</v>
      </c>
      <c r="AN784" s="899">
        <f t="shared" si="366"/>
        <v>0</v>
      </c>
      <c r="AO784" s="899">
        <f t="shared" si="367"/>
        <v>0</v>
      </c>
      <c r="AP784" s="899">
        <f t="shared" si="380"/>
        <v>11629.915833333333</v>
      </c>
      <c r="AQ784" s="1081">
        <f t="shared" si="399"/>
        <v>11629.915833333333</v>
      </c>
      <c r="AR784" s="1079">
        <f t="shared" si="371"/>
        <v>0</v>
      </c>
      <c r="AS784" s="153"/>
      <c r="AT784" s="1082" t="s">
        <v>3168</v>
      </c>
      <c r="AU784" s="523"/>
      <c r="AV784" s="1083" t="str">
        <f t="shared" si="372"/>
        <v>CA</v>
      </c>
      <c r="AW784" s="1083" t="str">
        <f t="shared" si="372"/>
        <v>CL</v>
      </c>
      <c r="AX784" s="1083" t="str">
        <f t="shared" si="372"/>
        <v>AIC</v>
      </c>
      <c r="AY784" s="1083" t="str">
        <f t="shared" si="396"/>
        <v>ERB</v>
      </c>
      <c r="AZ784" s="1083" t="str">
        <f t="shared" si="396"/>
        <v>GRB</v>
      </c>
      <c r="BA784" s="1083" t="str">
        <f t="shared" si="396"/>
        <v>Non-Op</v>
      </c>
      <c r="BC784" s="623"/>
      <c r="BD784" s="623"/>
      <c r="BF784" s="623"/>
      <c r="BG784" s="623"/>
      <c r="BH784" s="623"/>
      <c r="BI784" s="623"/>
      <c r="BJ784" s="623"/>
      <c r="BK784" s="623"/>
      <c r="BL784" s="623"/>
      <c r="BN784" s="634"/>
    </row>
    <row r="785" spans="1:66" s="638" customFormat="1" ht="12" customHeight="1">
      <c r="A785" s="655">
        <v>18601071</v>
      </c>
      <c r="B785" s="652" t="s">
        <v>4032</v>
      </c>
      <c r="C785" s="686" t="s">
        <v>3170</v>
      </c>
      <c r="D785" s="656" t="s">
        <v>1384</v>
      </c>
      <c r="E785" s="656"/>
      <c r="F785" s="657">
        <v>44121</v>
      </c>
      <c r="G785" s="656"/>
      <c r="H785" s="1172"/>
      <c r="I785" s="1172"/>
      <c r="J785" s="1172"/>
      <c r="K785" s="1172"/>
      <c r="L785" s="1172"/>
      <c r="M785" s="1172"/>
      <c r="N785" s="1172"/>
      <c r="O785" s="1172"/>
      <c r="P785" s="1172"/>
      <c r="Q785" s="1172"/>
      <c r="R785" s="1172">
        <v>18543.060000000001</v>
      </c>
      <c r="S785" s="1172">
        <v>52356.87</v>
      </c>
      <c r="T785" s="1172">
        <v>86170.68</v>
      </c>
      <c r="U785" s="607"/>
      <c r="V785" s="607">
        <f t="shared" si="370"/>
        <v>9498.7725000000009</v>
      </c>
      <c r="W785" s="1092"/>
      <c r="X785" s="1093"/>
      <c r="Y785" s="591">
        <f t="shared" si="391"/>
        <v>0</v>
      </c>
      <c r="Z785" s="899">
        <f t="shared" si="391"/>
        <v>0</v>
      </c>
      <c r="AA785" s="899">
        <f t="shared" si="391"/>
        <v>0</v>
      </c>
      <c r="AB785" s="1080">
        <f t="shared" si="397"/>
        <v>86170.68</v>
      </c>
      <c r="AC785" s="1079">
        <f t="shared" si="398"/>
        <v>0</v>
      </c>
      <c r="AD785" s="899">
        <f t="shared" si="389"/>
        <v>0</v>
      </c>
      <c r="AE785" s="903">
        <f t="shared" si="382"/>
        <v>0</v>
      </c>
      <c r="AF785" s="1080">
        <f t="shared" si="383"/>
        <v>86170.68</v>
      </c>
      <c r="AG785" s="1081">
        <f t="shared" si="376"/>
        <v>86170.68</v>
      </c>
      <c r="AH785" s="1079">
        <f t="shared" si="377"/>
        <v>0</v>
      </c>
      <c r="AI785" s="901">
        <f t="shared" si="394"/>
        <v>0</v>
      </c>
      <c r="AJ785" s="899">
        <f t="shared" si="394"/>
        <v>0</v>
      </c>
      <c r="AK785" s="899">
        <f t="shared" si="394"/>
        <v>0</v>
      </c>
      <c r="AL785" s="1080">
        <f t="shared" si="378"/>
        <v>9498.7725000000009</v>
      </c>
      <c r="AM785" s="1079">
        <f t="shared" si="379"/>
        <v>0</v>
      </c>
      <c r="AN785" s="899">
        <f t="shared" si="366"/>
        <v>0</v>
      </c>
      <c r="AO785" s="899">
        <f t="shared" si="367"/>
        <v>0</v>
      </c>
      <c r="AP785" s="899">
        <f t="shared" si="380"/>
        <v>9498.7725000000009</v>
      </c>
      <c r="AQ785" s="1081">
        <f t="shared" si="399"/>
        <v>9498.7725000000009</v>
      </c>
      <c r="AR785" s="1079">
        <f t="shared" si="371"/>
        <v>0</v>
      </c>
      <c r="AS785" s="153"/>
      <c r="AT785" s="1082" t="s">
        <v>3168</v>
      </c>
      <c r="AU785" s="523"/>
      <c r="AV785" s="1083" t="str">
        <f t="shared" si="372"/>
        <v>CA</v>
      </c>
      <c r="AW785" s="1083" t="str">
        <f t="shared" si="372"/>
        <v>CL</v>
      </c>
      <c r="AX785" s="1083" t="str">
        <f t="shared" si="372"/>
        <v>AIC</v>
      </c>
      <c r="AY785" s="1083" t="str">
        <f t="shared" si="396"/>
        <v>ERB</v>
      </c>
      <c r="AZ785" s="1083" t="str">
        <f t="shared" si="396"/>
        <v>GRB</v>
      </c>
      <c r="BA785" s="1083" t="str">
        <f t="shared" si="396"/>
        <v>Non-Op</v>
      </c>
      <c r="BC785" s="623"/>
      <c r="BD785" s="623"/>
      <c r="BF785" s="623"/>
      <c r="BG785" s="623"/>
      <c r="BH785" s="623"/>
      <c r="BI785" s="623"/>
      <c r="BJ785" s="623"/>
      <c r="BK785" s="623"/>
      <c r="BL785" s="623"/>
      <c r="BN785" s="634"/>
    </row>
    <row r="786" spans="1:66" s="638" customFormat="1" ht="12" customHeight="1">
      <c r="A786" s="655">
        <v>18601072</v>
      </c>
      <c r="B786" s="652" t="s">
        <v>4033</v>
      </c>
      <c r="C786" s="686" t="s">
        <v>3171</v>
      </c>
      <c r="D786" s="656" t="s">
        <v>1384</v>
      </c>
      <c r="E786" s="656"/>
      <c r="F786" s="657">
        <v>44121</v>
      </c>
      <c r="G786" s="656"/>
      <c r="H786" s="1172"/>
      <c r="I786" s="1172"/>
      <c r="J786" s="1172"/>
      <c r="K786" s="1172"/>
      <c r="L786" s="1172"/>
      <c r="M786" s="1172"/>
      <c r="N786" s="1172"/>
      <c r="O786" s="1172"/>
      <c r="P786" s="1172"/>
      <c r="Q786" s="1172"/>
      <c r="R786" s="1172">
        <v>13704.42</v>
      </c>
      <c r="S786" s="1172">
        <v>27408.84</v>
      </c>
      <c r="T786" s="1172">
        <v>41113.26</v>
      </c>
      <c r="U786" s="607"/>
      <c r="V786" s="607">
        <f t="shared" si="370"/>
        <v>5139.1575000000003</v>
      </c>
      <c r="W786" s="1092"/>
      <c r="X786" s="1093"/>
      <c r="Y786" s="591">
        <f t="shared" si="391"/>
        <v>0</v>
      </c>
      <c r="Z786" s="899">
        <f t="shared" si="391"/>
        <v>0</v>
      </c>
      <c r="AA786" s="899">
        <f t="shared" si="391"/>
        <v>0</v>
      </c>
      <c r="AB786" s="1080">
        <f t="shared" si="397"/>
        <v>41113.26</v>
      </c>
      <c r="AC786" s="1079">
        <f t="shared" si="398"/>
        <v>0</v>
      </c>
      <c r="AD786" s="899">
        <f t="shared" si="389"/>
        <v>0</v>
      </c>
      <c r="AE786" s="903">
        <f t="shared" si="382"/>
        <v>0</v>
      </c>
      <c r="AF786" s="1080">
        <f t="shared" si="383"/>
        <v>41113.26</v>
      </c>
      <c r="AG786" s="1081">
        <f t="shared" si="376"/>
        <v>41113.26</v>
      </c>
      <c r="AH786" s="1079">
        <f t="shared" si="377"/>
        <v>0</v>
      </c>
      <c r="AI786" s="901">
        <f t="shared" si="394"/>
        <v>0</v>
      </c>
      <c r="AJ786" s="899">
        <f t="shared" si="394"/>
        <v>0</v>
      </c>
      <c r="AK786" s="899">
        <f t="shared" si="394"/>
        <v>0</v>
      </c>
      <c r="AL786" s="1080">
        <f t="shared" si="378"/>
        <v>5139.1575000000003</v>
      </c>
      <c r="AM786" s="1079">
        <f t="shared" si="379"/>
        <v>0</v>
      </c>
      <c r="AN786" s="899">
        <f t="shared" si="366"/>
        <v>0</v>
      </c>
      <c r="AO786" s="899">
        <f t="shared" si="367"/>
        <v>0</v>
      </c>
      <c r="AP786" s="899">
        <f t="shared" si="380"/>
        <v>5139.1575000000003</v>
      </c>
      <c r="AQ786" s="1081">
        <f t="shared" si="399"/>
        <v>5139.1575000000003</v>
      </c>
      <c r="AR786" s="1079">
        <f t="shared" si="371"/>
        <v>0</v>
      </c>
      <c r="AS786" s="153"/>
      <c r="AT786" s="1082" t="s">
        <v>3168</v>
      </c>
      <c r="AU786" s="523"/>
      <c r="AV786" s="1083" t="str">
        <f t="shared" si="372"/>
        <v>CA</v>
      </c>
      <c r="AW786" s="1083" t="str">
        <f t="shared" si="372"/>
        <v>CL</v>
      </c>
      <c r="AX786" s="1083" t="str">
        <f t="shared" si="372"/>
        <v>AIC</v>
      </c>
      <c r="AY786" s="1083" t="str">
        <f t="shared" si="396"/>
        <v>ERB</v>
      </c>
      <c r="AZ786" s="1083" t="str">
        <f t="shared" si="396"/>
        <v>GRB</v>
      </c>
      <c r="BA786" s="1083" t="str">
        <f t="shared" si="396"/>
        <v>Non-Op</v>
      </c>
      <c r="BC786" s="623"/>
      <c r="BD786" s="623"/>
      <c r="BF786" s="623"/>
      <c r="BG786" s="623"/>
      <c r="BH786" s="623"/>
      <c r="BI786" s="623"/>
      <c r="BJ786" s="623"/>
      <c r="BK786" s="623"/>
      <c r="BL786" s="623"/>
      <c r="BN786" s="634"/>
    </row>
    <row r="787" spans="1:66" s="638" customFormat="1" ht="12" customHeight="1">
      <c r="A787" s="655">
        <v>18601081</v>
      </c>
      <c r="B787" s="652" t="s">
        <v>4034</v>
      </c>
      <c r="C787" s="686" t="s">
        <v>3172</v>
      </c>
      <c r="D787" s="640" t="s">
        <v>1384</v>
      </c>
      <c r="E787" s="640"/>
      <c r="F787" s="653">
        <v>44121</v>
      </c>
      <c r="G787" s="656"/>
      <c r="H787" s="1172"/>
      <c r="I787" s="1172"/>
      <c r="J787" s="1172"/>
      <c r="K787" s="1172"/>
      <c r="L787" s="1172"/>
      <c r="M787" s="1172"/>
      <c r="N787" s="1172"/>
      <c r="O787" s="1172"/>
      <c r="P787" s="1172"/>
      <c r="Q787" s="1172"/>
      <c r="R787" s="1172">
        <v>4754.59</v>
      </c>
      <c r="S787" s="1172">
        <v>13424.72</v>
      </c>
      <c r="T787" s="1172">
        <v>22094.85</v>
      </c>
      <c r="U787" s="607"/>
      <c r="V787" s="607">
        <f t="shared" si="370"/>
        <v>2435.5612499999997</v>
      </c>
      <c r="W787" s="1092"/>
      <c r="X787" s="1093"/>
      <c r="Y787" s="591">
        <f t="shared" si="391"/>
        <v>0</v>
      </c>
      <c r="Z787" s="899">
        <f t="shared" si="391"/>
        <v>0</v>
      </c>
      <c r="AA787" s="899">
        <f t="shared" si="391"/>
        <v>0</v>
      </c>
      <c r="AB787" s="1080">
        <f t="shared" si="397"/>
        <v>22094.85</v>
      </c>
      <c r="AC787" s="1079">
        <f t="shared" si="398"/>
        <v>0</v>
      </c>
      <c r="AD787" s="899">
        <f t="shared" si="389"/>
        <v>0</v>
      </c>
      <c r="AE787" s="903">
        <f t="shared" si="382"/>
        <v>0</v>
      </c>
      <c r="AF787" s="1080">
        <f t="shared" si="383"/>
        <v>22094.85</v>
      </c>
      <c r="AG787" s="1081">
        <f t="shared" si="376"/>
        <v>22094.85</v>
      </c>
      <c r="AH787" s="1079">
        <f t="shared" si="377"/>
        <v>0</v>
      </c>
      <c r="AI787" s="901">
        <f t="shared" si="394"/>
        <v>0</v>
      </c>
      <c r="AJ787" s="899">
        <f t="shared" si="394"/>
        <v>0</v>
      </c>
      <c r="AK787" s="899">
        <f t="shared" si="394"/>
        <v>0</v>
      </c>
      <c r="AL787" s="1080">
        <f t="shared" si="378"/>
        <v>2435.5612499999997</v>
      </c>
      <c r="AM787" s="1079">
        <f t="shared" si="379"/>
        <v>0</v>
      </c>
      <c r="AN787" s="899">
        <f t="shared" si="366"/>
        <v>0</v>
      </c>
      <c r="AO787" s="899">
        <f t="shared" si="367"/>
        <v>0</v>
      </c>
      <c r="AP787" s="899">
        <f t="shared" si="380"/>
        <v>2435.5612499999997</v>
      </c>
      <c r="AQ787" s="1081">
        <f t="shared" si="399"/>
        <v>2435.5612499999997</v>
      </c>
      <c r="AR787" s="1079">
        <f t="shared" si="371"/>
        <v>0</v>
      </c>
      <c r="AS787" s="153"/>
      <c r="AT787" s="1082"/>
      <c r="AU787" s="523"/>
      <c r="AV787" s="1083" t="str">
        <f t="shared" si="372"/>
        <v>CA</v>
      </c>
      <c r="AW787" s="1083" t="str">
        <f t="shared" si="372"/>
        <v>CL</v>
      </c>
      <c r="AX787" s="1083" t="str">
        <f t="shared" si="372"/>
        <v>AIC</v>
      </c>
      <c r="AY787" s="1083" t="str">
        <f t="shared" si="396"/>
        <v>ERB</v>
      </c>
      <c r="AZ787" s="1083" t="str">
        <f t="shared" si="396"/>
        <v>GRB</v>
      </c>
      <c r="BA787" s="1083" t="str">
        <f t="shared" si="396"/>
        <v>Non-Op</v>
      </c>
      <c r="BC787" s="623"/>
      <c r="BD787" s="623"/>
      <c r="BF787" s="623"/>
      <c r="BG787" s="623"/>
      <c r="BH787" s="623"/>
      <c r="BI787" s="623"/>
      <c r="BJ787" s="623"/>
      <c r="BK787" s="623"/>
      <c r="BL787" s="623"/>
      <c r="BN787" s="634"/>
    </row>
    <row r="788" spans="1:66" s="638" customFormat="1" ht="12" customHeight="1">
      <c r="A788" s="655">
        <v>18601082</v>
      </c>
      <c r="B788" s="652" t="s">
        <v>4035</v>
      </c>
      <c r="C788" s="686" t="s">
        <v>3173</v>
      </c>
      <c r="D788" s="640" t="s">
        <v>1384</v>
      </c>
      <c r="E788" s="656"/>
      <c r="F788" s="657">
        <v>44121</v>
      </c>
      <c r="G788" s="656"/>
      <c r="H788" s="1172"/>
      <c r="I788" s="1172"/>
      <c r="J788" s="1172"/>
      <c r="K788" s="1172"/>
      <c r="L788" s="1172"/>
      <c r="M788" s="1172"/>
      <c r="N788" s="1172"/>
      <c r="O788" s="1172"/>
      <c r="P788" s="1172"/>
      <c r="Q788" s="1172"/>
      <c r="R788" s="1172">
        <v>3513.92</v>
      </c>
      <c r="S788" s="1172">
        <v>7027.84</v>
      </c>
      <c r="T788" s="1172">
        <v>10541.76</v>
      </c>
      <c r="U788" s="607"/>
      <c r="V788" s="607">
        <f t="shared" si="370"/>
        <v>1317.72</v>
      </c>
      <c r="W788" s="1092"/>
      <c r="X788" s="1093"/>
      <c r="Y788" s="591">
        <f t="shared" si="391"/>
        <v>0</v>
      </c>
      <c r="Z788" s="899">
        <f t="shared" si="391"/>
        <v>0</v>
      </c>
      <c r="AA788" s="899">
        <f t="shared" si="391"/>
        <v>0</v>
      </c>
      <c r="AB788" s="1080">
        <f t="shared" si="397"/>
        <v>10541.76</v>
      </c>
      <c r="AC788" s="1079">
        <f t="shared" si="398"/>
        <v>0</v>
      </c>
      <c r="AD788" s="899">
        <f t="shared" si="389"/>
        <v>0</v>
      </c>
      <c r="AE788" s="903">
        <f t="shared" si="382"/>
        <v>0</v>
      </c>
      <c r="AF788" s="1080">
        <f t="shared" si="383"/>
        <v>10541.76</v>
      </c>
      <c r="AG788" s="1081">
        <f t="shared" si="376"/>
        <v>10541.76</v>
      </c>
      <c r="AH788" s="1079">
        <f t="shared" si="377"/>
        <v>0</v>
      </c>
      <c r="AI788" s="901">
        <f t="shared" si="394"/>
        <v>0</v>
      </c>
      <c r="AJ788" s="899">
        <f t="shared" si="394"/>
        <v>0</v>
      </c>
      <c r="AK788" s="899">
        <f t="shared" si="394"/>
        <v>0</v>
      </c>
      <c r="AL788" s="1080">
        <f t="shared" si="378"/>
        <v>1317.72</v>
      </c>
      <c r="AM788" s="1079">
        <f t="shared" si="379"/>
        <v>0</v>
      </c>
      <c r="AN788" s="899">
        <f t="shared" si="366"/>
        <v>0</v>
      </c>
      <c r="AO788" s="899">
        <f t="shared" si="367"/>
        <v>0</v>
      </c>
      <c r="AP788" s="899">
        <f t="shared" si="380"/>
        <v>1317.72</v>
      </c>
      <c r="AQ788" s="1081">
        <f t="shared" si="399"/>
        <v>1317.72</v>
      </c>
      <c r="AR788" s="1079">
        <f t="shared" si="371"/>
        <v>0</v>
      </c>
      <c r="AS788" s="153"/>
      <c r="AT788" s="1082"/>
      <c r="AU788" s="523"/>
      <c r="AV788" s="1083" t="str">
        <f t="shared" si="372"/>
        <v>CA</v>
      </c>
      <c r="AW788" s="1083" t="str">
        <f t="shared" si="372"/>
        <v>CL</v>
      </c>
      <c r="AX788" s="1083" t="str">
        <f t="shared" si="372"/>
        <v>AIC</v>
      </c>
      <c r="AY788" s="1083" t="str">
        <f t="shared" si="396"/>
        <v>ERB</v>
      </c>
      <c r="AZ788" s="1083" t="str">
        <f t="shared" si="396"/>
        <v>GRB</v>
      </c>
      <c r="BA788" s="1083" t="str">
        <f t="shared" si="396"/>
        <v>Non-Op</v>
      </c>
      <c r="BC788" s="623"/>
      <c r="BD788" s="623"/>
      <c r="BF788" s="623"/>
      <c r="BG788" s="623"/>
      <c r="BH788" s="623"/>
      <c r="BI788" s="623"/>
      <c r="BJ788" s="623"/>
      <c r="BK788" s="623"/>
      <c r="BL788" s="623"/>
      <c r="BN788" s="634"/>
    </row>
    <row r="789" spans="1:66" s="638" customFormat="1" ht="12" customHeight="1">
      <c r="A789" s="655">
        <v>18601091</v>
      </c>
      <c r="B789" s="652" t="s">
        <v>4036</v>
      </c>
      <c r="C789" s="686" t="s">
        <v>3174</v>
      </c>
      <c r="D789" s="640" t="s">
        <v>1384</v>
      </c>
      <c r="E789" s="640"/>
      <c r="F789" s="653">
        <v>44105</v>
      </c>
      <c r="G789" s="656"/>
      <c r="H789" s="1172"/>
      <c r="I789" s="1172"/>
      <c r="J789" s="1172"/>
      <c r="K789" s="1172"/>
      <c r="L789" s="1172"/>
      <c r="M789" s="1172"/>
      <c r="N789" s="1172"/>
      <c r="O789" s="1172"/>
      <c r="P789" s="1172"/>
      <c r="Q789" s="1172"/>
      <c r="R789" s="1172">
        <v>-24906032.100000001</v>
      </c>
      <c r="S789" s="1172">
        <v>-25498983.039999999</v>
      </c>
      <c r="T789" s="1172">
        <v>-34720296.130000003</v>
      </c>
      <c r="U789" s="607"/>
      <c r="V789" s="607">
        <f t="shared" si="370"/>
        <v>-5647096.9337499999</v>
      </c>
      <c r="W789" s="1092" t="s">
        <v>3050</v>
      </c>
      <c r="X789" s="1093"/>
      <c r="Y789" s="591">
        <f t="shared" si="391"/>
        <v>0</v>
      </c>
      <c r="Z789" s="899">
        <f t="shared" si="391"/>
        <v>0</v>
      </c>
      <c r="AA789" s="899">
        <f t="shared" si="391"/>
        <v>0</v>
      </c>
      <c r="AB789" s="1080">
        <f t="shared" si="397"/>
        <v>-34720296.130000003</v>
      </c>
      <c r="AC789" s="1079">
        <f t="shared" si="398"/>
        <v>0</v>
      </c>
      <c r="AD789" s="899">
        <f t="shared" si="389"/>
        <v>0</v>
      </c>
      <c r="AE789" s="903">
        <f t="shared" si="382"/>
        <v>0</v>
      </c>
      <c r="AF789" s="1080">
        <f t="shared" si="383"/>
        <v>-34720296.130000003</v>
      </c>
      <c r="AG789" s="1081">
        <f t="shared" si="376"/>
        <v>-34720296.130000003</v>
      </c>
      <c r="AH789" s="1079">
        <f t="shared" si="377"/>
        <v>0</v>
      </c>
      <c r="AI789" s="901">
        <f t="shared" si="394"/>
        <v>0</v>
      </c>
      <c r="AJ789" s="899">
        <f t="shared" si="394"/>
        <v>0</v>
      </c>
      <c r="AK789" s="899">
        <f t="shared" si="394"/>
        <v>0</v>
      </c>
      <c r="AL789" s="1080">
        <f t="shared" si="378"/>
        <v>-5647096.9337499999</v>
      </c>
      <c r="AM789" s="1079">
        <f t="shared" si="379"/>
        <v>0</v>
      </c>
      <c r="AN789" s="899">
        <f t="shared" si="366"/>
        <v>0</v>
      </c>
      <c r="AO789" s="899">
        <f t="shared" si="367"/>
        <v>0</v>
      </c>
      <c r="AP789" s="899">
        <f t="shared" si="380"/>
        <v>-5647096.9337499999</v>
      </c>
      <c r="AQ789" s="1081">
        <f t="shared" si="399"/>
        <v>-5647096.9337499999</v>
      </c>
      <c r="AR789" s="1079">
        <f t="shared" si="371"/>
        <v>0</v>
      </c>
      <c r="AS789" s="153"/>
      <c r="AT789" s="1082"/>
      <c r="AU789" s="523"/>
      <c r="AV789" s="1083" t="str">
        <f t="shared" si="372"/>
        <v>CA</v>
      </c>
      <c r="AW789" s="1083" t="str">
        <f t="shared" si="372"/>
        <v>CL</v>
      </c>
      <c r="AX789" s="1083" t="str">
        <f t="shared" si="372"/>
        <v>AIC</v>
      </c>
      <c r="AY789" s="1083" t="str">
        <f t="shared" si="396"/>
        <v>ERB</v>
      </c>
      <c r="AZ789" s="1083" t="str">
        <f t="shared" si="396"/>
        <v>GRB</v>
      </c>
      <c r="BA789" s="1083" t="str">
        <f t="shared" si="396"/>
        <v>Non-Op</v>
      </c>
      <c r="BC789" s="623"/>
      <c r="BD789" s="623"/>
      <c r="BF789" s="623"/>
      <c r="BG789" s="623"/>
      <c r="BH789" s="623"/>
      <c r="BI789" s="623"/>
      <c r="BJ789" s="623"/>
      <c r="BK789" s="623"/>
      <c r="BL789" s="623"/>
      <c r="BN789" s="634"/>
    </row>
    <row r="790" spans="1:66" s="638" customFormat="1" ht="12" customHeight="1">
      <c r="A790" s="655">
        <v>18601092</v>
      </c>
      <c r="B790" s="652" t="s">
        <v>4037</v>
      </c>
      <c r="C790" s="686" t="s">
        <v>3175</v>
      </c>
      <c r="D790" s="640" t="s">
        <v>1384</v>
      </c>
      <c r="E790" s="640"/>
      <c r="F790" s="653">
        <v>44121</v>
      </c>
      <c r="G790" s="656"/>
      <c r="H790" s="1172"/>
      <c r="I790" s="1172"/>
      <c r="J790" s="1172"/>
      <c r="K790" s="1172"/>
      <c r="L790" s="1172"/>
      <c r="M790" s="1172"/>
      <c r="N790" s="1172"/>
      <c r="O790" s="1172"/>
      <c r="P790" s="1172"/>
      <c r="Q790" s="1172"/>
      <c r="R790" s="1172">
        <v>862582</v>
      </c>
      <c r="S790" s="1172">
        <v>2006004</v>
      </c>
      <c r="T790" s="1172">
        <v>2006004</v>
      </c>
      <c r="U790" s="607"/>
      <c r="V790" s="607">
        <f t="shared" si="370"/>
        <v>322632.33333333331</v>
      </c>
      <c r="W790" s="1092"/>
      <c r="X790" s="1093"/>
      <c r="Y790" s="591">
        <f t="shared" si="391"/>
        <v>0</v>
      </c>
      <c r="Z790" s="899">
        <f t="shared" si="391"/>
        <v>0</v>
      </c>
      <c r="AA790" s="899">
        <f t="shared" si="391"/>
        <v>0</v>
      </c>
      <c r="AB790" s="1080">
        <f t="shared" si="397"/>
        <v>2006004</v>
      </c>
      <c r="AC790" s="1079">
        <f t="shared" si="398"/>
        <v>0</v>
      </c>
      <c r="AD790" s="899">
        <f t="shared" si="389"/>
        <v>0</v>
      </c>
      <c r="AE790" s="903">
        <f t="shared" si="382"/>
        <v>0</v>
      </c>
      <c r="AF790" s="1080">
        <f t="shared" si="383"/>
        <v>2006004</v>
      </c>
      <c r="AG790" s="1081">
        <f t="shared" si="376"/>
        <v>2006004</v>
      </c>
      <c r="AH790" s="1079">
        <f t="shared" si="377"/>
        <v>0</v>
      </c>
      <c r="AI790" s="901">
        <f t="shared" si="394"/>
        <v>0</v>
      </c>
      <c r="AJ790" s="899">
        <f t="shared" si="394"/>
        <v>0</v>
      </c>
      <c r="AK790" s="899">
        <f t="shared" si="394"/>
        <v>0</v>
      </c>
      <c r="AL790" s="1080">
        <f t="shared" si="378"/>
        <v>322632.33333333331</v>
      </c>
      <c r="AM790" s="1079">
        <f t="shared" si="379"/>
        <v>0</v>
      </c>
      <c r="AN790" s="899">
        <f t="shared" si="366"/>
        <v>0</v>
      </c>
      <c r="AO790" s="899">
        <f t="shared" si="367"/>
        <v>0</v>
      </c>
      <c r="AP790" s="899">
        <f t="shared" si="380"/>
        <v>322632.33333333331</v>
      </c>
      <c r="AQ790" s="1081">
        <f t="shared" si="399"/>
        <v>322632.33333333331</v>
      </c>
      <c r="AR790" s="1079">
        <f t="shared" si="371"/>
        <v>0</v>
      </c>
      <c r="AS790" s="153"/>
      <c r="AT790" s="1082"/>
      <c r="AU790" s="523"/>
      <c r="AV790" s="1083" t="str">
        <f t="shared" si="372"/>
        <v>CA</v>
      </c>
      <c r="AW790" s="1083" t="str">
        <f t="shared" si="372"/>
        <v>CL</v>
      </c>
      <c r="AX790" s="1083" t="str">
        <f t="shared" si="372"/>
        <v>AIC</v>
      </c>
      <c r="AY790" s="1083" t="str">
        <f t="shared" si="396"/>
        <v>ERB</v>
      </c>
      <c r="AZ790" s="1083" t="str">
        <f t="shared" si="396"/>
        <v>GRB</v>
      </c>
      <c r="BA790" s="1083" t="str">
        <f t="shared" si="396"/>
        <v>Non-Op</v>
      </c>
      <c r="BC790" s="623"/>
      <c r="BD790" s="623"/>
      <c r="BF790" s="623"/>
      <c r="BG790" s="623"/>
      <c r="BH790" s="623"/>
      <c r="BI790" s="623"/>
      <c r="BJ790" s="623"/>
      <c r="BK790" s="623"/>
      <c r="BL790" s="623"/>
      <c r="BN790" s="634"/>
    </row>
    <row r="791" spans="1:66" s="638" customFormat="1" ht="12" customHeight="1">
      <c r="A791" s="655" t="s">
        <v>3176</v>
      </c>
      <c r="B791" s="652" t="s">
        <v>3176</v>
      </c>
      <c r="C791" s="686" t="s">
        <v>3177</v>
      </c>
      <c r="D791" s="640" t="s">
        <v>1384</v>
      </c>
      <c r="E791" s="640"/>
      <c r="F791" s="653">
        <v>44105</v>
      </c>
      <c r="G791" s="656"/>
      <c r="H791" s="1172"/>
      <c r="I791" s="1172"/>
      <c r="J791" s="1172"/>
      <c r="K791" s="1172"/>
      <c r="L791" s="1172"/>
      <c r="M791" s="1172"/>
      <c r="N791" s="1172"/>
      <c r="O791" s="1172"/>
      <c r="P791" s="1172"/>
      <c r="Q791" s="1172"/>
      <c r="R791" s="1172">
        <v>-16832405.969999999</v>
      </c>
      <c r="S791" s="1172">
        <v>-16922363.260000002</v>
      </c>
      <c r="T791" s="1172">
        <v>-17813406.780000001</v>
      </c>
      <c r="U791" s="607"/>
      <c r="V791" s="607">
        <f t="shared" si="370"/>
        <v>-3555122.7183333337</v>
      </c>
      <c r="W791" s="1092" t="s">
        <v>3050</v>
      </c>
      <c r="X791" s="1093"/>
      <c r="Y791" s="591">
        <f t="shared" si="391"/>
        <v>0</v>
      </c>
      <c r="Z791" s="899">
        <f t="shared" si="391"/>
        <v>0</v>
      </c>
      <c r="AA791" s="899">
        <f t="shared" si="391"/>
        <v>0</v>
      </c>
      <c r="AB791" s="1080">
        <f t="shared" si="397"/>
        <v>-17813406.780000001</v>
      </c>
      <c r="AC791" s="1079">
        <f t="shared" si="398"/>
        <v>0</v>
      </c>
      <c r="AD791" s="899">
        <f t="shared" si="389"/>
        <v>0</v>
      </c>
      <c r="AE791" s="903">
        <f t="shared" si="382"/>
        <v>0</v>
      </c>
      <c r="AF791" s="1080">
        <f t="shared" si="383"/>
        <v>-17813406.780000001</v>
      </c>
      <c r="AG791" s="1081">
        <f t="shared" si="376"/>
        <v>-17813406.780000001</v>
      </c>
      <c r="AH791" s="1079">
        <f t="shared" si="377"/>
        <v>0</v>
      </c>
      <c r="AI791" s="901">
        <f t="shared" si="394"/>
        <v>0</v>
      </c>
      <c r="AJ791" s="899">
        <f t="shared" si="394"/>
        <v>0</v>
      </c>
      <c r="AK791" s="899">
        <f t="shared" si="394"/>
        <v>0</v>
      </c>
      <c r="AL791" s="1080">
        <f t="shared" si="378"/>
        <v>-3555122.7183333337</v>
      </c>
      <c r="AM791" s="1079">
        <f t="shared" si="379"/>
        <v>0</v>
      </c>
      <c r="AN791" s="899">
        <f t="shared" si="366"/>
        <v>0</v>
      </c>
      <c r="AO791" s="899">
        <f t="shared" si="367"/>
        <v>0</v>
      </c>
      <c r="AP791" s="899">
        <f t="shared" si="380"/>
        <v>-3555122.7183333337</v>
      </c>
      <c r="AQ791" s="1081">
        <f t="shared" si="399"/>
        <v>-3555122.7183333337</v>
      </c>
      <c r="AR791" s="1079">
        <f t="shared" si="371"/>
        <v>0</v>
      </c>
      <c r="AS791" s="153"/>
      <c r="AT791" s="1082"/>
      <c r="AU791" s="523"/>
      <c r="AV791" s="1083" t="str">
        <f t="shared" si="372"/>
        <v>CA</v>
      </c>
      <c r="AW791" s="1083" t="str">
        <f t="shared" si="372"/>
        <v>CL</v>
      </c>
      <c r="AX791" s="1083" t="str">
        <f t="shared" si="372"/>
        <v>AIC</v>
      </c>
      <c r="AY791" s="1083" t="str">
        <f t="shared" si="396"/>
        <v>ERB</v>
      </c>
      <c r="AZ791" s="1083" t="str">
        <f t="shared" si="396"/>
        <v>GRB</v>
      </c>
      <c r="BA791" s="1083" t="str">
        <f t="shared" si="396"/>
        <v>Non-Op</v>
      </c>
      <c r="BC791" s="623"/>
      <c r="BD791" s="623"/>
      <c r="BF791" s="623"/>
      <c r="BG791" s="623"/>
      <c r="BH791" s="623"/>
      <c r="BI791" s="623"/>
      <c r="BJ791" s="623"/>
      <c r="BK791" s="623"/>
      <c r="BL791" s="623"/>
      <c r="BN791" s="634"/>
    </row>
    <row r="792" spans="1:66" s="638" customFormat="1" ht="12" customHeight="1">
      <c r="A792" s="655" t="s">
        <v>3178</v>
      </c>
      <c r="B792" s="652" t="s">
        <v>3178</v>
      </c>
      <c r="C792" s="686" t="s">
        <v>3179</v>
      </c>
      <c r="D792" s="640" t="s">
        <v>1384</v>
      </c>
      <c r="E792" s="640"/>
      <c r="F792" s="653">
        <v>44105</v>
      </c>
      <c r="G792" s="656"/>
      <c r="H792" s="1172"/>
      <c r="I792" s="1172"/>
      <c r="J792" s="1172"/>
      <c r="K792" s="1172"/>
      <c r="L792" s="1172"/>
      <c r="M792" s="1172"/>
      <c r="N792" s="1172"/>
      <c r="O792" s="1172"/>
      <c r="P792" s="1172"/>
      <c r="Q792" s="1172"/>
      <c r="R792" s="1172">
        <v>2689712</v>
      </c>
      <c r="S792" s="1172">
        <v>6255145.0300000003</v>
      </c>
      <c r="T792" s="1172">
        <v>6255145.0300000003</v>
      </c>
      <c r="U792" s="607"/>
      <c r="V792" s="607">
        <f t="shared" si="370"/>
        <v>1006035.7954166668</v>
      </c>
      <c r="W792" s="1092"/>
      <c r="X792" s="1093"/>
      <c r="Y792" s="591">
        <f t="shared" si="391"/>
        <v>0</v>
      </c>
      <c r="Z792" s="899">
        <f t="shared" si="391"/>
        <v>0</v>
      </c>
      <c r="AA792" s="899">
        <f t="shared" si="391"/>
        <v>0</v>
      </c>
      <c r="AB792" s="1080">
        <f t="shared" si="397"/>
        <v>6255145.0300000003</v>
      </c>
      <c r="AC792" s="1079">
        <f t="shared" si="398"/>
        <v>0</v>
      </c>
      <c r="AD792" s="899">
        <f t="shared" si="389"/>
        <v>0</v>
      </c>
      <c r="AE792" s="903">
        <f t="shared" si="382"/>
        <v>0</v>
      </c>
      <c r="AF792" s="1080">
        <f t="shared" si="383"/>
        <v>6255145.0300000003</v>
      </c>
      <c r="AG792" s="1081">
        <f t="shared" si="376"/>
        <v>6255145.0300000003</v>
      </c>
      <c r="AH792" s="1079">
        <f t="shared" si="377"/>
        <v>0</v>
      </c>
      <c r="AI792" s="901">
        <f t="shared" si="394"/>
        <v>0</v>
      </c>
      <c r="AJ792" s="899">
        <f t="shared" si="394"/>
        <v>0</v>
      </c>
      <c r="AK792" s="899">
        <f t="shared" si="394"/>
        <v>0</v>
      </c>
      <c r="AL792" s="1080">
        <f t="shared" si="378"/>
        <v>1006035.7954166668</v>
      </c>
      <c r="AM792" s="1079">
        <f t="shared" si="379"/>
        <v>0</v>
      </c>
      <c r="AN792" s="899">
        <f t="shared" si="366"/>
        <v>0</v>
      </c>
      <c r="AO792" s="899">
        <f t="shared" si="367"/>
        <v>0</v>
      </c>
      <c r="AP792" s="899">
        <f t="shared" si="380"/>
        <v>1006035.7954166668</v>
      </c>
      <c r="AQ792" s="1081">
        <f t="shared" si="399"/>
        <v>1006035.7954166668</v>
      </c>
      <c r="AR792" s="1079">
        <f t="shared" si="371"/>
        <v>0</v>
      </c>
      <c r="AS792" s="153"/>
      <c r="AT792" s="1082"/>
      <c r="AU792" s="523"/>
      <c r="AV792" s="1083" t="str">
        <f t="shared" si="372"/>
        <v>CA</v>
      </c>
      <c r="AW792" s="1083" t="str">
        <f t="shared" si="372"/>
        <v>CL</v>
      </c>
      <c r="AX792" s="1083" t="str">
        <f t="shared" si="372"/>
        <v>AIC</v>
      </c>
      <c r="AY792" s="1083" t="str">
        <f t="shared" si="396"/>
        <v>ERB</v>
      </c>
      <c r="AZ792" s="1083" t="str">
        <f t="shared" si="396"/>
        <v>GRB</v>
      </c>
      <c r="BA792" s="1083" t="str">
        <f t="shared" si="396"/>
        <v>Non-Op</v>
      </c>
      <c r="BC792" s="623"/>
      <c r="BD792" s="623"/>
      <c r="BF792" s="623"/>
      <c r="BG792" s="623"/>
      <c r="BH792" s="623"/>
      <c r="BI792" s="623"/>
      <c r="BJ792" s="623"/>
      <c r="BK792" s="623"/>
      <c r="BL792" s="623"/>
      <c r="BN792" s="634"/>
    </row>
    <row r="793" spans="1:66" s="638" customFormat="1" ht="12" customHeight="1">
      <c r="A793" s="655" t="s">
        <v>3180</v>
      </c>
      <c r="B793" s="652" t="s">
        <v>3180</v>
      </c>
      <c r="C793" s="686" t="s">
        <v>3181</v>
      </c>
      <c r="D793" s="640" t="s">
        <v>1384</v>
      </c>
      <c r="E793" s="640"/>
      <c r="F793" s="653">
        <v>44105</v>
      </c>
      <c r="G793" s="656"/>
      <c r="H793" s="1172"/>
      <c r="I793" s="1172"/>
      <c r="J793" s="1172"/>
      <c r="K793" s="1172"/>
      <c r="L793" s="1172"/>
      <c r="M793" s="1172"/>
      <c r="N793" s="1172"/>
      <c r="O793" s="1172"/>
      <c r="P793" s="1172"/>
      <c r="Q793" s="1172"/>
      <c r="R793" s="1172">
        <v>1804831</v>
      </c>
      <c r="S793" s="1172">
        <v>4197280.83</v>
      </c>
      <c r="T793" s="1172">
        <v>4197280.83</v>
      </c>
      <c r="U793" s="607"/>
      <c r="V793" s="607">
        <f t="shared" si="370"/>
        <v>675062.68708333338</v>
      </c>
      <c r="W793" s="1092"/>
      <c r="X793" s="1093"/>
      <c r="Y793" s="591">
        <f t="shared" si="391"/>
        <v>0</v>
      </c>
      <c r="Z793" s="899">
        <f t="shared" si="391"/>
        <v>0</v>
      </c>
      <c r="AA793" s="899">
        <f t="shared" si="391"/>
        <v>0</v>
      </c>
      <c r="AB793" s="1080">
        <f t="shared" si="397"/>
        <v>4197280.83</v>
      </c>
      <c r="AC793" s="1079">
        <f t="shared" si="398"/>
        <v>0</v>
      </c>
      <c r="AD793" s="899">
        <f t="shared" si="389"/>
        <v>0</v>
      </c>
      <c r="AE793" s="903">
        <f t="shared" si="382"/>
        <v>0</v>
      </c>
      <c r="AF793" s="1080">
        <f t="shared" si="383"/>
        <v>4197280.83</v>
      </c>
      <c r="AG793" s="1081">
        <f t="shared" si="376"/>
        <v>4197280.83</v>
      </c>
      <c r="AH793" s="1079">
        <f t="shared" si="377"/>
        <v>0</v>
      </c>
      <c r="AI793" s="901">
        <f t="shared" si="394"/>
        <v>0</v>
      </c>
      <c r="AJ793" s="899">
        <f t="shared" si="394"/>
        <v>0</v>
      </c>
      <c r="AK793" s="899">
        <f t="shared" si="394"/>
        <v>0</v>
      </c>
      <c r="AL793" s="1080">
        <f t="shared" si="378"/>
        <v>675062.68708333338</v>
      </c>
      <c r="AM793" s="1079">
        <f t="shared" si="379"/>
        <v>0</v>
      </c>
      <c r="AN793" s="899">
        <f t="shared" si="366"/>
        <v>0</v>
      </c>
      <c r="AO793" s="899">
        <f t="shared" si="367"/>
        <v>0</v>
      </c>
      <c r="AP793" s="899">
        <f t="shared" si="380"/>
        <v>675062.68708333338</v>
      </c>
      <c r="AQ793" s="1081">
        <f t="shared" si="399"/>
        <v>675062.68708333338</v>
      </c>
      <c r="AR793" s="1079">
        <f t="shared" si="371"/>
        <v>0</v>
      </c>
      <c r="AS793" s="153"/>
      <c r="AT793" s="1082"/>
      <c r="AU793" s="523"/>
      <c r="AV793" s="1083" t="str">
        <f t="shared" si="372"/>
        <v>CA</v>
      </c>
      <c r="AW793" s="1083" t="str">
        <f t="shared" si="372"/>
        <v>CL</v>
      </c>
      <c r="AX793" s="1083" t="str">
        <f t="shared" si="372"/>
        <v>AIC</v>
      </c>
      <c r="AY793" s="1083" t="str">
        <f t="shared" si="396"/>
        <v>ERB</v>
      </c>
      <c r="AZ793" s="1083" t="str">
        <f t="shared" si="396"/>
        <v>GRB</v>
      </c>
      <c r="BA793" s="1083" t="str">
        <f t="shared" si="396"/>
        <v>Non-Op</v>
      </c>
      <c r="BC793" s="623"/>
      <c r="BD793" s="623"/>
      <c r="BF793" s="623"/>
      <c r="BG793" s="623"/>
      <c r="BH793" s="623"/>
      <c r="BI793" s="623"/>
      <c r="BJ793" s="623"/>
      <c r="BK793" s="623"/>
      <c r="BL793" s="623"/>
      <c r="BN793" s="634"/>
    </row>
    <row r="794" spans="1:66" s="638" customFormat="1" ht="12" customHeight="1">
      <c r="A794" s="643" t="s">
        <v>3182</v>
      </c>
      <c r="B794" s="644" t="s">
        <v>3182</v>
      </c>
      <c r="C794" s="684" t="s">
        <v>3183</v>
      </c>
      <c r="D794" s="635" t="s">
        <v>3098</v>
      </c>
      <c r="E794" s="635"/>
      <c r="F794" s="683">
        <v>44105</v>
      </c>
      <c r="G794" s="635"/>
      <c r="H794" s="1168"/>
      <c r="I794" s="1168"/>
      <c r="J794" s="1168"/>
      <c r="K794" s="1168"/>
      <c r="L794" s="1168"/>
      <c r="M794" s="1168"/>
      <c r="N794" s="1168"/>
      <c r="O794" s="1168"/>
      <c r="P794" s="1168"/>
      <c r="Q794" s="1168"/>
      <c r="R794" s="1168">
        <v>59619</v>
      </c>
      <c r="S794" s="1168">
        <v>119238</v>
      </c>
      <c r="T794" s="1168">
        <v>178857</v>
      </c>
      <c r="U794" s="567"/>
      <c r="V794" s="567">
        <f t="shared" si="370"/>
        <v>22357.125</v>
      </c>
      <c r="W794" s="1092"/>
      <c r="X794" s="1093"/>
      <c r="Y794" s="591">
        <f t="shared" si="391"/>
        <v>178857</v>
      </c>
      <c r="Z794" s="899">
        <f t="shared" si="391"/>
        <v>0</v>
      </c>
      <c r="AA794" s="899">
        <f t="shared" si="391"/>
        <v>0</v>
      </c>
      <c r="AB794" s="1080">
        <f t="shared" si="397"/>
        <v>0</v>
      </c>
      <c r="AC794" s="1079">
        <f t="shared" si="398"/>
        <v>0</v>
      </c>
      <c r="AD794" s="899">
        <f t="shared" si="389"/>
        <v>0</v>
      </c>
      <c r="AE794" s="903">
        <f t="shared" si="382"/>
        <v>0</v>
      </c>
      <c r="AF794" s="1080">
        <f t="shared" si="383"/>
        <v>0</v>
      </c>
      <c r="AG794" s="1081">
        <f t="shared" si="376"/>
        <v>0</v>
      </c>
      <c r="AH794" s="1079">
        <f t="shared" si="377"/>
        <v>0</v>
      </c>
      <c r="AI794" s="901">
        <f t="shared" si="394"/>
        <v>22357.125</v>
      </c>
      <c r="AJ794" s="899">
        <f t="shared" si="394"/>
        <v>0</v>
      </c>
      <c r="AK794" s="899">
        <f t="shared" si="394"/>
        <v>0</v>
      </c>
      <c r="AL794" s="1080">
        <f t="shared" si="378"/>
        <v>0</v>
      </c>
      <c r="AM794" s="1079">
        <f t="shared" si="379"/>
        <v>0</v>
      </c>
      <c r="AN794" s="899">
        <f t="shared" si="366"/>
        <v>0</v>
      </c>
      <c r="AO794" s="899">
        <f t="shared" si="367"/>
        <v>0</v>
      </c>
      <c r="AP794" s="899">
        <f t="shared" si="380"/>
        <v>0</v>
      </c>
      <c r="AQ794" s="1081">
        <f t="shared" si="399"/>
        <v>0</v>
      </c>
      <c r="AR794" s="1079">
        <f t="shared" si="371"/>
        <v>0</v>
      </c>
      <c r="AS794" s="153"/>
      <c r="AT794" s="1082"/>
      <c r="AU794" s="523"/>
      <c r="AV794" s="1083" t="str">
        <f t="shared" si="372"/>
        <v>CA</v>
      </c>
      <c r="AW794" s="1083" t="str">
        <f t="shared" si="372"/>
        <v>CL</v>
      </c>
      <c r="AX794" s="1083" t="str">
        <f t="shared" si="372"/>
        <v>AIC</v>
      </c>
      <c r="AY794" s="1083" t="str">
        <f t="shared" si="396"/>
        <v>ERB</v>
      </c>
      <c r="AZ794" s="1083" t="str">
        <f t="shared" si="396"/>
        <v>GRB</v>
      </c>
      <c r="BA794" s="1083" t="str">
        <f t="shared" si="396"/>
        <v>Non-Op</v>
      </c>
      <c r="BC794" s="623"/>
      <c r="BD794" s="623"/>
      <c r="BF794" s="623"/>
      <c r="BG794" s="623"/>
      <c r="BH794" s="623"/>
      <c r="BI794" s="623"/>
      <c r="BJ794" s="623"/>
      <c r="BK794" s="623"/>
      <c r="BL794" s="623"/>
      <c r="BN794" s="634"/>
    </row>
    <row r="795" spans="1:66" s="638" customFormat="1" ht="12" customHeight="1">
      <c r="A795" s="645" t="s">
        <v>3184</v>
      </c>
      <c r="B795" s="646" t="s">
        <v>3184</v>
      </c>
      <c r="C795" s="685" t="s">
        <v>3185</v>
      </c>
      <c r="D795" s="648" t="s">
        <v>1384</v>
      </c>
      <c r="E795" s="648"/>
      <c r="F795" s="654">
        <v>44105</v>
      </c>
      <c r="G795" s="648"/>
      <c r="H795" s="1171"/>
      <c r="I795" s="1171"/>
      <c r="J795" s="1171"/>
      <c r="K795" s="1171"/>
      <c r="L795" s="1171"/>
      <c r="M795" s="1171"/>
      <c r="N795" s="1171"/>
      <c r="O795" s="1171"/>
      <c r="P795" s="1171"/>
      <c r="Q795" s="1171"/>
      <c r="R795" s="1171">
        <v>77139</v>
      </c>
      <c r="S795" s="1171">
        <v>358336</v>
      </c>
      <c r="T795" s="1171">
        <v>536832</v>
      </c>
      <c r="U795" s="569"/>
      <c r="V795" s="569">
        <f t="shared" si="370"/>
        <v>58657.583333333336</v>
      </c>
      <c r="W795" s="1092"/>
      <c r="X795" s="1093"/>
      <c r="Y795" s="591">
        <f t="shared" si="391"/>
        <v>0</v>
      </c>
      <c r="Z795" s="899">
        <f t="shared" si="391"/>
        <v>0</v>
      </c>
      <c r="AA795" s="899">
        <f t="shared" si="391"/>
        <v>0</v>
      </c>
      <c r="AB795" s="1080">
        <f t="shared" si="397"/>
        <v>536832</v>
      </c>
      <c r="AC795" s="1079">
        <f t="shared" si="398"/>
        <v>0</v>
      </c>
      <c r="AD795" s="899">
        <f t="shared" si="389"/>
        <v>0</v>
      </c>
      <c r="AE795" s="903">
        <f t="shared" si="382"/>
        <v>0</v>
      </c>
      <c r="AF795" s="1080">
        <f t="shared" si="383"/>
        <v>536832</v>
      </c>
      <c r="AG795" s="1081">
        <f t="shared" si="376"/>
        <v>536832</v>
      </c>
      <c r="AH795" s="1079">
        <f t="shared" si="377"/>
        <v>0</v>
      </c>
      <c r="AI795" s="901">
        <f t="shared" si="394"/>
        <v>0</v>
      </c>
      <c r="AJ795" s="899">
        <f t="shared" si="394"/>
        <v>0</v>
      </c>
      <c r="AK795" s="899">
        <f t="shared" si="394"/>
        <v>0</v>
      </c>
      <c r="AL795" s="1080">
        <f t="shared" si="378"/>
        <v>58657.583333333336</v>
      </c>
      <c r="AM795" s="1079">
        <f t="shared" si="379"/>
        <v>0</v>
      </c>
      <c r="AN795" s="899">
        <f t="shared" si="366"/>
        <v>0</v>
      </c>
      <c r="AO795" s="899">
        <f t="shared" si="367"/>
        <v>0</v>
      </c>
      <c r="AP795" s="899">
        <f t="shared" si="380"/>
        <v>58657.583333333336</v>
      </c>
      <c r="AQ795" s="1081">
        <f t="shared" si="399"/>
        <v>58657.583333333336</v>
      </c>
      <c r="AR795" s="1079">
        <f t="shared" si="371"/>
        <v>0</v>
      </c>
      <c r="AS795" s="153"/>
      <c r="AT795" s="1082"/>
      <c r="AU795" s="452"/>
      <c r="AV795" s="1083" t="str">
        <f t="shared" si="372"/>
        <v>CA</v>
      </c>
      <c r="AW795" s="1083" t="str">
        <f t="shared" si="372"/>
        <v>CL</v>
      </c>
      <c r="AX795" s="1083" t="str">
        <f t="shared" si="372"/>
        <v>AIC</v>
      </c>
      <c r="AY795" s="1083" t="str">
        <f t="shared" si="396"/>
        <v>ERB</v>
      </c>
      <c r="AZ795" s="1083" t="str">
        <f t="shared" si="396"/>
        <v>GRB</v>
      </c>
      <c r="BA795" s="1083" t="str">
        <f t="shared" si="396"/>
        <v>Non-Op</v>
      </c>
      <c r="BC795" s="623"/>
      <c r="BD795" s="623"/>
      <c r="BF795" s="623"/>
      <c r="BG795" s="623"/>
      <c r="BH795" s="623"/>
      <c r="BI795" s="623"/>
      <c r="BJ795" s="623"/>
      <c r="BK795" s="623"/>
      <c r="BL795" s="623"/>
      <c r="BN795" s="634"/>
    </row>
    <row r="796" spans="1:66" s="638" customFormat="1" ht="12" customHeight="1">
      <c r="A796" s="643">
        <v>18601173</v>
      </c>
      <c r="B796" s="644" t="s">
        <v>4038</v>
      </c>
      <c r="C796" s="684" t="s">
        <v>2063</v>
      </c>
      <c r="D796" s="635" t="s">
        <v>1381</v>
      </c>
      <c r="E796" s="635"/>
      <c r="F796" s="980"/>
      <c r="G796" s="635"/>
      <c r="H796" s="1168">
        <v>0</v>
      </c>
      <c r="I796" s="1168">
        <v>0</v>
      </c>
      <c r="J796" s="1168">
        <v>0</v>
      </c>
      <c r="K796" s="1168">
        <v>0</v>
      </c>
      <c r="L796" s="1168">
        <v>0</v>
      </c>
      <c r="M796" s="1168">
        <v>0</v>
      </c>
      <c r="N796" s="1168">
        <v>0</v>
      </c>
      <c r="O796" s="1168">
        <v>0</v>
      </c>
      <c r="P796" s="1168">
        <v>0</v>
      </c>
      <c r="Q796" s="1168">
        <v>0</v>
      </c>
      <c r="R796" s="1168">
        <v>0</v>
      </c>
      <c r="S796" s="1168">
        <v>0</v>
      </c>
      <c r="T796" s="1168">
        <v>0</v>
      </c>
      <c r="U796" s="567"/>
      <c r="V796" s="567">
        <f t="shared" si="370"/>
        <v>0</v>
      </c>
      <c r="W796" s="1084"/>
      <c r="X796" s="1085"/>
      <c r="Y796" s="591">
        <f t="shared" si="391"/>
        <v>0</v>
      </c>
      <c r="Z796" s="899">
        <f t="shared" si="391"/>
        <v>0</v>
      </c>
      <c r="AA796" s="899">
        <f t="shared" si="391"/>
        <v>0</v>
      </c>
      <c r="AB796" s="1080">
        <f t="shared" si="374"/>
        <v>0</v>
      </c>
      <c r="AC796" s="1079">
        <f t="shared" si="375"/>
        <v>0</v>
      </c>
      <c r="AD796" s="899">
        <f t="shared" si="389"/>
        <v>0</v>
      </c>
      <c r="AE796" s="903">
        <f t="shared" si="382"/>
        <v>0</v>
      </c>
      <c r="AF796" s="1080">
        <f t="shared" si="383"/>
        <v>0</v>
      </c>
      <c r="AG796" s="1081">
        <f t="shared" si="376"/>
        <v>0</v>
      </c>
      <c r="AH796" s="1079">
        <f t="shared" si="377"/>
        <v>0</v>
      </c>
      <c r="AI796" s="901">
        <f t="shared" si="394"/>
        <v>0</v>
      </c>
      <c r="AJ796" s="899">
        <f t="shared" si="394"/>
        <v>0</v>
      </c>
      <c r="AK796" s="899">
        <f t="shared" si="394"/>
        <v>0</v>
      </c>
      <c r="AL796" s="1080">
        <f t="shared" si="378"/>
        <v>0</v>
      </c>
      <c r="AM796" s="1079">
        <f t="shared" si="379"/>
        <v>0</v>
      </c>
      <c r="AN796" s="899">
        <f t="shared" si="366"/>
        <v>0</v>
      </c>
      <c r="AO796" s="899">
        <f t="shared" si="367"/>
        <v>0</v>
      </c>
      <c r="AP796" s="899">
        <f t="shared" si="380"/>
        <v>0</v>
      </c>
      <c r="AQ796" s="1081">
        <f t="shared" si="392"/>
        <v>0</v>
      </c>
      <c r="AR796" s="1079">
        <f t="shared" si="371"/>
        <v>0</v>
      </c>
      <c r="AS796" s="153"/>
      <c r="AT796" s="1082"/>
      <c r="AU796" s="523"/>
      <c r="AV796" s="1083" t="str">
        <f t="shared" si="372"/>
        <v>CA</v>
      </c>
      <c r="AW796" s="1083" t="str">
        <f t="shared" si="372"/>
        <v>CL</v>
      </c>
      <c r="AX796" s="1083" t="str">
        <f t="shared" si="372"/>
        <v>AIC</v>
      </c>
      <c r="AY796" s="1083" t="str">
        <f t="shared" si="396"/>
        <v>ERB</v>
      </c>
      <c r="AZ796" s="1083" t="str">
        <f t="shared" si="396"/>
        <v>GRB</v>
      </c>
      <c r="BA796" s="1083" t="str">
        <f t="shared" si="396"/>
        <v>Non-Op</v>
      </c>
      <c r="BC796" s="623"/>
      <c r="BD796" s="623"/>
      <c r="BF796" s="623"/>
      <c r="BG796" s="623"/>
      <c r="BH796" s="623"/>
      <c r="BI796" s="623"/>
      <c r="BJ796" s="623"/>
      <c r="BK796" s="623"/>
      <c r="BL796" s="623"/>
      <c r="BN796" s="634"/>
    </row>
    <row r="797" spans="1:66" s="638" customFormat="1" ht="12" customHeight="1">
      <c r="A797" s="676">
        <v>18601183</v>
      </c>
      <c r="B797" s="635" t="s">
        <v>4039</v>
      </c>
      <c r="C797" s="684" t="s">
        <v>2064</v>
      </c>
      <c r="D797" s="635" t="s">
        <v>1381</v>
      </c>
      <c r="E797" s="635"/>
      <c r="F797" s="980">
        <v>42964</v>
      </c>
      <c r="G797" s="635"/>
      <c r="H797" s="1168">
        <v>0</v>
      </c>
      <c r="I797" s="1168">
        <v>0</v>
      </c>
      <c r="J797" s="1168">
        <v>0</v>
      </c>
      <c r="K797" s="1168">
        <v>0</v>
      </c>
      <c r="L797" s="1168">
        <v>0</v>
      </c>
      <c r="M797" s="1168">
        <v>0</v>
      </c>
      <c r="N797" s="1168">
        <v>0</v>
      </c>
      <c r="O797" s="1168">
        <v>0</v>
      </c>
      <c r="P797" s="1168">
        <v>0</v>
      </c>
      <c r="Q797" s="1168">
        <v>0</v>
      </c>
      <c r="R797" s="1168">
        <v>0</v>
      </c>
      <c r="S797" s="1168">
        <v>0</v>
      </c>
      <c r="T797" s="1168">
        <v>0</v>
      </c>
      <c r="U797" s="567"/>
      <c r="V797" s="567">
        <f t="shared" si="370"/>
        <v>0</v>
      </c>
      <c r="W797" s="1090"/>
      <c r="X797" s="1091"/>
      <c r="Y797" s="591">
        <f t="shared" si="391"/>
        <v>0</v>
      </c>
      <c r="Z797" s="899">
        <f t="shared" si="391"/>
        <v>0</v>
      </c>
      <c r="AA797" s="899">
        <f t="shared" si="391"/>
        <v>0</v>
      </c>
      <c r="AB797" s="1080">
        <f t="shared" si="374"/>
        <v>0</v>
      </c>
      <c r="AC797" s="1079">
        <f t="shared" si="375"/>
        <v>0</v>
      </c>
      <c r="AD797" s="899">
        <f t="shared" si="389"/>
        <v>0</v>
      </c>
      <c r="AE797" s="903">
        <f t="shared" si="382"/>
        <v>0</v>
      </c>
      <c r="AF797" s="1080">
        <f t="shared" si="383"/>
        <v>0</v>
      </c>
      <c r="AG797" s="1081">
        <f t="shared" si="376"/>
        <v>0</v>
      </c>
      <c r="AH797" s="1079">
        <f t="shared" si="377"/>
        <v>0</v>
      </c>
      <c r="AI797" s="901">
        <f t="shared" si="394"/>
        <v>0</v>
      </c>
      <c r="AJ797" s="899">
        <f t="shared" si="394"/>
        <v>0</v>
      </c>
      <c r="AK797" s="899">
        <f t="shared" si="394"/>
        <v>0</v>
      </c>
      <c r="AL797" s="1080">
        <f t="shared" si="378"/>
        <v>0</v>
      </c>
      <c r="AM797" s="1079">
        <f t="shared" si="379"/>
        <v>0</v>
      </c>
      <c r="AN797" s="899">
        <f t="shared" si="366"/>
        <v>0</v>
      </c>
      <c r="AO797" s="899">
        <f t="shared" si="367"/>
        <v>0</v>
      </c>
      <c r="AP797" s="899">
        <f t="shared" si="380"/>
        <v>0</v>
      </c>
      <c r="AQ797" s="1081">
        <f t="shared" si="392"/>
        <v>0</v>
      </c>
      <c r="AR797" s="1079">
        <f t="shared" si="371"/>
        <v>0</v>
      </c>
      <c r="AS797" s="153"/>
      <c r="AT797" s="1082" t="s">
        <v>2769</v>
      </c>
      <c r="AU797" s="523"/>
      <c r="AV797" s="1083" t="str">
        <f t="shared" si="372"/>
        <v>CA</v>
      </c>
      <c r="AW797" s="1083" t="str">
        <f t="shared" si="372"/>
        <v>CL</v>
      </c>
      <c r="AX797" s="1083" t="str">
        <f t="shared" si="372"/>
        <v>AIC</v>
      </c>
      <c r="AY797" s="1083" t="str">
        <f t="shared" si="396"/>
        <v>ERB</v>
      </c>
      <c r="AZ797" s="1083" t="str">
        <f t="shared" si="396"/>
        <v>GRB</v>
      </c>
      <c r="BA797" s="1083" t="str">
        <f t="shared" si="396"/>
        <v>Non-Op</v>
      </c>
      <c r="BC797" s="623"/>
      <c r="BD797" s="623"/>
      <c r="BF797" s="623"/>
      <c r="BG797" s="623"/>
      <c r="BH797" s="623"/>
      <c r="BI797" s="623"/>
      <c r="BJ797" s="623"/>
      <c r="BK797" s="623"/>
      <c r="BL797" s="623"/>
      <c r="BN797" s="634"/>
    </row>
    <row r="798" spans="1:66" s="638" customFormat="1" ht="12" customHeight="1">
      <c r="A798" s="651">
        <v>18601502</v>
      </c>
      <c r="B798" s="660" t="s">
        <v>4040</v>
      </c>
      <c r="C798" s="686" t="s">
        <v>2065</v>
      </c>
      <c r="D798" s="640" t="s">
        <v>3098</v>
      </c>
      <c r="E798" s="640"/>
      <c r="F798" s="639"/>
      <c r="G798" s="640"/>
      <c r="H798" s="1170">
        <v>0</v>
      </c>
      <c r="I798" s="1170">
        <v>0</v>
      </c>
      <c r="J798" s="1170">
        <v>0</v>
      </c>
      <c r="K798" s="1170">
        <v>0</v>
      </c>
      <c r="L798" s="1170">
        <v>0</v>
      </c>
      <c r="M798" s="1170">
        <v>0</v>
      </c>
      <c r="N798" s="1170">
        <v>0</v>
      </c>
      <c r="O798" s="1170">
        <v>0</v>
      </c>
      <c r="P798" s="1170">
        <v>0</v>
      </c>
      <c r="Q798" s="1170">
        <v>0</v>
      </c>
      <c r="R798" s="1170">
        <v>0</v>
      </c>
      <c r="S798" s="1170">
        <v>0</v>
      </c>
      <c r="T798" s="1170">
        <v>0</v>
      </c>
      <c r="U798" s="606"/>
      <c r="V798" s="606">
        <f t="shared" si="370"/>
        <v>0</v>
      </c>
      <c r="W798" s="1096"/>
      <c r="X798" s="1097"/>
      <c r="Y798" s="591">
        <f t="shared" si="391"/>
        <v>0</v>
      </c>
      <c r="Z798" s="899">
        <f t="shared" si="391"/>
        <v>0</v>
      </c>
      <c r="AA798" s="899">
        <f t="shared" si="391"/>
        <v>0</v>
      </c>
      <c r="AB798" s="1080">
        <f t="shared" si="374"/>
        <v>0</v>
      </c>
      <c r="AC798" s="1079">
        <f t="shared" si="375"/>
        <v>0</v>
      </c>
      <c r="AD798" s="899">
        <f t="shared" si="389"/>
        <v>0</v>
      </c>
      <c r="AE798" s="903">
        <f t="shared" si="382"/>
        <v>0</v>
      </c>
      <c r="AF798" s="1080">
        <f t="shared" si="383"/>
        <v>0</v>
      </c>
      <c r="AG798" s="1081">
        <f t="shared" si="376"/>
        <v>0</v>
      </c>
      <c r="AH798" s="1079">
        <f t="shared" si="377"/>
        <v>0</v>
      </c>
      <c r="AI798" s="901">
        <f t="shared" si="394"/>
        <v>0</v>
      </c>
      <c r="AJ798" s="899">
        <f t="shared" si="394"/>
        <v>0</v>
      </c>
      <c r="AK798" s="899">
        <f t="shared" si="394"/>
        <v>0</v>
      </c>
      <c r="AL798" s="1080">
        <f t="shared" si="378"/>
        <v>0</v>
      </c>
      <c r="AM798" s="1079">
        <f t="shared" si="379"/>
        <v>0</v>
      </c>
      <c r="AN798" s="899">
        <f t="shared" si="366"/>
        <v>0</v>
      </c>
      <c r="AO798" s="899">
        <f t="shared" si="367"/>
        <v>0</v>
      </c>
      <c r="AP798" s="899">
        <f t="shared" si="380"/>
        <v>0</v>
      </c>
      <c r="AQ798" s="1081">
        <f t="shared" si="392"/>
        <v>0</v>
      </c>
      <c r="AR798" s="1079">
        <f t="shared" si="371"/>
        <v>0</v>
      </c>
      <c r="AS798" s="153"/>
      <c r="AT798" s="1082"/>
      <c r="AU798" s="523"/>
      <c r="AV798" s="1083" t="str">
        <f t="shared" si="372"/>
        <v>CA</v>
      </c>
      <c r="AW798" s="1083" t="str">
        <f t="shared" si="372"/>
        <v>CL</v>
      </c>
      <c r="AX798" s="1083" t="str">
        <f t="shared" si="372"/>
        <v>AIC</v>
      </c>
      <c r="AY798" s="1083" t="str">
        <f t="shared" si="396"/>
        <v>ERB</v>
      </c>
      <c r="AZ798" s="1083" t="str">
        <f t="shared" si="396"/>
        <v>GRB</v>
      </c>
      <c r="BA798" s="1083" t="str">
        <f t="shared" si="396"/>
        <v>Non-Op</v>
      </c>
      <c r="BC798" s="623"/>
      <c r="BD798" s="623"/>
      <c r="BF798" s="623"/>
      <c r="BG798" s="623"/>
      <c r="BH798" s="623"/>
      <c r="BI798" s="623"/>
      <c r="BJ798" s="623"/>
      <c r="BK798" s="623"/>
      <c r="BL798" s="623"/>
      <c r="BN798" s="634"/>
    </row>
    <row r="799" spans="1:66" s="638" customFormat="1" ht="12" customHeight="1">
      <c r="A799" s="645">
        <v>18602231</v>
      </c>
      <c r="B799" s="646" t="s">
        <v>4041</v>
      </c>
      <c r="C799" s="685" t="s">
        <v>2066</v>
      </c>
      <c r="D799" s="648" t="s">
        <v>1384</v>
      </c>
      <c r="E799" s="648"/>
      <c r="F799" s="647"/>
      <c r="G799" s="648"/>
      <c r="H799" s="1171">
        <v>0</v>
      </c>
      <c r="I799" s="1171">
        <v>0</v>
      </c>
      <c r="J799" s="1171">
        <v>0</v>
      </c>
      <c r="K799" s="1171">
        <v>0</v>
      </c>
      <c r="L799" s="1171">
        <v>0</v>
      </c>
      <c r="M799" s="1171">
        <v>0</v>
      </c>
      <c r="N799" s="1171">
        <v>0</v>
      </c>
      <c r="O799" s="1171">
        <v>0</v>
      </c>
      <c r="P799" s="1171">
        <v>0</v>
      </c>
      <c r="Q799" s="1171">
        <v>0</v>
      </c>
      <c r="R799" s="1171">
        <v>0</v>
      </c>
      <c r="S799" s="1171">
        <v>0</v>
      </c>
      <c r="T799" s="1171">
        <v>0</v>
      </c>
      <c r="U799" s="569"/>
      <c r="V799" s="569">
        <f t="shared" si="370"/>
        <v>0</v>
      </c>
      <c r="W799" s="1084"/>
      <c r="X799" s="1085"/>
      <c r="Y799" s="591">
        <f t="shared" si="391"/>
        <v>0</v>
      </c>
      <c r="Z799" s="899">
        <f t="shared" si="391"/>
        <v>0</v>
      </c>
      <c r="AA799" s="899">
        <f t="shared" si="391"/>
        <v>0</v>
      </c>
      <c r="AB799" s="1080">
        <f t="shared" si="374"/>
        <v>0</v>
      </c>
      <c r="AC799" s="1079">
        <f t="shared" si="375"/>
        <v>0</v>
      </c>
      <c r="AD799" s="899">
        <f t="shared" si="389"/>
        <v>0</v>
      </c>
      <c r="AE799" s="903">
        <f t="shared" si="382"/>
        <v>0</v>
      </c>
      <c r="AF799" s="1080">
        <f t="shared" si="383"/>
        <v>0</v>
      </c>
      <c r="AG799" s="1081">
        <f t="shared" si="376"/>
        <v>0</v>
      </c>
      <c r="AH799" s="1079">
        <f t="shared" si="377"/>
        <v>0</v>
      </c>
      <c r="AI799" s="901">
        <f t="shared" si="394"/>
        <v>0</v>
      </c>
      <c r="AJ799" s="899">
        <f t="shared" si="394"/>
        <v>0</v>
      </c>
      <c r="AK799" s="899">
        <f t="shared" si="394"/>
        <v>0</v>
      </c>
      <c r="AL799" s="1080">
        <f t="shared" si="378"/>
        <v>0</v>
      </c>
      <c r="AM799" s="1079">
        <f t="shared" si="379"/>
        <v>0</v>
      </c>
      <c r="AN799" s="899">
        <f t="shared" si="366"/>
        <v>0</v>
      </c>
      <c r="AO799" s="899">
        <f t="shared" si="367"/>
        <v>0</v>
      </c>
      <c r="AP799" s="899">
        <f t="shared" si="380"/>
        <v>0</v>
      </c>
      <c r="AQ799" s="1081">
        <f t="shared" si="392"/>
        <v>0</v>
      </c>
      <c r="AR799" s="1079">
        <f t="shared" si="371"/>
        <v>0</v>
      </c>
      <c r="AS799" s="153"/>
      <c r="AT799" s="1082"/>
      <c r="AU799" s="523"/>
      <c r="AV799" s="1083" t="str">
        <f t="shared" si="372"/>
        <v>CA</v>
      </c>
      <c r="AW799" s="1083" t="str">
        <f t="shared" si="372"/>
        <v>CL</v>
      </c>
      <c r="AX799" s="1083" t="str">
        <f t="shared" si="372"/>
        <v>AIC</v>
      </c>
      <c r="AY799" s="1083" t="str">
        <f t="shared" si="396"/>
        <v>ERB</v>
      </c>
      <c r="AZ799" s="1083" t="str">
        <f t="shared" si="396"/>
        <v>GRB</v>
      </c>
      <c r="BA799" s="1083" t="str">
        <f t="shared" si="396"/>
        <v>Non-Op</v>
      </c>
      <c r="BC799" s="623"/>
      <c r="BD799" s="623"/>
      <c r="BF799" s="623"/>
      <c r="BG799" s="623"/>
      <c r="BH799" s="623"/>
      <c r="BI799" s="623"/>
      <c r="BJ799" s="623"/>
      <c r="BK799" s="623"/>
      <c r="BL799" s="623"/>
      <c r="BN799" s="634"/>
    </row>
    <row r="800" spans="1:66" s="638" customFormat="1" ht="12" customHeight="1">
      <c r="A800" s="643" t="s">
        <v>2899</v>
      </c>
      <c r="B800" s="644" t="s">
        <v>2899</v>
      </c>
      <c r="C800" s="684" t="s">
        <v>2995</v>
      </c>
      <c r="D800" s="635" t="s">
        <v>3098</v>
      </c>
      <c r="E800" s="635"/>
      <c r="F800" s="980">
        <v>43617</v>
      </c>
      <c r="G800" s="635"/>
      <c r="H800" s="1168">
        <v>3272768.17</v>
      </c>
      <c r="I800" s="1168">
        <v>3272768.17</v>
      </c>
      <c r="J800" s="1168">
        <v>3272768.17</v>
      </c>
      <c r="K800" s="1168">
        <v>3272768.17</v>
      </c>
      <c r="L800" s="1168">
        <v>3030340.89</v>
      </c>
      <c r="M800" s="1168">
        <v>2969734.07</v>
      </c>
      <c r="N800" s="1168">
        <v>2909127.25</v>
      </c>
      <c r="O800" s="1168">
        <v>2848520.43</v>
      </c>
      <c r="P800" s="1168">
        <v>2787913.61</v>
      </c>
      <c r="Q800" s="1168">
        <v>2727306.79</v>
      </c>
      <c r="R800" s="1168">
        <v>2666699.9700000002</v>
      </c>
      <c r="S800" s="1168">
        <v>2606093.15</v>
      </c>
      <c r="T800" s="1168">
        <v>2545486.33</v>
      </c>
      <c r="U800" s="567"/>
      <c r="V800" s="567">
        <f t="shared" si="370"/>
        <v>2939430.6599999997</v>
      </c>
      <c r="W800" s="1088"/>
      <c r="X800" s="1089"/>
      <c r="Y800" s="591">
        <f t="shared" si="391"/>
        <v>2545486.33</v>
      </c>
      <c r="Z800" s="899">
        <f t="shared" si="391"/>
        <v>0</v>
      </c>
      <c r="AA800" s="899">
        <f t="shared" si="391"/>
        <v>0</v>
      </c>
      <c r="AB800" s="1080">
        <f t="shared" si="374"/>
        <v>0</v>
      </c>
      <c r="AC800" s="1079">
        <f t="shared" si="375"/>
        <v>0</v>
      </c>
      <c r="AD800" s="899">
        <f t="shared" si="389"/>
        <v>0</v>
      </c>
      <c r="AE800" s="903">
        <f t="shared" si="382"/>
        <v>0</v>
      </c>
      <c r="AF800" s="1080">
        <f t="shared" si="383"/>
        <v>0</v>
      </c>
      <c r="AG800" s="1081">
        <f t="shared" si="376"/>
        <v>0</v>
      </c>
      <c r="AH800" s="1079">
        <f t="shared" si="377"/>
        <v>0</v>
      </c>
      <c r="AI800" s="901">
        <f t="shared" si="394"/>
        <v>2939430.6599999997</v>
      </c>
      <c r="AJ800" s="899">
        <f t="shared" si="394"/>
        <v>0</v>
      </c>
      <c r="AK800" s="899">
        <f t="shared" si="394"/>
        <v>0</v>
      </c>
      <c r="AL800" s="1080">
        <f t="shared" si="378"/>
        <v>0</v>
      </c>
      <c r="AM800" s="1079">
        <f t="shared" si="379"/>
        <v>0</v>
      </c>
      <c r="AN800" s="899">
        <f t="shared" si="366"/>
        <v>0</v>
      </c>
      <c r="AO800" s="899">
        <f t="shared" si="367"/>
        <v>0</v>
      </c>
      <c r="AP800" s="899">
        <f t="shared" si="380"/>
        <v>0</v>
      </c>
      <c r="AQ800" s="1081">
        <f t="shared" ref="AQ800" si="400">SUM(AN800:AP800)</f>
        <v>0</v>
      </c>
      <c r="AR800" s="1079">
        <f t="shared" si="371"/>
        <v>0</v>
      </c>
      <c r="AS800" s="153"/>
      <c r="AT800" s="1082"/>
      <c r="AU800" s="523"/>
      <c r="AV800" s="1083" t="str">
        <f t="shared" si="372"/>
        <v>CA</v>
      </c>
      <c r="AW800" s="1083" t="str">
        <f t="shared" si="372"/>
        <v>CL</v>
      </c>
      <c r="AX800" s="1083" t="str">
        <f t="shared" si="372"/>
        <v>AIC</v>
      </c>
      <c r="AY800" s="1083" t="str">
        <f t="shared" si="396"/>
        <v>ERB</v>
      </c>
      <c r="AZ800" s="1083" t="str">
        <f t="shared" si="396"/>
        <v>GRB</v>
      </c>
      <c r="BA800" s="1083" t="str">
        <f t="shared" si="396"/>
        <v>Non-Op</v>
      </c>
      <c r="BC800" s="623"/>
      <c r="BD800" s="623"/>
      <c r="BF800" s="623"/>
      <c r="BG800" s="623"/>
      <c r="BH800" s="623"/>
      <c r="BI800" s="623"/>
      <c r="BJ800" s="623"/>
      <c r="BK800" s="623"/>
      <c r="BL800" s="623"/>
      <c r="BN800" s="634"/>
    </row>
    <row r="801" spans="1:66" s="638" customFormat="1" ht="12" customHeight="1">
      <c r="A801" s="676">
        <v>18603001</v>
      </c>
      <c r="B801" s="635" t="s">
        <v>4042</v>
      </c>
      <c r="C801" s="684" t="s">
        <v>2067</v>
      </c>
      <c r="D801" s="635" t="s">
        <v>3098</v>
      </c>
      <c r="E801" s="635"/>
      <c r="F801" s="980">
        <v>42811</v>
      </c>
      <c r="G801" s="635"/>
      <c r="H801" s="1168">
        <v>1002056.16</v>
      </c>
      <c r="I801" s="1168">
        <v>990669.16</v>
      </c>
      <c r="J801" s="1168">
        <v>979282.16</v>
      </c>
      <c r="K801" s="1168">
        <v>967895.16</v>
      </c>
      <c r="L801" s="1168">
        <v>956508.16000000003</v>
      </c>
      <c r="M801" s="1168">
        <v>945121.16</v>
      </c>
      <c r="N801" s="1168">
        <v>933734.16</v>
      </c>
      <c r="O801" s="1168">
        <v>922347.16</v>
      </c>
      <c r="P801" s="1168">
        <v>910960.16</v>
      </c>
      <c r="Q801" s="1168">
        <v>899573.16</v>
      </c>
      <c r="R801" s="1168">
        <v>888186.16</v>
      </c>
      <c r="S801" s="1168">
        <v>876799.16</v>
      </c>
      <c r="T801" s="1168">
        <v>865412.16</v>
      </c>
      <c r="U801" s="567"/>
      <c r="V801" s="567">
        <f t="shared" si="370"/>
        <v>933734.16</v>
      </c>
      <c r="W801" s="1090"/>
      <c r="X801" s="1091"/>
      <c r="Y801" s="591">
        <f t="shared" ref="Y801:AA820" si="401">IF($D801=Y$5,$T801,0)</f>
        <v>865412.16</v>
      </c>
      <c r="Z801" s="899">
        <f t="shared" si="401"/>
        <v>0</v>
      </c>
      <c r="AA801" s="899">
        <f t="shared" si="401"/>
        <v>0</v>
      </c>
      <c r="AB801" s="1080">
        <f t="shared" si="374"/>
        <v>0</v>
      </c>
      <c r="AC801" s="1079">
        <f t="shared" si="375"/>
        <v>0</v>
      </c>
      <c r="AD801" s="899">
        <f t="shared" si="389"/>
        <v>0</v>
      </c>
      <c r="AE801" s="903">
        <f t="shared" si="382"/>
        <v>0</v>
      </c>
      <c r="AF801" s="1080">
        <f t="shared" si="383"/>
        <v>0</v>
      </c>
      <c r="AG801" s="1081">
        <f t="shared" si="376"/>
        <v>0</v>
      </c>
      <c r="AH801" s="1079">
        <f t="shared" si="377"/>
        <v>0</v>
      </c>
      <c r="AI801" s="901">
        <f t="shared" si="394"/>
        <v>933734.16</v>
      </c>
      <c r="AJ801" s="899">
        <f t="shared" si="394"/>
        <v>0</v>
      </c>
      <c r="AK801" s="899">
        <f t="shared" si="394"/>
        <v>0</v>
      </c>
      <c r="AL801" s="1080">
        <f t="shared" si="378"/>
        <v>0</v>
      </c>
      <c r="AM801" s="1079">
        <f t="shared" si="379"/>
        <v>0</v>
      </c>
      <c r="AN801" s="899">
        <f t="shared" si="366"/>
        <v>0</v>
      </c>
      <c r="AO801" s="899">
        <f t="shared" si="367"/>
        <v>0</v>
      </c>
      <c r="AP801" s="899">
        <f t="shared" si="380"/>
        <v>0</v>
      </c>
      <c r="AQ801" s="1081">
        <f t="shared" si="392"/>
        <v>0</v>
      </c>
      <c r="AR801" s="1079">
        <f t="shared" si="371"/>
        <v>0</v>
      </c>
      <c r="AS801" s="153"/>
      <c r="AT801" s="1082"/>
      <c r="AU801" s="523"/>
      <c r="AV801" s="1083" t="str">
        <f t="shared" si="372"/>
        <v>CA</v>
      </c>
      <c r="AW801" s="1083" t="str">
        <f t="shared" si="372"/>
        <v>CL</v>
      </c>
      <c r="AX801" s="1083" t="str">
        <f t="shared" si="372"/>
        <v>AIC</v>
      </c>
      <c r="AY801" s="1083" t="str">
        <f t="shared" si="396"/>
        <v>ERB</v>
      </c>
      <c r="AZ801" s="1083" t="str">
        <f t="shared" si="396"/>
        <v>GRB</v>
      </c>
      <c r="BA801" s="1083" t="str">
        <f t="shared" si="396"/>
        <v>Non-Op</v>
      </c>
      <c r="BC801" s="623"/>
      <c r="BD801" s="623"/>
      <c r="BF801" s="623"/>
      <c r="BG801" s="623"/>
      <c r="BH801" s="623"/>
      <c r="BI801" s="623"/>
      <c r="BJ801" s="623"/>
      <c r="BK801" s="623"/>
      <c r="BL801" s="623"/>
      <c r="BN801" s="634"/>
    </row>
    <row r="802" spans="1:66" s="638" customFormat="1" ht="12" customHeight="1">
      <c r="A802" s="643">
        <v>18603003</v>
      </c>
      <c r="B802" s="644" t="s">
        <v>4043</v>
      </c>
      <c r="C802" s="949" t="s">
        <v>2068</v>
      </c>
      <c r="D802" s="635" t="s">
        <v>3098</v>
      </c>
      <c r="E802" s="635"/>
      <c r="F802" s="949"/>
      <c r="G802" s="635"/>
      <c r="H802" s="1168">
        <v>1427324.52</v>
      </c>
      <c r="I802" s="1168">
        <v>1412604.57</v>
      </c>
      <c r="J802" s="1168">
        <v>1412604.57</v>
      </c>
      <c r="K802" s="1168">
        <v>1425826.23</v>
      </c>
      <c r="L802" s="1168">
        <v>1425826.23</v>
      </c>
      <c r="M802" s="1168">
        <v>1425826.23</v>
      </c>
      <c r="N802" s="1168">
        <v>1433942.81</v>
      </c>
      <c r="O802" s="1168">
        <v>1433942.81</v>
      </c>
      <c r="P802" s="1168">
        <v>1433942.81</v>
      </c>
      <c r="Q802" s="1168">
        <v>1439506.85</v>
      </c>
      <c r="R802" s="1168">
        <v>1439506.85</v>
      </c>
      <c r="S802" s="1168">
        <v>1439506.85</v>
      </c>
      <c r="T802" s="1168">
        <v>1439506.85</v>
      </c>
      <c r="U802" s="567"/>
      <c r="V802" s="567">
        <f t="shared" si="370"/>
        <v>1429704.3745833335</v>
      </c>
      <c r="W802" s="1084"/>
      <c r="X802" s="1085"/>
      <c r="Y802" s="591">
        <f t="shared" si="401"/>
        <v>1439506.85</v>
      </c>
      <c r="Z802" s="899">
        <f t="shared" si="401"/>
        <v>0</v>
      </c>
      <c r="AA802" s="899">
        <f t="shared" si="401"/>
        <v>0</v>
      </c>
      <c r="AB802" s="1080">
        <f t="shared" si="374"/>
        <v>0</v>
      </c>
      <c r="AC802" s="1079">
        <f t="shared" si="375"/>
        <v>0</v>
      </c>
      <c r="AD802" s="899">
        <f t="shared" si="389"/>
        <v>0</v>
      </c>
      <c r="AE802" s="903">
        <f t="shared" si="382"/>
        <v>0</v>
      </c>
      <c r="AF802" s="1080">
        <f t="shared" si="383"/>
        <v>0</v>
      </c>
      <c r="AG802" s="1081">
        <f t="shared" si="376"/>
        <v>0</v>
      </c>
      <c r="AH802" s="1079">
        <f t="shared" si="377"/>
        <v>0</v>
      </c>
      <c r="AI802" s="901">
        <f t="shared" si="394"/>
        <v>1429704.3745833335</v>
      </c>
      <c r="AJ802" s="899">
        <f t="shared" si="394"/>
        <v>0</v>
      </c>
      <c r="AK802" s="899">
        <f t="shared" si="394"/>
        <v>0</v>
      </c>
      <c r="AL802" s="1080">
        <f t="shared" si="378"/>
        <v>0</v>
      </c>
      <c r="AM802" s="1079">
        <f t="shared" si="379"/>
        <v>0</v>
      </c>
      <c r="AN802" s="899">
        <f t="shared" ref="AN802:AN879" si="402">IF($D802=AN$5,$V802,IF($D802=AN$4, $V802*$AK$1,0))</f>
        <v>0</v>
      </c>
      <c r="AO802" s="899">
        <f t="shared" ref="AO802:AO879" si="403">IF($D802=AO$5,$V802,IF($D802=AO$4, $V802*$AK$2,0))</f>
        <v>0</v>
      </c>
      <c r="AP802" s="899">
        <f t="shared" si="380"/>
        <v>0</v>
      </c>
      <c r="AQ802" s="1081">
        <f t="shared" si="392"/>
        <v>0</v>
      </c>
      <c r="AR802" s="1079">
        <f t="shared" si="371"/>
        <v>0</v>
      </c>
      <c r="AS802" s="153"/>
      <c r="AT802" s="1082"/>
      <c r="AU802" s="523"/>
      <c r="AV802" s="1083" t="str">
        <f t="shared" si="372"/>
        <v>CA</v>
      </c>
      <c r="AW802" s="1083" t="str">
        <f t="shared" si="372"/>
        <v>CL</v>
      </c>
      <c r="AX802" s="1083" t="str">
        <f t="shared" si="372"/>
        <v>AIC</v>
      </c>
      <c r="AY802" s="1083" t="str">
        <f t="shared" si="396"/>
        <v>ERB</v>
      </c>
      <c r="AZ802" s="1083" t="str">
        <f t="shared" si="396"/>
        <v>GRB</v>
      </c>
      <c r="BA802" s="1083" t="str">
        <f t="shared" si="396"/>
        <v>Non-Op</v>
      </c>
      <c r="BC802" s="623"/>
      <c r="BD802" s="623"/>
      <c r="BF802" s="623"/>
      <c r="BG802" s="623"/>
      <c r="BH802" s="623"/>
      <c r="BI802" s="623"/>
      <c r="BJ802" s="623"/>
      <c r="BK802" s="623"/>
      <c r="BL802" s="623"/>
      <c r="BN802" s="634"/>
    </row>
    <row r="803" spans="1:66" s="638" customFormat="1" ht="12" customHeight="1">
      <c r="A803" s="643">
        <v>18603011</v>
      </c>
      <c r="B803" s="644" t="s">
        <v>4044</v>
      </c>
      <c r="C803" s="634" t="s">
        <v>2069</v>
      </c>
      <c r="D803" s="635" t="s">
        <v>3098</v>
      </c>
      <c r="E803" s="635"/>
      <c r="F803" s="634"/>
      <c r="G803" s="635"/>
      <c r="H803" s="1168">
        <v>582732.15</v>
      </c>
      <c r="I803" s="1168">
        <v>562637.91</v>
      </c>
      <c r="J803" s="1168">
        <v>542543.67000000004</v>
      </c>
      <c r="K803" s="1168">
        <v>522449.43</v>
      </c>
      <c r="L803" s="1168">
        <v>502355.19</v>
      </c>
      <c r="M803" s="1168">
        <v>482260.95</v>
      </c>
      <c r="N803" s="1168">
        <v>462166.71</v>
      </c>
      <c r="O803" s="1168">
        <v>442072.47</v>
      </c>
      <c r="P803" s="1168">
        <v>421978.23</v>
      </c>
      <c r="Q803" s="1168">
        <v>401883.99</v>
      </c>
      <c r="R803" s="1168">
        <v>381789.75</v>
      </c>
      <c r="S803" s="1168">
        <v>361695.51</v>
      </c>
      <c r="T803" s="1168">
        <v>341601.27</v>
      </c>
      <c r="U803" s="567"/>
      <c r="V803" s="567">
        <f t="shared" si="370"/>
        <v>462166.70999999996</v>
      </c>
      <c r="W803" s="1084"/>
      <c r="X803" s="1085"/>
      <c r="Y803" s="591">
        <f t="shared" si="401"/>
        <v>341601.27</v>
      </c>
      <c r="Z803" s="899">
        <f t="shared" si="401"/>
        <v>0</v>
      </c>
      <c r="AA803" s="899">
        <f t="shared" si="401"/>
        <v>0</v>
      </c>
      <c r="AB803" s="1080">
        <f t="shared" si="374"/>
        <v>0</v>
      </c>
      <c r="AC803" s="1079">
        <f t="shared" si="375"/>
        <v>0</v>
      </c>
      <c r="AD803" s="899">
        <f t="shared" si="389"/>
        <v>0</v>
      </c>
      <c r="AE803" s="903">
        <f t="shared" si="382"/>
        <v>0</v>
      </c>
      <c r="AF803" s="1080">
        <f t="shared" si="383"/>
        <v>0</v>
      </c>
      <c r="AG803" s="1081">
        <f t="shared" si="376"/>
        <v>0</v>
      </c>
      <c r="AH803" s="1079">
        <f t="shared" si="377"/>
        <v>0</v>
      </c>
      <c r="AI803" s="901">
        <f t="shared" si="394"/>
        <v>462166.70999999996</v>
      </c>
      <c r="AJ803" s="899">
        <f t="shared" si="394"/>
        <v>0</v>
      </c>
      <c r="AK803" s="899">
        <f t="shared" si="394"/>
        <v>0</v>
      </c>
      <c r="AL803" s="1080">
        <f t="shared" si="378"/>
        <v>0</v>
      </c>
      <c r="AM803" s="1079">
        <f t="shared" si="379"/>
        <v>0</v>
      </c>
      <c r="AN803" s="899">
        <f t="shared" si="402"/>
        <v>0</v>
      </c>
      <c r="AO803" s="899">
        <f t="shared" si="403"/>
        <v>0</v>
      </c>
      <c r="AP803" s="899">
        <f t="shared" si="380"/>
        <v>0</v>
      </c>
      <c r="AQ803" s="1081">
        <f t="shared" si="392"/>
        <v>0</v>
      </c>
      <c r="AR803" s="1079">
        <f t="shared" si="371"/>
        <v>0</v>
      </c>
      <c r="AS803" s="153"/>
      <c r="AT803" s="1082"/>
      <c r="AU803" s="523"/>
      <c r="AV803" s="1083" t="str">
        <f t="shared" si="372"/>
        <v>CA</v>
      </c>
      <c r="AW803" s="1083" t="str">
        <f t="shared" si="372"/>
        <v>CL</v>
      </c>
      <c r="AX803" s="1083" t="str">
        <f t="shared" si="372"/>
        <v>AIC</v>
      </c>
      <c r="AY803" s="1083" t="str">
        <f t="shared" si="396"/>
        <v>ERB</v>
      </c>
      <c r="AZ803" s="1083" t="str">
        <f t="shared" si="396"/>
        <v>GRB</v>
      </c>
      <c r="BA803" s="1083" t="str">
        <f t="shared" si="396"/>
        <v>Non-Op</v>
      </c>
      <c r="BC803" s="623"/>
      <c r="BD803" s="623"/>
      <c r="BF803" s="623"/>
      <c r="BG803" s="623"/>
      <c r="BH803" s="623"/>
      <c r="BI803" s="623"/>
      <c r="BJ803" s="623"/>
      <c r="BK803" s="623"/>
      <c r="BL803" s="623"/>
      <c r="BN803" s="634"/>
    </row>
    <row r="804" spans="1:66" s="638" customFormat="1" ht="12" customHeight="1">
      <c r="A804" s="643">
        <v>18603013</v>
      </c>
      <c r="B804" s="644" t="s">
        <v>4045</v>
      </c>
      <c r="C804" s="684" t="s">
        <v>2070</v>
      </c>
      <c r="D804" s="635" t="s">
        <v>1381</v>
      </c>
      <c r="E804" s="635"/>
      <c r="F804" s="684"/>
      <c r="G804" s="635"/>
      <c r="H804" s="1168">
        <v>0</v>
      </c>
      <c r="I804" s="1168">
        <v>0</v>
      </c>
      <c r="J804" s="1168">
        <v>0</v>
      </c>
      <c r="K804" s="1168">
        <v>0</v>
      </c>
      <c r="L804" s="1168">
        <v>0</v>
      </c>
      <c r="M804" s="1168">
        <v>0</v>
      </c>
      <c r="N804" s="1168">
        <v>0</v>
      </c>
      <c r="O804" s="1168">
        <v>0</v>
      </c>
      <c r="P804" s="1168">
        <v>0</v>
      </c>
      <c r="Q804" s="1168">
        <v>0</v>
      </c>
      <c r="R804" s="1168">
        <v>0</v>
      </c>
      <c r="S804" s="1168">
        <v>0</v>
      </c>
      <c r="T804" s="1168">
        <v>0</v>
      </c>
      <c r="U804" s="567"/>
      <c r="V804" s="567">
        <f t="shared" si="370"/>
        <v>0</v>
      </c>
      <c r="W804" s="1084"/>
      <c r="X804" s="1085"/>
      <c r="Y804" s="591">
        <f t="shared" si="401"/>
        <v>0</v>
      </c>
      <c r="Z804" s="899">
        <f t="shared" si="401"/>
        <v>0</v>
      </c>
      <c r="AA804" s="899">
        <f t="shared" si="401"/>
        <v>0</v>
      </c>
      <c r="AB804" s="1080">
        <f t="shared" si="374"/>
        <v>0</v>
      </c>
      <c r="AC804" s="1079">
        <f t="shared" si="375"/>
        <v>0</v>
      </c>
      <c r="AD804" s="899">
        <f t="shared" si="389"/>
        <v>0</v>
      </c>
      <c r="AE804" s="903">
        <f t="shared" si="382"/>
        <v>0</v>
      </c>
      <c r="AF804" s="1080">
        <f t="shared" si="383"/>
        <v>0</v>
      </c>
      <c r="AG804" s="1081">
        <f t="shared" si="376"/>
        <v>0</v>
      </c>
      <c r="AH804" s="1079">
        <f t="shared" si="377"/>
        <v>0</v>
      </c>
      <c r="AI804" s="901">
        <f t="shared" si="394"/>
        <v>0</v>
      </c>
      <c r="AJ804" s="899">
        <f t="shared" si="394"/>
        <v>0</v>
      </c>
      <c r="AK804" s="899">
        <f t="shared" si="394"/>
        <v>0</v>
      </c>
      <c r="AL804" s="1080">
        <f t="shared" si="378"/>
        <v>0</v>
      </c>
      <c r="AM804" s="1079">
        <f t="shared" si="379"/>
        <v>0</v>
      </c>
      <c r="AN804" s="899">
        <f t="shared" si="402"/>
        <v>0</v>
      </c>
      <c r="AO804" s="899">
        <f t="shared" si="403"/>
        <v>0</v>
      </c>
      <c r="AP804" s="899">
        <f t="shared" si="380"/>
        <v>0</v>
      </c>
      <c r="AQ804" s="1081">
        <f>SUM(AN804:AP804)</f>
        <v>0</v>
      </c>
      <c r="AR804" s="1079">
        <f t="shared" si="371"/>
        <v>0</v>
      </c>
      <c r="AS804" s="153"/>
      <c r="AT804" s="1082"/>
      <c r="AU804" s="523"/>
      <c r="AV804" s="1083" t="str">
        <f t="shared" si="372"/>
        <v>CA</v>
      </c>
      <c r="AW804" s="1083" t="str">
        <f t="shared" si="372"/>
        <v>CL</v>
      </c>
      <c r="AX804" s="1083" t="str">
        <f t="shared" si="372"/>
        <v>AIC</v>
      </c>
      <c r="AY804" s="1083" t="str">
        <f t="shared" si="396"/>
        <v>ERB</v>
      </c>
      <c r="AZ804" s="1083" t="str">
        <f t="shared" si="396"/>
        <v>GRB</v>
      </c>
      <c r="BA804" s="1083" t="str">
        <f t="shared" si="396"/>
        <v>Non-Op</v>
      </c>
      <c r="BC804" s="623"/>
      <c r="BD804" s="623"/>
      <c r="BF804" s="623"/>
      <c r="BG804" s="623"/>
      <c r="BH804" s="623"/>
      <c r="BI804" s="623"/>
      <c r="BJ804" s="623"/>
      <c r="BK804" s="623"/>
      <c r="BL804" s="623"/>
      <c r="BN804" s="634"/>
    </row>
    <row r="805" spans="1:66" s="638" customFormat="1" ht="12" customHeight="1">
      <c r="A805" s="700">
        <v>18603021</v>
      </c>
      <c r="B805" s="640" t="s">
        <v>4046</v>
      </c>
      <c r="C805" s="686" t="s">
        <v>2071</v>
      </c>
      <c r="D805" s="656" t="s">
        <v>3098</v>
      </c>
      <c r="E805" s="656"/>
      <c r="F805" s="659"/>
      <c r="G805" s="656"/>
      <c r="H805" s="1172">
        <v>3088591.48</v>
      </c>
      <c r="I805" s="1172">
        <v>3030339.13</v>
      </c>
      <c r="J805" s="1172">
        <v>2972086.78</v>
      </c>
      <c r="K805" s="1172">
        <v>2913834.43</v>
      </c>
      <c r="L805" s="1172">
        <v>2855582.08</v>
      </c>
      <c r="M805" s="1172">
        <v>2797329.73</v>
      </c>
      <c r="N805" s="1172">
        <v>2739077.38</v>
      </c>
      <c r="O805" s="1172">
        <v>2680825.0299999998</v>
      </c>
      <c r="P805" s="1172">
        <v>2622572.6800000002</v>
      </c>
      <c r="Q805" s="1172">
        <v>2564320.33</v>
      </c>
      <c r="R805" s="1172">
        <v>2506067.98</v>
      </c>
      <c r="S805" s="1172">
        <v>2447815.63</v>
      </c>
      <c r="T805" s="1172">
        <v>2389563.2799999998</v>
      </c>
      <c r="U805" s="607"/>
      <c r="V805" s="607">
        <f t="shared" si="370"/>
        <v>2739077.38</v>
      </c>
      <c r="W805" s="1084"/>
      <c r="X805" s="1085"/>
      <c r="Y805" s="591">
        <f t="shared" si="401"/>
        <v>2389563.2799999998</v>
      </c>
      <c r="Z805" s="899">
        <f t="shared" si="401"/>
        <v>0</v>
      </c>
      <c r="AA805" s="899">
        <f t="shared" si="401"/>
        <v>0</v>
      </c>
      <c r="AB805" s="1080">
        <f t="shared" si="374"/>
        <v>0</v>
      </c>
      <c r="AC805" s="1079">
        <f t="shared" si="375"/>
        <v>0</v>
      </c>
      <c r="AD805" s="899">
        <f t="shared" si="389"/>
        <v>0</v>
      </c>
      <c r="AE805" s="903">
        <f t="shared" si="382"/>
        <v>0</v>
      </c>
      <c r="AF805" s="1080">
        <f t="shared" si="383"/>
        <v>0</v>
      </c>
      <c r="AG805" s="1081">
        <f t="shared" si="376"/>
        <v>0</v>
      </c>
      <c r="AH805" s="1079">
        <f t="shared" si="377"/>
        <v>0</v>
      </c>
      <c r="AI805" s="901">
        <f t="shared" si="394"/>
        <v>2739077.38</v>
      </c>
      <c r="AJ805" s="899">
        <f t="shared" si="394"/>
        <v>0</v>
      </c>
      <c r="AK805" s="899">
        <f t="shared" si="394"/>
        <v>0</v>
      </c>
      <c r="AL805" s="1080">
        <f t="shared" si="378"/>
        <v>0</v>
      </c>
      <c r="AM805" s="1079">
        <f t="shared" si="379"/>
        <v>0</v>
      </c>
      <c r="AN805" s="899">
        <f t="shared" si="402"/>
        <v>0</v>
      </c>
      <c r="AO805" s="899">
        <f t="shared" si="403"/>
        <v>0</v>
      </c>
      <c r="AP805" s="899">
        <f t="shared" si="380"/>
        <v>0</v>
      </c>
      <c r="AQ805" s="1081">
        <f t="shared" si="392"/>
        <v>0</v>
      </c>
      <c r="AR805" s="1079">
        <f t="shared" si="371"/>
        <v>0</v>
      </c>
      <c r="AS805" s="153"/>
      <c r="AT805" s="1082"/>
      <c r="AU805" s="523"/>
      <c r="AV805" s="1083" t="str">
        <f t="shared" si="372"/>
        <v>CA</v>
      </c>
      <c r="AW805" s="1083" t="str">
        <f t="shared" si="372"/>
        <v>CL</v>
      </c>
      <c r="AX805" s="1083" t="str">
        <f t="shared" si="372"/>
        <v>AIC</v>
      </c>
      <c r="AY805" s="1083" t="str">
        <f t="shared" si="396"/>
        <v>ERB</v>
      </c>
      <c r="AZ805" s="1083" t="str">
        <f t="shared" si="396"/>
        <v>GRB</v>
      </c>
      <c r="BA805" s="1083" t="str">
        <f t="shared" si="396"/>
        <v>Non-Op</v>
      </c>
      <c r="BC805" s="623"/>
      <c r="BD805" s="623"/>
      <c r="BF805" s="623"/>
      <c r="BG805" s="623"/>
      <c r="BH805" s="623"/>
      <c r="BI805" s="623"/>
      <c r="BJ805" s="623"/>
      <c r="BK805" s="623"/>
      <c r="BL805" s="623"/>
      <c r="BN805" s="634"/>
    </row>
    <row r="806" spans="1:66" s="638" customFormat="1" ht="12" customHeight="1">
      <c r="A806" s="651">
        <v>18603031</v>
      </c>
      <c r="B806" s="660" t="s">
        <v>4047</v>
      </c>
      <c r="C806" s="686" t="s">
        <v>2072</v>
      </c>
      <c r="D806" s="640" t="s">
        <v>3098</v>
      </c>
      <c r="E806" s="640"/>
      <c r="F806" s="639"/>
      <c r="G806" s="640"/>
      <c r="H806" s="1170">
        <v>0</v>
      </c>
      <c r="I806" s="1170">
        <v>0</v>
      </c>
      <c r="J806" s="1170">
        <v>0</v>
      </c>
      <c r="K806" s="1170">
        <v>0</v>
      </c>
      <c r="L806" s="1170">
        <v>0</v>
      </c>
      <c r="M806" s="1170">
        <v>0</v>
      </c>
      <c r="N806" s="1170">
        <v>0</v>
      </c>
      <c r="O806" s="1170">
        <v>0</v>
      </c>
      <c r="P806" s="1170">
        <v>0</v>
      </c>
      <c r="Q806" s="1170">
        <v>0</v>
      </c>
      <c r="R806" s="1170">
        <v>0</v>
      </c>
      <c r="S806" s="1170">
        <v>0</v>
      </c>
      <c r="T806" s="1170">
        <v>0</v>
      </c>
      <c r="U806" s="606"/>
      <c r="V806" s="606">
        <f t="shared" si="370"/>
        <v>0</v>
      </c>
      <c r="W806" s="1084"/>
      <c r="X806" s="1085"/>
      <c r="Y806" s="591">
        <f t="shared" si="401"/>
        <v>0</v>
      </c>
      <c r="Z806" s="899">
        <f t="shared" si="401"/>
        <v>0</v>
      </c>
      <c r="AA806" s="899">
        <f t="shared" si="401"/>
        <v>0</v>
      </c>
      <c r="AB806" s="1080">
        <f t="shared" si="374"/>
        <v>0</v>
      </c>
      <c r="AC806" s="1079">
        <f t="shared" si="375"/>
        <v>0</v>
      </c>
      <c r="AD806" s="899">
        <f t="shared" si="389"/>
        <v>0</v>
      </c>
      <c r="AE806" s="903">
        <f t="shared" si="382"/>
        <v>0</v>
      </c>
      <c r="AF806" s="1080">
        <f t="shared" si="383"/>
        <v>0</v>
      </c>
      <c r="AG806" s="1081">
        <f t="shared" si="376"/>
        <v>0</v>
      </c>
      <c r="AH806" s="1079">
        <f t="shared" si="377"/>
        <v>0</v>
      </c>
      <c r="AI806" s="901">
        <f t="shared" si="394"/>
        <v>0</v>
      </c>
      <c r="AJ806" s="899">
        <f t="shared" si="394"/>
        <v>0</v>
      </c>
      <c r="AK806" s="899">
        <f t="shared" si="394"/>
        <v>0</v>
      </c>
      <c r="AL806" s="1080">
        <f t="shared" si="378"/>
        <v>0</v>
      </c>
      <c r="AM806" s="1079">
        <f t="shared" si="379"/>
        <v>0</v>
      </c>
      <c r="AN806" s="899">
        <f t="shared" si="402"/>
        <v>0</v>
      </c>
      <c r="AO806" s="899">
        <f t="shared" si="403"/>
        <v>0</v>
      </c>
      <c r="AP806" s="899">
        <f t="shared" si="380"/>
        <v>0</v>
      </c>
      <c r="AQ806" s="1081">
        <f t="shared" si="392"/>
        <v>0</v>
      </c>
      <c r="AR806" s="1079">
        <f t="shared" si="371"/>
        <v>0</v>
      </c>
      <c r="AS806" s="153"/>
      <c r="AT806" s="1082" t="s">
        <v>3054</v>
      </c>
      <c r="AU806" s="523"/>
      <c r="AV806" s="1083" t="str">
        <f t="shared" si="372"/>
        <v>CA</v>
      </c>
      <c r="AW806" s="1083" t="str">
        <f t="shared" si="372"/>
        <v>CL</v>
      </c>
      <c r="AX806" s="1083" t="str">
        <f t="shared" si="372"/>
        <v>AIC</v>
      </c>
      <c r="AY806" s="1083" t="str">
        <f t="shared" si="396"/>
        <v>ERB</v>
      </c>
      <c r="AZ806" s="1083" t="str">
        <f t="shared" si="396"/>
        <v>GRB</v>
      </c>
      <c r="BA806" s="1083" t="str">
        <f t="shared" si="396"/>
        <v>Non-Op</v>
      </c>
      <c r="BC806" s="623"/>
      <c r="BD806" s="623"/>
      <c r="BF806" s="623"/>
      <c r="BG806" s="623"/>
      <c r="BH806" s="623"/>
      <c r="BI806" s="623"/>
      <c r="BJ806" s="623"/>
      <c r="BK806" s="623"/>
      <c r="BL806" s="623"/>
      <c r="BN806" s="634"/>
    </row>
    <row r="807" spans="1:66" s="638" customFormat="1" ht="12" customHeight="1">
      <c r="A807" s="643" t="s">
        <v>2900</v>
      </c>
      <c r="B807" s="644" t="s">
        <v>2900</v>
      </c>
      <c r="C807" s="634" t="s">
        <v>2996</v>
      </c>
      <c r="D807" s="635" t="s">
        <v>1381</v>
      </c>
      <c r="E807" s="635"/>
      <c r="F807" s="683">
        <v>43678</v>
      </c>
      <c r="G807" s="635"/>
      <c r="H807" s="1168">
        <v>254092.2</v>
      </c>
      <c r="I807" s="1168">
        <v>254092.2</v>
      </c>
      <c r="J807" s="1168">
        <v>254092.2</v>
      </c>
      <c r="K807" s="1168">
        <v>254092.2</v>
      </c>
      <c r="L807" s="1168">
        <v>254092.2</v>
      </c>
      <c r="M807" s="1168">
        <v>254092.2</v>
      </c>
      <c r="N807" s="1168">
        <v>254092.2</v>
      </c>
      <c r="O807" s="1168">
        <v>254092.2</v>
      </c>
      <c r="P807" s="1168">
        <v>254092.2</v>
      </c>
      <c r="Q807" s="1168">
        <v>254092.2</v>
      </c>
      <c r="R807" s="1168">
        <v>254092.2</v>
      </c>
      <c r="S807" s="1168">
        <v>254092.2</v>
      </c>
      <c r="T807" s="1168">
        <v>254092.2</v>
      </c>
      <c r="U807" s="567"/>
      <c r="V807" s="567">
        <f t="shared" si="370"/>
        <v>254092.20000000004</v>
      </c>
      <c r="W807" s="1092"/>
      <c r="X807" s="1093"/>
      <c r="Y807" s="591">
        <f t="shared" si="401"/>
        <v>0</v>
      </c>
      <c r="Z807" s="899">
        <f t="shared" si="401"/>
        <v>0</v>
      </c>
      <c r="AA807" s="899">
        <f t="shared" si="401"/>
        <v>254092.2</v>
      </c>
      <c r="AB807" s="1080">
        <f t="shared" si="374"/>
        <v>0</v>
      </c>
      <c r="AC807" s="1079">
        <f t="shared" si="375"/>
        <v>0</v>
      </c>
      <c r="AD807" s="899">
        <f t="shared" si="389"/>
        <v>0</v>
      </c>
      <c r="AE807" s="903">
        <f t="shared" si="382"/>
        <v>0</v>
      </c>
      <c r="AF807" s="1080">
        <f t="shared" si="383"/>
        <v>0</v>
      </c>
      <c r="AG807" s="1081">
        <f t="shared" si="376"/>
        <v>0</v>
      </c>
      <c r="AH807" s="1079">
        <f t="shared" si="377"/>
        <v>0</v>
      </c>
      <c r="AI807" s="901">
        <f t="shared" si="394"/>
        <v>0</v>
      </c>
      <c r="AJ807" s="899">
        <f t="shared" si="394"/>
        <v>0</v>
      </c>
      <c r="AK807" s="899">
        <f t="shared" si="394"/>
        <v>254092.20000000004</v>
      </c>
      <c r="AL807" s="1080">
        <f t="shared" si="378"/>
        <v>0</v>
      </c>
      <c r="AM807" s="1079">
        <f t="shared" si="379"/>
        <v>0</v>
      </c>
      <c r="AN807" s="899">
        <f t="shared" si="402"/>
        <v>0</v>
      </c>
      <c r="AO807" s="899">
        <f t="shared" si="403"/>
        <v>0</v>
      </c>
      <c r="AP807" s="899">
        <f t="shared" si="380"/>
        <v>0</v>
      </c>
      <c r="AQ807" s="1081">
        <f t="shared" si="392"/>
        <v>0</v>
      </c>
      <c r="AR807" s="1079">
        <f t="shared" si="371"/>
        <v>0</v>
      </c>
      <c r="AS807" s="153"/>
      <c r="AT807" s="1082"/>
      <c r="AU807" s="523"/>
      <c r="AV807" s="1083" t="str">
        <f t="shared" si="372"/>
        <v>CA</v>
      </c>
      <c r="AW807" s="1083" t="str">
        <f t="shared" si="372"/>
        <v>CL</v>
      </c>
      <c r="AX807" s="1083" t="str">
        <f t="shared" si="372"/>
        <v>AIC</v>
      </c>
      <c r="AY807" s="1083" t="str">
        <f t="shared" si="396"/>
        <v>ERB</v>
      </c>
      <c r="AZ807" s="1083" t="str">
        <f t="shared" si="396"/>
        <v>GRB</v>
      </c>
      <c r="BA807" s="1083" t="str">
        <f t="shared" si="396"/>
        <v>Non-Op</v>
      </c>
      <c r="BC807" s="623"/>
      <c r="BD807" s="623"/>
      <c r="BF807" s="623"/>
      <c r="BG807" s="623"/>
      <c r="BH807" s="623"/>
      <c r="BI807" s="623"/>
      <c r="BJ807" s="623"/>
      <c r="BK807" s="623"/>
      <c r="BL807" s="623"/>
      <c r="BN807" s="634"/>
    </row>
    <row r="808" spans="1:66" s="638" customFormat="1" ht="12" customHeight="1">
      <c r="A808" s="651" t="s">
        <v>2901</v>
      </c>
      <c r="B808" s="660" t="s">
        <v>2901</v>
      </c>
      <c r="C808" s="639" t="s">
        <v>2997</v>
      </c>
      <c r="D808" s="640" t="s">
        <v>3097</v>
      </c>
      <c r="E808" s="640"/>
      <c r="F808" s="653">
        <v>43617</v>
      </c>
      <c r="G808" s="640"/>
      <c r="H808" s="1170">
        <v>21666891</v>
      </c>
      <c r="I808" s="1170">
        <v>24857235</v>
      </c>
      <c r="J808" s="1170">
        <v>25299305</v>
      </c>
      <c r="K808" s="1170">
        <v>27772915</v>
      </c>
      <c r="L808" s="1170">
        <v>30246511</v>
      </c>
      <c r="M808" s="1170">
        <v>32720089</v>
      </c>
      <c r="N808" s="1170">
        <v>35188789</v>
      </c>
      <c r="O808" s="1170">
        <v>37662765</v>
      </c>
      <c r="P808" s="1170">
        <v>40215711</v>
      </c>
      <c r="Q808" s="1170">
        <v>42690037</v>
      </c>
      <c r="R808" s="1170">
        <v>0</v>
      </c>
      <c r="S808" s="1170">
        <v>0</v>
      </c>
      <c r="T808" s="1170">
        <v>0</v>
      </c>
      <c r="U808" s="606"/>
      <c r="V808" s="606">
        <f t="shared" si="370"/>
        <v>25623900.208333332</v>
      </c>
      <c r="W808" s="1088" t="s">
        <v>1987</v>
      </c>
      <c r="X808" s="1088" t="s">
        <v>3051</v>
      </c>
      <c r="Y808" s="591">
        <f t="shared" si="401"/>
        <v>0</v>
      </c>
      <c r="Z808" s="899">
        <f t="shared" si="401"/>
        <v>0</v>
      </c>
      <c r="AA808" s="899">
        <f t="shared" si="401"/>
        <v>0</v>
      </c>
      <c r="AB808" s="1080">
        <f t="shared" si="374"/>
        <v>0</v>
      </c>
      <c r="AC808" s="1079">
        <f t="shared" si="375"/>
        <v>0</v>
      </c>
      <c r="AD808" s="899">
        <f t="shared" si="389"/>
        <v>0</v>
      </c>
      <c r="AE808" s="903">
        <f t="shared" si="382"/>
        <v>0</v>
      </c>
      <c r="AF808" s="1080">
        <f t="shared" si="383"/>
        <v>0</v>
      </c>
      <c r="AG808" s="1081">
        <f t="shared" si="376"/>
        <v>0</v>
      </c>
      <c r="AH808" s="1079">
        <f t="shared" si="377"/>
        <v>0</v>
      </c>
      <c r="AI808" s="901">
        <f t="shared" ref="AI808:AK827" si="404">IF($D808=AI$5,$V808,0)</f>
        <v>0</v>
      </c>
      <c r="AJ808" s="899">
        <f t="shared" si="404"/>
        <v>0</v>
      </c>
      <c r="AK808" s="899">
        <f t="shared" si="404"/>
        <v>0</v>
      </c>
      <c r="AL808" s="1080">
        <f t="shared" si="378"/>
        <v>25623900.208333332</v>
      </c>
      <c r="AM808" s="1079">
        <f t="shared" si="379"/>
        <v>0</v>
      </c>
      <c r="AN808" s="899">
        <f t="shared" si="402"/>
        <v>16975833.888020832</v>
      </c>
      <c r="AO808" s="899">
        <f t="shared" si="403"/>
        <v>8648066.3203125</v>
      </c>
      <c r="AP808" s="899">
        <f t="shared" si="380"/>
        <v>0</v>
      </c>
      <c r="AQ808" s="1081">
        <f t="shared" ref="AQ808" si="405">SUM(AN808:AP808)</f>
        <v>25623900.208333332</v>
      </c>
      <c r="AR808" s="1079">
        <f t="shared" si="371"/>
        <v>0</v>
      </c>
      <c r="AS808" s="153"/>
      <c r="AT808" s="1082" t="s">
        <v>3054</v>
      </c>
      <c r="AU808" s="523"/>
      <c r="AV808" s="1083" t="str">
        <f t="shared" si="372"/>
        <v>CA</v>
      </c>
      <c r="AW808" s="1083" t="str">
        <f t="shared" si="372"/>
        <v>CL</v>
      </c>
      <c r="AX808" s="1083" t="str">
        <f t="shared" si="372"/>
        <v>AIC</v>
      </c>
      <c r="AY808" s="1083" t="str">
        <f t="shared" si="396"/>
        <v>ERB</v>
      </c>
      <c r="AZ808" s="1083" t="str">
        <f t="shared" si="396"/>
        <v>GRB</v>
      </c>
      <c r="BA808" s="1083" t="str">
        <f t="shared" si="396"/>
        <v>Non-Op</v>
      </c>
      <c r="BC808" s="623"/>
      <c r="BD808" s="623"/>
      <c r="BF808" s="623"/>
      <c r="BG808" s="623"/>
      <c r="BH808" s="623"/>
      <c r="BI808" s="623"/>
      <c r="BJ808" s="623"/>
      <c r="BK808" s="623"/>
      <c r="BL808" s="623"/>
      <c r="BN808" s="634"/>
    </row>
    <row r="809" spans="1:66" s="638" customFormat="1" ht="12" customHeight="1">
      <c r="A809" s="643">
        <v>18603041</v>
      </c>
      <c r="B809" s="644" t="s">
        <v>4048</v>
      </c>
      <c r="C809" s="634" t="s">
        <v>2073</v>
      </c>
      <c r="D809" s="635" t="s">
        <v>3098</v>
      </c>
      <c r="E809" s="635"/>
      <c r="F809" s="634"/>
      <c r="G809" s="635"/>
      <c r="H809" s="1168">
        <v>0</v>
      </c>
      <c r="I809" s="1168">
        <v>0</v>
      </c>
      <c r="J809" s="1168">
        <v>0</v>
      </c>
      <c r="K809" s="1168">
        <v>0</v>
      </c>
      <c r="L809" s="1168">
        <v>0</v>
      </c>
      <c r="M809" s="1168">
        <v>0</v>
      </c>
      <c r="N809" s="1168">
        <v>0</v>
      </c>
      <c r="O809" s="1168">
        <v>0</v>
      </c>
      <c r="P809" s="1168">
        <v>0</v>
      </c>
      <c r="Q809" s="1168">
        <v>0</v>
      </c>
      <c r="R809" s="1168">
        <v>0</v>
      </c>
      <c r="S809" s="1168">
        <v>0</v>
      </c>
      <c r="T809" s="1168">
        <v>0</v>
      </c>
      <c r="U809" s="567"/>
      <c r="V809" s="567">
        <f t="shared" si="370"/>
        <v>0</v>
      </c>
      <c r="W809" s="1084"/>
      <c r="X809" s="1085"/>
      <c r="Y809" s="591">
        <f t="shared" si="401"/>
        <v>0</v>
      </c>
      <c r="Z809" s="899">
        <f t="shared" si="401"/>
        <v>0</v>
      </c>
      <c r="AA809" s="899">
        <f t="shared" si="401"/>
        <v>0</v>
      </c>
      <c r="AB809" s="1080">
        <f t="shared" si="374"/>
        <v>0</v>
      </c>
      <c r="AC809" s="1079">
        <f t="shared" si="375"/>
        <v>0</v>
      </c>
      <c r="AD809" s="899">
        <f t="shared" si="389"/>
        <v>0</v>
      </c>
      <c r="AE809" s="903">
        <f t="shared" si="382"/>
        <v>0</v>
      </c>
      <c r="AF809" s="1080">
        <f t="shared" si="383"/>
        <v>0</v>
      </c>
      <c r="AG809" s="1081">
        <f t="shared" si="376"/>
        <v>0</v>
      </c>
      <c r="AH809" s="1079">
        <f t="shared" si="377"/>
        <v>0</v>
      </c>
      <c r="AI809" s="901">
        <f t="shared" si="404"/>
        <v>0</v>
      </c>
      <c r="AJ809" s="899">
        <f t="shared" si="404"/>
        <v>0</v>
      </c>
      <c r="AK809" s="899">
        <f t="shared" si="404"/>
        <v>0</v>
      </c>
      <c r="AL809" s="1080">
        <f t="shared" si="378"/>
        <v>0</v>
      </c>
      <c r="AM809" s="1079">
        <f t="shared" si="379"/>
        <v>0</v>
      </c>
      <c r="AN809" s="899">
        <f t="shared" si="402"/>
        <v>0</v>
      </c>
      <c r="AO809" s="899">
        <f t="shared" si="403"/>
        <v>0</v>
      </c>
      <c r="AP809" s="899">
        <f t="shared" si="380"/>
        <v>0</v>
      </c>
      <c r="AQ809" s="1081">
        <f t="shared" si="392"/>
        <v>0</v>
      </c>
      <c r="AR809" s="1079">
        <f t="shared" si="371"/>
        <v>0</v>
      </c>
      <c r="AS809" s="153"/>
      <c r="AT809" s="1082"/>
      <c r="AU809" s="523"/>
      <c r="AV809" s="1083" t="str">
        <f t="shared" si="372"/>
        <v>CA</v>
      </c>
      <c r="AW809" s="1083" t="str">
        <f t="shared" si="372"/>
        <v>CL</v>
      </c>
      <c r="AX809" s="1083" t="str">
        <f t="shared" si="372"/>
        <v>AIC</v>
      </c>
      <c r="AY809" s="1083" t="str">
        <f t="shared" si="396"/>
        <v>ERB</v>
      </c>
      <c r="AZ809" s="1083" t="str">
        <f t="shared" si="396"/>
        <v>GRB</v>
      </c>
      <c r="BA809" s="1083" t="str">
        <f t="shared" si="396"/>
        <v>Non-Op</v>
      </c>
      <c r="BC809" s="623"/>
      <c r="BD809" s="623"/>
      <c r="BF809" s="623"/>
      <c r="BG809" s="623"/>
      <c r="BH809" s="623"/>
      <c r="BI809" s="623"/>
      <c r="BJ809" s="623"/>
      <c r="BK809" s="623"/>
      <c r="BL809" s="623"/>
      <c r="BN809" s="634"/>
    </row>
    <row r="810" spans="1:66" s="638" customFormat="1" ht="12" customHeight="1">
      <c r="A810" s="655" t="s">
        <v>2902</v>
      </c>
      <c r="B810" s="652" t="s">
        <v>2902</v>
      </c>
      <c r="C810" s="659" t="s">
        <v>2998</v>
      </c>
      <c r="D810" s="640" t="s">
        <v>1384</v>
      </c>
      <c r="E810" s="640"/>
      <c r="F810" s="653">
        <v>43617</v>
      </c>
      <c r="G810" s="640"/>
      <c r="H810" s="1172">
        <v>481484</v>
      </c>
      <c r="I810" s="1172">
        <v>615047</v>
      </c>
      <c r="J810" s="1172">
        <v>734583</v>
      </c>
      <c r="K810" s="1172">
        <v>1122679</v>
      </c>
      <c r="L810" s="1172">
        <v>1333484</v>
      </c>
      <c r="M810" s="1172">
        <v>1562267</v>
      </c>
      <c r="N810" s="1172">
        <v>1809028</v>
      </c>
      <c r="O810" s="1172">
        <v>869398</v>
      </c>
      <c r="P810" s="1172">
        <v>984348</v>
      </c>
      <c r="Q810" s="1172">
        <v>1106370</v>
      </c>
      <c r="R810" s="1172">
        <v>0</v>
      </c>
      <c r="S810" s="1172">
        <v>0</v>
      </c>
      <c r="T810" s="1172">
        <v>0</v>
      </c>
      <c r="U810" s="607"/>
      <c r="V810" s="607">
        <f t="shared" si="370"/>
        <v>864828.83333333337</v>
      </c>
      <c r="W810" s="1088"/>
      <c r="X810" s="1088"/>
      <c r="Y810" s="591">
        <f t="shared" si="401"/>
        <v>0</v>
      </c>
      <c r="Z810" s="899">
        <f t="shared" si="401"/>
        <v>0</v>
      </c>
      <c r="AA810" s="899">
        <f t="shared" si="401"/>
        <v>0</v>
      </c>
      <c r="AB810" s="1080">
        <f t="shared" si="374"/>
        <v>0</v>
      </c>
      <c r="AC810" s="1079">
        <f t="shared" si="375"/>
        <v>0</v>
      </c>
      <c r="AD810" s="899">
        <f t="shared" si="389"/>
        <v>0</v>
      </c>
      <c r="AE810" s="903">
        <f t="shared" si="382"/>
        <v>0</v>
      </c>
      <c r="AF810" s="1080">
        <f t="shared" si="383"/>
        <v>0</v>
      </c>
      <c r="AG810" s="1081">
        <f t="shared" si="376"/>
        <v>0</v>
      </c>
      <c r="AH810" s="1079">
        <f t="shared" si="377"/>
        <v>0</v>
      </c>
      <c r="AI810" s="901">
        <f t="shared" si="404"/>
        <v>0</v>
      </c>
      <c r="AJ810" s="899">
        <f t="shared" si="404"/>
        <v>0</v>
      </c>
      <c r="AK810" s="899">
        <f t="shared" si="404"/>
        <v>0</v>
      </c>
      <c r="AL810" s="1080">
        <f t="shared" si="378"/>
        <v>864828.83333333337</v>
      </c>
      <c r="AM810" s="1079">
        <f t="shared" si="379"/>
        <v>0</v>
      </c>
      <c r="AN810" s="899">
        <f t="shared" si="402"/>
        <v>0</v>
      </c>
      <c r="AO810" s="899">
        <f t="shared" si="403"/>
        <v>0</v>
      </c>
      <c r="AP810" s="899">
        <f t="shared" si="380"/>
        <v>864828.83333333337</v>
      </c>
      <c r="AQ810" s="1081">
        <f t="shared" ref="AQ810" si="406">SUM(AN810:AP810)</f>
        <v>864828.83333333337</v>
      </c>
      <c r="AR810" s="1079">
        <f t="shared" si="371"/>
        <v>0</v>
      </c>
      <c r="AS810" s="153"/>
      <c r="AT810" s="1082" t="s">
        <v>3054</v>
      </c>
      <c r="AU810" s="523"/>
      <c r="AV810" s="1083" t="str">
        <f t="shared" si="372"/>
        <v>CA</v>
      </c>
      <c r="AW810" s="1083" t="str">
        <f t="shared" si="372"/>
        <v>CL</v>
      </c>
      <c r="AX810" s="1083" t="str">
        <f t="shared" si="372"/>
        <v>AIC</v>
      </c>
      <c r="AY810" s="1083" t="str">
        <f t="shared" si="396"/>
        <v>ERB</v>
      </c>
      <c r="AZ810" s="1083" t="str">
        <f t="shared" si="396"/>
        <v>GRB</v>
      </c>
      <c r="BA810" s="1083" t="str">
        <f t="shared" si="396"/>
        <v>Non-Op</v>
      </c>
      <c r="BC810" s="623"/>
      <c r="BD810" s="623"/>
      <c r="BF810" s="623"/>
      <c r="BG810" s="623"/>
      <c r="BH810" s="623"/>
      <c r="BI810" s="623"/>
      <c r="BJ810" s="623"/>
      <c r="BK810" s="623"/>
      <c r="BL810" s="623"/>
      <c r="BN810" s="634"/>
    </row>
    <row r="811" spans="1:66" s="638" customFormat="1" ht="12" customHeight="1">
      <c r="A811" s="643">
        <v>18603051</v>
      </c>
      <c r="B811" s="644" t="s">
        <v>4049</v>
      </c>
      <c r="C811" s="634" t="s">
        <v>2074</v>
      </c>
      <c r="D811" s="635" t="s">
        <v>3098</v>
      </c>
      <c r="E811" s="635"/>
      <c r="F811" s="634"/>
      <c r="G811" s="635"/>
      <c r="H811" s="1168">
        <v>0</v>
      </c>
      <c r="I811" s="1168">
        <v>0</v>
      </c>
      <c r="J811" s="1168">
        <v>0</v>
      </c>
      <c r="K811" s="1168">
        <v>0</v>
      </c>
      <c r="L811" s="1168">
        <v>0</v>
      </c>
      <c r="M811" s="1168">
        <v>0</v>
      </c>
      <c r="N811" s="1168">
        <v>0</v>
      </c>
      <c r="O811" s="1168">
        <v>0</v>
      </c>
      <c r="P811" s="1168">
        <v>0</v>
      </c>
      <c r="Q811" s="1168">
        <v>0</v>
      </c>
      <c r="R811" s="1168">
        <v>0</v>
      </c>
      <c r="S811" s="1168">
        <v>0</v>
      </c>
      <c r="T811" s="1168">
        <v>0</v>
      </c>
      <c r="U811" s="567"/>
      <c r="V811" s="567">
        <f t="shared" si="370"/>
        <v>0</v>
      </c>
      <c r="W811" s="1084"/>
      <c r="X811" s="1085"/>
      <c r="Y811" s="591">
        <f t="shared" si="401"/>
        <v>0</v>
      </c>
      <c r="Z811" s="899">
        <f t="shared" si="401"/>
        <v>0</v>
      </c>
      <c r="AA811" s="899">
        <f t="shared" si="401"/>
        <v>0</v>
      </c>
      <c r="AB811" s="1080">
        <f t="shared" si="374"/>
        <v>0</v>
      </c>
      <c r="AC811" s="1079">
        <f t="shared" si="375"/>
        <v>0</v>
      </c>
      <c r="AD811" s="899">
        <f t="shared" si="389"/>
        <v>0</v>
      </c>
      <c r="AE811" s="903">
        <f t="shared" si="382"/>
        <v>0</v>
      </c>
      <c r="AF811" s="1080">
        <f t="shared" si="383"/>
        <v>0</v>
      </c>
      <c r="AG811" s="1081">
        <f t="shared" si="376"/>
        <v>0</v>
      </c>
      <c r="AH811" s="1079">
        <f t="shared" si="377"/>
        <v>0</v>
      </c>
      <c r="AI811" s="901">
        <f t="shared" si="404"/>
        <v>0</v>
      </c>
      <c r="AJ811" s="899">
        <f t="shared" si="404"/>
        <v>0</v>
      </c>
      <c r="AK811" s="899">
        <f t="shared" si="404"/>
        <v>0</v>
      </c>
      <c r="AL811" s="1080">
        <f t="shared" si="378"/>
        <v>0</v>
      </c>
      <c r="AM811" s="1079">
        <f t="shared" si="379"/>
        <v>0</v>
      </c>
      <c r="AN811" s="899">
        <f t="shared" si="402"/>
        <v>0</v>
      </c>
      <c r="AO811" s="899">
        <f t="shared" si="403"/>
        <v>0</v>
      </c>
      <c r="AP811" s="899">
        <f t="shared" si="380"/>
        <v>0</v>
      </c>
      <c r="AQ811" s="1081">
        <f t="shared" si="392"/>
        <v>0</v>
      </c>
      <c r="AR811" s="1079">
        <f t="shared" si="371"/>
        <v>0</v>
      </c>
      <c r="AS811" s="153"/>
      <c r="AT811" s="1082"/>
      <c r="AU811" s="523"/>
      <c r="AV811" s="1083" t="str">
        <f t="shared" si="372"/>
        <v>CA</v>
      </c>
      <c r="AW811" s="1083" t="str">
        <f t="shared" si="372"/>
        <v>CL</v>
      </c>
      <c r="AX811" s="1083" t="str">
        <f t="shared" si="372"/>
        <v>AIC</v>
      </c>
      <c r="AY811" s="1083" t="str">
        <f t="shared" si="396"/>
        <v>ERB</v>
      </c>
      <c r="AZ811" s="1083" t="str">
        <f t="shared" si="396"/>
        <v>GRB</v>
      </c>
      <c r="BA811" s="1083" t="str">
        <f t="shared" si="396"/>
        <v>Non-Op</v>
      </c>
      <c r="BC811" s="623"/>
      <c r="BD811" s="623"/>
      <c r="BF811" s="623"/>
      <c r="BG811" s="623"/>
      <c r="BH811" s="623"/>
      <c r="BI811" s="623"/>
      <c r="BJ811" s="623"/>
      <c r="BK811" s="623"/>
      <c r="BL811" s="623"/>
      <c r="BN811" s="634"/>
    </row>
    <row r="812" spans="1:66" s="638" customFormat="1" ht="12" customHeight="1">
      <c r="A812" s="655" t="s">
        <v>3186</v>
      </c>
      <c r="B812" s="652" t="s">
        <v>3186</v>
      </c>
      <c r="C812" s="659" t="s">
        <v>3187</v>
      </c>
      <c r="D812" s="640" t="s">
        <v>1384</v>
      </c>
      <c r="E812" s="640"/>
      <c r="F812" s="653">
        <v>43862</v>
      </c>
      <c r="G812" s="640"/>
      <c r="H812" s="1172"/>
      <c r="I812" s="1172"/>
      <c r="J812" s="1172">
        <v>2751809</v>
      </c>
      <c r="K812" s="1172">
        <v>3510694</v>
      </c>
      <c r="L812" s="1172">
        <v>4310677</v>
      </c>
      <c r="M812" s="1172">
        <v>5114464</v>
      </c>
      <c r="N812" s="1172">
        <v>5920297</v>
      </c>
      <c r="O812" s="1172">
        <v>6732976</v>
      </c>
      <c r="P812" s="1172">
        <v>7854599</v>
      </c>
      <c r="Q812" s="1172">
        <v>9318415</v>
      </c>
      <c r="R812" s="1172">
        <v>1698119</v>
      </c>
      <c r="S812" s="1172">
        <v>2198151</v>
      </c>
      <c r="T812" s="1172">
        <v>2760347</v>
      </c>
      <c r="U812" s="607"/>
      <c r="V812" s="607">
        <f t="shared" si="370"/>
        <v>4232531.208333333</v>
      </c>
      <c r="W812" s="1092"/>
      <c r="X812" s="1093"/>
      <c r="Y812" s="591">
        <f t="shared" si="401"/>
        <v>0</v>
      </c>
      <c r="Z812" s="899">
        <f t="shared" si="401"/>
        <v>0</v>
      </c>
      <c r="AA812" s="899">
        <f t="shared" si="401"/>
        <v>0</v>
      </c>
      <c r="AB812" s="1080">
        <f t="shared" si="374"/>
        <v>2760347</v>
      </c>
      <c r="AC812" s="1079">
        <f t="shared" si="375"/>
        <v>0</v>
      </c>
      <c r="AD812" s="899">
        <f t="shared" si="389"/>
        <v>0</v>
      </c>
      <c r="AE812" s="903">
        <f t="shared" si="382"/>
        <v>0</v>
      </c>
      <c r="AF812" s="1080">
        <f t="shared" si="383"/>
        <v>2760347</v>
      </c>
      <c r="AG812" s="1081">
        <f t="shared" si="376"/>
        <v>2760347</v>
      </c>
      <c r="AH812" s="1079">
        <f t="shared" si="377"/>
        <v>0</v>
      </c>
      <c r="AI812" s="901">
        <f t="shared" si="404"/>
        <v>0</v>
      </c>
      <c r="AJ812" s="899">
        <f t="shared" si="404"/>
        <v>0</v>
      </c>
      <c r="AK812" s="899">
        <f t="shared" si="404"/>
        <v>0</v>
      </c>
      <c r="AL812" s="1080">
        <f t="shared" si="378"/>
        <v>4232531.208333333</v>
      </c>
      <c r="AM812" s="1079">
        <f t="shared" si="379"/>
        <v>0</v>
      </c>
      <c r="AN812" s="899">
        <f t="shared" si="402"/>
        <v>0</v>
      </c>
      <c r="AO812" s="899">
        <f t="shared" si="403"/>
        <v>0</v>
      </c>
      <c r="AP812" s="899">
        <f t="shared" si="380"/>
        <v>4232531.208333333</v>
      </c>
      <c r="AQ812" s="1081">
        <f t="shared" ref="AQ812" si="407">SUM(AN812:AP812)</f>
        <v>4232531.208333333</v>
      </c>
      <c r="AR812" s="1079">
        <f t="shared" si="371"/>
        <v>0</v>
      </c>
      <c r="AS812" s="153"/>
      <c r="AT812" s="1082" t="s">
        <v>3054</v>
      </c>
      <c r="AU812" s="523"/>
      <c r="AV812" s="1083" t="str">
        <f t="shared" si="372"/>
        <v>CA</v>
      </c>
      <c r="AW812" s="1083" t="str">
        <f t="shared" si="372"/>
        <v>CL</v>
      </c>
      <c r="AX812" s="1083" t="str">
        <f t="shared" si="372"/>
        <v>AIC</v>
      </c>
      <c r="AY812" s="1083" t="str">
        <f t="shared" si="396"/>
        <v>ERB</v>
      </c>
      <c r="AZ812" s="1083" t="str">
        <f t="shared" si="396"/>
        <v>GRB</v>
      </c>
      <c r="BA812" s="1083" t="str">
        <f t="shared" si="396"/>
        <v>Non-Op</v>
      </c>
      <c r="BC812" s="623"/>
      <c r="BD812" s="623"/>
      <c r="BF812" s="623"/>
      <c r="BG812" s="623"/>
      <c r="BH812" s="623"/>
      <c r="BI812" s="623"/>
      <c r="BJ812" s="623"/>
      <c r="BK812" s="623"/>
      <c r="BL812" s="623"/>
      <c r="BN812" s="634"/>
    </row>
    <row r="813" spans="1:66" s="638" customFormat="1" ht="12" customHeight="1">
      <c r="A813" s="643">
        <v>18603061</v>
      </c>
      <c r="B813" s="644" t="s">
        <v>4050</v>
      </c>
      <c r="C813" s="634" t="s">
        <v>2075</v>
      </c>
      <c r="D813" s="635" t="s">
        <v>3098</v>
      </c>
      <c r="E813" s="635"/>
      <c r="F813" s="634"/>
      <c r="G813" s="635"/>
      <c r="H813" s="1168">
        <v>1803707.77</v>
      </c>
      <c r="I813" s="1168">
        <v>1783666.58</v>
      </c>
      <c r="J813" s="1168">
        <v>1763625.39</v>
      </c>
      <c r="K813" s="1168">
        <v>1743584.2</v>
      </c>
      <c r="L813" s="1168">
        <v>1723543.01</v>
      </c>
      <c r="M813" s="1168">
        <v>1703501.82</v>
      </c>
      <c r="N813" s="1168">
        <v>1683460.63</v>
      </c>
      <c r="O813" s="1168">
        <v>1663419.44</v>
      </c>
      <c r="P813" s="1168">
        <v>1643378.25</v>
      </c>
      <c r="Q813" s="1168">
        <v>1623337.06</v>
      </c>
      <c r="R813" s="1168">
        <v>1603295.87</v>
      </c>
      <c r="S813" s="1168">
        <v>1583254.68</v>
      </c>
      <c r="T813" s="1168">
        <v>1563213.49</v>
      </c>
      <c r="U813" s="567"/>
      <c r="V813" s="567">
        <f t="shared" si="370"/>
        <v>1683460.63</v>
      </c>
      <c r="W813" s="1084"/>
      <c r="X813" s="1085"/>
      <c r="Y813" s="591">
        <f t="shared" si="401"/>
        <v>1563213.49</v>
      </c>
      <c r="Z813" s="899">
        <f t="shared" si="401"/>
        <v>0</v>
      </c>
      <c r="AA813" s="899">
        <f t="shared" si="401"/>
        <v>0</v>
      </c>
      <c r="AB813" s="1080">
        <f t="shared" si="374"/>
        <v>0</v>
      </c>
      <c r="AC813" s="1079">
        <f t="shared" si="375"/>
        <v>0</v>
      </c>
      <c r="AD813" s="899">
        <f t="shared" si="389"/>
        <v>0</v>
      </c>
      <c r="AE813" s="903">
        <f t="shared" si="382"/>
        <v>0</v>
      </c>
      <c r="AF813" s="1080">
        <f t="shared" si="383"/>
        <v>0</v>
      </c>
      <c r="AG813" s="1081">
        <f t="shared" si="376"/>
        <v>0</v>
      </c>
      <c r="AH813" s="1079">
        <f t="shared" si="377"/>
        <v>0</v>
      </c>
      <c r="AI813" s="901">
        <f t="shared" si="404"/>
        <v>1683460.63</v>
      </c>
      <c r="AJ813" s="899">
        <f t="shared" si="404"/>
        <v>0</v>
      </c>
      <c r="AK813" s="899">
        <f t="shared" si="404"/>
        <v>0</v>
      </c>
      <c r="AL813" s="1080">
        <f t="shared" si="378"/>
        <v>0</v>
      </c>
      <c r="AM813" s="1079">
        <f t="shared" si="379"/>
        <v>0</v>
      </c>
      <c r="AN813" s="899">
        <f t="shared" si="402"/>
        <v>0</v>
      </c>
      <c r="AO813" s="899">
        <f t="shared" si="403"/>
        <v>0</v>
      </c>
      <c r="AP813" s="899">
        <f t="shared" si="380"/>
        <v>0</v>
      </c>
      <c r="AQ813" s="1081">
        <f t="shared" si="392"/>
        <v>0</v>
      </c>
      <c r="AR813" s="1079">
        <f t="shared" si="371"/>
        <v>0</v>
      </c>
      <c r="AS813" s="153"/>
      <c r="AT813" s="1082" t="s">
        <v>2777</v>
      </c>
      <c r="AU813" s="523"/>
      <c r="AV813" s="1083" t="str">
        <f t="shared" si="372"/>
        <v>CA</v>
      </c>
      <c r="AW813" s="1083" t="str">
        <f t="shared" si="372"/>
        <v>CL</v>
      </c>
      <c r="AX813" s="1083" t="str">
        <f t="shared" si="372"/>
        <v>AIC</v>
      </c>
      <c r="AY813" s="1083" t="str">
        <f t="shared" si="396"/>
        <v>ERB</v>
      </c>
      <c r="AZ813" s="1083" t="str">
        <f t="shared" si="396"/>
        <v>GRB</v>
      </c>
      <c r="BA813" s="1083" t="str">
        <f t="shared" si="396"/>
        <v>Non-Op</v>
      </c>
      <c r="BC813" s="623"/>
      <c r="BD813" s="623"/>
      <c r="BF813" s="623"/>
      <c r="BG813" s="623"/>
      <c r="BH813" s="623"/>
      <c r="BI813" s="623"/>
      <c r="BJ813" s="623"/>
      <c r="BK813" s="623"/>
      <c r="BL813" s="623"/>
      <c r="BN813" s="634"/>
    </row>
    <row r="814" spans="1:66" s="638" customFormat="1" ht="12" customHeight="1">
      <c r="A814" s="643" t="s">
        <v>3188</v>
      </c>
      <c r="B814" s="644" t="s">
        <v>3188</v>
      </c>
      <c r="C814" s="634" t="s">
        <v>3189</v>
      </c>
      <c r="D814" s="635" t="s">
        <v>1384</v>
      </c>
      <c r="E814" s="635"/>
      <c r="F814" s="683">
        <v>43862</v>
      </c>
      <c r="G814" s="635"/>
      <c r="H814" s="1168"/>
      <c r="I814" s="1168"/>
      <c r="J814" s="1168">
        <v>32186</v>
      </c>
      <c r="K814" s="1168">
        <v>63500</v>
      </c>
      <c r="L814" s="1168">
        <v>91923</v>
      </c>
      <c r="M814" s="1168">
        <v>126174</v>
      </c>
      <c r="N814" s="1168">
        <v>166274</v>
      </c>
      <c r="O814" s="1168">
        <v>93098</v>
      </c>
      <c r="P814" s="1168">
        <v>115549</v>
      </c>
      <c r="Q814" s="1168">
        <v>142184</v>
      </c>
      <c r="R814" s="1168">
        <v>14268</v>
      </c>
      <c r="S814" s="1168">
        <v>20221</v>
      </c>
      <c r="T814" s="1168">
        <v>27697</v>
      </c>
      <c r="U814" s="567"/>
      <c r="V814" s="567">
        <f t="shared" ref="V814:V877" si="408">(H814+T814+SUM(I814:S814)*2)/24</f>
        <v>73268.791666666672</v>
      </c>
      <c r="W814" s="1092"/>
      <c r="X814" s="1093"/>
      <c r="Y814" s="591">
        <f t="shared" si="401"/>
        <v>0</v>
      </c>
      <c r="Z814" s="899">
        <f t="shared" si="401"/>
        <v>0</v>
      </c>
      <c r="AA814" s="899">
        <f t="shared" si="401"/>
        <v>0</v>
      </c>
      <c r="AB814" s="1080">
        <f t="shared" si="374"/>
        <v>27697</v>
      </c>
      <c r="AC814" s="1079">
        <f t="shared" si="375"/>
        <v>0</v>
      </c>
      <c r="AD814" s="899">
        <f t="shared" si="389"/>
        <v>0</v>
      </c>
      <c r="AE814" s="903">
        <f t="shared" si="382"/>
        <v>0</v>
      </c>
      <c r="AF814" s="1080">
        <f t="shared" si="383"/>
        <v>27697</v>
      </c>
      <c r="AG814" s="1081">
        <f t="shared" si="376"/>
        <v>27697</v>
      </c>
      <c r="AH814" s="1079">
        <f t="shared" si="377"/>
        <v>0</v>
      </c>
      <c r="AI814" s="901">
        <f t="shared" si="404"/>
        <v>0</v>
      </c>
      <c r="AJ814" s="899">
        <f t="shared" si="404"/>
        <v>0</v>
      </c>
      <c r="AK814" s="899">
        <f t="shared" si="404"/>
        <v>0</v>
      </c>
      <c r="AL814" s="1080">
        <f t="shared" si="378"/>
        <v>73268.791666666672</v>
      </c>
      <c r="AM814" s="1079">
        <f t="shared" si="379"/>
        <v>0</v>
      </c>
      <c r="AN814" s="899">
        <f t="shared" si="402"/>
        <v>0</v>
      </c>
      <c r="AO814" s="899">
        <f t="shared" si="403"/>
        <v>0</v>
      </c>
      <c r="AP814" s="899">
        <f t="shared" si="380"/>
        <v>73268.791666666672</v>
      </c>
      <c r="AQ814" s="1081">
        <f t="shared" ref="AQ814" si="409">SUM(AN814:AP814)</f>
        <v>73268.791666666672</v>
      </c>
      <c r="AR814" s="1079">
        <f t="shared" si="371"/>
        <v>0</v>
      </c>
      <c r="AS814" s="153"/>
      <c r="AT814" s="1082"/>
      <c r="AU814" s="523"/>
      <c r="AV814" s="1083" t="str">
        <f t="shared" si="372"/>
        <v>CA</v>
      </c>
      <c r="AW814" s="1083" t="str">
        <f t="shared" si="372"/>
        <v>CL</v>
      </c>
      <c r="AX814" s="1083" t="str">
        <f t="shared" si="372"/>
        <v>AIC</v>
      </c>
      <c r="AY814" s="1083" t="str">
        <f t="shared" si="396"/>
        <v>ERB</v>
      </c>
      <c r="AZ814" s="1083" t="str">
        <f t="shared" si="396"/>
        <v>GRB</v>
      </c>
      <c r="BA814" s="1083" t="str">
        <f t="shared" si="396"/>
        <v>Non-Op</v>
      </c>
      <c r="BC814" s="623"/>
      <c r="BD814" s="623"/>
      <c r="BF814" s="623"/>
      <c r="BG814" s="623"/>
      <c r="BH814" s="623"/>
      <c r="BI814" s="623"/>
      <c r="BJ814" s="623"/>
      <c r="BK814" s="623"/>
      <c r="BL814" s="623"/>
      <c r="BN814" s="634"/>
    </row>
    <row r="815" spans="1:66" s="638" customFormat="1" ht="12" customHeight="1">
      <c r="A815" s="676">
        <v>18603072</v>
      </c>
      <c r="B815" s="635" t="s">
        <v>4051</v>
      </c>
      <c r="C815" s="634" t="s">
        <v>2076</v>
      </c>
      <c r="D815" s="635" t="s">
        <v>1384</v>
      </c>
      <c r="E815" s="635"/>
      <c r="F815" s="634"/>
      <c r="G815" s="635"/>
      <c r="H815" s="1168">
        <v>0</v>
      </c>
      <c r="I815" s="1168">
        <v>0</v>
      </c>
      <c r="J815" s="1168">
        <v>0</v>
      </c>
      <c r="K815" s="1168">
        <v>0</v>
      </c>
      <c r="L815" s="1168">
        <v>0</v>
      </c>
      <c r="M815" s="1168">
        <v>0</v>
      </c>
      <c r="N815" s="1168">
        <v>0</v>
      </c>
      <c r="O815" s="1168">
        <v>0</v>
      </c>
      <c r="P815" s="1168">
        <v>0</v>
      </c>
      <c r="Q815" s="1168">
        <v>0</v>
      </c>
      <c r="R815" s="1168">
        <v>0</v>
      </c>
      <c r="S815" s="1168">
        <v>0</v>
      </c>
      <c r="T815" s="1168">
        <v>0</v>
      </c>
      <c r="U815" s="567"/>
      <c r="V815" s="567">
        <f t="shared" si="408"/>
        <v>0</v>
      </c>
      <c r="W815" s="1096"/>
      <c r="X815" s="1097"/>
      <c r="Y815" s="591">
        <f t="shared" si="401"/>
        <v>0</v>
      </c>
      <c r="Z815" s="899">
        <f t="shared" si="401"/>
        <v>0</v>
      </c>
      <c r="AA815" s="899">
        <f t="shared" si="401"/>
        <v>0</v>
      </c>
      <c r="AB815" s="1080">
        <f t="shared" si="374"/>
        <v>0</v>
      </c>
      <c r="AC815" s="1079">
        <f t="shared" si="375"/>
        <v>0</v>
      </c>
      <c r="AD815" s="899">
        <f t="shared" si="389"/>
        <v>0</v>
      </c>
      <c r="AE815" s="903">
        <f t="shared" si="382"/>
        <v>0</v>
      </c>
      <c r="AF815" s="1080">
        <f t="shared" si="383"/>
        <v>0</v>
      </c>
      <c r="AG815" s="1081">
        <f t="shared" si="376"/>
        <v>0</v>
      </c>
      <c r="AH815" s="1079">
        <f t="shared" si="377"/>
        <v>0</v>
      </c>
      <c r="AI815" s="901">
        <f t="shared" si="404"/>
        <v>0</v>
      </c>
      <c r="AJ815" s="899">
        <f t="shared" si="404"/>
        <v>0</v>
      </c>
      <c r="AK815" s="899">
        <f t="shared" si="404"/>
        <v>0</v>
      </c>
      <c r="AL815" s="1080">
        <f t="shared" si="378"/>
        <v>0</v>
      </c>
      <c r="AM815" s="1079">
        <f t="shared" si="379"/>
        <v>0</v>
      </c>
      <c r="AN815" s="899">
        <f t="shared" si="402"/>
        <v>0</v>
      </c>
      <c r="AO815" s="899">
        <f t="shared" si="403"/>
        <v>0</v>
      </c>
      <c r="AP815" s="899">
        <f t="shared" si="380"/>
        <v>0</v>
      </c>
      <c r="AQ815" s="1081">
        <f t="shared" si="392"/>
        <v>0</v>
      </c>
      <c r="AR815" s="1079">
        <f t="shared" ref="AR815:AR878" si="410">AQ815-AL815</f>
        <v>0</v>
      </c>
      <c r="AS815" s="153"/>
      <c r="AT815" s="1082"/>
      <c r="AU815" s="523"/>
      <c r="AV815" s="1083" t="str">
        <f t="shared" ref="AV815:AX878" si="411">IF(VALUE(Y815),AV$7,IF(ISBLANK(Y815),"",AV$7))</f>
        <v>CA</v>
      </c>
      <c r="AW815" s="1083" t="str">
        <f t="shared" si="411"/>
        <v>CL</v>
      </c>
      <c r="AX815" s="1083" t="str">
        <f t="shared" si="411"/>
        <v>AIC</v>
      </c>
      <c r="AY815" s="1083" t="str">
        <f t="shared" si="396"/>
        <v>ERB</v>
      </c>
      <c r="AZ815" s="1083" t="str">
        <f t="shared" si="396"/>
        <v>GRB</v>
      </c>
      <c r="BA815" s="1083" t="str">
        <f t="shared" si="396"/>
        <v>Non-Op</v>
      </c>
      <c r="BC815" s="623"/>
      <c r="BD815" s="623"/>
      <c r="BF815" s="623"/>
      <c r="BG815" s="623"/>
      <c r="BH815" s="623"/>
      <c r="BI815" s="623"/>
      <c r="BJ815" s="623"/>
      <c r="BK815" s="623"/>
      <c r="BL815" s="623"/>
      <c r="BN815" s="634"/>
    </row>
    <row r="816" spans="1:66" s="638" customFormat="1" ht="12" customHeight="1">
      <c r="A816" s="687">
        <v>18603081</v>
      </c>
      <c r="B816" s="648" t="s">
        <v>4052</v>
      </c>
      <c r="C816" s="647" t="s">
        <v>2077</v>
      </c>
      <c r="D816" s="648" t="s">
        <v>3098</v>
      </c>
      <c r="E816" s="648"/>
      <c r="F816" s="647"/>
      <c r="G816" s="648"/>
      <c r="H816" s="1171">
        <v>0</v>
      </c>
      <c r="I816" s="1171">
        <v>0</v>
      </c>
      <c r="J816" s="1171">
        <v>0</v>
      </c>
      <c r="K816" s="1171">
        <v>0</v>
      </c>
      <c r="L816" s="1171">
        <v>0</v>
      </c>
      <c r="M816" s="1171">
        <v>0</v>
      </c>
      <c r="N816" s="1171">
        <v>0</v>
      </c>
      <c r="O816" s="1171">
        <v>0</v>
      </c>
      <c r="P816" s="1171">
        <v>0</v>
      </c>
      <c r="Q816" s="1171">
        <v>0</v>
      </c>
      <c r="R816" s="1171">
        <v>0</v>
      </c>
      <c r="S816" s="1171">
        <v>0</v>
      </c>
      <c r="T816" s="1171">
        <v>0</v>
      </c>
      <c r="U816" s="569"/>
      <c r="V816" s="569">
        <f t="shared" si="408"/>
        <v>0</v>
      </c>
      <c r="W816" s="1084"/>
      <c r="X816" s="1085"/>
      <c r="Y816" s="591">
        <f t="shared" si="401"/>
        <v>0</v>
      </c>
      <c r="Z816" s="899">
        <f t="shared" si="401"/>
        <v>0</v>
      </c>
      <c r="AA816" s="899">
        <f t="shared" si="401"/>
        <v>0</v>
      </c>
      <c r="AB816" s="1080">
        <f t="shared" si="374"/>
        <v>0</v>
      </c>
      <c r="AC816" s="1079">
        <f t="shared" si="375"/>
        <v>0</v>
      </c>
      <c r="AD816" s="899">
        <f t="shared" si="389"/>
        <v>0</v>
      </c>
      <c r="AE816" s="903">
        <f t="shared" si="382"/>
        <v>0</v>
      </c>
      <c r="AF816" s="1080">
        <f t="shared" si="383"/>
        <v>0</v>
      </c>
      <c r="AG816" s="1081">
        <f t="shared" si="376"/>
        <v>0</v>
      </c>
      <c r="AH816" s="1079">
        <f t="shared" si="377"/>
        <v>0</v>
      </c>
      <c r="AI816" s="901">
        <f t="shared" si="404"/>
        <v>0</v>
      </c>
      <c r="AJ816" s="899">
        <f t="shared" si="404"/>
        <v>0</v>
      </c>
      <c r="AK816" s="899">
        <f t="shared" si="404"/>
        <v>0</v>
      </c>
      <c r="AL816" s="1080">
        <f t="shared" si="378"/>
        <v>0</v>
      </c>
      <c r="AM816" s="1079">
        <f t="shared" si="379"/>
        <v>0</v>
      </c>
      <c r="AN816" s="899">
        <f t="shared" si="402"/>
        <v>0</v>
      </c>
      <c r="AO816" s="899">
        <f t="shared" si="403"/>
        <v>0</v>
      </c>
      <c r="AP816" s="899">
        <f t="shared" si="380"/>
        <v>0</v>
      </c>
      <c r="AQ816" s="1081">
        <f t="shared" si="392"/>
        <v>0</v>
      </c>
      <c r="AR816" s="1079">
        <f t="shared" si="410"/>
        <v>0</v>
      </c>
      <c r="AS816" s="153"/>
      <c r="AT816" s="1082"/>
      <c r="AU816" s="523"/>
      <c r="AV816" s="1083" t="str">
        <f t="shared" si="411"/>
        <v>CA</v>
      </c>
      <c r="AW816" s="1083" t="str">
        <f t="shared" si="411"/>
        <v>CL</v>
      </c>
      <c r="AX816" s="1083" t="str">
        <f t="shared" si="411"/>
        <v>AIC</v>
      </c>
      <c r="AY816" s="1083" t="str">
        <f t="shared" si="396"/>
        <v>ERB</v>
      </c>
      <c r="AZ816" s="1083" t="str">
        <f t="shared" si="396"/>
        <v>GRB</v>
      </c>
      <c r="BA816" s="1083" t="str">
        <f t="shared" si="396"/>
        <v>Non-Op</v>
      </c>
      <c r="BC816" s="623"/>
      <c r="BD816" s="623"/>
      <c r="BF816" s="623"/>
      <c r="BG816" s="623"/>
      <c r="BH816" s="623"/>
      <c r="BI816" s="623"/>
      <c r="BJ816" s="623"/>
      <c r="BK816" s="623"/>
      <c r="BL816" s="623"/>
      <c r="BN816" s="634"/>
    </row>
    <row r="817" spans="1:66" s="638" customFormat="1" ht="12" customHeight="1">
      <c r="A817" s="687">
        <v>18603091</v>
      </c>
      <c r="B817" s="648" t="s">
        <v>4053</v>
      </c>
      <c r="C817" s="647" t="s">
        <v>2078</v>
      </c>
      <c r="D817" s="648" t="s">
        <v>3098</v>
      </c>
      <c r="E817" s="648"/>
      <c r="F817" s="647"/>
      <c r="G817" s="648"/>
      <c r="H817" s="1171">
        <v>7500</v>
      </c>
      <c r="I817" s="1171">
        <v>7500</v>
      </c>
      <c r="J817" s="1171">
        <v>7500</v>
      </c>
      <c r="K817" s="1171">
        <v>7500</v>
      </c>
      <c r="L817" s="1171">
        <v>7500</v>
      </c>
      <c r="M817" s="1171">
        <v>7500</v>
      </c>
      <c r="N817" s="1171">
        <v>7500</v>
      </c>
      <c r="O817" s="1171">
        <v>7500</v>
      </c>
      <c r="P817" s="1171">
        <v>7500</v>
      </c>
      <c r="Q817" s="1171">
        <v>7500</v>
      </c>
      <c r="R817" s="1171">
        <v>7500</v>
      </c>
      <c r="S817" s="1171">
        <v>7500</v>
      </c>
      <c r="T817" s="1171">
        <v>7500</v>
      </c>
      <c r="U817" s="569"/>
      <c r="V817" s="569">
        <f t="shared" si="408"/>
        <v>7500</v>
      </c>
      <c r="W817" s="1084"/>
      <c r="X817" s="1085"/>
      <c r="Y817" s="591">
        <f t="shared" si="401"/>
        <v>7500</v>
      </c>
      <c r="Z817" s="899">
        <f t="shared" si="401"/>
        <v>0</v>
      </c>
      <c r="AA817" s="899">
        <f t="shared" si="401"/>
        <v>0</v>
      </c>
      <c r="AB817" s="1080">
        <f t="shared" ref="AB817:AB880" si="412">T817-SUM(Y817:AA817)</f>
        <v>0</v>
      </c>
      <c r="AC817" s="1079">
        <f t="shared" ref="AC817:AC880" si="413">T817-SUM(Y817:AA817)-AB817</f>
        <v>0</v>
      </c>
      <c r="AD817" s="899">
        <f t="shared" si="389"/>
        <v>0</v>
      </c>
      <c r="AE817" s="903">
        <f t="shared" si="382"/>
        <v>0</v>
      </c>
      <c r="AF817" s="1080">
        <f t="shared" si="383"/>
        <v>0</v>
      </c>
      <c r="AG817" s="1081">
        <f t="shared" ref="AG817:AG880" si="414">SUM(AD817:AF817)</f>
        <v>0</v>
      </c>
      <c r="AH817" s="1079">
        <f t="shared" ref="AH817:AH880" si="415">AG817-AB817</f>
        <v>0</v>
      </c>
      <c r="AI817" s="901">
        <f t="shared" si="404"/>
        <v>7500</v>
      </c>
      <c r="AJ817" s="899">
        <f t="shared" si="404"/>
        <v>0</v>
      </c>
      <c r="AK817" s="899">
        <f t="shared" si="404"/>
        <v>0</v>
      </c>
      <c r="AL817" s="1080">
        <f t="shared" ref="AL817:AL880" si="416">V817-SUM(AI817:AK817)</f>
        <v>0</v>
      </c>
      <c r="AM817" s="1079">
        <f t="shared" ref="AM817:AM880" si="417">V817-SUM(AI817:AK817)-AL817</f>
        <v>0</v>
      </c>
      <c r="AN817" s="899">
        <f t="shared" si="402"/>
        <v>0</v>
      </c>
      <c r="AO817" s="899">
        <f t="shared" si="403"/>
        <v>0</v>
      </c>
      <c r="AP817" s="899">
        <f t="shared" ref="AP817:AP880" si="418">IF($D817=AP$5,$V817,IF($D817=AP$4, $V817*$AL$2,0))</f>
        <v>0</v>
      </c>
      <c r="AQ817" s="1081">
        <f t="shared" si="392"/>
        <v>0</v>
      </c>
      <c r="AR817" s="1079">
        <f t="shared" si="410"/>
        <v>0</v>
      </c>
      <c r="AS817" s="153"/>
      <c r="AT817" s="1082"/>
      <c r="AU817" s="523"/>
      <c r="AV817" s="1083" t="str">
        <f t="shared" si="411"/>
        <v>CA</v>
      </c>
      <c r="AW817" s="1083" t="str">
        <f t="shared" si="411"/>
        <v>CL</v>
      </c>
      <c r="AX817" s="1083" t="str">
        <f t="shared" si="411"/>
        <v>AIC</v>
      </c>
      <c r="AY817" s="1083" t="str">
        <f t="shared" si="396"/>
        <v>ERB</v>
      </c>
      <c r="AZ817" s="1083" t="str">
        <f t="shared" si="396"/>
        <v>GRB</v>
      </c>
      <c r="BA817" s="1083" t="str">
        <f t="shared" si="396"/>
        <v>Non-Op</v>
      </c>
      <c r="BC817" s="623"/>
      <c r="BD817" s="623"/>
      <c r="BF817" s="623"/>
      <c r="BG817" s="623"/>
      <c r="BH817" s="623"/>
      <c r="BI817" s="623"/>
      <c r="BJ817" s="623"/>
      <c r="BK817" s="623"/>
      <c r="BL817" s="623"/>
      <c r="BN817" s="634"/>
    </row>
    <row r="818" spans="1:66" s="638" customFormat="1" ht="12" customHeight="1">
      <c r="A818" s="687">
        <v>18604001</v>
      </c>
      <c r="B818" s="648" t="s">
        <v>4054</v>
      </c>
      <c r="C818" s="647" t="s">
        <v>2079</v>
      </c>
      <c r="D818" s="648" t="s">
        <v>3098</v>
      </c>
      <c r="E818" s="648"/>
      <c r="F818" s="654">
        <v>42811</v>
      </c>
      <c r="G818" s="648"/>
      <c r="H818" s="1171">
        <v>1158333.72</v>
      </c>
      <c r="I818" s="1171">
        <v>1130754.3400000001</v>
      </c>
      <c r="J818" s="1171">
        <v>1103174.96</v>
      </c>
      <c r="K818" s="1171">
        <v>1075595.58</v>
      </c>
      <c r="L818" s="1171">
        <v>1048016.2</v>
      </c>
      <c r="M818" s="1171">
        <v>1020436.82</v>
      </c>
      <c r="N818" s="1171">
        <v>992857.44</v>
      </c>
      <c r="O818" s="1171">
        <v>965278.06</v>
      </c>
      <c r="P818" s="1171">
        <v>937698.68</v>
      </c>
      <c r="Q818" s="1171">
        <v>910119.3</v>
      </c>
      <c r="R818" s="1171">
        <v>882539.92</v>
      </c>
      <c r="S818" s="1171">
        <v>854960.54</v>
      </c>
      <c r="T818" s="1171">
        <v>827381.16</v>
      </c>
      <c r="U818" s="569"/>
      <c r="V818" s="569">
        <f t="shared" si="408"/>
        <v>992857.44</v>
      </c>
      <c r="W818" s="1090"/>
      <c r="X818" s="1091"/>
      <c r="Y818" s="591">
        <f t="shared" si="401"/>
        <v>827381.16</v>
      </c>
      <c r="Z818" s="899">
        <f t="shared" si="401"/>
        <v>0</v>
      </c>
      <c r="AA818" s="899">
        <f t="shared" si="401"/>
        <v>0</v>
      </c>
      <c r="AB818" s="1080">
        <f t="shared" si="412"/>
        <v>0</v>
      </c>
      <c r="AC818" s="1079">
        <f t="shared" si="413"/>
        <v>0</v>
      </c>
      <c r="AD818" s="899">
        <f t="shared" si="389"/>
        <v>0</v>
      </c>
      <c r="AE818" s="903">
        <f t="shared" si="382"/>
        <v>0</v>
      </c>
      <c r="AF818" s="1080">
        <f t="shared" si="383"/>
        <v>0</v>
      </c>
      <c r="AG818" s="1081">
        <f t="shared" si="414"/>
        <v>0</v>
      </c>
      <c r="AH818" s="1079">
        <f t="shared" si="415"/>
        <v>0</v>
      </c>
      <c r="AI818" s="901">
        <f t="shared" si="404"/>
        <v>992857.44</v>
      </c>
      <c r="AJ818" s="899">
        <f t="shared" si="404"/>
        <v>0</v>
      </c>
      <c r="AK818" s="899">
        <f t="shared" si="404"/>
        <v>0</v>
      </c>
      <c r="AL818" s="1080">
        <f t="shared" si="416"/>
        <v>0</v>
      </c>
      <c r="AM818" s="1079">
        <f t="shared" si="417"/>
        <v>0</v>
      </c>
      <c r="AN818" s="899">
        <f t="shared" si="402"/>
        <v>0</v>
      </c>
      <c r="AO818" s="899">
        <f t="shared" si="403"/>
        <v>0</v>
      </c>
      <c r="AP818" s="899">
        <f t="shared" si="418"/>
        <v>0</v>
      </c>
      <c r="AQ818" s="1081">
        <f t="shared" si="392"/>
        <v>0</v>
      </c>
      <c r="AR818" s="1079">
        <f t="shared" si="410"/>
        <v>0</v>
      </c>
      <c r="AS818" s="153"/>
      <c r="AT818" s="1082"/>
      <c r="AU818" s="523"/>
      <c r="AV818" s="1083" t="str">
        <f t="shared" si="411"/>
        <v>CA</v>
      </c>
      <c r="AW818" s="1083" t="str">
        <f t="shared" si="411"/>
        <v>CL</v>
      </c>
      <c r="AX818" s="1083" t="str">
        <f t="shared" si="411"/>
        <v>AIC</v>
      </c>
      <c r="AY818" s="1083" t="str">
        <f t="shared" si="396"/>
        <v>ERB</v>
      </c>
      <c r="AZ818" s="1083" t="str">
        <f t="shared" si="396"/>
        <v>GRB</v>
      </c>
      <c r="BA818" s="1083" t="str">
        <f t="shared" si="396"/>
        <v>Non-Op</v>
      </c>
      <c r="BC818" s="623"/>
      <c r="BD818" s="623"/>
      <c r="BF818" s="623"/>
      <c r="BG818" s="623"/>
      <c r="BH818" s="623"/>
      <c r="BI818" s="623"/>
      <c r="BJ818" s="623"/>
      <c r="BK818" s="623"/>
      <c r="BL818" s="623"/>
      <c r="BN818" s="634"/>
    </row>
    <row r="819" spans="1:66" s="638" customFormat="1" ht="12" customHeight="1">
      <c r="A819" s="687">
        <v>18604011</v>
      </c>
      <c r="B819" s="648" t="s">
        <v>4055</v>
      </c>
      <c r="C819" s="647" t="s">
        <v>2080</v>
      </c>
      <c r="D819" s="648" t="s">
        <v>3098</v>
      </c>
      <c r="E819" s="648"/>
      <c r="F819" s="654">
        <v>42872</v>
      </c>
      <c r="G819" s="648"/>
      <c r="H819" s="1171">
        <v>137920.81</v>
      </c>
      <c r="I819" s="1171">
        <v>91947.3</v>
      </c>
      <c r="J819" s="1171">
        <v>45973.79</v>
      </c>
      <c r="K819" s="1171">
        <v>0</v>
      </c>
      <c r="L819" s="1171">
        <v>0</v>
      </c>
      <c r="M819" s="1171">
        <v>0</v>
      </c>
      <c r="N819" s="1171">
        <v>0</v>
      </c>
      <c r="O819" s="1171">
        <v>0</v>
      </c>
      <c r="P819" s="1171">
        <v>0</v>
      </c>
      <c r="Q819" s="1171">
        <v>0</v>
      </c>
      <c r="R819" s="1171">
        <v>0</v>
      </c>
      <c r="S819" s="1171">
        <v>0</v>
      </c>
      <c r="T819" s="1171">
        <v>0</v>
      </c>
      <c r="U819" s="569"/>
      <c r="V819" s="569">
        <f t="shared" si="408"/>
        <v>17240.124583333334</v>
      </c>
      <c r="W819" s="1090"/>
      <c r="X819" s="1091"/>
      <c r="Y819" s="591">
        <f t="shared" si="401"/>
        <v>0</v>
      </c>
      <c r="Z819" s="899">
        <f t="shared" si="401"/>
        <v>0</v>
      </c>
      <c r="AA819" s="899">
        <f t="shared" si="401"/>
        <v>0</v>
      </c>
      <c r="AB819" s="1080">
        <f t="shared" si="412"/>
        <v>0</v>
      </c>
      <c r="AC819" s="1079">
        <f t="shared" si="413"/>
        <v>0</v>
      </c>
      <c r="AD819" s="899">
        <f t="shared" si="389"/>
        <v>0</v>
      </c>
      <c r="AE819" s="903">
        <f t="shared" si="382"/>
        <v>0</v>
      </c>
      <c r="AF819" s="1080">
        <f t="shared" si="383"/>
        <v>0</v>
      </c>
      <c r="AG819" s="1081">
        <f t="shared" si="414"/>
        <v>0</v>
      </c>
      <c r="AH819" s="1079">
        <f t="shared" si="415"/>
        <v>0</v>
      </c>
      <c r="AI819" s="901">
        <f t="shared" si="404"/>
        <v>17240.124583333334</v>
      </c>
      <c r="AJ819" s="899">
        <f t="shared" si="404"/>
        <v>0</v>
      </c>
      <c r="AK819" s="899">
        <f t="shared" si="404"/>
        <v>0</v>
      </c>
      <c r="AL819" s="1080">
        <f t="shared" si="416"/>
        <v>0</v>
      </c>
      <c r="AM819" s="1079">
        <f t="shared" si="417"/>
        <v>0</v>
      </c>
      <c r="AN819" s="899">
        <f t="shared" si="402"/>
        <v>0</v>
      </c>
      <c r="AO819" s="899">
        <f t="shared" si="403"/>
        <v>0</v>
      </c>
      <c r="AP819" s="899">
        <f t="shared" si="418"/>
        <v>0</v>
      </c>
      <c r="AQ819" s="1081">
        <f t="shared" si="392"/>
        <v>0</v>
      </c>
      <c r="AR819" s="1079">
        <f t="shared" si="410"/>
        <v>0</v>
      </c>
      <c r="AS819" s="153"/>
      <c r="AT819" s="1082"/>
      <c r="AU819" s="523"/>
      <c r="AV819" s="1083" t="str">
        <f t="shared" si="411"/>
        <v>CA</v>
      </c>
      <c r="AW819" s="1083" t="str">
        <f t="shared" si="411"/>
        <v>CL</v>
      </c>
      <c r="AX819" s="1083" t="str">
        <f t="shared" si="411"/>
        <v>AIC</v>
      </c>
      <c r="AY819" s="1083" t="str">
        <f t="shared" si="396"/>
        <v>ERB</v>
      </c>
      <c r="AZ819" s="1083" t="str">
        <f t="shared" si="396"/>
        <v>GRB</v>
      </c>
      <c r="BA819" s="1083" t="str">
        <f t="shared" si="396"/>
        <v>Non-Op</v>
      </c>
      <c r="BC819" s="623"/>
      <c r="BD819" s="623"/>
      <c r="BF819" s="623"/>
      <c r="BG819" s="623"/>
      <c r="BH819" s="623"/>
      <c r="BI819" s="623"/>
      <c r="BJ819" s="623"/>
      <c r="BK819" s="623"/>
      <c r="BL819" s="623"/>
      <c r="BN819" s="634"/>
    </row>
    <row r="820" spans="1:66" s="638" customFormat="1" ht="12" customHeight="1">
      <c r="A820" s="687">
        <v>18604021</v>
      </c>
      <c r="B820" s="648" t="s">
        <v>4056</v>
      </c>
      <c r="C820" s="647" t="s">
        <v>2081</v>
      </c>
      <c r="D820" s="648" t="s">
        <v>3098</v>
      </c>
      <c r="E820" s="648"/>
      <c r="F820" s="654">
        <v>42904</v>
      </c>
      <c r="G820" s="648"/>
      <c r="H820" s="1171">
        <v>1522281.31</v>
      </c>
      <c r="I820" s="1171">
        <v>1508728.16</v>
      </c>
      <c r="J820" s="1171">
        <v>1495175.01</v>
      </c>
      <c r="K820" s="1171">
        <v>1481621.86</v>
      </c>
      <c r="L820" s="1171">
        <v>1468068.71</v>
      </c>
      <c r="M820" s="1171">
        <v>1454515.56</v>
      </c>
      <c r="N820" s="1171">
        <v>1440962.41</v>
      </c>
      <c r="O820" s="1171">
        <v>1427409.26</v>
      </c>
      <c r="P820" s="1171">
        <v>1413856.11</v>
      </c>
      <c r="Q820" s="1171">
        <v>1400302.96</v>
      </c>
      <c r="R820" s="1171">
        <v>1386749.81</v>
      </c>
      <c r="S820" s="1171">
        <v>1373196.66</v>
      </c>
      <c r="T820" s="1171">
        <v>1359643.51</v>
      </c>
      <c r="U820" s="569"/>
      <c r="V820" s="569">
        <f t="shared" si="408"/>
        <v>1440962.4100000001</v>
      </c>
      <c r="W820" s="1090"/>
      <c r="X820" s="1091"/>
      <c r="Y820" s="591">
        <f t="shared" si="401"/>
        <v>1359643.51</v>
      </c>
      <c r="Z820" s="899">
        <f t="shared" si="401"/>
        <v>0</v>
      </c>
      <c r="AA820" s="899">
        <f t="shared" si="401"/>
        <v>0</v>
      </c>
      <c r="AB820" s="1080">
        <f t="shared" si="412"/>
        <v>0</v>
      </c>
      <c r="AC820" s="1079">
        <f t="shared" si="413"/>
        <v>0</v>
      </c>
      <c r="AD820" s="899">
        <f t="shared" si="389"/>
        <v>0</v>
      </c>
      <c r="AE820" s="903">
        <f t="shared" si="382"/>
        <v>0</v>
      </c>
      <c r="AF820" s="1080">
        <f t="shared" si="383"/>
        <v>0</v>
      </c>
      <c r="AG820" s="1081">
        <f t="shared" si="414"/>
        <v>0</v>
      </c>
      <c r="AH820" s="1079">
        <f t="shared" si="415"/>
        <v>0</v>
      </c>
      <c r="AI820" s="901">
        <f t="shared" si="404"/>
        <v>1440962.4100000001</v>
      </c>
      <c r="AJ820" s="899">
        <f t="shared" si="404"/>
        <v>0</v>
      </c>
      <c r="AK820" s="899">
        <f t="shared" si="404"/>
        <v>0</v>
      </c>
      <c r="AL820" s="1080">
        <f t="shared" si="416"/>
        <v>0</v>
      </c>
      <c r="AM820" s="1079">
        <f t="shared" si="417"/>
        <v>0</v>
      </c>
      <c r="AN820" s="899">
        <f t="shared" si="402"/>
        <v>0</v>
      </c>
      <c r="AO820" s="899">
        <f t="shared" si="403"/>
        <v>0</v>
      </c>
      <c r="AP820" s="899">
        <f t="shared" si="418"/>
        <v>0</v>
      </c>
      <c r="AQ820" s="1081">
        <f t="shared" si="392"/>
        <v>0</v>
      </c>
      <c r="AR820" s="1079">
        <f t="shared" si="410"/>
        <v>0</v>
      </c>
      <c r="AS820" s="153"/>
      <c r="AT820" s="1082"/>
      <c r="AU820" s="523"/>
      <c r="AV820" s="1083" t="str">
        <f t="shared" si="411"/>
        <v>CA</v>
      </c>
      <c r="AW820" s="1083" t="str">
        <f t="shared" si="411"/>
        <v>CL</v>
      </c>
      <c r="AX820" s="1083" t="str">
        <f t="shared" si="411"/>
        <v>AIC</v>
      </c>
      <c r="AY820" s="1083" t="str">
        <f t="shared" si="396"/>
        <v>ERB</v>
      </c>
      <c r="AZ820" s="1083" t="str">
        <f t="shared" si="396"/>
        <v>GRB</v>
      </c>
      <c r="BA820" s="1083" t="str">
        <f t="shared" si="396"/>
        <v>Non-Op</v>
      </c>
      <c r="BC820" s="623"/>
      <c r="BD820" s="623"/>
      <c r="BF820" s="623"/>
      <c r="BG820" s="623"/>
      <c r="BH820" s="623"/>
      <c r="BI820" s="623"/>
      <c r="BJ820" s="623"/>
      <c r="BK820" s="623"/>
      <c r="BL820" s="623"/>
      <c r="BN820" s="634"/>
    </row>
    <row r="821" spans="1:66" s="638" customFormat="1" ht="12" customHeight="1">
      <c r="A821" s="676">
        <v>18604031</v>
      </c>
      <c r="B821" s="635" t="s">
        <v>4057</v>
      </c>
      <c r="C821" s="684" t="s">
        <v>2082</v>
      </c>
      <c r="D821" s="635" t="s">
        <v>3098</v>
      </c>
      <c r="E821" s="635"/>
      <c r="F821" s="980">
        <v>42842</v>
      </c>
      <c r="G821" s="635"/>
      <c r="H821" s="1168">
        <v>1334024.68</v>
      </c>
      <c r="I821" s="1168">
        <v>1320684.43</v>
      </c>
      <c r="J821" s="1168">
        <v>1307344.18</v>
      </c>
      <c r="K821" s="1168">
        <v>1294003.93</v>
      </c>
      <c r="L821" s="1168">
        <v>1280663.68</v>
      </c>
      <c r="M821" s="1168">
        <v>1267323.43</v>
      </c>
      <c r="N821" s="1168">
        <v>1253983.18</v>
      </c>
      <c r="O821" s="1168">
        <v>1240642.93</v>
      </c>
      <c r="P821" s="1168">
        <v>1227302.68</v>
      </c>
      <c r="Q821" s="1168">
        <v>1213962.43</v>
      </c>
      <c r="R821" s="1168">
        <v>1200622.18</v>
      </c>
      <c r="S821" s="1168">
        <v>1187281.93</v>
      </c>
      <c r="T821" s="1168">
        <v>1173941.68</v>
      </c>
      <c r="U821" s="567"/>
      <c r="V821" s="567">
        <f t="shared" si="408"/>
        <v>1253983.18</v>
      </c>
      <c r="W821" s="1090"/>
      <c r="X821" s="1091"/>
      <c r="Y821" s="591">
        <f t="shared" ref="Y821:AA840" si="419">IF($D821=Y$5,$T821,0)</f>
        <v>1173941.68</v>
      </c>
      <c r="Z821" s="899">
        <f t="shared" si="419"/>
        <v>0</v>
      </c>
      <c r="AA821" s="899">
        <f t="shared" si="419"/>
        <v>0</v>
      </c>
      <c r="AB821" s="1080">
        <f t="shared" si="412"/>
        <v>0</v>
      </c>
      <c r="AC821" s="1079">
        <f t="shared" si="413"/>
        <v>0</v>
      </c>
      <c r="AD821" s="899">
        <f t="shared" si="389"/>
        <v>0</v>
      </c>
      <c r="AE821" s="903">
        <f t="shared" ref="AE821:AE884" si="420">IF($D821=AE$5,$T821,IF($D821=AE$4, $T821*$AK$2,0))</f>
        <v>0</v>
      </c>
      <c r="AF821" s="1080">
        <f t="shared" ref="AF821:AF884" si="421">IF($D821=AF$5,$T821,IF($D821=AF$4, $T821*$AL$2,0))</f>
        <v>0</v>
      </c>
      <c r="AG821" s="1081">
        <f t="shared" si="414"/>
        <v>0</v>
      </c>
      <c r="AH821" s="1079">
        <f t="shared" si="415"/>
        <v>0</v>
      </c>
      <c r="AI821" s="901">
        <f t="shared" si="404"/>
        <v>1253983.18</v>
      </c>
      <c r="AJ821" s="899">
        <f t="shared" si="404"/>
        <v>0</v>
      </c>
      <c r="AK821" s="899">
        <f t="shared" si="404"/>
        <v>0</v>
      </c>
      <c r="AL821" s="1080">
        <f t="shared" si="416"/>
        <v>0</v>
      </c>
      <c r="AM821" s="1079">
        <f t="shared" si="417"/>
        <v>0</v>
      </c>
      <c r="AN821" s="899">
        <f t="shared" si="402"/>
        <v>0</v>
      </c>
      <c r="AO821" s="899">
        <f t="shared" si="403"/>
        <v>0</v>
      </c>
      <c r="AP821" s="899">
        <f t="shared" si="418"/>
        <v>0</v>
      </c>
      <c r="AQ821" s="1081">
        <f t="shared" si="392"/>
        <v>0</v>
      </c>
      <c r="AR821" s="1079">
        <f t="shared" si="410"/>
        <v>0</v>
      </c>
      <c r="AS821" s="153"/>
      <c r="AT821" s="1082"/>
      <c r="AU821" s="523"/>
      <c r="AV821" s="1083" t="str">
        <f t="shared" si="411"/>
        <v>CA</v>
      </c>
      <c r="AW821" s="1083" t="str">
        <f t="shared" si="411"/>
        <v>CL</v>
      </c>
      <c r="AX821" s="1083" t="str">
        <f t="shared" si="411"/>
        <v>AIC</v>
      </c>
      <c r="AY821" s="1083" t="str">
        <f t="shared" si="396"/>
        <v>ERB</v>
      </c>
      <c r="AZ821" s="1083" t="str">
        <f t="shared" si="396"/>
        <v>GRB</v>
      </c>
      <c r="BA821" s="1083" t="str">
        <f t="shared" si="396"/>
        <v>Non-Op</v>
      </c>
      <c r="BC821" s="623"/>
      <c r="BD821" s="623"/>
      <c r="BF821" s="623"/>
      <c r="BG821" s="623"/>
      <c r="BH821" s="623"/>
      <c r="BI821" s="623"/>
      <c r="BJ821" s="623"/>
      <c r="BK821" s="623"/>
      <c r="BL821" s="623"/>
      <c r="BN821" s="634"/>
    </row>
    <row r="822" spans="1:66" s="638" customFormat="1" ht="12" customHeight="1">
      <c r="A822" s="676">
        <v>18604041</v>
      </c>
      <c r="B822" s="635" t="s">
        <v>4058</v>
      </c>
      <c r="C822" s="634" t="s">
        <v>2083</v>
      </c>
      <c r="D822" s="635" t="s">
        <v>3098</v>
      </c>
      <c r="E822" s="635"/>
      <c r="F822" s="683">
        <v>42904</v>
      </c>
      <c r="G822" s="635"/>
      <c r="H822" s="1168">
        <v>914247.19</v>
      </c>
      <c r="I822" s="1168">
        <v>896320.78</v>
      </c>
      <c r="J822" s="1168">
        <v>878394.37</v>
      </c>
      <c r="K822" s="1168">
        <v>860467.96</v>
      </c>
      <c r="L822" s="1168">
        <v>842541.55</v>
      </c>
      <c r="M822" s="1168">
        <v>824615.14</v>
      </c>
      <c r="N822" s="1168">
        <v>806688.73</v>
      </c>
      <c r="O822" s="1168">
        <v>788762.32</v>
      </c>
      <c r="P822" s="1168">
        <v>770835.91</v>
      </c>
      <c r="Q822" s="1168">
        <v>752909.5</v>
      </c>
      <c r="R822" s="1168">
        <v>734983.09</v>
      </c>
      <c r="S822" s="1168">
        <v>717056.68</v>
      </c>
      <c r="T822" s="1168">
        <v>699130.27</v>
      </c>
      <c r="U822" s="567"/>
      <c r="V822" s="567">
        <f t="shared" si="408"/>
        <v>806688.73</v>
      </c>
      <c r="W822" s="1090"/>
      <c r="X822" s="1091"/>
      <c r="Y822" s="591">
        <f t="shared" si="419"/>
        <v>699130.27</v>
      </c>
      <c r="Z822" s="899">
        <f t="shared" si="419"/>
        <v>0</v>
      </c>
      <c r="AA822" s="899">
        <f t="shared" si="419"/>
        <v>0</v>
      </c>
      <c r="AB822" s="1080">
        <f t="shared" si="412"/>
        <v>0</v>
      </c>
      <c r="AC822" s="1079">
        <f t="shared" si="413"/>
        <v>0</v>
      </c>
      <c r="AD822" s="899">
        <f t="shared" si="389"/>
        <v>0</v>
      </c>
      <c r="AE822" s="903">
        <f t="shared" si="420"/>
        <v>0</v>
      </c>
      <c r="AF822" s="1080">
        <f t="shared" si="421"/>
        <v>0</v>
      </c>
      <c r="AG822" s="1081">
        <f t="shared" si="414"/>
        <v>0</v>
      </c>
      <c r="AH822" s="1079">
        <f t="shared" si="415"/>
        <v>0</v>
      </c>
      <c r="AI822" s="901">
        <f t="shared" si="404"/>
        <v>806688.73</v>
      </c>
      <c r="AJ822" s="899">
        <f t="shared" si="404"/>
        <v>0</v>
      </c>
      <c r="AK822" s="899">
        <f t="shared" si="404"/>
        <v>0</v>
      </c>
      <c r="AL822" s="1080">
        <f t="shared" si="416"/>
        <v>0</v>
      </c>
      <c r="AM822" s="1079">
        <f t="shared" si="417"/>
        <v>0</v>
      </c>
      <c r="AN822" s="899">
        <f t="shared" si="402"/>
        <v>0</v>
      </c>
      <c r="AO822" s="899">
        <f t="shared" si="403"/>
        <v>0</v>
      </c>
      <c r="AP822" s="899">
        <f t="shared" si="418"/>
        <v>0</v>
      </c>
      <c r="AQ822" s="1081">
        <f t="shared" si="392"/>
        <v>0</v>
      </c>
      <c r="AR822" s="1079">
        <f t="shared" si="410"/>
        <v>0</v>
      </c>
      <c r="AS822" s="153"/>
      <c r="AT822" s="1082"/>
      <c r="AU822" s="523"/>
      <c r="AV822" s="1083" t="str">
        <f t="shared" si="411"/>
        <v>CA</v>
      </c>
      <c r="AW822" s="1083" t="str">
        <f t="shared" si="411"/>
        <v>CL</v>
      </c>
      <c r="AX822" s="1083" t="str">
        <f t="shared" si="411"/>
        <v>AIC</v>
      </c>
      <c r="AY822" s="1083" t="str">
        <f t="shared" si="396"/>
        <v>ERB</v>
      </c>
      <c r="AZ822" s="1083" t="str">
        <f t="shared" si="396"/>
        <v>GRB</v>
      </c>
      <c r="BA822" s="1083" t="str">
        <f t="shared" si="396"/>
        <v>Non-Op</v>
      </c>
      <c r="BC822" s="623"/>
      <c r="BD822" s="623"/>
      <c r="BF822" s="623"/>
      <c r="BG822" s="623"/>
      <c r="BH822" s="623"/>
      <c r="BI822" s="623"/>
      <c r="BJ822" s="623"/>
      <c r="BK822" s="623"/>
      <c r="BL822" s="623"/>
      <c r="BN822" s="634"/>
    </row>
    <row r="823" spans="1:66" s="638" customFormat="1" ht="12" customHeight="1">
      <c r="A823" s="643">
        <v>18605011</v>
      </c>
      <c r="B823" s="644" t="s">
        <v>4059</v>
      </c>
      <c r="C823" s="945" t="s">
        <v>2084</v>
      </c>
      <c r="D823" s="635" t="s">
        <v>3098</v>
      </c>
      <c r="E823" s="635"/>
      <c r="F823" s="945"/>
      <c r="G823" s="635"/>
      <c r="H823" s="1168">
        <v>687246.54</v>
      </c>
      <c r="I823" s="1168">
        <v>572705.46</v>
      </c>
      <c r="J823" s="1168">
        <v>458164.38</v>
      </c>
      <c r="K823" s="1168">
        <v>343623.3</v>
      </c>
      <c r="L823" s="1168">
        <v>229082.22</v>
      </c>
      <c r="M823" s="1168">
        <v>114541.14</v>
      </c>
      <c r="N823" s="1168">
        <v>0</v>
      </c>
      <c r="O823" s="1168">
        <v>0</v>
      </c>
      <c r="P823" s="1168">
        <v>0</v>
      </c>
      <c r="Q823" s="1168">
        <v>1039685.28</v>
      </c>
      <c r="R823" s="1168">
        <v>1713294.38</v>
      </c>
      <c r="S823" s="1168">
        <v>2647393.9300000002</v>
      </c>
      <c r="T823" s="1168">
        <v>3819765.82</v>
      </c>
      <c r="U823" s="567"/>
      <c r="V823" s="567">
        <f t="shared" si="408"/>
        <v>780999.68916666659</v>
      </c>
      <c r="W823" s="1084"/>
      <c r="X823" s="1085"/>
      <c r="Y823" s="591">
        <f t="shared" si="419"/>
        <v>3819765.82</v>
      </c>
      <c r="Z823" s="899">
        <f t="shared" si="419"/>
        <v>0</v>
      </c>
      <c r="AA823" s="899">
        <f t="shared" si="419"/>
        <v>0</v>
      </c>
      <c r="AB823" s="1080">
        <f t="shared" si="412"/>
        <v>0</v>
      </c>
      <c r="AC823" s="1079">
        <f t="shared" si="413"/>
        <v>0</v>
      </c>
      <c r="AD823" s="899">
        <f t="shared" si="389"/>
        <v>0</v>
      </c>
      <c r="AE823" s="903">
        <f t="shared" si="420"/>
        <v>0</v>
      </c>
      <c r="AF823" s="1080">
        <f t="shared" si="421"/>
        <v>0</v>
      </c>
      <c r="AG823" s="1081">
        <f t="shared" si="414"/>
        <v>0</v>
      </c>
      <c r="AH823" s="1079">
        <f t="shared" si="415"/>
        <v>0</v>
      </c>
      <c r="AI823" s="901">
        <f t="shared" si="404"/>
        <v>780999.68916666659</v>
      </c>
      <c r="AJ823" s="899">
        <f t="shared" si="404"/>
        <v>0</v>
      </c>
      <c r="AK823" s="899">
        <f t="shared" si="404"/>
        <v>0</v>
      </c>
      <c r="AL823" s="1080">
        <f t="shared" si="416"/>
        <v>0</v>
      </c>
      <c r="AM823" s="1079">
        <f t="shared" si="417"/>
        <v>0</v>
      </c>
      <c r="AN823" s="899">
        <f t="shared" si="402"/>
        <v>0</v>
      </c>
      <c r="AO823" s="899">
        <f t="shared" si="403"/>
        <v>0</v>
      </c>
      <c r="AP823" s="899">
        <f t="shared" si="418"/>
        <v>0</v>
      </c>
      <c r="AQ823" s="1081">
        <f t="shared" si="392"/>
        <v>0</v>
      </c>
      <c r="AR823" s="1079">
        <f t="shared" si="410"/>
        <v>0</v>
      </c>
      <c r="AS823" s="153"/>
      <c r="AT823" s="1082"/>
      <c r="AU823" s="523"/>
      <c r="AV823" s="1083" t="str">
        <f t="shared" si="411"/>
        <v>CA</v>
      </c>
      <c r="AW823" s="1083" t="str">
        <f t="shared" si="411"/>
        <v>CL</v>
      </c>
      <c r="AX823" s="1083" t="str">
        <f t="shared" si="411"/>
        <v>AIC</v>
      </c>
      <c r="AY823" s="1083" t="str">
        <f t="shared" si="396"/>
        <v>ERB</v>
      </c>
      <c r="AZ823" s="1083" t="str">
        <f t="shared" si="396"/>
        <v>GRB</v>
      </c>
      <c r="BA823" s="1083" t="str">
        <f t="shared" si="396"/>
        <v>Non-Op</v>
      </c>
      <c r="BC823" s="623"/>
      <c r="BD823" s="623"/>
      <c r="BF823" s="623"/>
      <c r="BG823" s="623"/>
      <c r="BH823" s="623"/>
      <c r="BI823" s="623"/>
      <c r="BJ823" s="623"/>
      <c r="BK823" s="623"/>
      <c r="BL823" s="623"/>
      <c r="BN823" s="634"/>
    </row>
    <row r="824" spans="1:66" s="638" customFormat="1" ht="12" customHeight="1">
      <c r="A824" s="676">
        <v>18605021</v>
      </c>
      <c r="B824" s="635" t="s">
        <v>4060</v>
      </c>
      <c r="C824" s="684" t="s">
        <v>2085</v>
      </c>
      <c r="D824" s="635" t="s">
        <v>3098</v>
      </c>
      <c r="E824" s="635"/>
      <c r="F824" s="684"/>
      <c r="G824" s="635"/>
      <c r="H824" s="1168">
        <v>2242162.5699999998</v>
      </c>
      <c r="I824" s="1168">
        <v>2086677.49</v>
      </c>
      <c r="J824" s="1168">
        <v>1931192.41</v>
      </c>
      <c r="K824" s="1168">
        <v>1775707.33</v>
      </c>
      <c r="L824" s="1168">
        <v>1620222.25</v>
      </c>
      <c r="M824" s="1168">
        <v>1464737.17</v>
      </c>
      <c r="N824" s="1168">
        <v>1309252.0900000001</v>
      </c>
      <c r="O824" s="1168">
        <v>1153767.01</v>
      </c>
      <c r="P824" s="1168">
        <v>998281.93</v>
      </c>
      <c r="Q824" s="1168">
        <v>842796.85</v>
      </c>
      <c r="R824" s="1168">
        <v>687311.77</v>
      </c>
      <c r="S824" s="1168">
        <v>601397.78</v>
      </c>
      <c r="T824" s="1168">
        <v>515483.79</v>
      </c>
      <c r="U824" s="567"/>
      <c r="V824" s="567">
        <f t="shared" si="408"/>
        <v>1320847.2716666665</v>
      </c>
      <c r="W824" s="1084"/>
      <c r="X824" s="1085"/>
      <c r="Y824" s="591">
        <f t="shared" si="419"/>
        <v>515483.79</v>
      </c>
      <c r="Z824" s="899">
        <f t="shared" si="419"/>
        <v>0</v>
      </c>
      <c r="AA824" s="899">
        <f t="shared" si="419"/>
        <v>0</v>
      </c>
      <c r="AB824" s="1080">
        <f t="shared" si="412"/>
        <v>0</v>
      </c>
      <c r="AC824" s="1079">
        <f t="shared" si="413"/>
        <v>0</v>
      </c>
      <c r="AD824" s="899">
        <f t="shared" si="389"/>
        <v>0</v>
      </c>
      <c r="AE824" s="903">
        <f t="shared" si="420"/>
        <v>0</v>
      </c>
      <c r="AF824" s="1080">
        <f t="shared" si="421"/>
        <v>0</v>
      </c>
      <c r="AG824" s="1081">
        <f t="shared" si="414"/>
        <v>0</v>
      </c>
      <c r="AH824" s="1079">
        <f t="shared" si="415"/>
        <v>0</v>
      </c>
      <c r="AI824" s="901">
        <f t="shared" si="404"/>
        <v>1320847.2716666665</v>
      </c>
      <c r="AJ824" s="899">
        <f t="shared" si="404"/>
        <v>0</v>
      </c>
      <c r="AK824" s="899">
        <f t="shared" si="404"/>
        <v>0</v>
      </c>
      <c r="AL824" s="1080">
        <f t="shared" si="416"/>
        <v>0</v>
      </c>
      <c r="AM824" s="1079">
        <f t="shared" si="417"/>
        <v>0</v>
      </c>
      <c r="AN824" s="899">
        <f t="shared" si="402"/>
        <v>0</v>
      </c>
      <c r="AO824" s="899">
        <f t="shared" si="403"/>
        <v>0</v>
      </c>
      <c r="AP824" s="899">
        <f t="shared" si="418"/>
        <v>0</v>
      </c>
      <c r="AQ824" s="1081">
        <f t="shared" si="392"/>
        <v>0</v>
      </c>
      <c r="AR824" s="1079">
        <f t="shared" si="410"/>
        <v>0</v>
      </c>
      <c r="AS824" s="153"/>
      <c r="AT824" s="1082"/>
      <c r="AU824" s="523"/>
      <c r="AV824" s="1083" t="str">
        <f t="shared" si="411"/>
        <v>CA</v>
      </c>
      <c r="AW824" s="1083" t="str">
        <f t="shared" si="411"/>
        <v>CL</v>
      </c>
      <c r="AX824" s="1083" t="str">
        <f t="shared" si="411"/>
        <v>AIC</v>
      </c>
      <c r="AY824" s="1083" t="str">
        <f t="shared" si="396"/>
        <v>ERB</v>
      </c>
      <c r="AZ824" s="1083" t="str">
        <f t="shared" si="396"/>
        <v>GRB</v>
      </c>
      <c r="BA824" s="1083" t="str">
        <f t="shared" si="396"/>
        <v>Non-Op</v>
      </c>
      <c r="BC824" s="623"/>
      <c r="BD824" s="623"/>
      <c r="BF824" s="623"/>
      <c r="BG824" s="623"/>
      <c r="BH824" s="623"/>
      <c r="BI824" s="623"/>
      <c r="BJ824" s="623"/>
      <c r="BK824" s="623"/>
      <c r="BL824" s="623"/>
      <c r="BN824" s="634"/>
    </row>
    <row r="825" spans="1:66" s="638" customFormat="1" ht="12" customHeight="1">
      <c r="A825" s="643">
        <v>18605031</v>
      </c>
      <c r="B825" s="644" t="s">
        <v>4061</v>
      </c>
      <c r="C825" s="634" t="s">
        <v>2086</v>
      </c>
      <c r="D825" s="635" t="s">
        <v>3098</v>
      </c>
      <c r="E825" s="635"/>
      <c r="F825" s="634"/>
      <c r="G825" s="635"/>
      <c r="H825" s="1168">
        <v>0</v>
      </c>
      <c r="I825" s="1168">
        <v>0</v>
      </c>
      <c r="J825" s="1168">
        <v>0</v>
      </c>
      <c r="K825" s="1168">
        <v>0</v>
      </c>
      <c r="L825" s="1168">
        <v>0</v>
      </c>
      <c r="M825" s="1168">
        <v>0</v>
      </c>
      <c r="N825" s="1168">
        <v>0</v>
      </c>
      <c r="O825" s="1168">
        <v>0</v>
      </c>
      <c r="P825" s="1168">
        <v>0</v>
      </c>
      <c r="Q825" s="1168">
        <v>0</v>
      </c>
      <c r="R825" s="1168">
        <v>0</v>
      </c>
      <c r="S825" s="1168">
        <v>0</v>
      </c>
      <c r="T825" s="1168">
        <v>0</v>
      </c>
      <c r="U825" s="567"/>
      <c r="V825" s="567">
        <f t="shared" si="408"/>
        <v>0</v>
      </c>
      <c r="W825" s="1084"/>
      <c r="X825" s="1085"/>
      <c r="Y825" s="591">
        <f t="shared" si="419"/>
        <v>0</v>
      </c>
      <c r="Z825" s="899">
        <f t="shared" si="419"/>
        <v>0</v>
      </c>
      <c r="AA825" s="899">
        <f t="shared" si="419"/>
        <v>0</v>
      </c>
      <c r="AB825" s="1080">
        <f t="shared" si="412"/>
        <v>0</v>
      </c>
      <c r="AC825" s="1079">
        <f t="shared" si="413"/>
        <v>0</v>
      </c>
      <c r="AD825" s="899">
        <f t="shared" si="389"/>
        <v>0</v>
      </c>
      <c r="AE825" s="903">
        <f t="shared" si="420"/>
        <v>0</v>
      </c>
      <c r="AF825" s="1080">
        <f t="shared" si="421"/>
        <v>0</v>
      </c>
      <c r="AG825" s="1081">
        <f t="shared" si="414"/>
        <v>0</v>
      </c>
      <c r="AH825" s="1079">
        <f t="shared" si="415"/>
        <v>0</v>
      </c>
      <c r="AI825" s="901">
        <f t="shared" si="404"/>
        <v>0</v>
      </c>
      <c r="AJ825" s="899">
        <f t="shared" si="404"/>
        <v>0</v>
      </c>
      <c r="AK825" s="899">
        <f t="shared" si="404"/>
        <v>0</v>
      </c>
      <c r="AL825" s="1080">
        <f t="shared" si="416"/>
        <v>0</v>
      </c>
      <c r="AM825" s="1079">
        <f t="shared" si="417"/>
        <v>0</v>
      </c>
      <c r="AN825" s="899">
        <f t="shared" si="402"/>
        <v>0</v>
      </c>
      <c r="AO825" s="899">
        <f t="shared" si="403"/>
        <v>0</v>
      </c>
      <c r="AP825" s="899">
        <f t="shared" si="418"/>
        <v>0</v>
      </c>
      <c r="AQ825" s="1081">
        <f t="shared" si="392"/>
        <v>0</v>
      </c>
      <c r="AR825" s="1079">
        <f t="shared" si="410"/>
        <v>0</v>
      </c>
      <c r="AS825" s="153"/>
      <c r="AT825" s="1082"/>
      <c r="AU825" s="523"/>
      <c r="AV825" s="1083" t="str">
        <f t="shared" si="411"/>
        <v>CA</v>
      </c>
      <c r="AW825" s="1083" t="str">
        <f t="shared" si="411"/>
        <v>CL</v>
      </c>
      <c r="AX825" s="1083" t="str">
        <f t="shared" si="411"/>
        <v>AIC</v>
      </c>
      <c r="AY825" s="1083" t="str">
        <f t="shared" si="396"/>
        <v>ERB</v>
      </c>
      <c r="AZ825" s="1083" t="str">
        <f t="shared" si="396"/>
        <v>GRB</v>
      </c>
      <c r="BA825" s="1083" t="str">
        <f t="shared" si="396"/>
        <v>Non-Op</v>
      </c>
      <c r="BC825" s="623"/>
      <c r="BD825" s="623"/>
      <c r="BF825" s="623"/>
      <c r="BG825" s="623"/>
      <c r="BH825" s="623"/>
      <c r="BI825" s="623"/>
      <c r="BJ825" s="623"/>
      <c r="BK825" s="623"/>
      <c r="BL825" s="623"/>
      <c r="BN825" s="634"/>
    </row>
    <row r="826" spans="1:66" s="638" customFormat="1" ht="12" customHeight="1">
      <c r="A826" s="643">
        <v>18605041</v>
      </c>
      <c r="B826" s="644" t="s">
        <v>4062</v>
      </c>
      <c r="C826" s="634" t="s">
        <v>2087</v>
      </c>
      <c r="D826" s="635" t="s">
        <v>3098</v>
      </c>
      <c r="E826" s="635"/>
      <c r="F826" s="634"/>
      <c r="G826" s="635"/>
      <c r="H826" s="1168">
        <v>1816546.75</v>
      </c>
      <c r="I826" s="1168">
        <v>1788182.75</v>
      </c>
      <c r="J826" s="1168">
        <v>1759818.75</v>
      </c>
      <c r="K826" s="1168">
        <v>1731454.75</v>
      </c>
      <c r="L826" s="1168">
        <v>1703090.75</v>
      </c>
      <c r="M826" s="1168">
        <v>1674726.75</v>
      </c>
      <c r="N826" s="1168">
        <v>1646362.75</v>
      </c>
      <c r="O826" s="1168">
        <v>1617998.75</v>
      </c>
      <c r="P826" s="1168">
        <v>1589634.75</v>
      </c>
      <c r="Q826" s="1168">
        <v>1561270.75</v>
      </c>
      <c r="R826" s="1168">
        <v>1532906.75</v>
      </c>
      <c r="S826" s="1168">
        <v>1504542.75</v>
      </c>
      <c r="T826" s="1168">
        <v>1476178.75</v>
      </c>
      <c r="U826" s="567"/>
      <c r="V826" s="567">
        <f t="shared" si="408"/>
        <v>1646362.75</v>
      </c>
      <c r="W826" s="1084"/>
      <c r="X826" s="1085"/>
      <c r="Y826" s="591">
        <f t="shared" si="419"/>
        <v>1476178.75</v>
      </c>
      <c r="Z826" s="899">
        <f t="shared" si="419"/>
        <v>0</v>
      </c>
      <c r="AA826" s="899">
        <f t="shared" si="419"/>
        <v>0</v>
      </c>
      <c r="AB826" s="1080">
        <f t="shared" si="412"/>
        <v>0</v>
      </c>
      <c r="AC826" s="1079">
        <f t="shared" si="413"/>
        <v>0</v>
      </c>
      <c r="AD826" s="899">
        <f t="shared" si="389"/>
        <v>0</v>
      </c>
      <c r="AE826" s="903">
        <f t="shared" si="420"/>
        <v>0</v>
      </c>
      <c r="AF826" s="1080">
        <f t="shared" si="421"/>
        <v>0</v>
      </c>
      <c r="AG826" s="1081">
        <f t="shared" si="414"/>
        <v>0</v>
      </c>
      <c r="AH826" s="1079">
        <f t="shared" si="415"/>
        <v>0</v>
      </c>
      <c r="AI826" s="901">
        <f t="shared" si="404"/>
        <v>1646362.75</v>
      </c>
      <c r="AJ826" s="899">
        <f t="shared" si="404"/>
        <v>0</v>
      </c>
      <c r="AK826" s="899">
        <f t="shared" si="404"/>
        <v>0</v>
      </c>
      <c r="AL826" s="1080">
        <f t="shared" si="416"/>
        <v>0</v>
      </c>
      <c r="AM826" s="1079">
        <f t="shared" si="417"/>
        <v>0</v>
      </c>
      <c r="AN826" s="899">
        <f t="shared" si="402"/>
        <v>0</v>
      </c>
      <c r="AO826" s="899">
        <f t="shared" si="403"/>
        <v>0</v>
      </c>
      <c r="AP826" s="899">
        <f t="shared" si="418"/>
        <v>0</v>
      </c>
      <c r="AQ826" s="1081">
        <f t="shared" si="392"/>
        <v>0</v>
      </c>
      <c r="AR826" s="1079">
        <f t="shared" si="410"/>
        <v>0</v>
      </c>
      <c r="AS826" s="153"/>
      <c r="AT826" s="1082"/>
      <c r="AU826" s="523"/>
      <c r="AV826" s="1083" t="str">
        <f t="shared" si="411"/>
        <v>CA</v>
      </c>
      <c r="AW826" s="1083" t="str">
        <f t="shared" si="411"/>
        <v>CL</v>
      </c>
      <c r="AX826" s="1083" t="str">
        <f t="shared" si="411"/>
        <v>AIC</v>
      </c>
      <c r="AY826" s="1083" t="str">
        <f t="shared" si="396"/>
        <v>ERB</v>
      </c>
      <c r="AZ826" s="1083" t="str">
        <f t="shared" si="396"/>
        <v>GRB</v>
      </c>
      <c r="BA826" s="1083" t="str">
        <f t="shared" si="396"/>
        <v>Non-Op</v>
      </c>
      <c r="BC826" s="623"/>
      <c r="BD826" s="623"/>
      <c r="BF826" s="623"/>
      <c r="BG826" s="623"/>
      <c r="BH826" s="623"/>
      <c r="BI826" s="623"/>
      <c r="BJ826" s="623"/>
      <c r="BK826" s="623"/>
      <c r="BL826" s="623"/>
      <c r="BN826" s="634"/>
    </row>
    <row r="827" spans="1:66" s="638" customFormat="1" ht="12" customHeight="1">
      <c r="A827" s="676">
        <v>18605051</v>
      </c>
      <c r="B827" s="635" t="s">
        <v>4063</v>
      </c>
      <c r="C827" s="634" t="s">
        <v>2088</v>
      </c>
      <c r="D827" s="635" t="s">
        <v>3098</v>
      </c>
      <c r="E827" s="635"/>
      <c r="F827" s="634"/>
      <c r="G827" s="635"/>
      <c r="H827" s="1168">
        <v>2472342.65</v>
      </c>
      <c r="I827" s="1168">
        <v>2439811.83</v>
      </c>
      <c r="J827" s="1168">
        <v>2407281.0099999998</v>
      </c>
      <c r="K827" s="1168">
        <v>2374750.19</v>
      </c>
      <c r="L827" s="1168">
        <v>2342219.37</v>
      </c>
      <c r="M827" s="1168">
        <v>2309688.5499999998</v>
      </c>
      <c r="N827" s="1168">
        <v>2277157.73</v>
      </c>
      <c r="O827" s="1168">
        <v>2244626.91</v>
      </c>
      <c r="P827" s="1168">
        <v>2212096.09</v>
      </c>
      <c r="Q827" s="1168">
        <v>2179565.27</v>
      </c>
      <c r="R827" s="1168">
        <v>2147034.4500000002</v>
      </c>
      <c r="S827" s="1168">
        <v>2114503.63</v>
      </c>
      <c r="T827" s="1168">
        <v>2081972.81</v>
      </c>
      <c r="U827" s="567"/>
      <c r="V827" s="567">
        <f t="shared" si="408"/>
        <v>2277157.73</v>
      </c>
      <c r="W827" s="1084"/>
      <c r="X827" s="1085"/>
      <c r="Y827" s="591">
        <f t="shared" si="419"/>
        <v>2081972.81</v>
      </c>
      <c r="Z827" s="899">
        <f t="shared" si="419"/>
        <v>0</v>
      </c>
      <c r="AA827" s="899">
        <f t="shared" si="419"/>
        <v>0</v>
      </c>
      <c r="AB827" s="1080">
        <f t="shared" si="412"/>
        <v>0</v>
      </c>
      <c r="AC827" s="1079">
        <f t="shared" si="413"/>
        <v>0</v>
      </c>
      <c r="AD827" s="899">
        <f t="shared" si="389"/>
        <v>0</v>
      </c>
      <c r="AE827" s="903">
        <f t="shared" si="420"/>
        <v>0</v>
      </c>
      <c r="AF827" s="1080">
        <f t="shared" si="421"/>
        <v>0</v>
      </c>
      <c r="AG827" s="1081">
        <f t="shared" si="414"/>
        <v>0</v>
      </c>
      <c r="AH827" s="1079">
        <f t="shared" si="415"/>
        <v>0</v>
      </c>
      <c r="AI827" s="901">
        <f t="shared" si="404"/>
        <v>2277157.73</v>
      </c>
      <c r="AJ827" s="899">
        <f t="shared" si="404"/>
        <v>0</v>
      </c>
      <c r="AK827" s="899">
        <f t="shared" si="404"/>
        <v>0</v>
      </c>
      <c r="AL827" s="1080">
        <f t="shared" si="416"/>
        <v>0</v>
      </c>
      <c r="AM827" s="1079">
        <f t="shared" si="417"/>
        <v>0</v>
      </c>
      <c r="AN827" s="899">
        <f t="shared" si="402"/>
        <v>0</v>
      </c>
      <c r="AO827" s="899">
        <f t="shared" si="403"/>
        <v>0</v>
      </c>
      <c r="AP827" s="899">
        <f t="shared" si="418"/>
        <v>0</v>
      </c>
      <c r="AQ827" s="1081">
        <f t="shared" si="392"/>
        <v>0</v>
      </c>
      <c r="AR827" s="1079">
        <f t="shared" si="410"/>
        <v>0</v>
      </c>
      <c r="AS827" s="153"/>
      <c r="AT827" s="1082"/>
      <c r="AU827" s="523"/>
      <c r="AV827" s="1083" t="str">
        <f t="shared" si="411"/>
        <v>CA</v>
      </c>
      <c r="AW827" s="1083" t="str">
        <f t="shared" si="411"/>
        <v>CL</v>
      </c>
      <c r="AX827" s="1083" t="str">
        <f t="shared" si="411"/>
        <v>AIC</v>
      </c>
      <c r="AY827" s="1083" t="str">
        <f t="shared" si="396"/>
        <v>ERB</v>
      </c>
      <c r="AZ827" s="1083" t="str">
        <f t="shared" si="396"/>
        <v>GRB</v>
      </c>
      <c r="BA827" s="1083" t="str">
        <f t="shared" si="396"/>
        <v>Non-Op</v>
      </c>
      <c r="BC827" s="623"/>
      <c r="BD827" s="623"/>
      <c r="BF827" s="623"/>
      <c r="BG827" s="623"/>
      <c r="BH827" s="623"/>
      <c r="BI827" s="623"/>
      <c r="BJ827" s="623"/>
      <c r="BK827" s="623"/>
      <c r="BL827" s="623"/>
      <c r="BN827" s="634"/>
    </row>
    <row r="828" spans="1:66" s="638" customFormat="1" ht="12" customHeight="1">
      <c r="A828" s="645">
        <v>18605061</v>
      </c>
      <c r="B828" s="646" t="s">
        <v>4064</v>
      </c>
      <c r="C828" s="647" t="s">
        <v>2089</v>
      </c>
      <c r="D828" s="648" t="s">
        <v>3098</v>
      </c>
      <c r="E828" s="648"/>
      <c r="F828" s="647"/>
      <c r="G828" s="648"/>
      <c r="H828" s="1171">
        <v>615878.34</v>
      </c>
      <c r="I828" s="1171">
        <v>595349.06000000006</v>
      </c>
      <c r="J828" s="1171">
        <v>574819.78</v>
      </c>
      <c r="K828" s="1171">
        <v>554290.5</v>
      </c>
      <c r="L828" s="1171">
        <v>533761.22</v>
      </c>
      <c r="M828" s="1171">
        <v>513231.94</v>
      </c>
      <c r="N828" s="1171">
        <v>492702.66</v>
      </c>
      <c r="O828" s="1171">
        <v>472173.38</v>
      </c>
      <c r="P828" s="1171">
        <v>451644.1</v>
      </c>
      <c r="Q828" s="1171">
        <v>431114.82</v>
      </c>
      <c r="R828" s="1171">
        <v>410585.54</v>
      </c>
      <c r="S828" s="1171">
        <v>390056.26</v>
      </c>
      <c r="T828" s="1171">
        <v>369526.98</v>
      </c>
      <c r="U828" s="569"/>
      <c r="V828" s="569">
        <f t="shared" si="408"/>
        <v>492702.66</v>
      </c>
      <c r="W828" s="1084"/>
      <c r="X828" s="1085"/>
      <c r="Y828" s="591">
        <f t="shared" si="419"/>
        <v>369526.98</v>
      </c>
      <c r="Z828" s="899">
        <f t="shared" si="419"/>
        <v>0</v>
      </c>
      <c r="AA828" s="899">
        <f t="shared" si="419"/>
        <v>0</v>
      </c>
      <c r="AB828" s="1080">
        <f t="shared" si="412"/>
        <v>0</v>
      </c>
      <c r="AC828" s="1079">
        <f t="shared" si="413"/>
        <v>0</v>
      </c>
      <c r="AD828" s="899">
        <f t="shared" si="389"/>
        <v>0</v>
      </c>
      <c r="AE828" s="903">
        <f t="shared" si="420"/>
        <v>0</v>
      </c>
      <c r="AF828" s="1080">
        <f t="shared" si="421"/>
        <v>0</v>
      </c>
      <c r="AG828" s="1081">
        <f t="shared" si="414"/>
        <v>0</v>
      </c>
      <c r="AH828" s="1079">
        <f t="shared" si="415"/>
        <v>0</v>
      </c>
      <c r="AI828" s="901">
        <f t="shared" ref="AI828:AK847" si="422">IF($D828=AI$5,$V828,0)</f>
        <v>492702.66</v>
      </c>
      <c r="AJ828" s="899">
        <f t="shared" si="422"/>
        <v>0</v>
      </c>
      <c r="AK828" s="899">
        <f t="shared" si="422"/>
        <v>0</v>
      </c>
      <c r="AL828" s="1080">
        <f t="shared" si="416"/>
        <v>0</v>
      </c>
      <c r="AM828" s="1079">
        <f t="shared" si="417"/>
        <v>0</v>
      </c>
      <c r="AN828" s="899">
        <f t="shared" si="402"/>
        <v>0</v>
      </c>
      <c r="AO828" s="899">
        <f t="shared" si="403"/>
        <v>0</v>
      </c>
      <c r="AP828" s="899">
        <f t="shared" si="418"/>
        <v>0</v>
      </c>
      <c r="AQ828" s="1081">
        <f t="shared" si="392"/>
        <v>0</v>
      </c>
      <c r="AR828" s="1079">
        <f t="shared" si="410"/>
        <v>0</v>
      </c>
      <c r="AS828" s="153"/>
      <c r="AT828" s="1082"/>
      <c r="AU828" s="523"/>
      <c r="AV828" s="1083" t="str">
        <f t="shared" si="411"/>
        <v>CA</v>
      </c>
      <c r="AW828" s="1083" t="str">
        <f t="shared" si="411"/>
        <v>CL</v>
      </c>
      <c r="AX828" s="1083" t="str">
        <f t="shared" si="411"/>
        <v>AIC</v>
      </c>
      <c r="AY828" s="1083" t="str">
        <f t="shared" si="396"/>
        <v>ERB</v>
      </c>
      <c r="AZ828" s="1083" t="str">
        <f t="shared" si="396"/>
        <v>GRB</v>
      </c>
      <c r="BA828" s="1083" t="str">
        <f t="shared" si="396"/>
        <v>Non-Op</v>
      </c>
      <c r="BC828" s="623"/>
      <c r="BD828" s="623"/>
      <c r="BF828" s="623"/>
      <c r="BG828" s="623"/>
      <c r="BH828" s="623"/>
      <c r="BI828" s="623"/>
      <c r="BJ828" s="623"/>
      <c r="BK828" s="623"/>
      <c r="BL828" s="623"/>
      <c r="BN828" s="634"/>
    </row>
    <row r="829" spans="1:66" s="638" customFormat="1" ht="12" customHeight="1">
      <c r="A829" s="645">
        <v>18605071</v>
      </c>
      <c r="B829" s="646" t="s">
        <v>4065</v>
      </c>
      <c r="C829" s="647" t="s">
        <v>2090</v>
      </c>
      <c r="D829" s="648" t="s">
        <v>3098</v>
      </c>
      <c r="E829" s="648"/>
      <c r="F829" s="647"/>
      <c r="G829" s="648"/>
      <c r="H829" s="1171">
        <v>943823.8</v>
      </c>
      <c r="I829" s="1171">
        <v>910115.8</v>
      </c>
      <c r="J829" s="1171">
        <v>876407.8</v>
      </c>
      <c r="K829" s="1171">
        <v>842699.8</v>
      </c>
      <c r="L829" s="1171">
        <v>808991.8</v>
      </c>
      <c r="M829" s="1171">
        <v>775283.8</v>
      </c>
      <c r="N829" s="1171">
        <v>741575.8</v>
      </c>
      <c r="O829" s="1171">
        <v>707867.8</v>
      </c>
      <c r="P829" s="1171">
        <v>674159.8</v>
      </c>
      <c r="Q829" s="1171">
        <v>640451.80000000005</v>
      </c>
      <c r="R829" s="1171">
        <v>606743.80000000005</v>
      </c>
      <c r="S829" s="1171">
        <v>573035.80000000005</v>
      </c>
      <c r="T829" s="1171">
        <v>539327.80000000005</v>
      </c>
      <c r="U829" s="569"/>
      <c r="V829" s="569">
        <f t="shared" si="408"/>
        <v>741575.79999999993</v>
      </c>
      <c r="W829" s="1084"/>
      <c r="X829" s="1085"/>
      <c r="Y829" s="591">
        <f t="shared" si="419"/>
        <v>539327.80000000005</v>
      </c>
      <c r="Z829" s="899">
        <f t="shared" si="419"/>
        <v>0</v>
      </c>
      <c r="AA829" s="899">
        <f t="shared" si="419"/>
        <v>0</v>
      </c>
      <c r="AB829" s="1080">
        <f t="shared" si="412"/>
        <v>0</v>
      </c>
      <c r="AC829" s="1079">
        <f t="shared" si="413"/>
        <v>0</v>
      </c>
      <c r="AD829" s="899">
        <f t="shared" si="389"/>
        <v>0</v>
      </c>
      <c r="AE829" s="903">
        <f t="shared" si="420"/>
        <v>0</v>
      </c>
      <c r="AF829" s="1080">
        <f t="shared" si="421"/>
        <v>0</v>
      </c>
      <c r="AG829" s="1081">
        <f t="shared" si="414"/>
        <v>0</v>
      </c>
      <c r="AH829" s="1079">
        <f t="shared" si="415"/>
        <v>0</v>
      </c>
      <c r="AI829" s="901">
        <f t="shared" si="422"/>
        <v>741575.79999999993</v>
      </c>
      <c r="AJ829" s="899">
        <f t="shared" si="422"/>
        <v>0</v>
      </c>
      <c r="AK829" s="899">
        <f t="shared" si="422"/>
        <v>0</v>
      </c>
      <c r="AL829" s="1080">
        <f t="shared" si="416"/>
        <v>0</v>
      </c>
      <c r="AM829" s="1079">
        <f t="shared" si="417"/>
        <v>0</v>
      </c>
      <c r="AN829" s="899">
        <f t="shared" si="402"/>
        <v>0</v>
      </c>
      <c r="AO829" s="899">
        <f t="shared" si="403"/>
        <v>0</v>
      </c>
      <c r="AP829" s="899">
        <f t="shared" si="418"/>
        <v>0</v>
      </c>
      <c r="AQ829" s="1081">
        <f t="shared" si="392"/>
        <v>0</v>
      </c>
      <c r="AR829" s="1079">
        <f t="shared" si="410"/>
        <v>0</v>
      </c>
      <c r="AS829" s="153"/>
      <c r="AT829" s="1082" t="s">
        <v>2769</v>
      </c>
      <c r="AU829" s="523"/>
      <c r="AV829" s="1083" t="str">
        <f t="shared" si="411"/>
        <v>CA</v>
      </c>
      <c r="AW829" s="1083" t="str">
        <f t="shared" si="411"/>
        <v>CL</v>
      </c>
      <c r="AX829" s="1083" t="str">
        <f t="shared" si="411"/>
        <v>AIC</v>
      </c>
      <c r="AY829" s="1083" t="str">
        <f t="shared" si="396"/>
        <v>ERB</v>
      </c>
      <c r="AZ829" s="1083" t="str">
        <f t="shared" si="396"/>
        <v>GRB</v>
      </c>
      <c r="BA829" s="1083" t="str">
        <f t="shared" si="396"/>
        <v>Non-Op</v>
      </c>
      <c r="BC829" s="623"/>
      <c r="BD829" s="623"/>
      <c r="BF829" s="623"/>
      <c r="BG829" s="623"/>
      <c r="BH829" s="623"/>
      <c r="BI829" s="623"/>
      <c r="BJ829" s="623"/>
      <c r="BK829" s="623"/>
      <c r="BL829" s="623"/>
      <c r="BN829" s="634"/>
    </row>
    <row r="830" spans="1:66" s="638" customFormat="1" ht="12" customHeight="1">
      <c r="A830" s="676">
        <v>18605081</v>
      </c>
      <c r="B830" s="635" t="s">
        <v>4066</v>
      </c>
      <c r="C830" s="684" t="s">
        <v>2091</v>
      </c>
      <c r="D830" s="635" t="s">
        <v>3098</v>
      </c>
      <c r="E830" s="635"/>
      <c r="F830" s="980">
        <v>42811</v>
      </c>
      <c r="G830" s="635"/>
      <c r="H830" s="1168">
        <v>2234929.9700000002</v>
      </c>
      <c r="I830" s="1168">
        <v>2209533.04</v>
      </c>
      <c r="J830" s="1168">
        <v>2184136.11</v>
      </c>
      <c r="K830" s="1168">
        <v>2158739.1800000002</v>
      </c>
      <c r="L830" s="1168">
        <v>2133342.25</v>
      </c>
      <c r="M830" s="1168">
        <v>2107945.3199999998</v>
      </c>
      <c r="N830" s="1168">
        <v>2082548.39</v>
      </c>
      <c r="O830" s="1168">
        <v>2057151.46</v>
      </c>
      <c r="P830" s="1168">
        <v>2031754.53</v>
      </c>
      <c r="Q830" s="1168">
        <v>2006357.6</v>
      </c>
      <c r="R830" s="1168">
        <v>1980960.67</v>
      </c>
      <c r="S830" s="1168">
        <v>1955563.74</v>
      </c>
      <c r="T830" s="1168">
        <v>1930166.81</v>
      </c>
      <c r="U830" s="567"/>
      <c r="V830" s="567">
        <f t="shared" si="408"/>
        <v>2082548.3900000004</v>
      </c>
      <c r="W830" s="1090"/>
      <c r="X830" s="1091"/>
      <c r="Y830" s="591">
        <f t="shared" si="419"/>
        <v>1930166.81</v>
      </c>
      <c r="Z830" s="899">
        <f t="shared" si="419"/>
        <v>0</v>
      </c>
      <c r="AA830" s="899">
        <f t="shared" si="419"/>
        <v>0</v>
      </c>
      <c r="AB830" s="1080">
        <f t="shared" si="412"/>
        <v>0</v>
      </c>
      <c r="AC830" s="1079">
        <f t="shared" si="413"/>
        <v>0</v>
      </c>
      <c r="AD830" s="899">
        <f t="shared" ref="AD830:AD895" si="423">IF($D830=AD$5,$T830,IF($D830=AD$4, $T830*$AK$1,0))</f>
        <v>0</v>
      </c>
      <c r="AE830" s="903">
        <f t="shared" si="420"/>
        <v>0</v>
      </c>
      <c r="AF830" s="1080">
        <f t="shared" si="421"/>
        <v>0</v>
      </c>
      <c r="AG830" s="1081">
        <f t="shared" si="414"/>
        <v>0</v>
      </c>
      <c r="AH830" s="1079">
        <f t="shared" si="415"/>
        <v>0</v>
      </c>
      <c r="AI830" s="901">
        <f t="shared" si="422"/>
        <v>2082548.3900000004</v>
      </c>
      <c r="AJ830" s="899">
        <f t="shared" si="422"/>
        <v>0</v>
      </c>
      <c r="AK830" s="899">
        <f t="shared" si="422"/>
        <v>0</v>
      </c>
      <c r="AL830" s="1080">
        <f t="shared" si="416"/>
        <v>0</v>
      </c>
      <c r="AM830" s="1079">
        <f t="shared" si="417"/>
        <v>0</v>
      </c>
      <c r="AN830" s="899">
        <f t="shared" si="402"/>
        <v>0</v>
      </c>
      <c r="AO830" s="899">
        <f t="shared" si="403"/>
        <v>0</v>
      </c>
      <c r="AP830" s="899">
        <f t="shared" si="418"/>
        <v>0</v>
      </c>
      <c r="AQ830" s="1081">
        <f t="shared" si="392"/>
        <v>0</v>
      </c>
      <c r="AR830" s="1079">
        <f t="shared" si="410"/>
        <v>0</v>
      </c>
      <c r="AS830" s="153"/>
      <c r="AT830" s="1082"/>
      <c r="AU830" s="523"/>
      <c r="AV830" s="1083" t="str">
        <f t="shared" si="411"/>
        <v>CA</v>
      </c>
      <c r="AW830" s="1083" t="str">
        <f t="shared" si="411"/>
        <v>CL</v>
      </c>
      <c r="AX830" s="1083" t="str">
        <f t="shared" si="411"/>
        <v>AIC</v>
      </c>
      <c r="AY830" s="1083" t="str">
        <f t="shared" si="396"/>
        <v>ERB</v>
      </c>
      <c r="AZ830" s="1083" t="str">
        <f t="shared" si="396"/>
        <v>GRB</v>
      </c>
      <c r="BA830" s="1083" t="str">
        <f t="shared" si="396"/>
        <v>Non-Op</v>
      </c>
      <c r="BC830" s="623"/>
      <c r="BD830" s="623"/>
      <c r="BF830" s="623"/>
      <c r="BG830" s="623"/>
      <c r="BH830" s="623"/>
      <c r="BI830" s="623"/>
      <c r="BJ830" s="623"/>
      <c r="BK830" s="623"/>
      <c r="BL830" s="623"/>
      <c r="BN830" s="634"/>
    </row>
    <row r="831" spans="1:66" s="638" customFormat="1" ht="12" customHeight="1">
      <c r="A831" s="676">
        <v>18605091</v>
      </c>
      <c r="B831" s="635" t="s">
        <v>4067</v>
      </c>
      <c r="C831" s="684" t="s">
        <v>2092</v>
      </c>
      <c r="D831" s="635" t="s">
        <v>1384</v>
      </c>
      <c r="E831" s="635"/>
      <c r="F831" s="980">
        <v>42842</v>
      </c>
      <c r="G831" s="635"/>
      <c r="H831" s="1168">
        <v>0</v>
      </c>
      <c r="I831" s="1168">
        <v>0</v>
      </c>
      <c r="J831" s="1168">
        <v>0</v>
      </c>
      <c r="K831" s="1168">
        <v>0</v>
      </c>
      <c r="L831" s="1168">
        <v>0</v>
      </c>
      <c r="M831" s="1168">
        <v>0</v>
      </c>
      <c r="N831" s="1168">
        <v>0</v>
      </c>
      <c r="O831" s="1168">
        <v>0</v>
      </c>
      <c r="P831" s="1168">
        <v>0</v>
      </c>
      <c r="Q831" s="1168">
        <v>0</v>
      </c>
      <c r="R831" s="1168">
        <v>0</v>
      </c>
      <c r="S831" s="1168">
        <v>0</v>
      </c>
      <c r="T831" s="1168">
        <v>0</v>
      </c>
      <c r="U831" s="567"/>
      <c r="V831" s="567">
        <f t="shared" si="408"/>
        <v>0</v>
      </c>
      <c r="W831" s="1090"/>
      <c r="X831" s="1091"/>
      <c r="Y831" s="591">
        <f t="shared" si="419"/>
        <v>0</v>
      </c>
      <c r="Z831" s="899">
        <f t="shared" si="419"/>
        <v>0</v>
      </c>
      <c r="AA831" s="899">
        <f t="shared" si="419"/>
        <v>0</v>
      </c>
      <c r="AB831" s="1080">
        <f t="shared" si="412"/>
        <v>0</v>
      </c>
      <c r="AC831" s="1079">
        <f t="shared" si="413"/>
        <v>0</v>
      </c>
      <c r="AD831" s="899">
        <f t="shared" si="423"/>
        <v>0</v>
      </c>
      <c r="AE831" s="903">
        <f t="shared" si="420"/>
        <v>0</v>
      </c>
      <c r="AF831" s="1080">
        <f t="shared" si="421"/>
        <v>0</v>
      </c>
      <c r="AG831" s="1081">
        <f t="shared" si="414"/>
        <v>0</v>
      </c>
      <c r="AH831" s="1079">
        <f t="shared" si="415"/>
        <v>0</v>
      </c>
      <c r="AI831" s="901">
        <f t="shared" si="422"/>
        <v>0</v>
      </c>
      <c r="AJ831" s="899">
        <f t="shared" si="422"/>
        <v>0</v>
      </c>
      <c r="AK831" s="899">
        <f t="shared" si="422"/>
        <v>0</v>
      </c>
      <c r="AL831" s="1080">
        <f t="shared" si="416"/>
        <v>0</v>
      </c>
      <c r="AM831" s="1079">
        <f t="shared" si="417"/>
        <v>0</v>
      </c>
      <c r="AN831" s="899">
        <f t="shared" si="402"/>
        <v>0</v>
      </c>
      <c r="AO831" s="899">
        <f t="shared" si="403"/>
        <v>0</v>
      </c>
      <c r="AP831" s="899">
        <f t="shared" si="418"/>
        <v>0</v>
      </c>
      <c r="AQ831" s="1081">
        <f t="shared" si="392"/>
        <v>0</v>
      </c>
      <c r="AR831" s="1079">
        <f t="shared" si="410"/>
        <v>0</v>
      </c>
      <c r="AS831" s="153"/>
      <c r="AT831" s="1082"/>
      <c r="AU831" s="523"/>
      <c r="AV831" s="1083" t="str">
        <f t="shared" si="411"/>
        <v>CA</v>
      </c>
      <c r="AW831" s="1083" t="str">
        <f t="shared" si="411"/>
        <v>CL</v>
      </c>
      <c r="AX831" s="1083" t="str">
        <f t="shared" si="411"/>
        <v>AIC</v>
      </c>
      <c r="AY831" s="1083" t="str">
        <f t="shared" si="396"/>
        <v>ERB</v>
      </c>
      <c r="AZ831" s="1083" t="str">
        <f t="shared" si="396"/>
        <v>GRB</v>
      </c>
      <c r="BA831" s="1083" t="str">
        <f t="shared" si="396"/>
        <v>Non-Op</v>
      </c>
      <c r="BC831" s="623"/>
      <c r="BD831" s="623"/>
      <c r="BF831" s="623"/>
      <c r="BG831" s="623"/>
      <c r="BH831" s="623"/>
      <c r="BI831" s="623"/>
      <c r="BJ831" s="623"/>
      <c r="BK831" s="623"/>
      <c r="BL831" s="623"/>
      <c r="BN831" s="634"/>
    </row>
    <row r="832" spans="1:66" s="638" customFormat="1" ht="12" customHeight="1">
      <c r="A832" s="643">
        <v>18608001</v>
      </c>
      <c r="B832" s="644" t="s">
        <v>4068</v>
      </c>
      <c r="C832" s="684" t="s">
        <v>2093</v>
      </c>
      <c r="D832" s="635" t="s">
        <v>3098</v>
      </c>
      <c r="E832" s="635"/>
      <c r="F832" s="684"/>
      <c r="G832" s="635"/>
      <c r="H832" s="1168">
        <v>90865.93</v>
      </c>
      <c r="I832" s="1168">
        <v>91793.93</v>
      </c>
      <c r="J832" s="1168">
        <v>94534.23</v>
      </c>
      <c r="K832" s="1168">
        <v>94534.23</v>
      </c>
      <c r="L832" s="1168">
        <v>95655.98</v>
      </c>
      <c r="M832" s="1168">
        <v>98418.48</v>
      </c>
      <c r="N832" s="1168">
        <v>100211.53</v>
      </c>
      <c r="O832" s="1168">
        <v>101139.53</v>
      </c>
      <c r="P832" s="1168">
        <v>102956.78</v>
      </c>
      <c r="Q832" s="1168">
        <v>103719.23</v>
      </c>
      <c r="R832" s="1168">
        <v>63519.47</v>
      </c>
      <c r="S832" s="1168">
        <v>65020.97</v>
      </c>
      <c r="T832" s="1168">
        <v>66135.02</v>
      </c>
      <c r="U832" s="567"/>
      <c r="V832" s="567">
        <f t="shared" si="408"/>
        <v>90833.736250000002</v>
      </c>
      <c r="W832" s="1084"/>
      <c r="X832" s="1085"/>
      <c r="Y832" s="591">
        <f t="shared" si="419"/>
        <v>66135.02</v>
      </c>
      <c r="Z832" s="899">
        <f t="shared" si="419"/>
        <v>0</v>
      </c>
      <c r="AA832" s="899">
        <f t="shared" si="419"/>
        <v>0</v>
      </c>
      <c r="AB832" s="1080">
        <f t="shared" si="412"/>
        <v>0</v>
      </c>
      <c r="AC832" s="1079">
        <f t="shared" si="413"/>
        <v>0</v>
      </c>
      <c r="AD832" s="899">
        <f t="shared" si="423"/>
        <v>0</v>
      </c>
      <c r="AE832" s="903">
        <f t="shared" si="420"/>
        <v>0</v>
      </c>
      <c r="AF832" s="1080">
        <f t="shared" si="421"/>
        <v>0</v>
      </c>
      <c r="AG832" s="1081">
        <f t="shared" si="414"/>
        <v>0</v>
      </c>
      <c r="AH832" s="1079">
        <f t="shared" si="415"/>
        <v>0</v>
      </c>
      <c r="AI832" s="901">
        <f t="shared" si="422"/>
        <v>90833.736250000002</v>
      </c>
      <c r="AJ832" s="899">
        <f t="shared" si="422"/>
        <v>0</v>
      </c>
      <c r="AK832" s="899">
        <f t="shared" si="422"/>
        <v>0</v>
      </c>
      <c r="AL832" s="1080">
        <f t="shared" si="416"/>
        <v>0</v>
      </c>
      <c r="AM832" s="1079">
        <f t="shared" si="417"/>
        <v>0</v>
      </c>
      <c r="AN832" s="899">
        <f t="shared" si="402"/>
        <v>0</v>
      </c>
      <c r="AO832" s="899">
        <f t="shared" si="403"/>
        <v>0</v>
      </c>
      <c r="AP832" s="899">
        <f t="shared" si="418"/>
        <v>0</v>
      </c>
      <c r="AQ832" s="1081">
        <f t="shared" si="392"/>
        <v>0</v>
      </c>
      <c r="AR832" s="1079">
        <f t="shared" si="410"/>
        <v>0</v>
      </c>
      <c r="AS832" s="153"/>
      <c r="AT832" s="1082" t="s">
        <v>2781</v>
      </c>
      <c r="AU832" s="523"/>
      <c r="AV832" s="1083" t="str">
        <f t="shared" si="411"/>
        <v>CA</v>
      </c>
      <c r="AW832" s="1083" t="str">
        <f t="shared" si="411"/>
        <v>CL</v>
      </c>
      <c r="AX832" s="1083" t="str">
        <f t="shared" si="411"/>
        <v>AIC</v>
      </c>
      <c r="AY832" s="1083" t="str">
        <f t="shared" si="396"/>
        <v>ERB</v>
      </c>
      <c r="AZ832" s="1083" t="str">
        <f t="shared" si="396"/>
        <v>GRB</v>
      </c>
      <c r="BA832" s="1083" t="str">
        <f t="shared" si="396"/>
        <v>Non-Op</v>
      </c>
      <c r="BC832" s="623"/>
      <c r="BD832" s="623"/>
      <c r="BF832" s="623"/>
      <c r="BG832" s="623"/>
      <c r="BH832" s="623"/>
      <c r="BI832" s="623"/>
      <c r="BJ832" s="623"/>
      <c r="BK832" s="623"/>
      <c r="BL832" s="623"/>
      <c r="BN832" s="634"/>
    </row>
    <row r="833" spans="1:66" s="638" customFormat="1" ht="12" customHeight="1">
      <c r="A833" s="643">
        <v>18608002</v>
      </c>
      <c r="B833" s="644" t="s">
        <v>4069</v>
      </c>
      <c r="C833" s="684" t="s">
        <v>2094</v>
      </c>
      <c r="D833" s="635" t="s">
        <v>3098</v>
      </c>
      <c r="E833" s="635"/>
      <c r="F833" s="684"/>
      <c r="G833" s="635"/>
      <c r="H833" s="1168">
        <v>346820.06</v>
      </c>
      <c r="I833" s="1168">
        <v>347655.06</v>
      </c>
      <c r="J833" s="1168">
        <v>347655.06</v>
      </c>
      <c r="K833" s="1168">
        <v>348503.81</v>
      </c>
      <c r="L833" s="1168">
        <v>361216.34</v>
      </c>
      <c r="M833" s="1168">
        <v>365234.02</v>
      </c>
      <c r="N833" s="1168">
        <v>365234.02</v>
      </c>
      <c r="O833" s="1168">
        <v>377777.96</v>
      </c>
      <c r="P833" s="1168">
        <v>394913.46</v>
      </c>
      <c r="Q833" s="1168">
        <v>395373.46</v>
      </c>
      <c r="R833" s="1168">
        <v>98876</v>
      </c>
      <c r="S833" s="1168">
        <v>107905.88</v>
      </c>
      <c r="T833" s="1168">
        <v>107905.88</v>
      </c>
      <c r="U833" s="567"/>
      <c r="V833" s="567">
        <f t="shared" si="408"/>
        <v>311475.67</v>
      </c>
      <c r="W833" s="1096"/>
      <c r="X833" s="1097"/>
      <c r="Y833" s="591">
        <f t="shared" si="419"/>
        <v>107905.88</v>
      </c>
      <c r="Z833" s="899">
        <f t="shared" si="419"/>
        <v>0</v>
      </c>
      <c r="AA833" s="899">
        <f t="shared" si="419"/>
        <v>0</v>
      </c>
      <c r="AB833" s="1080">
        <f t="shared" si="412"/>
        <v>0</v>
      </c>
      <c r="AC833" s="1079">
        <f t="shared" si="413"/>
        <v>0</v>
      </c>
      <c r="AD833" s="899">
        <f t="shared" si="423"/>
        <v>0</v>
      </c>
      <c r="AE833" s="903">
        <f t="shared" si="420"/>
        <v>0</v>
      </c>
      <c r="AF833" s="1080">
        <f t="shared" si="421"/>
        <v>0</v>
      </c>
      <c r="AG833" s="1081">
        <f t="shared" si="414"/>
        <v>0</v>
      </c>
      <c r="AH833" s="1079">
        <f t="shared" si="415"/>
        <v>0</v>
      </c>
      <c r="AI833" s="901">
        <f t="shared" si="422"/>
        <v>311475.67</v>
      </c>
      <c r="AJ833" s="899">
        <f t="shared" si="422"/>
        <v>0</v>
      </c>
      <c r="AK833" s="899">
        <f t="shared" si="422"/>
        <v>0</v>
      </c>
      <c r="AL833" s="1080">
        <f t="shared" si="416"/>
        <v>0</v>
      </c>
      <c r="AM833" s="1079">
        <f t="shared" si="417"/>
        <v>0</v>
      </c>
      <c r="AN833" s="899">
        <f t="shared" si="402"/>
        <v>0</v>
      </c>
      <c r="AO833" s="899">
        <f t="shared" si="403"/>
        <v>0</v>
      </c>
      <c r="AP833" s="899">
        <f t="shared" si="418"/>
        <v>0</v>
      </c>
      <c r="AQ833" s="1081">
        <f t="shared" si="392"/>
        <v>0</v>
      </c>
      <c r="AR833" s="1079">
        <f t="shared" si="410"/>
        <v>0</v>
      </c>
      <c r="AS833" s="153"/>
      <c r="AT833" s="1082" t="s">
        <v>2781</v>
      </c>
      <c r="AU833" s="523"/>
      <c r="AV833" s="1083" t="str">
        <f t="shared" si="411"/>
        <v>CA</v>
      </c>
      <c r="AW833" s="1083" t="str">
        <f t="shared" si="411"/>
        <v>CL</v>
      </c>
      <c r="AX833" s="1083" t="str">
        <f t="shared" si="411"/>
        <v>AIC</v>
      </c>
      <c r="AY833" s="1083" t="str">
        <f t="shared" si="396"/>
        <v>ERB</v>
      </c>
      <c r="AZ833" s="1083" t="str">
        <f t="shared" si="396"/>
        <v>GRB</v>
      </c>
      <c r="BA833" s="1083" t="str">
        <f t="shared" si="396"/>
        <v>Non-Op</v>
      </c>
      <c r="BC833" s="623"/>
      <c r="BD833" s="623"/>
      <c r="BF833" s="623"/>
      <c r="BG833" s="623"/>
      <c r="BH833" s="623"/>
      <c r="BI833" s="623"/>
      <c r="BJ833" s="623"/>
      <c r="BK833" s="623"/>
      <c r="BL833" s="623"/>
      <c r="BN833" s="634"/>
    </row>
    <row r="834" spans="1:66" s="638" customFormat="1" ht="12" customHeight="1">
      <c r="A834" s="643">
        <v>18608011</v>
      </c>
      <c r="B834" s="644" t="s">
        <v>4070</v>
      </c>
      <c r="C834" s="684" t="s">
        <v>2095</v>
      </c>
      <c r="D834" s="635" t="s">
        <v>1384</v>
      </c>
      <c r="E834" s="635"/>
      <c r="F834" s="684"/>
      <c r="G834" s="635"/>
      <c r="H834" s="1168">
        <v>310864.42</v>
      </c>
      <c r="I834" s="1168">
        <v>310864.42</v>
      </c>
      <c r="J834" s="1168">
        <v>310864.42</v>
      </c>
      <c r="K834" s="1168">
        <v>307196.12</v>
      </c>
      <c r="L834" s="1168">
        <v>307196.12</v>
      </c>
      <c r="M834" s="1168">
        <v>307196.12</v>
      </c>
      <c r="N834" s="1168">
        <v>301518.82</v>
      </c>
      <c r="O834" s="1168">
        <v>301518.82</v>
      </c>
      <c r="P834" s="1168">
        <v>301518.82</v>
      </c>
      <c r="Q834" s="1168">
        <v>346492.3</v>
      </c>
      <c r="R834" s="1168">
        <v>346492.3</v>
      </c>
      <c r="S834" s="1168">
        <v>346492.3</v>
      </c>
      <c r="T834" s="1168">
        <v>347384.45</v>
      </c>
      <c r="U834" s="567"/>
      <c r="V834" s="567">
        <f t="shared" si="408"/>
        <v>318039.58291666664</v>
      </c>
      <c r="W834" s="1084"/>
      <c r="X834" s="1085"/>
      <c r="Y834" s="591">
        <f t="shared" si="419"/>
        <v>0</v>
      </c>
      <c r="Z834" s="899">
        <f t="shared" si="419"/>
        <v>0</v>
      </c>
      <c r="AA834" s="899">
        <f t="shared" si="419"/>
        <v>0</v>
      </c>
      <c r="AB834" s="1080">
        <f t="shared" si="412"/>
        <v>347384.45</v>
      </c>
      <c r="AC834" s="1079">
        <f t="shared" si="413"/>
        <v>0</v>
      </c>
      <c r="AD834" s="899">
        <f t="shared" si="423"/>
        <v>0</v>
      </c>
      <c r="AE834" s="903">
        <f t="shared" si="420"/>
        <v>0</v>
      </c>
      <c r="AF834" s="1080">
        <f t="shared" si="421"/>
        <v>347384.45</v>
      </c>
      <c r="AG834" s="1081">
        <f t="shared" si="414"/>
        <v>347384.45</v>
      </c>
      <c r="AH834" s="1079">
        <f t="shared" si="415"/>
        <v>0</v>
      </c>
      <c r="AI834" s="901">
        <f t="shared" si="422"/>
        <v>0</v>
      </c>
      <c r="AJ834" s="899">
        <f t="shared" si="422"/>
        <v>0</v>
      </c>
      <c r="AK834" s="899">
        <f t="shared" si="422"/>
        <v>0</v>
      </c>
      <c r="AL834" s="1080">
        <f t="shared" si="416"/>
        <v>318039.58291666664</v>
      </c>
      <c r="AM834" s="1079">
        <f t="shared" si="417"/>
        <v>0</v>
      </c>
      <c r="AN834" s="899">
        <f t="shared" si="402"/>
        <v>0</v>
      </c>
      <c r="AO834" s="899">
        <f t="shared" si="403"/>
        <v>0</v>
      </c>
      <c r="AP834" s="899">
        <f t="shared" si="418"/>
        <v>318039.58291666664</v>
      </c>
      <c r="AQ834" s="1081">
        <f t="shared" si="392"/>
        <v>318039.58291666664</v>
      </c>
      <c r="AR834" s="1079">
        <f t="shared" si="410"/>
        <v>0</v>
      </c>
      <c r="AS834" s="153"/>
      <c r="AT834" s="1082"/>
      <c r="AU834" s="523"/>
      <c r="AV834" s="1083" t="str">
        <f t="shared" si="411"/>
        <v>CA</v>
      </c>
      <c r="AW834" s="1083" t="str">
        <f t="shared" si="411"/>
        <v>CL</v>
      </c>
      <c r="AX834" s="1083" t="str">
        <f t="shared" si="411"/>
        <v>AIC</v>
      </c>
      <c r="AY834" s="1083" t="str">
        <f t="shared" si="396"/>
        <v>ERB</v>
      </c>
      <c r="AZ834" s="1083" t="str">
        <f t="shared" si="396"/>
        <v>GRB</v>
      </c>
      <c r="BA834" s="1083" t="str">
        <f t="shared" si="396"/>
        <v>Non-Op</v>
      </c>
      <c r="BC834" s="623"/>
      <c r="BD834" s="623"/>
      <c r="BF834" s="623"/>
      <c r="BG834" s="623"/>
      <c r="BH834" s="623"/>
      <c r="BI834" s="623"/>
      <c r="BJ834" s="623"/>
      <c r="BK834" s="623"/>
      <c r="BL834" s="623"/>
      <c r="BN834" s="634"/>
    </row>
    <row r="835" spans="1:66" s="638" customFormat="1" ht="12" customHeight="1">
      <c r="A835" s="643">
        <v>18608012</v>
      </c>
      <c r="B835" s="644" t="s">
        <v>4071</v>
      </c>
      <c r="C835" s="684" t="s">
        <v>2096</v>
      </c>
      <c r="D835" s="635" t="s">
        <v>1384</v>
      </c>
      <c r="E835" s="635"/>
      <c r="F835" s="684"/>
      <c r="G835" s="635"/>
      <c r="H835" s="1168">
        <v>47720.07</v>
      </c>
      <c r="I835" s="1168">
        <v>47720.07</v>
      </c>
      <c r="J835" s="1168">
        <v>47720.07</v>
      </c>
      <c r="K835" s="1168">
        <v>46036.32</v>
      </c>
      <c r="L835" s="1168">
        <v>46036.32</v>
      </c>
      <c r="M835" s="1168">
        <v>46036.32</v>
      </c>
      <c r="N835" s="1168">
        <v>29306.11</v>
      </c>
      <c r="O835" s="1168">
        <v>29306.11</v>
      </c>
      <c r="P835" s="1168">
        <v>29306.11</v>
      </c>
      <c r="Q835" s="1168">
        <v>69860.56</v>
      </c>
      <c r="R835" s="1168">
        <v>69860.56</v>
      </c>
      <c r="S835" s="1168">
        <v>69860.56</v>
      </c>
      <c r="T835" s="1168">
        <v>60970.12</v>
      </c>
      <c r="U835" s="567"/>
      <c r="V835" s="567">
        <f t="shared" si="408"/>
        <v>48782.850416666661</v>
      </c>
      <c r="W835" s="1084"/>
      <c r="X835" s="1085"/>
      <c r="Y835" s="591">
        <f t="shared" si="419"/>
        <v>0</v>
      </c>
      <c r="Z835" s="899">
        <f t="shared" si="419"/>
        <v>0</v>
      </c>
      <c r="AA835" s="899">
        <f t="shared" si="419"/>
        <v>0</v>
      </c>
      <c r="AB835" s="1080">
        <f t="shared" si="412"/>
        <v>60970.12</v>
      </c>
      <c r="AC835" s="1079">
        <f t="shared" si="413"/>
        <v>0</v>
      </c>
      <c r="AD835" s="899">
        <f t="shared" si="423"/>
        <v>0</v>
      </c>
      <c r="AE835" s="903">
        <f t="shared" si="420"/>
        <v>0</v>
      </c>
      <c r="AF835" s="1080">
        <f t="shared" si="421"/>
        <v>60970.12</v>
      </c>
      <c r="AG835" s="1081">
        <f t="shared" si="414"/>
        <v>60970.12</v>
      </c>
      <c r="AH835" s="1079">
        <f t="shared" si="415"/>
        <v>0</v>
      </c>
      <c r="AI835" s="901">
        <f t="shared" si="422"/>
        <v>0</v>
      </c>
      <c r="AJ835" s="899">
        <f t="shared" si="422"/>
        <v>0</v>
      </c>
      <c r="AK835" s="899">
        <f t="shared" si="422"/>
        <v>0</v>
      </c>
      <c r="AL835" s="1080">
        <f t="shared" si="416"/>
        <v>48782.850416666661</v>
      </c>
      <c r="AM835" s="1079">
        <f t="shared" si="417"/>
        <v>0</v>
      </c>
      <c r="AN835" s="899">
        <f t="shared" si="402"/>
        <v>0</v>
      </c>
      <c r="AO835" s="899">
        <f t="shared" si="403"/>
        <v>0</v>
      </c>
      <c r="AP835" s="899">
        <f t="shared" si="418"/>
        <v>48782.850416666661</v>
      </c>
      <c r="AQ835" s="1081">
        <f t="shared" si="392"/>
        <v>48782.850416666661</v>
      </c>
      <c r="AR835" s="1079">
        <f t="shared" si="410"/>
        <v>0</v>
      </c>
      <c r="AS835" s="153"/>
      <c r="AT835" s="1082"/>
      <c r="AU835" s="523"/>
      <c r="AV835" s="1083" t="str">
        <f t="shared" si="411"/>
        <v>CA</v>
      </c>
      <c r="AW835" s="1083" t="str">
        <f t="shared" si="411"/>
        <v>CL</v>
      </c>
      <c r="AX835" s="1083" t="str">
        <f t="shared" si="411"/>
        <v>AIC</v>
      </c>
      <c r="AY835" s="1083" t="str">
        <f t="shared" si="396"/>
        <v>ERB</v>
      </c>
      <c r="AZ835" s="1083" t="str">
        <f t="shared" si="396"/>
        <v>GRB</v>
      </c>
      <c r="BA835" s="1083" t="str">
        <f t="shared" si="396"/>
        <v>Non-Op</v>
      </c>
      <c r="BC835" s="623"/>
      <c r="BD835" s="623"/>
      <c r="BF835" s="623"/>
      <c r="BG835" s="623"/>
      <c r="BH835" s="623"/>
      <c r="BI835" s="623"/>
      <c r="BJ835" s="623"/>
      <c r="BK835" s="623"/>
      <c r="BL835" s="623"/>
      <c r="BN835" s="634"/>
    </row>
    <row r="836" spans="1:66" s="638" customFormat="1" ht="12" customHeight="1">
      <c r="A836" s="643">
        <v>18608021</v>
      </c>
      <c r="B836" s="644" t="s">
        <v>4072</v>
      </c>
      <c r="C836" s="684" t="s">
        <v>2097</v>
      </c>
      <c r="D836" s="635" t="s">
        <v>3098</v>
      </c>
      <c r="E836" s="635"/>
      <c r="F836" s="684"/>
      <c r="G836" s="635"/>
      <c r="H836" s="1168">
        <v>0</v>
      </c>
      <c r="I836" s="1168">
        <v>0</v>
      </c>
      <c r="J836" s="1168">
        <v>0</v>
      </c>
      <c r="K836" s="1168">
        <v>0</v>
      </c>
      <c r="L836" s="1168">
        <v>0</v>
      </c>
      <c r="M836" s="1168">
        <v>0</v>
      </c>
      <c r="N836" s="1168">
        <v>0</v>
      </c>
      <c r="O836" s="1168">
        <v>0</v>
      </c>
      <c r="P836" s="1168">
        <v>0</v>
      </c>
      <c r="Q836" s="1168">
        <v>0</v>
      </c>
      <c r="R836" s="1168">
        <v>0</v>
      </c>
      <c r="S836" s="1168">
        <v>0</v>
      </c>
      <c r="T836" s="1168">
        <v>0</v>
      </c>
      <c r="U836" s="567"/>
      <c r="V836" s="567">
        <f t="shared" si="408"/>
        <v>0</v>
      </c>
      <c r="W836" s="1084"/>
      <c r="X836" s="1085"/>
      <c r="Y836" s="591">
        <f t="shared" si="419"/>
        <v>0</v>
      </c>
      <c r="Z836" s="899">
        <f t="shared" si="419"/>
        <v>0</v>
      </c>
      <c r="AA836" s="899">
        <f t="shared" si="419"/>
        <v>0</v>
      </c>
      <c r="AB836" s="1080">
        <f t="shared" si="412"/>
        <v>0</v>
      </c>
      <c r="AC836" s="1079">
        <f t="shared" si="413"/>
        <v>0</v>
      </c>
      <c r="AD836" s="899">
        <f t="shared" si="423"/>
        <v>0</v>
      </c>
      <c r="AE836" s="903">
        <f t="shared" si="420"/>
        <v>0</v>
      </c>
      <c r="AF836" s="1080">
        <f t="shared" si="421"/>
        <v>0</v>
      </c>
      <c r="AG836" s="1081">
        <f t="shared" si="414"/>
        <v>0</v>
      </c>
      <c r="AH836" s="1079">
        <f t="shared" si="415"/>
        <v>0</v>
      </c>
      <c r="AI836" s="901">
        <f t="shared" si="422"/>
        <v>0</v>
      </c>
      <c r="AJ836" s="899">
        <f t="shared" si="422"/>
        <v>0</v>
      </c>
      <c r="AK836" s="899">
        <f t="shared" si="422"/>
        <v>0</v>
      </c>
      <c r="AL836" s="1080">
        <f t="shared" si="416"/>
        <v>0</v>
      </c>
      <c r="AM836" s="1079">
        <f t="shared" si="417"/>
        <v>0</v>
      </c>
      <c r="AN836" s="899">
        <f t="shared" si="402"/>
        <v>0</v>
      </c>
      <c r="AO836" s="899">
        <f t="shared" si="403"/>
        <v>0</v>
      </c>
      <c r="AP836" s="899">
        <f t="shared" si="418"/>
        <v>0</v>
      </c>
      <c r="AQ836" s="1081">
        <f t="shared" si="392"/>
        <v>0</v>
      </c>
      <c r="AR836" s="1079">
        <f t="shared" si="410"/>
        <v>0</v>
      </c>
      <c r="AS836" s="153"/>
      <c r="AT836" s="1082"/>
      <c r="AU836" s="523"/>
      <c r="AV836" s="1083" t="str">
        <f t="shared" si="411"/>
        <v>CA</v>
      </c>
      <c r="AW836" s="1083" t="str">
        <f t="shared" si="411"/>
        <v>CL</v>
      </c>
      <c r="AX836" s="1083" t="str">
        <f t="shared" si="411"/>
        <v>AIC</v>
      </c>
      <c r="AY836" s="1083" t="str">
        <f t="shared" si="396"/>
        <v>ERB</v>
      </c>
      <c r="AZ836" s="1083" t="str">
        <f t="shared" si="396"/>
        <v>GRB</v>
      </c>
      <c r="BA836" s="1083" t="str">
        <f t="shared" si="396"/>
        <v>Non-Op</v>
      </c>
      <c r="BC836" s="623"/>
      <c r="BD836" s="623"/>
      <c r="BF836" s="623"/>
      <c r="BG836" s="623"/>
      <c r="BH836" s="623"/>
      <c r="BI836" s="623"/>
      <c r="BJ836" s="623"/>
      <c r="BK836" s="623"/>
      <c r="BL836" s="623"/>
      <c r="BN836" s="634"/>
    </row>
    <row r="837" spans="1:66" s="638" customFormat="1" ht="12" customHeight="1">
      <c r="A837" s="643">
        <v>18608031</v>
      </c>
      <c r="B837" s="644" t="s">
        <v>4073</v>
      </c>
      <c r="C837" s="684" t="s">
        <v>2097</v>
      </c>
      <c r="D837" s="635" t="s">
        <v>3098</v>
      </c>
      <c r="E837" s="635"/>
      <c r="F837" s="684"/>
      <c r="G837" s="635"/>
      <c r="H837" s="1168">
        <v>53000</v>
      </c>
      <c r="I837" s="1168">
        <v>53000</v>
      </c>
      <c r="J837" s="1168">
        <v>53000</v>
      </c>
      <c r="K837" s="1168">
        <v>53000</v>
      </c>
      <c r="L837" s="1168">
        <v>53000</v>
      </c>
      <c r="M837" s="1168">
        <v>53000</v>
      </c>
      <c r="N837" s="1168">
        <v>53000</v>
      </c>
      <c r="O837" s="1168">
        <v>53000</v>
      </c>
      <c r="P837" s="1168">
        <v>53000</v>
      </c>
      <c r="Q837" s="1168">
        <v>53000</v>
      </c>
      <c r="R837" s="1168">
        <v>53000</v>
      </c>
      <c r="S837" s="1168">
        <v>53000</v>
      </c>
      <c r="T837" s="1168">
        <v>53000</v>
      </c>
      <c r="U837" s="567"/>
      <c r="V837" s="567">
        <f t="shared" si="408"/>
        <v>53000</v>
      </c>
      <c r="W837" s="1084"/>
      <c r="X837" s="1085"/>
      <c r="Y837" s="591">
        <f t="shared" si="419"/>
        <v>53000</v>
      </c>
      <c r="Z837" s="899">
        <f t="shared" si="419"/>
        <v>0</v>
      </c>
      <c r="AA837" s="899">
        <f t="shared" si="419"/>
        <v>0</v>
      </c>
      <c r="AB837" s="1080">
        <f t="shared" si="412"/>
        <v>0</v>
      </c>
      <c r="AC837" s="1079">
        <f t="shared" si="413"/>
        <v>0</v>
      </c>
      <c r="AD837" s="899">
        <f t="shared" si="423"/>
        <v>0</v>
      </c>
      <c r="AE837" s="903">
        <f t="shared" si="420"/>
        <v>0</v>
      </c>
      <c r="AF837" s="1080">
        <f t="shared" si="421"/>
        <v>0</v>
      </c>
      <c r="AG837" s="1081">
        <f t="shared" si="414"/>
        <v>0</v>
      </c>
      <c r="AH837" s="1079">
        <f t="shared" si="415"/>
        <v>0</v>
      </c>
      <c r="AI837" s="901">
        <f t="shared" si="422"/>
        <v>53000</v>
      </c>
      <c r="AJ837" s="899">
        <f t="shared" si="422"/>
        <v>0</v>
      </c>
      <c r="AK837" s="899">
        <f t="shared" si="422"/>
        <v>0</v>
      </c>
      <c r="AL837" s="1080">
        <f t="shared" si="416"/>
        <v>0</v>
      </c>
      <c r="AM837" s="1079">
        <f t="shared" si="417"/>
        <v>0</v>
      </c>
      <c r="AN837" s="899">
        <f t="shared" si="402"/>
        <v>0</v>
      </c>
      <c r="AO837" s="899">
        <f t="shared" si="403"/>
        <v>0</v>
      </c>
      <c r="AP837" s="899">
        <f t="shared" si="418"/>
        <v>0</v>
      </c>
      <c r="AQ837" s="1081">
        <f t="shared" si="392"/>
        <v>0</v>
      </c>
      <c r="AR837" s="1079">
        <f t="shared" si="410"/>
        <v>0</v>
      </c>
      <c r="AS837" s="153"/>
      <c r="AT837" s="1082" t="s">
        <v>2781</v>
      </c>
      <c r="AU837" s="523"/>
      <c r="AV837" s="1083" t="str">
        <f t="shared" si="411"/>
        <v>CA</v>
      </c>
      <c r="AW837" s="1083" t="str">
        <f t="shared" si="411"/>
        <v>CL</v>
      </c>
      <c r="AX837" s="1083" t="str">
        <f t="shared" si="411"/>
        <v>AIC</v>
      </c>
      <c r="AY837" s="1083" t="str">
        <f t="shared" si="396"/>
        <v>ERB</v>
      </c>
      <c r="AZ837" s="1083" t="str">
        <f t="shared" si="396"/>
        <v>GRB</v>
      </c>
      <c r="BA837" s="1083" t="str">
        <f t="shared" si="396"/>
        <v>Non-Op</v>
      </c>
      <c r="BC837" s="623"/>
      <c r="BD837" s="623"/>
      <c r="BF837" s="623"/>
      <c r="BG837" s="623"/>
      <c r="BH837" s="623"/>
      <c r="BI837" s="623"/>
      <c r="BJ837" s="623"/>
      <c r="BK837" s="623"/>
      <c r="BL837" s="623"/>
      <c r="BN837" s="634"/>
    </row>
    <row r="838" spans="1:66" s="638" customFormat="1" ht="12" customHeight="1">
      <c r="A838" s="643">
        <v>18608041</v>
      </c>
      <c r="B838" s="644" t="s">
        <v>4074</v>
      </c>
      <c r="C838" s="634" t="s">
        <v>2098</v>
      </c>
      <c r="D838" s="635" t="s">
        <v>3098</v>
      </c>
      <c r="E838" s="635"/>
      <c r="F838" s="634"/>
      <c r="G838" s="635"/>
      <c r="H838" s="1168">
        <v>795212.53</v>
      </c>
      <c r="I838" s="1168">
        <v>806398.51</v>
      </c>
      <c r="J838" s="1168">
        <v>839141.73</v>
      </c>
      <c r="K838" s="1168">
        <v>881288.8</v>
      </c>
      <c r="L838" s="1168">
        <v>905923.97</v>
      </c>
      <c r="M838" s="1168">
        <v>921782.77</v>
      </c>
      <c r="N838" s="1168">
        <v>945572.31</v>
      </c>
      <c r="O838" s="1168">
        <v>951222.31</v>
      </c>
      <c r="P838" s="1168">
        <v>944843.66</v>
      </c>
      <c r="Q838" s="1168">
        <v>958245.01</v>
      </c>
      <c r="R838" s="1168">
        <v>271769.05</v>
      </c>
      <c r="S838" s="1168">
        <v>271769.05</v>
      </c>
      <c r="T838" s="1168">
        <v>274780.5</v>
      </c>
      <c r="U838" s="567"/>
      <c r="V838" s="567">
        <f t="shared" si="408"/>
        <v>769412.80708333349</v>
      </c>
      <c r="W838" s="1084"/>
      <c r="X838" s="1085"/>
      <c r="Y838" s="591">
        <f t="shared" si="419"/>
        <v>274780.5</v>
      </c>
      <c r="Z838" s="899">
        <f t="shared" si="419"/>
        <v>0</v>
      </c>
      <c r="AA838" s="899">
        <f t="shared" si="419"/>
        <v>0</v>
      </c>
      <c r="AB838" s="1080">
        <f t="shared" si="412"/>
        <v>0</v>
      </c>
      <c r="AC838" s="1079">
        <f t="shared" si="413"/>
        <v>0</v>
      </c>
      <c r="AD838" s="899">
        <f t="shared" si="423"/>
        <v>0</v>
      </c>
      <c r="AE838" s="903">
        <f t="shared" si="420"/>
        <v>0</v>
      </c>
      <c r="AF838" s="1080">
        <f t="shared" si="421"/>
        <v>0</v>
      </c>
      <c r="AG838" s="1081">
        <f t="shared" si="414"/>
        <v>0</v>
      </c>
      <c r="AH838" s="1079">
        <f t="shared" si="415"/>
        <v>0</v>
      </c>
      <c r="AI838" s="901">
        <f t="shared" si="422"/>
        <v>769412.80708333349</v>
      </c>
      <c r="AJ838" s="899">
        <f t="shared" si="422"/>
        <v>0</v>
      </c>
      <c r="AK838" s="899">
        <f t="shared" si="422"/>
        <v>0</v>
      </c>
      <c r="AL838" s="1080">
        <f t="shared" si="416"/>
        <v>0</v>
      </c>
      <c r="AM838" s="1079">
        <f t="shared" si="417"/>
        <v>0</v>
      </c>
      <c r="AN838" s="899">
        <f t="shared" si="402"/>
        <v>0</v>
      </c>
      <c r="AO838" s="899">
        <f t="shared" si="403"/>
        <v>0</v>
      </c>
      <c r="AP838" s="899">
        <f t="shared" si="418"/>
        <v>0</v>
      </c>
      <c r="AQ838" s="1081">
        <f t="shared" si="392"/>
        <v>0</v>
      </c>
      <c r="AR838" s="1079">
        <f t="shared" si="410"/>
        <v>0</v>
      </c>
      <c r="AS838" s="153"/>
      <c r="AT838" s="1082"/>
      <c r="AU838" s="523"/>
      <c r="AV838" s="1083" t="str">
        <f t="shared" si="411"/>
        <v>CA</v>
      </c>
      <c r="AW838" s="1083" t="str">
        <f t="shared" si="411"/>
        <v>CL</v>
      </c>
      <c r="AX838" s="1083" t="str">
        <f t="shared" si="411"/>
        <v>AIC</v>
      </c>
      <c r="AY838" s="1083" t="str">
        <f t="shared" si="396"/>
        <v>ERB</v>
      </c>
      <c r="AZ838" s="1083" t="str">
        <f t="shared" si="396"/>
        <v>GRB</v>
      </c>
      <c r="BA838" s="1083" t="str">
        <f t="shared" si="396"/>
        <v>Non-Op</v>
      </c>
      <c r="BC838" s="623"/>
      <c r="BD838" s="623"/>
      <c r="BF838" s="623"/>
      <c r="BG838" s="623"/>
      <c r="BH838" s="623"/>
      <c r="BI838" s="623"/>
      <c r="BJ838" s="623"/>
      <c r="BK838" s="623"/>
      <c r="BL838" s="623"/>
      <c r="BN838" s="634"/>
    </row>
    <row r="839" spans="1:66" s="638" customFormat="1" ht="12" customHeight="1">
      <c r="A839" s="643">
        <v>18608051</v>
      </c>
      <c r="B839" s="644" t="s">
        <v>4075</v>
      </c>
      <c r="C839" s="684" t="s">
        <v>2099</v>
      </c>
      <c r="D839" s="635" t="s">
        <v>1384</v>
      </c>
      <c r="E839" s="635"/>
      <c r="F839" s="684"/>
      <c r="G839" s="635"/>
      <c r="H839" s="1168">
        <v>6124708.8899999997</v>
      </c>
      <c r="I839" s="1168">
        <v>6124708.8899999997</v>
      </c>
      <c r="J839" s="1168">
        <v>6124708.8899999997</v>
      </c>
      <c r="K839" s="1168">
        <v>6038632.6200000001</v>
      </c>
      <c r="L839" s="1168">
        <v>6038632.6200000001</v>
      </c>
      <c r="M839" s="1168">
        <v>6038632.6200000001</v>
      </c>
      <c r="N839" s="1168">
        <v>5974349.1100000003</v>
      </c>
      <c r="O839" s="1168">
        <v>5974349.1100000003</v>
      </c>
      <c r="P839" s="1168">
        <v>5974349.1100000003</v>
      </c>
      <c r="Q839" s="1168">
        <v>6152327.2999999998</v>
      </c>
      <c r="R839" s="1168">
        <v>6152327.2999999998</v>
      </c>
      <c r="S839" s="1168">
        <v>6152327.2999999998</v>
      </c>
      <c r="T839" s="1168">
        <v>6686988.5499999998</v>
      </c>
      <c r="U839" s="567"/>
      <c r="V839" s="567">
        <f t="shared" si="408"/>
        <v>6095932.7991666654</v>
      </c>
      <c r="W839" s="1084"/>
      <c r="X839" s="1085"/>
      <c r="Y839" s="591">
        <f t="shared" si="419"/>
        <v>0</v>
      </c>
      <c r="Z839" s="899">
        <f t="shared" si="419"/>
        <v>0</v>
      </c>
      <c r="AA839" s="899">
        <f t="shared" si="419"/>
        <v>0</v>
      </c>
      <c r="AB839" s="1080">
        <f t="shared" si="412"/>
        <v>6686988.5499999998</v>
      </c>
      <c r="AC839" s="1079">
        <f t="shared" si="413"/>
        <v>0</v>
      </c>
      <c r="AD839" s="899">
        <f t="shared" si="423"/>
        <v>0</v>
      </c>
      <c r="AE839" s="903">
        <f t="shared" si="420"/>
        <v>0</v>
      </c>
      <c r="AF839" s="1080">
        <f t="shared" si="421"/>
        <v>6686988.5499999998</v>
      </c>
      <c r="AG839" s="1081">
        <f t="shared" si="414"/>
        <v>6686988.5499999998</v>
      </c>
      <c r="AH839" s="1079">
        <f t="shared" si="415"/>
        <v>0</v>
      </c>
      <c r="AI839" s="901">
        <f t="shared" si="422"/>
        <v>0</v>
      </c>
      <c r="AJ839" s="899">
        <f t="shared" si="422"/>
        <v>0</v>
      </c>
      <c r="AK839" s="899">
        <f t="shared" si="422"/>
        <v>0</v>
      </c>
      <c r="AL839" s="1080">
        <f t="shared" si="416"/>
        <v>6095932.7991666654</v>
      </c>
      <c r="AM839" s="1079">
        <f t="shared" si="417"/>
        <v>0</v>
      </c>
      <c r="AN839" s="899">
        <f t="shared" si="402"/>
        <v>0</v>
      </c>
      <c r="AO839" s="899">
        <f t="shared" si="403"/>
        <v>0</v>
      </c>
      <c r="AP839" s="899">
        <f t="shared" si="418"/>
        <v>6095932.7991666654</v>
      </c>
      <c r="AQ839" s="1081">
        <f t="shared" si="392"/>
        <v>6095932.7991666654</v>
      </c>
      <c r="AR839" s="1079">
        <f t="shared" si="410"/>
        <v>0</v>
      </c>
      <c r="AS839" s="153"/>
      <c r="AT839" s="1082"/>
      <c r="AU839" s="523"/>
      <c r="AV839" s="1083" t="str">
        <f t="shared" si="411"/>
        <v>CA</v>
      </c>
      <c r="AW839" s="1083" t="str">
        <f t="shared" si="411"/>
        <v>CL</v>
      </c>
      <c r="AX839" s="1083" t="str">
        <f t="shared" si="411"/>
        <v>AIC</v>
      </c>
      <c r="AY839" s="1083" t="str">
        <f t="shared" si="396"/>
        <v>ERB</v>
      </c>
      <c r="AZ839" s="1083" t="str">
        <f t="shared" si="396"/>
        <v>GRB</v>
      </c>
      <c r="BA839" s="1083" t="str">
        <f t="shared" si="396"/>
        <v>Non-Op</v>
      </c>
      <c r="BC839" s="623"/>
      <c r="BD839" s="623"/>
      <c r="BF839" s="623"/>
      <c r="BG839" s="623"/>
      <c r="BH839" s="623"/>
      <c r="BI839" s="623"/>
      <c r="BJ839" s="623"/>
      <c r="BK839" s="623"/>
      <c r="BL839" s="623"/>
      <c r="BN839" s="634"/>
    </row>
    <row r="840" spans="1:66" s="638" customFormat="1" ht="12" customHeight="1">
      <c r="A840" s="643">
        <v>18608062</v>
      </c>
      <c r="B840" s="644" t="s">
        <v>4076</v>
      </c>
      <c r="C840" s="634" t="s">
        <v>2100</v>
      </c>
      <c r="D840" s="635" t="s">
        <v>3098</v>
      </c>
      <c r="E840" s="635"/>
      <c r="F840" s="634"/>
      <c r="G840" s="635"/>
      <c r="H840" s="1168">
        <v>-21330826.07</v>
      </c>
      <c r="I840" s="1168">
        <v>-21339414.530000001</v>
      </c>
      <c r="J840" s="1168">
        <v>-21339414.530000001</v>
      </c>
      <c r="K840" s="1168">
        <v>-21330826.07</v>
      </c>
      <c r="L840" s="1168">
        <v>-21330826.07</v>
      </c>
      <c r="M840" s="1168">
        <v>-21330826.07</v>
      </c>
      <c r="N840" s="1168">
        <v>-21330826.07</v>
      </c>
      <c r="O840" s="1168">
        <v>-21330826.07</v>
      </c>
      <c r="P840" s="1168">
        <v>-21330826.07</v>
      </c>
      <c r="Q840" s="1168">
        <v>-21330826.07</v>
      </c>
      <c r="R840" s="1168">
        <v>-18921657.91</v>
      </c>
      <c r="S840" s="1168">
        <v>-18921657.91</v>
      </c>
      <c r="T840" s="1168">
        <v>-18921657.91</v>
      </c>
      <c r="U840" s="567"/>
      <c r="V840" s="567">
        <f t="shared" si="408"/>
        <v>-20830347.446666665</v>
      </c>
      <c r="W840" s="1096"/>
      <c r="X840" s="1097"/>
      <c r="Y840" s="591">
        <f t="shared" si="419"/>
        <v>-18921657.91</v>
      </c>
      <c r="Z840" s="899">
        <f t="shared" si="419"/>
        <v>0</v>
      </c>
      <c r="AA840" s="899">
        <f t="shared" si="419"/>
        <v>0</v>
      </c>
      <c r="AB840" s="1080">
        <f t="shared" si="412"/>
        <v>0</v>
      </c>
      <c r="AC840" s="1079">
        <f t="shared" si="413"/>
        <v>0</v>
      </c>
      <c r="AD840" s="899">
        <f t="shared" si="423"/>
        <v>0</v>
      </c>
      <c r="AE840" s="903">
        <f t="shared" si="420"/>
        <v>0</v>
      </c>
      <c r="AF840" s="1080">
        <f t="shared" si="421"/>
        <v>0</v>
      </c>
      <c r="AG840" s="1081">
        <f t="shared" si="414"/>
        <v>0</v>
      </c>
      <c r="AH840" s="1079">
        <f t="shared" si="415"/>
        <v>0</v>
      </c>
      <c r="AI840" s="901">
        <f t="shared" si="422"/>
        <v>-20830347.446666665</v>
      </c>
      <c r="AJ840" s="899">
        <f t="shared" si="422"/>
        <v>0</v>
      </c>
      <c r="AK840" s="899">
        <f t="shared" si="422"/>
        <v>0</v>
      </c>
      <c r="AL840" s="1080">
        <f t="shared" si="416"/>
        <v>0</v>
      </c>
      <c r="AM840" s="1079">
        <f t="shared" si="417"/>
        <v>0</v>
      </c>
      <c r="AN840" s="899">
        <f t="shared" si="402"/>
        <v>0</v>
      </c>
      <c r="AO840" s="899">
        <f t="shared" si="403"/>
        <v>0</v>
      </c>
      <c r="AP840" s="899">
        <f t="shared" si="418"/>
        <v>0</v>
      </c>
      <c r="AQ840" s="1081">
        <f t="shared" si="392"/>
        <v>0</v>
      </c>
      <c r="AR840" s="1079">
        <f t="shared" si="410"/>
        <v>0</v>
      </c>
      <c r="AS840" s="153"/>
      <c r="AT840" s="1082"/>
      <c r="AU840" s="523"/>
      <c r="AV840" s="1083" t="str">
        <f t="shared" si="411"/>
        <v>CA</v>
      </c>
      <c r="AW840" s="1083" t="str">
        <f t="shared" si="411"/>
        <v>CL</v>
      </c>
      <c r="AX840" s="1083" t="str">
        <f t="shared" si="411"/>
        <v>AIC</v>
      </c>
      <c r="AY840" s="1083" t="str">
        <f t="shared" si="396"/>
        <v>ERB</v>
      </c>
      <c r="AZ840" s="1083" t="str">
        <f t="shared" si="396"/>
        <v>GRB</v>
      </c>
      <c r="BA840" s="1083" t="str">
        <f t="shared" si="396"/>
        <v>Non-Op</v>
      </c>
      <c r="BC840" s="623"/>
      <c r="BD840" s="623"/>
      <c r="BF840" s="623"/>
      <c r="BG840" s="623"/>
      <c r="BH840" s="623"/>
      <c r="BI840" s="623"/>
      <c r="BJ840" s="623"/>
      <c r="BK840" s="623"/>
      <c r="BL840" s="623"/>
      <c r="BN840" s="634"/>
    </row>
    <row r="841" spans="1:66" s="638" customFormat="1" ht="12" customHeight="1">
      <c r="A841" s="643">
        <v>18608081</v>
      </c>
      <c r="B841" s="644" t="s">
        <v>4077</v>
      </c>
      <c r="C841" s="684" t="s">
        <v>2101</v>
      </c>
      <c r="D841" s="635" t="s">
        <v>3098</v>
      </c>
      <c r="E841" s="635"/>
      <c r="F841" s="684"/>
      <c r="G841" s="635"/>
      <c r="H841" s="1168">
        <v>10000.120000000001</v>
      </c>
      <c r="I841" s="1168">
        <v>10000.120000000001</v>
      </c>
      <c r="J841" s="1168">
        <v>10000.120000000001</v>
      </c>
      <c r="K841" s="1168">
        <v>10000.120000000001</v>
      </c>
      <c r="L841" s="1168">
        <v>10000.120000000001</v>
      </c>
      <c r="M841" s="1168">
        <v>10000.120000000001</v>
      </c>
      <c r="N841" s="1168">
        <v>10000.120000000001</v>
      </c>
      <c r="O841" s="1168">
        <v>10000.120000000001</v>
      </c>
      <c r="P841" s="1168">
        <v>11093.12</v>
      </c>
      <c r="Q841" s="1168">
        <v>11093.12</v>
      </c>
      <c r="R841" s="1168">
        <v>1093</v>
      </c>
      <c r="S841" s="1168">
        <v>1093</v>
      </c>
      <c r="T841" s="1168">
        <v>1093</v>
      </c>
      <c r="U841" s="567"/>
      <c r="V841" s="567">
        <f t="shared" si="408"/>
        <v>8326.6366666666672</v>
      </c>
      <c r="W841" s="1084"/>
      <c r="X841" s="1085"/>
      <c r="Y841" s="591">
        <f t="shared" ref="Y841:AA860" si="424">IF($D841=Y$5,$T841,0)</f>
        <v>1093</v>
      </c>
      <c r="Z841" s="899">
        <f t="shared" si="424"/>
        <v>0</v>
      </c>
      <c r="AA841" s="899">
        <f t="shared" si="424"/>
        <v>0</v>
      </c>
      <c r="AB841" s="1080">
        <f t="shared" si="412"/>
        <v>0</v>
      </c>
      <c r="AC841" s="1079">
        <f t="shared" si="413"/>
        <v>0</v>
      </c>
      <c r="AD841" s="899">
        <f t="shared" si="423"/>
        <v>0</v>
      </c>
      <c r="AE841" s="903">
        <f t="shared" si="420"/>
        <v>0</v>
      </c>
      <c r="AF841" s="1080">
        <f t="shared" si="421"/>
        <v>0</v>
      </c>
      <c r="AG841" s="1081">
        <f t="shared" si="414"/>
        <v>0</v>
      </c>
      <c r="AH841" s="1079">
        <f t="shared" si="415"/>
        <v>0</v>
      </c>
      <c r="AI841" s="901">
        <f t="shared" si="422"/>
        <v>8326.6366666666672</v>
      </c>
      <c r="AJ841" s="899">
        <f t="shared" si="422"/>
        <v>0</v>
      </c>
      <c r="AK841" s="899">
        <f t="shared" si="422"/>
        <v>0</v>
      </c>
      <c r="AL841" s="1080">
        <f t="shared" si="416"/>
        <v>0</v>
      </c>
      <c r="AM841" s="1079">
        <f t="shared" si="417"/>
        <v>0</v>
      </c>
      <c r="AN841" s="899">
        <f t="shared" si="402"/>
        <v>0</v>
      </c>
      <c r="AO841" s="899">
        <f t="shared" si="403"/>
        <v>0</v>
      </c>
      <c r="AP841" s="899">
        <f t="shared" si="418"/>
        <v>0</v>
      </c>
      <c r="AQ841" s="1081">
        <f t="shared" si="392"/>
        <v>0</v>
      </c>
      <c r="AR841" s="1079">
        <f t="shared" si="410"/>
        <v>0</v>
      </c>
      <c r="AS841" s="153"/>
      <c r="AT841" s="1082" t="s">
        <v>2781</v>
      </c>
      <c r="AU841" s="523"/>
      <c r="AV841" s="1083" t="str">
        <f t="shared" si="411"/>
        <v>CA</v>
      </c>
      <c r="AW841" s="1083" t="str">
        <f t="shared" si="411"/>
        <v>CL</v>
      </c>
      <c r="AX841" s="1083" t="str">
        <f t="shared" si="411"/>
        <v>AIC</v>
      </c>
      <c r="AY841" s="1083" t="str">
        <f t="shared" si="396"/>
        <v>ERB</v>
      </c>
      <c r="AZ841" s="1083" t="str">
        <f t="shared" si="396"/>
        <v>GRB</v>
      </c>
      <c r="BA841" s="1083" t="str">
        <f t="shared" si="396"/>
        <v>Non-Op</v>
      </c>
      <c r="BC841" s="623"/>
      <c r="BD841" s="623"/>
      <c r="BF841" s="623"/>
      <c r="BG841" s="623"/>
      <c r="BH841" s="623"/>
      <c r="BI841" s="623"/>
      <c r="BJ841" s="623"/>
      <c r="BK841" s="623"/>
      <c r="BL841" s="623"/>
      <c r="BN841" s="634"/>
    </row>
    <row r="842" spans="1:66" s="638" customFormat="1" ht="12" customHeight="1">
      <c r="A842" s="643">
        <v>18608112</v>
      </c>
      <c r="B842" s="644" t="s">
        <v>4078</v>
      </c>
      <c r="C842" s="684" t="s">
        <v>2102</v>
      </c>
      <c r="D842" s="635" t="s">
        <v>3098</v>
      </c>
      <c r="E842" s="635"/>
      <c r="F842" s="684"/>
      <c r="G842" s="635"/>
      <c r="H842" s="1168">
        <v>1078474.95</v>
      </c>
      <c r="I842" s="1168">
        <v>1082666.3</v>
      </c>
      <c r="J842" s="1168">
        <v>1102457.56</v>
      </c>
      <c r="K842" s="1168">
        <v>1112184.45</v>
      </c>
      <c r="L842" s="1168">
        <v>1139443.57</v>
      </c>
      <c r="M842" s="1168">
        <v>1161837.19</v>
      </c>
      <c r="N842" s="1168">
        <v>1178662.5900000001</v>
      </c>
      <c r="O842" s="1168">
        <v>1191481.43</v>
      </c>
      <c r="P842" s="1168">
        <v>1206765.8799999999</v>
      </c>
      <c r="Q842" s="1168">
        <v>1217040.48</v>
      </c>
      <c r="R842" s="1168">
        <v>448185.79</v>
      </c>
      <c r="S842" s="1168">
        <v>448475.84</v>
      </c>
      <c r="T842" s="1168">
        <v>491738.39</v>
      </c>
      <c r="U842" s="567"/>
      <c r="V842" s="567">
        <f t="shared" si="408"/>
        <v>1006192.3124999999</v>
      </c>
      <c r="W842" s="1096"/>
      <c r="X842" s="1097"/>
      <c r="Y842" s="591">
        <f t="shared" si="424"/>
        <v>491738.39</v>
      </c>
      <c r="Z842" s="899">
        <f t="shared" si="424"/>
        <v>0</v>
      </c>
      <c r="AA842" s="899">
        <f t="shared" si="424"/>
        <v>0</v>
      </c>
      <c r="AB842" s="1080">
        <f t="shared" si="412"/>
        <v>0</v>
      </c>
      <c r="AC842" s="1079">
        <f t="shared" si="413"/>
        <v>0</v>
      </c>
      <c r="AD842" s="899">
        <f t="shared" si="423"/>
        <v>0</v>
      </c>
      <c r="AE842" s="903">
        <f t="shared" si="420"/>
        <v>0</v>
      </c>
      <c r="AF842" s="1080">
        <f t="shared" si="421"/>
        <v>0</v>
      </c>
      <c r="AG842" s="1081">
        <f t="shared" si="414"/>
        <v>0</v>
      </c>
      <c r="AH842" s="1079">
        <f t="shared" si="415"/>
        <v>0</v>
      </c>
      <c r="AI842" s="901">
        <f t="shared" si="422"/>
        <v>1006192.3124999999</v>
      </c>
      <c r="AJ842" s="899">
        <f t="shared" si="422"/>
        <v>0</v>
      </c>
      <c r="AK842" s="899">
        <f t="shared" si="422"/>
        <v>0</v>
      </c>
      <c r="AL842" s="1080">
        <f t="shared" si="416"/>
        <v>0</v>
      </c>
      <c r="AM842" s="1079">
        <f t="shared" si="417"/>
        <v>0</v>
      </c>
      <c r="AN842" s="899">
        <f t="shared" si="402"/>
        <v>0</v>
      </c>
      <c r="AO842" s="899">
        <f t="shared" si="403"/>
        <v>0</v>
      </c>
      <c r="AP842" s="899">
        <f t="shared" si="418"/>
        <v>0</v>
      </c>
      <c r="AQ842" s="1081">
        <f t="shared" si="392"/>
        <v>0</v>
      </c>
      <c r="AR842" s="1079">
        <f t="shared" si="410"/>
        <v>0</v>
      </c>
      <c r="AS842" s="153"/>
      <c r="AT842" s="1082"/>
      <c r="AU842" s="523"/>
      <c r="AV842" s="1083" t="str">
        <f t="shared" si="411"/>
        <v>CA</v>
      </c>
      <c r="AW842" s="1083" t="str">
        <f t="shared" si="411"/>
        <v>CL</v>
      </c>
      <c r="AX842" s="1083" t="str">
        <f t="shared" si="411"/>
        <v>AIC</v>
      </c>
      <c r="AY842" s="1083" t="str">
        <f t="shared" si="396"/>
        <v>ERB</v>
      </c>
      <c r="AZ842" s="1083" t="str">
        <f t="shared" si="396"/>
        <v>GRB</v>
      </c>
      <c r="BA842" s="1083" t="str">
        <f t="shared" si="396"/>
        <v>Non-Op</v>
      </c>
      <c r="BC842" s="623"/>
      <c r="BD842" s="623"/>
      <c r="BF842" s="623"/>
      <c r="BG842" s="623"/>
      <c r="BH842" s="623"/>
      <c r="BI842" s="623"/>
      <c r="BJ842" s="623"/>
      <c r="BK842" s="623"/>
      <c r="BL842" s="623"/>
      <c r="BN842" s="634"/>
    </row>
    <row r="843" spans="1:66" s="638" customFormat="1" ht="12" customHeight="1">
      <c r="A843" s="643">
        <v>18608111</v>
      </c>
      <c r="B843" s="644" t="s">
        <v>4079</v>
      </c>
      <c r="C843" s="634" t="s">
        <v>2103</v>
      </c>
      <c r="D843" s="635" t="s">
        <v>1384</v>
      </c>
      <c r="E843" s="635"/>
      <c r="F843" s="634"/>
      <c r="G843" s="635"/>
      <c r="H843" s="1168">
        <v>267000</v>
      </c>
      <c r="I843" s="1168">
        <v>267000</v>
      </c>
      <c r="J843" s="1168">
        <v>267000</v>
      </c>
      <c r="K843" s="1168">
        <v>267000</v>
      </c>
      <c r="L843" s="1168">
        <v>267000</v>
      </c>
      <c r="M843" s="1168">
        <v>267000</v>
      </c>
      <c r="N843" s="1168">
        <v>267000</v>
      </c>
      <c r="O843" s="1168">
        <v>267000</v>
      </c>
      <c r="P843" s="1168">
        <v>267000</v>
      </c>
      <c r="Q843" s="1168">
        <v>267000</v>
      </c>
      <c r="R843" s="1168">
        <v>267000</v>
      </c>
      <c r="S843" s="1168">
        <v>267000</v>
      </c>
      <c r="T843" s="1168">
        <v>267000</v>
      </c>
      <c r="U843" s="567"/>
      <c r="V843" s="567">
        <f t="shared" si="408"/>
        <v>267000</v>
      </c>
      <c r="W843" s="1084"/>
      <c r="X843" s="1085"/>
      <c r="Y843" s="591">
        <f t="shared" si="424"/>
        <v>0</v>
      </c>
      <c r="Z843" s="899">
        <f t="shared" si="424"/>
        <v>0</v>
      </c>
      <c r="AA843" s="899">
        <f t="shared" si="424"/>
        <v>0</v>
      </c>
      <c r="AB843" s="1080">
        <f t="shared" si="412"/>
        <v>267000</v>
      </c>
      <c r="AC843" s="1079">
        <f t="shared" si="413"/>
        <v>0</v>
      </c>
      <c r="AD843" s="899">
        <f t="shared" si="423"/>
        <v>0</v>
      </c>
      <c r="AE843" s="903">
        <f t="shared" si="420"/>
        <v>0</v>
      </c>
      <c r="AF843" s="1080">
        <f t="shared" si="421"/>
        <v>267000</v>
      </c>
      <c r="AG843" s="1081">
        <f t="shared" si="414"/>
        <v>267000</v>
      </c>
      <c r="AH843" s="1079">
        <f t="shared" si="415"/>
        <v>0</v>
      </c>
      <c r="AI843" s="901">
        <f t="shared" si="422"/>
        <v>0</v>
      </c>
      <c r="AJ843" s="899">
        <f t="shared" si="422"/>
        <v>0</v>
      </c>
      <c r="AK843" s="899">
        <f t="shared" si="422"/>
        <v>0</v>
      </c>
      <c r="AL843" s="1080">
        <f t="shared" si="416"/>
        <v>267000</v>
      </c>
      <c r="AM843" s="1079">
        <f t="shared" si="417"/>
        <v>0</v>
      </c>
      <c r="AN843" s="899">
        <f t="shared" si="402"/>
        <v>0</v>
      </c>
      <c r="AO843" s="899">
        <f t="shared" si="403"/>
        <v>0</v>
      </c>
      <c r="AP843" s="899">
        <f t="shared" si="418"/>
        <v>267000</v>
      </c>
      <c r="AQ843" s="1081">
        <f t="shared" si="392"/>
        <v>267000</v>
      </c>
      <c r="AR843" s="1079">
        <f t="shared" si="410"/>
        <v>0</v>
      </c>
      <c r="AS843" s="153"/>
      <c r="AT843" s="1082" t="s">
        <v>2781</v>
      </c>
      <c r="AU843" s="523"/>
      <c r="AV843" s="1083" t="str">
        <f t="shared" si="411"/>
        <v>CA</v>
      </c>
      <c r="AW843" s="1083" t="str">
        <f t="shared" si="411"/>
        <v>CL</v>
      </c>
      <c r="AX843" s="1083" t="str">
        <f t="shared" si="411"/>
        <v>AIC</v>
      </c>
      <c r="AY843" s="1083" t="str">
        <f t="shared" si="396"/>
        <v>ERB</v>
      </c>
      <c r="AZ843" s="1083" t="str">
        <f t="shared" si="396"/>
        <v>GRB</v>
      </c>
      <c r="BA843" s="1083" t="str">
        <f t="shared" si="396"/>
        <v>Non-Op</v>
      </c>
      <c r="BC843" s="623"/>
      <c r="BD843" s="623"/>
      <c r="BF843" s="623"/>
      <c r="BG843" s="623"/>
      <c r="BH843" s="623"/>
      <c r="BI843" s="623"/>
      <c r="BJ843" s="623"/>
      <c r="BK843" s="623"/>
      <c r="BL843" s="623"/>
      <c r="BN843" s="634"/>
    </row>
    <row r="844" spans="1:66" s="638" customFormat="1" ht="12" customHeight="1">
      <c r="A844" s="643">
        <v>18608141</v>
      </c>
      <c r="B844" s="644" t="s">
        <v>4080</v>
      </c>
      <c r="C844" s="634" t="s">
        <v>2104</v>
      </c>
      <c r="D844" s="635" t="s">
        <v>3098</v>
      </c>
      <c r="E844" s="635"/>
      <c r="F844" s="634"/>
      <c r="G844" s="635"/>
      <c r="H844" s="1168">
        <v>1543.5</v>
      </c>
      <c r="I844" s="1168">
        <v>1543.5</v>
      </c>
      <c r="J844" s="1168">
        <v>1543.5</v>
      </c>
      <c r="K844" s="1168">
        <v>1543.5</v>
      </c>
      <c r="L844" s="1168">
        <v>1543.5</v>
      </c>
      <c r="M844" s="1168">
        <v>1543.5</v>
      </c>
      <c r="N844" s="1168">
        <v>1543.5</v>
      </c>
      <c r="O844" s="1168">
        <v>1543.5</v>
      </c>
      <c r="P844" s="1168">
        <v>1543.5</v>
      </c>
      <c r="Q844" s="1168">
        <v>1543.5</v>
      </c>
      <c r="R844" s="1168">
        <v>0</v>
      </c>
      <c r="S844" s="1168">
        <v>0</v>
      </c>
      <c r="T844" s="1168">
        <v>0</v>
      </c>
      <c r="U844" s="567"/>
      <c r="V844" s="567">
        <f t="shared" si="408"/>
        <v>1221.9375</v>
      </c>
      <c r="W844" s="1084"/>
      <c r="X844" s="1085"/>
      <c r="Y844" s="591">
        <f t="shared" si="424"/>
        <v>0</v>
      </c>
      <c r="Z844" s="899">
        <f t="shared" si="424"/>
        <v>0</v>
      </c>
      <c r="AA844" s="899">
        <f t="shared" si="424"/>
        <v>0</v>
      </c>
      <c r="AB844" s="1080">
        <f t="shared" si="412"/>
        <v>0</v>
      </c>
      <c r="AC844" s="1079">
        <f t="shared" si="413"/>
        <v>0</v>
      </c>
      <c r="AD844" s="899">
        <f t="shared" si="423"/>
        <v>0</v>
      </c>
      <c r="AE844" s="903">
        <f t="shared" si="420"/>
        <v>0</v>
      </c>
      <c r="AF844" s="1080">
        <f t="shared" si="421"/>
        <v>0</v>
      </c>
      <c r="AG844" s="1081">
        <f t="shared" si="414"/>
        <v>0</v>
      </c>
      <c r="AH844" s="1079">
        <f t="shared" si="415"/>
        <v>0</v>
      </c>
      <c r="AI844" s="901">
        <f t="shared" si="422"/>
        <v>1221.9375</v>
      </c>
      <c r="AJ844" s="899">
        <f t="shared" si="422"/>
        <v>0</v>
      </c>
      <c r="AK844" s="899">
        <f t="shared" si="422"/>
        <v>0</v>
      </c>
      <c r="AL844" s="1080">
        <f t="shared" si="416"/>
        <v>0</v>
      </c>
      <c r="AM844" s="1079">
        <f t="shared" si="417"/>
        <v>0</v>
      </c>
      <c r="AN844" s="899">
        <f t="shared" si="402"/>
        <v>0</v>
      </c>
      <c r="AO844" s="899">
        <f t="shared" si="403"/>
        <v>0</v>
      </c>
      <c r="AP844" s="899">
        <f t="shared" si="418"/>
        <v>0</v>
      </c>
      <c r="AQ844" s="1081">
        <f t="shared" si="392"/>
        <v>0</v>
      </c>
      <c r="AR844" s="1079">
        <f t="shared" si="410"/>
        <v>0</v>
      </c>
      <c r="AS844" s="153"/>
      <c r="AT844" s="1082"/>
      <c r="AU844" s="523"/>
      <c r="AV844" s="1083" t="str">
        <f t="shared" si="411"/>
        <v>CA</v>
      </c>
      <c r="AW844" s="1083" t="str">
        <f t="shared" si="411"/>
        <v>CL</v>
      </c>
      <c r="AX844" s="1083" t="str">
        <f t="shared" si="411"/>
        <v>AIC</v>
      </c>
      <c r="AY844" s="1083" t="str">
        <f t="shared" si="396"/>
        <v>ERB</v>
      </c>
      <c r="AZ844" s="1083" t="str">
        <f t="shared" si="396"/>
        <v>GRB</v>
      </c>
      <c r="BA844" s="1083" t="str">
        <f t="shared" si="396"/>
        <v>Non-Op</v>
      </c>
      <c r="BC844" s="623"/>
      <c r="BD844" s="623"/>
      <c r="BF844" s="623"/>
      <c r="BG844" s="623"/>
      <c r="BH844" s="623"/>
      <c r="BI844" s="623"/>
      <c r="BJ844" s="623"/>
      <c r="BK844" s="623"/>
      <c r="BL844" s="623"/>
      <c r="BN844" s="634"/>
    </row>
    <row r="845" spans="1:66" s="638" customFormat="1" ht="12" customHeight="1">
      <c r="A845" s="643">
        <v>18608151</v>
      </c>
      <c r="B845" s="644" t="s">
        <v>4081</v>
      </c>
      <c r="C845" s="634" t="s">
        <v>2105</v>
      </c>
      <c r="D845" s="635" t="s">
        <v>1384</v>
      </c>
      <c r="E845" s="635"/>
      <c r="F845" s="634"/>
      <c r="G845" s="635"/>
      <c r="H845" s="1168">
        <v>80000</v>
      </c>
      <c r="I845" s="1168">
        <v>80000</v>
      </c>
      <c r="J845" s="1168">
        <v>80000</v>
      </c>
      <c r="K845" s="1168">
        <v>80000</v>
      </c>
      <c r="L845" s="1168">
        <v>80000</v>
      </c>
      <c r="M845" s="1168">
        <v>80000</v>
      </c>
      <c r="N845" s="1168">
        <v>80000</v>
      </c>
      <c r="O845" s="1168">
        <v>80000</v>
      </c>
      <c r="P845" s="1168">
        <v>80000</v>
      </c>
      <c r="Q845" s="1168">
        <v>80000</v>
      </c>
      <c r="R845" s="1168">
        <v>80000</v>
      </c>
      <c r="S845" s="1168">
        <v>80000</v>
      </c>
      <c r="T845" s="1168">
        <v>80000</v>
      </c>
      <c r="U845" s="567"/>
      <c r="V845" s="567">
        <f t="shared" si="408"/>
        <v>80000</v>
      </c>
      <c r="W845" s="1084"/>
      <c r="X845" s="1085"/>
      <c r="Y845" s="591">
        <f t="shared" si="424"/>
        <v>0</v>
      </c>
      <c r="Z845" s="899">
        <f t="shared" si="424"/>
        <v>0</v>
      </c>
      <c r="AA845" s="899">
        <f t="shared" si="424"/>
        <v>0</v>
      </c>
      <c r="AB845" s="1080">
        <f t="shared" si="412"/>
        <v>80000</v>
      </c>
      <c r="AC845" s="1079">
        <f t="shared" si="413"/>
        <v>0</v>
      </c>
      <c r="AD845" s="899">
        <f t="shared" si="423"/>
        <v>0</v>
      </c>
      <c r="AE845" s="903">
        <f t="shared" si="420"/>
        <v>0</v>
      </c>
      <c r="AF845" s="1080">
        <f t="shared" si="421"/>
        <v>80000</v>
      </c>
      <c r="AG845" s="1081">
        <f t="shared" si="414"/>
        <v>80000</v>
      </c>
      <c r="AH845" s="1079">
        <f t="shared" si="415"/>
        <v>0</v>
      </c>
      <c r="AI845" s="901">
        <f t="shared" si="422"/>
        <v>0</v>
      </c>
      <c r="AJ845" s="899">
        <f t="shared" si="422"/>
        <v>0</v>
      </c>
      <c r="AK845" s="899">
        <f t="shared" si="422"/>
        <v>0</v>
      </c>
      <c r="AL845" s="1080">
        <f t="shared" si="416"/>
        <v>80000</v>
      </c>
      <c r="AM845" s="1079">
        <f t="shared" si="417"/>
        <v>0</v>
      </c>
      <c r="AN845" s="899">
        <f t="shared" si="402"/>
        <v>0</v>
      </c>
      <c r="AO845" s="899">
        <f t="shared" si="403"/>
        <v>0</v>
      </c>
      <c r="AP845" s="899">
        <f t="shared" si="418"/>
        <v>80000</v>
      </c>
      <c r="AQ845" s="1081">
        <f t="shared" si="392"/>
        <v>80000</v>
      </c>
      <c r="AR845" s="1079">
        <f t="shared" si="410"/>
        <v>0</v>
      </c>
      <c r="AS845" s="153"/>
      <c r="AT845" s="1082" t="s">
        <v>2781</v>
      </c>
      <c r="AU845" s="523"/>
      <c r="AV845" s="1083" t="str">
        <f t="shared" si="411"/>
        <v>CA</v>
      </c>
      <c r="AW845" s="1083" t="str">
        <f t="shared" si="411"/>
        <v>CL</v>
      </c>
      <c r="AX845" s="1083" t="str">
        <f t="shared" si="411"/>
        <v>AIC</v>
      </c>
      <c r="AY845" s="1083" t="str">
        <f t="shared" si="396"/>
        <v>ERB</v>
      </c>
      <c r="AZ845" s="1083" t="str">
        <f t="shared" si="396"/>
        <v>GRB</v>
      </c>
      <c r="BA845" s="1083" t="str">
        <f t="shared" si="396"/>
        <v>Non-Op</v>
      </c>
      <c r="BC845" s="623"/>
      <c r="BD845" s="623"/>
      <c r="BF845" s="623"/>
      <c r="BG845" s="623"/>
      <c r="BH845" s="623"/>
      <c r="BI845" s="623"/>
      <c r="BJ845" s="623"/>
      <c r="BK845" s="623"/>
      <c r="BL845" s="623"/>
      <c r="BN845" s="634"/>
    </row>
    <row r="846" spans="1:66" s="638" customFormat="1" ht="12" customHeight="1">
      <c r="A846" s="643">
        <v>18608171</v>
      </c>
      <c r="B846" s="644" t="s">
        <v>4082</v>
      </c>
      <c r="C846" s="634" t="s">
        <v>2106</v>
      </c>
      <c r="D846" s="635" t="s">
        <v>3098</v>
      </c>
      <c r="E846" s="635"/>
      <c r="F846" s="634"/>
      <c r="G846" s="635"/>
      <c r="H846" s="1168">
        <v>0</v>
      </c>
      <c r="I846" s="1168">
        <v>0</v>
      </c>
      <c r="J846" s="1168">
        <v>0</v>
      </c>
      <c r="K846" s="1168">
        <v>0</v>
      </c>
      <c r="L846" s="1168">
        <v>0</v>
      </c>
      <c r="M846" s="1168">
        <v>0</v>
      </c>
      <c r="N846" s="1168">
        <v>0</v>
      </c>
      <c r="O846" s="1168">
        <v>0</v>
      </c>
      <c r="P846" s="1168">
        <v>0</v>
      </c>
      <c r="Q846" s="1168">
        <v>0</v>
      </c>
      <c r="R846" s="1168">
        <v>0</v>
      </c>
      <c r="S846" s="1168">
        <v>0</v>
      </c>
      <c r="T846" s="1168">
        <v>0</v>
      </c>
      <c r="U846" s="567"/>
      <c r="V846" s="567">
        <f t="shared" si="408"/>
        <v>0</v>
      </c>
      <c r="W846" s="1084"/>
      <c r="X846" s="1085"/>
      <c r="Y846" s="591">
        <f t="shared" si="424"/>
        <v>0</v>
      </c>
      <c r="Z846" s="899">
        <f t="shared" si="424"/>
        <v>0</v>
      </c>
      <c r="AA846" s="899">
        <f t="shared" si="424"/>
        <v>0</v>
      </c>
      <c r="AB846" s="1080">
        <f t="shared" si="412"/>
        <v>0</v>
      </c>
      <c r="AC846" s="1079">
        <f t="shared" si="413"/>
        <v>0</v>
      </c>
      <c r="AD846" s="899">
        <f t="shared" si="423"/>
        <v>0</v>
      </c>
      <c r="AE846" s="903">
        <f t="shared" si="420"/>
        <v>0</v>
      </c>
      <c r="AF846" s="1080">
        <f t="shared" si="421"/>
        <v>0</v>
      </c>
      <c r="AG846" s="1081">
        <f t="shared" si="414"/>
        <v>0</v>
      </c>
      <c r="AH846" s="1079">
        <f t="shared" si="415"/>
        <v>0</v>
      </c>
      <c r="AI846" s="901">
        <f t="shared" si="422"/>
        <v>0</v>
      </c>
      <c r="AJ846" s="899">
        <f t="shared" si="422"/>
        <v>0</v>
      </c>
      <c r="AK846" s="899">
        <f t="shared" si="422"/>
        <v>0</v>
      </c>
      <c r="AL846" s="1080">
        <f t="shared" si="416"/>
        <v>0</v>
      </c>
      <c r="AM846" s="1079">
        <f t="shared" si="417"/>
        <v>0</v>
      </c>
      <c r="AN846" s="899">
        <f t="shared" si="402"/>
        <v>0</v>
      </c>
      <c r="AO846" s="899">
        <f t="shared" si="403"/>
        <v>0</v>
      </c>
      <c r="AP846" s="899">
        <f t="shared" si="418"/>
        <v>0</v>
      </c>
      <c r="AQ846" s="1081">
        <f t="shared" si="392"/>
        <v>0</v>
      </c>
      <c r="AR846" s="1079">
        <f t="shared" si="410"/>
        <v>0</v>
      </c>
      <c r="AS846" s="153"/>
      <c r="AT846" s="1082"/>
      <c r="AU846" s="523"/>
      <c r="AV846" s="1083" t="str">
        <f t="shared" si="411"/>
        <v>CA</v>
      </c>
      <c r="AW846" s="1083" t="str">
        <f t="shared" si="411"/>
        <v>CL</v>
      </c>
      <c r="AX846" s="1083" t="str">
        <f t="shared" si="411"/>
        <v>AIC</v>
      </c>
      <c r="AY846" s="1083" t="str">
        <f t="shared" si="396"/>
        <v>ERB</v>
      </c>
      <c r="AZ846" s="1083" t="str">
        <f t="shared" si="396"/>
        <v>GRB</v>
      </c>
      <c r="BA846" s="1083" t="str">
        <f t="shared" si="396"/>
        <v>Non-Op</v>
      </c>
      <c r="BC846" s="623"/>
      <c r="BD846" s="623"/>
      <c r="BF846" s="623"/>
      <c r="BG846" s="623"/>
      <c r="BH846" s="623"/>
      <c r="BI846" s="623"/>
      <c r="BJ846" s="623"/>
      <c r="BK846" s="623"/>
      <c r="BL846" s="623"/>
      <c r="BN846" s="634"/>
    </row>
    <row r="847" spans="1:66" s="638" customFormat="1" ht="12" customHeight="1">
      <c r="A847" s="643">
        <v>18608181</v>
      </c>
      <c r="B847" s="644" t="s">
        <v>4083</v>
      </c>
      <c r="C847" s="634" t="s">
        <v>2107</v>
      </c>
      <c r="D847" s="635" t="s">
        <v>1384</v>
      </c>
      <c r="E847" s="635"/>
      <c r="F847" s="634"/>
      <c r="G847" s="635"/>
      <c r="H847" s="1168">
        <v>53000</v>
      </c>
      <c r="I847" s="1168">
        <v>53000</v>
      </c>
      <c r="J847" s="1168">
        <v>53000</v>
      </c>
      <c r="K847" s="1168">
        <v>53000</v>
      </c>
      <c r="L847" s="1168">
        <v>53000</v>
      </c>
      <c r="M847" s="1168">
        <v>53000</v>
      </c>
      <c r="N847" s="1168">
        <v>53000</v>
      </c>
      <c r="O847" s="1168">
        <v>53000</v>
      </c>
      <c r="P847" s="1168">
        <v>53000</v>
      </c>
      <c r="Q847" s="1168">
        <v>53000</v>
      </c>
      <c r="R847" s="1168">
        <v>53000</v>
      </c>
      <c r="S847" s="1168">
        <v>53000</v>
      </c>
      <c r="T847" s="1168">
        <v>53000</v>
      </c>
      <c r="U847" s="567"/>
      <c r="V847" s="567">
        <f t="shared" si="408"/>
        <v>53000</v>
      </c>
      <c r="W847" s="1084"/>
      <c r="X847" s="1085"/>
      <c r="Y847" s="591">
        <f t="shared" si="424"/>
        <v>0</v>
      </c>
      <c r="Z847" s="899">
        <f t="shared" si="424"/>
        <v>0</v>
      </c>
      <c r="AA847" s="899">
        <f t="shared" si="424"/>
        <v>0</v>
      </c>
      <c r="AB847" s="1080">
        <f t="shared" si="412"/>
        <v>53000</v>
      </c>
      <c r="AC847" s="1079">
        <f t="shared" si="413"/>
        <v>0</v>
      </c>
      <c r="AD847" s="899">
        <f t="shared" si="423"/>
        <v>0</v>
      </c>
      <c r="AE847" s="903">
        <f t="shared" si="420"/>
        <v>0</v>
      </c>
      <c r="AF847" s="1080">
        <f t="shared" si="421"/>
        <v>53000</v>
      </c>
      <c r="AG847" s="1081">
        <f t="shared" si="414"/>
        <v>53000</v>
      </c>
      <c r="AH847" s="1079">
        <f t="shared" si="415"/>
        <v>0</v>
      </c>
      <c r="AI847" s="901">
        <f t="shared" si="422"/>
        <v>0</v>
      </c>
      <c r="AJ847" s="899">
        <f t="shared" si="422"/>
        <v>0</v>
      </c>
      <c r="AK847" s="899">
        <f t="shared" si="422"/>
        <v>0</v>
      </c>
      <c r="AL847" s="1080">
        <f t="shared" si="416"/>
        <v>53000</v>
      </c>
      <c r="AM847" s="1079">
        <f t="shared" si="417"/>
        <v>0</v>
      </c>
      <c r="AN847" s="899">
        <f t="shared" si="402"/>
        <v>0</v>
      </c>
      <c r="AO847" s="899">
        <f t="shared" si="403"/>
        <v>0</v>
      </c>
      <c r="AP847" s="899">
        <f t="shared" si="418"/>
        <v>53000</v>
      </c>
      <c r="AQ847" s="1081">
        <f t="shared" si="392"/>
        <v>53000</v>
      </c>
      <c r="AR847" s="1079">
        <f t="shared" si="410"/>
        <v>0</v>
      </c>
      <c r="AS847" s="153"/>
      <c r="AT847" s="1082"/>
      <c r="AU847" s="523"/>
      <c r="AV847" s="1083" t="str">
        <f t="shared" si="411"/>
        <v>CA</v>
      </c>
      <c r="AW847" s="1083" t="str">
        <f t="shared" si="411"/>
        <v>CL</v>
      </c>
      <c r="AX847" s="1083" t="str">
        <f t="shared" si="411"/>
        <v>AIC</v>
      </c>
      <c r="AY847" s="1083" t="str">
        <f t="shared" si="396"/>
        <v>ERB</v>
      </c>
      <c r="AZ847" s="1083" t="str">
        <f t="shared" si="396"/>
        <v>GRB</v>
      </c>
      <c r="BA847" s="1083" t="str">
        <f t="shared" si="396"/>
        <v>Non-Op</v>
      </c>
      <c r="BC847" s="623"/>
      <c r="BD847" s="623"/>
      <c r="BF847" s="623"/>
      <c r="BG847" s="623"/>
      <c r="BH847" s="623"/>
      <c r="BI847" s="623"/>
      <c r="BJ847" s="623"/>
      <c r="BK847" s="623"/>
      <c r="BL847" s="623"/>
      <c r="BN847" s="634"/>
    </row>
    <row r="848" spans="1:66" s="638" customFormat="1" ht="12" customHeight="1">
      <c r="A848" s="643">
        <v>18608191</v>
      </c>
      <c r="B848" s="644" t="s">
        <v>4084</v>
      </c>
      <c r="C848" s="634" t="s">
        <v>2108</v>
      </c>
      <c r="D848" s="635" t="s">
        <v>3098</v>
      </c>
      <c r="E848" s="635"/>
      <c r="F848" s="634"/>
      <c r="G848" s="635"/>
      <c r="H848" s="1168">
        <v>0</v>
      </c>
      <c r="I848" s="1168">
        <v>0</v>
      </c>
      <c r="J848" s="1168">
        <v>0</v>
      </c>
      <c r="K848" s="1168">
        <v>0</v>
      </c>
      <c r="L848" s="1168">
        <v>0</v>
      </c>
      <c r="M848" s="1168">
        <v>0</v>
      </c>
      <c r="N848" s="1168">
        <v>0</v>
      </c>
      <c r="O848" s="1168">
        <v>0</v>
      </c>
      <c r="P848" s="1168">
        <v>0</v>
      </c>
      <c r="Q848" s="1168">
        <v>0</v>
      </c>
      <c r="R848" s="1168">
        <v>0</v>
      </c>
      <c r="S848" s="1168">
        <v>0</v>
      </c>
      <c r="T848" s="1168">
        <v>0</v>
      </c>
      <c r="U848" s="567"/>
      <c r="V848" s="567">
        <f t="shared" si="408"/>
        <v>0</v>
      </c>
      <c r="W848" s="1084"/>
      <c r="X848" s="1085"/>
      <c r="Y848" s="591">
        <f t="shared" si="424"/>
        <v>0</v>
      </c>
      <c r="Z848" s="899">
        <f t="shared" si="424"/>
        <v>0</v>
      </c>
      <c r="AA848" s="899">
        <f t="shared" si="424"/>
        <v>0</v>
      </c>
      <c r="AB848" s="1080">
        <f t="shared" si="412"/>
        <v>0</v>
      </c>
      <c r="AC848" s="1079">
        <f t="shared" si="413"/>
        <v>0</v>
      </c>
      <c r="AD848" s="899">
        <f t="shared" si="423"/>
        <v>0</v>
      </c>
      <c r="AE848" s="903">
        <f t="shared" si="420"/>
        <v>0</v>
      </c>
      <c r="AF848" s="1080">
        <f t="shared" si="421"/>
        <v>0</v>
      </c>
      <c r="AG848" s="1081">
        <f t="shared" si="414"/>
        <v>0</v>
      </c>
      <c r="AH848" s="1079">
        <f t="shared" si="415"/>
        <v>0</v>
      </c>
      <c r="AI848" s="901">
        <f t="shared" ref="AI848:AK867" si="425">IF($D848=AI$5,$V848,0)</f>
        <v>0</v>
      </c>
      <c r="AJ848" s="899">
        <f t="shared" si="425"/>
        <v>0</v>
      </c>
      <c r="AK848" s="899">
        <f t="shared" si="425"/>
        <v>0</v>
      </c>
      <c r="AL848" s="1080">
        <f t="shared" si="416"/>
        <v>0</v>
      </c>
      <c r="AM848" s="1079">
        <f t="shared" si="417"/>
        <v>0</v>
      </c>
      <c r="AN848" s="899">
        <f t="shared" si="402"/>
        <v>0</v>
      </c>
      <c r="AO848" s="899">
        <f t="shared" si="403"/>
        <v>0</v>
      </c>
      <c r="AP848" s="899">
        <f t="shared" si="418"/>
        <v>0</v>
      </c>
      <c r="AQ848" s="1081">
        <f t="shared" si="392"/>
        <v>0</v>
      </c>
      <c r="AR848" s="1079">
        <f t="shared" si="410"/>
        <v>0</v>
      </c>
      <c r="AS848" s="153"/>
      <c r="AT848" s="1082"/>
      <c r="AU848" s="523"/>
      <c r="AV848" s="1083" t="str">
        <f t="shared" si="411"/>
        <v>CA</v>
      </c>
      <c r="AW848" s="1083" t="str">
        <f t="shared" si="411"/>
        <v>CL</v>
      </c>
      <c r="AX848" s="1083" t="str">
        <f t="shared" si="411"/>
        <v>AIC</v>
      </c>
      <c r="AY848" s="1083" t="str">
        <f t="shared" si="396"/>
        <v>ERB</v>
      </c>
      <c r="AZ848" s="1083" t="str">
        <f t="shared" si="396"/>
        <v>GRB</v>
      </c>
      <c r="BA848" s="1083" t="str">
        <f t="shared" si="396"/>
        <v>Non-Op</v>
      </c>
      <c r="BC848" s="623"/>
      <c r="BD848" s="623"/>
      <c r="BF848" s="623"/>
      <c r="BG848" s="623"/>
      <c r="BH848" s="623"/>
      <c r="BI848" s="623"/>
      <c r="BJ848" s="623"/>
      <c r="BK848" s="623"/>
      <c r="BL848" s="623"/>
      <c r="BN848" s="634"/>
    </row>
    <row r="849" spans="1:66" s="638" customFormat="1" ht="12" customHeight="1">
      <c r="A849" s="643">
        <v>18608211</v>
      </c>
      <c r="B849" s="644" t="s">
        <v>4085</v>
      </c>
      <c r="C849" s="634" t="s">
        <v>2109</v>
      </c>
      <c r="D849" s="635" t="s">
        <v>3098</v>
      </c>
      <c r="E849" s="635"/>
      <c r="F849" s="634"/>
      <c r="G849" s="635"/>
      <c r="H849" s="1168">
        <v>0</v>
      </c>
      <c r="I849" s="1168">
        <v>0</v>
      </c>
      <c r="J849" s="1168">
        <v>0</v>
      </c>
      <c r="K849" s="1168">
        <v>0</v>
      </c>
      <c r="L849" s="1168">
        <v>0</v>
      </c>
      <c r="M849" s="1168">
        <v>0</v>
      </c>
      <c r="N849" s="1168">
        <v>0</v>
      </c>
      <c r="O849" s="1168">
        <v>0</v>
      </c>
      <c r="P849" s="1168">
        <v>0</v>
      </c>
      <c r="Q849" s="1168">
        <v>0</v>
      </c>
      <c r="R849" s="1168">
        <v>0</v>
      </c>
      <c r="S849" s="1168">
        <v>0</v>
      </c>
      <c r="T849" s="1168">
        <v>0</v>
      </c>
      <c r="U849" s="567"/>
      <c r="V849" s="567">
        <f t="shared" si="408"/>
        <v>0</v>
      </c>
      <c r="W849" s="1084"/>
      <c r="X849" s="1085"/>
      <c r="Y849" s="591">
        <f t="shared" si="424"/>
        <v>0</v>
      </c>
      <c r="Z849" s="899">
        <f t="shared" si="424"/>
        <v>0</v>
      </c>
      <c r="AA849" s="899">
        <f t="shared" si="424"/>
        <v>0</v>
      </c>
      <c r="AB849" s="1080">
        <f t="shared" si="412"/>
        <v>0</v>
      </c>
      <c r="AC849" s="1079">
        <f t="shared" si="413"/>
        <v>0</v>
      </c>
      <c r="AD849" s="899">
        <f t="shared" si="423"/>
        <v>0</v>
      </c>
      <c r="AE849" s="903">
        <f t="shared" si="420"/>
        <v>0</v>
      </c>
      <c r="AF849" s="1080">
        <f t="shared" si="421"/>
        <v>0</v>
      </c>
      <c r="AG849" s="1081">
        <f t="shared" si="414"/>
        <v>0</v>
      </c>
      <c r="AH849" s="1079">
        <f t="shared" si="415"/>
        <v>0</v>
      </c>
      <c r="AI849" s="901">
        <f t="shared" si="425"/>
        <v>0</v>
      </c>
      <c r="AJ849" s="899">
        <f t="shared" si="425"/>
        <v>0</v>
      </c>
      <c r="AK849" s="899">
        <f t="shared" si="425"/>
        <v>0</v>
      </c>
      <c r="AL849" s="1080">
        <f t="shared" si="416"/>
        <v>0</v>
      </c>
      <c r="AM849" s="1079">
        <f t="shared" si="417"/>
        <v>0</v>
      </c>
      <c r="AN849" s="899">
        <f t="shared" si="402"/>
        <v>0</v>
      </c>
      <c r="AO849" s="899">
        <f t="shared" si="403"/>
        <v>0</v>
      </c>
      <c r="AP849" s="899">
        <f t="shared" si="418"/>
        <v>0</v>
      </c>
      <c r="AQ849" s="1081">
        <f t="shared" si="392"/>
        <v>0</v>
      </c>
      <c r="AR849" s="1079">
        <f t="shared" si="410"/>
        <v>0</v>
      </c>
      <c r="AS849" s="153"/>
      <c r="AT849" s="1082" t="s">
        <v>2781</v>
      </c>
      <c r="AU849" s="523"/>
      <c r="AV849" s="1083" t="str">
        <f t="shared" si="411"/>
        <v>CA</v>
      </c>
      <c r="AW849" s="1083" t="str">
        <f t="shared" si="411"/>
        <v>CL</v>
      </c>
      <c r="AX849" s="1083" t="str">
        <f t="shared" si="411"/>
        <v>AIC</v>
      </c>
      <c r="AY849" s="1083" t="str">
        <f t="shared" si="396"/>
        <v>ERB</v>
      </c>
      <c r="AZ849" s="1083" t="str">
        <f t="shared" si="396"/>
        <v>GRB</v>
      </c>
      <c r="BA849" s="1083" t="str">
        <f t="shared" si="396"/>
        <v>Non-Op</v>
      </c>
      <c r="BC849" s="623"/>
      <c r="BD849" s="623"/>
      <c r="BF849" s="623"/>
      <c r="BG849" s="623"/>
      <c r="BH849" s="623"/>
      <c r="BI849" s="623"/>
      <c r="BJ849" s="623"/>
      <c r="BK849" s="623"/>
      <c r="BL849" s="623"/>
      <c r="BN849" s="634"/>
    </row>
    <row r="850" spans="1:66" s="638" customFormat="1" ht="12" customHeight="1">
      <c r="A850" s="643">
        <v>18608212</v>
      </c>
      <c r="B850" s="644" t="s">
        <v>4086</v>
      </c>
      <c r="C850" s="634" t="s">
        <v>2110</v>
      </c>
      <c r="D850" s="635" t="s">
        <v>3098</v>
      </c>
      <c r="E850" s="635"/>
      <c r="F850" s="634"/>
      <c r="G850" s="635"/>
      <c r="H850" s="1168">
        <v>36466.49</v>
      </c>
      <c r="I850" s="1168">
        <v>36466.49</v>
      </c>
      <c r="J850" s="1168">
        <v>36466.49</v>
      </c>
      <c r="K850" s="1168">
        <v>36466.49</v>
      </c>
      <c r="L850" s="1168">
        <v>36466.49</v>
      </c>
      <c r="M850" s="1168">
        <v>36466.49</v>
      </c>
      <c r="N850" s="1168">
        <v>36466.49</v>
      </c>
      <c r="O850" s="1168">
        <v>36466.49</v>
      </c>
      <c r="P850" s="1168">
        <v>37160.99</v>
      </c>
      <c r="Q850" s="1168">
        <v>36721.29</v>
      </c>
      <c r="R850" s="1168">
        <v>11229.61</v>
      </c>
      <c r="S850" s="1168">
        <v>15633.66</v>
      </c>
      <c r="T850" s="1168">
        <v>19137.830000000002</v>
      </c>
      <c r="U850" s="567"/>
      <c r="V850" s="567">
        <f t="shared" si="408"/>
        <v>31984.428333333326</v>
      </c>
      <c r="W850" s="1096"/>
      <c r="X850" s="1097"/>
      <c r="Y850" s="591">
        <f t="shared" si="424"/>
        <v>19137.830000000002</v>
      </c>
      <c r="Z850" s="899">
        <f t="shared" si="424"/>
        <v>0</v>
      </c>
      <c r="AA850" s="899">
        <f t="shared" si="424"/>
        <v>0</v>
      </c>
      <c r="AB850" s="1080">
        <f t="shared" si="412"/>
        <v>0</v>
      </c>
      <c r="AC850" s="1079">
        <f t="shared" si="413"/>
        <v>0</v>
      </c>
      <c r="AD850" s="899">
        <f t="shared" si="423"/>
        <v>0</v>
      </c>
      <c r="AE850" s="903">
        <f t="shared" si="420"/>
        <v>0</v>
      </c>
      <c r="AF850" s="1080">
        <f t="shared" si="421"/>
        <v>0</v>
      </c>
      <c r="AG850" s="1081">
        <f t="shared" si="414"/>
        <v>0</v>
      </c>
      <c r="AH850" s="1079">
        <f t="shared" si="415"/>
        <v>0</v>
      </c>
      <c r="AI850" s="901">
        <f t="shared" si="425"/>
        <v>31984.428333333326</v>
      </c>
      <c r="AJ850" s="899">
        <f t="shared" si="425"/>
        <v>0</v>
      </c>
      <c r="AK850" s="899">
        <f t="shared" si="425"/>
        <v>0</v>
      </c>
      <c r="AL850" s="1080">
        <f t="shared" si="416"/>
        <v>0</v>
      </c>
      <c r="AM850" s="1079">
        <f t="shared" si="417"/>
        <v>0</v>
      </c>
      <c r="AN850" s="899">
        <f t="shared" si="402"/>
        <v>0</v>
      </c>
      <c r="AO850" s="899">
        <f t="shared" si="403"/>
        <v>0</v>
      </c>
      <c r="AP850" s="899">
        <f t="shared" si="418"/>
        <v>0</v>
      </c>
      <c r="AQ850" s="1081">
        <f t="shared" si="392"/>
        <v>0</v>
      </c>
      <c r="AR850" s="1079">
        <f t="shared" si="410"/>
        <v>0</v>
      </c>
      <c r="AS850" s="153"/>
      <c r="AT850" s="1082"/>
      <c r="AU850" s="523"/>
      <c r="AV850" s="1083" t="str">
        <f t="shared" si="411"/>
        <v>CA</v>
      </c>
      <c r="AW850" s="1083" t="str">
        <f t="shared" si="411"/>
        <v>CL</v>
      </c>
      <c r="AX850" s="1083" t="str">
        <f t="shared" si="411"/>
        <v>AIC</v>
      </c>
      <c r="AY850" s="1083" t="str">
        <f t="shared" si="396"/>
        <v>ERB</v>
      </c>
      <c r="AZ850" s="1083" t="str">
        <f t="shared" si="396"/>
        <v>GRB</v>
      </c>
      <c r="BA850" s="1083" t="str">
        <f t="shared" si="396"/>
        <v>Non-Op</v>
      </c>
      <c r="BC850" s="623"/>
      <c r="BD850" s="623"/>
      <c r="BF850" s="623"/>
      <c r="BG850" s="623"/>
      <c r="BH850" s="623"/>
      <c r="BI850" s="623"/>
      <c r="BJ850" s="623"/>
      <c r="BK850" s="623"/>
      <c r="BL850" s="623"/>
      <c r="BN850" s="634"/>
    </row>
    <row r="851" spans="1:66" s="638" customFormat="1" ht="12" customHeight="1">
      <c r="A851" s="643">
        <v>18608221</v>
      </c>
      <c r="B851" s="644" t="s">
        <v>4087</v>
      </c>
      <c r="C851" s="634" t="s">
        <v>2111</v>
      </c>
      <c r="D851" s="635" t="s">
        <v>1384</v>
      </c>
      <c r="E851" s="635"/>
      <c r="F851" s="634"/>
      <c r="G851" s="635"/>
      <c r="H851" s="1168">
        <v>0</v>
      </c>
      <c r="I851" s="1168">
        <v>0</v>
      </c>
      <c r="J851" s="1168">
        <v>0</v>
      </c>
      <c r="K851" s="1168">
        <v>0</v>
      </c>
      <c r="L851" s="1168">
        <v>0</v>
      </c>
      <c r="M851" s="1168">
        <v>0</v>
      </c>
      <c r="N851" s="1168">
        <v>0</v>
      </c>
      <c r="O851" s="1168">
        <v>0</v>
      </c>
      <c r="P851" s="1168">
        <v>0</v>
      </c>
      <c r="Q851" s="1168">
        <v>0</v>
      </c>
      <c r="R851" s="1168">
        <v>0</v>
      </c>
      <c r="S851" s="1168">
        <v>0</v>
      </c>
      <c r="T851" s="1168">
        <v>0</v>
      </c>
      <c r="U851" s="567"/>
      <c r="V851" s="567">
        <f t="shared" si="408"/>
        <v>0</v>
      </c>
      <c r="W851" s="1084"/>
      <c r="X851" s="1085"/>
      <c r="Y851" s="591">
        <f t="shared" si="424"/>
        <v>0</v>
      </c>
      <c r="Z851" s="899">
        <f t="shared" si="424"/>
        <v>0</v>
      </c>
      <c r="AA851" s="899">
        <f t="shared" si="424"/>
        <v>0</v>
      </c>
      <c r="AB851" s="1080">
        <f t="shared" si="412"/>
        <v>0</v>
      </c>
      <c r="AC851" s="1079">
        <f t="shared" si="413"/>
        <v>0</v>
      </c>
      <c r="AD851" s="899">
        <f t="shared" si="423"/>
        <v>0</v>
      </c>
      <c r="AE851" s="903">
        <f t="shared" si="420"/>
        <v>0</v>
      </c>
      <c r="AF851" s="1080">
        <f t="shared" si="421"/>
        <v>0</v>
      </c>
      <c r="AG851" s="1081">
        <f t="shared" si="414"/>
        <v>0</v>
      </c>
      <c r="AH851" s="1079">
        <f t="shared" si="415"/>
        <v>0</v>
      </c>
      <c r="AI851" s="901">
        <f t="shared" si="425"/>
        <v>0</v>
      </c>
      <c r="AJ851" s="899">
        <f t="shared" si="425"/>
        <v>0</v>
      </c>
      <c r="AK851" s="899">
        <f t="shared" si="425"/>
        <v>0</v>
      </c>
      <c r="AL851" s="1080">
        <f t="shared" si="416"/>
        <v>0</v>
      </c>
      <c r="AM851" s="1079">
        <f t="shared" si="417"/>
        <v>0</v>
      </c>
      <c r="AN851" s="899">
        <f t="shared" si="402"/>
        <v>0</v>
      </c>
      <c r="AO851" s="899">
        <f t="shared" si="403"/>
        <v>0</v>
      </c>
      <c r="AP851" s="899">
        <f t="shared" si="418"/>
        <v>0</v>
      </c>
      <c r="AQ851" s="1081">
        <f t="shared" si="392"/>
        <v>0</v>
      </c>
      <c r="AR851" s="1079">
        <f t="shared" si="410"/>
        <v>0</v>
      </c>
      <c r="AS851" s="153"/>
      <c r="AT851" s="1082" t="s">
        <v>2781</v>
      </c>
      <c r="AU851" s="523"/>
      <c r="AV851" s="1083" t="str">
        <f t="shared" si="411"/>
        <v>CA</v>
      </c>
      <c r="AW851" s="1083" t="str">
        <f t="shared" si="411"/>
        <v>CL</v>
      </c>
      <c r="AX851" s="1083" t="str">
        <f t="shared" si="411"/>
        <v>AIC</v>
      </c>
      <c r="AY851" s="1083" t="str">
        <f t="shared" si="396"/>
        <v>ERB</v>
      </c>
      <c r="AZ851" s="1083" t="str">
        <f t="shared" si="396"/>
        <v>GRB</v>
      </c>
      <c r="BA851" s="1083" t="str">
        <f t="shared" si="396"/>
        <v>Non-Op</v>
      </c>
      <c r="BC851" s="623"/>
      <c r="BD851" s="623"/>
      <c r="BF851" s="623"/>
      <c r="BG851" s="623"/>
      <c r="BH851" s="623"/>
      <c r="BI851" s="623"/>
      <c r="BJ851" s="623"/>
      <c r="BK851" s="623"/>
      <c r="BL851" s="623"/>
      <c r="BN851" s="634"/>
    </row>
    <row r="852" spans="1:66" s="638" customFormat="1" ht="12" customHeight="1">
      <c r="A852" s="643">
        <v>18608231</v>
      </c>
      <c r="B852" s="644" t="s">
        <v>4088</v>
      </c>
      <c r="C852" s="634" t="s">
        <v>2112</v>
      </c>
      <c r="D852" s="635" t="s">
        <v>3098</v>
      </c>
      <c r="E852" s="635"/>
      <c r="F852" s="634"/>
      <c r="G852" s="635"/>
      <c r="H852" s="1168">
        <v>0</v>
      </c>
      <c r="I852" s="1168">
        <v>0</v>
      </c>
      <c r="J852" s="1168">
        <v>0</v>
      </c>
      <c r="K852" s="1168">
        <v>0</v>
      </c>
      <c r="L852" s="1168">
        <v>0</v>
      </c>
      <c r="M852" s="1168">
        <v>0</v>
      </c>
      <c r="N852" s="1168">
        <v>0</v>
      </c>
      <c r="O852" s="1168">
        <v>0</v>
      </c>
      <c r="P852" s="1168">
        <v>0</v>
      </c>
      <c r="Q852" s="1168">
        <v>0</v>
      </c>
      <c r="R852" s="1168">
        <v>138357</v>
      </c>
      <c r="S852" s="1168">
        <v>138357</v>
      </c>
      <c r="T852" s="1168">
        <v>0</v>
      </c>
      <c r="U852" s="567"/>
      <c r="V852" s="567">
        <f t="shared" si="408"/>
        <v>23059.5</v>
      </c>
      <c r="W852" s="1084"/>
      <c r="X852" s="1085"/>
      <c r="Y852" s="591">
        <f t="shared" si="424"/>
        <v>0</v>
      </c>
      <c r="Z852" s="899">
        <f t="shared" si="424"/>
        <v>0</v>
      </c>
      <c r="AA852" s="899">
        <f t="shared" si="424"/>
        <v>0</v>
      </c>
      <c r="AB852" s="1080">
        <f t="shared" si="412"/>
        <v>0</v>
      </c>
      <c r="AC852" s="1079">
        <f t="shared" si="413"/>
        <v>0</v>
      </c>
      <c r="AD852" s="899">
        <f t="shared" si="423"/>
        <v>0</v>
      </c>
      <c r="AE852" s="903">
        <f t="shared" si="420"/>
        <v>0</v>
      </c>
      <c r="AF852" s="1080">
        <f t="shared" si="421"/>
        <v>0</v>
      </c>
      <c r="AG852" s="1081">
        <f t="shared" si="414"/>
        <v>0</v>
      </c>
      <c r="AH852" s="1079">
        <f t="shared" si="415"/>
        <v>0</v>
      </c>
      <c r="AI852" s="901">
        <f t="shared" si="425"/>
        <v>23059.5</v>
      </c>
      <c r="AJ852" s="899">
        <f t="shared" si="425"/>
        <v>0</v>
      </c>
      <c r="AK852" s="899">
        <f t="shared" si="425"/>
        <v>0</v>
      </c>
      <c r="AL852" s="1080">
        <f t="shared" si="416"/>
        <v>0</v>
      </c>
      <c r="AM852" s="1079">
        <f t="shared" si="417"/>
        <v>0</v>
      </c>
      <c r="AN852" s="899">
        <f t="shared" si="402"/>
        <v>0</v>
      </c>
      <c r="AO852" s="899">
        <f t="shared" si="403"/>
        <v>0</v>
      </c>
      <c r="AP852" s="899">
        <f t="shared" si="418"/>
        <v>0</v>
      </c>
      <c r="AQ852" s="1081">
        <f t="shared" si="392"/>
        <v>0</v>
      </c>
      <c r="AR852" s="1079">
        <f t="shared" si="410"/>
        <v>0</v>
      </c>
      <c r="AS852" s="153"/>
      <c r="AT852" s="1082"/>
      <c r="AU852" s="523"/>
      <c r="AV852" s="1083" t="str">
        <f t="shared" si="411"/>
        <v>CA</v>
      </c>
      <c r="AW852" s="1083" t="str">
        <f t="shared" si="411"/>
        <v>CL</v>
      </c>
      <c r="AX852" s="1083" t="str">
        <f t="shared" si="411"/>
        <v>AIC</v>
      </c>
      <c r="AY852" s="1083" t="str">
        <f t="shared" si="396"/>
        <v>ERB</v>
      </c>
      <c r="AZ852" s="1083" t="str">
        <f t="shared" si="396"/>
        <v>GRB</v>
      </c>
      <c r="BA852" s="1083" t="str">
        <f t="shared" si="396"/>
        <v>Non-Op</v>
      </c>
      <c r="BC852" s="623"/>
      <c r="BD852" s="623"/>
      <c r="BF852" s="623"/>
      <c r="BG852" s="623"/>
      <c r="BH852" s="623"/>
      <c r="BI852" s="623"/>
      <c r="BJ852" s="623"/>
      <c r="BK852" s="623"/>
      <c r="BL852" s="623"/>
      <c r="BN852" s="634"/>
    </row>
    <row r="853" spans="1:66" s="638" customFormat="1" ht="12" customHeight="1">
      <c r="A853" s="645">
        <v>18608241</v>
      </c>
      <c r="B853" s="646" t="s">
        <v>4089</v>
      </c>
      <c r="C853" s="647" t="s">
        <v>2113</v>
      </c>
      <c r="D853" s="648" t="s">
        <v>1384</v>
      </c>
      <c r="E853" s="648"/>
      <c r="F853" s="647"/>
      <c r="G853" s="648"/>
      <c r="H853" s="1171">
        <v>102000</v>
      </c>
      <c r="I853" s="1171">
        <v>102000</v>
      </c>
      <c r="J853" s="1171">
        <v>102000</v>
      </c>
      <c r="K853" s="1171">
        <v>102000</v>
      </c>
      <c r="L853" s="1171">
        <v>102000</v>
      </c>
      <c r="M853" s="1171">
        <v>102000</v>
      </c>
      <c r="N853" s="1171">
        <v>102000</v>
      </c>
      <c r="O853" s="1171">
        <v>102000</v>
      </c>
      <c r="P853" s="1171">
        <v>102000</v>
      </c>
      <c r="Q853" s="1171">
        <v>102000</v>
      </c>
      <c r="R853" s="1171">
        <v>102000</v>
      </c>
      <c r="S853" s="1171">
        <v>102000</v>
      </c>
      <c r="T853" s="1171">
        <v>102000</v>
      </c>
      <c r="U853" s="569"/>
      <c r="V853" s="569">
        <f t="shared" si="408"/>
        <v>102000</v>
      </c>
      <c r="W853" s="1084"/>
      <c r="X853" s="1085"/>
      <c r="Y853" s="591">
        <f t="shared" si="424"/>
        <v>0</v>
      </c>
      <c r="Z853" s="899">
        <f t="shared" si="424"/>
        <v>0</v>
      </c>
      <c r="AA853" s="899">
        <f t="shared" si="424"/>
        <v>0</v>
      </c>
      <c r="AB853" s="1080">
        <f t="shared" si="412"/>
        <v>102000</v>
      </c>
      <c r="AC853" s="1079">
        <f t="shared" si="413"/>
        <v>0</v>
      </c>
      <c r="AD853" s="899">
        <f t="shared" si="423"/>
        <v>0</v>
      </c>
      <c r="AE853" s="903">
        <f t="shared" si="420"/>
        <v>0</v>
      </c>
      <c r="AF853" s="1080">
        <f t="shared" si="421"/>
        <v>102000</v>
      </c>
      <c r="AG853" s="1081">
        <f t="shared" si="414"/>
        <v>102000</v>
      </c>
      <c r="AH853" s="1079">
        <f t="shared" si="415"/>
        <v>0</v>
      </c>
      <c r="AI853" s="901">
        <f t="shared" si="425"/>
        <v>0</v>
      </c>
      <c r="AJ853" s="899">
        <f t="shared" si="425"/>
        <v>0</v>
      </c>
      <c r="AK853" s="899">
        <f t="shared" si="425"/>
        <v>0</v>
      </c>
      <c r="AL853" s="1080">
        <f t="shared" si="416"/>
        <v>102000</v>
      </c>
      <c r="AM853" s="1079">
        <f t="shared" si="417"/>
        <v>0</v>
      </c>
      <c r="AN853" s="899">
        <f t="shared" si="402"/>
        <v>0</v>
      </c>
      <c r="AO853" s="899">
        <f t="shared" si="403"/>
        <v>0</v>
      </c>
      <c r="AP853" s="899">
        <f t="shared" si="418"/>
        <v>102000</v>
      </c>
      <c r="AQ853" s="1081">
        <f t="shared" si="392"/>
        <v>102000</v>
      </c>
      <c r="AR853" s="1079">
        <f t="shared" si="410"/>
        <v>0</v>
      </c>
      <c r="AS853" s="153"/>
      <c r="AT853" s="1082"/>
      <c r="AU853" s="523"/>
      <c r="AV853" s="1083" t="str">
        <f t="shared" si="411"/>
        <v>CA</v>
      </c>
      <c r="AW853" s="1083" t="str">
        <f t="shared" si="411"/>
        <v>CL</v>
      </c>
      <c r="AX853" s="1083" t="str">
        <f t="shared" si="411"/>
        <v>AIC</v>
      </c>
      <c r="AY853" s="1083" t="str">
        <f t="shared" si="396"/>
        <v>ERB</v>
      </c>
      <c r="AZ853" s="1083" t="str">
        <f t="shared" si="396"/>
        <v>GRB</v>
      </c>
      <c r="BA853" s="1083" t="str">
        <f t="shared" si="396"/>
        <v>Non-Op</v>
      </c>
      <c r="BC853" s="623"/>
      <c r="BD853" s="623"/>
      <c r="BF853" s="623"/>
      <c r="BG853" s="623"/>
      <c r="BH853" s="623"/>
      <c r="BI853" s="623"/>
      <c r="BJ853" s="623"/>
      <c r="BK853" s="623"/>
      <c r="BL853" s="623"/>
      <c r="BN853" s="634"/>
    </row>
    <row r="854" spans="1:66" s="638" customFormat="1" ht="12" customHeight="1">
      <c r="A854" s="645">
        <v>18608251</v>
      </c>
      <c r="B854" s="646" t="s">
        <v>4090</v>
      </c>
      <c r="C854" s="647" t="s">
        <v>2114</v>
      </c>
      <c r="D854" s="648" t="s">
        <v>3098</v>
      </c>
      <c r="E854" s="648"/>
      <c r="F854" s="647"/>
      <c r="G854" s="648"/>
      <c r="H854" s="1171">
        <v>98638.91</v>
      </c>
      <c r="I854" s="1171">
        <v>98638.91</v>
      </c>
      <c r="J854" s="1171">
        <v>98638.91</v>
      </c>
      <c r="K854" s="1171">
        <v>98638.91</v>
      </c>
      <c r="L854" s="1171">
        <v>98638.91</v>
      </c>
      <c r="M854" s="1171">
        <v>98638.91</v>
      </c>
      <c r="N854" s="1171">
        <v>98638.91</v>
      </c>
      <c r="O854" s="1171">
        <v>98638.91</v>
      </c>
      <c r="P854" s="1171">
        <v>98638.91</v>
      </c>
      <c r="Q854" s="1171">
        <v>98638.91</v>
      </c>
      <c r="R854" s="1171">
        <v>0</v>
      </c>
      <c r="S854" s="1171">
        <v>0</v>
      </c>
      <c r="T854" s="1171">
        <v>0</v>
      </c>
      <c r="U854" s="569"/>
      <c r="V854" s="569">
        <f t="shared" si="408"/>
        <v>78089.137083333349</v>
      </c>
      <c r="W854" s="1084"/>
      <c r="X854" s="1085"/>
      <c r="Y854" s="591">
        <f t="shared" si="424"/>
        <v>0</v>
      </c>
      <c r="Z854" s="899">
        <f t="shared" si="424"/>
        <v>0</v>
      </c>
      <c r="AA854" s="899">
        <f t="shared" si="424"/>
        <v>0</v>
      </c>
      <c r="AB854" s="1080">
        <f t="shared" si="412"/>
        <v>0</v>
      </c>
      <c r="AC854" s="1079">
        <f t="shared" si="413"/>
        <v>0</v>
      </c>
      <c r="AD854" s="899">
        <f t="shared" si="423"/>
        <v>0</v>
      </c>
      <c r="AE854" s="903">
        <f t="shared" si="420"/>
        <v>0</v>
      </c>
      <c r="AF854" s="1080">
        <f t="shared" si="421"/>
        <v>0</v>
      </c>
      <c r="AG854" s="1081">
        <f t="shared" si="414"/>
        <v>0</v>
      </c>
      <c r="AH854" s="1079">
        <f t="shared" si="415"/>
        <v>0</v>
      </c>
      <c r="AI854" s="901">
        <f t="shared" si="425"/>
        <v>78089.137083333349</v>
      </c>
      <c r="AJ854" s="899">
        <f t="shared" si="425"/>
        <v>0</v>
      </c>
      <c r="AK854" s="899">
        <f t="shared" si="425"/>
        <v>0</v>
      </c>
      <c r="AL854" s="1080">
        <f t="shared" si="416"/>
        <v>0</v>
      </c>
      <c r="AM854" s="1079">
        <f t="shared" si="417"/>
        <v>0</v>
      </c>
      <c r="AN854" s="899">
        <f t="shared" si="402"/>
        <v>0</v>
      </c>
      <c r="AO854" s="899">
        <f t="shared" si="403"/>
        <v>0</v>
      </c>
      <c r="AP854" s="899">
        <f t="shared" si="418"/>
        <v>0</v>
      </c>
      <c r="AQ854" s="1081">
        <f t="shared" si="392"/>
        <v>0</v>
      </c>
      <c r="AR854" s="1079">
        <f t="shared" si="410"/>
        <v>0</v>
      </c>
      <c r="AS854" s="153"/>
      <c r="AT854" s="1082"/>
      <c r="AU854" s="523"/>
      <c r="AV854" s="1083" t="str">
        <f t="shared" si="411"/>
        <v>CA</v>
      </c>
      <c r="AW854" s="1083" t="str">
        <f t="shared" si="411"/>
        <v>CL</v>
      </c>
      <c r="AX854" s="1083" t="str">
        <f t="shared" si="411"/>
        <v>AIC</v>
      </c>
      <c r="AY854" s="1083" t="str">
        <f t="shared" si="396"/>
        <v>ERB</v>
      </c>
      <c r="AZ854" s="1083" t="str">
        <f t="shared" si="396"/>
        <v>GRB</v>
      </c>
      <c r="BA854" s="1083" t="str">
        <f t="shared" si="396"/>
        <v>Non-Op</v>
      </c>
      <c r="BC854" s="623"/>
      <c r="BD854" s="623"/>
      <c r="BF854" s="623"/>
      <c r="BG854" s="623"/>
      <c r="BH854" s="623"/>
      <c r="BI854" s="623"/>
      <c r="BJ854" s="623"/>
      <c r="BK854" s="623"/>
      <c r="BL854" s="623"/>
      <c r="BN854" s="634"/>
    </row>
    <row r="855" spans="1:66" s="638" customFormat="1" ht="12" customHeight="1">
      <c r="A855" s="687">
        <v>18608271</v>
      </c>
      <c r="B855" s="648" t="s">
        <v>4091</v>
      </c>
      <c r="C855" s="647" t="s">
        <v>2115</v>
      </c>
      <c r="D855" s="648" t="s">
        <v>3098</v>
      </c>
      <c r="E855" s="648"/>
      <c r="F855" s="654">
        <v>42811</v>
      </c>
      <c r="G855" s="648"/>
      <c r="H855" s="1171">
        <v>0</v>
      </c>
      <c r="I855" s="1171">
        <v>0</v>
      </c>
      <c r="J855" s="1171">
        <v>0</v>
      </c>
      <c r="K855" s="1171">
        <v>0</v>
      </c>
      <c r="L855" s="1171">
        <v>0</v>
      </c>
      <c r="M855" s="1171">
        <v>0</v>
      </c>
      <c r="N855" s="1171">
        <v>0</v>
      </c>
      <c r="O855" s="1171">
        <v>0</v>
      </c>
      <c r="P855" s="1171">
        <v>0</v>
      </c>
      <c r="Q855" s="1171">
        <v>0</v>
      </c>
      <c r="R855" s="1171">
        <v>0</v>
      </c>
      <c r="S855" s="1171">
        <v>0</v>
      </c>
      <c r="T855" s="1171">
        <v>0</v>
      </c>
      <c r="U855" s="569"/>
      <c r="V855" s="569">
        <f t="shared" si="408"/>
        <v>0</v>
      </c>
      <c r="W855" s="1090"/>
      <c r="X855" s="1091"/>
      <c r="Y855" s="591">
        <f t="shared" si="424"/>
        <v>0</v>
      </c>
      <c r="Z855" s="899">
        <f t="shared" si="424"/>
        <v>0</v>
      </c>
      <c r="AA855" s="899">
        <f t="shared" si="424"/>
        <v>0</v>
      </c>
      <c r="AB855" s="1080">
        <f t="shared" si="412"/>
        <v>0</v>
      </c>
      <c r="AC855" s="1079">
        <f t="shared" si="413"/>
        <v>0</v>
      </c>
      <c r="AD855" s="899">
        <f t="shared" si="423"/>
        <v>0</v>
      </c>
      <c r="AE855" s="903">
        <f t="shared" si="420"/>
        <v>0</v>
      </c>
      <c r="AF855" s="1080">
        <f t="shared" si="421"/>
        <v>0</v>
      </c>
      <c r="AG855" s="1081">
        <f t="shared" si="414"/>
        <v>0</v>
      </c>
      <c r="AH855" s="1079">
        <f t="shared" si="415"/>
        <v>0</v>
      </c>
      <c r="AI855" s="901">
        <f t="shared" si="425"/>
        <v>0</v>
      </c>
      <c r="AJ855" s="899">
        <f t="shared" si="425"/>
        <v>0</v>
      </c>
      <c r="AK855" s="899">
        <f t="shared" si="425"/>
        <v>0</v>
      </c>
      <c r="AL855" s="1080">
        <f t="shared" si="416"/>
        <v>0</v>
      </c>
      <c r="AM855" s="1079">
        <f t="shared" si="417"/>
        <v>0</v>
      </c>
      <c r="AN855" s="899">
        <f t="shared" si="402"/>
        <v>0</v>
      </c>
      <c r="AO855" s="899">
        <f t="shared" si="403"/>
        <v>0</v>
      </c>
      <c r="AP855" s="899">
        <f t="shared" si="418"/>
        <v>0</v>
      </c>
      <c r="AQ855" s="1081">
        <f t="shared" si="392"/>
        <v>0</v>
      </c>
      <c r="AR855" s="1079">
        <f t="shared" si="410"/>
        <v>0</v>
      </c>
      <c r="AS855" s="153"/>
      <c r="AT855" s="1082" t="s">
        <v>2781</v>
      </c>
      <c r="AU855" s="523"/>
      <c r="AV855" s="1083" t="str">
        <f t="shared" si="411"/>
        <v>CA</v>
      </c>
      <c r="AW855" s="1083" t="str">
        <f t="shared" si="411"/>
        <v>CL</v>
      </c>
      <c r="AX855" s="1083" t="str">
        <f t="shared" si="411"/>
        <v>AIC</v>
      </c>
      <c r="AY855" s="1083" t="str">
        <f t="shared" ref="AY855:BA928" si="426">IF(VALUE(AD855),AY$7,IF(ISBLANK(AD855),"",AY$7))</f>
        <v>ERB</v>
      </c>
      <c r="AZ855" s="1083" t="str">
        <f t="shared" si="426"/>
        <v>GRB</v>
      </c>
      <c r="BA855" s="1083" t="str">
        <f t="shared" si="426"/>
        <v>Non-Op</v>
      </c>
      <c r="BC855" s="623"/>
      <c r="BD855" s="623"/>
      <c r="BF855" s="623"/>
      <c r="BG855" s="623"/>
      <c r="BH855" s="623"/>
      <c r="BI855" s="623"/>
      <c r="BJ855" s="623"/>
      <c r="BK855" s="623"/>
      <c r="BL855" s="623"/>
      <c r="BN855" s="634"/>
    </row>
    <row r="856" spans="1:66" s="638" customFormat="1" ht="12" customHeight="1">
      <c r="A856" s="687">
        <v>18608281</v>
      </c>
      <c r="B856" s="648" t="s">
        <v>4092</v>
      </c>
      <c r="C856" s="647" t="s">
        <v>2116</v>
      </c>
      <c r="D856" s="648" t="s">
        <v>3098</v>
      </c>
      <c r="E856" s="648"/>
      <c r="F856" s="654">
        <v>42872</v>
      </c>
      <c r="G856" s="648"/>
      <c r="H856" s="1171">
        <v>264951.58</v>
      </c>
      <c r="I856" s="1171">
        <v>264951.58</v>
      </c>
      <c r="J856" s="1171">
        <v>264951.58</v>
      </c>
      <c r="K856" s="1171">
        <v>272359.08</v>
      </c>
      <c r="L856" s="1171">
        <v>272854.83</v>
      </c>
      <c r="M856" s="1171">
        <v>272854.83</v>
      </c>
      <c r="N856" s="1171">
        <v>272854.83</v>
      </c>
      <c r="O856" s="1171">
        <v>272854.83</v>
      </c>
      <c r="P856" s="1171">
        <v>272854.83</v>
      </c>
      <c r="Q856" s="1171">
        <v>272854.83</v>
      </c>
      <c r="R856" s="1171">
        <v>71876.67</v>
      </c>
      <c r="S856" s="1171">
        <v>72266.67</v>
      </c>
      <c r="T856" s="1171">
        <v>72266.67</v>
      </c>
      <c r="U856" s="569"/>
      <c r="V856" s="569">
        <f t="shared" si="408"/>
        <v>229345.30708333335</v>
      </c>
      <c r="W856" s="1090"/>
      <c r="X856" s="1091"/>
      <c r="Y856" s="591">
        <f t="shared" si="424"/>
        <v>72266.67</v>
      </c>
      <c r="Z856" s="899">
        <f t="shared" si="424"/>
        <v>0</v>
      </c>
      <c r="AA856" s="899">
        <f t="shared" si="424"/>
        <v>0</v>
      </c>
      <c r="AB856" s="1080">
        <f t="shared" si="412"/>
        <v>0</v>
      </c>
      <c r="AC856" s="1079">
        <f t="shared" si="413"/>
        <v>0</v>
      </c>
      <c r="AD856" s="899">
        <f t="shared" si="423"/>
        <v>0</v>
      </c>
      <c r="AE856" s="903">
        <f t="shared" si="420"/>
        <v>0</v>
      </c>
      <c r="AF856" s="1080">
        <f t="shared" si="421"/>
        <v>0</v>
      </c>
      <c r="AG856" s="1081">
        <f t="shared" si="414"/>
        <v>0</v>
      </c>
      <c r="AH856" s="1079">
        <f t="shared" si="415"/>
        <v>0</v>
      </c>
      <c r="AI856" s="901">
        <f t="shared" si="425"/>
        <v>229345.30708333335</v>
      </c>
      <c r="AJ856" s="899">
        <f t="shared" si="425"/>
        <v>0</v>
      </c>
      <c r="AK856" s="899">
        <f t="shared" si="425"/>
        <v>0</v>
      </c>
      <c r="AL856" s="1080">
        <f t="shared" si="416"/>
        <v>0</v>
      </c>
      <c r="AM856" s="1079">
        <f t="shared" si="417"/>
        <v>0</v>
      </c>
      <c r="AN856" s="899">
        <f t="shared" si="402"/>
        <v>0</v>
      </c>
      <c r="AO856" s="899">
        <f t="shared" si="403"/>
        <v>0</v>
      </c>
      <c r="AP856" s="899">
        <f t="shared" si="418"/>
        <v>0</v>
      </c>
      <c r="AQ856" s="1081">
        <f t="shared" si="392"/>
        <v>0</v>
      </c>
      <c r="AR856" s="1079">
        <f t="shared" si="410"/>
        <v>0</v>
      </c>
      <c r="AS856" s="153"/>
      <c r="AT856" s="1082"/>
      <c r="AU856" s="523"/>
      <c r="AV856" s="1083" t="str">
        <f t="shared" si="411"/>
        <v>CA</v>
      </c>
      <c r="AW856" s="1083" t="str">
        <f t="shared" si="411"/>
        <v>CL</v>
      </c>
      <c r="AX856" s="1083" t="str">
        <f t="shared" si="411"/>
        <v>AIC</v>
      </c>
      <c r="AY856" s="1083" t="str">
        <f t="shared" si="426"/>
        <v>ERB</v>
      </c>
      <c r="AZ856" s="1083" t="str">
        <f t="shared" si="426"/>
        <v>GRB</v>
      </c>
      <c r="BA856" s="1083" t="str">
        <f t="shared" si="426"/>
        <v>Non-Op</v>
      </c>
      <c r="BC856" s="623"/>
      <c r="BD856" s="623"/>
      <c r="BF856" s="623"/>
      <c r="BG856" s="623"/>
      <c r="BH856" s="623"/>
      <c r="BI856" s="623"/>
      <c r="BJ856" s="623"/>
      <c r="BK856" s="623"/>
      <c r="BL856" s="623"/>
      <c r="BN856" s="634"/>
    </row>
    <row r="857" spans="1:66" s="638" customFormat="1" ht="12" customHeight="1">
      <c r="A857" s="676">
        <v>18608291</v>
      </c>
      <c r="B857" s="635" t="s">
        <v>4093</v>
      </c>
      <c r="C857" s="634" t="s">
        <v>2117</v>
      </c>
      <c r="D857" s="635" t="s">
        <v>1384</v>
      </c>
      <c r="E857" s="635"/>
      <c r="F857" s="683">
        <v>42995</v>
      </c>
      <c r="G857" s="635"/>
      <c r="H857" s="1168">
        <v>122834.94</v>
      </c>
      <c r="I857" s="1168">
        <v>122834.94</v>
      </c>
      <c r="J857" s="1168">
        <v>122834.94</v>
      </c>
      <c r="K857" s="1168">
        <v>115427.44</v>
      </c>
      <c r="L857" s="1168">
        <v>115427.44</v>
      </c>
      <c r="M857" s="1168">
        <v>115427.44</v>
      </c>
      <c r="N857" s="1168">
        <v>114931.69</v>
      </c>
      <c r="O857" s="1168">
        <v>114931.69</v>
      </c>
      <c r="P857" s="1168">
        <v>114931.69</v>
      </c>
      <c r="Q857" s="1168">
        <v>185000</v>
      </c>
      <c r="R857" s="1168">
        <v>185000</v>
      </c>
      <c r="S857" s="1168">
        <v>185000</v>
      </c>
      <c r="T857" s="1168">
        <v>122863.5</v>
      </c>
      <c r="U857" s="567"/>
      <c r="V857" s="567">
        <f t="shared" si="408"/>
        <v>134549.70749999999</v>
      </c>
      <c r="W857" s="1090"/>
      <c r="X857" s="1091"/>
      <c r="Y857" s="591">
        <f t="shared" si="424"/>
        <v>0</v>
      </c>
      <c r="Z857" s="899">
        <f t="shared" si="424"/>
        <v>0</v>
      </c>
      <c r="AA857" s="899">
        <f t="shared" si="424"/>
        <v>0</v>
      </c>
      <c r="AB857" s="1080">
        <f t="shared" si="412"/>
        <v>122863.5</v>
      </c>
      <c r="AC857" s="1079">
        <f t="shared" si="413"/>
        <v>0</v>
      </c>
      <c r="AD857" s="899">
        <f t="shared" si="423"/>
        <v>0</v>
      </c>
      <c r="AE857" s="903">
        <f t="shared" si="420"/>
        <v>0</v>
      </c>
      <c r="AF857" s="1080">
        <f t="shared" si="421"/>
        <v>122863.5</v>
      </c>
      <c r="AG857" s="1081">
        <f t="shared" si="414"/>
        <v>122863.5</v>
      </c>
      <c r="AH857" s="1079">
        <f t="shared" si="415"/>
        <v>0</v>
      </c>
      <c r="AI857" s="901">
        <f t="shared" si="425"/>
        <v>0</v>
      </c>
      <c r="AJ857" s="899">
        <f t="shared" si="425"/>
        <v>0</v>
      </c>
      <c r="AK857" s="899">
        <f t="shared" si="425"/>
        <v>0</v>
      </c>
      <c r="AL857" s="1080">
        <f t="shared" si="416"/>
        <v>134549.70749999999</v>
      </c>
      <c r="AM857" s="1079">
        <f t="shared" si="417"/>
        <v>0</v>
      </c>
      <c r="AN857" s="899">
        <f t="shared" si="402"/>
        <v>0</v>
      </c>
      <c r="AO857" s="899">
        <f t="shared" si="403"/>
        <v>0</v>
      </c>
      <c r="AP857" s="899">
        <f t="shared" si="418"/>
        <v>134549.70749999999</v>
      </c>
      <c r="AQ857" s="1081">
        <f t="shared" si="392"/>
        <v>134549.70749999999</v>
      </c>
      <c r="AR857" s="1079">
        <f t="shared" si="410"/>
        <v>0</v>
      </c>
      <c r="AS857" s="153"/>
      <c r="AT857" s="1082"/>
      <c r="AU857" s="523"/>
      <c r="AV857" s="1083" t="str">
        <f t="shared" si="411"/>
        <v>CA</v>
      </c>
      <c r="AW857" s="1083" t="str">
        <f t="shared" si="411"/>
        <v>CL</v>
      </c>
      <c r="AX857" s="1083" t="str">
        <f t="shared" si="411"/>
        <v>AIC</v>
      </c>
      <c r="AY857" s="1083" t="str">
        <f t="shared" si="426"/>
        <v>ERB</v>
      </c>
      <c r="AZ857" s="1083" t="str">
        <f t="shared" si="426"/>
        <v>GRB</v>
      </c>
      <c r="BA857" s="1083" t="str">
        <f t="shared" si="426"/>
        <v>Non-Op</v>
      </c>
      <c r="BC857" s="623"/>
      <c r="BD857" s="623"/>
      <c r="BF857" s="623"/>
      <c r="BG857" s="623"/>
      <c r="BH857" s="623"/>
      <c r="BI857" s="623"/>
      <c r="BJ857" s="623"/>
      <c r="BK857" s="623"/>
      <c r="BL857" s="623"/>
      <c r="BN857" s="634"/>
    </row>
    <row r="858" spans="1:66" s="638" customFormat="1" ht="12" customHeight="1">
      <c r="A858" s="687">
        <v>18608311</v>
      </c>
      <c r="B858" s="648" t="s">
        <v>4094</v>
      </c>
      <c r="C858" s="647" t="s">
        <v>2118</v>
      </c>
      <c r="D858" s="648" t="s">
        <v>3098</v>
      </c>
      <c r="E858" s="648"/>
      <c r="F858" s="654">
        <v>42933</v>
      </c>
      <c r="G858" s="648"/>
      <c r="H858" s="1171">
        <v>1195512.8</v>
      </c>
      <c r="I858" s="1171">
        <v>1173373.68</v>
      </c>
      <c r="J858" s="1171">
        <v>1151234.5600000001</v>
      </c>
      <c r="K858" s="1171">
        <v>1129095.44</v>
      </c>
      <c r="L858" s="1171">
        <v>1106956.32</v>
      </c>
      <c r="M858" s="1171">
        <v>1084817.2</v>
      </c>
      <c r="N858" s="1171">
        <v>1062678.08</v>
      </c>
      <c r="O858" s="1171">
        <v>1040538.96</v>
      </c>
      <c r="P858" s="1171">
        <v>1018399.84</v>
      </c>
      <c r="Q858" s="1171">
        <v>996260.72</v>
      </c>
      <c r="R858" s="1171">
        <v>974121.6</v>
      </c>
      <c r="S858" s="1171">
        <v>951982.48</v>
      </c>
      <c r="T858" s="1171">
        <v>929843.36</v>
      </c>
      <c r="U858" s="569"/>
      <c r="V858" s="569">
        <f t="shared" si="408"/>
        <v>1062678.08</v>
      </c>
      <c r="W858" s="1090"/>
      <c r="X858" s="1091"/>
      <c r="Y858" s="591">
        <f t="shared" si="424"/>
        <v>929843.36</v>
      </c>
      <c r="Z858" s="899">
        <f t="shared" si="424"/>
        <v>0</v>
      </c>
      <c r="AA858" s="899">
        <f t="shared" si="424"/>
        <v>0</v>
      </c>
      <c r="AB858" s="1080">
        <f t="shared" si="412"/>
        <v>0</v>
      </c>
      <c r="AC858" s="1079">
        <f t="shared" si="413"/>
        <v>0</v>
      </c>
      <c r="AD858" s="899">
        <f t="shared" si="423"/>
        <v>0</v>
      </c>
      <c r="AE858" s="903">
        <f t="shared" si="420"/>
        <v>0</v>
      </c>
      <c r="AF858" s="1080">
        <f t="shared" si="421"/>
        <v>0</v>
      </c>
      <c r="AG858" s="1081">
        <f t="shared" si="414"/>
        <v>0</v>
      </c>
      <c r="AH858" s="1079">
        <f t="shared" si="415"/>
        <v>0</v>
      </c>
      <c r="AI858" s="901">
        <f t="shared" si="425"/>
        <v>1062678.08</v>
      </c>
      <c r="AJ858" s="899">
        <f t="shared" si="425"/>
        <v>0</v>
      </c>
      <c r="AK858" s="899">
        <f t="shared" si="425"/>
        <v>0</v>
      </c>
      <c r="AL858" s="1080">
        <f t="shared" si="416"/>
        <v>0</v>
      </c>
      <c r="AM858" s="1079">
        <f t="shared" si="417"/>
        <v>0</v>
      </c>
      <c r="AN858" s="899">
        <f t="shared" si="402"/>
        <v>0</v>
      </c>
      <c r="AO858" s="899">
        <f t="shared" si="403"/>
        <v>0</v>
      </c>
      <c r="AP858" s="899">
        <f t="shared" si="418"/>
        <v>0</v>
      </c>
      <c r="AQ858" s="1081">
        <f t="shared" si="392"/>
        <v>0</v>
      </c>
      <c r="AR858" s="1079">
        <f t="shared" si="410"/>
        <v>0</v>
      </c>
      <c r="AS858" s="153"/>
      <c r="AT858" s="1082"/>
      <c r="AU858" s="523"/>
      <c r="AV858" s="1083" t="str">
        <f t="shared" si="411"/>
        <v>CA</v>
      </c>
      <c r="AW858" s="1083" t="str">
        <f t="shared" si="411"/>
        <v>CL</v>
      </c>
      <c r="AX858" s="1083" t="str">
        <f t="shared" si="411"/>
        <v>AIC</v>
      </c>
      <c r="AY858" s="1083" t="str">
        <f t="shared" si="426"/>
        <v>ERB</v>
      </c>
      <c r="AZ858" s="1083" t="str">
        <f t="shared" si="426"/>
        <v>GRB</v>
      </c>
      <c r="BA858" s="1083" t="str">
        <f t="shared" si="426"/>
        <v>Non-Op</v>
      </c>
      <c r="BC858" s="623"/>
      <c r="BD858" s="623"/>
      <c r="BF858" s="623"/>
      <c r="BG858" s="623"/>
      <c r="BH858" s="623"/>
      <c r="BI858" s="623"/>
      <c r="BJ858" s="623"/>
      <c r="BK858" s="623"/>
      <c r="BL858" s="623"/>
      <c r="BN858" s="634"/>
    </row>
    <row r="859" spans="1:66" s="638" customFormat="1" ht="12" customHeight="1">
      <c r="A859" s="643">
        <v>18608312</v>
      </c>
      <c r="B859" s="644" t="s">
        <v>4095</v>
      </c>
      <c r="C859" s="634" t="s">
        <v>2119</v>
      </c>
      <c r="D859" s="635" t="s">
        <v>3098</v>
      </c>
      <c r="E859" s="635"/>
      <c r="F859" s="634"/>
      <c r="G859" s="635"/>
      <c r="H859" s="1168">
        <v>25919.11</v>
      </c>
      <c r="I859" s="1168">
        <v>25919.11</v>
      </c>
      <c r="J859" s="1168">
        <v>25919.11</v>
      </c>
      <c r="K859" s="1168">
        <v>25919.11</v>
      </c>
      <c r="L859" s="1168">
        <v>25919.11</v>
      </c>
      <c r="M859" s="1168">
        <v>25919.11</v>
      </c>
      <c r="N859" s="1168">
        <v>25919.11</v>
      </c>
      <c r="O859" s="1168">
        <v>25919.11</v>
      </c>
      <c r="P859" s="1168">
        <v>25919.11</v>
      </c>
      <c r="Q859" s="1168">
        <v>25919.11</v>
      </c>
      <c r="R859" s="1168">
        <v>9585.19</v>
      </c>
      <c r="S859" s="1168">
        <v>9585.19</v>
      </c>
      <c r="T859" s="1168">
        <v>9585.19</v>
      </c>
      <c r="U859" s="567"/>
      <c r="V859" s="567">
        <f t="shared" si="408"/>
        <v>22516.210000000003</v>
      </c>
      <c r="W859" s="1096"/>
      <c r="X859" s="1097"/>
      <c r="Y859" s="591">
        <f t="shared" si="424"/>
        <v>9585.19</v>
      </c>
      <c r="Z859" s="899">
        <f t="shared" si="424"/>
        <v>0</v>
      </c>
      <c r="AA859" s="899">
        <f t="shared" si="424"/>
        <v>0</v>
      </c>
      <c r="AB859" s="1080">
        <f t="shared" si="412"/>
        <v>0</v>
      </c>
      <c r="AC859" s="1079">
        <f t="shared" si="413"/>
        <v>0</v>
      </c>
      <c r="AD859" s="899">
        <f t="shared" si="423"/>
        <v>0</v>
      </c>
      <c r="AE859" s="903">
        <f t="shared" si="420"/>
        <v>0</v>
      </c>
      <c r="AF859" s="1080">
        <f t="shared" si="421"/>
        <v>0</v>
      </c>
      <c r="AG859" s="1081">
        <f t="shared" si="414"/>
        <v>0</v>
      </c>
      <c r="AH859" s="1079">
        <f t="shared" si="415"/>
        <v>0</v>
      </c>
      <c r="AI859" s="901">
        <f t="shared" si="425"/>
        <v>22516.210000000003</v>
      </c>
      <c r="AJ859" s="899">
        <f t="shared" si="425"/>
        <v>0</v>
      </c>
      <c r="AK859" s="899">
        <f t="shared" si="425"/>
        <v>0</v>
      </c>
      <c r="AL859" s="1080">
        <f t="shared" si="416"/>
        <v>0</v>
      </c>
      <c r="AM859" s="1079">
        <f t="shared" si="417"/>
        <v>0</v>
      </c>
      <c r="AN859" s="899">
        <f t="shared" si="402"/>
        <v>0</v>
      </c>
      <c r="AO859" s="899">
        <f t="shared" si="403"/>
        <v>0</v>
      </c>
      <c r="AP859" s="899">
        <f t="shared" si="418"/>
        <v>0</v>
      </c>
      <c r="AQ859" s="1081">
        <f t="shared" si="392"/>
        <v>0</v>
      </c>
      <c r="AR859" s="1079">
        <f t="shared" si="410"/>
        <v>0</v>
      </c>
      <c r="AS859" s="153"/>
      <c r="AT859" s="1082"/>
      <c r="AU859" s="523"/>
      <c r="AV859" s="1083" t="str">
        <f t="shared" si="411"/>
        <v>CA</v>
      </c>
      <c r="AW859" s="1083" t="str">
        <f t="shared" si="411"/>
        <v>CL</v>
      </c>
      <c r="AX859" s="1083" t="str">
        <f t="shared" si="411"/>
        <v>AIC</v>
      </c>
      <c r="AY859" s="1083" t="str">
        <f t="shared" si="426"/>
        <v>ERB</v>
      </c>
      <c r="AZ859" s="1083" t="str">
        <f t="shared" si="426"/>
        <v>GRB</v>
      </c>
      <c r="BA859" s="1083" t="str">
        <f t="shared" si="426"/>
        <v>Non-Op</v>
      </c>
      <c r="BC859" s="623"/>
      <c r="BD859" s="623"/>
      <c r="BF859" s="623"/>
      <c r="BG859" s="623"/>
      <c r="BH859" s="623"/>
      <c r="BI859" s="623"/>
      <c r="BJ859" s="623"/>
      <c r="BK859" s="623"/>
      <c r="BL859" s="623"/>
      <c r="BN859" s="634"/>
    </row>
    <row r="860" spans="1:66" s="638" customFormat="1" ht="12" customHeight="1">
      <c r="A860" s="687">
        <v>18608411</v>
      </c>
      <c r="B860" s="648" t="s">
        <v>4096</v>
      </c>
      <c r="C860" s="647" t="s">
        <v>2120</v>
      </c>
      <c r="D860" s="648" t="s">
        <v>3098</v>
      </c>
      <c r="E860" s="648"/>
      <c r="F860" s="654">
        <v>42933</v>
      </c>
      <c r="G860" s="648"/>
      <c r="H860" s="1171">
        <v>1195512.82</v>
      </c>
      <c r="I860" s="1171">
        <v>1173373.7</v>
      </c>
      <c r="J860" s="1171">
        <v>1151234.58</v>
      </c>
      <c r="K860" s="1171">
        <v>1129095.46</v>
      </c>
      <c r="L860" s="1171">
        <v>1106956.3400000001</v>
      </c>
      <c r="M860" s="1171">
        <v>1084817.22</v>
      </c>
      <c r="N860" s="1171">
        <v>1062678.1000000001</v>
      </c>
      <c r="O860" s="1171">
        <v>1040538.98</v>
      </c>
      <c r="P860" s="1171">
        <v>1018399.86</v>
      </c>
      <c r="Q860" s="1171">
        <v>996260.74</v>
      </c>
      <c r="R860" s="1171">
        <v>974121.62</v>
      </c>
      <c r="S860" s="1171">
        <v>951982.5</v>
      </c>
      <c r="T860" s="1171">
        <v>929843.38</v>
      </c>
      <c r="U860" s="569"/>
      <c r="V860" s="569">
        <f t="shared" si="408"/>
        <v>1062678.0999999999</v>
      </c>
      <c r="W860" s="1100"/>
      <c r="X860" s="1101"/>
      <c r="Y860" s="591">
        <f t="shared" si="424"/>
        <v>929843.38</v>
      </c>
      <c r="Z860" s="899">
        <f t="shared" si="424"/>
        <v>0</v>
      </c>
      <c r="AA860" s="899">
        <f t="shared" si="424"/>
        <v>0</v>
      </c>
      <c r="AB860" s="1080">
        <f t="shared" si="412"/>
        <v>0</v>
      </c>
      <c r="AC860" s="1079">
        <f t="shared" si="413"/>
        <v>0</v>
      </c>
      <c r="AD860" s="899">
        <f t="shared" si="423"/>
        <v>0</v>
      </c>
      <c r="AE860" s="903">
        <f t="shared" si="420"/>
        <v>0</v>
      </c>
      <c r="AF860" s="1080">
        <f t="shared" si="421"/>
        <v>0</v>
      </c>
      <c r="AG860" s="1081">
        <f t="shared" si="414"/>
        <v>0</v>
      </c>
      <c r="AH860" s="1079">
        <f t="shared" si="415"/>
        <v>0</v>
      </c>
      <c r="AI860" s="901">
        <f t="shared" si="425"/>
        <v>1062678.0999999999</v>
      </c>
      <c r="AJ860" s="899">
        <f t="shared" si="425"/>
        <v>0</v>
      </c>
      <c r="AK860" s="899">
        <f t="shared" si="425"/>
        <v>0</v>
      </c>
      <c r="AL860" s="1080">
        <f t="shared" si="416"/>
        <v>0</v>
      </c>
      <c r="AM860" s="1079">
        <f t="shared" si="417"/>
        <v>0</v>
      </c>
      <c r="AN860" s="899">
        <f t="shared" si="402"/>
        <v>0</v>
      </c>
      <c r="AO860" s="899">
        <f t="shared" si="403"/>
        <v>0</v>
      </c>
      <c r="AP860" s="899">
        <f t="shared" si="418"/>
        <v>0</v>
      </c>
      <c r="AQ860" s="1081">
        <f t="shared" ref="AQ860:AQ948" si="427">SUM(AN860:AP860)</f>
        <v>0</v>
      </c>
      <c r="AR860" s="1079">
        <f t="shared" si="410"/>
        <v>0</v>
      </c>
      <c r="AS860" s="153"/>
      <c r="AT860" s="1082" t="s">
        <v>2781</v>
      </c>
      <c r="AU860" s="523"/>
      <c r="AV860" s="1083" t="str">
        <f t="shared" si="411"/>
        <v>CA</v>
      </c>
      <c r="AW860" s="1083" t="str">
        <f t="shared" si="411"/>
        <v>CL</v>
      </c>
      <c r="AX860" s="1083" t="str">
        <f t="shared" si="411"/>
        <v>AIC</v>
      </c>
      <c r="AY860" s="1083" t="str">
        <f t="shared" si="426"/>
        <v>ERB</v>
      </c>
      <c r="AZ860" s="1083" t="str">
        <f t="shared" si="426"/>
        <v>GRB</v>
      </c>
      <c r="BA860" s="1083" t="str">
        <f t="shared" si="426"/>
        <v>Non-Op</v>
      </c>
      <c r="BC860" s="623"/>
      <c r="BD860" s="623"/>
      <c r="BF860" s="623"/>
      <c r="BG860" s="623"/>
      <c r="BH860" s="623"/>
      <c r="BI860" s="623"/>
      <c r="BJ860" s="623"/>
      <c r="BK860" s="623"/>
      <c r="BL860" s="623"/>
      <c r="BN860" s="634"/>
    </row>
    <row r="861" spans="1:66" s="638" customFormat="1" ht="12" customHeight="1">
      <c r="A861" s="643">
        <v>18608412</v>
      </c>
      <c r="B861" s="644" t="s">
        <v>4097</v>
      </c>
      <c r="C861" s="634" t="s">
        <v>2121</v>
      </c>
      <c r="D861" s="635" t="s">
        <v>3098</v>
      </c>
      <c r="E861" s="635"/>
      <c r="F861" s="634"/>
      <c r="G861" s="635"/>
      <c r="H861" s="1168">
        <v>0</v>
      </c>
      <c r="I861" s="1168">
        <v>0</v>
      </c>
      <c r="J861" s="1168">
        <v>0</v>
      </c>
      <c r="K861" s="1168">
        <v>0</v>
      </c>
      <c r="L861" s="1168">
        <v>0</v>
      </c>
      <c r="M861" s="1168">
        <v>0</v>
      </c>
      <c r="N861" s="1168">
        <v>0</v>
      </c>
      <c r="O861" s="1168">
        <v>0</v>
      </c>
      <c r="P861" s="1168">
        <v>0</v>
      </c>
      <c r="Q861" s="1168">
        <v>0</v>
      </c>
      <c r="R861" s="1168">
        <v>0</v>
      </c>
      <c r="S861" s="1168">
        <v>0</v>
      </c>
      <c r="T861" s="1168">
        <v>0</v>
      </c>
      <c r="U861" s="567"/>
      <c r="V861" s="567">
        <f t="shared" si="408"/>
        <v>0</v>
      </c>
      <c r="W861" s="1096"/>
      <c r="X861" s="1097"/>
      <c r="Y861" s="591">
        <f t="shared" ref="Y861:AA880" si="428">IF($D861=Y$5,$T861,0)</f>
        <v>0</v>
      </c>
      <c r="Z861" s="899">
        <f t="shared" si="428"/>
        <v>0</v>
      </c>
      <c r="AA861" s="899">
        <f t="shared" si="428"/>
        <v>0</v>
      </c>
      <c r="AB861" s="1080">
        <f t="shared" si="412"/>
        <v>0</v>
      </c>
      <c r="AC861" s="1079">
        <f t="shared" si="413"/>
        <v>0</v>
      </c>
      <c r="AD861" s="899">
        <f t="shared" si="423"/>
        <v>0</v>
      </c>
      <c r="AE861" s="903">
        <f t="shared" si="420"/>
        <v>0</v>
      </c>
      <c r="AF861" s="1080">
        <f t="shared" si="421"/>
        <v>0</v>
      </c>
      <c r="AG861" s="1081">
        <f t="shared" si="414"/>
        <v>0</v>
      </c>
      <c r="AH861" s="1079">
        <f t="shared" si="415"/>
        <v>0</v>
      </c>
      <c r="AI861" s="901">
        <f t="shared" si="425"/>
        <v>0</v>
      </c>
      <c r="AJ861" s="899">
        <f t="shared" si="425"/>
        <v>0</v>
      </c>
      <c r="AK861" s="899">
        <f t="shared" si="425"/>
        <v>0</v>
      </c>
      <c r="AL861" s="1080">
        <f t="shared" si="416"/>
        <v>0</v>
      </c>
      <c r="AM861" s="1079">
        <f t="shared" si="417"/>
        <v>0</v>
      </c>
      <c r="AN861" s="899">
        <f t="shared" si="402"/>
        <v>0</v>
      </c>
      <c r="AO861" s="899">
        <f t="shared" si="403"/>
        <v>0</v>
      </c>
      <c r="AP861" s="899">
        <f t="shared" si="418"/>
        <v>0</v>
      </c>
      <c r="AQ861" s="1081">
        <f t="shared" si="427"/>
        <v>0</v>
      </c>
      <c r="AR861" s="1079">
        <f t="shared" si="410"/>
        <v>0</v>
      </c>
      <c r="AS861" s="153"/>
      <c r="AT861" s="1082"/>
      <c r="AU861" s="523"/>
      <c r="AV861" s="1083" t="str">
        <f t="shared" si="411"/>
        <v>CA</v>
      </c>
      <c r="AW861" s="1083" t="str">
        <f t="shared" si="411"/>
        <v>CL</v>
      </c>
      <c r="AX861" s="1083" t="str">
        <f t="shared" si="411"/>
        <v>AIC</v>
      </c>
      <c r="AY861" s="1083" t="str">
        <f t="shared" si="426"/>
        <v>ERB</v>
      </c>
      <c r="AZ861" s="1083" t="str">
        <f t="shared" si="426"/>
        <v>GRB</v>
      </c>
      <c r="BA861" s="1083" t="str">
        <f t="shared" si="426"/>
        <v>Non-Op</v>
      </c>
      <c r="BC861" s="623"/>
      <c r="BD861" s="623"/>
      <c r="BF861" s="623"/>
      <c r="BG861" s="623"/>
      <c r="BH861" s="623"/>
      <c r="BI861" s="623"/>
      <c r="BJ861" s="623"/>
      <c r="BK861" s="623"/>
      <c r="BL861" s="623"/>
      <c r="BN861" s="634"/>
    </row>
    <row r="862" spans="1:66" s="638" customFormat="1" ht="12" customHeight="1">
      <c r="A862" s="676">
        <v>18608451</v>
      </c>
      <c r="B862" s="635" t="s">
        <v>4098</v>
      </c>
      <c r="C862" s="634" t="s">
        <v>2122</v>
      </c>
      <c r="D862" s="635" t="s">
        <v>1384</v>
      </c>
      <c r="E862" s="635"/>
      <c r="F862" s="683">
        <v>42995</v>
      </c>
      <c r="G862" s="635"/>
      <c r="H862" s="1168">
        <v>45000</v>
      </c>
      <c r="I862" s="1168">
        <v>45000</v>
      </c>
      <c r="J862" s="1168">
        <v>45000</v>
      </c>
      <c r="K862" s="1168">
        <v>45000</v>
      </c>
      <c r="L862" s="1168">
        <v>45000</v>
      </c>
      <c r="M862" s="1168">
        <v>45000</v>
      </c>
      <c r="N862" s="1168">
        <v>45000</v>
      </c>
      <c r="O862" s="1168">
        <v>45000</v>
      </c>
      <c r="P862" s="1168">
        <v>45000</v>
      </c>
      <c r="Q862" s="1168">
        <v>45000</v>
      </c>
      <c r="R862" s="1168">
        <v>45000</v>
      </c>
      <c r="S862" s="1168">
        <v>45000</v>
      </c>
      <c r="T862" s="1168">
        <v>45000</v>
      </c>
      <c r="U862" s="567"/>
      <c r="V862" s="567">
        <f t="shared" si="408"/>
        <v>45000</v>
      </c>
      <c r="W862" s="1100"/>
      <c r="X862" s="1101"/>
      <c r="Y862" s="591">
        <f t="shared" si="428"/>
        <v>0</v>
      </c>
      <c r="Z862" s="899">
        <f t="shared" si="428"/>
        <v>0</v>
      </c>
      <c r="AA862" s="899">
        <f t="shared" si="428"/>
        <v>0</v>
      </c>
      <c r="AB862" s="1080">
        <f t="shared" si="412"/>
        <v>45000</v>
      </c>
      <c r="AC862" s="1079">
        <f t="shared" si="413"/>
        <v>0</v>
      </c>
      <c r="AD862" s="899">
        <f t="shared" si="423"/>
        <v>0</v>
      </c>
      <c r="AE862" s="903">
        <f t="shared" si="420"/>
        <v>0</v>
      </c>
      <c r="AF862" s="1080">
        <f t="shared" si="421"/>
        <v>45000</v>
      </c>
      <c r="AG862" s="1081">
        <f t="shared" si="414"/>
        <v>45000</v>
      </c>
      <c r="AH862" s="1079">
        <f t="shared" si="415"/>
        <v>0</v>
      </c>
      <c r="AI862" s="901">
        <f t="shared" si="425"/>
        <v>0</v>
      </c>
      <c r="AJ862" s="899">
        <f t="shared" si="425"/>
        <v>0</v>
      </c>
      <c r="AK862" s="899">
        <f t="shared" si="425"/>
        <v>0</v>
      </c>
      <c r="AL862" s="1080">
        <f t="shared" si="416"/>
        <v>45000</v>
      </c>
      <c r="AM862" s="1079">
        <f t="shared" si="417"/>
        <v>0</v>
      </c>
      <c r="AN862" s="899">
        <f t="shared" si="402"/>
        <v>0</v>
      </c>
      <c r="AO862" s="899">
        <f t="shared" si="403"/>
        <v>0</v>
      </c>
      <c r="AP862" s="899">
        <f t="shared" si="418"/>
        <v>45000</v>
      </c>
      <c r="AQ862" s="1081">
        <f t="shared" si="427"/>
        <v>45000</v>
      </c>
      <c r="AR862" s="1079">
        <f t="shared" si="410"/>
        <v>0</v>
      </c>
      <c r="AS862" s="153"/>
      <c r="AT862" s="1082"/>
      <c r="AU862" s="523"/>
      <c r="AV862" s="1083" t="str">
        <f t="shared" si="411"/>
        <v>CA</v>
      </c>
      <c r="AW862" s="1083" t="str">
        <f t="shared" si="411"/>
        <v>CL</v>
      </c>
      <c r="AX862" s="1083" t="str">
        <f t="shared" si="411"/>
        <v>AIC</v>
      </c>
      <c r="AY862" s="1083" t="str">
        <f t="shared" si="426"/>
        <v>ERB</v>
      </c>
      <c r="AZ862" s="1083" t="str">
        <f t="shared" si="426"/>
        <v>GRB</v>
      </c>
      <c r="BA862" s="1083" t="str">
        <f t="shared" si="426"/>
        <v>Non-Op</v>
      </c>
      <c r="BC862" s="623"/>
      <c r="BD862" s="623"/>
      <c r="BF862" s="623"/>
      <c r="BG862" s="623"/>
      <c r="BH862" s="623"/>
      <c r="BI862" s="623"/>
      <c r="BJ862" s="623"/>
      <c r="BK862" s="623"/>
      <c r="BL862" s="623"/>
      <c r="BN862" s="634"/>
    </row>
    <row r="863" spans="1:66" s="638" customFormat="1" ht="12" customHeight="1">
      <c r="A863" s="643">
        <v>18608612</v>
      </c>
      <c r="B863" s="644" t="s">
        <v>4099</v>
      </c>
      <c r="C863" s="634" t="s">
        <v>2123</v>
      </c>
      <c r="D863" s="635" t="s">
        <v>3098</v>
      </c>
      <c r="E863" s="635"/>
      <c r="F863" s="634"/>
      <c r="G863" s="635"/>
      <c r="H863" s="1168">
        <v>105906.47</v>
      </c>
      <c r="I863" s="1168">
        <v>105906.47</v>
      </c>
      <c r="J863" s="1168">
        <v>108958.97</v>
      </c>
      <c r="K863" s="1168">
        <v>115943.27</v>
      </c>
      <c r="L863" s="1168">
        <v>117261.39</v>
      </c>
      <c r="M863" s="1168">
        <v>117261.39</v>
      </c>
      <c r="N863" s="1168">
        <v>117261.39</v>
      </c>
      <c r="O863" s="1168">
        <v>117261.39</v>
      </c>
      <c r="P863" s="1168">
        <v>119856.97</v>
      </c>
      <c r="Q863" s="1168">
        <v>121715.72</v>
      </c>
      <c r="R863" s="1168">
        <v>46036.17</v>
      </c>
      <c r="S863" s="1168">
        <v>46036.17</v>
      </c>
      <c r="T863" s="1168">
        <v>58350.55</v>
      </c>
      <c r="U863" s="567"/>
      <c r="V863" s="567">
        <f t="shared" si="408"/>
        <v>101302.31749999999</v>
      </c>
      <c r="W863" s="1096"/>
      <c r="X863" s="1097"/>
      <c r="Y863" s="591">
        <f t="shared" si="428"/>
        <v>58350.55</v>
      </c>
      <c r="Z863" s="899">
        <f t="shared" si="428"/>
        <v>0</v>
      </c>
      <c r="AA863" s="899">
        <f t="shared" si="428"/>
        <v>0</v>
      </c>
      <c r="AB863" s="1080">
        <f t="shared" si="412"/>
        <v>0</v>
      </c>
      <c r="AC863" s="1079">
        <f t="shared" si="413"/>
        <v>0</v>
      </c>
      <c r="AD863" s="899">
        <f t="shared" si="423"/>
        <v>0</v>
      </c>
      <c r="AE863" s="903">
        <f t="shared" si="420"/>
        <v>0</v>
      </c>
      <c r="AF863" s="1080">
        <f t="shared" si="421"/>
        <v>0</v>
      </c>
      <c r="AG863" s="1081">
        <f t="shared" si="414"/>
        <v>0</v>
      </c>
      <c r="AH863" s="1079">
        <f t="shared" si="415"/>
        <v>0</v>
      </c>
      <c r="AI863" s="901">
        <f t="shared" si="425"/>
        <v>101302.31749999999</v>
      </c>
      <c r="AJ863" s="899">
        <f t="shared" si="425"/>
        <v>0</v>
      </c>
      <c r="AK863" s="899">
        <f t="shared" si="425"/>
        <v>0</v>
      </c>
      <c r="AL863" s="1080">
        <f t="shared" si="416"/>
        <v>0</v>
      </c>
      <c r="AM863" s="1079">
        <f t="shared" si="417"/>
        <v>0</v>
      </c>
      <c r="AN863" s="899">
        <f t="shared" si="402"/>
        <v>0</v>
      </c>
      <c r="AO863" s="899">
        <f t="shared" si="403"/>
        <v>0</v>
      </c>
      <c r="AP863" s="899">
        <f t="shared" si="418"/>
        <v>0</v>
      </c>
      <c r="AQ863" s="1081">
        <f t="shared" si="427"/>
        <v>0</v>
      </c>
      <c r="AR863" s="1079">
        <f t="shared" si="410"/>
        <v>0</v>
      </c>
      <c r="AS863" s="153"/>
      <c r="AT863" s="1082"/>
      <c r="AU863" s="523"/>
      <c r="AV863" s="1083" t="str">
        <f t="shared" si="411"/>
        <v>CA</v>
      </c>
      <c r="AW863" s="1083" t="str">
        <f t="shared" si="411"/>
        <v>CL</v>
      </c>
      <c r="AX863" s="1083" t="str">
        <f t="shared" si="411"/>
        <v>AIC</v>
      </c>
      <c r="AY863" s="1083" t="str">
        <f t="shared" si="426"/>
        <v>ERB</v>
      </c>
      <c r="AZ863" s="1083" t="str">
        <f t="shared" si="426"/>
        <v>GRB</v>
      </c>
      <c r="BA863" s="1083" t="str">
        <f t="shared" si="426"/>
        <v>Non-Op</v>
      </c>
      <c r="BC863" s="623"/>
      <c r="BD863" s="623"/>
      <c r="BF863" s="623"/>
      <c r="BG863" s="623"/>
      <c r="BH863" s="623"/>
      <c r="BI863" s="623"/>
      <c r="BJ863" s="623"/>
      <c r="BK863" s="623"/>
      <c r="BL863" s="623"/>
      <c r="BN863" s="634"/>
    </row>
    <row r="864" spans="1:66" s="638" customFormat="1" ht="12" customHeight="1">
      <c r="A864" s="1193">
        <v>18608712</v>
      </c>
      <c r="B864" s="1194" t="s">
        <v>4100</v>
      </c>
      <c r="C864" s="688" t="s">
        <v>2124</v>
      </c>
      <c r="D864" s="635" t="s">
        <v>3098</v>
      </c>
      <c r="E864" s="635"/>
      <c r="F864" s="688"/>
      <c r="G864" s="635"/>
      <c r="H864" s="1168">
        <v>17097.509999999998</v>
      </c>
      <c r="I864" s="1168">
        <v>17097.509999999998</v>
      </c>
      <c r="J864" s="1168">
        <v>17097.509999999998</v>
      </c>
      <c r="K864" s="1168">
        <v>17097.509999999998</v>
      </c>
      <c r="L864" s="1168">
        <v>17097.509999999998</v>
      </c>
      <c r="M864" s="1168">
        <v>17097.509999999998</v>
      </c>
      <c r="N864" s="1168">
        <v>17097.509999999998</v>
      </c>
      <c r="O864" s="1168">
        <v>17097.509999999998</v>
      </c>
      <c r="P864" s="1168">
        <v>17097.509999999998</v>
      </c>
      <c r="Q864" s="1168">
        <v>17097.509999999998</v>
      </c>
      <c r="R864" s="1168">
        <v>8688.36</v>
      </c>
      <c r="S864" s="1168">
        <v>8688.36</v>
      </c>
      <c r="T864" s="1168">
        <v>8688.36</v>
      </c>
      <c r="U864" s="567"/>
      <c r="V864" s="567">
        <f t="shared" si="408"/>
        <v>15345.60375</v>
      </c>
      <c r="W864" s="1096"/>
      <c r="X864" s="1097"/>
      <c r="Y864" s="591">
        <f t="shared" si="428"/>
        <v>8688.36</v>
      </c>
      <c r="Z864" s="899">
        <f t="shared" si="428"/>
        <v>0</v>
      </c>
      <c r="AA864" s="899">
        <f t="shared" si="428"/>
        <v>0</v>
      </c>
      <c r="AB864" s="1080">
        <f t="shared" si="412"/>
        <v>0</v>
      </c>
      <c r="AC864" s="1079">
        <f t="shared" si="413"/>
        <v>0</v>
      </c>
      <c r="AD864" s="899">
        <f t="shared" si="423"/>
        <v>0</v>
      </c>
      <c r="AE864" s="903">
        <f t="shared" si="420"/>
        <v>0</v>
      </c>
      <c r="AF864" s="1080">
        <f t="shared" si="421"/>
        <v>0</v>
      </c>
      <c r="AG864" s="1081">
        <f t="shared" si="414"/>
        <v>0</v>
      </c>
      <c r="AH864" s="1079">
        <f t="shared" si="415"/>
        <v>0</v>
      </c>
      <c r="AI864" s="901">
        <f t="shared" si="425"/>
        <v>15345.60375</v>
      </c>
      <c r="AJ864" s="899">
        <f t="shared" si="425"/>
        <v>0</v>
      </c>
      <c r="AK864" s="899">
        <f t="shared" si="425"/>
        <v>0</v>
      </c>
      <c r="AL864" s="1080">
        <f t="shared" si="416"/>
        <v>0</v>
      </c>
      <c r="AM864" s="1079">
        <f t="shared" si="417"/>
        <v>0</v>
      </c>
      <c r="AN864" s="899">
        <f t="shared" si="402"/>
        <v>0</v>
      </c>
      <c r="AO864" s="899">
        <f t="shared" si="403"/>
        <v>0</v>
      </c>
      <c r="AP864" s="899">
        <f t="shared" si="418"/>
        <v>0</v>
      </c>
      <c r="AQ864" s="1081">
        <f t="shared" si="427"/>
        <v>0</v>
      </c>
      <c r="AR864" s="1079">
        <f t="shared" si="410"/>
        <v>0</v>
      </c>
      <c r="AS864" s="153"/>
      <c r="AT864" s="1082"/>
      <c r="AU864" s="523"/>
      <c r="AV864" s="1083" t="str">
        <f t="shared" si="411"/>
        <v>CA</v>
      </c>
      <c r="AW864" s="1083" t="str">
        <f t="shared" si="411"/>
        <v>CL</v>
      </c>
      <c r="AX864" s="1083" t="str">
        <f t="shared" si="411"/>
        <v>AIC</v>
      </c>
      <c r="AY864" s="1083" t="str">
        <f t="shared" si="426"/>
        <v>ERB</v>
      </c>
      <c r="AZ864" s="1083" t="str">
        <f t="shared" si="426"/>
        <v>GRB</v>
      </c>
      <c r="BA864" s="1083" t="str">
        <f t="shared" si="426"/>
        <v>Non-Op</v>
      </c>
      <c r="BC864" s="623"/>
      <c r="BD864" s="623"/>
      <c r="BF864" s="623"/>
      <c r="BG864" s="623"/>
      <c r="BH864" s="623"/>
      <c r="BI864" s="623"/>
      <c r="BJ864" s="623"/>
      <c r="BK864" s="623"/>
      <c r="BL864" s="623"/>
      <c r="BN864" s="634"/>
    </row>
    <row r="865" spans="1:66" s="638" customFormat="1" ht="12" customHeight="1">
      <c r="A865" s="676">
        <v>18608722</v>
      </c>
      <c r="B865" s="635" t="s">
        <v>4101</v>
      </c>
      <c r="C865" s="634" t="s">
        <v>2125</v>
      </c>
      <c r="D865" s="635" t="s">
        <v>3098</v>
      </c>
      <c r="E865" s="635"/>
      <c r="F865" s="634"/>
      <c r="G865" s="635"/>
      <c r="H865" s="1168">
        <v>0</v>
      </c>
      <c r="I865" s="1168">
        <v>0</v>
      </c>
      <c r="J865" s="1168">
        <v>0</v>
      </c>
      <c r="K865" s="1168">
        <v>0</v>
      </c>
      <c r="L865" s="1168">
        <v>0</v>
      </c>
      <c r="M865" s="1168">
        <v>0</v>
      </c>
      <c r="N865" s="1168">
        <v>0</v>
      </c>
      <c r="O865" s="1168">
        <v>0</v>
      </c>
      <c r="P865" s="1168">
        <v>0</v>
      </c>
      <c r="Q865" s="1168">
        <v>0</v>
      </c>
      <c r="R865" s="1168">
        <v>0</v>
      </c>
      <c r="S865" s="1168">
        <v>0</v>
      </c>
      <c r="T865" s="1168">
        <v>0</v>
      </c>
      <c r="U865" s="567"/>
      <c r="V865" s="567">
        <f t="shared" si="408"/>
        <v>0</v>
      </c>
      <c r="W865" s="1096"/>
      <c r="X865" s="1097"/>
      <c r="Y865" s="591">
        <f t="shared" si="428"/>
        <v>0</v>
      </c>
      <c r="Z865" s="899">
        <f t="shared" si="428"/>
        <v>0</v>
      </c>
      <c r="AA865" s="899">
        <f t="shared" si="428"/>
        <v>0</v>
      </c>
      <c r="AB865" s="1080">
        <f t="shared" si="412"/>
        <v>0</v>
      </c>
      <c r="AC865" s="1079">
        <f t="shared" si="413"/>
        <v>0</v>
      </c>
      <c r="AD865" s="899">
        <f t="shared" si="423"/>
        <v>0</v>
      </c>
      <c r="AE865" s="903">
        <f t="shared" si="420"/>
        <v>0</v>
      </c>
      <c r="AF865" s="1080">
        <f t="shared" si="421"/>
        <v>0</v>
      </c>
      <c r="AG865" s="1081">
        <f t="shared" si="414"/>
        <v>0</v>
      </c>
      <c r="AH865" s="1079">
        <f t="shared" si="415"/>
        <v>0</v>
      </c>
      <c r="AI865" s="901">
        <f t="shared" si="425"/>
        <v>0</v>
      </c>
      <c r="AJ865" s="899">
        <f t="shared" si="425"/>
        <v>0</v>
      </c>
      <c r="AK865" s="899">
        <f t="shared" si="425"/>
        <v>0</v>
      </c>
      <c r="AL865" s="1080">
        <f t="shared" si="416"/>
        <v>0</v>
      </c>
      <c r="AM865" s="1079">
        <f t="shared" si="417"/>
        <v>0</v>
      </c>
      <c r="AN865" s="899">
        <f t="shared" si="402"/>
        <v>0</v>
      </c>
      <c r="AO865" s="899">
        <f t="shared" si="403"/>
        <v>0</v>
      </c>
      <c r="AP865" s="899">
        <f t="shared" si="418"/>
        <v>0</v>
      </c>
      <c r="AQ865" s="1081">
        <f t="shared" si="427"/>
        <v>0</v>
      </c>
      <c r="AR865" s="1079">
        <f t="shared" si="410"/>
        <v>0</v>
      </c>
      <c r="AS865" s="153"/>
      <c r="AT865" s="1082"/>
      <c r="AU865" s="523"/>
      <c r="AV865" s="1083" t="str">
        <f t="shared" si="411"/>
        <v>CA</v>
      </c>
      <c r="AW865" s="1083" t="str">
        <f t="shared" si="411"/>
        <v>CL</v>
      </c>
      <c r="AX865" s="1083" t="str">
        <f t="shared" si="411"/>
        <v>AIC</v>
      </c>
      <c r="AY865" s="1083" t="str">
        <f t="shared" si="426"/>
        <v>ERB</v>
      </c>
      <c r="AZ865" s="1083" t="str">
        <f t="shared" si="426"/>
        <v>GRB</v>
      </c>
      <c r="BA865" s="1083" t="str">
        <f t="shared" si="426"/>
        <v>Non-Op</v>
      </c>
      <c r="BC865" s="623"/>
      <c r="BD865" s="623"/>
      <c r="BF865" s="623"/>
      <c r="BG865" s="623"/>
      <c r="BH865" s="623"/>
      <c r="BI865" s="623"/>
      <c r="BJ865" s="623"/>
      <c r="BK865" s="623"/>
      <c r="BL865" s="623"/>
      <c r="BN865" s="634"/>
    </row>
    <row r="866" spans="1:66" s="638" customFormat="1" ht="12" customHeight="1">
      <c r="A866" s="676">
        <v>18608752</v>
      </c>
      <c r="B866" s="635" t="s">
        <v>4102</v>
      </c>
      <c r="C866" s="634" t="s">
        <v>2126</v>
      </c>
      <c r="D866" s="635" t="s">
        <v>3098</v>
      </c>
      <c r="E866" s="635"/>
      <c r="F866" s="634"/>
      <c r="G866" s="635"/>
      <c r="H866" s="1168">
        <v>0</v>
      </c>
      <c r="I866" s="1168">
        <v>0</v>
      </c>
      <c r="J866" s="1168">
        <v>0</v>
      </c>
      <c r="K866" s="1168">
        <v>0</v>
      </c>
      <c r="L866" s="1168">
        <v>0</v>
      </c>
      <c r="M866" s="1168">
        <v>0</v>
      </c>
      <c r="N866" s="1168">
        <v>0</v>
      </c>
      <c r="O866" s="1168">
        <v>0</v>
      </c>
      <c r="P866" s="1168">
        <v>0</v>
      </c>
      <c r="Q866" s="1168">
        <v>0</v>
      </c>
      <c r="R866" s="1168">
        <v>0</v>
      </c>
      <c r="S866" s="1168">
        <v>0</v>
      </c>
      <c r="T866" s="1168">
        <v>0</v>
      </c>
      <c r="U866" s="567"/>
      <c r="V866" s="567">
        <f t="shared" si="408"/>
        <v>0</v>
      </c>
      <c r="W866" s="1084"/>
      <c r="X866" s="1085"/>
      <c r="Y866" s="591">
        <f t="shared" si="428"/>
        <v>0</v>
      </c>
      <c r="Z866" s="899">
        <f t="shared" si="428"/>
        <v>0</v>
      </c>
      <c r="AA866" s="899">
        <f t="shared" si="428"/>
        <v>0</v>
      </c>
      <c r="AB866" s="1080">
        <f t="shared" si="412"/>
        <v>0</v>
      </c>
      <c r="AC866" s="1079">
        <f t="shared" si="413"/>
        <v>0</v>
      </c>
      <c r="AD866" s="899">
        <f t="shared" si="423"/>
        <v>0</v>
      </c>
      <c r="AE866" s="903">
        <f t="shared" si="420"/>
        <v>0</v>
      </c>
      <c r="AF866" s="1080">
        <f t="shared" si="421"/>
        <v>0</v>
      </c>
      <c r="AG866" s="1081">
        <f t="shared" si="414"/>
        <v>0</v>
      </c>
      <c r="AH866" s="1079">
        <f t="shared" si="415"/>
        <v>0</v>
      </c>
      <c r="AI866" s="901">
        <f t="shared" si="425"/>
        <v>0</v>
      </c>
      <c r="AJ866" s="899">
        <f t="shared" si="425"/>
        <v>0</v>
      </c>
      <c r="AK866" s="899">
        <f t="shared" si="425"/>
        <v>0</v>
      </c>
      <c r="AL866" s="1080">
        <f t="shared" si="416"/>
        <v>0</v>
      </c>
      <c r="AM866" s="1079">
        <f t="shared" si="417"/>
        <v>0</v>
      </c>
      <c r="AN866" s="899">
        <f t="shared" si="402"/>
        <v>0</v>
      </c>
      <c r="AO866" s="899">
        <f t="shared" si="403"/>
        <v>0</v>
      </c>
      <c r="AP866" s="899">
        <f t="shared" si="418"/>
        <v>0</v>
      </c>
      <c r="AQ866" s="1081">
        <f t="shared" si="427"/>
        <v>0</v>
      </c>
      <c r="AR866" s="1079">
        <f t="shared" si="410"/>
        <v>0</v>
      </c>
      <c r="AS866" s="153"/>
      <c r="AT866" s="1082"/>
      <c r="AU866" s="523"/>
      <c r="AV866" s="1083" t="str">
        <f t="shared" si="411"/>
        <v>CA</v>
      </c>
      <c r="AW866" s="1083" t="str">
        <f t="shared" si="411"/>
        <v>CL</v>
      </c>
      <c r="AX866" s="1083" t="str">
        <f t="shared" si="411"/>
        <v>AIC</v>
      </c>
      <c r="AY866" s="1083" t="str">
        <f t="shared" si="426"/>
        <v>ERB</v>
      </c>
      <c r="AZ866" s="1083" t="str">
        <f t="shared" si="426"/>
        <v>GRB</v>
      </c>
      <c r="BA866" s="1083" t="str">
        <f t="shared" si="426"/>
        <v>Non-Op</v>
      </c>
      <c r="BC866" s="623"/>
      <c r="BD866" s="623"/>
      <c r="BF866" s="623"/>
      <c r="BG866" s="623"/>
      <c r="BH866" s="623"/>
      <c r="BI866" s="623"/>
      <c r="BJ866" s="623"/>
      <c r="BK866" s="623"/>
      <c r="BL866" s="623"/>
      <c r="BN866" s="634"/>
    </row>
    <row r="867" spans="1:66" s="638" customFormat="1" ht="12" customHeight="1">
      <c r="A867" s="643">
        <v>18608772</v>
      </c>
      <c r="B867" s="644" t="s">
        <v>4103</v>
      </c>
      <c r="C867" s="634" t="s">
        <v>2127</v>
      </c>
      <c r="D867" s="635" t="s">
        <v>3098</v>
      </c>
      <c r="E867" s="635"/>
      <c r="F867" s="634"/>
      <c r="G867" s="635"/>
      <c r="H867" s="1168">
        <v>0</v>
      </c>
      <c r="I867" s="1168">
        <v>0</v>
      </c>
      <c r="J867" s="1168">
        <v>0</v>
      </c>
      <c r="K867" s="1168">
        <v>0</v>
      </c>
      <c r="L867" s="1168">
        <v>0</v>
      </c>
      <c r="M867" s="1168">
        <v>0</v>
      </c>
      <c r="N867" s="1168">
        <v>0</v>
      </c>
      <c r="O867" s="1168">
        <v>0</v>
      </c>
      <c r="P867" s="1168">
        <v>0</v>
      </c>
      <c r="Q867" s="1168">
        <v>0</v>
      </c>
      <c r="R867" s="1168">
        <v>0</v>
      </c>
      <c r="S867" s="1168">
        <v>0</v>
      </c>
      <c r="T867" s="1168">
        <v>0</v>
      </c>
      <c r="U867" s="567"/>
      <c r="V867" s="567">
        <f t="shared" si="408"/>
        <v>0</v>
      </c>
      <c r="W867" s="1096"/>
      <c r="X867" s="1097"/>
      <c r="Y867" s="591">
        <f t="shared" si="428"/>
        <v>0</v>
      </c>
      <c r="Z867" s="899">
        <f t="shared" si="428"/>
        <v>0</v>
      </c>
      <c r="AA867" s="899">
        <f t="shared" si="428"/>
        <v>0</v>
      </c>
      <c r="AB867" s="1080">
        <f t="shared" si="412"/>
        <v>0</v>
      </c>
      <c r="AC867" s="1079">
        <f t="shared" si="413"/>
        <v>0</v>
      </c>
      <c r="AD867" s="899">
        <f t="shared" si="423"/>
        <v>0</v>
      </c>
      <c r="AE867" s="903">
        <f t="shared" si="420"/>
        <v>0</v>
      </c>
      <c r="AF867" s="1080">
        <f t="shared" si="421"/>
        <v>0</v>
      </c>
      <c r="AG867" s="1081">
        <f t="shared" si="414"/>
        <v>0</v>
      </c>
      <c r="AH867" s="1079">
        <f t="shared" si="415"/>
        <v>0</v>
      </c>
      <c r="AI867" s="901">
        <f t="shared" si="425"/>
        <v>0</v>
      </c>
      <c r="AJ867" s="899">
        <f t="shared" si="425"/>
        <v>0</v>
      </c>
      <c r="AK867" s="899">
        <f t="shared" si="425"/>
        <v>0</v>
      </c>
      <c r="AL867" s="1080">
        <f t="shared" si="416"/>
        <v>0</v>
      </c>
      <c r="AM867" s="1079">
        <f t="shared" si="417"/>
        <v>0</v>
      </c>
      <c r="AN867" s="899">
        <f t="shared" si="402"/>
        <v>0</v>
      </c>
      <c r="AO867" s="899">
        <f t="shared" si="403"/>
        <v>0</v>
      </c>
      <c r="AP867" s="899">
        <f t="shared" si="418"/>
        <v>0</v>
      </c>
      <c r="AQ867" s="1081">
        <f t="shared" si="427"/>
        <v>0</v>
      </c>
      <c r="AR867" s="1079">
        <f t="shared" si="410"/>
        <v>0</v>
      </c>
      <c r="AS867" s="153"/>
      <c r="AT867" s="1082"/>
      <c r="AU867" s="523"/>
      <c r="AV867" s="1083" t="str">
        <f t="shared" si="411"/>
        <v>CA</v>
      </c>
      <c r="AW867" s="1083" t="str">
        <f t="shared" si="411"/>
        <v>CL</v>
      </c>
      <c r="AX867" s="1083" t="str">
        <f t="shared" si="411"/>
        <v>AIC</v>
      </c>
      <c r="AY867" s="1083" t="str">
        <f t="shared" si="426"/>
        <v>ERB</v>
      </c>
      <c r="AZ867" s="1083" t="str">
        <f t="shared" si="426"/>
        <v>GRB</v>
      </c>
      <c r="BA867" s="1083" t="str">
        <f t="shared" si="426"/>
        <v>Non-Op</v>
      </c>
      <c r="BC867" s="623"/>
      <c r="BD867" s="623"/>
      <c r="BF867" s="623"/>
      <c r="BG867" s="623"/>
      <c r="BH867" s="623"/>
      <c r="BI867" s="623"/>
      <c r="BJ867" s="623"/>
      <c r="BK867" s="623"/>
      <c r="BL867" s="623"/>
      <c r="BN867" s="634"/>
    </row>
    <row r="868" spans="1:66" s="638" customFormat="1" ht="12" customHeight="1">
      <c r="A868" s="655">
        <v>18608782</v>
      </c>
      <c r="B868" s="652" t="s">
        <v>4104</v>
      </c>
      <c r="C868" s="659" t="s">
        <v>2128</v>
      </c>
      <c r="D868" s="656" t="s">
        <v>3098</v>
      </c>
      <c r="E868" s="656"/>
      <c r="F868" s="659"/>
      <c r="G868" s="656"/>
      <c r="H868" s="1172">
        <v>0</v>
      </c>
      <c r="I868" s="1172">
        <v>0</v>
      </c>
      <c r="J868" s="1172">
        <v>0</v>
      </c>
      <c r="K868" s="1172">
        <v>0</v>
      </c>
      <c r="L868" s="1172">
        <v>0</v>
      </c>
      <c r="M868" s="1172">
        <v>0</v>
      </c>
      <c r="N868" s="1172">
        <v>0</v>
      </c>
      <c r="O868" s="1172">
        <v>0</v>
      </c>
      <c r="P868" s="1172">
        <v>0</v>
      </c>
      <c r="Q868" s="1172">
        <v>0</v>
      </c>
      <c r="R868" s="1172">
        <v>0</v>
      </c>
      <c r="S868" s="1172">
        <v>0</v>
      </c>
      <c r="T868" s="1172">
        <v>0</v>
      </c>
      <c r="U868" s="607"/>
      <c r="V868" s="607">
        <f t="shared" si="408"/>
        <v>0</v>
      </c>
      <c r="W868" s="1096"/>
      <c r="X868" s="1097"/>
      <c r="Y868" s="591">
        <f t="shared" si="428"/>
        <v>0</v>
      </c>
      <c r="Z868" s="899">
        <f t="shared" si="428"/>
        <v>0</v>
      </c>
      <c r="AA868" s="899">
        <f t="shared" si="428"/>
        <v>0</v>
      </c>
      <c r="AB868" s="1080">
        <f t="shared" si="412"/>
        <v>0</v>
      </c>
      <c r="AC868" s="1079">
        <f t="shared" si="413"/>
        <v>0</v>
      </c>
      <c r="AD868" s="899">
        <f t="shared" si="423"/>
        <v>0</v>
      </c>
      <c r="AE868" s="903">
        <f t="shared" si="420"/>
        <v>0</v>
      </c>
      <c r="AF868" s="1080">
        <f t="shared" si="421"/>
        <v>0</v>
      </c>
      <c r="AG868" s="1081">
        <f t="shared" si="414"/>
        <v>0</v>
      </c>
      <c r="AH868" s="1079">
        <f t="shared" si="415"/>
        <v>0</v>
      </c>
      <c r="AI868" s="901">
        <f t="shared" ref="AI868:AK887" si="429">IF($D868=AI$5,$V868,0)</f>
        <v>0</v>
      </c>
      <c r="AJ868" s="899">
        <f t="shared" si="429"/>
        <v>0</v>
      </c>
      <c r="AK868" s="899">
        <f t="shared" si="429"/>
        <v>0</v>
      </c>
      <c r="AL868" s="1080">
        <f t="shared" si="416"/>
        <v>0</v>
      </c>
      <c r="AM868" s="1079">
        <f t="shared" si="417"/>
        <v>0</v>
      </c>
      <c r="AN868" s="899">
        <f t="shared" si="402"/>
        <v>0</v>
      </c>
      <c r="AO868" s="899">
        <f t="shared" si="403"/>
        <v>0</v>
      </c>
      <c r="AP868" s="899">
        <f t="shared" si="418"/>
        <v>0</v>
      </c>
      <c r="AQ868" s="1081">
        <f t="shared" si="427"/>
        <v>0</v>
      </c>
      <c r="AR868" s="1079">
        <f t="shared" si="410"/>
        <v>0</v>
      </c>
      <c r="AS868" s="153"/>
      <c r="AT868" s="1082"/>
      <c r="AU868" s="523"/>
      <c r="AV868" s="1083" t="str">
        <f t="shared" si="411"/>
        <v>CA</v>
      </c>
      <c r="AW868" s="1083" t="str">
        <f t="shared" si="411"/>
        <v>CL</v>
      </c>
      <c r="AX868" s="1083" t="str">
        <f t="shared" si="411"/>
        <v>AIC</v>
      </c>
      <c r="AY868" s="1083" t="str">
        <f t="shared" si="426"/>
        <v>ERB</v>
      </c>
      <c r="AZ868" s="1083" t="str">
        <f t="shared" si="426"/>
        <v>GRB</v>
      </c>
      <c r="BA868" s="1083" t="str">
        <f t="shared" si="426"/>
        <v>Non-Op</v>
      </c>
      <c r="BC868" s="623"/>
      <c r="BD868" s="623"/>
      <c r="BF868" s="623"/>
      <c r="BG868" s="623"/>
      <c r="BH868" s="623"/>
      <c r="BI868" s="623"/>
      <c r="BJ868" s="623"/>
      <c r="BK868" s="623"/>
      <c r="BL868" s="623"/>
      <c r="BN868" s="634"/>
    </row>
    <row r="869" spans="1:66" s="638" customFormat="1" ht="12" customHeight="1">
      <c r="A869" s="643">
        <v>18608792</v>
      </c>
      <c r="B869" s="644" t="s">
        <v>4105</v>
      </c>
      <c r="C869" s="634" t="s">
        <v>2129</v>
      </c>
      <c r="D869" s="635" t="s">
        <v>3098</v>
      </c>
      <c r="E869" s="635"/>
      <c r="F869" s="634"/>
      <c r="G869" s="635"/>
      <c r="H869" s="1168">
        <v>0</v>
      </c>
      <c r="I869" s="1168">
        <v>0</v>
      </c>
      <c r="J869" s="1168">
        <v>0</v>
      </c>
      <c r="K869" s="1168">
        <v>0</v>
      </c>
      <c r="L869" s="1168">
        <v>0</v>
      </c>
      <c r="M869" s="1168">
        <v>0</v>
      </c>
      <c r="N869" s="1168">
        <v>0</v>
      </c>
      <c r="O869" s="1168">
        <v>0</v>
      </c>
      <c r="P869" s="1168">
        <v>0</v>
      </c>
      <c r="Q869" s="1168">
        <v>0</v>
      </c>
      <c r="R869" s="1168">
        <v>0</v>
      </c>
      <c r="S869" s="1168">
        <v>0</v>
      </c>
      <c r="T869" s="1168">
        <v>0</v>
      </c>
      <c r="U869" s="567"/>
      <c r="V869" s="567">
        <f t="shared" si="408"/>
        <v>0</v>
      </c>
      <c r="W869" s="1096"/>
      <c r="X869" s="1097"/>
      <c r="Y869" s="591">
        <f t="shared" si="428"/>
        <v>0</v>
      </c>
      <c r="Z869" s="899">
        <f t="shared" si="428"/>
        <v>0</v>
      </c>
      <c r="AA869" s="899">
        <f t="shared" si="428"/>
        <v>0</v>
      </c>
      <c r="AB869" s="1080">
        <f t="shared" si="412"/>
        <v>0</v>
      </c>
      <c r="AC869" s="1079">
        <f t="shared" si="413"/>
        <v>0</v>
      </c>
      <c r="AD869" s="899">
        <f t="shared" si="423"/>
        <v>0</v>
      </c>
      <c r="AE869" s="903">
        <f t="shared" si="420"/>
        <v>0</v>
      </c>
      <c r="AF869" s="1080">
        <f t="shared" si="421"/>
        <v>0</v>
      </c>
      <c r="AG869" s="1081">
        <f t="shared" si="414"/>
        <v>0</v>
      </c>
      <c r="AH869" s="1079">
        <f t="shared" si="415"/>
        <v>0</v>
      </c>
      <c r="AI869" s="901">
        <f t="shared" si="429"/>
        <v>0</v>
      </c>
      <c r="AJ869" s="899">
        <f t="shared" si="429"/>
        <v>0</v>
      </c>
      <c r="AK869" s="899">
        <f t="shared" si="429"/>
        <v>0</v>
      </c>
      <c r="AL869" s="1080">
        <f t="shared" si="416"/>
        <v>0</v>
      </c>
      <c r="AM869" s="1079">
        <f t="shared" si="417"/>
        <v>0</v>
      </c>
      <c r="AN869" s="899">
        <f t="shared" si="402"/>
        <v>0</v>
      </c>
      <c r="AO869" s="899">
        <f t="shared" si="403"/>
        <v>0</v>
      </c>
      <c r="AP869" s="899">
        <f t="shared" si="418"/>
        <v>0</v>
      </c>
      <c r="AQ869" s="1081">
        <f t="shared" si="427"/>
        <v>0</v>
      </c>
      <c r="AR869" s="1079">
        <f t="shared" si="410"/>
        <v>0</v>
      </c>
      <c r="AS869" s="153"/>
      <c r="AT869" s="1082"/>
      <c r="AU869" s="523"/>
      <c r="AV869" s="1083" t="str">
        <f t="shared" si="411"/>
        <v>CA</v>
      </c>
      <c r="AW869" s="1083" t="str">
        <f t="shared" si="411"/>
        <v>CL</v>
      </c>
      <c r="AX869" s="1083" t="str">
        <f t="shared" si="411"/>
        <v>AIC</v>
      </c>
      <c r="AY869" s="1083" t="str">
        <f t="shared" si="426"/>
        <v>ERB</v>
      </c>
      <c r="AZ869" s="1083" t="str">
        <f t="shared" si="426"/>
        <v>GRB</v>
      </c>
      <c r="BA869" s="1083" t="str">
        <f t="shared" si="426"/>
        <v>Non-Op</v>
      </c>
      <c r="BC869" s="623"/>
      <c r="BD869" s="623"/>
      <c r="BF869" s="623"/>
      <c r="BG869" s="623"/>
      <c r="BH869" s="623"/>
      <c r="BI869" s="623"/>
      <c r="BJ869" s="623"/>
      <c r="BK869" s="623"/>
      <c r="BL869" s="623"/>
      <c r="BN869" s="634"/>
    </row>
    <row r="870" spans="1:66" s="638" customFormat="1" ht="12" customHeight="1">
      <c r="A870" s="645" t="s">
        <v>3190</v>
      </c>
      <c r="B870" s="646" t="s">
        <v>3190</v>
      </c>
      <c r="C870" s="647" t="s">
        <v>3191</v>
      </c>
      <c r="D870" s="648" t="s">
        <v>3098</v>
      </c>
      <c r="E870" s="648"/>
      <c r="F870" s="654">
        <v>43999</v>
      </c>
      <c r="G870" s="648"/>
      <c r="H870" s="1171"/>
      <c r="I870" s="1171"/>
      <c r="J870" s="1171"/>
      <c r="K870" s="1171"/>
      <c r="L870" s="1171"/>
      <c r="M870" s="1171"/>
      <c r="N870" s="1171">
        <v>1645213</v>
      </c>
      <c r="O870" s="1171">
        <v>1645213</v>
      </c>
      <c r="P870" s="1171">
        <v>1610937.73</v>
      </c>
      <c r="Q870" s="1171">
        <v>1608652.71</v>
      </c>
      <c r="R870" s="1171">
        <v>1606367.69</v>
      </c>
      <c r="S870" s="1171">
        <v>1604082.67</v>
      </c>
      <c r="T870" s="1171">
        <v>1601797.65</v>
      </c>
      <c r="U870" s="569"/>
      <c r="V870" s="569">
        <f t="shared" si="408"/>
        <v>876780.46875</v>
      </c>
      <c r="W870" s="1107"/>
      <c r="X870" s="1108"/>
      <c r="Y870" s="591">
        <f t="shared" si="428"/>
        <v>1601797.65</v>
      </c>
      <c r="Z870" s="899">
        <f t="shared" si="428"/>
        <v>0</v>
      </c>
      <c r="AA870" s="899">
        <f t="shared" si="428"/>
        <v>0</v>
      </c>
      <c r="AB870" s="1080">
        <f t="shared" si="412"/>
        <v>0</v>
      </c>
      <c r="AC870" s="1079">
        <f t="shared" si="413"/>
        <v>0</v>
      </c>
      <c r="AD870" s="899">
        <f t="shared" si="423"/>
        <v>0</v>
      </c>
      <c r="AE870" s="903">
        <f t="shared" si="420"/>
        <v>0</v>
      </c>
      <c r="AF870" s="1080">
        <f t="shared" si="421"/>
        <v>0</v>
      </c>
      <c r="AG870" s="1081">
        <f t="shared" si="414"/>
        <v>0</v>
      </c>
      <c r="AH870" s="1079">
        <f t="shared" si="415"/>
        <v>0</v>
      </c>
      <c r="AI870" s="901">
        <f t="shared" si="429"/>
        <v>876780.46875</v>
      </c>
      <c r="AJ870" s="899">
        <f t="shared" si="429"/>
        <v>0</v>
      </c>
      <c r="AK870" s="899">
        <f t="shared" si="429"/>
        <v>0</v>
      </c>
      <c r="AL870" s="1080">
        <f t="shared" si="416"/>
        <v>0</v>
      </c>
      <c r="AM870" s="1079">
        <f t="shared" si="417"/>
        <v>0</v>
      </c>
      <c r="AN870" s="899">
        <f t="shared" si="402"/>
        <v>0</v>
      </c>
      <c r="AO870" s="899">
        <f t="shared" si="403"/>
        <v>0</v>
      </c>
      <c r="AP870" s="899">
        <f t="shared" si="418"/>
        <v>0</v>
      </c>
      <c r="AQ870" s="1081">
        <f t="shared" ref="AQ870" si="430">SUM(AN870:AP870)</f>
        <v>0</v>
      </c>
      <c r="AR870" s="1079">
        <f t="shared" si="410"/>
        <v>0</v>
      </c>
      <c r="AS870" s="153"/>
      <c r="AT870" s="1082"/>
      <c r="AU870" s="523"/>
      <c r="AV870" s="1083" t="str">
        <f t="shared" si="411"/>
        <v>CA</v>
      </c>
      <c r="AW870" s="1083" t="str">
        <f t="shared" si="411"/>
        <v>CL</v>
      </c>
      <c r="AX870" s="1083" t="str">
        <f t="shared" si="411"/>
        <v>AIC</v>
      </c>
      <c r="AY870" s="1083" t="str">
        <f t="shared" si="426"/>
        <v>ERB</v>
      </c>
      <c r="AZ870" s="1083" t="str">
        <f t="shared" si="426"/>
        <v>GRB</v>
      </c>
      <c r="BA870" s="1083" t="str">
        <f t="shared" si="426"/>
        <v>Non-Op</v>
      </c>
      <c r="BC870" s="623"/>
      <c r="BD870" s="623"/>
      <c r="BF870" s="623"/>
      <c r="BG870" s="623"/>
      <c r="BH870" s="623"/>
      <c r="BI870" s="623"/>
      <c r="BJ870" s="623"/>
      <c r="BK870" s="623"/>
      <c r="BL870" s="623"/>
      <c r="BN870" s="634"/>
    </row>
    <row r="871" spans="1:66" s="638" customFormat="1" ht="12" customHeight="1">
      <c r="A871" s="643">
        <v>18609312</v>
      </c>
      <c r="B871" s="644" t="s">
        <v>4106</v>
      </c>
      <c r="C871" s="634" t="s">
        <v>2130</v>
      </c>
      <c r="D871" s="635" t="s">
        <v>3098</v>
      </c>
      <c r="E871" s="635"/>
      <c r="F871" s="634"/>
      <c r="G871" s="635"/>
      <c r="H871" s="1168">
        <v>0</v>
      </c>
      <c r="I871" s="1168">
        <v>0</v>
      </c>
      <c r="J871" s="1168">
        <v>0</v>
      </c>
      <c r="K871" s="1168">
        <v>0</v>
      </c>
      <c r="L871" s="1168">
        <v>0</v>
      </c>
      <c r="M871" s="1168">
        <v>0</v>
      </c>
      <c r="N871" s="1168">
        <v>0</v>
      </c>
      <c r="O871" s="1168">
        <v>0</v>
      </c>
      <c r="P871" s="1168">
        <v>0</v>
      </c>
      <c r="Q871" s="1168">
        <v>0</v>
      </c>
      <c r="R871" s="1168">
        <v>0</v>
      </c>
      <c r="S871" s="1168">
        <v>0</v>
      </c>
      <c r="T871" s="1168">
        <v>0</v>
      </c>
      <c r="U871" s="567"/>
      <c r="V871" s="567">
        <f t="shared" si="408"/>
        <v>0</v>
      </c>
      <c r="W871" s="1096"/>
      <c r="X871" s="1097"/>
      <c r="Y871" s="591">
        <f t="shared" si="428"/>
        <v>0</v>
      </c>
      <c r="Z871" s="899">
        <f t="shared" si="428"/>
        <v>0</v>
      </c>
      <c r="AA871" s="899">
        <f t="shared" si="428"/>
        <v>0</v>
      </c>
      <c r="AB871" s="1080">
        <f t="shared" si="412"/>
        <v>0</v>
      </c>
      <c r="AC871" s="1079">
        <f t="shared" si="413"/>
        <v>0</v>
      </c>
      <c r="AD871" s="899">
        <f t="shared" si="423"/>
        <v>0</v>
      </c>
      <c r="AE871" s="903">
        <f t="shared" si="420"/>
        <v>0</v>
      </c>
      <c r="AF871" s="1080">
        <f t="shared" si="421"/>
        <v>0</v>
      </c>
      <c r="AG871" s="1081">
        <f t="shared" si="414"/>
        <v>0</v>
      </c>
      <c r="AH871" s="1079">
        <f t="shared" si="415"/>
        <v>0</v>
      </c>
      <c r="AI871" s="901">
        <f t="shared" si="429"/>
        <v>0</v>
      </c>
      <c r="AJ871" s="899">
        <f t="shared" si="429"/>
        <v>0</v>
      </c>
      <c r="AK871" s="899">
        <f t="shared" si="429"/>
        <v>0</v>
      </c>
      <c r="AL871" s="1080">
        <f t="shared" si="416"/>
        <v>0</v>
      </c>
      <c r="AM871" s="1079">
        <f t="shared" si="417"/>
        <v>0</v>
      </c>
      <c r="AN871" s="899">
        <f t="shared" si="402"/>
        <v>0</v>
      </c>
      <c r="AO871" s="899">
        <f t="shared" si="403"/>
        <v>0</v>
      </c>
      <c r="AP871" s="899">
        <f t="shared" si="418"/>
        <v>0</v>
      </c>
      <c r="AQ871" s="1081">
        <f t="shared" si="427"/>
        <v>0</v>
      </c>
      <c r="AR871" s="1079">
        <f t="shared" si="410"/>
        <v>0</v>
      </c>
      <c r="AS871" s="153"/>
      <c r="AT871" s="1082" t="s">
        <v>2781</v>
      </c>
      <c r="AU871" s="523"/>
      <c r="AV871" s="1083" t="str">
        <f t="shared" si="411"/>
        <v>CA</v>
      </c>
      <c r="AW871" s="1083" t="str">
        <f t="shared" si="411"/>
        <v>CL</v>
      </c>
      <c r="AX871" s="1083" t="str">
        <f t="shared" si="411"/>
        <v>AIC</v>
      </c>
      <c r="AY871" s="1083" t="str">
        <f t="shared" si="426"/>
        <v>ERB</v>
      </c>
      <c r="AZ871" s="1083" t="str">
        <f t="shared" si="426"/>
        <v>GRB</v>
      </c>
      <c r="BA871" s="1083" t="str">
        <f t="shared" si="426"/>
        <v>Non-Op</v>
      </c>
      <c r="BC871" s="623"/>
      <c r="BD871" s="623"/>
      <c r="BF871" s="623"/>
      <c r="BG871" s="623"/>
      <c r="BH871" s="623"/>
      <c r="BI871" s="623"/>
      <c r="BJ871" s="623"/>
      <c r="BK871" s="623"/>
      <c r="BL871" s="623"/>
      <c r="BN871" s="634"/>
    </row>
    <row r="872" spans="1:66" s="638" customFormat="1" ht="12" customHeight="1">
      <c r="A872" s="676">
        <v>18609402</v>
      </c>
      <c r="B872" s="635" t="s">
        <v>4107</v>
      </c>
      <c r="C872" s="634" t="s">
        <v>2131</v>
      </c>
      <c r="D872" s="635" t="s">
        <v>3098</v>
      </c>
      <c r="E872" s="635"/>
      <c r="F872" s="683">
        <v>42811</v>
      </c>
      <c r="G872" s="635"/>
      <c r="H872" s="1168">
        <v>-1311651.81</v>
      </c>
      <c r="I872" s="1168">
        <v>-1311651.81</v>
      </c>
      <c r="J872" s="1168">
        <v>-1311651.81</v>
      </c>
      <c r="K872" s="1168">
        <v>-1311651.81</v>
      </c>
      <c r="L872" s="1168">
        <v>-1311651.81</v>
      </c>
      <c r="M872" s="1168">
        <v>-1311651.81</v>
      </c>
      <c r="N872" s="1168">
        <v>-1311651.81</v>
      </c>
      <c r="O872" s="1168">
        <v>-1311651.81</v>
      </c>
      <c r="P872" s="1168">
        <v>-1501178.54</v>
      </c>
      <c r="Q872" s="1168">
        <v>-1501178.54</v>
      </c>
      <c r="R872" s="1168">
        <v>-1501178.54</v>
      </c>
      <c r="S872" s="1168">
        <v>-1501178.54</v>
      </c>
      <c r="T872" s="1168">
        <v>-1638470.82</v>
      </c>
      <c r="U872" s="567"/>
      <c r="V872" s="567">
        <f t="shared" si="408"/>
        <v>-1388444.8454166665</v>
      </c>
      <c r="W872" s="1100"/>
      <c r="X872" s="1101"/>
      <c r="Y872" s="591">
        <f t="shared" si="428"/>
        <v>-1638470.82</v>
      </c>
      <c r="Z872" s="899">
        <f t="shared" si="428"/>
        <v>0</v>
      </c>
      <c r="AA872" s="899">
        <f t="shared" si="428"/>
        <v>0</v>
      </c>
      <c r="AB872" s="1080">
        <f t="shared" si="412"/>
        <v>0</v>
      </c>
      <c r="AC872" s="1079">
        <f t="shared" si="413"/>
        <v>0</v>
      </c>
      <c r="AD872" s="899">
        <f t="shared" si="423"/>
        <v>0</v>
      </c>
      <c r="AE872" s="903">
        <f t="shared" si="420"/>
        <v>0</v>
      </c>
      <c r="AF872" s="1080">
        <f t="shared" si="421"/>
        <v>0</v>
      </c>
      <c r="AG872" s="1081">
        <f t="shared" si="414"/>
        <v>0</v>
      </c>
      <c r="AH872" s="1079">
        <f t="shared" si="415"/>
        <v>0</v>
      </c>
      <c r="AI872" s="901">
        <f t="shared" si="429"/>
        <v>-1388444.8454166665</v>
      </c>
      <c r="AJ872" s="899">
        <f t="shared" si="429"/>
        <v>0</v>
      </c>
      <c r="AK872" s="899">
        <f t="shared" si="429"/>
        <v>0</v>
      </c>
      <c r="AL872" s="1080">
        <f t="shared" si="416"/>
        <v>0</v>
      </c>
      <c r="AM872" s="1079">
        <f t="shared" si="417"/>
        <v>0</v>
      </c>
      <c r="AN872" s="899">
        <f t="shared" si="402"/>
        <v>0</v>
      </c>
      <c r="AO872" s="899">
        <f t="shared" si="403"/>
        <v>0</v>
      </c>
      <c r="AP872" s="899">
        <f t="shared" si="418"/>
        <v>0</v>
      </c>
      <c r="AQ872" s="1081">
        <f t="shared" si="427"/>
        <v>0</v>
      </c>
      <c r="AR872" s="1079">
        <f t="shared" si="410"/>
        <v>0</v>
      </c>
      <c r="AS872" s="153"/>
      <c r="AT872" s="1082"/>
      <c r="AU872" s="523"/>
      <c r="AV872" s="1083" t="str">
        <f t="shared" si="411"/>
        <v>CA</v>
      </c>
      <c r="AW872" s="1083" t="str">
        <f t="shared" si="411"/>
        <v>CL</v>
      </c>
      <c r="AX872" s="1083" t="str">
        <f t="shared" si="411"/>
        <v>AIC</v>
      </c>
      <c r="AY872" s="1083" t="str">
        <f t="shared" si="426"/>
        <v>ERB</v>
      </c>
      <c r="AZ872" s="1083" t="str">
        <f t="shared" si="426"/>
        <v>GRB</v>
      </c>
      <c r="BA872" s="1083" t="str">
        <f t="shared" si="426"/>
        <v>Non-Op</v>
      </c>
      <c r="BC872" s="623"/>
      <c r="BD872" s="623"/>
      <c r="BF872" s="623"/>
      <c r="BG872" s="623"/>
      <c r="BH872" s="623"/>
      <c r="BI872" s="623"/>
      <c r="BJ872" s="623"/>
      <c r="BK872" s="623"/>
      <c r="BL872" s="623"/>
      <c r="BN872" s="634"/>
    </row>
    <row r="873" spans="1:66" s="638" customFormat="1" ht="12" customHeight="1">
      <c r="A873" s="643">
        <v>18609422</v>
      </c>
      <c r="B873" s="644" t="s">
        <v>4108</v>
      </c>
      <c r="C873" s="634" t="s">
        <v>2132</v>
      </c>
      <c r="D873" s="635" t="s">
        <v>1384</v>
      </c>
      <c r="E873" s="635"/>
      <c r="F873" s="634"/>
      <c r="G873" s="635"/>
      <c r="H873" s="1168">
        <v>25462305.68</v>
      </c>
      <c r="I873" s="1168">
        <v>25462305.68</v>
      </c>
      <c r="J873" s="1168">
        <v>25462305.68</v>
      </c>
      <c r="K873" s="1168">
        <v>25051751.829999998</v>
      </c>
      <c r="L873" s="1168">
        <v>25051751.829999998</v>
      </c>
      <c r="M873" s="1168">
        <v>25051751.829999998</v>
      </c>
      <c r="N873" s="1168">
        <v>24624688.91</v>
      </c>
      <c r="O873" s="1168">
        <v>24624688.91</v>
      </c>
      <c r="P873" s="1168">
        <v>24624688.91</v>
      </c>
      <c r="Q873" s="1168">
        <v>24740386.879999999</v>
      </c>
      <c r="R873" s="1168">
        <v>24740386.879999999</v>
      </c>
      <c r="S873" s="1168">
        <v>24740386.879999999</v>
      </c>
      <c r="T873" s="1168">
        <v>24719508.690000001</v>
      </c>
      <c r="U873" s="567"/>
      <c r="V873" s="567">
        <f t="shared" si="408"/>
        <v>24938833.450416666</v>
      </c>
      <c r="W873" s="1084"/>
      <c r="X873" s="1085"/>
      <c r="Y873" s="591">
        <f t="shared" si="428"/>
        <v>0</v>
      </c>
      <c r="Z873" s="899">
        <f t="shared" si="428"/>
        <v>0</v>
      </c>
      <c r="AA873" s="899">
        <f t="shared" si="428"/>
        <v>0</v>
      </c>
      <c r="AB873" s="1080">
        <f t="shared" si="412"/>
        <v>24719508.690000001</v>
      </c>
      <c r="AC873" s="1079">
        <f t="shared" si="413"/>
        <v>0</v>
      </c>
      <c r="AD873" s="899">
        <f t="shared" si="423"/>
        <v>0</v>
      </c>
      <c r="AE873" s="903">
        <f t="shared" si="420"/>
        <v>0</v>
      </c>
      <c r="AF873" s="1080">
        <f t="shared" si="421"/>
        <v>24719508.690000001</v>
      </c>
      <c r="AG873" s="1081">
        <f t="shared" si="414"/>
        <v>24719508.690000001</v>
      </c>
      <c r="AH873" s="1079">
        <f t="shared" si="415"/>
        <v>0</v>
      </c>
      <c r="AI873" s="901">
        <f t="shared" si="429"/>
        <v>0</v>
      </c>
      <c r="AJ873" s="899">
        <f t="shared" si="429"/>
        <v>0</v>
      </c>
      <c r="AK873" s="899">
        <f t="shared" si="429"/>
        <v>0</v>
      </c>
      <c r="AL873" s="1080">
        <f t="shared" si="416"/>
        <v>24938833.450416666</v>
      </c>
      <c r="AM873" s="1079">
        <f t="shared" si="417"/>
        <v>0</v>
      </c>
      <c r="AN873" s="899">
        <f t="shared" si="402"/>
        <v>0</v>
      </c>
      <c r="AO873" s="899">
        <f t="shared" si="403"/>
        <v>0</v>
      </c>
      <c r="AP873" s="899">
        <f t="shared" si="418"/>
        <v>24938833.450416666</v>
      </c>
      <c r="AQ873" s="1081">
        <f t="shared" si="427"/>
        <v>24938833.450416666</v>
      </c>
      <c r="AR873" s="1079">
        <f t="shared" si="410"/>
        <v>0</v>
      </c>
      <c r="AS873" s="153"/>
      <c r="AT873" s="1082"/>
      <c r="AU873" s="523"/>
      <c r="AV873" s="1083" t="str">
        <f t="shared" si="411"/>
        <v>CA</v>
      </c>
      <c r="AW873" s="1083" t="str">
        <f t="shared" si="411"/>
        <v>CL</v>
      </c>
      <c r="AX873" s="1083" t="str">
        <f t="shared" si="411"/>
        <v>AIC</v>
      </c>
      <c r="AY873" s="1083" t="str">
        <f t="shared" si="426"/>
        <v>ERB</v>
      </c>
      <c r="AZ873" s="1083" t="str">
        <f t="shared" si="426"/>
        <v>GRB</v>
      </c>
      <c r="BA873" s="1083" t="str">
        <f t="shared" si="426"/>
        <v>Non-Op</v>
      </c>
      <c r="BC873" s="623"/>
      <c r="BD873" s="623"/>
      <c r="BF873" s="623"/>
      <c r="BG873" s="623"/>
      <c r="BH873" s="623"/>
      <c r="BI873" s="623"/>
      <c r="BJ873" s="623"/>
      <c r="BK873" s="623"/>
      <c r="BL873" s="623"/>
      <c r="BN873" s="634"/>
    </row>
    <row r="874" spans="1:66" s="638" customFormat="1" ht="12" customHeight="1">
      <c r="A874" s="643">
        <v>18609432</v>
      </c>
      <c r="B874" s="644" t="s">
        <v>4109</v>
      </c>
      <c r="C874" s="634" t="s">
        <v>2133</v>
      </c>
      <c r="D874" s="635" t="s">
        <v>3098</v>
      </c>
      <c r="E874" s="635"/>
      <c r="F874" s="634"/>
      <c r="G874" s="635"/>
      <c r="H874" s="1168">
        <v>6743996.0499999998</v>
      </c>
      <c r="I874" s="1168">
        <v>6871540.2300000004</v>
      </c>
      <c r="J874" s="1168">
        <v>7002381.7999999998</v>
      </c>
      <c r="K874" s="1168">
        <v>7154549.9000000004</v>
      </c>
      <c r="L874" s="1168">
        <v>7281682.1500000004</v>
      </c>
      <c r="M874" s="1168">
        <v>7463753.71</v>
      </c>
      <c r="N874" s="1168">
        <v>7581612.8200000003</v>
      </c>
      <c r="O874" s="1168">
        <v>7653182.0700000003</v>
      </c>
      <c r="P874" s="1168">
        <v>7757870.0899999999</v>
      </c>
      <c r="Q874" s="1168">
        <v>7841225.9400000004</v>
      </c>
      <c r="R874" s="1168">
        <v>3998268.32</v>
      </c>
      <c r="S874" s="1168">
        <v>4078962.06</v>
      </c>
      <c r="T874" s="1168">
        <v>4188928.38</v>
      </c>
      <c r="U874" s="567"/>
      <c r="V874" s="567">
        <f t="shared" si="408"/>
        <v>6679290.9420833327</v>
      </c>
      <c r="W874" s="1096"/>
      <c r="X874" s="1097"/>
      <c r="Y874" s="591">
        <f t="shared" si="428"/>
        <v>4188928.38</v>
      </c>
      <c r="Z874" s="899">
        <f t="shared" si="428"/>
        <v>0</v>
      </c>
      <c r="AA874" s="899">
        <f t="shared" si="428"/>
        <v>0</v>
      </c>
      <c r="AB874" s="1080">
        <f t="shared" si="412"/>
        <v>0</v>
      </c>
      <c r="AC874" s="1079">
        <f t="shared" si="413"/>
        <v>0</v>
      </c>
      <c r="AD874" s="899">
        <f t="shared" si="423"/>
        <v>0</v>
      </c>
      <c r="AE874" s="903">
        <f t="shared" si="420"/>
        <v>0</v>
      </c>
      <c r="AF874" s="1080">
        <f t="shared" si="421"/>
        <v>0</v>
      </c>
      <c r="AG874" s="1081">
        <f t="shared" si="414"/>
        <v>0</v>
      </c>
      <c r="AH874" s="1079">
        <f t="shared" si="415"/>
        <v>0</v>
      </c>
      <c r="AI874" s="901">
        <f t="shared" si="429"/>
        <v>6679290.9420833327</v>
      </c>
      <c r="AJ874" s="899">
        <f t="shared" si="429"/>
        <v>0</v>
      </c>
      <c r="AK874" s="899">
        <f t="shared" si="429"/>
        <v>0</v>
      </c>
      <c r="AL874" s="1080">
        <f t="shared" si="416"/>
        <v>0</v>
      </c>
      <c r="AM874" s="1079">
        <f t="shared" si="417"/>
        <v>0</v>
      </c>
      <c r="AN874" s="899">
        <f t="shared" si="402"/>
        <v>0</v>
      </c>
      <c r="AO874" s="899">
        <f t="shared" si="403"/>
        <v>0</v>
      </c>
      <c r="AP874" s="899">
        <f t="shared" si="418"/>
        <v>0</v>
      </c>
      <c r="AQ874" s="1081">
        <f t="shared" si="427"/>
        <v>0</v>
      </c>
      <c r="AR874" s="1079">
        <f t="shared" si="410"/>
        <v>0</v>
      </c>
      <c r="AS874" s="153"/>
      <c r="AT874" s="1082"/>
      <c r="AU874" s="523"/>
      <c r="AV874" s="1083" t="str">
        <f t="shared" si="411"/>
        <v>CA</v>
      </c>
      <c r="AW874" s="1083" t="str">
        <f t="shared" si="411"/>
        <v>CL</v>
      </c>
      <c r="AX874" s="1083" t="str">
        <f t="shared" si="411"/>
        <v>AIC</v>
      </c>
      <c r="AY874" s="1083" t="str">
        <f t="shared" si="426"/>
        <v>ERB</v>
      </c>
      <c r="AZ874" s="1083" t="str">
        <f t="shared" si="426"/>
        <v>GRB</v>
      </c>
      <c r="BA874" s="1083" t="str">
        <f t="shared" si="426"/>
        <v>Non-Op</v>
      </c>
      <c r="BC874" s="623"/>
      <c r="BD874" s="623"/>
      <c r="BF874" s="623"/>
      <c r="BG874" s="623"/>
      <c r="BH874" s="623"/>
      <c r="BI874" s="623"/>
      <c r="BJ874" s="623"/>
      <c r="BK874" s="623"/>
      <c r="BL874" s="623"/>
      <c r="BN874" s="634"/>
    </row>
    <row r="875" spans="1:66" s="638" customFormat="1" ht="12" customHeight="1">
      <c r="A875" s="643">
        <v>18609512</v>
      </c>
      <c r="B875" s="644" t="s">
        <v>4110</v>
      </c>
      <c r="C875" s="634" t="s">
        <v>2134</v>
      </c>
      <c r="D875" s="635" t="s">
        <v>3098</v>
      </c>
      <c r="E875" s="635"/>
      <c r="F875" s="634"/>
      <c r="G875" s="635"/>
      <c r="H875" s="1168">
        <v>120290.64</v>
      </c>
      <c r="I875" s="1168">
        <v>120290.64</v>
      </c>
      <c r="J875" s="1168">
        <v>120290.64</v>
      </c>
      <c r="K875" s="1168">
        <v>120290.64</v>
      </c>
      <c r="L875" s="1168">
        <v>120962.64</v>
      </c>
      <c r="M875" s="1168">
        <v>143951.32</v>
      </c>
      <c r="N875" s="1168">
        <v>144451.32</v>
      </c>
      <c r="O875" s="1168">
        <v>199452.18</v>
      </c>
      <c r="P875" s="1168">
        <v>200771.18</v>
      </c>
      <c r="Q875" s="1168">
        <v>254830.68</v>
      </c>
      <c r="R875" s="1168">
        <v>193732.04</v>
      </c>
      <c r="S875" s="1168">
        <v>218179.39</v>
      </c>
      <c r="T875" s="1168">
        <v>292357.38</v>
      </c>
      <c r="U875" s="567"/>
      <c r="V875" s="567">
        <f t="shared" si="408"/>
        <v>170293.88999999998</v>
      </c>
      <c r="W875" s="1096"/>
      <c r="X875" s="1097"/>
      <c r="Y875" s="591">
        <f t="shared" si="428"/>
        <v>292357.38</v>
      </c>
      <c r="Z875" s="899">
        <f t="shared" si="428"/>
        <v>0</v>
      </c>
      <c r="AA875" s="899">
        <f t="shared" si="428"/>
        <v>0</v>
      </c>
      <c r="AB875" s="1080">
        <f t="shared" si="412"/>
        <v>0</v>
      </c>
      <c r="AC875" s="1079">
        <f t="shared" si="413"/>
        <v>0</v>
      </c>
      <c r="AD875" s="899">
        <f t="shared" si="423"/>
        <v>0</v>
      </c>
      <c r="AE875" s="903">
        <f t="shared" si="420"/>
        <v>0</v>
      </c>
      <c r="AF875" s="1080">
        <f t="shared" si="421"/>
        <v>0</v>
      </c>
      <c r="AG875" s="1081">
        <f t="shared" si="414"/>
        <v>0</v>
      </c>
      <c r="AH875" s="1079">
        <f t="shared" si="415"/>
        <v>0</v>
      </c>
      <c r="AI875" s="901">
        <f t="shared" si="429"/>
        <v>170293.88999999998</v>
      </c>
      <c r="AJ875" s="899">
        <f t="shared" si="429"/>
        <v>0</v>
      </c>
      <c r="AK875" s="899">
        <f t="shared" si="429"/>
        <v>0</v>
      </c>
      <c r="AL875" s="1080">
        <f t="shared" si="416"/>
        <v>0</v>
      </c>
      <c r="AM875" s="1079">
        <f t="shared" si="417"/>
        <v>0</v>
      </c>
      <c r="AN875" s="899">
        <f t="shared" si="402"/>
        <v>0</v>
      </c>
      <c r="AO875" s="899">
        <f t="shared" si="403"/>
        <v>0</v>
      </c>
      <c r="AP875" s="899">
        <f t="shared" si="418"/>
        <v>0</v>
      </c>
      <c r="AQ875" s="1081">
        <f t="shared" si="427"/>
        <v>0</v>
      </c>
      <c r="AR875" s="1079">
        <f t="shared" si="410"/>
        <v>0</v>
      </c>
      <c r="AS875" s="153"/>
      <c r="AT875" s="1082"/>
      <c r="AU875" s="523"/>
      <c r="AV875" s="1083" t="str">
        <f t="shared" si="411"/>
        <v>CA</v>
      </c>
      <c r="AW875" s="1083" t="str">
        <f t="shared" si="411"/>
        <v>CL</v>
      </c>
      <c r="AX875" s="1083" t="str">
        <f t="shared" si="411"/>
        <v>AIC</v>
      </c>
      <c r="AY875" s="1083" t="str">
        <f t="shared" si="426"/>
        <v>ERB</v>
      </c>
      <c r="AZ875" s="1083" t="str">
        <f t="shared" si="426"/>
        <v>GRB</v>
      </c>
      <c r="BA875" s="1083" t="str">
        <f t="shared" si="426"/>
        <v>Non-Op</v>
      </c>
      <c r="BC875" s="623"/>
      <c r="BD875" s="623"/>
      <c r="BF875" s="623"/>
      <c r="BG875" s="623"/>
      <c r="BH875" s="623"/>
      <c r="BI875" s="623"/>
      <c r="BJ875" s="623"/>
      <c r="BK875" s="623"/>
      <c r="BL875" s="623"/>
      <c r="BN875" s="634"/>
    </row>
    <row r="876" spans="1:66" s="638" customFormat="1" ht="12" customHeight="1">
      <c r="A876" s="643">
        <v>18609532</v>
      </c>
      <c r="B876" s="644" t="s">
        <v>4111</v>
      </c>
      <c r="C876" s="634" t="s">
        <v>2135</v>
      </c>
      <c r="D876" s="635" t="s">
        <v>3098</v>
      </c>
      <c r="E876" s="635"/>
      <c r="F876" s="634"/>
      <c r="G876" s="635"/>
      <c r="H876" s="1168">
        <v>1503032.44</v>
      </c>
      <c r="I876" s="1168">
        <v>1509717.44</v>
      </c>
      <c r="J876" s="1168">
        <v>1509717.44</v>
      </c>
      <c r="K876" s="1168">
        <v>1521160.7</v>
      </c>
      <c r="L876" s="1168">
        <v>1541899.3</v>
      </c>
      <c r="M876" s="1168">
        <v>1577350.47</v>
      </c>
      <c r="N876" s="1168">
        <v>1600882.3</v>
      </c>
      <c r="O876" s="1168">
        <v>1608929.98</v>
      </c>
      <c r="P876" s="1168">
        <v>1631313.48</v>
      </c>
      <c r="Q876" s="1168">
        <v>1631313.48</v>
      </c>
      <c r="R876" s="1168">
        <v>384440.59</v>
      </c>
      <c r="S876" s="1168">
        <v>409114.25</v>
      </c>
      <c r="T876" s="1168">
        <v>421381.75</v>
      </c>
      <c r="U876" s="567"/>
      <c r="V876" s="567">
        <f t="shared" si="408"/>
        <v>1324003.8770833334</v>
      </c>
      <c r="W876" s="1096"/>
      <c r="X876" s="1097"/>
      <c r="Y876" s="591">
        <f t="shared" si="428"/>
        <v>421381.75</v>
      </c>
      <c r="Z876" s="899">
        <f t="shared" si="428"/>
        <v>0</v>
      </c>
      <c r="AA876" s="899">
        <f t="shared" si="428"/>
        <v>0</v>
      </c>
      <c r="AB876" s="1080">
        <f t="shared" si="412"/>
        <v>0</v>
      </c>
      <c r="AC876" s="1079">
        <f t="shared" si="413"/>
        <v>0</v>
      </c>
      <c r="AD876" s="899">
        <f t="shared" si="423"/>
        <v>0</v>
      </c>
      <c r="AE876" s="903">
        <f t="shared" si="420"/>
        <v>0</v>
      </c>
      <c r="AF876" s="1080">
        <f t="shared" si="421"/>
        <v>0</v>
      </c>
      <c r="AG876" s="1081">
        <f t="shared" si="414"/>
        <v>0</v>
      </c>
      <c r="AH876" s="1079">
        <f t="shared" si="415"/>
        <v>0</v>
      </c>
      <c r="AI876" s="901">
        <f t="shared" si="429"/>
        <v>1324003.8770833334</v>
      </c>
      <c r="AJ876" s="899">
        <f t="shared" si="429"/>
        <v>0</v>
      </c>
      <c r="AK876" s="899">
        <f t="shared" si="429"/>
        <v>0</v>
      </c>
      <c r="AL876" s="1080">
        <f t="shared" si="416"/>
        <v>0</v>
      </c>
      <c r="AM876" s="1079">
        <f t="shared" si="417"/>
        <v>0</v>
      </c>
      <c r="AN876" s="899">
        <f t="shared" si="402"/>
        <v>0</v>
      </c>
      <c r="AO876" s="899">
        <f t="shared" si="403"/>
        <v>0</v>
      </c>
      <c r="AP876" s="899">
        <f t="shared" si="418"/>
        <v>0</v>
      </c>
      <c r="AQ876" s="1081">
        <f t="shared" si="427"/>
        <v>0</v>
      </c>
      <c r="AR876" s="1079">
        <f t="shared" si="410"/>
        <v>0</v>
      </c>
      <c r="AS876" s="153"/>
      <c r="AT876" s="1082" t="s">
        <v>2781</v>
      </c>
      <c r="AU876" s="523"/>
      <c r="AV876" s="1083" t="str">
        <f t="shared" si="411"/>
        <v>CA</v>
      </c>
      <c r="AW876" s="1083" t="str">
        <f t="shared" si="411"/>
        <v>CL</v>
      </c>
      <c r="AX876" s="1083" t="str">
        <f t="shared" si="411"/>
        <v>AIC</v>
      </c>
      <c r="AY876" s="1083" t="str">
        <f t="shared" si="426"/>
        <v>ERB</v>
      </c>
      <c r="AZ876" s="1083" t="str">
        <f t="shared" si="426"/>
        <v>GRB</v>
      </c>
      <c r="BA876" s="1083" t="str">
        <f t="shared" si="426"/>
        <v>Non-Op</v>
      </c>
      <c r="BC876" s="623"/>
      <c r="BD876" s="623"/>
      <c r="BF876" s="623"/>
      <c r="BG876" s="623"/>
      <c r="BH876" s="623"/>
      <c r="BI876" s="623"/>
      <c r="BJ876" s="623"/>
      <c r="BK876" s="623"/>
      <c r="BL876" s="623"/>
      <c r="BN876" s="634"/>
    </row>
    <row r="877" spans="1:66" s="638" customFormat="1" ht="12" customHeight="1">
      <c r="A877" s="643">
        <v>18609542</v>
      </c>
      <c r="B877" s="644" t="s">
        <v>4112</v>
      </c>
      <c r="C877" s="634" t="s">
        <v>2136</v>
      </c>
      <c r="D877" s="635" t="s">
        <v>3098</v>
      </c>
      <c r="E877" s="635"/>
      <c r="F877" s="634"/>
      <c r="G877" s="635"/>
      <c r="H877" s="1168">
        <v>110212.1</v>
      </c>
      <c r="I877" s="1168">
        <v>110212.1</v>
      </c>
      <c r="J877" s="1168">
        <v>110999.35</v>
      </c>
      <c r="K877" s="1168">
        <v>110999.35</v>
      </c>
      <c r="L877" s="1168">
        <v>116395.85</v>
      </c>
      <c r="M877" s="1168">
        <v>116395.85</v>
      </c>
      <c r="N877" s="1168">
        <v>116395.85</v>
      </c>
      <c r="O877" s="1168">
        <v>116395.85</v>
      </c>
      <c r="P877" s="1168">
        <v>116395.85</v>
      </c>
      <c r="Q877" s="1168">
        <v>116045.84</v>
      </c>
      <c r="R877" s="1168">
        <v>14042.63</v>
      </c>
      <c r="S877" s="1168">
        <v>14042.63</v>
      </c>
      <c r="T877" s="1168">
        <v>14042.63</v>
      </c>
      <c r="U877" s="567"/>
      <c r="V877" s="567">
        <f t="shared" si="408"/>
        <v>93370.70958333333</v>
      </c>
      <c r="W877" s="1096"/>
      <c r="X877" s="1097"/>
      <c r="Y877" s="591">
        <f t="shared" si="428"/>
        <v>14042.63</v>
      </c>
      <c r="Z877" s="899">
        <f t="shared" si="428"/>
        <v>0</v>
      </c>
      <c r="AA877" s="899">
        <f t="shared" si="428"/>
        <v>0</v>
      </c>
      <c r="AB877" s="1080">
        <f t="shared" si="412"/>
        <v>0</v>
      </c>
      <c r="AC877" s="1079">
        <f t="shared" si="413"/>
        <v>0</v>
      </c>
      <c r="AD877" s="899">
        <f t="shared" si="423"/>
        <v>0</v>
      </c>
      <c r="AE877" s="903">
        <f t="shared" si="420"/>
        <v>0</v>
      </c>
      <c r="AF877" s="1080">
        <f t="shared" si="421"/>
        <v>0</v>
      </c>
      <c r="AG877" s="1081">
        <f t="shared" si="414"/>
        <v>0</v>
      </c>
      <c r="AH877" s="1079">
        <f t="shared" si="415"/>
        <v>0</v>
      </c>
      <c r="AI877" s="901">
        <f t="shared" si="429"/>
        <v>93370.70958333333</v>
      </c>
      <c r="AJ877" s="899">
        <f t="shared" si="429"/>
        <v>0</v>
      </c>
      <c r="AK877" s="899">
        <f t="shared" si="429"/>
        <v>0</v>
      </c>
      <c r="AL877" s="1080">
        <f t="shared" si="416"/>
        <v>0</v>
      </c>
      <c r="AM877" s="1079">
        <f t="shared" si="417"/>
        <v>0</v>
      </c>
      <c r="AN877" s="899">
        <f t="shared" si="402"/>
        <v>0</v>
      </c>
      <c r="AO877" s="899">
        <f t="shared" si="403"/>
        <v>0</v>
      </c>
      <c r="AP877" s="899">
        <f t="shared" si="418"/>
        <v>0</v>
      </c>
      <c r="AQ877" s="1081">
        <f t="shared" si="427"/>
        <v>0</v>
      </c>
      <c r="AR877" s="1079">
        <f t="shared" si="410"/>
        <v>0</v>
      </c>
      <c r="AS877" s="153"/>
      <c r="AT877" s="1082" t="s">
        <v>2781</v>
      </c>
      <c r="AU877" s="523"/>
      <c r="AV877" s="1083" t="str">
        <f t="shared" si="411"/>
        <v>CA</v>
      </c>
      <c r="AW877" s="1083" t="str">
        <f t="shared" si="411"/>
        <v>CL</v>
      </c>
      <c r="AX877" s="1083" t="str">
        <f t="shared" si="411"/>
        <v>AIC</v>
      </c>
      <c r="AY877" s="1083" t="str">
        <f t="shared" si="426"/>
        <v>ERB</v>
      </c>
      <c r="AZ877" s="1083" t="str">
        <f t="shared" si="426"/>
        <v>GRB</v>
      </c>
      <c r="BA877" s="1083" t="str">
        <f t="shared" si="426"/>
        <v>Non-Op</v>
      </c>
      <c r="BC877" s="623"/>
      <c r="BD877" s="623"/>
      <c r="BF877" s="623"/>
      <c r="BG877" s="623"/>
      <c r="BH877" s="623"/>
      <c r="BI877" s="623"/>
      <c r="BJ877" s="623"/>
      <c r="BK877" s="623"/>
      <c r="BL877" s="623"/>
      <c r="BN877" s="634"/>
    </row>
    <row r="878" spans="1:66" s="638" customFormat="1" ht="12" customHeight="1">
      <c r="A878" s="643">
        <v>18609572</v>
      </c>
      <c r="B878" s="644" t="s">
        <v>4113</v>
      </c>
      <c r="C878" s="634" t="s">
        <v>2137</v>
      </c>
      <c r="D878" s="635" t="s">
        <v>1384</v>
      </c>
      <c r="E878" s="635"/>
      <c r="F878" s="634"/>
      <c r="G878" s="635"/>
      <c r="H878" s="1168">
        <v>1237788.67</v>
      </c>
      <c r="I878" s="1168">
        <v>1237788.67</v>
      </c>
      <c r="J878" s="1168">
        <v>1237788.67</v>
      </c>
      <c r="K878" s="1168">
        <v>1227751.8700000001</v>
      </c>
      <c r="L878" s="1168">
        <v>1227751.8700000001</v>
      </c>
      <c r="M878" s="1168">
        <v>1227751.8700000001</v>
      </c>
      <c r="N878" s="1168">
        <v>1226433.75</v>
      </c>
      <c r="O878" s="1168">
        <v>1226433.75</v>
      </c>
      <c r="P878" s="1168">
        <v>1226433.75</v>
      </c>
      <c r="Q878" s="1168">
        <v>1239970.67</v>
      </c>
      <c r="R878" s="1168">
        <v>1239970.67</v>
      </c>
      <c r="S878" s="1168">
        <v>1239970.67</v>
      </c>
      <c r="T878" s="1168">
        <v>1262832.49</v>
      </c>
      <c r="U878" s="567"/>
      <c r="V878" s="567">
        <f t="shared" ref="V878:V944" si="431">(H878+T878+SUM(I878:S878)*2)/24</f>
        <v>1234029.7324999999</v>
      </c>
      <c r="W878" s="1084"/>
      <c r="X878" s="1085"/>
      <c r="Y878" s="591">
        <f t="shared" si="428"/>
        <v>0</v>
      </c>
      <c r="Z878" s="899">
        <f t="shared" si="428"/>
        <v>0</v>
      </c>
      <c r="AA878" s="899">
        <f t="shared" si="428"/>
        <v>0</v>
      </c>
      <c r="AB878" s="1080">
        <f t="shared" si="412"/>
        <v>1262832.49</v>
      </c>
      <c r="AC878" s="1079">
        <f t="shared" si="413"/>
        <v>0</v>
      </c>
      <c r="AD878" s="899">
        <f t="shared" si="423"/>
        <v>0</v>
      </c>
      <c r="AE878" s="903">
        <f t="shared" si="420"/>
        <v>0</v>
      </c>
      <c r="AF878" s="1080">
        <f t="shared" si="421"/>
        <v>1262832.49</v>
      </c>
      <c r="AG878" s="1081">
        <f t="shared" si="414"/>
        <v>1262832.49</v>
      </c>
      <c r="AH878" s="1079">
        <f t="shared" si="415"/>
        <v>0</v>
      </c>
      <c r="AI878" s="901">
        <f t="shared" si="429"/>
        <v>0</v>
      </c>
      <c r="AJ878" s="899">
        <f t="shared" si="429"/>
        <v>0</v>
      </c>
      <c r="AK878" s="899">
        <f t="shared" si="429"/>
        <v>0</v>
      </c>
      <c r="AL878" s="1080">
        <f t="shared" si="416"/>
        <v>1234029.7324999999</v>
      </c>
      <c r="AM878" s="1079">
        <f t="shared" si="417"/>
        <v>0</v>
      </c>
      <c r="AN878" s="899">
        <f t="shared" si="402"/>
        <v>0</v>
      </c>
      <c r="AO878" s="899">
        <f t="shared" si="403"/>
        <v>0</v>
      </c>
      <c r="AP878" s="899">
        <f t="shared" si="418"/>
        <v>1234029.7324999999</v>
      </c>
      <c r="AQ878" s="1081">
        <f t="shared" si="427"/>
        <v>1234029.7324999999</v>
      </c>
      <c r="AR878" s="1079">
        <f t="shared" si="410"/>
        <v>0</v>
      </c>
      <c r="AS878" s="153"/>
      <c r="AT878" s="1082" t="s">
        <v>2781</v>
      </c>
      <c r="AU878" s="523"/>
      <c r="AV878" s="1083" t="str">
        <f t="shared" si="411"/>
        <v>CA</v>
      </c>
      <c r="AW878" s="1083" t="str">
        <f t="shared" si="411"/>
        <v>CL</v>
      </c>
      <c r="AX878" s="1083" t="str">
        <f t="shared" si="411"/>
        <v>AIC</v>
      </c>
      <c r="AY878" s="1083" t="str">
        <f t="shared" si="426"/>
        <v>ERB</v>
      </c>
      <c r="AZ878" s="1083" t="str">
        <f t="shared" si="426"/>
        <v>GRB</v>
      </c>
      <c r="BA878" s="1083" t="str">
        <f t="shared" si="426"/>
        <v>Non-Op</v>
      </c>
      <c r="BC878" s="623"/>
      <c r="BD878" s="623"/>
      <c r="BF878" s="623"/>
      <c r="BG878" s="623"/>
      <c r="BH878" s="623"/>
      <c r="BI878" s="623"/>
      <c r="BJ878" s="623"/>
      <c r="BK878" s="623"/>
      <c r="BL878" s="623"/>
      <c r="BN878" s="634"/>
    </row>
    <row r="879" spans="1:66" s="638" customFormat="1" ht="12" customHeight="1">
      <c r="A879" s="643">
        <v>18609582</v>
      </c>
      <c r="B879" s="644" t="s">
        <v>4114</v>
      </c>
      <c r="C879" s="634" t="s">
        <v>2138</v>
      </c>
      <c r="D879" s="635" t="s">
        <v>1384</v>
      </c>
      <c r="E879" s="635"/>
      <c r="F879" s="634"/>
      <c r="G879" s="635"/>
      <c r="H879" s="1168">
        <v>561500</v>
      </c>
      <c r="I879" s="1168">
        <v>561500</v>
      </c>
      <c r="J879" s="1168">
        <v>561500</v>
      </c>
      <c r="K879" s="1168">
        <v>561500</v>
      </c>
      <c r="L879" s="1168">
        <v>561500</v>
      </c>
      <c r="M879" s="1168">
        <v>561500</v>
      </c>
      <c r="N879" s="1168">
        <v>561500</v>
      </c>
      <c r="O879" s="1168">
        <v>561500</v>
      </c>
      <c r="P879" s="1168">
        <v>561500</v>
      </c>
      <c r="Q879" s="1168">
        <v>550500</v>
      </c>
      <c r="R879" s="1168">
        <v>550500</v>
      </c>
      <c r="S879" s="1168">
        <v>550500</v>
      </c>
      <c r="T879" s="1168">
        <v>572000</v>
      </c>
      <c r="U879" s="567"/>
      <c r="V879" s="567">
        <f t="shared" si="431"/>
        <v>559187.5</v>
      </c>
      <c r="W879" s="1084"/>
      <c r="X879" s="1085"/>
      <c r="Y879" s="591">
        <f t="shared" si="428"/>
        <v>0</v>
      </c>
      <c r="Z879" s="899">
        <f t="shared" si="428"/>
        <v>0</v>
      </c>
      <c r="AA879" s="899">
        <f t="shared" si="428"/>
        <v>0</v>
      </c>
      <c r="AB879" s="1080">
        <f t="shared" si="412"/>
        <v>572000</v>
      </c>
      <c r="AC879" s="1079">
        <f t="shared" si="413"/>
        <v>0</v>
      </c>
      <c r="AD879" s="899">
        <f t="shared" si="423"/>
        <v>0</v>
      </c>
      <c r="AE879" s="903">
        <f t="shared" si="420"/>
        <v>0</v>
      </c>
      <c r="AF879" s="1080">
        <f t="shared" si="421"/>
        <v>572000</v>
      </c>
      <c r="AG879" s="1081">
        <f t="shared" si="414"/>
        <v>572000</v>
      </c>
      <c r="AH879" s="1079">
        <f t="shared" si="415"/>
        <v>0</v>
      </c>
      <c r="AI879" s="901">
        <f t="shared" si="429"/>
        <v>0</v>
      </c>
      <c r="AJ879" s="899">
        <f t="shared" si="429"/>
        <v>0</v>
      </c>
      <c r="AK879" s="899">
        <f t="shared" si="429"/>
        <v>0</v>
      </c>
      <c r="AL879" s="1080">
        <f t="shared" si="416"/>
        <v>559187.5</v>
      </c>
      <c r="AM879" s="1079">
        <f t="shared" si="417"/>
        <v>0</v>
      </c>
      <c r="AN879" s="899">
        <f t="shared" si="402"/>
        <v>0</v>
      </c>
      <c r="AO879" s="899">
        <f t="shared" si="403"/>
        <v>0</v>
      </c>
      <c r="AP879" s="899">
        <f t="shared" si="418"/>
        <v>559187.5</v>
      </c>
      <c r="AQ879" s="1081">
        <f t="shared" si="427"/>
        <v>559187.5</v>
      </c>
      <c r="AR879" s="1079">
        <f t="shared" ref="AR879:AR952" si="432">AQ879-AL879</f>
        <v>0</v>
      </c>
      <c r="AS879" s="153"/>
      <c r="AT879" s="1082" t="s">
        <v>2781</v>
      </c>
      <c r="AU879" s="523"/>
      <c r="AV879" s="1083" t="str">
        <f t="shared" ref="AV879:AX952" si="433">IF(VALUE(Y879),AV$7,IF(ISBLANK(Y879),"",AV$7))</f>
        <v>CA</v>
      </c>
      <c r="AW879" s="1083" t="str">
        <f t="shared" si="433"/>
        <v>CL</v>
      </c>
      <c r="AX879" s="1083" t="str">
        <f t="shared" si="433"/>
        <v>AIC</v>
      </c>
      <c r="AY879" s="1083" t="str">
        <f t="shared" si="426"/>
        <v>ERB</v>
      </c>
      <c r="AZ879" s="1083" t="str">
        <f t="shared" si="426"/>
        <v>GRB</v>
      </c>
      <c r="BA879" s="1083" t="str">
        <f t="shared" si="426"/>
        <v>Non-Op</v>
      </c>
      <c r="BC879" s="623"/>
      <c r="BD879" s="623"/>
      <c r="BF879" s="623"/>
      <c r="BG879" s="623"/>
      <c r="BH879" s="623"/>
      <c r="BI879" s="623"/>
      <c r="BJ879" s="623"/>
      <c r="BK879" s="623"/>
      <c r="BL879" s="623"/>
      <c r="BN879" s="634"/>
    </row>
    <row r="880" spans="1:66" s="638" customFormat="1" ht="12" customHeight="1">
      <c r="A880" s="643">
        <v>18609592</v>
      </c>
      <c r="B880" s="644" t="s">
        <v>4115</v>
      </c>
      <c r="C880" s="634" t="s">
        <v>2139</v>
      </c>
      <c r="D880" s="635" t="s">
        <v>1384</v>
      </c>
      <c r="E880" s="635"/>
      <c r="F880" s="634"/>
      <c r="G880" s="635"/>
      <c r="H880" s="1168">
        <v>2472221.25</v>
      </c>
      <c r="I880" s="1168">
        <v>2472221.25</v>
      </c>
      <c r="J880" s="1168">
        <v>2472221.25</v>
      </c>
      <c r="K880" s="1168">
        <v>2472221.25</v>
      </c>
      <c r="L880" s="1168">
        <v>2472221.25</v>
      </c>
      <c r="M880" s="1168">
        <v>2472221.25</v>
      </c>
      <c r="N880" s="1168">
        <v>2472221.25</v>
      </c>
      <c r="O880" s="1168">
        <v>2472221.25</v>
      </c>
      <c r="P880" s="1168">
        <v>2472221.25</v>
      </c>
      <c r="Q880" s="1168">
        <v>2474745.2000000002</v>
      </c>
      <c r="R880" s="1168">
        <v>2474745.2000000002</v>
      </c>
      <c r="S880" s="1168">
        <v>2474745.2000000002</v>
      </c>
      <c r="T880" s="1168">
        <v>2467091.7799999998</v>
      </c>
      <c r="U880" s="567"/>
      <c r="V880" s="567">
        <f t="shared" si="431"/>
        <v>2472638.509583333</v>
      </c>
      <c r="W880" s="1084"/>
      <c r="X880" s="1085"/>
      <c r="Y880" s="591">
        <f t="shared" si="428"/>
        <v>0</v>
      </c>
      <c r="Z880" s="899">
        <f t="shared" si="428"/>
        <v>0</v>
      </c>
      <c r="AA880" s="899">
        <f t="shared" si="428"/>
        <v>0</v>
      </c>
      <c r="AB880" s="1080">
        <f t="shared" si="412"/>
        <v>2467091.7799999998</v>
      </c>
      <c r="AC880" s="1079">
        <f t="shared" si="413"/>
        <v>0</v>
      </c>
      <c r="AD880" s="899">
        <f t="shared" si="423"/>
        <v>0</v>
      </c>
      <c r="AE880" s="903">
        <f t="shared" si="420"/>
        <v>0</v>
      </c>
      <c r="AF880" s="1080">
        <f t="shared" si="421"/>
        <v>2467091.7799999998</v>
      </c>
      <c r="AG880" s="1081">
        <f t="shared" si="414"/>
        <v>2467091.7799999998</v>
      </c>
      <c r="AH880" s="1079">
        <f t="shared" si="415"/>
        <v>0</v>
      </c>
      <c r="AI880" s="901">
        <f t="shared" si="429"/>
        <v>0</v>
      </c>
      <c r="AJ880" s="899">
        <f t="shared" si="429"/>
        <v>0</v>
      </c>
      <c r="AK880" s="899">
        <f t="shared" si="429"/>
        <v>0</v>
      </c>
      <c r="AL880" s="1080">
        <f t="shared" si="416"/>
        <v>2472638.509583333</v>
      </c>
      <c r="AM880" s="1079">
        <f t="shared" si="417"/>
        <v>0</v>
      </c>
      <c r="AN880" s="899">
        <f t="shared" ref="AN880:AN943" si="434">IF($D880=AN$5,$V880,IF($D880=AN$4, $V880*$AK$1,0))</f>
        <v>0</v>
      </c>
      <c r="AO880" s="899">
        <f t="shared" ref="AO880:AO943" si="435">IF($D880=AO$5,$V880,IF($D880=AO$4, $V880*$AK$2,0))</f>
        <v>0</v>
      </c>
      <c r="AP880" s="899">
        <f t="shared" si="418"/>
        <v>2472638.509583333</v>
      </c>
      <c r="AQ880" s="1081">
        <f t="shared" si="427"/>
        <v>2472638.509583333</v>
      </c>
      <c r="AR880" s="1079">
        <f t="shared" si="432"/>
        <v>0</v>
      </c>
      <c r="AS880" s="153"/>
      <c r="AT880" s="1082" t="s">
        <v>2781</v>
      </c>
      <c r="AU880" s="523"/>
      <c r="AV880" s="1083" t="str">
        <f t="shared" si="433"/>
        <v>CA</v>
      </c>
      <c r="AW880" s="1083" t="str">
        <f t="shared" si="433"/>
        <v>CL</v>
      </c>
      <c r="AX880" s="1083" t="str">
        <f t="shared" si="433"/>
        <v>AIC</v>
      </c>
      <c r="AY880" s="1083" t="str">
        <f t="shared" si="426"/>
        <v>ERB</v>
      </c>
      <c r="AZ880" s="1083" t="str">
        <f t="shared" si="426"/>
        <v>GRB</v>
      </c>
      <c r="BA880" s="1083" t="str">
        <f t="shared" si="426"/>
        <v>Non-Op</v>
      </c>
      <c r="BC880" s="623"/>
      <c r="BD880" s="623"/>
      <c r="BF880" s="623"/>
      <c r="BG880" s="623"/>
      <c r="BH880" s="623"/>
      <c r="BI880" s="623"/>
      <c r="BJ880" s="623"/>
      <c r="BK880" s="623"/>
      <c r="BL880" s="623"/>
      <c r="BN880" s="634"/>
    </row>
    <row r="881" spans="1:66" s="638" customFormat="1" ht="12" customHeight="1">
      <c r="A881" s="643">
        <v>18609602</v>
      </c>
      <c r="B881" s="644" t="s">
        <v>4116</v>
      </c>
      <c r="C881" s="634" t="s">
        <v>2140</v>
      </c>
      <c r="D881" s="635" t="s">
        <v>1384</v>
      </c>
      <c r="E881" s="635"/>
      <c r="F881" s="634"/>
      <c r="G881" s="635"/>
      <c r="H881" s="1168">
        <v>89740</v>
      </c>
      <c r="I881" s="1168">
        <v>89740</v>
      </c>
      <c r="J881" s="1168">
        <v>89740</v>
      </c>
      <c r="K881" s="1168">
        <v>89740</v>
      </c>
      <c r="L881" s="1168">
        <v>89740</v>
      </c>
      <c r="M881" s="1168">
        <v>89740</v>
      </c>
      <c r="N881" s="1168">
        <v>89740</v>
      </c>
      <c r="O881" s="1168">
        <v>89740</v>
      </c>
      <c r="P881" s="1168">
        <v>89740</v>
      </c>
      <c r="Q881" s="1168">
        <v>239000</v>
      </c>
      <c r="R881" s="1168">
        <v>239000</v>
      </c>
      <c r="S881" s="1168">
        <v>239000</v>
      </c>
      <c r="T881" s="1168">
        <v>91000</v>
      </c>
      <c r="U881" s="567"/>
      <c r="V881" s="567">
        <f t="shared" si="431"/>
        <v>127107.5</v>
      </c>
      <c r="W881" s="1084"/>
      <c r="X881" s="1085"/>
      <c r="Y881" s="591">
        <f t="shared" ref="Y881:AA902" si="436">IF($D881=Y$5,$T881,0)</f>
        <v>0</v>
      </c>
      <c r="Z881" s="899">
        <f t="shared" si="436"/>
        <v>0</v>
      </c>
      <c r="AA881" s="899">
        <f t="shared" si="436"/>
        <v>0</v>
      </c>
      <c r="AB881" s="1080">
        <f t="shared" ref="AB881:AB954" si="437">T881-SUM(Y881:AA881)</f>
        <v>91000</v>
      </c>
      <c r="AC881" s="1079">
        <f t="shared" ref="AC881:AC954" si="438">T881-SUM(Y881:AA881)-AB881</f>
        <v>0</v>
      </c>
      <c r="AD881" s="899">
        <f t="shared" si="423"/>
        <v>0</v>
      </c>
      <c r="AE881" s="903">
        <f t="shared" si="420"/>
        <v>0</v>
      </c>
      <c r="AF881" s="1080">
        <f t="shared" si="421"/>
        <v>91000</v>
      </c>
      <c r="AG881" s="1081">
        <f t="shared" ref="AG881:AG954" si="439">SUM(AD881:AF881)</f>
        <v>91000</v>
      </c>
      <c r="AH881" s="1079">
        <f t="shared" ref="AH881:AH954" si="440">AG881-AB881</f>
        <v>0</v>
      </c>
      <c r="AI881" s="901">
        <f t="shared" si="429"/>
        <v>0</v>
      </c>
      <c r="AJ881" s="899">
        <f t="shared" si="429"/>
        <v>0</v>
      </c>
      <c r="AK881" s="899">
        <f t="shared" si="429"/>
        <v>0</v>
      </c>
      <c r="AL881" s="1080">
        <f t="shared" ref="AL881:AL954" si="441">V881-SUM(AI881:AK881)</f>
        <v>127107.5</v>
      </c>
      <c r="AM881" s="1079">
        <f t="shared" ref="AM881:AM954" si="442">V881-SUM(AI881:AK881)-AL881</f>
        <v>0</v>
      </c>
      <c r="AN881" s="899">
        <f t="shared" si="434"/>
        <v>0</v>
      </c>
      <c r="AO881" s="899">
        <f t="shared" si="435"/>
        <v>0</v>
      </c>
      <c r="AP881" s="899">
        <f t="shared" ref="AP881:AP954" si="443">IF($D881=AP$5,$V881,IF($D881=AP$4, $V881*$AL$2,0))</f>
        <v>127107.5</v>
      </c>
      <c r="AQ881" s="1081">
        <f t="shared" si="427"/>
        <v>127107.5</v>
      </c>
      <c r="AR881" s="1079">
        <f t="shared" si="432"/>
        <v>0</v>
      </c>
      <c r="AS881" s="153"/>
      <c r="AT881" s="1082" t="s">
        <v>2781</v>
      </c>
      <c r="AU881" s="523"/>
      <c r="AV881" s="1083" t="str">
        <f t="shared" si="433"/>
        <v>CA</v>
      </c>
      <c r="AW881" s="1083" t="str">
        <f t="shared" si="433"/>
        <v>CL</v>
      </c>
      <c r="AX881" s="1083" t="str">
        <f t="shared" si="433"/>
        <v>AIC</v>
      </c>
      <c r="AY881" s="1083" t="str">
        <f t="shared" si="426"/>
        <v>ERB</v>
      </c>
      <c r="AZ881" s="1083" t="str">
        <f t="shared" si="426"/>
        <v>GRB</v>
      </c>
      <c r="BA881" s="1083" t="str">
        <f t="shared" si="426"/>
        <v>Non-Op</v>
      </c>
      <c r="BC881" s="623"/>
      <c r="BD881" s="623"/>
      <c r="BF881" s="623"/>
      <c r="BG881" s="623"/>
      <c r="BH881" s="623"/>
      <c r="BI881" s="623"/>
      <c r="BJ881" s="623"/>
      <c r="BK881" s="623"/>
      <c r="BL881" s="623"/>
      <c r="BN881" s="634"/>
    </row>
    <row r="882" spans="1:66" s="638" customFormat="1" ht="12" customHeight="1">
      <c r="A882" s="643">
        <v>18609622</v>
      </c>
      <c r="B882" s="644" t="s">
        <v>4117</v>
      </c>
      <c r="C882" s="634" t="s">
        <v>2141</v>
      </c>
      <c r="D882" s="635" t="s">
        <v>1384</v>
      </c>
      <c r="E882" s="635"/>
      <c r="F882" s="634"/>
      <c r="G882" s="635"/>
      <c r="H882" s="1168">
        <v>1264975.5</v>
      </c>
      <c r="I882" s="1168">
        <v>1264975.5</v>
      </c>
      <c r="J882" s="1168">
        <v>1264975.5</v>
      </c>
      <c r="K882" s="1168">
        <v>1264975.5</v>
      </c>
      <c r="L882" s="1168">
        <v>1264975.5</v>
      </c>
      <c r="M882" s="1168">
        <v>1264975.5</v>
      </c>
      <c r="N882" s="1168">
        <v>1745839.32</v>
      </c>
      <c r="O882" s="1168">
        <v>1745839.32</v>
      </c>
      <c r="P882" s="1168">
        <v>1745839.32</v>
      </c>
      <c r="Q882" s="1168">
        <v>1659620.64</v>
      </c>
      <c r="R882" s="1168">
        <v>1659620.64</v>
      </c>
      <c r="S882" s="1168">
        <v>1659620.64</v>
      </c>
      <c r="T882" s="1168">
        <v>1166044.6599999999</v>
      </c>
      <c r="U882" s="567"/>
      <c r="V882" s="567">
        <f t="shared" si="431"/>
        <v>1479730.6216666668</v>
      </c>
      <c r="W882" s="1084"/>
      <c r="X882" s="1085"/>
      <c r="Y882" s="591">
        <f t="shared" si="436"/>
        <v>0</v>
      </c>
      <c r="Z882" s="899">
        <f t="shared" si="436"/>
        <v>0</v>
      </c>
      <c r="AA882" s="899">
        <f t="shared" si="436"/>
        <v>0</v>
      </c>
      <c r="AB882" s="1080">
        <f t="shared" si="437"/>
        <v>1166044.6599999999</v>
      </c>
      <c r="AC882" s="1079">
        <f t="shared" si="438"/>
        <v>0</v>
      </c>
      <c r="AD882" s="899">
        <f t="shared" si="423"/>
        <v>0</v>
      </c>
      <c r="AE882" s="903">
        <f t="shared" si="420"/>
        <v>0</v>
      </c>
      <c r="AF882" s="1080">
        <f t="shared" si="421"/>
        <v>1166044.6599999999</v>
      </c>
      <c r="AG882" s="1081">
        <f t="shared" si="439"/>
        <v>1166044.6599999999</v>
      </c>
      <c r="AH882" s="1079">
        <f t="shared" si="440"/>
        <v>0</v>
      </c>
      <c r="AI882" s="901">
        <f t="shared" si="429"/>
        <v>0</v>
      </c>
      <c r="AJ882" s="899">
        <f t="shared" si="429"/>
        <v>0</v>
      </c>
      <c r="AK882" s="899">
        <f t="shared" si="429"/>
        <v>0</v>
      </c>
      <c r="AL882" s="1080">
        <f t="shared" si="441"/>
        <v>1479730.6216666668</v>
      </c>
      <c r="AM882" s="1079">
        <f t="shared" si="442"/>
        <v>0</v>
      </c>
      <c r="AN882" s="899">
        <f t="shared" si="434"/>
        <v>0</v>
      </c>
      <c r="AO882" s="899">
        <f t="shared" si="435"/>
        <v>0</v>
      </c>
      <c r="AP882" s="899">
        <f t="shared" si="443"/>
        <v>1479730.6216666668</v>
      </c>
      <c r="AQ882" s="1081">
        <f t="shared" si="427"/>
        <v>1479730.6216666668</v>
      </c>
      <c r="AR882" s="1079">
        <f t="shared" si="432"/>
        <v>0</v>
      </c>
      <c r="AS882" s="153"/>
      <c r="AT882" s="1082" t="s">
        <v>2781</v>
      </c>
      <c r="AU882" s="523"/>
      <c r="AV882" s="1083" t="str">
        <f t="shared" si="433"/>
        <v>CA</v>
      </c>
      <c r="AW882" s="1083" t="str">
        <f t="shared" si="433"/>
        <v>CL</v>
      </c>
      <c r="AX882" s="1083" t="str">
        <f t="shared" si="433"/>
        <v>AIC</v>
      </c>
      <c r="AY882" s="1083" t="str">
        <f t="shared" si="426"/>
        <v>ERB</v>
      </c>
      <c r="AZ882" s="1083" t="str">
        <f t="shared" si="426"/>
        <v>GRB</v>
      </c>
      <c r="BA882" s="1083" t="str">
        <f t="shared" si="426"/>
        <v>Non-Op</v>
      </c>
      <c r="BC882" s="623"/>
      <c r="BD882" s="623"/>
      <c r="BF882" s="623"/>
      <c r="BG882" s="623"/>
      <c r="BH882" s="623"/>
      <c r="BI882" s="623"/>
      <c r="BJ882" s="623"/>
      <c r="BK882" s="623"/>
      <c r="BL882" s="623"/>
      <c r="BN882" s="634"/>
    </row>
    <row r="883" spans="1:66" s="638" customFormat="1" ht="12" customHeight="1">
      <c r="A883" s="643">
        <v>18609642</v>
      </c>
      <c r="B883" s="644" t="s">
        <v>4118</v>
      </c>
      <c r="C883" s="634" t="s">
        <v>2142</v>
      </c>
      <c r="D883" s="635" t="s">
        <v>1384</v>
      </c>
      <c r="E883" s="635"/>
      <c r="F883" s="634"/>
      <c r="G883" s="635"/>
      <c r="H883" s="1168">
        <v>7635695.2300000004</v>
      </c>
      <c r="I883" s="1168">
        <v>7635695.2300000004</v>
      </c>
      <c r="J883" s="1168">
        <v>7635695.2300000004</v>
      </c>
      <c r="K883" s="1168">
        <v>7601985.7300000004</v>
      </c>
      <c r="L883" s="1168">
        <v>7601985.7300000004</v>
      </c>
      <c r="M883" s="1168">
        <v>7601985.7300000004</v>
      </c>
      <c r="N883" s="1168">
        <v>7535507.5899999999</v>
      </c>
      <c r="O883" s="1168">
        <v>7535507.5899999999</v>
      </c>
      <c r="P883" s="1168">
        <v>7535507.5899999999</v>
      </c>
      <c r="Q883" s="1168">
        <v>7561622.1100000003</v>
      </c>
      <c r="R883" s="1168">
        <v>7561622.1100000003</v>
      </c>
      <c r="S883" s="1168">
        <v>7561622.1100000003</v>
      </c>
      <c r="T883" s="1168">
        <v>7671643.5</v>
      </c>
      <c r="U883" s="567"/>
      <c r="V883" s="567">
        <f t="shared" si="431"/>
        <v>7585200.5095833344</v>
      </c>
      <c r="W883" s="1084"/>
      <c r="X883" s="1085"/>
      <c r="Y883" s="591">
        <f t="shared" si="436"/>
        <v>0</v>
      </c>
      <c r="Z883" s="899">
        <f t="shared" si="436"/>
        <v>0</v>
      </c>
      <c r="AA883" s="899">
        <f t="shared" si="436"/>
        <v>0</v>
      </c>
      <c r="AB883" s="1080">
        <f t="shared" si="437"/>
        <v>7671643.5</v>
      </c>
      <c r="AC883" s="1079">
        <f t="shared" si="438"/>
        <v>0</v>
      </c>
      <c r="AD883" s="899">
        <f t="shared" si="423"/>
        <v>0</v>
      </c>
      <c r="AE883" s="903">
        <f t="shared" si="420"/>
        <v>0</v>
      </c>
      <c r="AF883" s="1080">
        <f t="shared" si="421"/>
        <v>7671643.5</v>
      </c>
      <c r="AG883" s="1081">
        <f t="shared" si="439"/>
        <v>7671643.5</v>
      </c>
      <c r="AH883" s="1079">
        <f t="shared" si="440"/>
        <v>0</v>
      </c>
      <c r="AI883" s="901">
        <f t="shared" si="429"/>
        <v>0</v>
      </c>
      <c r="AJ883" s="899">
        <f t="shared" si="429"/>
        <v>0</v>
      </c>
      <c r="AK883" s="899">
        <f t="shared" si="429"/>
        <v>0</v>
      </c>
      <c r="AL883" s="1080">
        <f t="shared" si="441"/>
        <v>7585200.5095833344</v>
      </c>
      <c r="AM883" s="1079">
        <f t="shared" si="442"/>
        <v>0</v>
      </c>
      <c r="AN883" s="899">
        <f t="shared" si="434"/>
        <v>0</v>
      </c>
      <c r="AO883" s="899">
        <f t="shared" si="435"/>
        <v>0</v>
      </c>
      <c r="AP883" s="899">
        <f t="shared" si="443"/>
        <v>7585200.5095833344</v>
      </c>
      <c r="AQ883" s="1081">
        <f t="shared" si="427"/>
        <v>7585200.5095833344</v>
      </c>
      <c r="AR883" s="1079">
        <f t="shared" si="432"/>
        <v>0</v>
      </c>
      <c r="AS883" s="153"/>
      <c r="AT883" s="1082" t="s">
        <v>2781</v>
      </c>
      <c r="AU883" s="523"/>
      <c r="AV883" s="1083" t="str">
        <f t="shared" si="433"/>
        <v>CA</v>
      </c>
      <c r="AW883" s="1083" t="str">
        <f t="shared" si="433"/>
        <v>CL</v>
      </c>
      <c r="AX883" s="1083" t="str">
        <f t="shared" si="433"/>
        <v>AIC</v>
      </c>
      <c r="AY883" s="1083" t="str">
        <f t="shared" si="426"/>
        <v>ERB</v>
      </c>
      <c r="AZ883" s="1083" t="str">
        <f t="shared" si="426"/>
        <v>GRB</v>
      </c>
      <c r="BA883" s="1083" t="str">
        <f t="shared" si="426"/>
        <v>Non-Op</v>
      </c>
      <c r="BC883" s="623"/>
      <c r="BD883" s="623"/>
      <c r="BF883" s="623"/>
      <c r="BG883" s="623"/>
      <c r="BH883" s="623"/>
      <c r="BI883" s="623"/>
      <c r="BJ883" s="623"/>
      <c r="BK883" s="623"/>
      <c r="BL883" s="623"/>
      <c r="BN883" s="634"/>
    </row>
    <row r="884" spans="1:66" s="638" customFormat="1" ht="12" customHeight="1">
      <c r="A884" s="643">
        <v>18609652</v>
      </c>
      <c r="B884" s="644" t="s">
        <v>4119</v>
      </c>
      <c r="C884" s="634" t="s">
        <v>2143</v>
      </c>
      <c r="D884" s="635" t="s">
        <v>1384</v>
      </c>
      <c r="E884" s="635"/>
      <c r="F884" s="634"/>
      <c r="G884" s="635"/>
      <c r="H884" s="1168">
        <v>1987415</v>
      </c>
      <c r="I884" s="1168">
        <v>1987415</v>
      </c>
      <c r="J884" s="1168">
        <v>1987415</v>
      </c>
      <c r="K884" s="1168">
        <v>1969286.74</v>
      </c>
      <c r="L884" s="1168">
        <v>1969286.74</v>
      </c>
      <c r="M884" s="1168">
        <v>1969286.74</v>
      </c>
      <c r="N884" s="1168">
        <v>1889565.14</v>
      </c>
      <c r="O884" s="1168">
        <v>1889565.14</v>
      </c>
      <c r="P884" s="1168">
        <v>1889565.14</v>
      </c>
      <c r="Q884" s="1168">
        <v>2349568.8199999998</v>
      </c>
      <c r="R884" s="1168">
        <v>2349568.8199999998</v>
      </c>
      <c r="S884" s="1168">
        <v>2349568.8199999998</v>
      </c>
      <c r="T884" s="1168">
        <v>4645677.07</v>
      </c>
      <c r="U884" s="567"/>
      <c r="V884" s="567">
        <f t="shared" si="431"/>
        <v>2159719.8445833335</v>
      </c>
      <c r="W884" s="1084"/>
      <c r="X884" s="1085"/>
      <c r="Y884" s="591">
        <f t="shared" si="436"/>
        <v>0</v>
      </c>
      <c r="Z884" s="899">
        <f t="shared" si="436"/>
        <v>0</v>
      </c>
      <c r="AA884" s="899">
        <f t="shared" si="436"/>
        <v>0</v>
      </c>
      <c r="AB884" s="1080">
        <f t="shared" si="437"/>
        <v>4645677.07</v>
      </c>
      <c r="AC884" s="1079">
        <f t="shared" si="438"/>
        <v>0</v>
      </c>
      <c r="AD884" s="899">
        <f t="shared" si="423"/>
        <v>0</v>
      </c>
      <c r="AE884" s="903">
        <f t="shared" si="420"/>
        <v>0</v>
      </c>
      <c r="AF884" s="1080">
        <f t="shared" si="421"/>
        <v>4645677.07</v>
      </c>
      <c r="AG884" s="1081">
        <f t="shared" si="439"/>
        <v>4645677.07</v>
      </c>
      <c r="AH884" s="1079">
        <f t="shared" si="440"/>
        <v>0</v>
      </c>
      <c r="AI884" s="901">
        <f t="shared" si="429"/>
        <v>0</v>
      </c>
      <c r="AJ884" s="899">
        <f t="shared" si="429"/>
        <v>0</v>
      </c>
      <c r="AK884" s="899">
        <f t="shared" si="429"/>
        <v>0</v>
      </c>
      <c r="AL884" s="1080">
        <f t="shared" si="441"/>
        <v>2159719.8445833335</v>
      </c>
      <c r="AM884" s="1079">
        <f t="shared" si="442"/>
        <v>0</v>
      </c>
      <c r="AN884" s="899">
        <f t="shared" si="434"/>
        <v>0</v>
      </c>
      <c r="AO884" s="899">
        <f t="shared" si="435"/>
        <v>0</v>
      </c>
      <c r="AP884" s="899">
        <f t="shared" si="443"/>
        <v>2159719.8445833335</v>
      </c>
      <c r="AQ884" s="1081">
        <f t="shared" si="427"/>
        <v>2159719.8445833335</v>
      </c>
      <c r="AR884" s="1079">
        <f t="shared" si="432"/>
        <v>0</v>
      </c>
      <c r="AS884" s="153"/>
      <c r="AT884" s="1082" t="s">
        <v>2781</v>
      </c>
      <c r="AU884" s="523"/>
      <c r="AV884" s="1083" t="str">
        <f t="shared" si="433"/>
        <v>CA</v>
      </c>
      <c r="AW884" s="1083" t="str">
        <f t="shared" si="433"/>
        <v>CL</v>
      </c>
      <c r="AX884" s="1083" t="str">
        <f t="shared" si="433"/>
        <v>AIC</v>
      </c>
      <c r="AY884" s="1083" t="str">
        <f t="shared" si="426"/>
        <v>ERB</v>
      </c>
      <c r="AZ884" s="1083" t="str">
        <f t="shared" si="426"/>
        <v>GRB</v>
      </c>
      <c r="BA884" s="1083" t="str">
        <f t="shared" si="426"/>
        <v>Non-Op</v>
      </c>
      <c r="BC884" s="623"/>
      <c r="BD884" s="623"/>
      <c r="BF884" s="623"/>
      <c r="BG884" s="623"/>
      <c r="BH884" s="623"/>
      <c r="BI884" s="623"/>
      <c r="BJ884" s="623"/>
      <c r="BK884" s="623"/>
      <c r="BL884" s="623"/>
      <c r="BN884" s="634"/>
    </row>
    <row r="885" spans="1:66" s="638" customFormat="1" ht="12" customHeight="1">
      <c r="A885" s="643">
        <v>18609662</v>
      </c>
      <c r="B885" s="644" t="s">
        <v>4120</v>
      </c>
      <c r="C885" s="634" t="s">
        <v>2144</v>
      </c>
      <c r="D885" s="635" t="s">
        <v>1384</v>
      </c>
      <c r="E885" s="635"/>
      <c r="F885" s="634"/>
      <c r="G885" s="635"/>
      <c r="H885" s="1168">
        <v>611308.72</v>
      </c>
      <c r="I885" s="1168">
        <v>611308.72</v>
      </c>
      <c r="J885" s="1168">
        <v>611308.72</v>
      </c>
      <c r="K885" s="1168">
        <v>610521.47</v>
      </c>
      <c r="L885" s="1168">
        <v>610521.47</v>
      </c>
      <c r="M885" s="1168">
        <v>610521.47</v>
      </c>
      <c r="N885" s="1168">
        <v>605124.97</v>
      </c>
      <c r="O885" s="1168">
        <v>605124.97</v>
      </c>
      <c r="P885" s="1168">
        <v>605124.97</v>
      </c>
      <c r="Q885" s="1168">
        <v>612150.01</v>
      </c>
      <c r="R885" s="1168">
        <v>612150.01</v>
      </c>
      <c r="S885" s="1168">
        <v>612150.01</v>
      </c>
      <c r="T885" s="1168">
        <v>615410</v>
      </c>
      <c r="U885" s="567"/>
      <c r="V885" s="567">
        <f t="shared" si="431"/>
        <v>609947.17916666658</v>
      </c>
      <c r="W885" s="1084"/>
      <c r="X885" s="1085"/>
      <c r="Y885" s="591">
        <f t="shared" si="436"/>
        <v>0</v>
      </c>
      <c r="Z885" s="899">
        <f t="shared" si="436"/>
        <v>0</v>
      </c>
      <c r="AA885" s="899">
        <f t="shared" si="436"/>
        <v>0</v>
      </c>
      <c r="AB885" s="1080">
        <f t="shared" si="437"/>
        <v>615410</v>
      </c>
      <c r="AC885" s="1079">
        <f t="shared" si="438"/>
        <v>0</v>
      </c>
      <c r="AD885" s="899">
        <f t="shared" si="423"/>
        <v>0</v>
      </c>
      <c r="AE885" s="903">
        <f t="shared" ref="AE885:AE958" si="444">IF($D885=AE$5,$T885,IF($D885=AE$4, $T885*$AK$2,0))</f>
        <v>0</v>
      </c>
      <c r="AF885" s="1080">
        <f t="shared" ref="AF885:AF958" si="445">IF($D885=AF$5,$T885,IF($D885=AF$4, $T885*$AL$2,0))</f>
        <v>615410</v>
      </c>
      <c r="AG885" s="1081">
        <f t="shared" si="439"/>
        <v>615410</v>
      </c>
      <c r="AH885" s="1079">
        <f t="shared" si="440"/>
        <v>0</v>
      </c>
      <c r="AI885" s="901">
        <f t="shared" si="429"/>
        <v>0</v>
      </c>
      <c r="AJ885" s="899">
        <f t="shared" si="429"/>
        <v>0</v>
      </c>
      <c r="AK885" s="899">
        <f t="shared" si="429"/>
        <v>0</v>
      </c>
      <c r="AL885" s="1080">
        <f t="shared" si="441"/>
        <v>609947.17916666658</v>
      </c>
      <c r="AM885" s="1079">
        <f t="shared" si="442"/>
        <v>0</v>
      </c>
      <c r="AN885" s="899">
        <f t="shared" si="434"/>
        <v>0</v>
      </c>
      <c r="AO885" s="899">
        <f t="shared" si="435"/>
        <v>0</v>
      </c>
      <c r="AP885" s="899">
        <f t="shared" si="443"/>
        <v>609947.17916666658</v>
      </c>
      <c r="AQ885" s="1081">
        <f t="shared" si="427"/>
        <v>609947.17916666658</v>
      </c>
      <c r="AR885" s="1079">
        <f t="shared" si="432"/>
        <v>0</v>
      </c>
      <c r="AS885" s="153"/>
      <c r="AT885" s="1082" t="s">
        <v>2781</v>
      </c>
      <c r="AU885" s="523"/>
      <c r="AV885" s="1083" t="str">
        <f t="shared" si="433"/>
        <v>CA</v>
      </c>
      <c r="AW885" s="1083" t="str">
        <f t="shared" si="433"/>
        <v>CL</v>
      </c>
      <c r="AX885" s="1083" t="str">
        <f t="shared" si="433"/>
        <v>AIC</v>
      </c>
      <c r="AY885" s="1083" t="str">
        <f t="shared" si="426"/>
        <v>ERB</v>
      </c>
      <c r="AZ885" s="1083" t="str">
        <f t="shared" si="426"/>
        <v>GRB</v>
      </c>
      <c r="BA885" s="1083" t="str">
        <f t="shared" si="426"/>
        <v>Non-Op</v>
      </c>
      <c r="BC885" s="623"/>
      <c r="BD885" s="623"/>
      <c r="BF885" s="623"/>
      <c r="BG885" s="623"/>
      <c r="BH885" s="623"/>
      <c r="BI885" s="623"/>
      <c r="BJ885" s="623"/>
      <c r="BK885" s="623"/>
      <c r="BL885" s="623"/>
      <c r="BN885" s="634"/>
    </row>
    <row r="886" spans="1:66" s="638" customFormat="1" ht="12" customHeight="1">
      <c r="A886" s="643">
        <v>18609672</v>
      </c>
      <c r="B886" s="644" t="s">
        <v>4121</v>
      </c>
      <c r="C886" s="634" t="s">
        <v>2145</v>
      </c>
      <c r="D886" s="635" t="s">
        <v>1384</v>
      </c>
      <c r="E886" s="635"/>
      <c r="F886" s="634"/>
      <c r="G886" s="635"/>
      <c r="H886" s="1168">
        <v>220000</v>
      </c>
      <c r="I886" s="1168">
        <v>220000</v>
      </c>
      <c r="J886" s="1168">
        <v>220000</v>
      </c>
      <c r="K886" s="1168">
        <v>220000</v>
      </c>
      <c r="L886" s="1168">
        <v>220000</v>
      </c>
      <c r="M886" s="1168">
        <v>220000</v>
      </c>
      <c r="N886" s="1168">
        <v>220000</v>
      </c>
      <c r="O886" s="1168">
        <v>220000</v>
      </c>
      <c r="P886" s="1168">
        <v>220000</v>
      </c>
      <c r="Q886" s="1168">
        <v>215000</v>
      </c>
      <c r="R886" s="1168">
        <v>215000</v>
      </c>
      <c r="S886" s="1168">
        <v>215000</v>
      </c>
      <c r="T886" s="1168">
        <v>220000</v>
      </c>
      <c r="U886" s="567"/>
      <c r="V886" s="567">
        <f t="shared" si="431"/>
        <v>218750</v>
      </c>
      <c r="W886" s="1084"/>
      <c r="X886" s="1085"/>
      <c r="Y886" s="591">
        <f t="shared" si="436"/>
        <v>0</v>
      </c>
      <c r="Z886" s="899">
        <f t="shared" si="436"/>
        <v>0</v>
      </c>
      <c r="AA886" s="899">
        <f t="shared" si="436"/>
        <v>0</v>
      </c>
      <c r="AB886" s="1080">
        <f t="shared" si="437"/>
        <v>220000</v>
      </c>
      <c r="AC886" s="1079">
        <f t="shared" si="438"/>
        <v>0</v>
      </c>
      <c r="AD886" s="899">
        <f t="shared" si="423"/>
        <v>0</v>
      </c>
      <c r="AE886" s="903">
        <f t="shared" si="444"/>
        <v>0</v>
      </c>
      <c r="AF886" s="1080">
        <f t="shared" si="445"/>
        <v>220000</v>
      </c>
      <c r="AG886" s="1081">
        <f t="shared" si="439"/>
        <v>220000</v>
      </c>
      <c r="AH886" s="1079">
        <f t="shared" si="440"/>
        <v>0</v>
      </c>
      <c r="AI886" s="901">
        <f t="shared" si="429"/>
        <v>0</v>
      </c>
      <c r="AJ886" s="899">
        <f t="shared" si="429"/>
        <v>0</v>
      </c>
      <c r="AK886" s="899">
        <f t="shared" si="429"/>
        <v>0</v>
      </c>
      <c r="AL886" s="1080">
        <f t="shared" si="441"/>
        <v>218750</v>
      </c>
      <c r="AM886" s="1079">
        <f t="shared" si="442"/>
        <v>0</v>
      </c>
      <c r="AN886" s="899">
        <f t="shared" si="434"/>
        <v>0</v>
      </c>
      <c r="AO886" s="899">
        <f t="shared" si="435"/>
        <v>0</v>
      </c>
      <c r="AP886" s="899">
        <f t="shared" si="443"/>
        <v>218750</v>
      </c>
      <c r="AQ886" s="1081">
        <f t="shared" si="427"/>
        <v>218750</v>
      </c>
      <c r="AR886" s="1079">
        <f t="shared" si="432"/>
        <v>0</v>
      </c>
      <c r="AS886" s="153"/>
      <c r="AT886" s="1082" t="s">
        <v>2781</v>
      </c>
      <c r="AU886" s="523"/>
      <c r="AV886" s="1083" t="str">
        <f t="shared" si="433"/>
        <v>CA</v>
      </c>
      <c r="AW886" s="1083" t="str">
        <f t="shared" si="433"/>
        <v>CL</v>
      </c>
      <c r="AX886" s="1083" t="str">
        <f t="shared" si="433"/>
        <v>AIC</v>
      </c>
      <c r="AY886" s="1083" t="str">
        <f t="shared" si="426"/>
        <v>ERB</v>
      </c>
      <c r="AZ886" s="1083" t="str">
        <f t="shared" si="426"/>
        <v>GRB</v>
      </c>
      <c r="BA886" s="1083" t="str">
        <f t="shared" si="426"/>
        <v>Non-Op</v>
      </c>
      <c r="BC886" s="623"/>
      <c r="BD886" s="623"/>
      <c r="BF886" s="623"/>
      <c r="BG886" s="623"/>
      <c r="BH886" s="623"/>
      <c r="BI886" s="623"/>
      <c r="BJ886" s="623"/>
      <c r="BK886" s="623"/>
      <c r="BL886" s="623"/>
      <c r="BN886" s="634"/>
    </row>
    <row r="887" spans="1:66" s="638" customFormat="1" ht="12" customHeight="1">
      <c r="A887" s="651">
        <v>18609682</v>
      </c>
      <c r="B887" s="660" t="s">
        <v>4122</v>
      </c>
      <c r="C887" s="918" t="s">
        <v>2146</v>
      </c>
      <c r="D887" s="640" t="s">
        <v>1384</v>
      </c>
      <c r="E887" s="640"/>
      <c r="F887" s="639"/>
      <c r="G887" s="640"/>
      <c r="H887" s="1170">
        <v>149000</v>
      </c>
      <c r="I887" s="1170">
        <v>149000</v>
      </c>
      <c r="J887" s="1170">
        <v>149000</v>
      </c>
      <c r="K887" s="1170">
        <v>149000</v>
      </c>
      <c r="L887" s="1170">
        <v>149000</v>
      </c>
      <c r="M887" s="1170">
        <v>149000</v>
      </c>
      <c r="N887" s="1170">
        <v>149000</v>
      </c>
      <c r="O887" s="1170">
        <v>149000</v>
      </c>
      <c r="P887" s="1170">
        <v>149000</v>
      </c>
      <c r="Q887" s="1170">
        <v>149000</v>
      </c>
      <c r="R887" s="1170">
        <v>149000</v>
      </c>
      <c r="S887" s="1170">
        <v>149000</v>
      </c>
      <c r="T887" s="1170">
        <v>149000</v>
      </c>
      <c r="U887" s="606"/>
      <c r="V887" s="606">
        <f t="shared" si="431"/>
        <v>149000</v>
      </c>
      <c r="W887" s="1084"/>
      <c r="X887" s="1085"/>
      <c r="Y887" s="591">
        <f t="shared" si="436"/>
        <v>0</v>
      </c>
      <c r="Z887" s="899">
        <f t="shared" si="436"/>
        <v>0</v>
      </c>
      <c r="AA887" s="899">
        <f t="shared" si="436"/>
        <v>0</v>
      </c>
      <c r="AB887" s="1080">
        <f t="shared" si="437"/>
        <v>149000</v>
      </c>
      <c r="AC887" s="1079">
        <f t="shared" si="438"/>
        <v>0</v>
      </c>
      <c r="AD887" s="899">
        <f t="shared" si="423"/>
        <v>0</v>
      </c>
      <c r="AE887" s="903">
        <f t="shared" si="444"/>
        <v>0</v>
      </c>
      <c r="AF887" s="1080">
        <f t="shared" si="445"/>
        <v>149000</v>
      </c>
      <c r="AG887" s="1081">
        <f t="shared" si="439"/>
        <v>149000</v>
      </c>
      <c r="AH887" s="1079">
        <f t="shared" si="440"/>
        <v>0</v>
      </c>
      <c r="AI887" s="901">
        <f t="shared" si="429"/>
        <v>0</v>
      </c>
      <c r="AJ887" s="899">
        <f t="shared" si="429"/>
        <v>0</v>
      </c>
      <c r="AK887" s="899">
        <f t="shared" si="429"/>
        <v>0</v>
      </c>
      <c r="AL887" s="1080">
        <f t="shared" si="441"/>
        <v>149000</v>
      </c>
      <c r="AM887" s="1079">
        <f t="shared" si="442"/>
        <v>0</v>
      </c>
      <c r="AN887" s="899">
        <f t="shared" si="434"/>
        <v>0</v>
      </c>
      <c r="AO887" s="899">
        <f t="shared" si="435"/>
        <v>0</v>
      </c>
      <c r="AP887" s="899">
        <f t="shared" si="443"/>
        <v>149000</v>
      </c>
      <c r="AQ887" s="1081">
        <f t="shared" si="427"/>
        <v>149000</v>
      </c>
      <c r="AR887" s="1079">
        <f t="shared" si="432"/>
        <v>0</v>
      </c>
      <c r="AS887" s="153"/>
      <c r="AT887" s="1082" t="s">
        <v>3053</v>
      </c>
      <c r="AU887" s="523"/>
      <c r="AV887" s="1083" t="str">
        <f t="shared" si="433"/>
        <v>CA</v>
      </c>
      <c r="AW887" s="1083" t="str">
        <f t="shared" si="433"/>
        <v>CL</v>
      </c>
      <c r="AX887" s="1083" t="str">
        <f t="shared" si="433"/>
        <v>AIC</v>
      </c>
      <c r="AY887" s="1083" t="str">
        <f t="shared" si="426"/>
        <v>ERB</v>
      </c>
      <c r="AZ887" s="1083" t="str">
        <f t="shared" si="426"/>
        <v>GRB</v>
      </c>
      <c r="BA887" s="1083" t="str">
        <f t="shared" si="426"/>
        <v>Non-Op</v>
      </c>
      <c r="BC887" s="623"/>
      <c r="BD887" s="623"/>
      <c r="BF887" s="623"/>
      <c r="BG887" s="623"/>
      <c r="BH887" s="623"/>
      <c r="BI887" s="623"/>
      <c r="BJ887" s="623"/>
      <c r="BK887" s="623"/>
      <c r="BL887" s="623"/>
      <c r="BN887" s="634"/>
    </row>
    <row r="888" spans="1:66" s="638" customFormat="1" ht="12" customHeight="1">
      <c r="A888" s="651">
        <v>18609692</v>
      </c>
      <c r="B888" s="660" t="s">
        <v>4123</v>
      </c>
      <c r="C888" s="918" t="s">
        <v>2147</v>
      </c>
      <c r="D888" s="640" t="s">
        <v>1384</v>
      </c>
      <c r="E888" s="640"/>
      <c r="F888" s="659"/>
      <c r="G888" s="640"/>
      <c r="H888" s="1170">
        <v>107000</v>
      </c>
      <c r="I888" s="1170">
        <v>107000</v>
      </c>
      <c r="J888" s="1170">
        <v>107000</v>
      </c>
      <c r="K888" s="1170">
        <v>107000</v>
      </c>
      <c r="L888" s="1170">
        <v>107000</v>
      </c>
      <c r="M888" s="1170">
        <v>107000</v>
      </c>
      <c r="N888" s="1170">
        <v>107000</v>
      </c>
      <c r="O888" s="1170">
        <v>107000</v>
      </c>
      <c r="P888" s="1170">
        <v>107000</v>
      </c>
      <c r="Q888" s="1170">
        <v>107000</v>
      </c>
      <c r="R888" s="1170">
        <v>107000</v>
      </c>
      <c r="S888" s="1170">
        <v>107000</v>
      </c>
      <c r="T888" s="1170">
        <v>107000</v>
      </c>
      <c r="U888" s="606"/>
      <c r="V888" s="606">
        <f t="shared" si="431"/>
        <v>107000</v>
      </c>
      <c r="W888" s="1084"/>
      <c r="X888" s="1085"/>
      <c r="Y888" s="591">
        <f t="shared" si="436"/>
        <v>0</v>
      </c>
      <c r="Z888" s="899">
        <f t="shared" si="436"/>
        <v>0</v>
      </c>
      <c r="AA888" s="899">
        <f t="shared" si="436"/>
        <v>0</v>
      </c>
      <c r="AB888" s="1080">
        <f t="shared" si="437"/>
        <v>107000</v>
      </c>
      <c r="AC888" s="1079">
        <f t="shared" si="438"/>
        <v>0</v>
      </c>
      <c r="AD888" s="899">
        <f t="shared" si="423"/>
        <v>0</v>
      </c>
      <c r="AE888" s="903">
        <f t="shared" si="444"/>
        <v>0</v>
      </c>
      <c r="AF888" s="1080">
        <f t="shared" si="445"/>
        <v>107000</v>
      </c>
      <c r="AG888" s="1081">
        <f t="shared" si="439"/>
        <v>107000</v>
      </c>
      <c r="AH888" s="1079">
        <f t="shared" si="440"/>
        <v>0</v>
      </c>
      <c r="AI888" s="901">
        <f t="shared" ref="AI888:AK914" si="446">IF($D888=AI$5,$V888,0)</f>
        <v>0</v>
      </c>
      <c r="AJ888" s="899">
        <f t="shared" si="446"/>
        <v>0</v>
      </c>
      <c r="AK888" s="899">
        <f t="shared" si="446"/>
        <v>0</v>
      </c>
      <c r="AL888" s="1080">
        <f t="shared" si="441"/>
        <v>107000</v>
      </c>
      <c r="AM888" s="1079">
        <f t="shared" si="442"/>
        <v>0</v>
      </c>
      <c r="AN888" s="899">
        <f t="shared" si="434"/>
        <v>0</v>
      </c>
      <c r="AO888" s="899">
        <f t="shared" si="435"/>
        <v>0</v>
      </c>
      <c r="AP888" s="899">
        <f t="shared" si="443"/>
        <v>107000</v>
      </c>
      <c r="AQ888" s="1081">
        <f t="shared" si="427"/>
        <v>107000</v>
      </c>
      <c r="AR888" s="1079">
        <f t="shared" si="432"/>
        <v>0</v>
      </c>
      <c r="AS888" s="153"/>
      <c r="AT888" s="1082" t="s">
        <v>3053</v>
      </c>
      <c r="AU888" s="523"/>
      <c r="AV888" s="1083" t="str">
        <f t="shared" si="433"/>
        <v>CA</v>
      </c>
      <c r="AW888" s="1083" t="str">
        <f t="shared" si="433"/>
        <v>CL</v>
      </c>
      <c r="AX888" s="1083" t="str">
        <f t="shared" si="433"/>
        <v>AIC</v>
      </c>
      <c r="AY888" s="1083" t="str">
        <f t="shared" si="426"/>
        <v>ERB</v>
      </c>
      <c r="AZ888" s="1083" t="str">
        <f t="shared" si="426"/>
        <v>GRB</v>
      </c>
      <c r="BA888" s="1083" t="str">
        <f t="shared" si="426"/>
        <v>Non-Op</v>
      </c>
      <c r="BC888" s="623"/>
      <c r="BD888" s="623"/>
      <c r="BF888" s="623"/>
      <c r="BG888" s="623"/>
      <c r="BH888" s="623"/>
      <c r="BI888" s="623"/>
      <c r="BJ888" s="623"/>
      <c r="BK888" s="623"/>
      <c r="BL888" s="623"/>
      <c r="BN888" s="634"/>
    </row>
    <row r="889" spans="1:66" s="638" customFormat="1" ht="12" customHeight="1">
      <c r="A889" s="651">
        <v>18609722</v>
      </c>
      <c r="B889" s="660" t="s">
        <v>4124</v>
      </c>
      <c r="C889" s="918" t="s">
        <v>2999</v>
      </c>
      <c r="D889" s="640" t="s">
        <v>1384</v>
      </c>
      <c r="E889" s="640"/>
      <c r="F889" s="657">
        <v>43525</v>
      </c>
      <c r="G889" s="640"/>
      <c r="H889" s="1170">
        <v>865719</v>
      </c>
      <c r="I889" s="1170">
        <v>944290</v>
      </c>
      <c r="J889" s="1170">
        <v>1021463</v>
      </c>
      <c r="K889" s="1170">
        <v>1097238</v>
      </c>
      <c r="L889" s="1170">
        <v>1171616</v>
      </c>
      <c r="M889" s="1170">
        <v>1244596</v>
      </c>
      <c r="N889" s="1170">
        <v>1316178</v>
      </c>
      <c r="O889" s="1170">
        <v>1386362</v>
      </c>
      <c r="P889" s="1170">
        <v>1455149</v>
      </c>
      <c r="Q889" s="1170">
        <v>1522538</v>
      </c>
      <c r="R889" s="1170">
        <v>1792202</v>
      </c>
      <c r="S889" s="1170">
        <v>2057780</v>
      </c>
      <c r="T889" s="1170">
        <v>2319271</v>
      </c>
      <c r="U889" s="606"/>
      <c r="V889" s="606">
        <f t="shared" si="431"/>
        <v>1383492.25</v>
      </c>
      <c r="W889" s="1088"/>
      <c r="X889" s="1089"/>
      <c r="Y889" s="591">
        <f t="shared" si="436"/>
        <v>0</v>
      </c>
      <c r="Z889" s="899">
        <f t="shared" si="436"/>
        <v>0</v>
      </c>
      <c r="AA889" s="899">
        <f t="shared" si="436"/>
        <v>0</v>
      </c>
      <c r="AB889" s="1080">
        <f t="shared" si="437"/>
        <v>2319271</v>
      </c>
      <c r="AC889" s="1079">
        <f t="shared" si="438"/>
        <v>0</v>
      </c>
      <c r="AD889" s="899">
        <f t="shared" si="423"/>
        <v>0</v>
      </c>
      <c r="AE889" s="903">
        <f t="shared" si="444"/>
        <v>0</v>
      </c>
      <c r="AF889" s="1080">
        <f t="shared" si="445"/>
        <v>2319271</v>
      </c>
      <c r="AG889" s="1081">
        <f t="shared" si="439"/>
        <v>2319271</v>
      </c>
      <c r="AH889" s="1079">
        <f t="shared" si="440"/>
        <v>0</v>
      </c>
      <c r="AI889" s="901">
        <f t="shared" si="446"/>
        <v>0</v>
      </c>
      <c r="AJ889" s="899">
        <f t="shared" si="446"/>
        <v>0</v>
      </c>
      <c r="AK889" s="899">
        <f t="shared" si="446"/>
        <v>0</v>
      </c>
      <c r="AL889" s="1080">
        <f t="shared" si="441"/>
        <v>1383492.25</v>
      </c>
      <c r="AM889" s="1079">
        <f t="shared" si="442"/>
        <v>0</v>
      </c>
      <c r="AN889" s="899">
        <f t="shared" si="434"/>
        <v>0</v>
      </c>
      <c r="AO889" s="899">
        <f t="shared" si="435"/>
        <v>0</v>
      </c>
      <c r="AP889" s="899">
        <f t="shared" si="443"/>
        <v>1383492.25</v>
      </c>
      <c r="AQ889" s="1081">
        <f t="shared" ref="AQ889" si="447">SUM(AN889:AP889)</f>
        <v>1383492.25</v>
      </c>
      <c r="AR889" s="1079">
        <f t="shared" si="432"/>
        <v>0</v>
      </c>
      <c r="AS889" s="153"/>
      <c r="AT889" s="1082" t="s">
        <v>3053</v>
      </c>
      <c r="AU889" s="523"/>
      <c r="AV889" s="1083" t="str">
        <f t="shared" si="433"/>
        <v>CA</v>
      </c>
      <c r="AW889" s="1083" t="str">
        <f t="shared" si="433"/>
        <v>CL</v>
      </c>
      <c r="AX889" s="1083" t="str">
        <f t="shared" si="433"/>
        <v>AIC</v>
      </c>
      <c r="AY889" s="1083" t="str">
        <f t="shared" si="426"/>
        <v>ERB</v>
      </c>
      <c r="AZ889" s="1083" t="str">
        <f t="shared" si="426"/>
        <v>GRB</v>
      </c>
      <c r="BA889" s="1083" t="str">
        <f t="shared" si="426"/>
        <v>Non-Op</v>
      </c>
      <c r="BC889" s="623"/>
      <c r="BD889" s="623"/>
      <c r="BF889" s="623"/>
      <c r="BG889" s="623"/>
      <c r="BH889" s="623"/>
      <c r="BI889" s="623"/>
      <c r="BJ889" s="623"/>
      <c r="BK889" s="623"/>
      <c r="BL889" s="623"/>
      <c r="BN889" s="634"/>
    </row>
    <row r="890" spans="1:66" s="638" customFormat="1" ht="12" customHeight="1">
      <c r="A890" s="643" t="s">
        <v>3192</v>
      </c>
      <c r="B890" s="644" t="s">
        <v>3192</v>
      </c>
      <c r="C890" s="634" t="s">
        <v>3193</v>
      </c>
      <c r="D890" s="635" t="s">
        <v>1384</v>
      </c>
      <c r="E890" s="635"/>
      <c r="F890" s="683">
        <v>44029</v>
      </c>
      <c r="G890" s="635"/>
      <c r="H890" s="1170"/>
      <c r="I890" s="1170"/>
      <c r="J890" s="1170"/>
      <c r="K890" s="1170"/>
      <c r="L890" s="1170"/>
      <c r="M890" s="1170"/>
      <c r="N890" s="1170"/>
      <c r="O890" s="1170">
        <v>1335207.6299999999</v>
      </c>
      <c r="P890" s="1170">
        <v>1780276.84</v>
      </c>
      <c r="Q890" s="1170">
        <v>2225346.0499999998</v>
      </c>
      <c r="R890" s="1170">
        <v>2225346.0499999998</v>
      </c>
      <c r="S890" s="1170">
        <v>2225346.0499999998</v>
      </c>
      <c r="T890" s="1170">
        <v>2225346.0499999998</v>
      </c>
      <c r="U890" s="567"/>
      <c r="V890" s="567">
        <f t="shared" si="431"/>
        <v>908682.97041666659</v>
      </c>
      <c r="W890" s="1088"/>
      <c r="X890" s="1089"/>
      <c r="Y890" s="591">
        <f t="shared" si="436"/>
        <v>0</v>
      </c>
      <c r="Z890" s="899">
        <f t="shared" si="436"/>
        <v>0</v>
      </c>
      <c r="AA890" s="899">
        <f t="shared" si="436"/>
        <v>0</v>
      </c>
      <c r="AB890" s="1080">
        <f t="shared" si="437"/>
        <v>2225346.0499999998</v>
      </c>
      <c r="AC890" s="1079">
        <f t="shared" si="438"/>
        <v>0</v>
      </c>
      <c r="AD890" s="899">
        <f t="shared" si="423"/>
        <v>0</v>
      </c>
      <c r="AE890" s="903">
        <f t="shared" si="444"/>
        <v>0</v>
      </c>
      <c r="AF890" s="1080">
        <f t="shared" si="445"/>
        <v>2225346.0499999998</v>
      </c>
      <c r="AG890" s="1081">
        <f t="shared" si="439"/>
        <v>2225346.0499999998</v>
      </c>
      <c r="AH890" s="1079">
        <f t="shared" si="440"/>
        <v>0</v>
      </c>
      <c r="AI890" s="901">
        <f t="shared" si="446"/>
        <v>0</v>
      </c>
      <c r="AJ890" s="899">
        <f t="shared" si="446"/>
        <v>0</v>
      </c>
      <c r="AK890" s="899">
        <f t="shared" si="446"/>
        <v>0</v>
      </c>
      <c r="AL890" s="1080">
        <f t="shared" si="441"/>
        <v>908682.97041666659</v>
      </c>
      <c r="AM890" s="1079">
        <f t="shared" si="442"/>
        <v>0</v>
      </c>
      <c r="AN890" s="899">
        <f t="shared" si="434"/>
        <v>0</v>
      </c>
      <c r="AO890" s="899">
        <f t="shared" si="435"/>
        <v>0</v>
      </c>
      <c r="AP890" s="899">
        <f t="shared" si="443"/>
        <v>908682.97041666659</v>
      </c>
      <c r="AQ890" s="1081">
        <f>SUM(AN890:AP890)</f>
        <v>908682.97041666659</v>
      </c>
      <c r="AR890" s="1079">
        <f t="shared" si="432"/>
        <v>0</v>
      </c>
      <c r="AS890" s="153"/>
      <c r="AT890" s="1082" t="s">
        <v>2769</v>
      </c>
      <c r="AU890" s="523"/>
      <c r="AV890" s="1083" t="str">
        <f t="shared" si="433"/>
        <v>CA</v>
      </c>
      <c r="AW890" s="1083" t="str">
        <f t="shared" si="433"/>
        <v>CL</v>
      </c>
      <c r="AX890" s="1083" t="str">
        <f t="shared" si="433"/>
        <v>AIC</v>
      </c>
      <c r="AY890" s="1083" t="str">
        <f t="shared" si="426"/>
        <v>ERB</v>
      </c>
      <c r="AZ890" s="1083" t="str">
        <f t="shared" si="426"/>
        <v>GRB</v>
      </c>
      <c r="BA890" s="1083" t="str">
        <f t="shared" si="426"/>
        <v>Non-Op</v>
      </c>
      <c r="BC890" s="623"/>
      <c r="BD890" s="623"/>
      <c r="BF890" s="623"/>
      <c r="BG890" s="623"/>
      <c r="BH890" s="623"/>
      <c r="BI890" s="623"/>
      <c r="BJ890" s="623"/>
      <c r="BK890" s="623"/>
      <c r="BL890" s="623"/>
      <c r="BN890" s="634"/>
    </row>
    <row r="891" spans="1:66" s="638" customFormat="1" ht="12" customHeight="1">
      <c r="A891" s="643" t="s">
        <v>3194</v>
      </c>
      <c r="B891" s="644" t="s">
        <v>3194</v>
      </c>
      <c r="C891" s="634" t="s">
        <v>3195</v>
      </c>
      <c r="D891" s="635" t="s">
        <v>1384</v>
      </c>
      <c r="E891" s="635"/>
      <c r="F891" s="683">
        <v>44029</v>
      </c>
      <c r="G891" s="635"/>
      <c r="H891" s="1170"/>
      <c r="I891" s="1170"/>
      <c r="J891" s="1170"/>
      <c r="K891" s="1170"/>
      <c r="L891" s="1170"/>
      <c r="M891" s="1170"/>
      <c r="N891" s="1170"/>
      <c r="O891" s="1170">
        <v>-1335207.6299999999</v>
      </c>
      <c r="P891" s="1170">
        <v>-1780276.84</v>
      </c>
      <c r="Q891" s="1170">
        <v>-2225346.0499999998</v>
      </c>
      <c r="R891" s="1170">
        <v>-2225346.0499999998</v>
      </c>
      <c r="S891" s="1170">
        <v>-2225346.0499999998</v>
      </c>
      <c r="T891" s="1170">
        <v>-2225346.0499999998</v>
      </c>
      <c r="U891" s="567"/>
      <c r="V891" s="567">
        <f t="shared" si="431"/>
        <v>-908682.97041666659</v>
      </c>
      <c r="W891" s="1088"/>
      <c r="X891" s="1089"/>
      <c r="Y891" s="591">
        <f t="shared" si="436"/>
        <v>0</v>
      </c>
      <c r="Z891" s="899">
        <f t="shared" si="436"/>
        <v>0</v>
      </c>
      <c r="AA891" s="899">
        <f t="shared" si="436"/>
        <v>0</v>
      </c>
      <c r="AB891" s="1080">
        <f t="shared" si="437"/>
        <v>-2225346.0499999998</v>
      </c>
      <c r="AC891" s="1079">
        <f t="shared" si="438"/>
        <v>0</v>
      </c>
      <c r="AD891" s="899">
        <f t="shared" si="423"/>
        <v>0</v>
      </c>
      <c r="AE891" s="903">
        <f t="shared" si="444"/>
        <v>0</v>
      </c>
      <c r="AF891" s="1080">
        <f t="shared" si="445"/>
        <v>-2225346.0499999998</v>
      </c>
      <c r="AG891" s="1081">
        <f t="shared" si="439"/>
        <v>-2225346.0499999998</v>
      </c>
      <c r="AH891" s="1079">
        <f t="shared" si="440"/>
        <v>0</v>
      </c>
      <c r="AI891" s="901">
        <f t="shared" si="446"/>
        <v>0</v>
      </c>
      <c r="AJ891" s="899">
        <f t="shared" si="446"/>
        <v>0</v>
      </c>
      <c r="AK891" s="899">
        <f t="shared" si="446"/>
        <v>0</v>
      </c>
      <c r="AL891" s="1080">
        <f t="shared" si="441"/>
        <v>-908682.97041666659</v>
      </c>
      <c r="AM891" s="1079">
        <f t="shared" si="442"/>
        <v>0</v>
      </c>
      <c r="AN891" s="899">
        <f t="shared" si="434"/>
        <v>0</v>
      </c>
      <c r="AO891" s="899">
        <f t="shared" si="435"/>
        <v>0</v>
      </c>
      <c r="AP891" s="899">
        <f t="shared" si="443"/>
        <v>-908682.97041666659</v>
      </c>
      <c r="AQ891" s="1081">
        <f>SUM(AN891:AP891)</f>
        <v>-908682.97041666659</v>
      </c>
      <c r="AR891" s="1079">
        <f t="shared" si="432"/>
        <v>0</v>
      </c>
      <c r="AS891" s="153"/>
      <c r="AT891" s="1082" t="s">
        <v>2769</v>
      </c>
      <c r="AU891" s="523"/>
      <c r="AV891" s="1083" t="str">
        <f t="shared" si="433"/>
        <v>CA</v>
      </c>
      <c r="AW891" s="1083" t="str">
        <f t="shared" si="433"/>
        <v>CL</v>
      </c>
      <c r="AX891" s="1083" t="str">
        <f t="shared" si="433"/>
        <v>AIC</v>
      </c>
      <c r="AY891" s="1083" t="str">
        <f t="shared" si="426"/>
        <v>ERB</v>
      </c>
      <c r="AZ891" s="1083" t="str">
        <f t="shared" si="426"/>
        <v>GRB</v>
      </c>
      <c r="BA891" s="1083" t="str">
        <f t="shared" si="426"/>
        <v>Non-Op</v>
      </c>
      <c r="BC891" s="623"/>
      <c r="BD891" s="623"/>
      <c r="BF891" s="623"/>
      <c r="BG891" s="623"/>
      <c r="BH891" s="623"/>
      <c r="BI891" s="623"/>
      <c r="BJ891" s="623"/>
      <c r="BK891" s="623"/>
      <c r="BL891" s="623"/>
      <c r="BN891" s="634"/>
    </row>
    <row r="892" spans="1:66" s="638" customFormat="1" ht="12" customHeight="1">
      <c r="A892" s="643" t="s">
        <v>4125</v>
      </c>
      <c r="B892" s="644" t="s">
        <v>4125</v>
      </c>
      <c r="C892" s="634" t="s">
        <v>4126</v>
      </c>
      <c r="D892" s="635" t="s">
        <v>1384</v>
      </c>
      <c r="E892" s="635"/>
      <c r="F892" s="683">
        <v>44182</v>
      </c>
      <c r="G892" s="635"/>
      <c r="H892" s="1168"/>
      <c r="I892" s="1168"/>
      <c r="J892" s="1168"/>
      <c r="K892" s="1168"/>
      <c r="L892" s="1168"/>
      <c r="M892" s="1168"/>
      <c r="N892" s="1168"/>
      <c r="O892" s="1168"/>
      <c r="P892" s="1168"/>
      <c r="Q892" s="1168"/>
      <c r="R892" s="1168"/>
      <c r="S892" s="1168"/>
      <c r="T892" s="1168">
        <v>1416385.35</v>
      </c>
      <c r="U892" s="567"/>
      <c r="V892" s="567">
        <f t="shared" si="431"/>
        <v>59016.056250000001</v>
      </c>
      <c r="W892" s="1088"/>
      <c r="X892" s="1089"/>
      <c r="Y892" s="591">
        <f t="shared" si="436"/>
        <v>0</v>
      </c>
      <c r="Z892" s="899">
        <f t="shared" si="436"/>
        <v>0</v>
      </c>
      <c r="AA892" s="899">
        <f t="shared" si="436"/>
        <v>0</v>
      </c>
      <c r="AB892" s="1080">
        <f t="shared" ref="AB892:AB893" si="448">T892-SUM(Y892:AA892)</f>
        <v>1416385.35</v>
      </c>
      <c r="AC892" s="1079">
        <f t="shared" ref="AC892:AC893" si="449">T892-SUM(Y892:AA892)-AB892</f>
        <v>0</v>
      </c>
      <c r="AD892" s="899">
        <f t="shared" si="423"/>
        <v>0</v>
      </c>
      <c r="AE892" s="903">
        <f t="shared" si="444"/>
        <v>0</v>
      </c>
      <c r="AF892" s="1080">
        <f t="shared" si="445"/>
        <v>1416385.35</v>
      </c>
      <c r="AG892" s="1081">
        <f t="shared" si="439"/>
        <v>1416385.35</v>
      </c>
      <c r="AH892" s="1079">
        <f t="shared" si="440"/>
        <v>0</v>
      </c>
      <c r="AI892" s="901">
        <f t="shared" si="446"/>
        <v>0</v>
      </c>
      <c r="AJ892" s="899">
        <f t="shared" si="446"/>
        <v>0</v>
      </c>
      <c r="AK892" s="899">
        <f t="shared" si="446"/>
        <v>0</v>
      </c>
      <c r="AL892" s="1080">
        <f t="shared" si="441"/>
        <v>59016.056250000001</v>
      </c>
      <c r="AM892" s="1079">
        <f t="shared" si="442"/>
        <v>0</v>
      </c>
      <c r="AN892" s="899">
        <f t="shared" si="434"/>
        <v>0</v>
      </c>
      <c r="AO892" s="899">
        <f t="shared" si="435"/>
        <v>0</v>
      </c>
      <c r="AP892" s="899">
        <f t="shared" si="443"/>
        <v>59016.056250000001</v>
      </c>
      <c r="AQ892" s="1081">
        <f t="shared" ref="AQ892:AQ893" si="450">SUM(AN892:AP892)</f>
        <v>59016.056250000001</v>
      </c>
      <c r="AR892" s="1079">
        <f t="shared" si="432"/>
        <v>0</v>
      </c>
      <c r="AS892" s="153"/>
      <c r="AT892" s="1082" t="s">
        <v>2771</v>
      </c>
      <c r="AU892" s="523"/>
      <c r="AV892" s="1083" t="str">
        <f t="shared" si="433"/>
        <v>CA</v>
      </c>
      <c r="AW892" s="1083" t="str">
        <f t="shared" si="433"/>
        <v>CL</v>
      </c>
      <c r="AX892" s="1083" t="str">
        <f t="shared" si="433"/>
        <v>AIC</v>
      </c>
      <c r="AY892" s="1083" t="str">
        <f t="shared" si="426"/>
        <v>ERB</v>
      </c>
      <c r="AZ892" s="1083" t="str">
        <f t="shared" si="426"/>
        <v>GRB</v>
      </c>
      <c r="BA892" s="1083" t="str">
        <f t="shared" si="426"/>
        <v>Non-Op</v>
      </c>
      <c r="BC892" s="623"/>
      <c r="BD892" s="623"/>
      <c r="BF892" s="623"/>
      <c r="BG892" s="623"/>
      <c r="BH892" s="623"/>
      <c r="BI892" s="623"/>
      <c r="BJ892" s="623"/>
      <c r="BK892" s="623"/>
      <c r="BL892" s="623"/>
      <c r="BN892" s="634"/>
    </row>
    <row r="893" spans="1:66" s="638" customFormat="1" ht="12" customHeight="1">
      <c r="A893" s="681" t="s">
        <v>4127</v>
      </c>
      <c r="B893" s="660" t="s">
        <v>4127</v>
      </c>
      <c r="C893" s="918" t="s">
        <v>4128</v>
      </c>
      <c r="D893" s="640" t="s">
        <v>1384</v>
      </c>
      <c r="E893" s="640"/>
      <c r="F893" s="657">
        <v>44182</v>
      </c>
      <c r="G893" s="640"/>
      <c r="H893" s="1168"/>
      <c r="I893" s="1168"/>
      <c r="J893" s="1168"/>
      <c r="K893" s="1168"/>
      <c r="L893" s="1168"/>
      <c r="M893" s="1168"/>
      <c r="N893" s="1168"/>
      <c r="O893" s="1168"/>
      <c r="P893" s="1168"/>
      <c r="Q893" s="1168"/>
      <c r="R893" s="1168"/>
      <c r="S893" s="1168"/>
      <c r="T893" s="1168">
        <v>-1416385.35</v>
      </c>
      <c r="U893" s="606"/>
      <c r="V893" s="606">
        <f t="shared" si="431"/>
        <v>-59016.056250000001</v>
      </c>
      <c r="W893" s="1088"/>
      <c r="X893" s="1089"/>
      <c r="Y893" s="591">
        <f t="shared" si="436"/>
        <v>0</v>
      </c>
      <c r="Z893" s="899">
        <f t="shared" si="436"/>
        <v>0</v>
      </c>
      <c r="AA893" s="899">
        <f t="shared" si="436"/>
        <v>0</v>
      </c>
      <c r="AB893" s="1080">
        <f t="shared" si="448"/>
        <v>-1416385.35</v>
      </c>
      <c r="AC893" s="1079">
        <f t="shared" si="449"/>
        <v>0</v>
      </c>
      <c r="AD893" s="899">
        <f t="shared" si="423"/>
        <v>0</v>
      </c>
      <c r="AE893" s="903">
        <f t="shared" si="444"/>
        <v>0</v>
      </c>
      <c r="AF893" s="1080">
        <f t="shared" si="445"/>
        <v>-1416385.35</v>
      </c>
      <c r="AG893" s="1081">
        <f t="shared" si="439"/>
        <v>-1416385.35</v>
      </c>
      <c r="AH893" s="1079">
        <f t="shared" si="440"/>
        <v>0</v>
      </c>
      <c r="AI893" s="901">
        <f t="shared" si="446"/>
        <v>0</v>
      </c>
      <c r="AJ893" s="899">
        <f t="shared" si="446"/>
        <v>0</v>
      </c>
      <c r="AK893" s="899">
        <f t="shared" si="446"/>
        <v>0</v>
      </c>
      <c r="AL893" s="1080">
        <f t="shared" si="441"/>
        <v>-59016.056250000001</v>
      </c>
      <c r="AM893" s="1079">
        <f t="shared" si="442"/>
        <v>0</v>
      </c>
      <c r="AN893" s="899">
        <f t="shared" si="434"/>
        <v>0</v>
      </c>
      <c r="AO893" s="899">
        <f t="shared" si="435"/>
        <v>0</v>
      </c>
      <c r="AP893" s="899">
        <f t="shared" si="443"/>
        <v>-59016.056250000001</v>
      </c>
      <c r="AQ893" s="1081">
        <f t="shared" si="450"/>
        <v>-59016.056250000001</v>
      </c>
      <c r="AR893" s="1079">
        <f t="shared" si="432"/>
        <v>0</v>
      </c>
      <c r="AS893" s="153"/>
      <c r="AT893" s="1082" t="s">
        <v>2771</v>
      </c>
      <c r="AU893" s="523"/>
      <c r="AV893" s="1083" t="str">
        <f t="shared" si="433"/>
        <v>CA</v>
      </c>
      <c r="AW893" s="1083" t="str">
        <f t="shared" si="433"/>
        <v>CL</v>
      </c>
      <c r="AX893" s="1083" t="str">
        <f t="shared" si="433"/>
        <v>AIC</v>
      </c>
      <c r="AY893" s="1083" t="str">
        <f t="shared" si="426"/>
        <v>ERB</v>
      </c>
      <c r="AZ893" s="1083" t="str">
        <f t="shared" si="426"/>
        <v>GRB</v>
      </c>
      <c r="BA893" s="1083" t="str">
        <f t="shared" si="426"/>
        <v>Non-Op</v>
      </c>
      <c r="BC893" s="623"/>
      <c r="BD893" s="623"/>
      <c r="BF893" s="623"/>
      <c r="BG893" s="623"/>
      <c r="BH893" s="623"/>
      <c r="BI893" s="623"/>
      <c r="BJ893" s="623"/>
      <c r="BK893" s="623"/>
      <c r="BL893" s="623"/>
      <c r="BN893" s="634"/>
    </row>
    <row r="894" spans="1:66" s="638" customFormat="1" ht="12" customHeight="1">
      <c r="A894" s="643">
        <v>18609801</v>
      </c>
      <c r="B894" s="644" t="s">
        <v>4129</v>
      </c>
      <c r="C894" s="634" t="s">
        <v>2148</v>
      </c>
      <c r="D894" s="635" t="s">
        <v>1384</v>
      </c>
      <c r="E894" s="635"/>
      <c r="F894" s="634"/>
      <c r="G894" s="635"/>
      <c r="H894" s="1168">
        <v>171038.38</v>
      </c>
      <c r="I894" s="1168">
        <v>171038.38</v>
      </c>
      <c r="J894" s="1168">
        <v>171038.38</v>
      </c>
      <c r="K894" s="1168">
        <v>171038.38</v>
      </c>
      <c r="L894" s="1168">
        <v>171038.38</v>
      </c>
      <c r="M894" s="1168">
        <v>171038.38</v>
      </c>
      <c r="N894" s="1168">
        <v>171038.38</v>
      </c>
      <c r="O894" s="1168">
        <v>171038.38</v>
      </c>
      <c r="P894" s="1168">
        <v>171038.38</v>
      </c>
      <c r="Q894" s="1168">
        <v>171038.38</v>
      </c>
      <c r="R894" s="1168">
        <v>171118.88</v>
      </c>
      <c r="S894" s="1168">
        <v>171118.88</v>
      </c>
      <c r="T894" s="1168">
        <v>171118.88</v>
      </c>
      <c r="U894" s="567"/>
      <c r="V894" s="567">
        <f t="shared" si="431"/>
        <v>171055.15083333329</v>
      </c>
      <c r="W894" s="1096"/>
      <c r="X894" s="1097"/>
      <c r="Y894" s="591">
        <f t="shared" si="436"/>
        <v>0</v>
      </c>
      <c r="Z894" s="899">
        <f t="shared" si="436"/>
        <v>0</v>
      </c>
      <c r="AA894" s="899">
        <f t="shared" si="436"/>
        <v>0</v>
      </c>
      <c r="AB894" s="1080">
        <f t="shared" si="437"/>
        <v>171118.88</v>
      </c>
      <c r="AC894" s="1079">
        <f t="shared" si="438"/>
        <v>0</v>
      </c>
      <c r="AD894" s="899">
        <f t="shared" si="423"/>
        <v>0</v>
      </c>
      <c r="AE894" s="903">
        <f t="shared" si="444"/>
        <v>0</v>
      </c>
      <c r="AF894" s="1080">
        <f t="shared" si="445"/>
        <v>171118.88</v>
      </c>
      <c r="AG894" s="1081">
        <f t="shared" si="439"/>
        <v>171118.88</v>
      </c>
      <c r="AH894" s="1079">
        <f t="shared" si="440"/>
        <v>0</v>
      </c>
      <c r="AI894" s="901">
        <f t="shared" si="446"/>
        <v>0</v>
      </c>
      <c r="AJ894" s="899">
        <f t="shared" si="446"/>
        <v>0</v>
      </c>
      <c r="AK894" s="899">
        <f t="shared" si="446"/>
        <v>0</v>
      </c>
      <c r="AL894" s="1080">
        <f t="shared" si="441"/>
        <v>171055.15083333329</v>
      </c>
      <c r="AM894" s="1079">
        <f t="shared" si="442"/>
        <v>0</v>
      </c>
      <c r="AN894" s="899">
        <f t="shared" si="434"/>
        <v>0</v>
      </c>
      <c r="AO894" s="899">
        <f t="shared" si="435"/>
        <v>0</v>
      </c>
      <c r="AP894" s="899">
        <f t="shared" si="443"/>
        <v>171055.15083333329</v>
      </c>
      <c r="AQ894" s="1081">
        <f t="shared" si="427"/>
        <v>171055.15083333329</v>
      </c>
      <c r="AR894" s="1079">
        <f t="shared" si="432"/>
        <v>0</v>
      </c>
      <c r="AS894" s="153"/>
      <c r="AT894" s="1082" t="s">
        <v>2771</v>
      </c>
      <c r="AU894" s="523"/>
      <c r="AV894" s="1083" t="str">
        <f t="shared" si="433"/>
        <v>CA</v>
      </c>
      <c r="AW894" s="1083" t="str">
        <f t="shared" si="433"/>
        <v>CL</v>
      </c>
      <c r="AX894" s="1083" t="str">
        <f t="shared" si="433"/>
        <v>AIC</v>
      </c>
      <c r="AY894" s="1083" t="str">
        <f t="shared" si="426"/>
        <v>ERB</v>
      </c>
      <c r="AZ894" s="1083" t="str">
        <f t="shared" si="426"/>
        <v>GRB</v>
      </c>
      <c r="BA894" s="1083" t="str">
        <f t="shared" si="426"/>
        <v>Non-Op</v>
      </c>
      <c r="BC894" s="623"/>
      <c r="BD894" s="623"/>
      <c r="BF894" s="623"/>
      <c r="BG894" s="623"/>
      <c r="BH894" s="623"/>
      <c r="BI894" s="623"/>
      <c r="BJ894" s="623"/>
      <c r="BK894" s="623"/>
      <c r="BL894" s="623"/>
      <c r="BN894" s="634"/>
    </row>
    <row r="895" spans="1:66" s="638" customFormat="1" ht="12" customHeight="1">
      <c r="A895" s="651">
        <v>18609821</v>
      </c>
      <c r="B895" s="660" t="s">
        <v>4130</v>
      </c>
      <c r="C895" s="639" t="s">
        <v>2149</v>
      </c>
      <c r="D895" s="640" t="s">
        <v>1384</v>
      </c>
      <c r="E895" s="640"/>
      <c r="F895" s="639"/>
      <c r="G895" s="640"/>
      <c r="H895" s="1170">
        <v>934287.35</v>
      </c>
      <c r="I895" s="1170">
        <v>934287.35</v>
      </c>
      <c r="J895" s="1170">
        <v>934287.35</v>
      </c>
      <c r="K895" s="1170">
        <v>934287.35</v>
      </c>
      <c r="L895" s="1170">
        <v>934287.35</v>
      </c>
      <c r="M895" s="1170">
        <v>934287.35</v>
      </c>
      <c r="N895" s="1170">
        <v>934287.35</v>
      </c>
      <c r="O895" s="1170">
        <v>934287.35</v>
      </c>
      <c r="P895" s="1170">
        <v>934287.35</v>
      </c>
      <c r="Q895" s="1170">
        <v>934287.35</v>
      </c>
      <c r="R895" s="1170">
        <v>936508.56</v>
      </c>
      <c r="S895" s="1170">
        <v>936508.56</v>
      </c>
      <c r="T895" s="1170">
        <v>936508.56</v>
      </c>
      <c r="U895" s="606"/>
      <c r="V895" s="606">
        <f t="shared" si="431"/>
        <v>934750.1020833333</v>
      </c>
      <c r="W895" s="1096"/>
      <c r="X895" s="1097"/>
      <c r="Y895" s="591">
        <f t="shared" si="436"/>
        <v>0</v>
      </c>
      <c r="Z895" s="899">
        <f t="shared" si="436"/>
        <v>0</v>
      </c>
      <c r="AA895" s="899">
        <f t="shared" si="436"/>
        <v>0</v>
      </c>
      <c r="AB895" s="1080">
        <f t="shared" si="437"/>
        <v>936508.56</v>
      </c>
      <c r="AC895" s="1079">
        <f t="shared" si="438"/>
        <v>0</v>
      </c>
      <c r="AD895" s="899">
        <f t="shared" si="423"/>
        <v>0</v>
      </c>
      <c r="AE895" s="903">
        <f t="shared" si="444"/>
        <v>0</v>
      </c>
      <c r="AF895" s="1080">
        <f t="shared" si="445"/>
        <v>936508.56</v>
      </c>
      <c r="AG895" s="1081">
        <f t="shared" si="439"/>
        <v>936508.56</v>
      </c>
      <c r="AH895" s="1079">
        <f t="shared" si="440"/>
        <v>0</v>
      </c>
      <c r="AI895" s="901">
        <f t="shared" si="446"/>
        <v>0</v>
      </c>
      <c r="AJ895" s="899">
        <f t="shared" si="446"/>
        <v>0</v>
      </c>
      <c r="AK895" s="899">
        <f t="shared" si="446"/>
        <v>0</v>
      </c>
      <c r="AL895" s="1080">
        <f t="shared" si="441"/>
        <v>934750.1020833333</v>
      </c>
      <c r="AM895" s="1079">
        <f t="shared" si="442"/>
        <v>0</v>
      </c>
      <c r="AN895" s="899">
        <f t="shared" si="434"/>
        <v>0</v>
      </c>
      <c r="AO895" s="899">
        <f t="shared" si="435"/>
        <v>0</v>
      </c>
      <c r="AP895" s="899">
        <f t="shared" si="443"/>
        <v>934750.1020833333</v>
      </c>
      <c r="AQ895" s="1081">
        <f t="shared" si="427"/>
        <v>934750.1020833333</v>
      </c>
      <c r="AR895" s="1079">
        <f t="shared" si="432"/>
        <v>0</v>
      </c>
      <c r="AS895" s="153"/>
      <c r="AT895" s="1082" t="s">
        <v>3053</v>
      </c>
      <c r="AU895" s="523"/>
      <c r="AV895" s="1083" t="str">
        <f t="shared" si="433"/>
        <v>CA</v>
      </c>
      <c r="AW895" s="1083" t="str">
        <f t="shared" si="433"/>
        <v>CL</v>
      </c>
      <c r="AX895" s="1083" t="str">
        <f t="shared" si="433"/>
        <v>AIC</v>
      </c>
      <c r="AY895" s="1083" t="str">
        <f t="shared" si="426"/>
        <v>ERB</v>
      </c>
      <c r="AZ895" s="1083" t="str">
        <f t="shared" si="426"/>
        <v>GRB</v>
      </c>
      <c r="BA895" s="1083" t="str">
        <f t="shared" si="426"/>
        <v>Non-Op</v>
      </c>
      <c r="BC895" s="623"/>
      <c r="BD895" s="623"/>
      <c r="BF895" s="623"/>
      <c r="BG895" s="623"/>
      <c r="BH895" s="623"/>
      <c r="BI895" s="623"/>
      <c r="BJ895" s="623"/>
      <c r="BK895" s="623"/>
      <c r="BL895" s="623"/>
      <c r="BN895" s="634"/>
    </row>
    <row r="896" spans="1:66" s="638" customFormat="1" ht="12" customHeight="1">
      <c r="A896" s="645">
        <v>18609841</v>
      </c>
      <c r="B896" s="646" t="s">
        <v>4131</v>
      </c>
      <c r="C896" s="647" t="s">
        <v>2150</v>
      </c>
      <c r="D896" s="648" t="s">
        <v>1384</v>
      </c>
      <c r="E896" s="648"/>
      <c r="F896" s="647"/>
      <c r="G896" s="648"/>
      <c r="H896" s="1168">
        <v>1453585.62</v>
      </c>
      <c r="I896" s="1168">
        <v>1453585.62</v>
      </c>
      <c r="J896" s="1168">
        <v>1453585.62</v>
      </c>
      <c r="K896" s="1168">
        <v>1453585.62</v>
      </c>
      <c r="L896" s="1168">
        <v>1453585.62</v>
      </c>
      <c r="M896" s="1168">
        <v>1453585.62</v>
      </c>
      <c r="N896" s="1168">
        <v>1453585.62</v>
      </c>
      <c r="O896" s="1168">
        <v>1453585.62</v>
      </c>
      <c r="P896" s="1168">
        <v>1453585.62</v>
      </c>
      <c r="Q896" s="1168">
        <v>1453585.62</v>
      </c>
      <c r="R896" s="1168">
        <v>1453657.41</v>
      </c>
      <c r="S896" s="1168">
        <v>1453657.41</v>
      </c>
      <c r="T896" s="1168">
        <v>1453657.41</v>
      </c>
      <c r="U896" s="569"/>
      <c r="V896" s="569">
        <f t="shared" si="431"/>
        <v>1453600.5762500002</v>
      </c>
      <c r="W896" s="1096"/>
      <c r="X896" s="1097"/>
      <c r="Y896" s="591">
        <f t="shared" si="436"/>
        <v>0</v>
      </c>
      <c r="Z896" s="899">
        <f t="shared" si="436"/>
        <v>0</v>
      </c>
      <c r="AA896" s="899">
        <f t="shared" si="436"/>
        <v>0</v>
      </c>
      <c r="AB896" s="1080">
        <f t="shared" si="437"/>
        <v>1453657.41</v>
      </c>
      <c r="AC896" s="1079">
        <f t="shared" si="438"/>
        <v>0</v>
      </c>
      <c r="AD896" s="899">
        <f t="shared" ref="AD896:AD967" si="451">IF($D896=AD$5,$T896,IF($D896=AD$4, $T896*$AK$1,0))</f>
        <v>0</v>
      </c>
      <c r="AE896" s="903">
        <f t="shared" si="444"/>
        <v>0</v>
      </c>
      <c r="AF896" s="1080">
        <f t="shared" si="445"/>
        <v>1453657.41</v>
      </c>
      <c r="AG896" s="1081">
        <f t="shared" si="439"/>
        <v>1453657.41</v>
      </c>
      <c r="AH896" s="1079">
        <f t="shared" si="440"/>
        <v>0</v>
      </c>
      <c r="AI896" s="901">
        <f t="shared" si="446"/>
        <v>0</v>
      </c>
      <c r="AJ896" s="899">
        <f t="shared" si="446"/>
        <v>0</v>
      </c>
      <c r="AK896" s="899">
        <f t="shared" si="446"/>
        <v>0</v>
      </c>
      <c r="AL896" s="1080">
        <f t="shared" si="441"/>
        <v>1453600.5762500002</v>
      </c>
      <c r="AM896" s="1079">
        <f t="shared" si="442"/>
        <v>0</v>
      </c>
      <c r="AN896" s="899">
        <f t="shared" si="434"/>
        <v>0</v>
      </c>
      <c r="AO896" s="899">
        <f t="shared" si="435"/>
        <v>0</v>
      </c>
      <c r="AP896" s="899">
        <f t="shared" si="443"/>
        <v>1453600.5762500002</v>
      </c>
      <c r="AQ896" s="1081">
        <f t="shared" si="427"/>
        <v>1453600.5762500002</v>
      </c>
      <c r="AR896" s="1079">
        <f t="shared" si="432"/>
        <v>0</v>
      </c>
      <c r="AS896" s="153"/>
      <c r="AT896" s="1082" t="s">
        <v>2771</v>
      </c>
      <c r="AU896" s="523"/>
      <c r="AV896" s="1083" t="str">
        <f t="shared" si="433"/>
        <v>CA</v>
      </c>
      <c r="AW896" s="1083" t="str">
        <f t="shared" si="433"/>
        <v>CL</v>
      </c>
      <c r="AX896" s="1083" t="str">
        <f t="shared" si="433"/>
        <v>AIC</v>
      </c>
      <c r="AY896" s="1083" t="str">
        <f t="shared" si="426"/>
        <v>ERB</v>
      </c>
      <c r="AZ896" s="1083" t="str">
        <f t="shared" si="426"/>
        <v>GRB</v>
      </c>
      <c r="BA896" s="1083" t="str">
        <f t="shared" si="426"/>
        <v>Non-Op</v>
      </c>
      <c r="BC896" s="623"/>
      <c r="BD896" s="623"/>
      <c r="BF896" s="623"/>
      <c r="BG896" s="623"/>
      <c r="BH896" s="623"/>
      <c r="BI896" s="623"/>
      <c r="BJ896" s="623"/>
      <c r="BK896" s="623"/>
      <c r="BL896" s="623"/>
      <c r="BN896" s="634"/>
    </row>
    <row r="897" spans="1:66" s="638" customFormat="1" ht="12" customHeight="1">
      <c r="A897" s="645" t="s">
        <v>3196</v>
      </c>
      <c r="B897" s="646" t="s">
        <v>3196</v>
      </c>
      <c r="C897" s="647" t="s">
        <v>3197</v>
      </c>
      <c r="D897" s="648" t="s">
        <v>1384</v>
      </c>
      <c r="E897" s="648"/>
      <c r="F897" s="654">
        <v>44029</v>
      </c>
      <c r="G897" s="648"/>
      <c r="H897" s="1170"/>
      <c r="I897" s="1170"/>
      <c r="J897" s="1170"/>
      <c r="K897" s="1170"/>
      <c r="L897" s="1170"/>
      <c r="M897" s="1170"/>
      <c r="N897" s="1170"/>
      <c r="O897" s="1170">
        <v>3021531.47</v>
      </c>
      <c r="P897" s="1170">
        <v>4028708.63</v>
      </c>
      <c r="Q897" s="1170">
        <v>5035885.79</v>
      </c>
      <c r="R897" s="1170">
        <v>5490739.9900000002</v>
      </c>
      <c r="S897" s="1170">
        <v>5490739.9900000002</v>
      </c>
      <c r="T897" s="1170">
        <v>5490739.9900000002</v>
      </c>
      <c r="U897" s="569"/>
      <c r="V897" s="569">
        <f t="shared" si="431"/>
        <v>2151081.322083334</v>
      </c>
      <c r="W897" s="1088"/>
      <c r="X897" s="1099"/>
      <c r="Y897" s="591">
        <f t="shared" si="436"/>
        <v>0</v>
      </c>
      <c r="Z897" s="899">
        <f t="shared" si="436"/>
        <v>0</v>
      </c>
      <c r="AA897" s="899">
        <f t="shared" si="436"/>
        <v>0</v>
      </c>
      <c r="AB897" s="1080">
        <f t="shared" si="437"/>
        <v>5490739.9900000002</v>
      </c>
      <c r="AC897" s="1079">
        <f t="shared" si="438"/>
        <v>0</v>
      </c>
      <c r="AD897" s="899">
        <f t="shared" si="451"/>
        <v>0</v>
      </c>
      <c r="AE897" s="903">
        <f t="shared" si="444"/>
        <v>0</v>
      </c>
      <c r="AF897" s="1080">
        <f t="shared" si="445"/>
        <v>5490739.9900000002</v>
      </c>
      <c r="AG897" s="1081">
        <f t="shared" si="439"/>
        <v>5490739.9900000002</v>
      </c>
      <c r="AH897" s="1079">
        <f t="shared" si="440"/>
        <v>0</v>
      </c>
      <c r="AI897" s="901">
        <f t="shared" si="446"/>
        <v>0</v>
      </c>
      <c r="AJ897" s="899">
        <f t="shared" si="446"/>
        <v>0</v>
      </c>
      <c r="AK897" s="899">
        <f t="shared" si="446"/>
        <v>0</v>
      </c>
      <c r="AL897" s="1080">
        <f t="shared" si="441"/>
        <v>2151081.322083334</v>
      </c>
      <c r="AM897" s="1079">
        <f t="shared" si="442"/>
        <v>0</v>
      </c>
      <c r="AN897" s="899">
        <f t="shared" si="434"/>
        <v>0</v>
      </c>
      <c r="AO897" s="899">
        <f t="shared" si="435"/>
        <v>0</v>
      </c>
      <c r="AP897" s="899">
        <f t="shared" si="443"/>
        <v>2151081.322083334</v>
      </c>
      <c r="AQ897" s="1081">
        <f t="shared" ref="AQ897" si="452">SUM(AN897:AP897)</f>
        <v>2151081.322083334</v>
      </c>
      <c r="AR897" s="1079">
        <f t="shared" si="432"/>
        <v>0</v>
      </c>
      <c r="AS897" s="153"/>
      <c r="AT897" s="1082" t="s">
        <v>3053</v>
      </c>
      <c r="AU897" s="523"/>
      <c r="AV897" s="1083" t="str">
        <f t="shared" si="433"/>
        <v>CA</v>
      </c>
      <c r="AW897" s="1083" t="str">
        <f t="shared" si="433"/>
        <v>CL</v>
      </c>
      <c r="AX897" s="1083" t="str">
        <f t="shared" si="433"/>
        <v>AIC</v>
      </c>
      <c r="AY897" s="1083" t="str">
        <f t="shared" si="426"/>
        <v>ERB</v>
      </c>
      <c r="AZ897" s="1083" t="str">
        <f t="shared" si="426"/>
        <v>GRB</v>
      </c>
      <c r="BA897" s="1083" t="str">
        <f t="shared" si="426"/>
        <v>Non-Op</v>
      </c>
      <c r="BC897" s="623"/>
      <c r="BD897" s="623"/>
      <c r="BF897" s="623"/>
      <c r="BG897" s="623"/>
      <c r="BH897" s="623"/>
      <c r="BI897" s="623"/>
      <c r="BJ897" s="623"/>
      <c r="BK897" s="623"/>
      <c r="BL897" s="623"/>
      <c r="BN897" s="634"/>
    </row>
    <row r="898" spans="1:66" s="638" customFormat="1" ht="12" customHeight="1">
      <c r="A898" s="651">
        <v>18609861</v>
      </c>
      <c r="B898" s="660" t="s">
        <v>4132</v>
      </c>
      <c r="C898" s="639" t="s">
        <v>2151</v>
      </c>
      <c r="D898" s="640" t="s">
        <v>1384</v>
      </c>
      <c r="E898" s="640"/>
      <c r="F898" s="639"/>
      <c r="G898" s="640"/>
      <c r="H898" s="1171">
        <v>2200854.4300000002</v>
      </c>
      <c r="I898" s="1171">
        <v>2200854.4300000002</v>
      </c>
      <c r="J898" s="1171">
        <v>2200854.4300000002</v>
      </c>
      <c r="K898" s="1171">
        <v>1970767.25</v>
      </c>
      <c r="L898" s="1171">
        <v>1970767.25</v>
      </c>
      <c r="M898" s="1171">
        <v>1970767.25</v>
      </c>
      <c r="N898" s="1171">
        <v>1889398.18</v>
      </c>
      <c r="O898" s="1171">
        <v>1889398.18</v>
      </c>
      <c r="P898" s="1171">
        <v>1889398.18</v>
      </c>
      <c r="Q898" s="1171">
        <v>1853629.56</v>
      </c>
      <c r="R898" s="1171">
        <v>1855617.83</v>
      </c>
      <c r="S898" s="1171">
        <v>1855617.83</v>
      </c>
      <c r="T898" s="1171">
        <v>1745321.86</v>
      </c>
      <c r="U898" s="606"/>
      <c r="V898" s="606">
        <f t="shared" si="431"/>
        <v>1960013.209583333</v>
      </c>
      <c r="W898" s="1096"/>
      <c r="X898" s="1097"/>
      <c r="Y898" s="591">
        <f t="shared" si="436"/>
        <v>0</v>
      </c>
      <c r="Z898" s="899">
        <f t="shared" si="436"/>
        <v>0</v>
      </c>
      <c r="AA898" s="899">
        <f t="shared" si="436"/>
        <v>0</v>
      </c>
      <c r="AB898" s="1080">
        <f t="shared" si="437"/>
        <v>1745321.86</v>
      </c>
      <c r="AC898" s="1079">
        <f t="shared" si="438"/>
        <v>0</v>
      </c>
      <c r="AD898" s="899">
        <f t="shared" si="451"/>
        <v>0</v>
      </c>
      <c r="AE898" s="903">
        <f t="shared" si="444"/>
        <v>0</v>
      </c>
      <c r="AF898" s="1080">
        <f t="shared" si="445"/>
        <v>1745321.86</v>
      </c>
      <c r="AG898" s="1081">
        <f t="shared" si="439"/>
        <v>1745321.86</v>
      </c>
      <c r="AH898" s="1079">
        <f t="shared" si="440"/>
        <v>0</v>
      </c>
      <c r="AI898" s="901">
        <f t="shared" si="446"/>
        <v>0</v>
      </c>
      <c r="AJ898" s="899">
        <f t="shared" si="446"/>
        <v>0</v>
      </c>
      <c r="AK898" s="899">
        <f t="shared" si="446"/>
        <v>0</v>
      </c>
      <c r="AL898" s="1080">
        <f t="shared" si="441"/>
        <v>1960013.209583333</v>
      </c>
      <c r="AM898" s="1079">
        <f t="shared" si="442"/>
        <v>0</v>
      </c>
      <c r="AN898" s="899">
        <f t="shared" si="434"/>
        <v>0</v>
      </c>
      <c r="AO898" s="899">
        <f t="shared" si="435"/>
        <v>0</v>
      </c>
      <c r="AP898" s="899">
        <f t="shared" si="443"/>
        <v>1960013.209583333</v>
      </c>
      <c r="AQ898" s="1081">
        <f t="shared" si="427"/>
        <v>1960013.209583333</v>
      </c>
      <c r="AR898" s="1079">
        <f t="shared" si="432"/>
        <v>0</v>
      </c>
      <c r="AS898" s="153"/>
      <c r="AT898" s="1082" t="s">
        <v>2769</v>
      </c>
      <c r="AU898" s="523"/>
      <c r="AV898" s="1083" t="str">
        <f t="shared" si="433"/>
        <v>CA</v>
      </c>
      <c r="AW898" s="1083" t="str">
        <f t="shared" si="433"/>
        <v>CL</v>
      </c>
      <c r="AX898" s="1083" t="str">
        <f t="shared" si="433"/>
        <v>AIC</v>
      </c>
      <c r="AY898" s="1083" t="str">
        <f t="shared" si="426"/>
        <v>ERB</v>
      </c>
      <c r="AZ898" s="1083" t="str">
        <f t="shared" si="426"/>
        <v>GRB</v>
      </c>
      <c r="BA898" s="1083" t="str">
        <f t="shared" si="426"/>
        <v>Non-Op</v>
      </c>
      <c r="BC898" s="623"/>
      <c r="BD898" s="623"/>
      <c r="BF898" s="623"/>
      <c r="BG898" s="623"/>
      <c r="BH898" s="623"/>
      <c r="BI898" s="623"/>
      <c r="BJ898" s="623"/>
      <c r="BK898" s="623"/>
      <c r="BL898" s="623"/>
      <c r="BN898" s="634"/>
    </row>
    <row r="899" spans="1:66" s="638" customFormat="1" ht="12" customHeight="1">
      <c r="A899" s="651">
        <v>18609871</v>
      </c>
      <c r="B899" s="660" t="s">
        <v>4133</v>
      </c>
      <c r="C899" s="639" t="s">
        <v>3000</v>
      </c>
      <c r="D899" s="640" t="s">
        <v>1384</v>
      </c>
      <c r="E899" s="640"/>
      <c r="F899" s="653">
        <v>43525</v>
      </c>
      <c r="G899" s="640"/>
      <c r="H899" s="1171">
        <v>2429418</v>
      </c>
      <c r="I899" s="1171">
        <v>2652364</v>
      </c>
      <c r="J899" s="1171">
        <v>2871974</v>
      </c>
      <c r="K899" s="1171">
        <v>3088247</v>
      </c>
      <c r="L899" s="1171">
        <v>3301184</v>
      </c>
      <c r="M899" s="1171">
        <v>3510785</v>
      </c>
      <c r="N899" s="1171">
        <v>3717049</v>
      </c>
      <c r="O899" s="1171">
        <v>3919977</v>
      </c>
      <c r="P899" s="1171">
        <v>4119569</v>
      </c>
      <c r="Q899" s="1171">
        <v>4315825</v>
      </c>
      <c r="R899" s="1171">
        <v>4752248</v>
      </c>
      <c r="S899" s="1171">
        <v>5378279</v>
      </c>
      <c r="T899" s="1171">
        <v>5993386</v>
      </c>
      <c r="U899" s="606"/>
      <c r="V899" s="606">
        <f t="shared" si="431"/>
        <v>3819908.5833333335</v>
      </c>
      <c r="W899" s="1098"/>
      <c r="X899" s="1099"/>
      <c r="Y899" s="591">
        <f t="shared" si="436"/>
        <v>0</v>
      </c>
      <c r="Z899" s="899">
        <f t="shared" si="436"/>
        <v>0</v>
      </c>
      <c r="AA899" s="899">
        <f t="shared" si="436"/>
        <v>0</v>
      </c>
      <c r="AB899" s="1080">
        <f t="shared" si="437"/>
        <v>5993386</v>
      </c>
      <c r="AC899" s="1079">
        <f t="shared" si="438"/>
        <v>0</v>
      </c>
      <c r="AD899" s="899">
        <f t="shared" si="451"/>
        <v>0</v>
      </c>
      <c r="AE899" s="903">
        <f t="shared" si="444"/>
        <v>0</v>
      </c>
      <c r="AF899" s="1080">
        <f t="shared" si="445"/>
        <v>5993386</v>
      </c>
      <c r="AG899" s="1081">
        <f t="shared" si="439"/>
        <v>5993386</v>
      </c>
      <c r="AH899" s="1079">
        <f t="shared" si="440"/>
        <v>0</v>
      </c>
      <c r="AI899" s="901">
        <f t="shared" si="446"/>
        <v>0</v>
      </c>
      <c r="AJ899" s="899">
        <f t="shared" si="446"/>
        <v>0</v>
      </c>
      <c r="AK899" s="899">
        <f t="shared" si="446"/>
        <v>0</v>
      </c>
      <c r="AL899" s="1080">
        <f t="shared" si="441"/>
        <v>3819908.5833333335</v>
      </c>
      <c r="AM899" s="1079">
        <f t="shared" si="442"/>
        <v>0</v>
      </c>
      <c r="AN899" s="899">
        <f t="shared" si="434"/>
        <v>0</v>
      </c>
      <c r="AO899" s="899">
        <f t="shared" si="435"/>
        <v>0</v>
      </c>
      <c r="AP899" s="899">
        <f t="shared" si="443"/>
        <v>3819908.5833333335</v>
      </c>
      <c r="AQ899" s="1081">
        <f t="shared" ref="AQ899" si="453">SUM(AN899:AP899)</f>
        <v>3819908.5833333335</v>
      </c>
      <c r="AR899" s="1079">
        <f t="shared" si="432"/>
        <v>0</v>
      </c>
      <c r="AS899" s="153"/>
      <c r="AT899" s="1082" t="s">
        <v>2783</v>
      </c>
      <c r="AU899" s="523"/>
      <c r="AV899" s="1083" t="str">
        <f t="shared" si="433"/>
        <v>CA</v>
      </c>
      <c r="AW899" s="1083" t="str">
        <f t="shared" si="433"/>
        <v>CL</v>
      </c>
      <c r="AX899" s="1083" t="str">
        <f t="shared" si="433"/>
        <v>AIC</v>
      </c>
      <c r="AY899" s="1083" t="str">
        <f t="shared" si="426"/>
        <v>ERB</v>
      </c>
      <c r="AZ899" s="1083" t="str">
        <f t="shared" si="426"/>
        <v>GRB</v>
      </c>
      <c r="BA899" s="1083" t="str">
        <f t="shared" si="426"/>
        <v>Non-Op</v>
      </c>
      <c r="BC899" s="623"/>
      <c r="BD899" s="623"/>
      <c r="BF899" s="623"/>
      <c r="BG899" s="623"/>
      <c r="BH899" s="623"/>
      <c r="BI899" s="623"/>
      <c r="BJ899" s="623"/>
      <c r="BK899" s="623"/>
      <c r="BL899" s="623"/>
      <c r="BN899" s="634"/>
    </row>
    <row r="900" spans="1:66" s="638" customFormat="1" ht="12" customHeight="1">
      <c r="A900" s="700">
        <v>18609883</v>
      </c>
      <c r="B900" s="640" t="s">
        <v>4134</v>
      </c>
      <c r="C900" s="639" t="s">
        <v>2152</v>
      </c>
      <c r="D900" s="640" t="s">
        <v>1384</v>
      </c>
      <c r="E900" s="640"/>
      <c r="F900" s="657">
        <v>42842</v>
      </c>
      <c r="G900" s="640"/>
      <c r="H900" s="1170">
        <v>0</v>
      </c>
      <c r="I900" s="1170">
        <v>0</v>
      </c>
      <c r="J900" s="1170">
        <v>0</v>
      </c>
      <c r="K900" s="1170">
        <v>0</v>
      </c>
      <c r="L900" s="1170">
        <v>0</v>
      </c>
      <c r="M900" s="1170">
        <v>0</v>
      </c>
      <c r="N900" s="1170">
        <v>0</v>
      </c>
      <c r="O900" s="1170">
        <v>0</v>
      </c>
      <c r="P900" s="1170">
        <v>0</v>
      </c>
      <c r="Q900" s="1170">
        <v>0</v>
      </c>
      <c r="R900" s="1170">
        <v>0</v>
      </c>
      <c r="S900" s="1170">
        <v>0</v>
      </c>
      <c r="T900" s="1170">
        <v>0</v>
      </c>
      <c r="U900" s="606"/>
      <c r="V900" s="606">
        <f t="shared" si="431"/>
        <v>0</v>
      </c>
      <c r="W900" s="1100"/>
      <c r="X900" s="1101"/>
      <c r="Y900" s="591">
        <f t="shared" si="436"/>
        <v>0</v>
      </c>
      <c r="Z900" s="899">
        <f t="shared" si="436"/>
        <v>0</v>
      </c>
      <c r="AA900" s="899">
        <f t="shared" si="436"/>
        <v>0</v>
      </c>
      <c r="AB900" s="1080">
        <f t="shared" si="437"/>
        <v>0</v>
      </c>
      <c r="AC900" s="1079">
        <f t="shared" si="438"/>
        <v>0</v>
      </c>
      <c r="AD900" s="899">
        <f t="shared" si="451"/>
        <v>0</v>
      </c>
      <c r="AE900" s="903">
        <f t="shared" si="444"/>
        <v>0</v>
      </c>
      <c r="AF900" s="1080">
        <f t="shared" si="445"/>
        <v>0</v>
      </c>
      <c r="AG900" s="1081">
        <f t="shared" si="439"/>
        <v>0</v>
      </c>
      <c r="AH900" s="1079">
        <f t="shared" si="440"/>
        <v>0</v>
      </c>
      <c r="AI900" s="901">
        <f t="shared" si="446"/>
        <v>0</v>
      </c>
      <c r="AJ900" s="899">
        <f t="shared" si="446"/>
        <v>0</v>
      </c>
      <c r="AK900" s="899">
        <f t="shared" si="446"/>
        <v>0</v>
      </c>
      <c r="AL900" s="1080">
        <f t="shared" si="441"/>
        <v>0</v>
      </c>
      <c r="AM900" s="1079">
        <f t="shared" si="442"/>
        <v>0</v>
      </c>
      <c r="AN900" s="899">
        <f t="shared" si="434"/>
        <v>0</v>
      </c>
      <c r="AO900" s="899">
        <f t="shared" si="435"/>
        <v>0</v>
      </c>
      <c r="AP900" s="899">
        <f t="shared" si="443"/>
        <v>0</v>
      </c>
      <c r="AQ900" s="1081">
        <f t="shared" si="427"/>
        <v>0</v>
      </c>
      <c r="AR900" s="1079">
        <f t="shared" si="432"/>
        <v>0</v>
      </c>
      <c r="AS900" s="153"/>
      <c r="AT900" s="1082" t="s">
        <v>3055</v>
      </c>
      <c r="AU900" s="523"/>
      <c r="AV900" s="1083" t="str">
        <f t="shared" si="433"/>
        <v>CA</v>
      </c>
      <c r="AW900" s="1083" t="str">
        <f t="shared" si="433"/>
        <v>CL</v>
      </c>
      <c r="AX900" s="1083" t="str">
        <f t="shared" si="433"/>
        <v>AIC</v>
      </c>
      <c r="AY900" s="1083" t="str">
        <f t="shared" si="426"/>
        <v>ERB</v>
      </c>
      <c r="AZ900" s="1083" t="str">
        <f t="shared" si="426"/>
        <v>GRB</v>
      </c>
      <c r="BA900" s="1083" t="str">
        <f t="shared" si="426"/>
        <v>Non-Op</v>
      </c>
      <c r="BC900" s="623"/>
      <c r="BD900" s="623"/>
      <c r="BF900" s="623"/>
      <c r="BG900" s="623"/>
      <c r="BH900" s="623"/>
      <c r="BI900" s="623"/>
      <c r="BJ900" s="623"/>
      <c r="BK900" s="623"/>
      <c r="BL900" s="623"/>
      <c r="BN900" s="634"/>
    </row>
    <row r="901" spans="1:66" s="638" customFormat="1" ht="12" customHeight="1">
      <c r="A901" s="700">
        <v>18609891</v>
      </c>
      <c r="B901" s="640" t="s">
        <v>4135</v>
      </c>
      <c r="C901" s="639" t="s">
        <v>2153</v>
      </c>
      <c r="D901" s="640" t="s">
        <v>1384</v>
      </c>
      <c r="E901" s="640"/>
      <c r="F901" s="653">
        <v>43070</v>
      </c>
      <c r="G901" s="640"/>
      <c r="H901" s="1170">
        <v>0</v>
      </c>
      <c r="I901" s="1170">
        <v>0</v>
      </c>
      <c r="J901" s="1170">
        <v>0</v>
      </c>
      <c r="K901" s="1170">
        <v>0</v>
      </c>
      <c r="L901" s="1170">
        <v>0</v>
      </c>
      <c r="M901" s="1170">
        <v>0</v>
      </c>
      <c r="N901" s="1170">
        <v>0</v>
      </c>
      <c r="O901" s="1170">
        <v>0</v>
      </c>
      <c r="P901" s="1170">
        <v>0</v>
      </c>
      <c r="Q901" s="1170">
        <v>0</v>
      </c>
      <c r="R901" s="1170">
        <v>0</v>
      </c>
      <c r="S901" s="1170">
        <v>0</v>
      </c>
      <c r="T901" s="1170">
        <v>0</v>
      </c>
      <c r="U901" s="606"/>
      <c r="V901" s="606">
        <f t="shared" si="431"/>
        <v>0</v>
      </c>
      <c r="W901" s="1100"/>
      <c r="X901" s="1101"/>
      <c r="Y901" s="591">
        <f t="shared" si="436"/>
        <v>0</v>
      </c>
      <c r="Z901" s="899">
        <f t="shared" si="436"/>
        <v>0</v>
      </c>
      <c r="AA901" s="899">
        <f t="shared" si="436"/>
        <v>0</v>
      </c>
      <c r="AB901" s="1080">
        <f t="shared" si="437"/>
        <v>0</v>
      </c>
      <c r="AC901" s="1079">
        <f t="shared" si="438"/>
        <v>0</v>
      </c>
      <c r="AD901" s="899">
        <f t="shared" si="451"/>
        <v>0</v>
      </c>
      <c r="AE901" s="903">
        <f t="shared" si="444"/>
        <v>0</v>
      </c>
      <c r="AF901" s="1080">
        <f t="shared" si="445"/>
        <v>0</v>
      </c>
      <c r="AG901" s="1081">
        <f t="shared" si="439"/>
        <v>0</v>
      </c>
      <c r="AH901" s="1079">
        <f t="shared" si="440"/>
        <v>0</v>
      </c>
      <c r="AI901" s="901">
        <f t="shared" si="446"/>
        <v>0</v>
      </c>
      <c r="AJ901" s="899">
        <f t="shared" si="446"/>
        <v>0</v>
      </c>
      <c r="AK901" s="899">
        <f t="shared" si="446"/>
        <v>0</v>
      </c>
      <c r="AL901" s="1080">
        <f t="shared" si="441"/>
        <v>0</v>
      </c>
      <c r="AM901" s="1079">
        <f t="shared" si="442"/>
        <v>0</v>
      </c>
      <c r="AN901" s="899">
        <f t="shared" si="434"/>
        <v>0</v>
      </c>
      <c r="AO901" s="899">
        <f t="shared" si="435"/>
        <v>0</v>
      </c>
      <c r="AP901" s="899">
        <f t="shared" si="443"/>
        <v>0</v>
      </c>
      <c r="AQ901" s="1081">
        <f t="shared" si="427"/>
        <v>0</v>
      </c>
      <c r="AR901" s="1079">
        <f t="shared" si="432"/>
        <v>0</v>
      </c>
      <c r="AS901" s="153"/>
      <c r="AT901" s="1082"/>
      <c r="AU901" s="523"/>
      <c r="AV901" s="1083" t="str">
        <f t="shared" si="433"/>
        <v>CA</v>
      </c>
      <c r="AW901" s="1083" t="str">
        <f t="shared" si="433"/>
        <v>CL</v>
      </c>
      <c r="AX901" s="1083" t="str">
        <f t="shared" si="433"/>
        <v>AIC</v>
      </c>
      <c r="AY901" s="1083" t="str">
        <f t="shared" si="426"/>
        <v>ERB</v>
      </c>
      <c r="AZ901" s="1083" t="str">
        <f t="shared" si="426"/>
        <v>GRB</v>
      </c>
      <c r="BA901" s="1083" t="str">
        <f t="shared" si="426"/>
        <v>Non-Op</v>
      </c>
      <c r="BC901" s="623"/>
      <c r="BD901" s="623"/>
      <c r="BF901" s="623"/>
      <c r="BG901" s="623"/>
      <c r="BH901" s="623"/>
      <c r="BI901" s="623"/>
      <c r="BJ901" s="623"/>
      <c r="BK901" s="623"/>
      <c r="BL901" s="623"/>
      <c r="BN901" s="634"/>
    </row>
    <row r="902" spans="1:66" s="638" customFormat="1" ht="12" customHeight="1">
      <c r="A902" s="700">
        <v>18609893</v>
      </c>
      <c r="B902" s="640" t="s">
        <v>4136</v>
      </c>
      <c r="C902" s="639" t="s">
        <v>3001</v>
      </c>
      <c r="D902" s="640" t="s">
        <v>1384</v>
      </c>
      <c r="E902" s="640"/>
      <c r="F902" s="653">
        <v>43466</v>
      </c>
      <c r="G902" s="640"/>
      <c r="H902" s="1170">
        <v>183047524.63999999</v>
      </c>
      <c r="I902" s="1170">
        <v>172114103.88</v>
      </c>
      <c r="J902" s="1170">
        <v>170798213.30000001</v>
      </c>
      <c r="K902" s="1170">
        <v>180188077.84</v>
      </c>
      <c r="L902" s="1170">
        <v>168155107.53</v>
      </c>
      <c r="M902" s="1170">
        <v>166833522.88</v>
      </c>
      <c r="N902" s="1170">
        <v>179658443.22</v>
      </c>
      <c r="O902" s="1170">
        <v>164180657.52000001</v>
      </c>
      <c r="P902" s="1170">
        <v>176742651.78999999</v>
      </c>
      <c r="Q902" s="1170">
        <v>175091112.62</v>
      </c>
      <c r="R902" s="1170">
        <v>174198462.19</v>
      </c>
      <c r="S902" s="1170">
        <v>172868218.30000001</v>
      </c>
      <c r="T902" s="1170">
        <v>172167297.44999999</v>
      </c>
      <c r="U902" s="606"/>
      <c r="V902" s="606">
        <f t="shared" si="431"/>
        <v>173202998.50958332</v>
      </c>
      <c r="W902" s="1098"/>
      <c r="X902" s="1099"/>
      <c r="Y902" s="591">
        <f t="shared" si="436"/>
        <v>0</v>
      </c>
      <c r="Z902" s="899">
        <f t="shared" si="436"/>
        <v>0</v>
      </c>
      <c r="AA902" s="899">
        <f t="shared" si="436"/>
        <v>0</v>
      </c>
      <c r="AB902" s="1080">
        <f t="shared" si="437"/>
        <v>172167297.44999999</v>
      </c>
      <c r="AC902" s="1079">
        <f t="shared" si="438"/>
        <v>0</v>
      </c>
      <c r="AD902" s="899">
        <f t="shared" si="451"/>
        <v>0</v>
      </c>
      <c r="AE902" s="903">
        <f t="shared" si="444"/>
        <v>0</v>
      </c>
      <c r="AF902" s="1080">
        <f t="shared" si="445"/>
        <v>172167297.44999999</v>
      </c>
      <c r="AG902" s="1081">
        <f t="shared" si="439"/>
        <v>172167297.44999999</v>
      </c>
      <c r="AH902" s="1079">
        <f t="shared" si="440"/>
        <v>0</v>
      </c>
      <c r="AI902" s="901">
        <f t="shared" si="446"/>
        <v>0</v>
      </c>
      <c r="AJ902" s="899">
        <f t="shared" si="446"/>
        <v>0</v>
      </c>
      <c r="AK902" s="899">
        <f t="shared" si="446"/>
        <v>0</v>
      </c>
      <c r="AL902" s="1080">
        <f t="shared" si="441"/>
        <v>173202998.50958332</v>
      </c>
      <c r="AM902" s="1079">
        <f t="shared" si="442"/>
        <v>0</v>
      </c>
      <c r="AN902" s="899">
        <f t="shared" si="434"/>
        <v>0</v>
      </c>
      <c r="AO902" s="899">
        <f t="shared" si="435"/>
        <v>0</v>
      </c>
      <c r="AP902" s="899">
        <f t="shared" si="443"/>
        <v>173202998.50958332</v>
      </c>
      <c r="AQ902" s="1081">
        <f t="shared" ref="AQ902" si="454">SUM(AN902:AP902)</f>
        <v>173202998.50958332</v>
      </c>
      <c r="AR902" s="1079">
        <f t="shared" si="432"/>
        <v>0</v>
      </c>
      <c r="AS902" s="153"/>
      <c r="AT902" s="1082" t="s">
        <v>3053</v>
      </c>
      <c r="AU902" s="523"/>
      <c r="AV902" s="1083" t="str">
        <f t="shared" si="433"/>
        <v>CA</v>
      </c>
      <c r="AW902" s="1083" t="str">
        <f t="shared" si="433"/>
        <v>CL</v>
      </c>
      <c r="AX902" s="1083" t="str">
        <f t="shared" si="433"/>
        <v>AIC</v>
      </c>
      <c r="AY902" s="1083" t="str">
        <f t="shared" si="426"/>
        <v>ERB</v>
      </c>
      <c r="AZ902" s="1083" t="str">
        <f t="shared" si="426"/>
        <v>GRB</v>
      </c>
      <c r="BA902" s="1083" t="str">
        <f t="shared" si="426"/>
        <v>Non-Op</v>
      </c>
      <c r="BC902" s="623"/>
      <c r="BD902" s="623"/>
      <c r="BF902" s="623"/>
      <c r="BG902" s="623"/>
      <c r="BH902" s="623"/>
      <c r="BI902" s="623"/>
      <c r="BJ902" s="623"/>
      <c r="BK902" s="623"/>
      <c r="BL902" s="623"/>
      <c r="BN902" s="634"/>
    </row>
    <row r="903" spans="1:66" s="638" customFormat="1" ht="12" customHeight="1">
      <c r="A903" s="700">
        <v>18609901</v>
      </c>
      <c r="B903" s="640" t="s">
        <v>4137</v>
      </c>
      <c r="C903" s="639" t="s">
        <v>3198</v>
      </c>
      <c r="D903" s="640" t="s">
        <v>3098</v>
      </c>
      <c r="E903" s="640"/>
      <c r="F903" s="653">
        <v>43922</v>
      </c>
      <c r="G903" s="640"/>
      <c r="H903" s="1170"/>
      <c r="I903" s="1170"/>
      <c r="J903" s="1170"/>
      <c r="K903" s="1170"/>
      <c r="L903" s="1170">
        <v>253733.95</v>
      </c>
      <c r="M903" s="1170">
        <v>253733.95</v>
      </c>
      <c r="N903" s="1170">
        <v>253733.95</v>
      </c>
      <c r="O903" s="1170">
        <v>253733.95</v>
      </c>
      <c r="P903" s="1170">
        <v>253733.95</v>
      </c>
      <c r="Q903" s="1170">
        <v>253733.95</v>
      </c>
      <c r="R903" s="1170">
        <v>254424.87</v>
      </c>
      <c r="S903" s="1170">
        <v>256286.58</v>
      </c>
      <c r="T903" s="1170">
        <v>269143.09000000003</v>
      </c>
      <c r="U903" s="606"/>
      <c r="V903" s="606">
        <f t="shared" si="431"/>
        <v>180640.55791666664</v>
      </c>
      <c r="W903" s="1098"/>
      <c r="X903" s="1099"/>
      <c r="Y903" s="591">
        <f t="shared" ref="Y903:AA930" si="455">IF($D903=Y$5,$T903,0)</f>
        <v>269143.09000000003</v>
      </c>
      <c r="Z903" s="899">
        <f t="shared" si="455"/>
        <v>0</v>
      </c>
      <c r="AA903" s="899">
        <f t="shared" si="455"/>
        <v>0</v>
      </c>
      <c r="AB903" s="1080">
        <f t="shared" si="437"/>
        <v>0</v>
      </c>
      <c r="AC903" s="1079">
        <f t="shared" si="438"/>
        <v>0</v>
      </c>
      <c r="AD903" s="899">
        <f t="shared" si="451"/>
        <v>0</v>
      </c>
      <c r="AE903" s="903">
        <f t="shared" si="444"/>
        <v>0</v>
      </c>
      <c r="AF903" s="1080">
        <f t="shared" si="445"/>
        <v>0</v>
      </c>
      <c r="AG903" s="1081">
        <f t="shared" si="439"/>
        <v>0</v>
      </c>
      <c r="AH903" s="1079">
        <f t="shared" si="440"/>
        <v>0</v>
      </c>
      <c r="AI903" s="901">
        <f t="shared" si="446"/>
        <v>180640.55791666664</v>
      </c>
      <c r="AJ903" s="899">
        <f t="shared" si="446"/>
        <v>0</v>
      </c>
      <c r="AK903" s="899">
        <f t="shared" si="446"/>
        <v>0</v>
      </c>
      <c r="AL903" s="1080">
        <f t="shared" si="441"/>
        <v>0</v>
      </c>
      <c r="AM903" s="1079">
        <f t="shared" si="442"/>
        <v>0</v>
      </c>
      <c r="AN903" s="899">
        <f t="shared" si="434"/>
        <v>0</v>
      </c>
      <c r="AO903" s="899">
        <f t="shared" si="435"/>
        <v>0</v>
      </c>
      <c r="AP903" s="899">
        <f t="shared" si="443"/>
        <v>0</v>
      </c>
      <c r="AQ903" s="1081">
        <f t="shared" ref="AQ903:AQ904" si="456">SUM(AN903:AP903)</f>
        <v>0</v>
      </c>
      <c r="AR903" s="1079">
        <f t="shared" si="432"/>
        <v>0</v>
      </c>
      <c r="AS903" s="153"/>
      <c r="AT903" s="1082"/>
      <c r="AU903" s="523"/>
      <c r="AV903" s="1083" t="str">
        <f t="shared" si="433"/>
        <v>CA</v>
      </c>
      <c r="AW903" s="1083" t="str">
        <f t="shared" si="433"/>
        <v>CL</v>
      </c>
      <c r="AX903" s="1083" t="str">
        <f t="shared" si="433"/>
        <v>AIC</v>
      </c>
      <c r="AY903" s="1083" t="str">
        <f t="shared" si="426"/>
        <v>ERB</v>
      </c>
      <c r="AZ903" s="1083" t="str">
        <f t="shared" si="426"/>
        <v>GRB</v>
      </c>
      <c r="BA903" s="1083" t="str">
        <f t="shared" si="426"/>
        <v>Non-Op</v>
      </c>
      <c r="BC903" s="623"/>
      <c r="BD903" s="623"/>
      <c r="BF903" s="623"/>
      <c r="BG903" s="623"/>
      <c r="BH903" s="623"/>
      <c r="BI903" s="623"/>
      <c r="BJ903" s="623"/>
      <c r="BK903" s="623"/>
      <c r="BL903" s="623"/>
      <c r="BN903" s="634"/>
    </row>
    <row r="904" spans="1:66" s="638" customFormat="1" ht="12" customHeight="1">
      <c r="A904" s="700">
        <v>18609911</v>
      </c>
      <c r="B904" s="640" t="s">
        <v>4138</v>
      </c>
      <c r="C904" s="639" t="s">
        <v>3199</v>
      </c>
      <c r="D904" s="640" t="s">
        <v>1384</v>
      </c>
      <c r="E904" s="640"/>
      <c r="F904" s="653">
        <v>44029</v>
      </c>
      <c r="G904" s="640"/>
      <c r="H904" s="1170"/>
      <c r="I904" s="1170"/>
      <c r="J904" s="1170"/>
      <c r="K904" s="1170"/>
      <c r="L904" s="1170"/>
      <c r="M904" s="1170"/>
      <c r="N904" s="1170"/>
      <c r="O904" s="1170">
        <v>-3021531.47</v>
      </c>
      <c r="P904" s="1170">
        <v>-4028708.63</v>
      </c>
      <c r="Q904" s="1170">
        <v>-5035885.79</v>
      </c>
      <c r="R904" s="1170">
        <v>-5490739.9900000002</v>
      </c>
      <c r="S904" s="1170">
        <v>-5490739.9900000002</v>
      </c>
      <c r="T904" s="1170">
        <v>-5490739.9900000002</v>
      </c>
      <c r="U904" s="606"/>
      <c r="V904" s="606">
        <f t="shared" si="431"/>
        <v>-2151081.322083334</v>
      </c>
      <c r="W904" s="1088"/>
      <c r="X904" s="1099"/>
      <c r="Y904" s="591">
        <f t="shared" si="455"/>
        <v>0</v>
      </c>
      <c r="Z904" s="899">
        <f t="shared" si="455"/>
        <v>0</v>
      </c>
      <c r="AA904" s="899">
        <f t="shared" si="455"/>
        <v>0</v>
      </c>
      <c r="AB904" s="1080">
        <f t="shared" si="437"/>
        <v>-5490739.9900000002</v>
      </c>
      <c r="AC904" s="1079">
        <f t="shared" si="438"/>
        <v>0</v>
      </c>
      <c r="AD904" s="899">
        <f t="shared" si="451"/>
        <v>0</v>
      </c>
      <c r="AE904" s="903">
        <f t="shared" si="444"/>
        <v>0</v>
      </c>
      <c r="AF904" s="1080">
        <f t="shared" si="445"/>
        <v>-5490739.9900000002</v>
      </c>
      <c r="AG904" s="1081">
        <f t="shared" si="439"/>
        <v>-5490739.9900000002</v>
      </c>
      <c r="AH904" s="1079">
        <f t="shared" si="440"/>
        <v>0</v>
      </c>
      <c r="AI904" s="901">
        <f t="shared" si="446"/>
        <v>0</v>
      </c>
      <c r="AJ904" s="899">
        <f t="shared" si="446"/>
        <v>0</v>
      </c>
      <c r="AK904" s="899">
        <f t="shared" si="446"/>
        <v>0</v>
      </c>
      <c r="AL904" s="1080">
        <f t="shared" si="441"/>
        <v>-2151081.322083334</v>
      </c>
      <c r="AM904" s="1079">
        <f t="shared" si="442"/>
        <v>0</v>
      </c>
      <c r="AN904" s="899">
        <f t="shared" si="434"/>
        <v>0</v>
      </c>
      <c r="AO904" s="899">
        <f t="shared" si="435"/>
        <v>0</v>
      </c>
      <c r="AP904" s="899">
        <f t="shared" si="443"/>
        <v>-2151081.322083334</v>
      </c>
      <c r="AQ904" s="1081">
        <f t="shared" si="456"/>
        <v>-2151081.322083334</v>
      </c>
      <c r="AR904" s="1079">
        <f t="shared" si="432"/>
        <v>0</v>
      </c>
      <c r="AS904" s="153"/>
      <c r="AT904" s="1082" t="s">
        <v>2781</v>
      </c>
      <c r="AU904" s="523"/>
      <c r="AV904" s="1083" t="str">
        <f t="shared" si="433"/>
        <v>CA</v>
      </c>
      <c r="AW904" s="1083" t="str">
        <f t="shared" si="433"/>
        <v>CL</v>
      </c>
      <c r="AX904" s="1083" t="str">
        <f t="shared" si="433"/>
        <v>AIC</v>
      </c>
      <c r="AY904" s="1083" t="str">
        <f t="shared" si="426"/>
        <v>ERB</v>
      </c>
      <c r="AZ904" s="1083" t="str">
        <f t="shared" si="426"/>
        <v>GRB</v>
      </c>
      <c r="BA904" s="1083" t="str">
        <f t="shared" si="426"/>
        <v>Non-Op</v>
      </c>
      <c r="BC904" s="623"/>
      <c r="BD904" s="623"/>
      <c r="BF904" s="623"/>
      <c r="BG904" s="623"/>
      <c r="BH904" s="623"/>
      <c r="BI904" s="623"/>
      <c r="BJ904" s="623"/>
      <c r="BK904" s="623"/>
      <c r="BL904" s="623"/>
      <c r="BN904" s="634"/>
    </row>
    <row r="905" spans="1:66" s="638" customFormat="1" ht="12" customHeight="1">
      <c r="A905" s="700">
        <v>18610001</v>
      </c>
      <c r="B905" s="640" t="s">
        <v>4139</v>
      </c>
      <c r="C905" s="639" t="s">
        <v>3002</v>
      </c>
      <c r="D905" s="640" t="s">
        <v>3098</v>
      </c>
      <c r="E905" s="640"/>
      <c r="F905" s="653">
        <v>43647</v>
      </c>
      <c r="G905" s="640"/>
      <c r="H905" s="1170">
        <v>57225.96</v>
      </c>
      <c r="I905" s="1170">
        <v>57293.96</v>
      </c>
      <c r="J905" s="1170">
        <v>57293.96</v>
      </c>
      <c r="K905" s="1170">
        <v>57293.96</v>
      </c>
      <c r="L905" s="1170">
        <v>57293.96</v>
      </c>
      <c r="M905" s="1170">
        <v>57293.96</v>
      </c>
      <c r="N905" s="1170">
        <v>57293.96</v>
      </c>
      <c r="O905" s="1170">
        <v>57293.96</v>
      </c>
      <c r="P905" s="1170">
        <v>53237.58</v>
      </c>
      <c r="Q905" s="1170">
        <v>17904.7</v>
      </c>
      <c r="R905" s="1170">
        <v>17904.7</v>
      </c>
      <c r="S905" s="1170">
        <v>17904.7</v>
      </c>
      <c r="T905" s="1170">
        <v>17904.7</v>
      </c>
      <c r="U905" s="606"/>
      <c r="V905" s="606">
        <f t="shared" si="431"/>
        <v>45464.560833333344</v>
      </c>
      <c r="W905" s="1098"/>
      <c r="X905" s="1099"/>
      <c r="Y905" s="591">
        <f t="shared" si="455"/>
        <v>17904.7</v>
      </c>
      <c r="Z905" s="899">
        <f t="shared" si="455"/>
        <v>0</v>
      </c>
      <c r="AA905" s="899">
        <f t="shared" si="455"/>
        <v>0</v>
      </c>
      <c r="AB905" s="1080">
        <f t="shared" si="437"/>
        <v>0</v>
      </c>
      <c r="AC905" s="1079">
        <f t="shared" si="438"/>
        <v>0</v>
      </c>
      <c r="AD905" s="899">
        <f t="shared" si="451"/>
        <v>0</v>
      </c>
      <c r="AE905" s="903">
        <f t="shared" si="444"/>
        <v>0</v>
      </c>
      <c r="AF905" s="1080">
        <f t="shared" si="445"/>
        <v>0</v>
      </c>
      <c r="AG905" s="1081">
        <f t="shared" si="439"/>
        <v>0</v>
      </c>
      <c r="AH905" s="1079">
        <f t="shared" si="440"/>
        <v>0</v>
      </c>
      <c r="AI905" s="901">
        <f t="shared" si="446"/>
        <v>45464.560833333344</v>
      </c>
      <c r="AJ905" s="899">
        <f t="shared" si="446"/>
        <v>0</v>
      </c>
      <c r="AK905" s="899">
        <f t="shared" si="446"/>
        <v>0</v>
      </c>
      <c r="AL905" s="1080">
        <f t="shared" si="441"/>
        <v>0</v>
      </c>
      <c r="AM905" s="1079">
        <f t="shared" si="442"/>
        <v>0</v>
      </c>
      <c r="AN905" s="899">
        <f t="shared" si="434"/>
        <v>0</v>
      </c>
      <c r="AO905" s="899">
        <f t="shared" si="435"/>
        <v>0</v>
      </c>
      <c r="AP905" s="899">
        <f t="shared" si="443"/>
        <v>0</v>
      </c>
      <c r="AQ905" s="1081">
        <f t="shared" ref="AQ905" si="457">SUM(AN905:AP905)</f>
        <v>0</v>
      </c>
      <c r="AR905" s="1079">
        <f t="shared" si="432"/>
        <v>0</v>
      </c>
      <c r="AS905" s="153"/>
      <c r="AT905" s="1082" t="s">
        <v>2781</v>
      </c>
      <c r="AU905" s="523"/>
      <c r="AV905" s="1083" t="str">
        <f t="shared" si="433"/>
        <v>CA</v>
      </c>
      <c r="AW905" s="1083" t="str">
        <f t="shared" si="433"/>
        <v>CL</v>
      </c>
      <c r="AX905" s="1083" t="str">
        <f t="shared" si="433"/>
        <v>AIC</v>
      </c>
      <c r="AY905" s="1083" t="str">
        <f t="shared" si="426"/>
        <v>ERB</v>
      </c>
      <c r="AZ905" s="1083" t="str">
        <f t="shared" si="426"/>
        <v>GRB</v>
      </c>
      <c r="BA905" s="1083" t="str">
        <f t="shared" si="426"/>
        <v>Non-Op</v>
      </c>
      <c r="BC905" s="623"/>
      <c r="BD905" s="623"/>
      <c r="BF905" s="623"/>
      <c r="BG905" s="623"/>
      <c r="BH905" s="623"/>
      <c r="BI905" s="623"/>
      <c r="BJ905" s="623"/>
      <c r="BK905" s="623"/>
      <c r="BL905" s="623"/>
      <c r="BN905" s="634"/>
    </row>
    <row r="906" spans="1:66" s="638" customFormat="1" ht="12" customHeight="1">
      <c r="A906" s="700">
        <v>18610011</v>
      </c>
      <c r="B906" s="640" t="s">
        <v>4140</v>
      </c>
      <c r="C906" s="639" t="s">
        <v>3003</v>
      </c>
      <c r="D906" s="640" t="s">
        <v>1384</v>
      </c>
      <c r="E906" s="640"/>
      <c r="F906" s="653">
        <v>43586</v>
      </c>
      <c r="G906" s="640"/>
      <c r="H906" s="1170">
        <v>70611.87</v>
      </c>
      <c r="I906" s="1170">
        <v>70611.87</v>
      </c>
      <c r="J906" s="1170">
        <v>70611.87</v>
      </c>
      <c r="K906" s="1170">
        <v>70543.87</v>
      </c>
      <c r="L906" s="1170">
        <v>70543.87</v>
      </c>
      <c r="M906" s="1170">
        <v>70543.87</v>
      </c>
      <c r="N906" s="1170">
        <v>70543.87</v>
      </c>
      <c r="O906" s="1170">
        <v>70543.87</v>
      </c>
      <c r="P906" s="1170">
        <v>70543.87</v>
      </c>
      <c r="Q906" s="1170">
        <v>139389.26</v>
      </c>
      <c r="R906" s="1170">
        <v>139389.26</v>
      </c>
      <c r="S906" s="1170">
        <v>139389.26</v>
      </c>
      <c r="T906" s="1170">
        <v>100000</v>
      </c>
      <c r="U906" s="606"/>
      <c r="V906" s="606">
        <f t="shared" si="431"/>
        <v>88996.722916666666</v>
      </c>
      <c r="W906" s="1098"/>
      <c r="X906" s="1099"/>
      <c r="Y906" s="591">
        <f t="shared" si="455"/>
        <v>0</v>
      </c>
      <c r="Z906" s="899">
        <f t="shared" si="455"/>
        <v>0</v>
      </c>
      <c r="AA906" s="899">
        <f t="shared" si="455"/>
        <v>0</v>
      </c>
      <c r="AB906" s="1080">
        <f t="shared" si="437"/>
        <v>100000</v>
      </c>
      <c r="AC906" s="1079">
        <f t="shared" si="438"/>
        <v>0</v>
      </c>
      <c r="AD906" s="899">
        <f t="shared" si="451"/>
        <v>0</v>
      </c>
      <c r="AE906" s="903">
        <f t="shared" si="444"/>
        <v>0</v>
      </c>
      <c r="AF906" s="1080">
        <f t="shared" si="445"/>
        <v>100000</v>
      </c>
      <c r="AG906" s="1081">
        <f t="shared" si="439"/>
        <v>100000</v>
      </c>
      <c r="AH906" s="1079">
        <f t="shared" si="440"/>
        <v>0</v>
      </c>
      <c r="AI906" s="901">
        <f t="shared" si="446"/>
        <v>0</v>
      </c>
      <c r="AJ906" s="899">
        <f t="shared" si="446"/>
        <v>0</v>
      </c>
      <c r="AK906" s="899">
        <f t="shared" si="446"/>
        <v>0</v>
      </c>
      <c r="AL906" s="1080">
        <f t="shared" si="441"/>
        <v>88996.722916666666</v>
      </c>
      <c r="AM906" s="1079">
        <f t="shared" si="442"/>
        <v>0</v>
      </c>
      <c r="AN906" s="899">
        <f t="shared" si="434"/>
        <v>0</v>
      </c>
      <c r="AO906" s="899">
        <f t="shared" si="435"/>
        <v>0</v>
      </c>
      <c r="AP906" s="899">
        <f t="shared" si="443"/>
        <v>88996.722916666666</v>
      </c>
      <c r="AQ906" s="1081">
        <f t="shared" ref="AQ906" si="458">SUM(AN906:AP906)</f>
        <v>88996.722916666666</v>
      </c>
      <c r="AR906" s="1079">
        <f t="shared" si="432"/>
        <v>0</v>
      </c>
      <c r="AS906" s="153"/>
      <c r="AT906" s="1082"/>
      <c r="AU906" s="523"/>
      <c r="AV906" s="1083" t="str">
        <f t="shared" si="433"/>
        <v>CA</v>
      </c>
      <c r="AW906" s="1083" t="str">
        <f t="shared" si="433"/>
        <v>CL</v>
      </c>
      <c r="AX906" s="1083" t="str">
        <f t="shared" si="433"/>
        <v>AIC</v>
      </c>
      <c r="AY906" s="1083" t="str">
        <f t="shared" si="426"/>
        <v>ERB</v>
      </c>
      <c r="AZ906" s="1083" t="str">
        <f t="shared" si="426"/>
        <v>GRB</v>
      </c>
      <c r="BA906" s="1083" t="str">
        <f t="shared" si="426"/>
        <v>Non-Op</v>
      </c>
      <c r="BC906" s="623"/>
      <c r="BD906" s="623"/>
      <c r="BF906" s="623"/>
      <c r="BG906" s="623"/>
      <c r="BH906" s="623"/>
      <c r="BI906" s="623"/>
      <c r="BJ906" s="623"/>
      <c r="BK906" s="623"/>
      <c r="BL906" s="623"/>
      <c r="BN906" s="634"/>
    </row>
    <row r="907" spans="1:66" s="638" customFormat="1" ht="12" customHeight="1">
      <c r="A907" s="676">
        <v>18610021</v>
      </c>
      <c r="B907" s="635" t="s">
        <v>4141</v>
      </c>
      <c r="C907" s="684" t="s">
        <v>3004</v>
      </c>
      <c r="D907" s="635" t="s">
        <v>1384</v>
      </c>
      <c r="E907" s="635"/>
      <c r="F907" s="980">
        <v>43800</v>
      </c>
      <c r="G907" s="635"/>
      <c r="H907" s="1170">
        <v>4520.3999999999996</v>
      </c>
      <c r="I907" s="1170">
        <v>4520.3999999999996</v>
      </c>
      <c r="J907" s="1170">
        <v>4520.3999999999996</v>
      </c>
      <c r="K907" s="1170">
        <v>2651.65</v>
      </c>
      <c r="L907" s="1170">
        <v>2651.65</v>
      </c>
      <c r="M907" s="1170">
        <v>2651.65</v>
      </c>
      <c r="N907" s="1170">
        <v>2651.65</v>
      </c>
      <c r="O907" s="1170">
        <v>2651.65</v>
      </c>
      <c r="P907" s="1170">
        <v>2651.65</v>
      </c>
      <c r="Q907" s="1170">
        <v>2651.65</v>
      </c>
      <c r="R907" s="1170">
        <v>2651.65</v>
      </c>
      <c r="S907" s="1170">
        <v>2651.65</v>
      </c>
      <c r="T907" s="1170">
        <v>-1269.22</v>
      </c>
      <c r="U907" s="567"/>
      <c r="V907" s="567">
        <f t="shared" si="431"/>
        <v>2877.6033333333339</v>
      </c>
      <c r="W907" s="1098"/>
      <c r="X907" s="1099"/>
      <c r="Y907" s="591">
        <f t="shared" si="455"/>
        <v>0</v>
      </c>
      <c r="Z907" s="899">
        <f t="shared" si="455"/>
        <v>0</v>
      </c>
      <c r="AA907" s="899">
        <f t="shared" si="455"/>
        <v>0</v>
      </c>
      <c r="AB907" s="1080">
        <f t="shared" si="437"/>
        <v>-1269.22</v>
      </c>
      <c r="AC907" s="1079">
        <f t="shared" si="438"/>
        <v>0</v>
      </c>
      <c r="AD907" s="899">
        <f t="shared" si="451"/>
        <v>0</v>
      </c>
      <c r="AE907" s="903">
        <f t="shared" si="444"/>
        <v>0</v>
      </c>
      <c r="AF907" s="1080">
        <f t="shared" si="445"/>
        <v>-1269.22</v>
      </c>
      <c r="AG907" s="1081">
        <f t="shared" si="439"/>
        <v>-1269.22</v>
      </c>
      <c r="AH907" s="1079">
        <f t="shared" si="440"/>
        <v>0</v>
      </c>
      <c r="AI907" s="901">
        <f t="shared" si="446"/>
        <v>0</v>
      </c>
      <c r="AJ907" s="899">
        <f t="shared" si="446"/>
        <v>0</v>
      </c>
      <c r="AK907" s="899">
        <f t="shared" si="446"/>
        <v>0</v>
      </c>
      <c r="AL907" s="1080">
        <f t="shared" si="441"/>
        <v>2877.6033333333339</v>
      </c>
      <c r="AM907" s="1079">
        <f t="shared" si="442"/>
        <v>0</v>
      </c>
      <c r="AN907" s="899">
        <f t="shared" si="434"/>
        <v>0</v>
      </c>
      <c r="AO907" s="899">
        <f t="shared" si="435"/>
        <v>0</v>
      </c>
      <c r="AP907" s="899">
        <f t="shared" si="443"/>
        <v>2877.6033333333339</v>
      </c>
      <c r="AQ907" s="1081">
        <f t="shared" ref="AQ907:AQ908" si="459">SUM(AN907:AP907)</f>
        <v>2877.6033333333339</v>
      </c>
      <c r="AR907" s="1079">
        <f t="shared" si="432"/>
        <v>0</v>
      </c>
      <c r="AS907" s="153"/>
      <c r="AT907" s="1082" t="s">
        <v>2781</v>
      </c>
      <c r="AU907" s="523"/>
      <c r="AV907" s="1083" t="str">
        <f t="shared" si="433"/>
        <v>CA</v>
      </c>
      <c r="AW907" s="1083" t="str">
        <f t="shared" si="433"/>
        <v>CL</v>
      </c>
      <c r="AX907" s="1083" t="str">
        <f t="shared" si="433"/>
        <v>AIC</v>
      </c>
      <c r="AY907" s="1083" t="str">
        <f t="shared" si="426"/>
        <v>ERB</v>
      </c>
      <c r="AZ907" s="1083" t="str">
        <f t="shared" si="426"/>
        <v>GRB</v>
      </c>
      <c r="BA907" s="1083" t="str">
        <f t="shared" si="426"/>
        <v>Non-Op</v>
      </c>
      <c r="BC907" s="623"/>
      <c r="BD907" s="623"/>
      <c r="BF907" s="623"/>
      <c r="BG907" s="623"/>
      <c r="BH907" s="623"/>
      <c r="BI907" s="623"/>
      <c r="BJ907" s="623"/>
      <c r="BK907" s="623"/>
      <c r="BL907" s="623"/>
      <c r="BN907" s="634"/>
    </row>
    <row r="908" spans="1:66" s="638" customFormat="1" ht="12" customHeight="1">
      <c r="A908" s="700">
        <v>18610031</v>
      </c>
      <c r="B908" s="640" t="s">
        <v>4142</v>
      </c>
      <c r="C908" s="686" t="s">
        <v>3005</v>
      </c>
      <c r="D908" s="640" t="s">
        <v>3098</v>
      </c>
      <c r="E908" s="640"/>
      <c r="F908" s="653">
        <v>43770</v>
      </c>
      <c r="G908" s="640"/>
      <c r="H908" s="1170">
        <v>125479.6</v>
      </c>
      <c r="I908" s="1170">
        <v>127348.35</v>
      </c>
      <c r="J908" s="1170">
        <v>127348.35</v>
      </c>
      <c r="K908" s="1170">
        <v>127348.35</v>
      </c>
      <c r="L908" s="1170">
        <v>127348.35</v>
      </c>
      <c r="M908" s="1170">
        <v>127348.35</v>
      </c>
      <c r="N908" s="1170">
        <v>127348.35</v>
      </c>
      <c r="O908" s="1170">
        <v>127348.35</v>
      </c>
      <c r="P908" s="1170">
        <v>127348.35</v>
      </c>
      <c r="Q908" s="1170">
        <v>127348.35</v>
      </c>
      <c r="R908" s="1170">
        <v>127348.35</v>
      </c>
      <c r="S908" s="1170">
        <v>131269.22</v>
      </c>
      <c r="T908" s="1170">
        <v>131269.22</v>
      </c>
      <c r="U908" s="606"/>
      <c r="V908" s="606">
        <f t="shared" si="431"/>
        <v>127760.59416666666</v>
      </c>
      <c r="W908" s="1098"/>
      <c r="X908" s="1099"/>
      <c r="Y908" s="591">
        <f t="shared" si="455"/>
        <v>131269.22</v>
      </c>
      <c r="Z908" s="899">
        <f t="shared" si="455"/>
        <v>0</v>
      </c>
      <c r="AA908" s="899">
        <f t="shared" si="455"/>
        <v>0</v>
      </c>
      <c r="AB908" s="1080">
        <f t="shared" si="437"/>
        <v>0</v>
      </c>
      <c r="AC908" s="1079">
        <f t="shared" si="438"/>
        <v>0</v>
      </c>
      <c r="AD908" s="899">
        <f t="shared" si="451"/>
        <v>0</v>
      </c>
      <c r="AE908" s="903">
        <f t="shared" si="444"/>
        <v>0</v>
      </c>
      <c r="AF908" s="1080">
        <f t="shared" si="445"/>
        <v>0</v>
      </c>
      <c r="AG908" s="1081">
        <f t="shared" si="439"/>
        <v>0</v>
      </c>
      <c r="AH908" s="1079">
        <f t="shared" si="440"/>
        <v>0</v>
      </c>
      <c r="AI908" s="901">
        <f t="shared" si="446"/>
        <v>127760.59416666666</v>
      </c>
      <c r="AJ908" s="899">
        <f t="shared" si="446"/>
        <v>0</v>
      </c>
      <c r="AK908" s="899">
        <f t="shared" si="446"/>
        <v>0</v>
      </c>
      <c r="AL908" s="1080">
        <f t="shared" si="441"/>
        <v>0</v>
      </c>
      <c r="AM908" s="1079">
        <f t="shared" si="442"/>
        <v>0</v>
      </c>
      <c r="AN908" s="899">
        <f t="shared" si="434"/>
        <v>0</v>
      </c>
      <c r="AO908" s="899">
        <f t="shared" si="435"/>
        <v>0</v>
      </c>
      <c r="AP908" s="899">
        <f t="shared" si="443"/>
        <v>0</v>
      </c>
      <c r="AQ908" s="1081">
        <f t="shared" si="459"/>
        <v>0</v>
      </c>
      <c r="AR908" s="1079">
        <f t="shared" si="432"/>
        <v>0</v>
      </c>
      <c r="AS908" s="153"/>
      <c r="AT908" s="1082"/>
      <c r="AU908" s="523"/>
      <c r="AV908" s="1083" t="str">
        <f t="shared" si="433"/>
        <v>CA</v>
      </c>
      <c r="AW908" s="1083" t="str">
        <f t="shared" si="433"/>
        <v>CL</v>
      </c>
      <c r="AX908" s="1083" t="str">
        <f t="shared" si="433"/>
        <v>AIC</v>
      </c>
      <c r="AY908" s="1083" t="str">
        <f t="shared" si="426"/>
        <v>ERB</v>
      </c>
      <c r="AZ908" s="1083" t="str">
        <f t="shared" si="426"/>
        <v>GRB</v>
      </c>
      <c r="BA908" s="1083" t="str">
        <f t="shared" si="426"/>
        <v>Non-Op</v>
      </c>
      <c r="BC908" s="623"/>
      <c r="BD908" s="623"/>
      <c r="BF908" s="623"/>
      <c r="BG908" s="623"/>
      <c r="BH908" s="623"/>
      <c r="BI908" s="623"/>
      <c r="BJ908" s="623"/>
      <c r="BK908" s="623"/>
      <c r="BL908" s="623"/>
      <c r="BN908" s="634"/>
    </row>
    <row r="909" spans="1:66" s="638" customFormat="1" ht="12" customHeight="1">
      <c r="A909" s="676">
        <v>18610041</v>
      </c>
      <c r="B909" s="635" t="s">
        <v>4143</v>
      </c>
      <c r="C909" s="635" t="s">
        <v>3200</v>
      </c>
      <c r="D909" s="635" t="s">
        <v>1384</v>
      </c>
      <c r="E909" s="635"/>
      <c r="F909" s="981">
        <v>44075</v>
      </c>
      <c r="G909" s="635"/>
      <c r="H909" s="1170"/>
      <c r="I909" s="1170"/>
      <c r="J909" s="1170"/>
      <c r="K909" s="1170"/>
      <c r="L909" s="1170"/>
      <c r="M909" s="1170"/>
      <c r="N909" s="1170"/>
      <c r="O909" s="1170"/>
      <c r="P909" s="1170"/>
      <c r="Q909" s="1170">
        <v>23496000</v>
      </c>
      <c r="R909" s="1170">
        <v>23496000</v>
      </c>
      <c r="S909" s="1170">
        <v>23496000</v>
      </c>
      <c r="T909" s="1170">
        <v>39002500</v>
      </c>
      <c r="U909" s="567"/>
      <c r="V909" s="567">
        <f t="shared" si="431"/>
        <v>7499104.166666667</v>
      </c>
      <c r="W909" s="1098"/>
      <c r="X909" s="1099"/>
      <c r="Y909" s="591">
        <f t="shared" si="455"/>
        <v>0</v>
      </c>
      <c r="Z909" s="899">
        <f t="shared" si="455"/>
        <v>0</v>
      </c>
      <c r="AA909" s="899">
        <f t="shared" si="455"/>
        <v>0</v>
      </c>
      <c r="AB909" s="1080">
        <f t="shared" ref="AB909:AB913" si="460">T909-SUM(Y909:AA909)</f>
        <v>39002500</v>
      </c>
      <c r="AC909" s="1079">
        <f t="shared" ref="AC909:AC913" si="461">T909-SUM(Y909:AA909)-AB909</f>
        <v>0</v>
      </c>
      <c r="AD909" s="899">
        <f t="shared" si="451"/>
        <v>0</v>
      </c>
      <c r="AE909" s="903">
        <f t="shared" si="444"/>
        <v>0</v>
      </c>
      <c r="AF909" s="1080">
        <f t="shared" si="445"/>
        <v>39002500</v>
      </c>
      <c r="AG909" s="1081">
        <f t="shared" si="439"/>
        <v>39002500</v>
      </c>
      <c r="AH909" s="1079">
        <f t="shared" si="440"/>
        <v>0</v>
      </c>
      <c r="AI909" s="901">
        <f t="shared" si="446"/>
        <v>0</v>
      </c>
      <c r="AJ909" s="899">
        <f t="shared" si="446"/>
        <v>0</v>
      </c>
      <c r="AK909" s="899">
        <f t="shared" si="446"/>
        <v>0</v>
      </c>
      <c r="AL909" s="1080">
        <f t="shared" si="441"/>
        <v>7499104.166666667</v>
      </c>
      <c r="AM909" s="1079">
        <f t="shared" si="442"/>
        <v>0</v>
      </c>
      <c r="AN909" s="899">
        <f t="shared" si="434"/>
        <v>0</v>
      </c>
      <c r="AO909" s="899">
        <f t="shared" si="435"/>
        <v>0</v>
      </c>
      <c r="AP909" s="899">
        <f t="shared" si="443"/>
        <v>7499104.166666667</v>
      </c>
      <c r="AQ909" s="1081">
        <f t="shared" ref="AQ909:AQ913" si="462">SUM(AN909:AP909)</f>
        <v>7499104.166666667</v>
      </c>
      <c r="AR909" s="1079">
        <f t="shared" si="432"/>
        <v>0</v>
      </c>
      <c r="AS909" s="153"/>
      <c r="AT909" s="1082" t="s">
        <v>2781</v>
      </c>
      <c r="AU909" s="523"/>
      <c r="AV909" s="1083" t="str">
        <f t="shared" si="433"/>
        <v>CA</v>
      </c>
      <c r="AW909" s="1083" t="str">
        <f t="shared" si="433"/>
        <v>CL</v>
      </c>
      <c r="AX909" s="1083" t="str">
        <f t="shared" si="433"/>
        <v>AIC</v>
      </c>
      <c r="AY909" s="1083" t="str">
        <f t="shared" si="426"/>
        <v>ERB</v>
      </c>
      <c r="AZ909" s="1083" t="str">
        <f t="shared" si="426"/>
        <v>GRB</v>
      </c>
      <c r="BA909" s="1083" t="str">
        <f t="shared" si="426"/>
        <v>Non-Op</v>
      </c>
      <c r="BC909" s="623"/>
      <c r="BD909" s="623"/>
      <c r="BF909" s="623"/>
      <c r="BG909" s="623"/>
      <c r="BH909" s="623"/>
      <c r="BI909" s="623"/>
      <c r="BJ909" s="623"/>
      <c r="BK909" s="623"/>
      <c r="BL909" s="623"/>
      <c r="BN909" s="634"/>
    </row>
    <row r="910" spans="1:66" s="638" customFormat="1" ht="12" customHeight="1">
      <c r="A910" s="676">
        <v>18610051</v>
      </c>
      <c r="B910" s="635" t="s">
        <v>4144</v>
      </c>
      <c r="C910" s="635" t="s">
        <v>3201</v>
      </c>
      <c r="D910" s="635" t="s">
        <v>3098</v>
      </c>
      <c r="E910" s="635"/>
      <c r="F910" s="981">
        <v>44075</v>
      </c>
      <c r="G910" s="635"/>
      <c r="H910" s="1170"/>
      <c r="I910" s="1170"/>
      <c r="J910" s="1170"/>
      <c r="K910" s="1170"/>
      <c r="L910" s="1170"/>
      <c r="M910" s="1170"/>
      <c r="N910" s="1170"/>
      <c r="O910" s="1170"/>
      <c r="P910" s="1170">
        <v>5713.76</v>
      </c>
      <c r="Q910" s="1170">
        <v>5810.53</v>
      </c>
      <c r="R910" s="1170">
        <v>5810.53</v>
      </c>
      <c r="S910" s="1170">
        <v>5810.53</v>
      </c>
      <c r="T910" s="1170">
        <v>5810.53</v>
      </c>
      <c r="U910" s="567"/>
      <c r="V910" s="567">
        <f t="shared" si="431"/>
        <v>2170.884583333333</v>
      </c>
      <c r="W910" s="1098"/>
      <c r="X910" s="1099"/>
      <c r="Y910" s="591">
        <f t="shared" si="455"/>
        <v>5810.53</v>
      </c>
      <c r="Z910" s="899">
        <f t="shared" si="455"/>
        <v>0</v>
      </c>
      <c r="AA910" s="899">
        <f t="shared" si="455"/>
        <v>0</v>
      </c>
      <c r="AB910" s="1080">
        <f t="shared" si="460"/>
        <v>0</v>
      </c>
      <c r="AC910" s="1079">
        <f t="shared" si="461"/>
        <v>0</v>
      </c>
      <c r="AD910" s="899">
        <f t="shared" si="451"/>
        <v>0</v>
      </c>
      <c r="AE910" s="903">
        <f t="shared" si="444"/>
        <v>0</v>
      </c>
      <c r="AF910" s="1080">
        <f t="shared" si="445"/>
        <v>0</v>
      </c>
      <c r="AG910" s="1081">
        <f t="shared" si="439"/>
        <v>0</v>
      </c>
      <c r="AH910" s="1079">
        <f t="shared" si="440"/>
        <v>0</v>
      </c>
      <c r="AI910" s="901">
        <f t="shared" si="446"/>
        <v>2170.884583333333</v>
      </c>
      <c r="AJ910" s="899">
        <f t="shared" si="446"/>
        <v>0</v>
      </c>
      <c r="AK910" s="899">
        <f t="shared" si="446"/>
        <v>0</v>
      </c>
      <c r="AL910" s="1080">
        <f t="shared" si="441"/>
        <v>0</v>
      </c>
      <c r="AM910" s="1079">
        <f t="shared" si="442"/>
        <v>0</v>
      </c>
      <c r="AN910" s="899">
        <f t="shared" si="434"/>
        <v>0</v>
      </c>
      <c r="AO910" s="899">
        <f t="shared" si="435"/>
        <v>0</v>
      </c>
      <c r="AP910" s="899">
        <f t="shared" si="443"/>
        <v>0</v>
      </c>
      <c r="AQ910" s="1081">
        <f t="shared" si="462"/>
        <v>0</v>
      </c>
      <c r="AR910" s="1079">
        <f t="shared" si="432"/>
        <v>0</v>
      </c>
      <c r="AS910" s="153"/>
      <c r="AT910" s="1082" t="s">
        <v>2781</v>
      </c>
      <c r="AU910" s="523"/>
      <c r="AV910" s="1083" t="str">
        <f t="shared" si="433"/>
        <v>CA</v>
      </c>
      <c r="AW910" s="1083" t="str">
        <f t="shared" si="433"/>
        <v>CL</v>
      </c>
      <c r="AX910" s="1083" t="str">
        <f t="shared" si="433"/>
        <v>AIC</v>
      </c>
      <c r="AY910" s="1083" t="str">
        <f t="shared" si="426"/>
        <v>ERB</v>
      </c>
      <c r="AZ910" s="1083" t="str">
        <f t="shared" si="426"/>
        <v>GRB</v>
      </c>
      <c r="BA910" s="1083" t="str">
        <f t="shared" si="426"/>
        <v>Non-Op</v>
      </c>
      <c r="BC910" s="623"/>
      <c r="BD910" s="623"/>
      <c r="BF910" s="623"/>
      <c r="BG910" s="623"/>
      <c r="BH910" s="623"/>
      <c r="BI910" s="623"/>
      <c r="BJ910" s="623"/>
      <c r="BK910" s="623"/>
      <c r="BL910" s="623"/>
      <c r="BN910" s="634"/>
    </row>
    <row r="911" spans="1:66" s="638" customFormat="1" ht="12" customHeight="1">
      <c r="A911" s="676">
        <v>18610061</v>
      </c>
      <c r="B911" s="635" t="s">
        <v>4145</v>
      </c>
      <c r="C911" s="635" t="s">
        <v>4146</v>
      </c>
      <c r="D911" s="635" t="s">
        <v>1384</v>
      </c>
      <c r="E911" s="635"/>
      <c r="F911" s="981">
        <v>44166</v>
      </c>
      <c r="G911" s="635"/>
      <c r="H911" s="1170"/>
      <c r="I911" s="1170"/>
      <c r="J911" s="1170"/>
      <c r="K911" s="1170"/>
      <c r="L911" s="1170"/>
      <c r="M911" s="1170"/>
      <c r="N911" s="1170"/>
      <c r="O911" s="1170"/>
      <c r="P911" s="1170"/>
      <c r="Q911" s="1170"/>
      <c r="R911" s="1170"/>
      <c r="S911" s="1170"/>
      <c r="T911" s="1170">
        <v>-3648.75</v>
      </c>
      <c r="U911" s="567"/>
      <c r="V911" s="567">
        <f t="shared" si="431"/>
        <v>-152.03125</v>
      </c>
      <c r="W911" s="1098"/>
      <c r="X911" s="1099"/>
      <c r="Y911" s="591">
        <f t="shared" si="455"/>
        <v>0</v>
      </c>
      <c r="Z911" s="899">
        <f t="shared" si="455"/>
        <v>0</v>
      </c>
      <c r="AA911" s="899">
        <f t="shared" si="455"/>
        <v>0</v>
      </c>
      <c r="AB911" s="1080">
        <f t="shared" si="460"/>
        <v>-3648.75</v>
      </c>
      <c r="AC911" s="1079">
        <f t="shared" si="461"/>
        <v>0</v>
      </c>
      <c r="AD911" s="899">
        <f t="shared" si="451"/>
        <v>0</v>
      </c>
      <c r="AE911" s="903">
        <f t="shared" si="444"/>
        <v>0</v>
      </c>
      <c r="AF911" s="1080">
        <f t="shared" si="445"/>
        <v>-3648.75</v>
      </c>
      <c r="AG911" s="1081">
        <f t="shared" si="439"/>
        <v>-3648.75</v>
      </c>
      <c r="AH911" s="1079">
        <f t="shared" si="440"/>
        <v>0</v>
      </c>
      <c r="AI911" s="901">
        <f t="shared" si="446"/>
        <v>0</v>
      </c>
      <c r="AJ911" s="899">
        <f t="shared" si="446"/>
        <v>0</v>
      </c>
      <c r="AK911" s="899">
        <f t="shared" si="446"/>
        <v>0</v>
      </c>
      <c r="AL911" s="1080">
        <f t="shared" si="441"/>
        <v>-152.03125</v>
      </c>
      <c r="AM911" s="1079">
        <f t="shared" si="442"/>
        <v>0</v>
      </c>
      <c r="AN911" s="899">
        <f t="shared" si="434"/>
        <v>0</v>
      </c>
      <c r="AO911" s="899">
        <f t="shared" si="435"/>
        <v>0</v>
      </c>
      <c r="AP911" s="899">
        <f t="shared" si="443"/>
        <v>-152.03125</v>
      </c>
      <c r="AQ911" s="1081">
        <f t="shared" si="462"/>
        <v>-152.03125</v>
      </c>
      <c r="AR911" s="1079">
        <f t="shared" si="432"/>
        <v>0</v>
      </c>
      <c r="AS911" s="153"/>
      <c r="AT911" s="1082"/>
      <c r="AU911" s="523"/>
      <c r="AV911" s="1083" t="str">
        <f t="shared" si="433"/>
        <v>CA</v>
      </c>
      <c r="AW911" s="1083" t="str">
        <f t="shared" si="433"/>
        <v>CL</v>
      </c>
      <c r="AX911" s="1083" t="str">
        <f t="shared" si="433"/>
        <v>AIC</v>
      </c>
      <c r="AY911" s="1083" t="str">
        <f t="shared" si="426"/>
        <v>ERB</v>
      </c>
      <c r="AZ911" s="1083" t="str">
        <f t="shared" si="426"/>
        <v>GRB</v>
      </c>
      <c r="BA911" s="1083" t="str">
        <f t="shared" si="426"/>
        <v>Non-Op</v>
      </c>
      <c r="BC911" s="623"/>
      <c r="BD911" s="623"/>
      <c r="BF911" s="623"/>
      <c r="BG911" s="623"/>
      <c r="BH911" s="623"/>
      <c r="BI911" s="623"/>
      <c r="BJ911" s="623"/>
      <c r="BK911" s="623"/>
      <c r="BL911" s="623"/>
      <c r="BN911" s="634"/>
    </row>
    <row r="912" spans="1:66" s="638" customFormat="1" ht="12" customHeight="1">
      <c r="A912" s="676">
        <v>18610071</v>
      </c>
      <c r="B912" s="635" t="s">
        <v>4147</v>
      </c>
      <c r="C912" s="635" t="s">
        <v>2992</v>
      </c>
      <c r="D912" s="635" t="s">
        <v>1384</v>
      </c>
      <c r="E912" s="635"/>
      <c r="F912" s="981">
        <v>44166</v>
      </c>
      <c r="G912" s="635"/>
      <c r="H912" s="1168"/>
      <c r="I912" s="1168"/>
      <c r="J912" s="1168"/>
      <c r="K912" s="1168"/>
      <c r="L912" s="1168"/>
      <c r="M912" s="1168"/>
      <c r="N912" s="1168"/>
      <c r="O912" s="1168"/>
      <c r="P912" s="1168"/>
      <c r="Q912" s="1168"/>
      <c r="R912" s="1168"/>
      <c r="S912" s="1168"/>
      <c r="T912" s="1168">
        <v>100000</v>
      </c>
      <c r="U912" s="567"/>
      <c r="V912" s="567">
        <f t="shared" si="431"/>
        <v>4166.666666666667</v>
      </c>
      <c r="W912" s="1098"/>
      <c r="X912" s="1099"/>
      <c r="Y912" s="591">
        <f t="shared" si="455"/>
        <v>0</v>
      </c>
      <c r="Z912" s="899">
        <f t="shared" si="455"/>
        <v>0</v>
      </c>
      <c r="AA912" s="899">
        <f t="shared" si="455"/>
        <v>0</v>
      </c>
      <c r="AB912" s="1080">
        <f t="shared" si="460"/>
        <v>100000</v>
      </c>
      <c r="AC912" s="1079">
        <f t="shared" si="461"/>
        <v>0</v>
      </c>
      <c r="AD912" s="899">
        <f t="shared" si="451"/>
        <v>0</v>
      </c>
      <c r="AE912" s="903">
        <f t="shared" si="444"/>
        <v>0</v>
      </c>
      <c r="AF912" s="1080">
        <f t="shared" si="445"/>
        <v>100000</v>
      </c>
      <c r="AG912" s="1081">
        <f t="shared" si="439"/>
        <v>100000</v>
      </c>
      <c r="AH912" s="1079">
        <f t="shared" si="440"/>
        <v>0</v>
      </c>
      <c r="AI912" s="901">
        <f t="shared" si="446"/>
        <v>0</v>
      </c>
      <c r="AJ912" s="899">
        <f t="shared" si="446"/>
        <v>0</v>
      </c>
      <c r="AK912" s="899">
        <f t="shared" si="446"/>
        <v>0</v>
      </c>
      <c r="AL912" s="1080">
        <f t="shared" si="441"/>
        <v>4166.666666666667</v>
      </c>
      <c r="AM912" s="1079">
        <f t="shared" si="442"/>
        <v>0</v>
      </c>
      <c r="AN912" s="899">
        <f t="shared" si="434"/>
        <v>0</v>
      </c>
      <c r="AO912" s="899">
        <f t="shared" si="435"/>
        <v>0</v>
      </c>
      <c r="AP912" s="899">
        <f t="shared" si="443"/>
        <v>4166.666666666667</v>
      </c>
      <c r="AQ912" s="1081">
        <f t="shared" si="462"/>
        <v>4166.666666666667</v>
      </c>
      <c r="AR912" s="1079">
        <f t="shared" si="432"/>
        <v>0</v>
      </c>
      <c r="AS912" s="153"/>
      <c r="AT912" s="1082" t="s">
        <v>2769</v>
      </c>
      <c r="AU912" s="523"/>
      <c r="AV912" s="1083" t="str">
        <f t="shared" si="433"/>
        <v>CA</v>
      </c>
      <c r="AW912" s="1083" t="str">
        <f t="shared" si="433"/>
        <v>CL</v>
      </c>
      <c r="AX912" s="1083" t="str">
        <f t="shared" si="433"/>
        <v>AIC</v>
      </c>
      <c r="AY912" s="1083" t="str">
        <f t="shared" si="426"/>
        <v>ERB</v>
      </c>
      <c r="AZ912" s="1083" t="str">
        <f t="shared" si="426"/>
        <v>GRB</v>
      </c>
      <c r="BA912" s="1083" t="str">
        <f t="shared" si="426"/>
        <v>Non-Op</v>
      </c>
      <c r="BC912" s="623"/>
      <c r="BD912" s="623"/>
      <c r="BF912" s="623"/>
      <c r="BG912" s="623"/>
      <c r="BH912" s="623"/>
      <c r="BI912" s="623"/>
      <c r="BJ912" s="623"/>
      <c r="BK912" s="623"/>
      <c r="BL912" s="623"/>
      <c r="BN912" s="634"/>
    </row>
    <row r="913" spans="1:66" s="638" customFormat="1" ht="12" customHeight="1">
      <c r="A913" s="676">
        <v>18610081</v>
      </c>
      <c r="B913" s="635" t="s">
        <v>4148</v>
      </c>
      <c r="C913" s="635" t="s">
        <v>2985</v>
      </c>
      <c r="D913" s="635" t="s">
        <v>3098</v>
      </c>
      <c r="E913" s="635"/>
      <c r="F913" s="981">
        <v>44166</v>
      </c>
      <c r="G913" s="635"/>
      <c r="H913" s="1170"/>
      <c r="I913" s="1170"/>
      <c r="J913" s="1170"/>
      <c r="K913" s="1170"/>
      <c r="L913" s="1170"/>
      <c r="M913" s="1170"/>
      <c r="N913" s="1170"/>
      <c r="O913" s="1170"/>
      <c r="P913" s="1170"/>
      <c r="Q913" s="1170"/>
      <c r="R913" s="1170"/>
      <c r="S913" s="1170"/>
      <c r="T913" s="1170">
        <v>99931.95</v>
      </c>
      <c r="U913" s="567"/>
      <c r="V913" s="567">
        <f t="shared" si="431"/>
        <v>4163.8312500000002</v>
      </c>
      <c r="W913" s="1098"/>
      <c r="X913" s="1099"/>
      <c r="Y913" s="591">
        <f t="shared" si="455"/>
        <v>99931.95</v>
      </c>
      <c r="Z913" s="899">
        <f t="shared" si="455"/>
        <v>0</v>
      </c>
      <c r="AA913" s="899">
        <f t="shared" si="455"/>
        <v>0</v>
      </c>
      <c r="AB913" s="1080">
        <f t="shared" si="460"/>
        <v>0</v>
      </c>
      <c r="AC913" s="1079">
        <f t="shared" si="461"/>
        <v>0</v>
      </c>
      <c r="AD913" s="899">
        <f t="shared" si="451"/>
        <v>0</v>
      </c>
      <c r="AE913" s="903">
        <f t="shared" si="444"/>
        <v>0</v>
      </c>
      <c r="AF913" s="1080">
        <f t="shared" si="445"/>
        <v>0</v>
      </c>
      <c r="AG913" s="1081">
        <f t="shared" si="439"/>
        <v>0</v>
      </c>
      <c r="AH913" s="1079">
        <f t="shared" si="440"/>
        <v>0</v>
      </c>
      <c r="AI913" s="901">
        <f t="shared" si="446"/>
        <v>4163.8312500000002</v>
      </c>
      <c r="AJ913" s="899">
        <f t="shared" si="446"/>
        <v>0</v>
      </c>
      <c r="AK913" s="899">
        <f t="shared" si="446"/>
        <v>0</v>
      </c>
      <c r="AL913" s="1080">
        <f t="shared" si="441"/>
        <v>0</v>
      </c>
      <c r="AM913" s="1079">
        <f t="shared" si="442"/>
        <v>0</v>
      </c>
      <c r="AN913" s="899">
        <f t="shared" si="434"/>
        <v>0</v>
      </c>
      <c r="AO913" s="899">
        <f t="shared" si="435"/>
        <v>0</v>
      </c>
      <c r="AP913" s="899">
        <f t="shared" si="443"/>
        <v>0</v>
      </c>
      <c r="AQ913" s="1081">
        <f t="shared" si="462"/>
        <v>0</v>
      </c>
      <c r="AR913" s="1079">
        <f t="shared" si="432"/>
        <v>0</v>
      </c>
      <c r="AS913" s="153"/>
      <c r="AT913" s="1082"/>
      <c r="AU913" s="523"/>
      <c r="AV913" s="1083" t="str">
        <f t="shared" si="433"/>
        <v>CA</v>
      </c>
      <c r="AW913" s="1083" t="str">
        <f t="shared" si="433"/>
        <v>CL</v>
      </c>
      <c r="AX913" s="1083" t="str">
        <f t="shared" si="433"/>
        <v>AIC</v>
      </c>
      <c r="AY913" s="1083" t="str">
        <f t="shared" si="426"/>
        <v>ERB</v>
      </c>
      <c r="AZ913" s="1083" t="str">
        <f t="shared" si="426"/>
        <v>GRB</v>
      </c>
      <c r="BA913" s="1083" t="str">
        <f t="shared" si="426"/>
        <v>Non-Op</v>
      </c>
      <c r="BC913" s="623"/>
      <c r="BD913" s="623"/>
      <c r="BF913" s="623"/>
      <c r="BG913" s="623"/>
      <c r="BH913" s="623"/>
      <c r="BI913" s="623"/>
      <c r="BJ913" s="623"/>
      <c r="BK913" s="623"/>
      <c r="BL913" s="623"/>
      <c r="BN913" s="634"/>
    </row>
    <row r="914" spans="1:66" s="638" customFormat="1" ht="12" customHeight="1">
      <c r="A914" s="645">
        <v>18630031</v>
      </c>
      <c r="B914" s="646" t="s">
        <v>4149</v>
      </c>
      <c r="C914" s="648" t="s">
        <v>2154</v>
      </c>
      <c r="D914" s="648" t="s">
        <v>1384</v>
      </c>
      <c r="E914" s="648"/>
      <c r="F914" s="647"/>
      <c r="G914" s="648"/>
      <c r="H914" s="1170">
        <v>0</v>
      </c>
      <c r="I914" s="1170">
        <v>197564.82</v>
      </c>
      <c r="J914" s="1170">
        <v>304432.37</v>
      </c>
      <c r="K914" s="1170">
        <v>406213.41</v>
      </c>
      <c r="L914" s="1170">
        <v>757326.64</v>
      </c>
      <c r="M914" s="1170">
        <v>977503.32</v>
      </c>
      <c r="N914" s="1170">
        <v>1160970.97</v>
      </c>
      <c r="O914" s="1170">
        <v>1599722.32</v>
      </c>
      <c r="P914" s="1170">
        <v>2025974.42</v>
      </c>
      <c r="Q914" s="1170">
        <v>2602748.31</v>
      </c>
      <c r="R914" s="1170">
        <v>3294650.43</v>
      </c>
      <c r="S914" s="1170">
        <v>4129999.87</v>
      </c>
      <c r="T914" s="1170">
        <v>0</v>
      </c>
      <c r="U914" s="569"/>
      <c r="V914" s="569">
        <f t="shared" si="431"/>
        <v>1454758.9066666665</v>
      </c>
      <c r="W914" s="1084"/>
      <c r="X914" s="1085"/>
      <c r="Y914" s="591">
        <f t="shared" si="455"/>
        <v>0</v>
      </c>
      <c r="Z914" s="899">
        <f t="shared" si="455"/>
        <v>0</v>
      </c>
      <c r="AA914" s="899">
        <f t="shared" si="455"/>
        <v>0</v>
      </c>
      <c r="AB914" s="1080">
        <f t="shared" si="437"/>
        <v>0</v>
      </c>
      <c r="AC914" s="1079">
        <f t="shared" si="438"/>
        <v>0</v>
      </c>
      <c r="AD914" s="899">
        <f t="shared" si="451"/>
        <v>0</v>
      </c>
      <c r="AE914" s="903">
        <f t="shared" si="444"/>
        <v>0</v>
      </c>
      <c r="AF914" s="1080">
        <f t="shared" si="445"/>
        <v>0</v>
      </c>
      <c r="AG914" s="1081">
        <f t="shared" si="439"/>
        <v>0</v>
      </c>
      <c r="AH914" s="1079">
        <f t="shared" si="440"/>
        <v>0</v>
      </c>
      <c r="AI914" s="901">
        <f t="shared" si="446"/>
        <v>0</v>
      </c>
      <c r="AJ914" s="899">
        <f t="shared" si="446"/>
        <v>0</v>
      </c>
      <c r="AK914" s="899">
        <f t="shared" si="446"/>
        <v>0</v>
      </c>
      <c r="AL914" s="1080">
        <f t="shared" si="441"/>
        <v>1454758.9066666665</v>
      </c>
      <c r="AM914" s="1079">
        <f t="shared" si="442"/>
        <v>0</v>
      </c>
      <c r="AN914" s="899">
        <f t="shared" si="434"/>
        <v>0</v>
      </c>
      <c r="AO914" s="899">
        <f t="shared" si="435"/>
        <v>0</v>
      </c>
      <c r="AP914" s="899">
        <f t="shared" si="443"/>
        <v>1454758.9066666665</v>
      </c>
      <c r="AQ914" s="1081">
        <f t="shared" si="427"/>
        <v>1454758.9066666665</v>
      </c>
      <c r="AR914" s="1079">
        <f t="shared" si="432"/>
        <v>0</v>
      </c>
      <c r="AS914" s="153"/>
      <c r="AT914" s="1082" t="s">
        <v>2769</v>
      </c>
      <c r="AU914" s="523"/>
      <c r="AV914" s="1083" t="str">
        <f t="shared" si="433"/>
        <v>CA</v>
      </c>
      <c r="AW914" s="1083" t="str">
        <f t="shared" si="433"/>
        <v>CL</v>
      </c>
      <c r="AX914" s="1083" t="str">
        <f t="shared" si="433"/>
        <v>AIC</v>
      </c>
      <c r="AY914" s="1083" t="str">
        <f t="shared" si="426"/>
        <v>ERB</v>
      </c>
      <c r="AZ914" s="1083" t="str">
        <f t="shared" si="426"/>
        <v>GRB</v>
      </c>
      <c r="BA914" s="1083" t="str">
        <f t="shared" si="426"/>
        <v>Non-Op</v>
      </c>
      <c r="BC914" s="623"/>
      <c r="BD914" s="623"/>
      <c r="BF914" s="623"/>
      <c r="BG914" s="623"/>
      <c r="BH914" s="623"/>
      <c r="BI914" s="623"/>
      <c r="BJ914" s="623"/>
      <c r="BK914" s="623"/>
      <c r="BL914" s="623"/>
      <c r="BN914" s="634"/>
    </row>
    <row r="915" spans="1:66" s="638" customFormat="1" ht="12" customHeight="1">
      <c r="A915" s="687" t="s">
        <v>3202</v>
      </c>
      <c r="B915" s="646" t="s">
        <v>3202</v>
      </c>
      <c r="C915" s="648" t="s">
        <v>3203</v>
      </c>
      <c r="D915" s="648" t="s">
        <v>3098</v>
      </c>
      <c r="E915" s="648"/>
      <c r="F915" s="654">
        <v>43831</v>
      </c>
      <c r="G915" s="648"/>
      <c r="H915" s="1170"/>
      <c r="I915" s="1170">
        <v>3098328.87</v>
      </c>
      <c r="J915" s="1170">
        <v>3091833.42</v>
      </c>
      <c r="K915" s="1170">
        <v>3085337.97</v>
      </c>
      <c r="L915" s="1170">
        <v>3078842.52</v>
      </c>
      <c r="M915" s="1170">
        <v>3072347.07</v>
      </c>
      <c r="N915" s="1170">
        <v>3065851.62</v>
      </c>
      <c r="O915" s="1170">
        <v>3059356.17</v>
      </c>
      <c r="P915" s="1170">
        <v>3052860.72</v>
      </c>
      <c r="Q915" s="1170">
        <v>3046365.27</v>
      </c>
      <c r="R915" s="1170">
        <v>3039869.82</v>
      </c>
      <c r="S915" s="1170">
        <v>3033374.37</v>
      </c>
      <c r="T915" s="1170">
        <v>3026878.92</v>
      </c>
      <c r="U915" s="569"/>
      <c r="V915" s="569">
        <f t="shared" si="431"/>
        <v>2936483.94</v>
      </c>
      <c r="W915" s="1088"/>
      <c r="X915" s="1089"/>
      <c r="Y915" s="591">
        <f t="shared" si="455"/>
        <v>3026878.92</v>
      </c>
      <c r="Z915" s="899">
        <f t="shared" si="455"/>
        <v>0</v>
      </c>
      <c r="AA915" s="899">
        <f t="shared" si="455"/>
        <v>0</v>
      </c>
      <c r="AB915" s="1080">
        <f t="shared" si="437"/>
        <v>0</v>
      </c>
      <c r="AC915" s="1079">
        <f t="shared" si="438"/>
        <v>0</v>
      </c>
      <c r="AD915" s="899">
        <f t="shared" si="451"/>
        <v>0</v>
      </c>
      <c r="AE915" s="903">
        <f t="shared" si="444"/>
        <v>0</v>
      </c>
      <c r="AF915" s="1080">
        <f t="shared" si="445"/>
        <v>0</v>
      </c>
      <c r="AG915" s="1081">
        <f t="shared" si="439"/>
        <v>0</v>
      </c>
      <c r="AH915" s="1079">
        <f t="shared" si="440"/>
        <v>0</v>
      </c>
      <c r="AI915" s="901">
        <f t="shared" ref="AI915:AK937" si="463">IF($D915=AI$5,$V915,0)</f>
        <v>2936483.94</v>
      </c>
      <c r="AJ915" s="899">
        <f t="shared" si="463"/>
        <v>0</v>
      </c>
      <c r="AK915" s="899">
        <f t="shared" si="463"/>
        <v>0</v>
      </c>
      <c r="AL915" s="1080">
        <f t="shared" si="441"/>
        <v>0</v>
      </c>
      <c r="AM915" s="1079">
        <f t="shared" si="442"/>
        <v>0</v>
      </c>
      <c r="AN915" s="899">
        <f t="shared" si="434"/>
        <v>0</v>
      </c>
      <c r="AO915" s="899">
        <f t="shared" si="435"/>
        <v>0</v>
      </c>
      <c r="AP915" s="899">
        <f t="shared" si="443"/>
        <v>0</v>
      </c>
      <c r="AQ915" s="1081">
        <f t="shared" ref="AQ915" si="464">SUM(AN915:AP915)</f>
        <v>0</v>
      </c>
      <c r="AR915" s="1079">
        <f t="shared" si="432"/>
        <v>0</v>
      </c>
      <c r="AS915" s="153"/>
      <c r="AT915" s="1082" t="s">
        <v>2769</v>
      </c>
      <c r="AU915" s="523"/>
      <c r="AV915" s="1083" t="str">
        <f t="shared" si="433"/>
        <v>CA</v>
      </c>
      <c r="AW915" s="1083" t="str">
        <f t="shared" si="433"/>
        <v>CL</v>
      </c>
      <c r="AX915" s="1083" t="str">
        <f t="shared" si="433"/>
        <v>AIC</v>
      </c>
      <c r="AY915" s="1083" t="str">
        <f t="shared" si="426"/>
        <v>ERB</v>
      </c>
      <c r="AZ915" s="1083" t="str">
        <f t="shared" si="426"/>
        <v>GRB</v>
      </c>
      <c r="BA915" s="1083" t="str">
        <f t="shared" si="426"/>
        <v>Non-Op</v>
      </c>
      <c r="BC915" s="623"/>
      <c r="BD915" s="623"/>
      <c r="BF915" s="623"/>
      <c r="BG915" s="623"/>
      <c r="BH915" s="623"/>
      <c r="BI915" s="623"/>
      <c r="BJ915" s="623"/>
      <c r="BK915" s="623"/>
      <c r="BL915" s="623"/>
      <c r="BN915" s="634"/>
    </row>
    <row r="916" spans="1:66" s="638" customFormat="1" ht="12" customHeight="1">
      <c r="A916" s="700">
        <v>18630051</v>
      </c>
      <c r="B916" s="660" t="s">
        <v>4150</v>
      </c>
      <c r="C916" s="686" t="s">
        <v>4151</v>
      </c>
      <c r="D916" s="656" t="s">
        <v>1384</v>
      </c>
      <c r="E916" s="656"/>
      <c r="F916" s="657">
        <v>44166</v>
      </c>
      <c r="G916" s="656"/>
      <c r="H916" s="1168"/>
      <c r="I916" s="1168"/>
      <c r="J916" s="1168"/>
      <c r="K916" s="1168"/>
      <c r="L916" s="1168"/>
      <c r="M916" s="1168"/>
      <c r="N916" s="1168"/>
      <c r="O916" s="1168"/>
      <c r="P916" s="1168"/>
      <c r="Q916" s="1168"/>
      <c r="R916" s="1168"/>
      <c r="S916" s="1168"/>
      <c r="T916" s="1168">
        <v>5179675.93</v>
      </c>
      <c r="U916" s="607"/>
      <c r="V916" s="607">
        <f t="shared" si="431"/>
        <v>215819.83041666666</v>
      </c>
      <c r="W916" s="1088"/>
      <c r="X916" s="1089"/>
      <c r="Y916" s="591">
        <f t="shared" si="455"/>
        <v>0</v>
      </c>
      <c r="Z916" s="899">
        <f t="shared" si="455"/>
        <v>0</v>
      </c>
      <c r="AA916" s="899">
        <f t="shared" si="455"/>
        <v>0</v>
      </c>
      <c r="AB916" s="1080">
        <f t="shared" ref="AB916:AB917" si="465">T916-SUM(Y916:AA916)</f>
        <v>5179675.93</v>
      </c>
      <c r="AC916" s="1079">
        <f t="shared" ref="AC916:AC917" si="466">T916-SUM(Y916:AA916)-AB916</f>
        <v>0</v>
      </c>
      <c r="AD916" s="899">
        <f t="shared" si="451"/>
        <v>0</v>
      </c>
      <c r="AE916" s="903">
        <f t="shared" si="444"/>
        <v>0</v>
      </c>
      <c r="AF916" s="1080">
        <f t="shared" si="445"/>
        <v>5179675.93</v>
      </c>
      <c r="AG916" s="1081">
        <f t="shared" si="439"/>
        <v>5179675.93</v>
      </c>
      <c r="AH916" s="1079">
        <f t="shared" si="440"/>
        <v>0</v>
      </c>
      <c r="AI916" s="901">
        <f t="shared" si="463"/>
        <v>0</v>
      </c>
      <c r="AJ916" s="899">
        <f t="shared" si="463"/>
        <v>0</v>
      </c>
      <c r="AK916" s="899">
        <f t="shared" si="463"/>
        <v>0</v>
      </c>
      <c r="AL916" s="1080">
        <f t="shared" si="441"/>
        <v>215819.83041666666</v>
      </c>
      <c r="AM916" s="1079">
        <f t="shared" si="442"/>
        <v>0</v>
      </c>
      <c r="AN916" s="899">
        <f t="shared" si="434"/>
        <v>0</v>
      </c>
      <c r="AO916" s="899">
        <f t="shared" si="435"/>
        <v>0</v>
      </c>
      <c r="AP916" s="899">
        <f t="shared" si="443"/>
        <v>215819.83041666666</v>
      </c>
      <c r="AQ916" s="1081">
        <f t="shared" ref="AQ916:AQ917" si="467">SUM(AN916:AP916)</f>
        <v>215819.83041666666</v>
      </c>
      <c r="AR916" s="1079">
        <f t="shared" si="432"/>
        <v>0</v>
      </c>
      <c r="AS916" s="153"/>
      <c r="AT916" s="1082"/>
      <c r="AU916" s="523"/>
      <c r="AV916" s="1083" t="str">
        <f t="shared" si="433"/>
        <v>CA</v>
      </c>
      <c r="AW916" s="1083" t="str">
        <f t="shared" si="433"/>
        <v>CL</v>
      </c>
      <c r="AX916" s="1083" t="str">
        <f t="shared" si="433"/>
        <v>AIC</v>
      </c>
      <c r="AY916" s="1083" t="str">
        <f t="shared" si="426"/>
        <v>ERB</v>
      </c>
      <c r="AZ916" s="1083" t="str">
        <f t="shared" si="426"/>
        <v>GRB</v>
      </c>
      <c r="BA916" s="1083" t="str">
        <f t="shared" si="426"/>
        <v>Non-Op</v>
      </c>
      <c r="BC916" s="623"/>
      <c r="BD916" s="623"/>
      <c r="BF916" s="623"/>
      <c r="BG916" s="623"/>
      <c r="BH916" s="623"/>
      <c r="BI916" s="623"/>
      <c r="BJ916" s="623"/>
      <c r="BK916" s="623"/>
      <c r="BL916" s="623"/>
      <c r="BN916" s="634"/>
    </row>
    <row r="917" spans="1:66" s="638" customFormat="1" ht="12" customHeight="1">
      <c r="A917" s="676">
        <v>18630061</v>
      </c>
      <c r="B917" s="644" t="s">
        <v>4152</v>
      </c>
      <c r="C917" s="634" t="s">
        <v>4153</v>
      </c>
      <c r="D917" s="635" t="s">
        <v>1384</v>
      </c>
      <c r="E917" s="635"/>
      <c r="F917" s="683">
        <v>44166</v>
      </c>
      <c r="G917" s="635"/>
      <c r="H917" s="1168"/>
      <c r="I917" s="1168"/>
      <c r="J917" s="1168"/>
      <c r="K917" s="1168"/>
      <c r="L917" s="1168"/>
      <c r="M917" s="1168"/>
      <c r="N917" s="1168"/>
      <c r="O917" s="1168"/>
      <c r="P917" s="1168"/>
      <c r="Q917" s="1168"/>
      <c r="R917" s="1168"/>
      <c r="S917" s="1168"/>
      <c r="T917" s="1168">
        <v>-5179675.93</v>
      </c>
      <c r="U917" s="567"/>
      <c r="V917" s="567">
        <f t="shared" si="431"/>
        <v>-215819.83041666666</v>
      </c>
      <c r="W917" s="1088"/>
      <c r="X917" s="1089"/>
      <c r="Y917" s="591">
        <f t="shared" si="455"/>
        <v>0</v>
      </c>
      <c r="Z917" s="899">
        <f t="shared" si="455"/>
        <v>0</v>
      </c>
      <c r="AA917" s="899">
        <f t="shared" si="455"/>
        <v>0</v>
      </c>
      <c r="AB917" s="1080">
        <f t="shared" si="465"/>
        <v>-5179675.93</v>
      </c>
      <c r="AC917" s="1079">
        <f t="shared" si="466"/>
        <v>0</v>
      </c>
      <c r="AD917" s="899">
        <f t="shared" si="451"/>
        <v>0</v>
      </c>
      <c r="AE917" s="903">
        <f t="shared" si="444"/>
        <v>0</v>
      </c>
      <c r="AF917" s="1080">
        <f t="shared" si="445"/>
        <v>-5179675.93</v>
      </c>
      <c r="AG917" s="1081">
        <f t="shared" si="439"/>
        <v>-5179675.93</v>
      </c>
      <c r="AH917" s="1079">
        <f t="shared" si="440"/>
        <v>0</v>
      </c>
      <c r="AI917" s="901">
        <f t="shared" si="463"/>
        <v>0</v>
      </c>
      <c r="AJ917" s="899">
        <f t="shared" si="463"/>
        <v>0</v>
      </c>
      <c r="AK917" s="899">
        <f t="shared" si="463"/>
        <v>0</v>
      </c>
      <c r="AL917" s="1080">
        <f t="shared" si="441"/>
        <v>-215819.83041666666</v>
      </c>
      <c r="AM917" s="1079">
        <f t="shared" si="442"/>
        <v>0</v>
      </c>
      <c r="AN917" s="899">
        <f t="shared" si="434"/>
        <v>0</v>
      </c>
      <c r="AO917" s="899">
        <f t="shared" si="435"/>
        <v>0</v>
      </c>
      <c r="AP917" s="899">
        <f t="shared" si="443"/>
        <v>-215819.83041666666</v>
      </c>
      <c r="AQ917" s="1081">
        <f t="shared" si="467"/>
        <v>-215819.83041666666</v>
      </c>
      <c r="AR917" s="1079">
        <f t="shared" si="432"/>
        <v>0</v>
      </c>
      <c r="AS917" s="153"/>
      <c r="AT917" s="1082"/>
      <c r="AU917" s="523"/>
      <c r="AV917" s="1083" t="str">
        <f t="shared" si="433"/>
        <v>CA</v>
      </c>
      <c r="AW917" s="1083" t="str">
        <f t="shared" si="433"/>
        <v>CL</v>
      </c>
      <c r="AX917" s="1083" t="str">
        <f t="shared" si="433"/>
        <v>AIC</v>
      </c>
      <c r="AY917" s="1083" t="str">
        <f t="shared" si="426"/>
        <v>ERB</v>
      </c>
      <c r="AZ917" s="1083" t="str">
        <f t="shared" si="426"/>
        <v>GRB</v>
      </c>
      <c r="BA917" s="1083" t="str">
        <f t="shared" si="426"/>
        <v>Non-Op</v>
      </c>
      <c r="BC917" s="623"/>
      <c r="BD917" s="623"/>
      <c r="BF917" s="623"/>
      <c r="BG917" s="623"/>
      <c r="BH917" s="623"/>
      <c r="BI917" s="623"/>
      <c r="BJ917" s="623"/>
      <c r="BK917" s="623"/>
      <c r="BL917" s="623"/>
      <c r="BN917" s="634"/>
    </row>
    <row r="918" spans="1:66" s="638" customFormat="1" ht="12" customHeight="1">
      <c r="A918" s="643">
        <v>18700003</v>
      </c>
      <c r="B918" s="644" t="s">
        <v>4154</v>
      </c>
      <c r="C918" s="634" t="s">
        <v>2155</v>
      </c>
      <c r="D918" s="635" t="s">
        <v>3098</v>
      </c>
      <c r="E918" s="635"/>
      <c r="F918" s="634"/>
      <c r="G918" s="635"/>
      <c r="H918" s="1168">
        <v>0</v>
      </c>
      <c r="I918" s="1168">
        <v>0</v>
      </c>
      <c r="J918" s="1168">
        <v>0</v>
      </c>
      <c r="K918" s="1168">
        <v>0</v>
      </c>
      <c r="L918" s="1168">
        <v>0</v>
      </c>
      <c r="M918" s="1168">
        <v>0</v>
      </c>
      <c r="N918" s="1168">
        <v>0</v>
      </c>
      <c r="O918" s="1168">
        <v>0</v>
      </c>
      <c r="P918" s="1168">
        <v>0</v>
      </c>
      <c r="Q918" s="1168">
        <v>0</v>
      </c>
      <c r="R918" s="1168">
        <v>0</v>
      </c>
      <c r="S918" s="1168">
        <v>0</v>
      </c>
      <c r="T918" s="1168">
        <v>0</v>
      </c>
      <c r="U918" s="567"/>
      <c r="V918" s="567">
        <f t="shared" si="431"/>
        <v>0</v>
      </c>
      <c r="W918" s="1084"/>
      <c r="X918" s="1085"/>
      <c r="Y918" s="591">
        <f t="shared" si="455"/>
        <v>0</v>
      </c>
      <c r="Z918" s="899">
        <f t="shared" si="455"/>
        <v>0</v>
      </c>
      <c r="AA918" s="899">
        <f t="shared" si="455"/>
        <v>0</v>
      </c>
      <c r="AB918" s="1080">
        <f t="shared" si="437"/>
        <v>0</v>
      </c>
      <c r="AC918" s="1079">
        <f t="shared" si="438"/>
        <v>0</v>
      </c>
      <c r="AD918" s="899">
        <f t="shared" si="451"/>
        <v>0</v>
      </c>
      <c r="AE918" s="903">
        <f t="shared" si="444"/>
        <v>0</v>
      </c>
      <c r="AF918" s="1080">
        <f t="shared" si="445"/>
        <v>0</v>
      </c>
      <c r="AG918" s="1081">
        <f t="shared" si="439"/>
        <v>0</v>
      </c>
      <c r="AH918" s="1079">
        <f t="shared" si="440"/>
        <v>0</v>
      </c>
      <c r="AI918" s="901">
        <f t="shared" si="463"/>
        <v>0</v>
      </c>
      <c r="AJ918" s="899">
        <f t="shared" si="463"/>
        <v>0</v>
      </c>
      <c r="AK918" s="899">
        <f t="shared" si="463"/>
        <v>0</v>
      </c>
      <c r="AL918" s="1080">
        <f t="shared" si="441"/>
        <v>0</v>
      </c>
      <c r="AM918" s="1079">
        <f t="shared" si="442"/>
        <v>0</v>
      </c>
      <c r="AN918" s="899">
        <f t="shared" si="434"/>
        <v>0</v>
      </c>
      <c r="AO918" s="899">
        <f t="shared" si="435"/>
        <v>0</v>
      </c>
      <c r="AP918" s="899">
        <f t="shared" si="443"/>
        <v>0</v>
      </c>
      <c r="AQ918" s="1081">
        <f t="shared" si="427"/>
        <v>0</v>
      </c>
      <c r="AR918" s="1079">
        <f t="shared" si="432"/>
        <v>0</v>
      </c>
      <c r="AS918" s="153"/>
      <c r="AT918" s="1082"/>
      <c r="AU918" s="523"/>
      <c r="AV918" s="1083" t="str">
        <f t="shared" si="433"/>
        <v>CA</v>
      </c>
      <c r="AW918" s="1083" t="str">
        <f t="shared" si="433"/>
        <v>CL</v>
      </c>
      <c r="AX918" s="1083" t="str">
        <f t="shared" si="433"/>
        <v>AIC</v>
      </c>
      <c r="AY918" s="1083" t="str">
        <f t="shared" si="426"/>
        <v>ERB</v>
      </c>
      <c r="AZ918" s="1083" t="str">
        <f t="shared" si="426"/>
        <v>GRB</v>
      </c>
      <c r="BA918" s="1083" t="str">
        <f t="shared" si="426"/>
        <v>Non-Op</v>
      </c>
      <c r="BC918" s="623"/>
      <c r="BD918" s="623"/>
      <c r="BF918" s="623"/>
      <c r="BG918" s="623"/>
      <c r="BH918" s="623"/>
      <c r="BI918" s="623"/>
      <c r="BJ918" s="623"/>
      <c r="BK918" s="623"/>
      <c r="BL918" s="623"/>
      <c r="BN918" s="634"/>
    </row>
    <row r="919" spans="1:66" s="638" customFormat="1" ht="12" customHeight="1">
      <c r="A919" s="643">
        <v>18700032</v>
      </c>
      <c r="B919" s="644" t="s">
        <v>4155</v>
      </c>
      <c r="C919" s="634" t="s">
        <v>2156</v>
      </c>
      <c r="D919" s="635" t="s">
        <v>3098</v>
      </c>
      <c r="E919" s="635"/>
      <c r="F919" s="634"/>
      <c r="G919" s="635"/>
      <c r="H919" s="1168">
        <v>1156.6199999999999</v>
      </c>
      <c r="I919" s="1168">
        <v>1156.6199999999999</v>
      </c>
      <c r="J919" s="1168">
        <v>1156.6199999999999</v>
      </c>
      <c r="K919" s="1168">
        <v>1156.6199999999999</v>
      </c>
      <c r="L919" s="1168">
        <v>1156.6199999999999</v>
      </c>
      <c r="M919" s="1168">
        <v>1156.6199999999999</v>
      </c>
      <c r="N919" s="1168">
        <v>1156.6199999999999</v>
      </c>
      <c r="O919" s="1168">
        <v>1156.6199999999999</v>
      </c>
      <c r="P919" s="1168">
        <v>1156.6199999999999</v>
      </c>
      <c r="Q919" s="1168">
        <v>1156.6199999999999</v>
      </c>
      <c r="R919" s="1168">
        <v>0</v>
      </c>
      <c r="S919" s="1168">
        <v>0</v>
      </c>
      <c r="T919" s="1168">
        <v>6265484.1100000003</v>
      </c>
      <c r="U919" s="567"/>
      <c r="V919" s="567">
        <f t="shared" si="431"/>
        <v>261977.4954166667</v>
      </c>
      <c r="W919" s="1084"/>
      <c r="X919" s="1085"/>
      <c r="Y919" s="591">
        <f t="shared" si="455"/>
        <v>6265484.1100000003</v>
      </c>
      <c r="Z919" s="899">
        <f t="shared" si="455"/>
        <v>0</v>
      </c>
      <c r="AA919" s="899">
        <f t="shared" si="455"/>
        <v>0</v>
      </c>
      <c r="AB919" s="1080">
        <f t="shared" si="437"/>
        <v>0</v>
      </c>
      <c r="AC919" s="1079">
        <f t="shared" si="438"/>
        <v>0</v>
      </c>
      <c r="AD919" s="899">
        <f t="shared" si="451"/>
        <v>0</v>
      </c>
      <c r="AE919" s="903">
        <f t="shared" si="444"/>
        <v>0</v>
      </c>
      <c r="AF919" s="1080">
        <f t="shared" si="445"/>
        <v>0</v>
      </c>
      <c r="AG919" s="1081">
        <f t="shared" si="439"/>
        <v>0</v>
      </c>
      <c r="AH919" s="1079">
        <f t="shared" si="440"/>
        <v>0</v>
      </c>
      <c r="AI919" s="901">
        <f t="shared" si="463"/>
        <v>261977.4954166667</v>
      </c>
      <c r="AJ919" s="899">
        <f t="shared" si="463"/>
        <v>0</v>
      </c>
      <c r="AK919" s="899">
        <f t="shared" si="463"/>
        <v>0</v>
      </c>
      <c r="AL919" s="1080">
        <f t="shared" si="441"/>
        <v>0</v>
      </c>
      <c r="AM919" s="1079">
        <f t="shared" si="442"/>
        <v>0</v>
      </c>
      <c r="AN919" s="899">
        <f t="shared" si="434"/>
        <v>0</v>
      </c>
      <c r="AO919" s="899">
        <f t="shared" si="435"/>
        <v>0</v>
      </c>
      <c r="AP919" s="899">
        <f t="shared" si="443"/>
        <v>0</v>
      </c>
      <c r="AQ919" s="1081">
        <f t="shared" si="427"/>
        <v>0</v>
      </c>
      <c r="AR919" s="1079">
        <f t="shared" si="432"/>
        <v>0</v>
      </c>
      <c r="AS919" s="153"/>
      <c r="AT919" s="1082"/>
      <c r="AU919" s="523"/>
      <c r="AV919" s="1083" t="str">
        <f t="shared" si="433"/>
        <v>CA</v>
      </c>
      <c r="AW919" s="1083" t="str">
        <f t="shared" si="433"/>
        <v>CL</v>
      </c>
      <c r="AX919" s="1083" t="str">
        <f t="shared" si="433"/>
        <v>AIC</v>
      </c>
      <c r="AY919" s="1083" t="str">
        <f t="shared" si="426"/>
        <v>ERB</v>
      </c>
      <c r="AZ919" s="1083" t="str">
        <f t="shared" si="426"/>
        <v>GRB</v>
      </c>
      <c r="BA919" s="1083" t="str">
        <f t="shared" si="426"/>
        <v>Non-Op</v>
      </c>
      <c r="BC919" s="623"/>
      <c r="BD919" s="623"/>
      <c r="BF919" s="623"/>
      <c r="BG919" s="623"/>
      <c r="BH919" s="623"/>
      <c r="BI919" s="623"/>
      <c r="BJ919" s="623"/>
      <c r="BK919" s="623"/>
      <c r="BL919" s="623"/>
      <c r="BN919" s="634"/>
    </row>
    <row r="920" spans="1:66" s="638" customFormat="1" ht="12" customHeight="1">
      <c r="A920" s="643">
        <v>18700041</v>
      </c>
      <c r="B920" s="644" t="s">
        <v>4156</v>
      </c>
      <c r="C920" s="635" t="s">
        <v>2157</v>
      </c>
      <c r="D920" s="635" t="s">
        <v>3098</v>
      </c>
      <c r="E920" s="635"/>
      <c r="F920" s="635"/>
      <c r="G920" s="635"/>
      <c r="H920" s="1168">
        <v>665.8</v>
      </c>
      <c r="I920" s="1168">
        <v>665.8</v>
      </c>
      <c r="J920" s="1168">
        <v>17218.43</v>
      </c>
      <c r="K920" s="1168">
        <v>17218.43</v>
      </c>
      <c r="L920" s="1168">
        <v>17218.43</v>
      </c>
      <c r="M920" s="1168">
        <v>17218.43</v>
      </c>
      <c r="N920" s="1168">
        <v>17218.43</v>
      </c>
      <c r="O920" s="1168">
        <v>17218.43</v>
      </c>
      <c r="P920" s="1168">
        <v>17218.43</v>
      </c>
      <c r="Q920" s="1168">
        <v>17218.43</v>
      </c>
      <c r="R920" s="1168">
        <v>16552.63</v>
      </c>
      <c r="S920" s="1168">
        <v>16552.63</v>
      </c>
      <c r="T920" s="1168">
        <v>17013.009999999998</v>
      </c>
      <c r="U920" s="567"/>
      <c r="V920" s="567">
        <f t="shared" si="431"/>
        <v>15029.825416666667</v>
      </c>
      <c r="W920" s="1084"/>
      <c r="X920" s="1085"/>
      <c r="Y920" s="591">
        <f t="shared" si="455"/>
        <v>17013.009999999998</v>
      </c>
      <c r="Z920" s="899">
        <f t="shared" si="455"/>
        <v>0</v>
      </c>
      <c r="AA920" s="899">
        <f t="shared" si="455"/>
        <v>0</v>
      </c>
      <c r="AB920" s="1080">
        <f t="shared" si="437"/>
        <v>0</v>
      </c>
      <c r="AC920" s="1079">
        <f t="shared" si="438"/>
        <v>0</v>
      </c>
      <c r="AD920" s="899">
        <f t="shared" si="451"/>
        <v>0</v>
      </c>
      <c r="AE920" s="903">
        <f t="shared" si="444"/>
        <v>0</v>
      </c>
      <c r="AF920" s="1080">
        <f t="shared" si="445"/>
        <v>0</v>
      </c>
      <c r="AG920" s="1081">
        <f t="shared" si="439"/>
        <v>0</v>
      </c>
      <c r="AH920" s="1079">
        <f t="shared" si="440"/>
        <v>0</v>
      </c>
      <c r="AI920" s="901">
        <f t="shared" si="463"/>
        <v>15029.825416666667</v>
      </c>
      <c r="AJ920" s="899">
        <f t="shared" si="463"/>
        <v>0</v>
      </c>
      <c r="AK920" s="899">
        <f t="shared" si="463"/>
        <v>0</v>
      </c>
      <c r="AL920" s="1080">
        <f t="shared" si="441"/>
        <v>0</v>
      </c>
      <c r="AM920" s="1079">
        <f t="shared" si="442"/>
        <v>0</v>
      </c>
      <c r="AN920" s="899">
        <f t="shared" si="434"/>
        <v>0</v>
      </c>
      <c r="AO920" s="899">
        <f t="shared" si="435"/>
        <v>0</v>
      </c>
      <c r="AP920" s="899">
        <f t="shared" si="443"/>
        <v>0</v>
      </c>
      <c r="AQ920" s="1081">
        <f t="shared" si="427"/>
        <v>0</v>
      </c>
      <c r="AR920" s="1079">
        <f t="shared" si="432"/>
        <v>0</v>
      </c>
      <c r="AS920" s="153"/>
      <c r="AT920" s="1082"/>
      <c r="AU920" s="523"/>
      <c r="AV920" s="1083" t="str">
        <f t="shared" si="433"/>
        <v>CA</v>
      </c>
      <c r="AW920" s="1083" t="str">
        <f t="shared" si="433"/>
        <v>CL</v>
      </c>
      <c r="AX920" s="1083" t="str">
        <f t="shared" si="433"/>
        <v>AIC</v>
      </c>
      <c r="AY920" s="1083" t="str">
        <f t="shared" si="426"/>
        <v>ERB</v>
      </c>
      <c r="AZ920" s="1083" t="str">
        <f t="shared" si="426"/>
        <v>GRB</v>
      </c>
      <c r="BA920" s="1083" t="str">
        <f t="shared" si="426"/>
        <v>Non-Op</v>
      </c>
      <c r="BC920" s="623"/>
      <c r="BD920" s="623"/>
      <c r="BF920" s="623"/>
      <c r="BG920" s="623"/>
      <c r="BH920" s="623"/>
      <c r="BI920" s="623"/>
      <c r="BJ920" s="623"/>
      <c r="BK920" s="623"/>
      <c r="BL920" s="623"/>
      <c r="BN920" s="634"/>
    </row>
    <row r="921" spans="1:66" s="638" customFormat="1" ht="12" customHeight="1">
      <c r="A921" s="643">
        <v>18700062</v>
      </c>
      <c r="B921" s="644" t="s">
        <v>4157</v>
      </c>
      <c r="C921" s="635" t="s">
        <v>2158</v>
      </c>
      <c r="D921" s="635" t="s">
        <v>3098</v>
      </c>
      <c r="E921" s="635"/>
      <c r="F921" s="635"/>
      <c r="G921" s="635"/>
      <c r="H921" s="1171">
        <v>0</v>
      </c>
      <c r="I921" s="1171">
        <v>0</v>
      </c>
      <c r="J921" s="1171">
        <v>0</v>
      </c>
      <c r="K921" s="1171">
        <v>0</v>
      </c>
      <c r="L921" s="1171">
        <v>0</v>
      </c>
      <c r="M921" s="1171">
        <v>0</v>
      </c>
      <c r="N921" s="1171">
        <v>0</v>
      </c>
      <c r="O921" s="1171">
        <v>0</v>
      </c>
      <c r="P921" s="1171">
        <v>0</v>
      </c>
      <c r="Q921" s="1171">
        <v>0</v>
      </c>
      <c r="R921" s="1171">
        <v>0</v>
      </c>
      <c r="S921" s="1171">
        <v>0</v>
      </c>
      <c r="T921" s="1171">
        <v>0</v>
      </c>
      <c r="U921" s="567"/>
      <c r="V921" s="567">
        <f t="shared" si="431"/>
        <v>0</v>
      </c>
      <c r="W921" s="1084"/>
      <c r="X921" s="1085"/>
      <c r="Y921" s="591">
        <f t="shared" si="455"/>
        <v>0</v>
      </c>
      <c r="Z921" s="899">
        <f t="shared" si="455"/>
        <v>0</v>
      </c>
      <c r="AA921" s="899">
        <f t="shared" si="455"/>
        <v>0</v>
      </c>
      <c r="AB921" s="1080">
        <f t="shared" si="437"/>
        <v>0</v>
      </c>
      <c r="AC921" s="1079">
        <f t="shared" si="438"/>
        <v>0</v>
      </c>
      <c r="AD921" s="899">
        <f t="shared" si="451"/>
        <v>0</v>
      </c>
      <c r="AE921" s="903">
        <f t="shared" si="444"/>
        <v>0</v>
      </c>
      <c r="AF921" s="1080">
        <f t="shared" si="445"/>
        <v>0</v>
      </c>
      <c r="AG921" s="1081">
        <f t="shared" si="439"/>
        <v>0</v>
      </c>
      <c r="AH921" s="1079">
        <f t="shared" si="440"/>
        <v>0</v>
      </c>
      <c r="AI921" s="901">
        <f t="shared" si="463"/>
        <v>0</v>
      </c>
      <c r="AJ921" s="899">
        <f t="shared" si="463"/>
        <v>0</v>
      </c>
      <c r="AK921" s="899">
        <f t="shared" si="463"/>
        <v>0</v>
      </c>
      <c r="AL921" s="1080">
        <f t="shared" si="441"/>
        <v>0</v>
      </c>
      <c r="AM921" s="1079">
        <f t="shared" si="442"/>
        <v>0</v>
      </c>
      <c r="AN921" s="899">
        <f t="shared" si="434"/>
        <v>0</v>
      </c>
      <c r="AO921" s="899">
        <f t="shared" si="435"/>
        <v>0</v>
      </c>
      <c r="AP921" s="899">
        <f t="shared" si="443"/>
        <v>0</v>
      </c>
      <c r="AQ921" s="1081">
        <f t="shared" si="427"/>
        <v>0</v>
      </c>
      <c r="AR921" s="1079">
        <f t="shared" si="432"/>
        <v>0</v>
      </c>
      <c r="AS921" s="153"/>
      <c r="AT921" s="1082"/>
      <c r="AU921" s="523"/>
      <c r="AV921" s="1083" t="str">
        <f t="shared" si="433"/>
        <v>CA</v>
      </c>
      <c r="AW921" s="1083" t="str">
        <f t="shared" si="433"/>
        <v>CL</v>
      </c>
      <c r="AX921" s="1083" t="str">
        <f t="shared" si="433"/>
        <v>AIC</v>
      </c>
      <c r="AY921" s="1083" t="str">
        <f t="shared" si="426"/>
        <v>ERB</v>
      </c>
      <c r="AZ921" s="1083" t="str">
        <f t="shared" si="426"/>
        <v>GRB</v>
      </c>
      <c r="BA921" s="1083" t="str">
        <f t="shared" si="426"/>
        <v>Non-Op</v>
      </c>
      <c r="BC921" s="623"/>
      <c r="BD921" s="623"/>
      <c r="BF921" s="623"/>
      <c r="BG921" s="623"/>
      <c r="BH921" s="623"/>
      <c r="BI921" s="623"/>
      <c r="BJ921" s="623"/>
      <c r="BK921" s="623"/>
      <c r="BL921" s="623"/>
      <c r="BN921" s="634"/>
    </row>
    <row r="922" spans="1:66" s="638" customFormat="1" ht="12" customHeight="1">
      <c r="A922" s="643">
        <v>18700071</v>
      </c>
      <c r="B922" s="644" t="s">
        <v>4158</v>
      </c>
      <c r="C922" s="635" t="s">
        <v>2159</v>
      </c>
      <c r="D922" s="635" t="s">
        <v>3098</v>
      </c>
      <c r="E922" s="635"/>
      <c r="F922" s="635"/>
      <c r="G922" s="635"/>
      <c r="H922" s="1171">
        <v>0</v>
      </c>
      <c r="I922" s="1171">
        <v>0</v>
      </c>
      <c r="J922" s="1171">
        <v>0</v>
      </c>
      <c r="K922" s="1171">
        <v>0</v>
      </c>
      <c r="L922" s="1171">
        <v>0</v>
      </c>
      <c r="M922" s="1171">
        <v>0</v>
      </c>
      <c r="N922" s="1171">
        <v>0</v>
      </c>
      <c r="O922" s="1171">
        <v>0</v>
      </c>
      <c r="P922" s="1171">
        <v>0</v>
      </c>
      <c r="Q922" s="1171">
        <v>0</v>
      </c>
      <c r="R922" s="1171">
        <v>0</v>
      </c>
      <c r="S922" s="1171">
        <v>0</v>
      </c>
      <c r="T922" s="1171">
        <v>0</v>
      </c>
      <c r="U922" s="567"/>
      <c r="V922" s="567">
        <f t="shared" si="431"/>
        <v>0</v>
      </c>
      <c r="W922" s="1084"/>
      <c r="X922" s="1085"/>
      <c r="Y922" s="591">
        <f t="shared" si="455"/>
        <v>0</v>
      </c>
      <c r="Z922" s="899">
        <f t="shared" si="455"/>
        <v>0</v>
      </c>
      <c r="AA922" s="899">
        <f t="shared" si="455"/>
        <v>0</v>
      </c>
      <c r="AB922" s="1080">
        <f t="shared" si="437"/>
        <v>0</v>
      </c>
      <c r="AC922" s="1079">
        <f t="shared" si="438"/>
        <v>0</v>
      </c>
      <c r="AD922" s="899">
        <f t="shared" si="451"/>
        <v>0</v>
      </c>
      <c r="AE922" s="903">
        <f t="shared" si="444"/>
        <v>0</v>
      </c>
      <c r="AF922" s="1080">
        <f t="shared" si="445"/>
        <v>0</v>
      </c>
      <c r="AG922" s="1081">
        <f t="shared" si="439"/>
        <v>0</v>
      </c>
      <c r="AH922" s="1079">
        <f t="shared" si="440"/>
        <v>0</v>
      </c>
      <c r="AI922" s="901">
        <f t="shared" si="463"/>
        <v>0</v>
      </c>
      <c r="AJ922" s="899">
        <f t="shared" si="463"/>
        <v>0</v>
      </c>
      <c r="AK922" s="899">
        <f t="shared" si="463"/>
        <v>0</v>
      </c>
      <c r="AL922" s="1080">
        <f t="shared" si="441"/>
        <v>0</v>
      </c>
      <c r="AM922" s="1079">
        <f t="shared" si="442"/>
        <v>0</v>
      </c>
      <c r="AN922" s="899">
        <f t="shared" si="434"/>
        <v>0</v>
      </c>
      <c r="AO922" s="899">
        <f t="shared" si="435"/>
        <v>0</v>
      </c>
      <c r="AP922" s="899">
        <f t="shared" si="443"/>
        <v>0</v>
      </c>
      <c r="AQ922" s="1081">
        <f t="shared" si="427"/>
        <v>0</v>
      </c>
      <c r="AR922" s="1079">
        <f t="shared" si="432"/>
        <v>0</v>
      </c>
      <c r="AS922" s="153"/>
      <c r="AT922" s="1082"/>
      <c r="AU922" s="523"/>
      <c r="AV922" s="1083" t="str">
        <f t="shared" si="433"/>
        <v>CA</v>
      </c>
      <c r="AW922" s="1083" t="str">
        <f t="shared" si="433"/>
        <v>CL</v>
      </c>
      <c r="AX922" s="1083" t="str">
        <f t="shared" si="433"/>
        <v>AIC</v>
      </c>
      <c r="AY922" s="1083" t="str">
        <f t="shared" si="426"/>
        <v>ERB</v>
      </c>
      <c r="AZ922" s="1083" t="str">
        <f t="shared" si="426"/>
        <v>GRB</v>
      </c>
      <c r="BA922" s="1083" t="str">
        <f t="shared" si="426"/>
        <v>Non-Op</v>
      </c>
      <c r="BC922" s="623"/>
      <c r="BD922" s="623"/>
      <c r="BF922" s="623"/>
      <c r="BG922" s="623"/>
      <c r="BH922" s="623"/>
      <c r="BI922" s="623"/>
      <c r="BJ922" s="623"/>
      <c r="BK922" s="623"/>
      <c r="BL922" s="623"/>
      <c r="BN922" s="634"/>
    </row>
    <row r="923" spans="1:66" s="638" customFormat="1" ht="12" customHeight="1">
      <c r="A923" s="645">
        <v>18700081</v>
      </c>
      <c r="B923" s="646" t="s">
        <v>4159</v>
      </c>
      <c r="C923" s="667" t="s">
        <v>2160</v>
      </c>
      <c r="D923" s="648" t="s">
        <v>3098</v>
      </c>
      <c r="E923" s="648"/>
      <c r="F923" s="654">
        <v>43070</v>
      </c>
      <c r="G923" s="648"/>
      <c r="H923" s="1172">
        <v>-3426.89</v>
      </c>
      <c r="I923" s="1172">
        <v>-2730.69</v>
      </c>
      <c r="J923" s="1172">
        <v>-2034.49</v>
      </c>
      <c r="K923" s="1172">
        <v>-1338.29</v>
      </c>
      <c r="L923" s="1172">
        <v>-642.09</v>
      </c>
      <c r="M923" s="1172">
        <v>0</v>
      </c>
      <c r="N923" s="1172">
        <v>0</v>
      </c>
      <c r="O923" s="1172">
        <v>0</v>
      </c>
      <c r="P923" s="1172">
        <v>0</v>
      </c>
      <c r="Q923" s="1172">
        <v>0</v>
      </c>
      <c r="R923" s="1172">
        <v>0</v>
      </c>
      <c r="S923" s="1172">
        <v>0</v>
      </c>
      <c r="T923" s="1172">
        <v>0</v>
      </c>
      <c r="U923" s="569"/>
      <c r="V923" s="569">
        <f t="shared" si="431"/>
        <v>-704.91708333333338</v>
      </c>
      <c r="W923" s="1090"/>
      <c r="X923" s="1091"/>
      <c r="Y923" s="591">
        <f t="shared" si="455"/>
        <v>0</v>
      </c>
      <c r="Z923" s="899">
        <f t="shared" si="455"/>
        <v>0</v>
      </c>
      <c r="AA923" s="899">
        <f t="shared" si="455"/>
        <v>0</v>
      </c>
      <c r="AB923" s="1080">
        <f t="shared" si="437"/>
        <v>0</v>
      </c>
      <c r="AC923" s="1079">
        <f t="shared" si="438"/>
        <v>0</v>
      </c>
      <c r="AD923" s="899">
        <f t="shared" si="451"/>
        <v>0</v>
      </c>
      <c r="AE923" s="903">
        <f t="shared" si="444"/>
        <v>0</v>
      </c>
      <c r="AF923" s="1080">
        <f t="shared" si="445"/>
        <v>0</v>
      </c>
      <c r="AG923" s="1081">
        <f t="shared" si="439"/>
        <v>0</v>
      </c>
      <c r="AH923" s="1079">
        <f t="shared" si="440"/>
        <v>0</v>
      </c>
      <c r="AI923" s="901">
        <f t="shared" si="463"/>
        <v>-704.91708333333338</v>
      </c>
      <c r="AJ923" s="899">
        <f t="shared" si="463"/>
        <v>0</v>
      </c>
      <c r="AK923" s="899">
        <f t="shared" si="463"/>
        <v>0</v>
      </c>
      <c r="AL923" s="1080">
        <f t="shared" si="441"/>
        <v>0</v>
      </c>
      <c r="AM923" s="1079">
        <f t="shared" si="442"/>
        <v>0</v>
      </c>
      <c r="AN923" s="899">
        <f t="shared" si="434"/>
        <v>0</v>
      </c>
      <c r="AO923" s="899">
        <f t="shared" si="435"/>
        <v>0</v>
      </c>
      <c r="AP923" s="899">
        <f t="shared" si="443"/>
        <v>0</v>
      </c>
      <c r="AQ923" s="1081">
        <f t="shared" si="427"/>
        <v>0</v>
      </c>
      <c r="AR923" s="1079">
        <f t="shared" si="432"/>
        <v>0</v>
      </c>
      <c r="AS923" s="153"/>
      <c r="AT923" s="1082"/>
      <c r="AU923" s="523"/>
      <c r="AV923" s="1083" t="str">
        <f t="shared" si="433"/>
        <v>CA</v>
      </c>
      <c r="AW923" s="1083" t="str">
        <f t="shared" si="433"/>
        <v>CL</v>
      </c>
      <c r="AX923" s="1083" t="str">
        <f t="shared" si="433"/>
        <v>AIC</v>
      </c>
      <c r="AY923" s="1083" t="str">
        <f t="shared" si="426"/>
        <v>ERB</v>
      </c>
      <c r="AZ923" s="1083" t="str">
        <f t="shared" si="426"/>
        <v>GRB</v>
      </c>
      <c r="BA923" s="1083" t="str">
        <f t="shared" si="426"/>
        <v>Non-Op</v>
      </c>
      <c r="BC923" s="623"/>
      <c r="BD923" s="623"/>
      <c r="BF923" s="623"/>
      <c r="BG923" s="623"/>
      <c r="BH923" s="623"/>
      <c r="BI923" s="623"/>
      <c r="BJ923" s="623"/>
      <c r="BK923" s="623"/>
      <c r="BL923" s="623"/>
      <c r="BN923" s="634"/>
    </row>
    <row r="924" spans="1:66" s="638" customFormat="1" ht="12" customHeight="1">
      <c r="A924" s="643">
        <v>18700082</v>
      </c>
      <c r="B924" s="644" t="s">
        <v>4160</v>
      </c>
      <c r="C924" s="634" t="s">
        <v>2161</v>
      </c>
      <c r="D924" s="635" t="s">
        <v>3098</v>
      </c>
      <c r="E924" s="635"/>
      <c r="F924" s="683">
        <v>43070</v>
      </c>
      <c r="G924" s="635"/>
      <c r="H924" s="1168">
        <v>87740.96</v>
      </c>
      <c r="I924" s="1168">
        <v>80214.179999999993</v>
      </c>
      <c r="J924" s="1168">
        <v>72687.399999999994</v>
      </c>
      <c r="K924" s="1168">
        <v>65160.62</v>
      </c>
      <c r="L924" s="1168">
        <v>57633.84</v>
      </c>
      <c r="M924" s="1168">
        <v>50107.06</v>
      </c>
      <c r="N924" s="1168">
        <v>42580.28</v>
      </c>
      <c r="O924" s="1168">
        <v>35053.5</v>
      </c>
      <c r="P924" s="1168">
        <v>27526.720000000001</v>
      </c>
      <c r="Q924" s="1168">
        <v>19999.939999999999</v>
      </c>
      <c r="R924" s="1168">
        <v>727218.71</v>
      </c>
      <c r="S924" s="1168">
        <v>17890.560000000001</v>
      </c>
      <c r="T924" s="1168">
        <v>16257.56</v>
      </c>
      <c r="U924" s="567"/>
      <c r="V924" s="567">
        <f t="shared" si="431"/>
        <v>104006.00583333334</v>
      </c>
      <c r="W924" s="1090"/>
      <c r="X924" s="1091"/>
      <c r="Y924" s="591">
        <f t="shared" si="455"/>
        <v>16257.56</v>
      </c>
      <c r="Z924" s="899">
        <f t="shared" si="455"/>
        <v>0</v>
      </c>
      <c r="AA924" s="899">
        <f t="shared" si="455"/>
        <v>0</v>
      </c>
      <c r="AB924" s="1080">
        <f t="shared" si="437"/>
        <v>0</v>
      </c>
      <c r="AC924" s="1079">
        <f t="shared" si="438"/>
        <v>0</v>
      </c>
      <c r="AD924" s="899">
        <f t="shared" si="451"/>
        <v>0</v>
      </c>
      <c r="AE924" s="903">
        <f t="shared" si="444"/>
        <v>0</v>
      </c>
      <c r="AF924" s="1080">
        <f t="shared" si="445"/>
        <v>0</v>
      </c>
      <c r="AG924" s="1081">
        <f t="shared" si="439"/>
        <v>0</v>
      </c>
      <c r="AH924" s="1079">
        <f t="shared" si="440"/>
        <v>0</v>
      </c>
      <c r="AI924" s="901">
        <f t="shared" si="463"/>
        <v>104006.00583333334</v>
      </c>
      <c r="AJ924" s="899">
        <f t="shared" si="463"/>
        <v>0</v>
      </c>
      <c r="AK924" s="899">
        <f t="shared" si="463"/>
        <v>0</v>
      </c>
      <c r="AL924" s="1080">
        <f t="shared" si="441"/>
        <v>0</v>
      </c>
      <c r="AM924" s="1079">
        <f t="shared" si="442"/>
        <v>0</v>
      </c>
      <c r="AN924" s="899">
        <f t="shared" si="434"/>
        <v>0</v>
      </c>
      <c r="AO924" s="899">
        <f t="shared" si="435"/>
        <v>0</v>
      </c>
      <c r="AP924" s="899">
        <f t="shared" si="443"/>
        <v>0</v>
      </c>
      <c r="AQ924" s="1081">
        <f t="shared" si="427"/>
        <v>0</v>
      </c>
      <c r="AR924" s="1079">
        <f t="shared" si="432"/>
        <v>0</v>
      </c>
      <c r="AS924" s="153"/>
      <c r="AT924" s="1082"/>
      <c r="AU924" s="523"/>
      <c r="AV924" s="1083" t="str">
        <f t="shared" si="433"/>
        <v>CA</v>
      </c>
      <c r="AW924" s="1083" t="str">
        <f t="shared" si="433"/>
        <v>CL</v>
      </c>
      <c r="AX924" s="1083" t="str">
        <f t="shared" si="433"/>
        <v>AIC</v>
      </c>
      <c r="AY924" s="1083" t="str">
        <f t="shared" si="426"/>
        <v>ERB</v>
      </c>
      <c r="AZ924" s="1083" t="str">
        <f t="shared" si="426"/>
        <v>GRB</v>
      </c>
      <c r="BA924" s="1083" t="str">
        <f t="shared" si="426"/>
        <v>Non-Op</v>
      </c>
      <c r="BC924" s="623"/>
      <c r="BD924" s="623"/>
      <c r="BF924" s="623"/>
      <c r="BG924" s="623"/>
      <c r="BH924" s="623"/>
      <c r="BI924" s="623"/>
      <c r="BJ924" s="623"/>
      <c r="BK924" s="623"/>
      <c r="BL924" s="623"/>
      <c r="BN924" s="634"/>
    </row>
    <row r="925" spans="1:66" s="638" customFormat="1" ht="12" customHeight="1">
      <c r="A925" s="676">
        <v>18700092</v>
      </c>
      <c r="B925" s="644" t="s">
        <v>4161</v>
      </c>
      <c r="C925" s="634" t="s">
        <v>3204</v>
      </c>
      <c r="D925" s="635" t="s">
        <v>3098</v>
      </c>
      <c r="E925" s="635"/>
      <c r="F925" s="683">
        <v>44136</v>
      </c>
      <c r="G925" s="635"/>
      <c r="H925" s="1168"/>
      <c r="I925" s="1168"/>
      <c r="J925" s="1168"/>
      <c r="K925" s="1168"/>
      <c r="L925" s="1168"/>
      <c r="M925" s="1168"/>
      <c r="N925" s="1168"/>
      <c r="O925" s="1168"/>
      <c r="P925" s="1168"/>
      <c r="Q925" s="1168"/>
      <c r="R925" s="1168"/>
      <c r="S925" s="1168">
        <v>707695.15</v>
      </c>
      <c r="T925" s="1168">
        <v>707695.15</v>
      </c>
      <c r="U925" s="567"/>
      <c r="V925" s="567">
        <f t="shared" si="431"/>
        <v>88461.893750000003</v>
      </c>
      <c r="W925" s="1092"/>
      <c r="X925" s="1093"/>
      <c r="Y925" s="591">
        <f t="shared" si="455"/>
        <v>707695.15</v>
      </c>
      <c r="Z925" s="899">
        <f t="shared" si="455"/>
        <v>0</v>
      </c>
      <c r="AA925" s="899">
        <f t="shared" si="455"/>
        <v>0</v>
      </c>
      <c r="AB925" s="1080">
        <f t="shared" ref="AB925" si="468">T925-SUM(Y925:AA925)</f>
        <v>0</v>
      </c>
      <c r="AC925" s="1079">
        <f t="shared" ref="AC925" si="469">T925-SUM(Y925:AA925)-AB925</f>
        <v>0</v>
      </c>
      <c r="AD925" s="899">
        <f t="shared" si="451"/>
        <v>0</v>
      </c>
      <c r="AE925" s="903">
        <f t="shared" si="444"/>
        <v>0</v>
      </c>
      <c r="AF925" s="1080">
        <f t="shared" si="445"/>
        <v>0</v>
      </c>
      <c r="AG925" s="1081">
        <f t="shared" si="439"/>
        <v>0</v>
      </c>
      <c r="AH925" s="1079">
        <f t="shared" si="440"/>
        <v>0</v>
      </c>
      <c r="AI925" s="901">
        <f t="shared" si="463"/>
        <v>88461.893750000003</v>
      </c>
      <c r="AJ925" s="899">
        <f t="shared" si="463"/>
        <v>0</v>
      </c>
      <c r="AK925" s="899">
        <f t="shared" si="463"/>
        <v>0</v>
      </c>
      <c r="AL925" s="1080">
        <f t="shared" si="441"/>
        <v>0</v>
      </c>
      <c r="AM925" s="1079">
        <f t="shared" si="442"/>
        <v>0</v>
      </c>
      <c r="AN925" s="899">
        <f t="shared" si="434"/>
        <v>0</v>
      </c>
      <c r="AO925" s="899">
        <f t="shared" si="435"/>
        <v>0</v>
      </c>
      <c r="AP925" s="899">
        <f t="shared" si="443"/>
        <v>0</v>
      </c>
      <c r="AQ925" s="1081">
        <f t="shared" ref="AQ925" si="470">SUM(AN925:AP925)</f>
        <v>0</v>
      </c>
      <c r="AR925" s="1079">
        <f t="shared" si="432"/>
        <v>0</v>
      </c>
      <c r="AS925" s="153"/>
      <c r="AT925" s="1082"/>
      <c r="AU925" s="523"/>
      <c r="AV925" s="1083" t="str">
        <f t="shared" si="433"/>
        <v>CA</v>
      </c>
      <c r="AW925" s="1083" t="str">
        <f t="shared" si="433"/>
        <v>CL</v>
      </c>
      <c r="AX925" s="1083" t="str">
        <f t="shared" si="433"/>
        <v>AIC</v>
      </c>
      <c r="AY925" s="1083" t="str">
        <f t="shared" si="426"/>
        <v>ERB</v>
      </c>
      <c r="AZ925" s="1083" t="str">
        <f t="shared" si="426"/>
        <v>GRB</v>
      </c>
      <c r="BA925" s="1083" t="str">
        <f t="shared" si="426"/>
        <v>Non-Op</v>
      </c>
      <c r="BC925" s="623"/>
      <c r="BD925" s="623"/>
      <c r="BF925" s="623"/>
      <c r="BG925" s="623"/>
      <c r="BH925" s="623"/>
      <c r="BI925" s="623"/>
      <c r="BJ925" s="623"/>
      <c r="BK925" s="623"/>
      <c r="BL925" s="623"/>
      <c r="BN925" s="634"/>
    </row>
    <row r="926" spans="1:66" s="638" customFormat="1" ht="12" customHeight="1">
      <c r="A926" s="643">
        <v>18900013</v>
      </c>
      <c r="B926" s="644" t="s">
        <v>4162</v>
      </c>
      <c r="C926" s="634" t="s">
        <v>2162</v>
      </c>
      <c r="D926" s="635" t="s">
        <v>1381</v>
      </c>
      <c r="E926" s="635"/>
      <c r="F926" s="634"/>
      <c r="G926" s="635"/>
      <c r="H926" s="1168">
        <v>0</v>
      </c>
      <c r="I926" s="1168">
        <v>0</v>
      </c>
      <c r="J926" s="1168">
        <v>0</v>
      </c>
      <c r="K926" s="1168">
        <v>0</v>
      </c>
      <c r="L926" s="1168">
        <v>0</v>
      </c>
      <c r="M926" s="1168">
        <v>0</v>
      </c>
      <c r="N926" s="1168">
        <v>0</v>
      </c>
      <c r="O926" s="1168">
        <v>0</v>
      </c>
      <c r="P926" s="1168">
        <v>0</v>
      </c>
      <c r="Q926" s="1168">
        <v>0</v>
      </c>
      <c r="R926" s="1168">
        <v>0</v>
      </c>
      <c r="S926" s="1168">
        <v>0</v>
      </c>
      <c r="T926" s="1168">
        <v>0</v>
      </c>
      <c r="U926" s="567"/>
      <c r="V926" s="567">
        <f t="shared" si="431"/>
        <v>0</v>
      </c>
      <c r="W926" s="1084"/>
      <c r="X926" s="1085"/>
      <c r="Y926" s="591">
        <f t="shared" si="455"/>
        <v>0</v>
      </c>
      <c r="Z926" s="899">
        <f t="shared" si="455"/>
        <v>0</v>
      </c>
      <c r="AA926" s="899">
        <f t="shared" si="455"/>
        <v>0</v>
      </c>
      <c r="AB926" s="1080">
        <f t="shared" si="437"/>
        <v>0</v>
      </c>
      <c r="AC926" s="1079">
        <f t="shared" si="438"/>
        <v>0</v>
      </c>
      <c r="AD926" s="899">
        <f t="shared" si="451"/>
        <v>0</v>
      </c>
      <c r="AE926" s="903">
        <f t="shared" si="444"/>
        <v>0</v>
      </c>
      <c r="AF926" s="1080">
        <f t="shared" si="445"/>
        <v>0</v>
      </c>
      <c r="AG926" s="1081">
        <f t="shared" si="439"/>
        <v>0</v>
      </c>
      <c r="AH926" s="1079">
        <f t="shared" si="440"/>
        <v>0</v>
      </c>
      <c r="AI926" s="901">
        <f t="shared" si="463"/>
        <v>0</v>
      </c>
      <c r="AJ926" s="899">
        <f t="shared" si="463"/>
        <v>0</v>
      </c>
      <c r="AK926" s="899">
        <f t="shared" si="463"/>
        <v>0</v>
      </c>
      <c r="AL926" s="1080">
        <f t="shared" si="441"/>
        <v>0</v>
      </c>
      <c r="AM926" s="1079">
        <f t="shared" si="442"/>
        <v>0</v>
      </c>
      <c r="AN926" s="899">
        <f t="shared" si="434"/>
        <v>0</v>
      </c>
      <c r="AO926" s="899">
        <f t="shared" si="435"/>
        <v>0</v>
      </c>
      <c r="AP926" s="899">
        <f t="shared" si="443"/>
        <v>0</v>
      </c>
      <c r="AQ926" s="1081">
        <f t="shared" si="427"/>
        <v>0</v>
      </c>
      <c r="AR926" s="1079">
        <f t="shared" si="432"/>
        <v>0</v>
      </c>
      <c r="AS926" s="153"/>
      <c r="AT926" s="1082"/>
      <c r="AU926" s="523"/>
      <c r="AV926" s="1083" t="str">
        <f t="shared" si="433"/>
        <v>CA</v>
      </c>
      <c r="AW926" s="1083" t="str">
        <f t="shared" si="433"/>
        <v>CL</v>
      </c>
      <c r="AX926" s="1083" t="str">
        <f t="shared" si="433"/>
        <v>AIC</v>
      </c>
      <c r="AY926" s="1083" t="str">
        <f t="shared" si="426"/>
        <v>ERB</v>
      </c>
      <c r="AZ926" s="1083" t="str">
        <f t="shared" si="426"/>
        <v>GRB</v>
      </c>
      <c r="BA926" s="1083" t="str">
        <f t="shared" si="426"/>
        <v>Non-Op</v>
      </c>
      <c r="BC926" s="623"/>
      <c r="BD926" s="623"/>
      <c r="BF926" s="623"/>
      <c r="BG926" s="623"/>
      <c r="BH926" s="623"/>
      <c r="BI926" s="623"/>
      <c r="BJ926" s="623"/>
      <c r="BK926" s="623"/>
      <c r="BL926" s="623"/>
      <c r="BN926" s="634"/>
    </row>
    <row r="927" spans="1:66" s="638" customFormat="1" ht="12" customHeight="1">
      <c r="A927" s="643">
        <v>18900173</v>
      </c>
      <c r="B927" s="644" t="s">
        <v>4163</v>
      </c>
      <c r="C927" s="634" t="s">
        <v>2163</v>
      </c>
      <c r="D927" s="635" t="s">
        <v>1381</v>
      </c>
      <c r="E927" s="635"/>
      <c r="F927" s="634"/>
      <c r="G927" s="635"/>
      <c r="H927" s="1168">
        <v>689594.32</v>
      </c>
      <c r="I927" s="1168">
        <v>675520.98</v>
      </c>
      <c r="J927" s="1168">
        <v>661447.64</v>
      </c>
      <c r="K927" s="1168">
        <v>647374.30000000005</v>
      </c>
      <c r="L927" s="1168">
        <v>633300.96</v>
      </c>
      <c r="M927" s="1168">
        <v>619227.62</v>
      </c>
      <c r="N927" s="1168">
        <v>605154.28</v>
      </c>
      <c r="O927" s="1168">
        <v>591080.93999999994</v>
      </c>
      <c r="P927" s="1168">
        <v>577007.6</v>
      </c>
      <c r="Q927" s="1168">
        <v>562934.26</v>
      </c>
      <c r="R927" s="1168">
        <v>548860.92000000004</v>
      </c>
      <c r="S927" s="1168">
        <v>534787.57999999996</v>
      </c>
      <c r="T927" s="1168">
        <v>520714.23999999999</v>
      </c>
      <c r="U927" s="567"/>
      <c r="V927" s="567">
        <f t="shared" si="431"/>
        <v>605154.28</v>
      </c>
      <c r="W927" s="1084"/>
      <c r="X927" s="1085"/>
      <c r="Y927" s="591">
        <f t="shared" si="455"/>
        <v>0</v>
      </c>
      <c r="Z927" s="899">
        <f t="shared" si="455"/>
        <v>0</v>
      </c>
      <c r="AA927" s="899">
        <f t="shared" si="455"/>
        <v>520714.23999999999</v>
      </c>
      <c r="AB927" s="1080">
        <f t="shared" si="437"/>
        <v>0</v>
      </c>
      <c r="AC927" s="1079">
        <f t="shared" si="438"/>
        <v>0</v>
      </c>
      <c r="AD927" s="899">
        <f t="shared" si="451"/>
        <v>0</v>
      </c>
      <c r="AE927" s="903">
        <f t="shared" si="444"/>
        <v>0</v>
      </c>
      <c r="AF927" s="1080">
        <f t="shared" si="445"/>
        <v>0</v>
      </c>
      <c r="AG927" s="1081">
        <f t="shared" si="439"/>
        <v>0</v>
      </c>
      <c r="AH927" s="1079">
        <f t="shared" si="440"/>
        <v>0</v>
      </c>
      <c r="AI927" s="901">
        <f t="shared" si="463"/>
        <v>0</v>
      </c>
      <c r="AJ927" s="899">
        <f t="shared" si="463"/>
        <v>0</v>
      </c>
      <c r="AK927" s="899">
        <f t="shared" si="463"/>
        <v>605154.28</v>
      </c>
      <c r="AL927" s="1080">
        <f t="shared" si="441"/>
        <v>0</v>
      </c>
      <c r="AM927" s="1079">
        <f t="shared" si="442"/>
        <v>0</v>
      </c>
      <c r="AN927" s="899">
        <f t="shared" si="434"/>
        <v>0</v>
      </c>
      <c r="AO927" s="899">
        <f t="shared" si="435"/>
        <v>0</v>
      </c>
      <c r="AP927" s="899">
        <f t="shared" si="443"/>
        <v>0</v>
      </c>
      <c r="AQ927" s="1081">
        <f t="shared" si="427"/>
        <v>0</v>
      </c>
      <c r="AR927" s="1079">
        <f t="shared" si="432"/>
        <v>0</v>
      </c>
      <c r="AS927" s="153"/>
      <c r="AT927" s="1082"/>
      <c r="AU927" s="523"/>
      <c r="AV927" s="1083" t="str">
        <f t="shared" si="433"/>
        <v>CA</v>
      </c>
      <c r="AW927" s="1083" t="str">
        <f t="shared" si="433"/>
        <v>CL</v>
      </c>
      <c r="AX927" s="1083" t="str">
        <f t="shared" si="433"/>
        <v>AIC</v>
      </c>
      <c r="AY927" s="1083" t="str">
        <f t="shared" si="426"/>
        <v>ERB</v>
      </c>
      <c r="AZ927" s="1083" t="str">
        <f t="shared" si="426"/>
        <v>GRB</v>
      </c>
      <c r="BA927" s="1083" t="str">
        <f t="shared" si="426"/>
        <v>Non-Op</v>
      </c>
      <c r="BC927" s="623"/>
      <c r="BD927" s="623"/>
      <c r="BF927" s="623"/>
      <c r="BG927" s="623"/>
      <c r="BH927" s="623"/>
      <c r="BI927" s="623"/>
      <c r="BJ927" s="623"/>
      <c r="BK927" s="623"/>
      <c r="BL927" s="623"/>
      <c r="BN927" s="634"/>
    </row>
    <row r="928" spans="1:66" s="638" customFormat="1" ht="12" customHeight="1">
      <c r="A928" s="643">
        <v>18900183</v>
      </c>
      <c r="B928" s="644" t="s">
        <v>4164</v>
      </c>
      <c r="C928" s="634" t="s">
        <v>2164</v>
      </c>
      <c r="D928" s="635" t="s">
        <v>1381</v>
      </c>
      <c r="E928" s="635"/>
      <c r="F928" s="634"/>
      <c r="G928" s="635"/>
      <c r="H928" s="1168">
        <v>263417.25</v>
      </c>
      <c r="I928" s="1168">
        <v>261993.37</v>
      </c>
      <c r="J928" s="1168">
        <v>260569.49</v>
      </c>
      <c r="K928" s="1168">
        <v>259145.61</v>
      </c>
      <c r="L928" s="1168">
        <v>257721.73</v>
      </c>
      <c r="M928" s="1168">
        <v>256297.85</v>
      </c>
      <c r="N928" s="1168">
        <v>254873.97</v>
      </c>
      <c r="O928" s="1168">
        <v>253450.09</v>
      </c>
      <c r="P928" s="1168">
        <v>252026.21</v>
      </c>
      <c r="Q928" s="1168">
        <v>250602.33</v>
      </c>
      <c r="R928" s="1168">
        <v>249178.45</v>
      </c>
      <c r="S928" s="1168">
        <v>247754.57</v>
      </c>
      <c r="T928" s="1168">
        <v>246330.69</v>
      </c>
      <c r="U928" s="567"/>
      <c r="V928" s="567">
        <f t="shared" si="431"/>
        <v>254873.97</v>
      </c>
      <c r="W928" s="1084"/>
      <c r="X928" s="1085"/>
      <c r="Y928" s="591">
        <f t="shared" si="455"/>
        <v>0</v>
      </c>
      <c r="Z928" s="899">
        <f t="shared" si="455"/>
        <v>0</v>
      </c>
      <c r="AA928" s="899">
        <f t="shared" si="455"/>
        <v>246330.69</v>
      </c>
      <c r="AB928" s="1080">
        <f t="shared" si="437"/>
        <v>0</v>
      </c>
      <c r="AC928" s="1079">
        <f t="shared" si="438"/>
        <v>0</v>
      </c>
      <c r="AD928" s="899">
        <f t="shared" si="451"/>
        <v>0</v>
      </c>
      <c r="AE928" s="903">
        <f t="shared" si="444"/>
        <v>0</v>
      </c>
      <c r="AF928" s="1080">
        <f t="shared" si="445"/>
        <v>0</v>
      </c>
      <c r="AG928" s="1081">
        <f t="shared" si="439"/>
        <v>0</v>
      </c>
      <c r="AH928" s="1079">
        <f t="shared" si="440"/>
        <v>0</v>
      </c>
      <c r="AI928" s="901">
        <f t="shared" si="463"/>
        <v>0</v>
      </c>
      <c r="AJ928" s="899">
        <f t="shared" si="463"/>
        <v>0</v>
      </c>
      <c r="AK928" s="899">
        <f t="shared" si="463"/>
        <v>254873.97</v>
      </c>
      <c r="AL928" s="1080">
        <f t="shared" si="441"/>
        <v>0</v>
      </c>
      <c r="AM928" s="1079">
        <f t="shared" si="442"/>
        <v>0</v>
      </c>
      <c r="AN928" s="899">
        <f t="shared" si="434"/>
        <v>0</v>
      </c>
      <c r="AO928" s="899">
        <f t="shared" si="435"/>
        <v>0</v>
      </c>
      <c r="AP928" s="899">
        <f t="shared" si="443"/>
        <v>0</v>
      </c>
      <c r="AQ928" s="1081">
        <f t="shared" si="427"/>
        <v>0</v>
      </c>
      <c r="AR928" s="1079">
        <f t="shared" si="432"/>
        <v>0</v>
      </c>
      <c r="AS928" s="153"/>
      <c r="AT928" s="1082"/>
      <c r="AU928" s="523"/>
      <c r="AV928" s="1083" t="str">
        <f t="shared" si="433"/>
        <v>CA</v>
      </c>
      <c r="AW928" s="1083" t="str">
        <f t="shared" si="433"/>
        <v>CL</v>
      </c>
      <c r="AX928" s="1083" t="str">
        <f t="shared" si="433"/>
        <v>AIC</v>
      </c>
      <c r="AY928" s="1083" t="str">
        <f t="shared" si="426"/>
        <v>ERB</v>
      </c>
      <c r="AZ928" s="1083" t="str">
        <f t="shared" si="426"/>
        <v>GRB</v>
      </c>
      <c r="BA928" s="1083" t="str">
        <f t="shared" si="426"/>
        <v>Non-Op</v>
      </c>
      <c r="BC928" s="623"/>
      <c r="BD928" s="623"/>
      <c r="BF928" s="623"/>
      <c r="BG928" s="623"/>
      <c r="BH928" s="623"/>
      <c r="BI928" s="623"/>
      <c r="BJ928" s="623"/>
      <c r="BK928" s="623"/>
      <c r="BL928" s="623"/>
      <c r="BN928" s="634"/>
    </row>
    <row r="929" spans="1:66" s="638" customFormat="1" ht="12" customHeight="1">
      <c r="A929" s="643">
        <v>18900193</v>
      </c>
      <c r="B929" s="644" t="s">
        <v>4165</v>
      </c>
      <c r="C929" s="634" t="s">
        <v>2165</v>
      </c>
      <c r="D929" s="635" t="s">
        <v>1381</v>
      </c>
      <c r="E929" s="635"/>
      <c r="F929" s="634"/>
      <c r="G929" s="635"/>
      <c r="H929" s="1168">
        <v>1704380.41</v>
      </c>
      <c r="I929" s="1168">
        <v>1685230.06</v>
      </c>
      <c r="J929" s="1168">
        <v>1666079.71</v>
      </c>
      <c r="K929" s="1168">
        <v>1646929.36</v>
      </c>
      <c r="L929" s="1168">
        <v>1627779.01</v>
      </c>
      <c r="M929" s="1168">
        <v>1608628.66</v>
      </c>
      <c r="N929" s="1168">
        <v>1589478.31</v>
      </c>
      <c r="O929" s="1168">
        <v>1570327.96</v>
      </c>
      <c r="P929" s="1168">
        <v>1551177.61</v>
      </c>
      <c r="Q929" s="1168">
        <v>1532027.26</v>
      </c>
      <c r="R929" s="1168">
        <v>1512876.91</v>
      </c>
      <c r="S929" s="1168">
        <v>1493726.56</v>
      </c>
      <c r="T929" s="1168">
        <v>1474576.21</v>
      </c>
      <c r="U929" s="567"/>
      <c r="V929" s="567">
        <f t="shared" si="431"/>
        <v>1589478.3099999998</v>
      </c>
      <c r="W929" s="1084"/>
      <c r="X929" s="1085"/>
      <c r="Y929" s="591">
        <f t="shared" si="455"/>
        <v>0</v>
      </c>
      <c r="Z929" s="899">
        <f t="shared" si="455"/>
        <v>0</v>
      </c>
      <c r="AA929" s="899">
        <f t="shared" si="455"/>
        <v>1474576.21</v>
      </c>
      <c r="AB929" s="1080">
        <f t="shared" si="437"/>
        <v>0</v>
      </c>
      <c r="AC929" s="1079">
        <f t="shared" si="438"/>
        <v>0</v>
      </c>
      <c r="AD929" s="899">
        <f t="shared" si="451"/>
        <v>0</v>
      </c>
      <c r="AE929" s="903">
        <f t="shared" si="444"/>
        <v>0</v>
      </c>
      <c r="AF929" s="1080">
        <f t="shared" si="445"/>
        <v>0</v>
      </c>
      <c r="AG929" s="1081">
        <f t="shared" si="439"/>
        <v>0</v>
      </c>
      <c r="AH929" s="1079">
        <f t="shared" si="440"/>
        <v>0</v>
      </c>
      <c r="AI929" s="901">
        <f t="shared" si="463"/>
        <v>0</v>
      </c>
      <c r="AJ929" s="899">
        <f t="shared" si="463"/>
        <v>0</v>
      </c>
      <c r="AK929" s="899">
        <f t="shared" si="463"/>
        <v>1589478.3099999998</v>
      </c>
      <c r="AL929" s="1080">
        <f t="shared" si="441"/>
        <v>0</v>
      </c>
      <c r="AM929" s="1079">
        <f t="shared" si="442"/>
        <v>0</v>
      </c>
      <c r="AN929" s="899">
        <f t="shared" si="434"/>
        <v>0</v>
      </c>
      <c r="AO929" s="899">
        <f t="shared" si="435"/>
        <v>0</v>
      </c>
      <c r="AP929" s="899">
        <f t="shared" si="443"/>
        <v>0</v>
      </c>
      <c r="AQ929" s="1081">
        <f t="shared" si="427"/>
        <v>0</v>
      </c>
      <c r="AR929" s="1079">
        <f t="shared" si="432"/>
        <v>0</v>
      </c>
      <c r="AS929" s="153"/>
      <c r="AT929" s="1082"/>
      <c r="AU929" s="523"/>
      <c r="AV929" s="1083" t="str">
        <f t="shared" si="433"/>
        <v>CA</v>
      </c>
      <c r="AW929" s="1083" t="str">
        <f t="shared" si="433"/>
        <v>CL</v>
      </c>
      <c r="AX929" s="1083" t="str">
        <f t="shared" si="433"/>
        <v>AIC</v>
      </c>
      <c r="AY929" s="1083" t="str">
        <f t="shared" ref="AY929:BA992" si="471">IF(VALUE(AD929),AY$7,IF(ISBLANK(AD929),"",AY$7))</f>
        <v>ERB</v>
      </c>
      <c r="AZ929" s="1083" t="str">
        <f t="shared" si="471"/>
        <v>GRB</v>
      </c>
      <c r="BA929" s="1083" t="str">
        <f t="shared" si="471"/>
        <v>Non-Op</v>
      </c>
      <c r="BC929" s="623"/>
      <c r="BD929" s="623"/>
      <c r="BF929" s="623"/>
      <c r="BG929" s="623"/>
      <c r="BH929" s="623"/>
      <c r="BI929" s="623"/>
      <c r="BJ929" s="623"/>
      <c r="BK929" s="623"/>
      <c r="BL929" s="623"/>
      <c r="BN929" s="634"/>
    </row>
    <row r="930" spans="1:66" s="638" customFormat="1" ht="12" customHeight="1">
      <c r="A930" s="643">
        <v>18900203</v>
      </c>
      <c r="B930" s="644" t="s">
        <v>4166</v>
      </c>
      <c r="C930" s="634" t="s">
        <v>2166</v>
      </c>
      <c r="D930" s="635" t="s">
        <v>1381</v>
      </c>
      <c r="E930" s="635"/>
      <c r="F930" s="634"/>
      <c r="G930" s="635"/>
      <c r="H930" s="1171">
        <v>2086400.76</v>
      </c>
      <c r="I930" s="1171">
        <v>2079542.22</v>
      </c>
      <c r="J930" s="1171">
        <v>2072683.68</v>
      </c>
      <c r="K930" s="1171">
        <v>2065825.14</v>
      </c>
      <c r="L930" s="1171">
        <v>2058966.6</v>
      </c>
      <c r="M930" s="1171">
        <v>2052108.06</v>
      </c>
      <c r="N930" s="1171">
        <v>2045249.52</v>
      </c>
      <c r="O930" s="1171">
        <v>2038390.98</v>
      </c>
      <c r="P930" s="1171">
        <v>2031532.44</v>
      </c>
      <c r="Q930" s="1171">
        <v>2024673.9</v>
      </c>
      <c r="R930" s="1171">
        <v>2017815.36</v>
      </c>
      <c r="S930" s="1171">
        <v>2010956.82</v>
      </c>
      <c r="T930" s="1171">
        <v>2004098.28</v>
      </c>
      <c r="U930" s="567"/>
      <c r="V930" s="567">
        <f t="shared" si="431"/>
        <v>2045249.5199999998</v>
      </c>
      <c r="W930" s="1084"/>
      <c r="X930" s="1085"/>
      <c r="Y930" s="591">
        <f t="shared" si="455"/>
        <v>0</v>
      </c>
      <c r="Z930" s="899">
        <f t="shared" si="455"/>
        <v>0</v>
      </c>
      <c r="AA930" s="899">
        <f t="shared" si="455"/>
        <v>2004098.28</v>
      </c>
      <c r="AB930" s="1080">
        <f t="shared" si="437"/>
        <v>0</v>
      </c>
      <c r="AC930" s="1079">
        <f t="shared" si="438"/>
        <v>0</v>
      </c>
      <c r="AD930" s="899">
        <f t="shared" si="451"/>
        <v>0</v>
      </c>
      <c r="AE930" s="903">
        <f t="shared" si="444"/>
        <v>0</v>
      </c>
      <c r="AF930" s="1080">
        <f t="shared" si="445"/>
        <v>0</v>
      </c>
      <c r="AG930" s="1081">
        <f t="shared" si="439"/>
        <v>0</v>
      </c>
      <c r="AH930" s="1079">
        <f t="shared" si="440"/>
        <v>0</v>
      </c>
      <c r="AI930" s="901">
        <f t="shared" si="463"/>
        <v>0</v>
      </c>
      <c r="AJ930" s="899">
        <f t="shared" si="463"/>
        <v>0</v>
      </c>
      <c r="AK930" s="899">
        <f t="shared" si="463"/>
        <v>2045249.5199999998</v>
      </c>
      <c r="AL930" s="1080">
        <f t="shared" si="441"/>
        <v>0</v>
      </c>
      <c r="AM930" s="1079">
        <f t="shared" si="442"/>
        <v>0</v>
      </c>
      <c r="AN930" s="899">
        <f t="shared" si="434"/>
        <v>0</v>
      </c>
      <c r="AO930" s="899">
        <f t="shared" si="435"/>
        <v>0</v>
      </c>
      <c r="AP930" s="899">
        <f t="shared" si="443"/>
        <v>0</v>
      </c>
      <c r="AQ930" s="1081">
        <f t="shared" si="427"/>
        <v>0</v>
      </c>
      <c r="AR930" s="1079">
        <f t="shared" si="432"/>
        <v>0</v>
      </c>
      <c r="AS930" s="153"/>
      <c r="AT930" s="1082"/>
      <c r="AU930" s="523"/>
      <c r="AV930" s="1083" t="str">
        <f t="shared" si="433"/>
        <v>CA</v>
      </c>
      <c r="AW930" s="1083" t="str">
        <f t="shared" si="433"/>
        <v>CL</v>
      </c>
      <c r="AX930" s="1083" t="str">
        <f t="shared" si="433"/>
        <v>AIC</v>
      </c>
      <c r="AY930" s="1083" t="str">
        <f t="shared" si="471"/>
        <v>ERB</v>
      </c>
      <c r="AZ930" s="1083" t="str">
        <f t="shared" si="471"/>
        <v>GRB</v>
      </c>
      <c r="BA930" s="1083" t="str">
        <f t="shared" si="471"/>
        <v>Non-Op</v>
      </c>
      <c r="BC930" s="623"/>
      <c r="BD930" s="623"/>
      <c r="BF930" s="623"/>
      <c r="BG930" s="623"/>
      <c r="BH930" s="623"/>
      <c r="BI930" s="623"/>
      <c r="BJ930" s="623"/>
      <c r="BK930" s="623"/>
      <c r="BL930" s="623"/>
      <c r="BN930" s="634"/>
    </row>
    <row r="931" spans="1:66" s="638" customFormat="1" ht="12" customHeight="1">
      <c r="A931" s="643">
        <v>18900213</v>
      </c>
      <c r="B931" s="644" t="s">
        <v>4167</v>
      </c>
      <c r="C931" s="634" t="s">
        <v>2167</v>
      </c>
      <c r="D931" s="635" t="s">
        <v>1381</v>
      </c>
      <c r="E931" s="635"/>
      <c r="F931" s="634"/>
      <c r="G931" s="635"/>
      <c r="H931" s="1168">
        <v>8025804.0599999996</v>
      </c>
      <c r="I931" s="1168">
        <v>7999416.5800000001</v>
      </c>
      <c r="J931" s="1168">
        <v>7973029.0999999996</v>
      </c>
      <c r="K931" s="1168">
        <v>7946641.6200000001</v>
      </c>
      <c r="L931" s="1168">
        <v>7920254.1399999997</v>
      </c>
      <c r="M931" s="1168">
        <v>7893866.6600000001</v>
      </c>
      <c r="N931" s="1168">
        <v>7867479.1799999997</v>
      </c>
      <c r="O931" s="1168">
        <v>7841091.7000000002</v>
      </c>
      <c r="P931" s="1168">
        <v>7814704.2199999997</v>
      </c>
      <c r="Q931" s="1168">
        <v>7788316.7400000002</v>
      </c>
      <c r="R931" s="1168">
        <v>7761929.2599999998</v>
      </c>
      <c r="S931" s="1168">
        <v>7735541.7800000003</v>
      </c>
      <c r="T931" s="1168">
        <v>7709154.2999999998</v>
      </c>
      <c r="U931" s="567"/>
      <c r="V931" s="567">
        <f t="shared" si="431"/>
        <v>7867479.1799999997</v>
      </c>
      <c r="W931" s="1084"/>
      <c r="X931" s="1085"/>
      <c r="Y931" s="591">
        <f t="shared" ref="Y931:AA950" si="472">IF($D931=Y$5,$T931,0)</f>
        <v>0</v>
      </c>
      <c r="Z931" s="899">
        <f t="shared" si="472"/>
        <v>0</v>
      </c>
      <c r="AA931" s="899">
        <f t="shared" si="472"/>
        <v>7709154.2999999998</v>
      </c>
      <c r="AB931" s="1080">
        <f t="shared" si="437"/>
        <v>0</v>
      </c>
      <c r="AC931" s="1079">
        <f t="shared" si="438"/>
        <v>0</v>
      </c>
      <c r="AD931" s="899">
        <f t="shared" si="451"/>
        <v>0</v>
      </c>
      <c r="AE931" s="903">
        <f t="shared" si="444"/>
        <v>0</v>
      </c>
      <c r="AF931" s="1080">
        <f t="shared" si="445"/>
        <v>0</v>
      </c>
      <c r="AG931" s="1081">
        <f t="shared" si="439"/>
        <v>0</v>
      </c>
      <c r="AH931" s="1079">
        <f t="shared" si="440"/>
        <v>0</v>
      </c>
      <c r="AI931" s="901">
        <f t="shared" si="463"/>
        <v>0</v>
      </c>
      <c r="AJ931" s="899">
        <f t="shared" si="463"/>
        <v>0</v>
      </c>
      <c r="AK931" s="899">
        <f t="shared" si="463"/>
        <v>7867479.1799999997</v>
      </c>
      <c r="AL931" s="1080">
        <f t="shared" si="441"/>
        <v>0</v>
      </c>
      <c r="AM931" s="1079">
        <f t="shared" si="442"/>
        <v>0</v>
      </c>
      <c r="AN931" s="899">
        <f t="shared" si="434"/>
        <v>0</v>
      </c>
      <c r="AO931" s="899">
        <f t="shared" si="435"/>
        <v>0</v>
      </c>
      <c r="AP931" s="899">
        <f t="shared" si="443"/>
        <v>0</v>
      </c>
      <c r="AQ931" s="1081">
        <f t="shared" si="427"/>
        <v>0</v>
      </c>
      <c r="AR931" s="1079">
        <f t="shared" si="432"/>
        <v>0</v>
      </c>
      <c r="AS931" s="153"/>
      <c r="AT931" s="1082"/>
      <c r="AU931" s="523"/>
      <c r="AV931" s="1083" t="str">
        <f t="shared" si="433"/>
        <v>CA</v>
      </c>
      <c r="AW931" s="1083" t="str">
        <f t="shared" si="433"/>
        <v>CL</v>
      </c>
      <c r="AX931" s="1083" t="str">
        <f t="shared" si="433"/>
        <v>AIC</v>
      </c>
      <c r="AY931" s="1083" t="str">
        <f t="shared" si="471"/>
        <v>ERB</v>
      </c>
      <c r="AZ931" s="1083" t="str">
        <f t="shared" si="471"/>
        <v>GRB</v>
      </c>
      <c r="BA931" s="1083" t="str">
        <f t="shared" si="471"/>
        <v>Non-Op</v>
      </c>
      <c r="BC931" s="623"/>
      <c r="BD931" s="623"/>
      <c r="BF931" s="623"/>
      <c r="BG931" s="623"/>
      <c r="BH931" s="623"/>
      <c r="BI931" s="623"/>
      <c r="BJ931" s="623"/>
      <c r="BK931" s="623"/>
      <c r="BL931" s="623"/>
      <c r="BN931" s="634"/>
    </row>
    <row r="932" spans="1:66" s="638" customFormat="1" ht="12" customHeight="1">
      <c r="A932" s="643">
        <v>18900233</v>
      </c>
      <c r="B932" s="644" t="s">
        <v>4168</v>
      </c>
      <c r="C932" s="634" t="s">
        <v>2168</v>
      </c>
      <c r="D932" s="635" t="s">
        <v>1381</v>
      </c>
      <c r="E932" s="635"/>
      <c r="F932" s="683">
        <v>43174</v>
      </c>
      <c r="G932" s="635"/>
      <c r="H932" s="1168">
        <v>4772613.46</v>
      </c>
      <c r="I932" s="1168">
        <v>4764225.74</v>
      </c>
      <c r="J932" s="1168">
        <v>4755838.0199999996</v>
      </c>
      <c r="K932" s="1168">
        <v>4747450.3</v>
      </c>
      <c r="L932" s="1168">
        <v>4739062.58</v>
      </c>
      <c r="M932" s="1168">
        <v>4730674.8600000003</v>
      </c>
      <c r="N932" s="1168">
        <v>4722287.1399999997</v>
      </c>
      <c r="O932" s="1168">
        <v>4713899.42</v>
      </c>
      <c r="P932" s="1168">
        <v>4705511.7</v>
      </c>
      <c r="Q932" s="1168">
        <v>4697123.9800000004</v>
      </c>
      <c r="R932" s="1168">
        <v>4688736.26</v>
      </c>
      <c r="S932" s="1168">
        <v>4680348.54</v>
      </c>
      <c r="T932" s="1168">
        <v>4671960.82</v>
      </c>
      <c r="U932" s="567"/>
      <c r="V932" s="567">
        <f t="shared" si="431"/>
        <v>4722287.1400000006</v>
      </c>
      <c r="W932" s="1090"/>
      <c r="X932" s="1091"/>
      <c r="Y932" s="591">
        <f t="shared" si="472"/>
        <v>0</v>
      </c>
      <c r="Z932" s="899">
        <f t="shared" si="472"/>
        <v>0</v>
      </c>
      <c r="AA932" s="899">
        <f t="shared" si="472"/>
        <v>4671960.82</v>
      </c>
      <c r="AB932" s="1080">
        <f t="shared" si="437"/>
        <v>0</v>
      </c>
      <c r="AC932" s="1079">
        <f t="shared" si="438"/>
        <v>0</v>
      </c>
      <c r="AD932" s="899">
        <f t="shared" si="451"/>
        <v>0</v>
      </c>
      <c r="AE932" s="903">
        <f t="shared" si="444"/>
        <v>0</v>
      </c>
      <c r="AF932" s="1080">
        <f t="shared" si="445"/>
        <v>0</v>
      </c>
      <c r="AG932" s="1081">
        <f t="shared" si="439"/>
        <v>0</v>
      </c>
      <c r="AH932" s="1079">
        <f t="shared" si="440"/>
        <v>0</v>
      </c>
      <c r="AI932" s="901">
        <f t="shared" si="463"/>
        <v>0</v>
      </c>
      <c r="AJ932" s="899">
        <f t="shared" si="463"/>
        <v>0</v>
      </c>
      <c r="AK932" s="899">
        <f t="shared" si="463"/>
        <v>4722287.1400000006</v>
      </c>
      <c r="AL932" s="1080">
        <f t="shared" si="441"/>
        <v>0</v>
      </c>
      <c r="AM932" s="1079">
        <f t="shared" si="442"/>
        <v>0</v>
      </c>
      <c r="AN932" s="899">
        <f t="shared" si="434"/>
        <v>0</v>
      </c>
      <c r="AO932" s="899">
        <f t="shared" si="435"/>
        <v>0</v>
      </c>
      <c r="AP932" s="899">
        <f t="shared" si="443"/>
        <v>0</v>
      </c>
      <c r="AQ932" s="1081"/>
      <c r="AR932" s="1079">
        <f t="shared" si="432"/>
        <v>0</v>
      </c>
      <c r="AS932" s="153"/>
      <c r="AT932" s="1082"/>
      <c r="AU932" s="523"/>
      <c r="AV932" s="1083" t="str">
        <f t="shared" si="433"/>
        <v>CA</v>
      </c>
      <c r="AW932" s="1083" t="str">
        <f t="shared" si="433"/>
        <v>CL</v>
      </c>
      <c r="AX932" s="1083" t="str">
        <f t="shared" si="433"/>
        <v>AIC</v>
      </c>
      <c r="AY932" s="1083" t="str">
        <f t="shared" si="471"/>
        <v>ERB</v>
      </c>
      <c r="AZ932" s="1083" t="str">
        <f t="shared" si="471"/>
        <v>GRB</v>
      </c>
      <c r="BA932" s="1083" t="str">
        <f t="shared" si="471"/>
        <v>Non-Op</v>
      </c>
      <c r="BC932" s="623"/>
      <c r="BD932" s="623"/>
      <c r="BF932" s="623"/>
      <c r="BG932" s="623"/>
      <c r="BH932" s="623"/>
      <c r="BI932" s="623"/>
      <c r="BJ932" s="623"/>
      <c r="BK932" s="623"/>
      <c r="BL932" s="623"/>
      <c r="BN932" s="634"/>
    </row>
    <row r="933" spans="1:66" s="638" customFormat="1" ht="12" customHeight="1">
      <c r="A933" s="661">
        <v>18900243</v>
      </c>
      <c r="B933" s="662" t="s">
        <v>4169</v>
      </c>
      <c r="C933" s="699" t="s">
        <v>2169</v>
      </c>
      <c r="D933" s="635" t="s">
        <v>1381</v>
      </c>
      <c r="E933" s="635"/>
      <c r="F933" s="699"/>
      <c r="G933" s="635"/>
      <c r="H933" s="1168">
        <v>0</v>
      </c>
      <c r="I933" s="1168">
        <v>0</v>
      </c>
      <c r="J933" s="1168">
        <v>0</v>
      </c>
      <c r="K933" s="1168">
        <v>0</v>
      </c>
      <c r="L933" s="1168">
        <v>0</v>
      </c>
      <c r="M933" s="1168">
        <v>0</v>
      </c>
      <c r="N933" s="1168">
        <v>0</v>
      </c>
      <c r="O933" s="1168">
        <v>0</v>
      </c>
      <c r="P933" s="1168">
        <v>0</v>
      </c>
      <c r="Q933" s="1168">
        <v>0</v>
      </c>
      <c r="R933" s="1168">
        <v>0</v>
      </c>
      <c r="S933" s="1168">
        <v>0</v>
      </c>
      <c r="T933" s="1168">
        <v>0</v>
      </c>
      <c r="U933" s="567"/>
      <c r="V933" s="567">
        <f t="shared" si="431"/>
        <v>0</v>
      </c>
      <c r="W933" s="1084"/>
      <c r="X933" s="1085"/>
      <c r="Y933" s="591">
        <f t="shared" si="472"/>
        <v>0</v>
      </c>
      <c r="Z933" s="899">
        <f t="shared" si="472"/>
        <v>0</v>
      </c>
      <c r="AA933" s="899">
        <f t="shared" si="472"/>
        <v>0</v>
      </c>
      <c r="AB933" s="1080">
        <f t="shared" si="437"/>
        <v>0</v>
      </c>
      <c r="AC933" s="1079">
        <f t="shared" si="438"/>
        <v>0</v>
      </c>
      <c r="AD933" s="899">
        <f t="shared" si="451"/>
        <v>0</v>
      </c>
      <c r="AE933" s="903">
        <f t="shared" si="444"/>
        <v>0</v>
      </c>
      <c r="AF933" s="1080">
        <f t="shared" si="445"/>
        <v>0</v>
      </c>
      <c r="AG933" s="1081">
        <f t="shared" si="439"/>
        <v>0</v>
      </c>
      <c r="AH933" s="1079">
        <f t="shared" si="440"/>
        <v>0</v>
      </c>
      <c r="AI933" s="901">
        <f t="shared" si="463"/>
        <v>0</v>
      </c>
      <c r="AJ933" s="899">
        <f t="shared" si="463"/>
        <v>0</v>
      </c>
      <c r="AK933" s="899">
        <f t="shared" si="463"/>
        <v>0</v>
      </c>
      <c r="AL933" s="1080">
        <f t="shared" si="441"/>
        <v>0</v>
      </c>
      <c r="AM933" s="1079">
        <f t="shared" si="442"/>
        <v>0</v>
      </c>
      <c r="AN933" s="899">
        <f t="shared" si="434"/>
        <v>0</v>
      </c>
      <c r="AO933" s="899">
        <f t="shared" si="435"/>
        <v>0</v>
      </c>
      <c r="AP933" s="899">
        <f t="shared" si="443"/>
        <v>0</v>
      </c>
      <c r="AQ933" s="1081">
        <f t="shared" si="427"/>
        <v>0</v>
      </c>
      <c r="AR933" s="1079">
        <f t="shared" si="432"/>
        <v>0</v>
      </c>
      <c r="AS933" s="153"/>
      <c r="AT933" s="1082"/>
      <c r="AU933" s="523"/>
      <c r="AV933" s="1083" t="str">
        <f t="shared" si="433"/>
        <v>CA</v>
      </c>
      <c r="AW933" s="1083" t="str">
        <f t="shared" si="433"/>
        <v>CL</v>
      </c>
      <c r="AX933" s="1083" t="str">
        <f t="shared" si="433"/>
        <v>AIC</v>
      </c>
      <c r="AY933" s="1083" t="str">
        <f t="shared" si="471"/>
        <v>ERB</v>
      </c>
      <c r="AZ933" s="1083" t="str">
        <f t="shared" si="471"/>
        <v>GRB</v>
      </c>
      <c r="BA933" s="1083" t="str">
        <f t="shared" si="471"/>
        <v>Non-Op</v>
      </c>
      <c r="BC933" s="623"/>
      <c r="BD933" s="623"/>
      <c r="BF933" s="623"/>
      <c r="BG933" s="623"/>
      <c r="BH933" s="623"/>
      <c r="BI933" s="623"/>
      <c r="BJ933" s="623"/>
      <c r="BK933" s="623"/>
      <c r="BL933" s="623"/>
      <c r="BN933" s="634"/>
    </row>
    <row r="934" spans="1:66" s="638" customFormat="1" ht="12" customHeight="1">
      <c r="A934" s="661">
        <v>18900253</v>
      </c>
      <c r="B934" s="662" t="s">
        <v>4170</v>
      </c>
      <c r="C934" s="699" t="s">
        <v>2170</v>
      </c>
      <c r="D934" s="635" t="s">
        <v>1381</v>
      </c>
      <c r="E934" s="635"/>
      <c r="F934" s="699"/>
      <c r="G934" s="635"/>
      <c r="H934" s="1168">
        <v>507864.79</v>
      </c>
      <c r="I934" s="1168">
        <v>504074.75</v>
      </c>
      <c r="J934" s="1168">
        <v>500284.71</v>
      </c>
      <c r="K934" s="1168">
        <v>496494.67</v>
      </c>
      <c r="L934" s="1168">
        <v>492704.63</v>
      </c>
      <c r="M934" s="1168">
        <v>488914.59</v>
      </c>
      <c r="N934" s="1168">
        <v>485124.55</v>
      </c>
      <c r="O934" s="1168">
        <v>481334.51</v>
      </c>
      <c r="P934" s="1168">
        <v>477544.47</v>
      </c>
      <c r="Q934" s="1168">
        <v>473754.43</v>
      </c>
      <c r="R934" s="1168">
        <v>469964.39</v>
      </c>
      <c r="S934" s="1168">
        <v>466174.35</v>
      </c>
      <c r="T934" s="1168">
        <v>462384.31</v>
      </c>
      <c r="U934" s="567"/>
      <c r="V934" s="567">
        <f t="shared" si="431"/>
        <v>485124.54999999981</v>
      </c>
      <c r="W934" s="1084"/>
      <c r="X934" s="1085"/>
      <c r="Y934" s="591">
        <f t="shared" si="472"/>
        <v>0</v>
      </c>
      <c r="Z934" s="899">
        <f t="shared" si="472"/>
        <v>0</v>
      </c>
      <c r="AA934" s="899">
        <f t="shared" si="472"/>
        <v>462384.31</v>
      </c>
      <c r="AB934" s="1080">
        <f t="shared" si="437"/>
        <v>0</v>
      </c>
      <c r="AC934" s="1079">
        <f t="shared" si="438"/>
        <v>0</v>
      </c>
      <c r="AD934" s="899">
        <f t="shared" si="451"/>
        <v>0</v>
      </c>
      <c r="AE934" s="903">
        <f t="shared" si="444"/>
        <v>0</v>
      </c>
      <c r="AF934" s="1080">
        <f t="shared" si="445"/>
        <v>0</v>
      </c>
      <c r="AG934" s="1081">
        <f t="shared" si="439"/>
        <v>0</v>
      </c>
      <c r="AH934" s="1079">
        <f t="shared" si="440"/>
        <v>0</v>
      </c>
      <c r="AI934" s="901">
        <f t="shared" si="463"/>
        <v>0</v>
      </c>
      <c r="AJ934" s="899">
        <f t="shared" si="463"/>
        <v>0</v>
      </c>
      <c r="AK934" s="899">
        <f t="shared" si="463"/>
        <v>485124.54999999981</v>
      </c>
      <c r="AL934" s="1080">
        <f t="shared" si="441"/>
        <v>0</v>
      </c>
      <c r="AM934" s="1079">
        <f t="shared" si="442"/>
        <v>0</v>
      </c>
      <c r="AN934" s="899">
        <f t="shared" si="434"/>
        <v>0</v>
      </c>
      <c r="AO934" s="899">
        <f t="shared" si="435"/>
        <v>0</v>
      </c>
      <c r="AP934" s="899">
        <f t="shared" si="443"/>
        <v>0</v>
      </c>
      <c r="AQ934" s="1081">
        <f t="shared" si="427"/>
        <v>0</v>
      </c>
      <c r="AR934" s="1079">
        <f t="shared" si="432"/>
        <v>0</v>
      </c>
      <c r="AS934" s="153"/>
      <c r="AT934" s="1082"/>
      <c r="AU934" s="523"/>
      <c r="AV934" s="1083" t="str">
        <f t="shared" si="433"/>
        <v>CA</v>
      </c>
      <c r="AW934" s="1083" t="str">
        <f t="shared" si="433"/>
        <v>CL</v>
      </c>
      <c r="AX934" s="1083" t="str">
        <f t="shared" si="433"/>
        <v>AIC</v>
      </c>
      <c r="AY934" s="1083" t="str">
        <f t="shared" si="471"/>
        <v>ERB</v>
      </c>
      <c r="AZ934" s="1083" t="str">
        <f t="shared" si="471"/>
        <v>GRB</v>
      </c>
      <c r="BA934" s="1083" t="str">
        <f t="shared" si="471"/>
        <v>Non-Op</v>
      </c>
      <c r="BC934" s="623"/>
      <c r="BD934" s="623"/>
      <c r="BF934" s="623"/>
      <c r="BG934" s="623"/>
      <c r="BH934" s="623"/>
      <c r="BI934" s="623"/>
      <c r="BJ934" s="623"/>
      <c r="BK934" s="623"/>
      <c r="BL934" s="623"/>
      <c r="BN934" s="634"/>
    </row>
    <row r="935" spans="1:66" s="638" customFormat="1" ht="12" customHeight="1">
      <c r="A935" s="661">
        <v>18900263</v>
      </c>
      <c r="B935" s="662" t="s">
        <v>4171</v>
      </c>
      <c r="C935" s="699" t="s">
        <v>2171</v>
      </c>
      <c r="D935" s="635" t="s">
        <v>1381</v>
      </c>
      <c r="E935" s="635"/>
      <c r="F935" s="699"/>
      <c r="G935" s="635"/>
      <c r="H935" s="1168">
        <v>385935.18</v>
      </c>
      <c r="I935" s="1168">
        <v>383055.06</v>
      </c>
      <c r="J935" s="1168">
        <v>380174.94</v>
      </c>
      <c r="K935" s="1168">
        <v>377294.82</v>
      </c>
      <c r="L935" s="1168">
        <v>374414.7</v>
      </c>
      <c r="M935" s="1168">
        <v>371534.58</v>
      </c>
      <c r="N935" s="1168">
        <v>368654.46</v>
      </c>
      <c r="O935" s="1168">
        <v>365774.34</v>
      </c>
      <c r="P935" s="1168">
        <v>362894.22</v>
      </c>
      <c r="Q935" s="1168">
        <v>360014.1</v>
      </c>
      <c r="R935" s="1168">
        <v>357133.98</v>
      </c>
      <c r="S935" s="1168">
        <v>354253.86</v>
      </c>
      <c r="T935" s="1168">
        <v>351373.74</v>
      </c>
      <c r="U935" s="567"/>
      <c r="V935" s="567">
        <f t="shared" si="431"/>
        <v>368654.45999999996</v>
      </c>
      <c r="W935" s="1084"/>
      <c r="X935" s="1085"/>
      <c r="Y935" s="591">
        <f t="shared" si="472"/>
        <v>0</v>
      </c>
      <c r="Z935" s="899">
        <f t="shared" si="472"/>
        <v>0</v>
      </c>
      <c r="AA935" s="899">
        <f t="shared" si="472"/>
        <v>351373.74</v>
      </c>
      <c r="AB935" s="1080">
        <f t="shared" si="437"/>
        <v>0</v>
      </c>
      <c r="AC935" s="1079">
        <f t="shared" si="438"/>
        <v>0</v>
      </c>
      <c r="AD935" s="899">
        <f t="shared" si="451"/>
        <v>0</v>
      </c>
      <c r="AE935" s="903">
        <f t="shared" si="444"/>
        <v>0</v>
      </c>
      <c r="AF935" s="1080">
        <f t="shared" si="445"/>
        <v>0</v>
      </c>
      <c r="AG935" s="1081">
        <f t="shared" si="439"/>
        <v>0</v>
      </c>
      <c r="AH935" s="1079">
        <f t="shared" si="440"/>
        <v>0</v>
      </c>
      <c r="AI935" s="901">
        <f t="shared" si="463"/>
        <v>0</v>
      </c>
      <c r="AJ935" s="899">
        <f t="shared" si="463"/>
        <v>0</v>
      </c>
      <c r="AK935" s="899">
        <f t="shared" si="463"/>
        <v>368654.45999999996</v>
      </c>
      <c r="AL935" s="1080">
        <f t="shared" si="441"/>
        <v>0</v>
      </c>
      <c r="AM935" s="1079">
        <f t="shared" si="442"/>
        <v>0</v>
      </c>
      <c r="AN935" s="899">
        <f t="shared" si="434"/>
        <v>0</v>
      </c>
      <c r="AO935" s="899">
        <f t="shared" si="435"/>
        <v>0</v>
      </c>
      <c r="AP935" s="899">
        <f t="shared" si="443"/>
        <v>0</v>
      </c>
      <c r="AQ935" s="1081">
        <f t="shared" si="427"/>
        <v>0</v>
      </c>
      <c r="AR935" s="1079">
        <f t="shared" si="432"/>
        <v>0</v>
      </c>
      <c r="AS935" s="153"/>
      <c r="AT935" s="1082"/>
      <c r="AU935" s="523"/>
      <c r="AV935" s="1083" t="str">
        <f t="shared" si="433"/>
        <v>CA</v>
      </c>
      <c r="AW935" s="1083" t="str">
        <f t="shared" si="433"/>
        <v>CL</v>
      </c>
      <c r="AX935" s="1083" t="str">
        <f t="shared" si="433"/>
        <v>AIC</v>
      </c>
      <c r="AY935" s="1083" t="str">
        <f t="shared" si="471"/>
        <v>ERB</v>
      </c>
      <c r="AZ935" s="1083" t="str">
        <f t="shared" si="471"/>
        <v>GRB</v>
      </c>
      <c r="BA935" s="1083" t="str">
        <f t="shared" si="471"/>
        <v>Non-Op</v>
      </c>
      <c r="BC935" s="623"/>
      <c r="BD935" s="623"/>
      <c r="BF935" s="623"/>
      <c r="BG935" s="623"/>
      <c r="BH935" s="623"/>
      <c r="BI935" s="623"/>
      <c r="BJ935" s="623"/>
      <c r="BK935" s="623"/>
      <c r="BL935" s="623"/>
      <c r="BN935" s="634"/>
    </row>
    <row r="936" spans="1:66" s="638" customFormat="1" ht="12" customHeight="1">
      <c r="A936" s="661">
        <v>18900273</v>
      </c>
      <c r="B936" s="662" t="s">
        <v>4172</v>
      </c>
      <c r="C936" s="699" t="s">
        <v>2172</v>
      </c>
      <c r="D936" s="635" t="s">
        <v>1381</v>
      </c>
      <c r="E936" s="635"/>
      <c r="F936" s="699"/>
      <c r="G936" s="635"/>
      <c r="H936" s="1168">
        <v>1181716.81</v>
      </c>
      <c r="I936" s="1168">
        <v>1172898.02</v>
      </c>
      <c r="J936" s="1168">
        <v>1164079.23</v>
      </c>
      <c r="K936" s="1168">
        <v>1155260.44</v>
      </c>
      <c r="L936" s="1168">
        <v>1146441.6499999999</v>
      </c>
      <c r="M936" s="1168">
        <v>1137622.8600000001</v>
      </c>
      <c r="N936" s="1168">
        <v>1128804.07</v>
      </c>
      <c r="O936" s="1168">
        <v>1119985.28</v>
      </c>
      <c r="P936" s="1168">
        <v>1111166.49</v>
      </c>
      <c r="Q936" s="1168">
        <v>1102347.7</v>
      </c>
      <c r="R936" s="1168">
        <v>1093528.9099999999</v>
      </c>
      <c r="S936" s="1168">
        <v>1084710.1200000001</v>
      </c>
      <c r="T936" s="1168">
        <v>1075891.33</v>
      </c>
      <c r="U936" s="567"/>
      <c r="V936" s="567">
        <f t="shared" si="431"/>
        <v>1128804.07</v>
      </c>
      <c r="W936" s="1084"/>
      <c r="X936" s="1085"/>
      <c r="Y936" s="591">
        <f t="shared" si="472"/>
        <v>0</v>
      </c>
      <c r="Z936" s="899">
        <f t="shared" si="472"/>
        <v>0</v>
      </c>
      <c r="AA936" s="899">
        <f t="shared" si="472"/>
        <v>1075891.33</v>
      </c>
      <c r="AB936" s="1080">
        <f t="shared" si="437"/>
        <v>0</v>
      </c>
      <c r="AC936" s="1079">
        <f t="shared" si="438"/>
        <v>0</v>
      </c>
      <c r="AD936" s="899">
        <f t="shared" si="451"/>
        <v>0</v>
      </c>
      <c r="AE936" s="903">
        <f t="shared" si="444"/>
        <v>0</v>
      </c>
      <c r="AF936" s="1080">
        <f t="shared" si="445"/>
        <v>0</v>
      </c>
      <c r="AG936" s="1081">
        <f t="shared" si="439"/>
        <v>0</v>
      </c>
      <c r="AH936" s="1079">
        <f t="shared" si="440"/>
        <v>0</v>
      </c>
      <c r="AI936" s="901">
        <f t="shared" si="463"/>
        <v>0</v>
      </c>
      <c r="AJ936" s="899">
        <f t="shared" si="463"/>
        <v>0</v>
      </c>
      <c r="AK936" s="899">
        <f t="shared" si="463"/>
        <v>1128804.07</v>
      </c>
      <c r="AL936" s="1080">
        <f t="shared" si="441"/>
        <v>0</v>
      </c>
      <c r="AM936" s="1079">
        <f t="shared" si="442"/>
        <v>0</v>
      </c>
      <c r="AN936" s="899">
        <f t="shared" si="434"/>
        <v>0</v>
      </c>
      <c r="AO936" s="899">
        <f t="shared" si="435"/>
        <v>0</v>
      </c>
      <c r="AP936" s="899">
        <f t="shared" si="443"/>
        <v>0</v>
      </c>
      <c r="AQ936" s="1081">
        <f t="shared" si="427"/>
        <v>0</v>
      </c>
      <c r="AR936" s="1079">
        <f t="shared" si="432"/>
        <v>0</v>
      </c>
      <c r="AS936" s="153"/>
      <c r="AT936" s="1082"/>
      <c r="AU936" s="523"/>
      <c r="AV936" s="1083" t="str">
        <f t="shared" si="433"/>
        <v>CA</v>
      </c>
      <c r="AW936" s="1083" t="str">
        <f t="shared" si="433"/>
        <v>CL</v>
      </c>
      <c r="AX936" s="1083" t="str">
        <f t="shared" si="433"/>
        <v>AIC</v>
      </c>
      <c r="AY936" s="1083" t="str">
        <f t="shared" si="471"/>
        <v>ERB</v>
      </c>
      <c r="AZ936" s="1083" t="str">
        <f t="shared" si="471"/>
        <v>GRB</v>
      </c>
      <c r="BA936" s="1083" t="str">
        <f t="shared" si="471"/>
        <v>Non-Op</v>
      </c>
      <c r="BC936" s="623"/>
      <c r="BD936" s="623"/>
      <c r="BF936" s="623"/>
      <c r="BG936" s="623"/>
      <c r="BH936" s="623"/>
      <c r="BI936" s="623"/>
      <c r="BJ936" s="623"/>
      <c r="BK936" s="623"/>
      <c r="BL936" s="623"/>
      <c r="BN936" s="634"/>
    </row>
    <row r="937" spans="1:66" s="638" customFormat="1" ht="12" customHeight="1">
      <c r="A937" s="661">
        <v>18900283</v>
      </c>
      <c r="B937" s="662" t="s">
        <v>4173</v>
      </c>
      <c r="C937" s="699" t="s">
        <v>2173</v>
      </c>
      <c r="D937" s="635" t="s">
        <v>1381</v>
      </c>
      <c r="E937" s="635"/>
      <c r="F937" s="699"/>
      <c r="G937" s="635"/>
      <c r="H937" s="1168">
        <v>360659.55</v>
      </c>
      <c r="I937" s="1168">
        <v>357968.07</v>
      </c>
      <c r="J937" s="1168">
        <v>355276.59</v>
      </c>
      <c r="K937" s="1168">
        <v>352585.11</v>
      </c>
      <c r="L937" s="1168">
        <v>349893.63</v>
      </c>
      <c r="M937" s="1168">
        <v>347202.15</v>
      </c>
      <c r="N937" s="1168">
        <v>344510.67</v>
      </c>
      <c r="O937" s="1168">
        <v>341819.19</v>
      </c>
      <c r="P937" s="1168">
        <v>339127.71</v>
      </c>
      <c r="Q937" s="1168">
        <v>336436.23</v>
      </c>
      <c r="R937" s="1168">
        <v>333744.75</v>
      </c>
      <c r="S937" s="1168">
        <v>331053.27</v>
      </c>
      <c r="T937" s="1168">
        <v>328361.78999999998</v>
      </c>
      <c r="U937" s="567"/>
      <c r="V937" s="567">
        <f t="shared" si="431"/>
        <v>344510.67</v>
      </c>
      <c r="W937" s="1084"/>
      <c r="X937" s="1085"/>
      <c r="Y937" s="591">
        <f t="shared" si="472"/>
        <v>0</v>
      </c>
      <c r="Z937" s="899">
        <f t="shared" si="472"/>
        <v>0</v>
      </c>
      <c r="AA937" s="899">
        <f t="shared" si="472"/>
        <v>328361.78999999998</v>
      </c>
      <c r="AB937" s="1080">
        <f t="shared" si="437"/>
        <v>0</v>
      </c>
      <c r="AC937" s="1079">
        <f t="shared" si="438"/>
        <v>0</v>
      </c>
      <c r="AD937" s="899">
        <f t="shared" si="451"/>
        <v>0</v>
      </c>
      <c r="AE937" s="903">
        <f t="shared" si="444"/>
        <v>0</v>
      </c>
      <c r="AF937" s="1080">
        <f t="shared" si="445"/>
        <v>0</v>
      </c>
      <c r="AG937" s="1081">
        <f t="shared" si="439"/>
        <v>0</v>
      </c>
      <c r="AH937" s="1079">
        <f t="shared" si="440"/>
        <v>0</v>
      </c>
      <c r="AI937" s="901">
        <f t="shared" si="463"/>
        <v>0</v>
      </c>
      <c r="AJ937" s="899">
        <f t="shared" si="463"/>
        <v>0</v>
      </c>
      <c r="AK937" s="899">
        <f t="shared" si="463"/>
        <v>344510.67</v>
      </c>
      <c r="AL937" s="1080">
        <f t="shared" si="441"/>
        <v>0</v>
      </c>
      <c r="AM937" s="1079">
        <f t="shared" si="442"/>
        <v>0</v>
      </c>
      <c r="AN937" s="899">
        <f t="shared" si="434"/>
        <v>0</v>
      </c>
      <c r="AO937" s="899">
        <f t="shared" si="435"/>
        <v>0</v>
      </c>
      <c r="AP937" s="899">
        <f t="shared" si="443"/>
        <v>0</v>
      </c>
      <c r="AQ937" s="1081">
        <f t="shared" si="427"/>
        <v>0</v>
      </c>
      <c r="AR937" s="1079">
        <f t="shared" si="432"/>
        <v>0</v>
      </c>
      <c r="AS937" s="153"/>
      <c r="AT937" s="1082"/>
      <c r="AU937" s="523"/>
      <c r="AV937" s="1083" t="str">
        <f t="shared" si="433"/>
        <v>CA</v>
      </c>
      <c r="AW937" s="1083" t="str">
        <f t="shared" si="433"/>
        <v>CL</v>
      </c>
      <c r="AX937" s="1083" t="str">
        <f t="shared" si="433"/>
        <v>AIC</v>
      </c>
      <c r="AY937" s="1083" t="str">
        <f t="shared" si="471"/>
        <v>ERB</v>
      </c>
      <c r="AZ937" s="1083" t="str">
        <f t="shared" si="471"/>
        <v>GRB</v>
      </c>
      <c r="BA937" s="1083" t="str">
        <f t="shared" si="471"/>
        <v>Non-Op</v>
      </c>
      <c r="BC937" s="623"/>
      <c r="BD937" s="623"/>
      <c r="BF937" s="623"/>
      <c r="BG937" s="623"/>
      <c r="BH937" s="623"/>
      <c r="BI937" s="623"/>
      <c r="BJ937" s="623"/>
      <c r="BK937" s="623"/>
      <c r="BL937" s="623"/>
      <c r="BN937" s="634"/>
    </row>
    <row r="938" spans="1:66" s="638" customFormat="1" ht="12" customHeight="1">
      <c r="A938" s="661">
        <v>18900293</v>
      </c>
      <c r="B938" s="662" t="s">
        <v>4174</v>
      </c>
      <c r="C938" s="699" t="s">
        <v>2174</v>
      </c>
      <c r="D938" s="635" t="s">
        <v>1381</v>
      </c>
      <c r="E938" s="635"/>
      <c r="F938" s="699"/>
      <c r="G938" s="635"/>
      <c r="H938" s="1168">
        <v>2282.34</v>
      </c>
      <c r="I938" s="1168">
        <v>2187.25</v>
      </c>
      <c r="J938" s="1168">
        <v>2092.16</v>
      </c>
      <c r="K938" s="1168">
        <v>1997.07</v>
      </c>
      <c r="L938" s="1168">
        <v>1901.98</v>
      </c>
      <c r="M938" s="1168">
        <v>1806.89</v>
      </c>
      <c r="N938" s="1168">
        <v>1711.8</v>
      </c>
      <c r="O938" s="1168">
        <v>1616.71</v>
      </c>
      <c r="P938" s="1168">
        <v>1521.62</v>
      </c>
      <c r="Q938" s="1168">
        <v>1426.53</v>
      </c>
      <c r="R938" s="1168">
        <v>1331.44</v>
      </c>
      <c r="S938" s="1168">
        <v>1236.3499999999999</v>
      </c>
      <c r="T938" s="1168">
        <v>1141.26</v>
      </c>
      <c r="U938" s="567"/>
      <c r="V938" s="567">
        <f t="shared" si="431"/>
        <v>1711.7999999999995</v>
      </c>
      <c r="W938" s="1084"/>
      <c r="X938" s="1085"/>
      <c r="Y938" s="591">
        <f t="shared" si="472"/>
        <v>0</v>
      </c>
      <c r="Z938" s="899">
        <f t="shared" si="472"/>
        <v>0</v>
      </c>
      <c r="AA938" s="899">
        <f t="shared" si="472"/>
        <v>1141.26</v>
      </c>
      <c r="AB938" s="1080">
        <f t="shared" si="437"/>
        <v>0</v>
      </c>
      <c r="AC938" s="1079">
        <f t="shared" si="438"/>
        <v>0</v>
      </c>
      <c r="AD938" s="899">
        <f t="shared" si="451"/>
        <v>0</v>
      </c>
      <c r="AE938" s="903">
        <f t="shared" si="444"/>
        <v>0</v>
      </c>
      <c r="AF938" s="1080">
        <f t="shared" si="445"/>
        <v>0</v>
      </c>
      <c r="AG938" s="1081">
        <f t="shared" si="439"/>
        <v>0</v>
      </c>
      <c r="AH938" s="1079">
        <f t="shared" si="440"/>
        <v>0</v>
      </c>
      <c r="AI938" s="901">
        <f t="shared" ref="AI938:AK957" si="473">IF($D938=AI$5,$V938,0)</f>
        <v>0</v>
      </c>
      <c r="AJ938" s="899">
        <f t="shared" si="473"/>
        <v>0</v>
      </c>
      <c r="AK938" s="899">
        <f t="shared" si="473"/>
        <v>1711.7999999999995</v>
      </c>
      <c r="AL938" s="1080">
        <f t="shared" si="441"/>
        <v>0</v>
      </c>
      <c r="AM938" s="1079">
        <f t="shared" si="442"/>
        <v>0</v>
      </c>
      <c r="AN938" s="899">
        <f t="shared" si="434"/>
        <v>0</v>
      </c>
      <c r="AO938" s="899">
        <f t="shared" si="435"/>
        <v>0</v>
      </c>
      <c r="AP938" s="899">
        <f t="shared" si="443"/>
        <v>0</v>
      </c>
      <c r="AQ938" s="1081">
        <f t="shared" si="427"/>
        <v>0</v>
      </c>
      <c r="AR938" s="1079">
        <f t="shared" si="432"/>
        <v>0</v>
      </c>
      <c r="AS938" s="153"/>
      <c r="AT938" s="1082"/>
      <c r="AU938" s="523"/>
      <c r="AV938" s="1083" t="str">
        <f t="shared" si="433"/>
        <v>CA</v>
      </c>
      <c r="AW938" s="1083" t="str">
        <f t="shared" si="433"/>
        <v>CL</v>
      </c>
      <c r="AX938" s="1083" t="str">
        <f t="shared" si="433"/>
        <v>AIC</v>
      </c>
      <c r="AY938" s="1083" t="str">
        <f t="shared" si="471"/>
        <v>ERB</v>
      </c>
      <c r="AZ938" s="1083" t="str">
        <f t="shared" si="471"/>
        <v>GRB</v>
      </c>
      <c r="BA938" s="1083" t="str">
        <f t="shared" si="471"/>
        <v>Non-Op</v>
      </c>
      <c r="BC938" s="623"/>
      <c r="BD938" s="623"/>
      <c r="BF938" s="623"/>
      <c r="BG938" s="623"/>
      <c r="BH938" s="623"/>
      <c r="BI938" s="623"/>
      <c r="BJ938" s="623"/>
      <c r="BK938" s="623"/>
      <c r="BL938" s="623"/>
      <c r="BN938" s="634"/>
    </row>
    <row r="939" spans="1:66" s="638" customFormat="1" ht="12" customHeight="1">
      <c r="A939" s="661">
        <v>18900303</v>
      </c>
      <c r="B939" s="662" t="s">
        <v>4175</v>
      </c>
      <c r="C939" s="699" t="s">
        <v>2175</v>
      </c>
      <c r="D939" s="635" t="s">
        <v>1381</v>
      </c>
      <c r="E939" s="635"/>
      <c r="F939" s="699"/>
      <c r="G939" s="635"/>
      <c r="H939" s="1168">
        <v>5324.25</v>
      </c>
      <c r="I939" s="1168">
        <v>5102.37</v>
      </c>
      <c r="J939" s="1168">
        <v>4880.49</v>
      </c>
      <c r="K939" s="1168">
        <v>4658.6099999999997</v>
      </c>
      <c r="L939" s="1168">
        <v>4436.7299999999996</v>
      </c>
      <c r="M939" s="1168">
        <v>4214.8500000000004</v>
      </c>
      <c r="N939" s="1168">
        <v>3992.97</v>
      </c>
      <c r="O939" s="1168">
        <v>3771.09</v>
      </c>
      <c r="P939" s="1168">
        <v>3549.21</v>
      </c>
      <c r="Q939" s="1168">
        <v>3327.33</v>
      </c>
      <c r="R939" s="1168">
        <v>3105.45</v>
      </c>
      <c r="S939" s="1168">
        <v>2883.57</v>
      </c>
      <c r="T939" s="1168">
        <v>2661.69</v>
      </c>
      <c r="U939" s="567"/>
      <c r="V939" s="567">
        <f t="shared" si="431"/>
        <v>3992.9700000000007</v>
      </c>
      <c r="W939" s="1084"/>
      <c r="X939" s="1085"/>
      <c r="Y939" s="591">
        <f t="shared" si="472"/>
        <v>0</v>
      </c>
      <c r="Z939" s="899">
        <f t="shared" si="472"/>
        <v>0</v>
      </c>
      <c r="AA939" s="899">
        <f t="shared" si="472"/>
        <v>2661.69</v>
      </c>
      <c r="AB939" s="1080">
        <f t="shared" si="437"/>
        <v>0</v>
      </c>
      <c r="AC939" s="1079">
        <f t="shared" si="438"/>
        <v>0</v>
      </c>
      <c r="AD939" s="899">
        <f t="shared" si="451"/>
        <v>0</v>
      </c>
      <c r="AE939" s="903">
        <f t="shared" si="444"/>
        <v>0</v>
      </c>
      <c r="AF939" s="1080">
        <f t="shared" si="445"/>
        <v>0</v>
      </c>
      <c r="AG939" s="1081">
        <f t="shared" si="439"/>
        <v>0</v>
      </c>
      <c r="AH939" s="1079">
        <f t="shared" si="440"/>
        <v>0</v>
      </c>
      <c r="AI939" s="901">
        <f t="shared" si="473"/>
        <v>0</v>
      </c>
      <c r="AJ939" s="899">
        <f t="shared" si="473"/>
        <v>0</v>
      </c>
      <c r="AK939" s="899">
        <f t="shared" si="473"/>
        <v>3992.9700000000007</v>
      </c>
      <c r="AL939" s="1080">
        <f t="shared" si="441"/>
        <v>0</v>
      </c>
      <c r="AM939" s="1079">
        <f t="shared" si="442"/>
        <v>0</v>
      </c>
      <c r="AN939" s="899">
        <f t="shared" si="434"/>
        <v>0</v>
      </c>
      <c r="AO939" s="899">
        <f t="shared" si="435"/>
        <v>0</v>
      </c>
      <c r="AP939" s="899">
        <f t="shared" si="443"/>
        <v>0</v>
      </c>
      <c r="AQ939" s="1081">
        <f t="shared" si="427"/>
        <v>0</v>
      </c>
      <c r="AR939" s="1079">
        <f t="shared" si="432"/>
        <v>0</v>
      </c>
      <c r="AS939" s="153"/>
      <c r="AT939" s="1082"/>
      <c r="AU939" s="523"/>
      <c r="AV939" s="1083" t="str">
        <f t="shared" si="433"/>
        <v>CA</v>
      </c>
      <c r="AW939" s="1083" t="str">
        <f t="shared" si="433"/>
        <v>CL</v>
      </c>
      <c r="AX939" s="1083" t="str">
        <f t="shared" si="433"/>
        <v>AIC</v>
      </c>
      <c r="AY939" s="1083" t="str">
        <f t="shared" si="471"/>
        <v>ERB</v>
      </c>
      <c r="AZ939" s="1083" t="str">
        <f t="shared" si="471"/>
        <v>GRB</v>
      </c>
      <c r="BA939" s="1083" t="str">
        <f t="shared" si="471"/>
        <v>Non-Op</v>
      </c>
      <c r="BC939" s="623"/>
      <c r="BD939" s="623"/>
      <c r="BF939" s="623"/>
      <c r="BG939" s="623"/>
      <c r="BH939" s="623"/>
      <c r="BI939" s="623"/>
      <c r="BJ939" s="623"/>
      <c r="BK939" s="623"/>
      <c r="BL939" s="623"/>
      <c r="BN939" s="634"/>
    </row>
    <row r="940" spans="1:66" s="638" customFormat="1" ht="12" customHeight="1">
      <c r="A940" s="661">
        <v>18900323</v>
      </c>
      <c r="B940" s="662" t="s">
        <v>4176</v>
      </c>
      <c r="C940" s="699" t="s">
        <v>2176</v>
      </c>
      <c r="D940" s="635" t="s">
        <v>1381</v>
      </c>
      <c r="E940" s="635"/>
      <c r="F940" s="699"/>
      <c r="G940" s="635"/>
      <c r="H940" s="1168">
        <v>166628.84</v>
      </c>
      <c r="I940" s="1168">
        <v>161421.70000000001</v>
      </c>
      <c r="J940" s="1168">
        <v>156214.56</v>
      </c>
      <c r="K940" s="1168">
        <v>151007.42000000001</v>
      </c>
      <c r="L940" s="1168">
        <v>145800.28</v>
      </c>
      <c r="M940" s="1168">
        <v>140593.14000000001</v>
      </c>
      <c r="N940" s="1168">
        <v>135386</v>
      </c>
      <c r="O940" s="1168">
        <v>130178.86</v>
      </c>
      <c r="P940" s="1168">
        <v>124971.72</v>
      </c>
      <c r="Q940" s="1168">
        <v>119764.58</v>
      </c>
      <c r="R940" s="1168">
        <v>114557.44</v>
      </c>
      <c r="S940" s="1168">
        <v>109350.3</v>
      </c>
      <c r="T940" s="1168">
        <v>104143.16</v>
      </c>
      <c r="U940" s="567"/>
      <c r="V940" s="567">
        <f t="shared" si="431"/>
        <v>135386.00000000003</v>
      </c>
      <c r="W940" s="1084"/>
      <c r="X940" s="1085"/>
      <c r="Y940" s="591">
        <f t="shared" si="472"/>
        <v>0</v>
      </c>
      <c r="Z940" s="899">
        <f t="shared" si="472"/>
        <v>0</v>
      </c>
      <c r="AA940" s="899">
        <f t="shared" si="472"/>
        <v>104143.16</v>
      </c>
      <c r="AB940" s="1080">
        <f t="shared" si="437"/>
        <v>0</v>
      </c>
      <c r="AC940" s="1079">
        <f t="shared" si="438"/>
        <v>0</v>
      </c>
      <c r="AD940" s="899">
        <f t="shared" si="451"/>
        <v>0</v>
      </c>
      <c r="AE940" s="903">
        <f t="shared" si="444"/>
        <v>0</v>
      </c>
      <c r="AF940" s="1080">
        <f t="shared" si="445"/>
        <v>0</v>
      </c>
      <c r="AG940" s="1081">
        <f t="shared" si="439"/>
        <v>0</v>
      </c>
      <c r="AH940" s="1079">
        <f t="shared" si="440"/>
        <v>0</v>
      </c>
      <c r="AI940" s="901">
        <f t="shared" si="473"/>
        <v>0</v>
      </c>
      <c r="AJ940" s="899">
        <f t="shared" si="473"/>
        <v>0</v>
      </c>
      <c r="AK940" s="899">
        <f t="shared" si="473"/>
        <v>135386.00000000003</v>
      </c>
      <c r="AL940" s="1080">
        <f t="shared" si="441"/>
        <v>0</v>
      </c>
      <c r="AM940" s="1079">
        <f t="shared" si="442"/>
        <v>0</v>
      </c>
      <c r="AN940" s="899">
        <f t="shared" si="434"/>
        <v>0</v>
      </c>
      <c r="AO940" s="899">
        <f t="shared" si="435"/>
        <v>0</v>
      </c>
      <c r="AP940" s="899">
        <f t="shared" si="443"/>
        <v>0</v>
      </c>
      <c r="AQ940" s="1081">
        <f t="shared" si="427"/>
        <v>0</v>
      </c>
      <c r="AR940" s="1079">
        <f t="shared" si="432"/>
        <v>0</v>
      </c>
      <c r="AS940" s="153"/>
      <c r="AT940" s="1082"/>
      <c r="AU940" s="523"/>
      <c r="AV940" s="1083" t="str">
        <f t="shared" si="433"/>
        <v>CA</v>
      </c>
      <c r="AW940" s="1083" t="str">
        <f t="shared" si="433"/>
        <v>CL</v>
      </c>
      <c r="AX940" s="1083" t="str">
        <f t="shared" si="433"/>
        <v>AIC</v>
      </c>
      <c r="AY940" s="1083" t="str">
        <f t="shared" si="471"/>
        <v>ERB</v>
      </c>
      <c r="AZ940" s="1083" t="str">
        <f t="shared" si="471"/>
        <v>GRB</v>
      </c>
      <c r="BA940" s="1083" t="str">
        <f t="shared" si="471"/>
        <v>Non-Op</v>
      </c>
      <c r="BC940" s="623"/>
      <c r="BD940" s="623"/>
      <c r="BF940" s="623"/>
      <c r="BG940" s="623"/>
      <c r="BH940" s="623"/>
      <c r="BI940" s="623"/>
      <c r="BJ940" s="623"/>
      <c r="BK940" s="623"/>
      <c r="BL940" s="623"/>
      <c r="BN940" s="634"/>
    </row>
    <row r="941" spans="1:66" s="638" customFormat="1" ht="12" customHeight="1">
      <c r="A941" s="661">
        <v>18900353</v>
      </c>
      <c r="B941" s="662" t="s">
        <v>4177</v>
      </c>
      <c r="C941" s="699" t="s">
        <v>2177</v>
      </c>
      <c r="D941" s="635" t="s">
        <v>1381</v>
      </c>
      <c r="E941" s="635"/>
      <c r="F941" s="699"/>
      <c r="G941" s="635"/>
      <c r="H941" s="1168">
        <v>38185.620000000003</v>
      </c>
      <c r="I941" s="1168">
        <v>37297.629999999997</v>
      </c>
      <c r="J941" s="1168">
        <v>36409.64</v>
      </c>
      <c r="K941" s="1168">
        <v>35521.65</v>
      </c>
      <c r="L941" s="1168">
        <v>34633.660000000003</v>
      </c>
      <c r="M941" s="1168">
        <v>33745.67</v>
      </c>
      <c r="N941" s="1168">
        <v>32857.68</v>
      </c>
      <c r="O941" s="1168">
        <v>31969.69</v>
      </c>
      <c r="P941" s="1168">
        <v>31081.7</v>
      </c>
      <c r="Q941" s="1168">
        <v>30193.71</v>
      </c>
      <c r="R941" s="1168">
        <v>29305.72</v>
      </c>
      <c r="S941" s="1168">
        <v>28417.73</v>
      </c>
      <c r="T941" s="1168">
        <v>27529.74</v>
      </c>
      <c r="U941" s="567"/>
      <c r="V941" s="567">
        <f t="shared" si="431"/>
        <v>32857.68</v>
      </c>
      <c r="W941" s="1084"/>
      <c r="X941" s="1085"/>
      <c r="Y941" s="591">
        <f t="shared" si="472"/>
        <v>0</v>
      </c>
      <c r="Z941" s="899">
        <f t="shared" si="472"/>
        <v>0</v>
      </c>
      <c r="AA941" s="899">
        <f t="shared" si="472"/>
        <v>27529.74</v>
      </c>
      <c r="AB941" s="1080">
        <f t="shared" si="437"/>
        <v>0</v>
      </c>
      <c r="AC941" s="1079">
        <f t="shared" si="438"/>
        <v>0</v>
      </c>
      <c r="AD941" s="899">
        <f t="shared" si="451"/>
        <v>0</v>
      </c>
      <c r="AE941" s="903">
        <f t="shared" si="444"/>
        <v>0</v>
      </c>
      <c r="AF941" s="1080">
        <f t="shared" si="445"/>
        <v>0</v>
      </c>
      <c r="AG941" s="1081">
        <f t="shared" si="439"/>
        <v>0</v>
      </c>
      <c r="AH941" s="1079">
        <f t="shared" si="440"/>
        <v>0</v>
      </c>
      <c r="AI941" s="901">
        <f t="shared" si="473"/>
        <v>0</v>
      </c>
      <c r="AJ941" s="899">
        <f t="shared" si="473"/>
        <v>0</v>
      </c>
      <c r="AK941" s="899">
        <f t="shared" si="473"/>
        <v>32857.68</v>
      </c>
      <c r="AL941" s="1080">
        <f t="shared" si="441"/>
        <v>0</v>
      </c>
      <c r="AM941" s="1079">
        <f t="shared" si="442"/>
        <v>0</v>
      </c>
      <c r="AN941" s="899">
        <f t="shared" si="434"/>
        <v>0</v>
      </c>
      <c r="AO941" s="899">
        <f t="shared" si="435"/>
        <v>0</v>
      </c>
      <c r="AP941" s="899">
        <f t="shared" si="443"/>
        <v>0</v>
      </c>
      <c r="AQ941" s="1081">
        <f t="shared" si="427"/>
        <v>0</v>
      </c>
      <c r="AR941" s="1079">
        <f t="shared" si="432"/>
        <v>0</v>
      </c>
      <c r="AS941" s="153"/>
      <c r="AT941" s="1082"/>
      <c r="AU941" s="523"/>
      <c r="AV941" s="1083" t="str">
        <f t="shared" si="433"/>
        <v>CA</v>
      </c>
      <c r="AW941" s="1083" t="str">
        <f t="shared" si="433"/>
        <v>CL</v>
      </c>
      <c r="AX941" s="1083" t="str">
        <f t="shared" si="433"/>
        <v>AIC</v>
      </c>
      <c r="AY941" s="1083" t="str">
        <f t="shared" si="471"/>
        <v>ERB</v>
      </c>
      <c r="AZ941" s="1083" t="str">
        <f t="shared" si="471"/>
        <v>GRB</v>
      </c>
      <c r="BA941" s="1083" t="str">
        <f t="shared" si="471"/>
        <v>Non-Op</v>
      </c>
      <c r="BC941" s="623"/>
      <c r="BD941" s="623"/>
      <c r="BF941" s="623"/>
      <c r="BG941" s="623"/>
      <c r="BH941" s="623"/>
      <c r="BI941" s="623"/>
      <c r="BJ941" s="623"/>
      <c r="BK941" s="623"/>
      <c r="BL941" s="623"/>
      <c r="BN941" s="634"/>
    </row>
    <row r="942" spans="1:66" s="638" customFormat="1" ht="12" customHeight="1">
      <c r="A942" s="661">
        <v>18900373</v>
      </c>
      <c r="B942" s="662" t="s">
        <v>4178</v>
      </c>
      <c r="C942" s="699" t="s">
        <v>2178</v>
      </c>
      <c r="D942" s="635" t="s">
        <v>1381</v>
      </c>
      <c r="E942" s="635"/>
      <c r="F942" s="699"/>
      <c r="G942" s="635"/>
      <c r="H942" s="1168">
        <v>3250852.36</v>
      </c>
      <c r="I942" s="1168">
        <v>3234433.91</v>
      </c>
      <c r="J942" s="1168">
        <v>3218015.46</v>
      </c>
      <c r="K942" s="1168">
        <v>3201597.01</v>
      </c>
      <c r="L942" s="1168">
        <v>3185178.56</v>
      </c>
      <c r="M942" s="1168">
        <v>3168760.11</v>
      </c>
      <c r="N942" s="1168">
        <v>3152341.66</v>
      </c>
      <c r="O942" s="1168">
        <v>3135923.21</v>
      </c>
      <c r="P942" s="1168">
        <v>3119504.76</v>
      </c>
      <c r="Q942" s="1168">
        <v>3103086.31</v>
      </c>
      <c r="R942" s="1168">
        <v>3086667.86</v>
      </c>
      <c r="S942" s="1168">
        <v>3070249.41</v>
      </c>
      <c r="T942" s="1168">
        <v>3053830.96</v>
      </c>
      <c r="U942" s="567"/>
      <c r="V942" s="567">
        <f t="shared" si="431"/>
        <v>3152341.66</v>
      </c>
      <c r="W942" s="1084"/>
      <c r="X942" s="1085"/>
      <c r="Y942" s="591">
        <f t="shared" si="472"/>
        <v>0</v>
      </c>
      <c r="Z942" s="899">
        <f t="shared" si="472"/>
        <v>0</v>
      </c>
      <c r="AA942" s="899">
        <f t="shared" si="472"/>
        <v>3053830.96</v>
      </c>
      <c r="AB942" s="1080">
        <f t="shared" si="437"/>
        <v>0</v>
      </c>
      <c r="AC942" s="1079">
        <f t="shared" si="438"/>
        <v>0</v>
      </c>
      <c r="AD942" s="899">
        <f t="shared" si="451"/>
        <v>0</v>
      </c>
      <c r="AE942" s="903">
        <f t="shared" si="444"/>
        <v>0</v>
      </c>
      <c r="AF942" s="1080">
        <f t="shared" si="445"/>
        <v>0</v>
      </c>
      <c r="AG942" s="1081">
        <f t="shared" si="439"/>
        <v>0</v>
      </c>
      <c r="AH942" s="1079">
        <f t="shared" si="440"/>
        <v>0</v>
      </c>
      <c r="AI942" s="901">
        <f t="shared" si="473"/>
        <v>0</v>
      </c>
      <c r="AJ942" s="899">
        <f t="shared" si="473"/>
        <v>0</v>
      </c>
      <c r="AK942" s="899">
        <f t="shared" si="473"/>
        <v>3152341.66</v>
      </c>
      <c r="AL942" s="1080">
        <f t="shared" si="441"/>
        <v>0</v>
      </c>
      <c r="AM942" s="1079">
        <f t="shared" si="442"/>
        <v>0</v>
      </c>
      <c r="AN942" s="899">
        <f t="shared" si="434"/>
        <v>0</v>
      </c>
      <c r="AO942" s="899">
        <f t="shared" si="435"/>
        <v>0</v>
      </c>
      <c r="AP942" s="899">
        <f t="shared" si="443"/>
        <v>0</v>
      </c>
      <c r="AQ942" s="1081">
        <f t="shared" si="427"/>
        <v>0</v>
      </c>
      <c r="AR942" s="1079">
        <f t="shared" si="432"/>
        <v>0</v>
      </c>
      <c r="AS942" s="153"/>
      <c r="AT942" s="1082"/>
      <c r="AU942" s="523"/>
      <c r="AV942" s="1083" t="str">
        <f t="shared" si="433"/>
        <v>CA</v>
      </c>
      <c r="AW942" s="1083" t="str">
        <f t="shared" si="433"/>
        <v>CL</v>
      </c>
      <c r="AX942" s="1083" t="str">
        <f t="shared" si="433"/>
        <v>AIC</v>
      </c>
      <c r="AY942" s="1083" t="str">
        <f t="shared" si="471"/>
        <v>ERB</v>
      </c>
      <c r="AZ942" s="1083" t="str">
        <f t="shared" si="471"/>
        <v>GRB</v>
      </c>
      <c r="BA942" s="1083" t="str">
        <f t="shared" si="471"/>
        <v>Non-Op</v>
      </c>
      <c r="BC942" s="623"/>
      <c r="BD942" s="623"/>
      <c r="BF942" s="623"/>
      <c r="BG942" s="623"/>
      <c r="BH942" s="623"/>
      <c r="BI942" s="623"/>
      <c r="BJ942" s="623"/>
      <c r="BK942" s="623"/>
      <c r="BL942" s="623"/>
      <c r="BN942" s="634"/>
    </row>
    <row r="943" spans="1:66" s="638" customFormat="1" ht="12" customHeight="1">
      <c r="A943" s="663">
        <v>18900383</v>
      </c>
      <c r="B943" s="664" t="s">
        <v>4179</v>
      </c>
      <c r="C943" s="982" t="s">
        <v>2179</v>
      </c>
      <c r="D943" s="648" t="s">
        <v>1381</v>
      </c>
      <c r="E943" s="648"/>
      <c r="F943" s="647"/>
      <c r="G943" s="648"/>
      <c r="H943" s="1168">
        <v>0</v>
      </c>
      <c r="I943" s="1168">
        <v>0</v>
      </c>
      <c r="J943" s="1168">
        <v>0</v>
      </c>
      <c r="K943" s="1168">
        <v>0</v>
      </c>
      <c r="L943" s="1168">
        <v>0</v>
      </c>
      <c r="M943" s="1168">
        <v>0</v>
      </c>
      <c r="N943" s="1168">
        <v>0</v>
      </c>
      <c r="O943" s="1168">
        <v>0</v>
      </c>
      <c r="P943" s="1168">
        <v>0</v>
      </c>
      <c r="Q943" s="1168">
        <v>0</v>
      </c>
      <c r="R943" s="1168">
        <v>0</v>
      </c>
      <c r="S943" s="1168">
        <v>0</v>
      </c>
      <c r="T943" s="1168">
        <v>0</v>
      </c>
      <c r="U943" s="569"/>
      <c r="V943" s="569">
        <f t="shared" si="431"/>
        <v>0</v>
      </c>
      <c r="W943" s="1084"/>
      <c r="X943" s="1085"/>
      <c r="Y943" s="591">
        <f t="shared" si="472"/>
        <v>0</v>
      </c>
      <c r="Z943" s="899">
        <f t="shared" si="472"/>
        <v>0</v>
      </c>
      <c r="AA943" s="899">
        <f t="shared" si="472"/>
        <v>0</v>
      </c>
      <c r="AB943" s="1080">
        <f t="shared" si="437"/>
        <v>0</v>
      </c>
      <c r="AC943" s="1079">
        <f t="shared" si="438"/>
        <v>0</v>
      </c>
      <c r="AD943" s="899">
        <f t="shared" si="451"/>
        <v>0</v>
      </c>
      <c r="AE943" s="903">
        <f t="shared" si="444"/>
        <v>0</v>
      </c>
      <c r="AF943" s="1080">
        <f t="shared" si="445"/>
        <v>0</v>
      </c>
      <c r="AG943" s="1081">
        <f t="shared" si="439"/>
        <v>0</v>
      </c>
      <c r="AH943" s="1079">
        <f t="shared" si="440"/>
        <v>0</v>
      </c>
      <c r="AI943" s="901">
        <f t="shared" si="473"/>
        <v>0</v>
      </c>
      <c r="AJ943" s="899">
        <f t="shared" si="473"/>
        <v>0</v>
      </c>
      <c r="AK943" s="899">
        <f t="shared" si="473"/>
        <v>0</v>
      </c>
      <c r="AL943" s="1080">
        <f t="shared" si="441"/>
        <v>0</v>
      </c>
      <c r="AM943" s="1079">
        <f t="shared" si="442"/>
        <v>0</v>
      </c>
      <c r="AN943" s="899">
        <f t="shared" si="434"/>
        <v>0</v>
      </c>
      <c r="AO943" s="899">
        <f t="shared" si="435"/>
        <v>0</v>
      </c>
      <c r="AP943" s="899">
        <f t="shared" si="443"/>
        <v>0</v>
      </c>
      <c r="AQ943" s="1081">
        <f t="shared" si="427"/>
        <v>0</v>
      </c>
      <c r="AR943" s="1079">
        <f t="shared" si="432"/>
        <v>0</v>
      </c>
      <c r="AS943" s="153"/>
      <c r="AT943" s="1082"/>
      <c r="AU943" s="523"/>
      <c r="AV943" s="1083" t="str">
        <f t="shared" si="433"/>
        <v>CA</v>
      </c>
      <c r="AW943" s="1083" t="str">
        <f t="shared" si="433"/>
        <v>CL</v>
      </c>
      <c r="AX943" s="1083" t="str">
        <f t="shared" si="433"/>
        <v>AIC</v>
      </c>
      <c r="AY943" s="1083" t="str">
        <f t="shared" si="471"/>
        <v>ERB</v>
      </c>
      <c r="AZ943" s="1083" t="str">
        <f t="shared" si="471"/>
        <v>GRB</v>
      </c>
      <c r="BA943" s="1083" t="str">
        <f t="shared" si="471"/>
        <v>Non-Op</v>
      </c>
      <c r="BC943" s="623"/>
      <c r="BD943" s="623"/>
      <c r="BF943" s="623"/>
      <c r="BG943" s="623"/>
      <c r="BH943" s="623"/>
      <c r="BI943" s="623"/>
      <c r="BJ943" s="623"/>
      <c r="BK943" s="623"/>
      <c r="BL943" s="623"/>
      <c r="BN943" s="634"/>
    </row>
    <row r="944" spans="1:66" s="638" customFormat="1" ht="12" customHeight="1">
      <c r="A944" s="663">
        <v>18900393</v>
      </c>
      <c r="B944" s="664" t="s">
        <v>4180</v>
      </c>
      <c r="C944" s="982" t="s">
        <v>2180</v>
      </c>
      <c r="D944" s="648" t="s">
        <v>1381</v>
      </c>
      <c r="E944" s="648"/>
      <c r="F944" s="647"/>
      <c r="G944" s="648"/>
      <c r="H944" s="1168">
        <v>12749850.460000001</v>
      </c>
      <c r="I944" s="1168">
        <v>12716473.890000001</v>
      </c>
      <c r="J944" s="1168">
        <v>12683097.32</v>
      </c>
      <c r="K944" s="1168">
        <v>12649720.75</v>
      </c>
      <c r="L944" s="1168">
        <v>12616344.18</v>
      </c>
      <c r="M944" s="1168">
        <v>12582967.609999999</v>
      </c>
      <c r="N944" s="1168">
        <v>12549591.039999999</v>
      </c>
      <c r="O944" s="1168">
        <v>12516214.470000001</v>
      </c>
      <c r="P944" s="1168">
        <v>12482837.9</v>
      </c>
      <c r="Q944" s="1168">
        <v>12449461.33</v>
      </c>
      <c r="R944" s="1168">
        <v>12416084.76</v>
      </c>
      <c r="S944" s="1168">
        <v>12382708.189999999</v>
      </c>
      <c r="T944" s="1168">
        <v>12349331.619999999</v>
      </c>
      <c r="U944" s="569"/>
      <c r="V944" s="569">
        <f t="shared" si="431"/>
        <v>12549591.039999999</v>
      </c>
      <c r="W944" s="1084"/>
      <c r="X944" s="1085"/>
      <c r="Y944" s="591">
        <f t="shared" si="472"/>
        <v>0</v>
      </c>
      <c r="Z944" s="899">
        <f t="shared" si="472"/>
        <v>0</v>
      </c>
      <c r="AA944" s="899">
        <f t="shared" si="472"/>
        <v>12349331.619999999</v>
      </c>
      <c r="AB944" s="1080">
        <f t="shared" si="437"/>
        <v>0</v>
      </c>
      <c r="AC944" s="1079">
        <f t="shared" si="438"/>
        <v>0</v>
      </c>
      <c r="AD944" s="899">
        <f t="shared" si="451"/>
        <v>0</v>
      </c>
      <c r="AE944" s="903">
        <f t="shared" si="444"/>
        <v>0</v>
      </c>
      <c r="AF944" s="1080">
        <f t="shared" si="445"/>
        <v>0</v>
      </c>
      <c r="AG944" s="1081">
        <f t="shared" si="439"/>
        <v>0</v>
      </c>
      <c r="AH944" s="1079">
        <f t="shared" si="440"/>
        <v>0</v>
      </c>
      <c r="AI944" s="901">
        <f t="shared" si="473"/>
        <v>0</v>
      </c>
      <c r="AJ944" s="899">
        <f t="shared" si="473"/>
        <v>0</v>
      </c>
      <c r="AK944" s="899">
        <f t="shared" si="473"/>
        <v>12549591.039999999</v>
      </c>
      <c r="AL944" s="1080">
        <f t="shared" si="441"/>
        <v>0</v>
      </c>
      <c r="AM944" s="1079">
        <f t="shared" si="442"/>
        <v>0</v>
      </c>
      <c r="AN944" s="899">
        <f t="shared" ref="AN944:AN1017" si="474">IF($D944=AN$5,$V944,IF($D944=AN$4, $V944*$AK$1,0))</f>
        <v>0</v>
      </c>
      <c r="AO944" s="899">
        <f t="shared" ref="AO944:AO1017" si="475">IF($D944=AO$5,$V944,IF($D944=AO$4, $V944*$AK$2,0))</f>
        <v>0</v>
      </c>
      <c r="AP944" s="899">
        <f t="shared" si="443"/>
        <v>0</v>
      </c>
      <c r="AQ944" s="1081">
        <f t="shared" si="427"/>
        <v>0</v>
      </c>
      <c r="AR944" s="1079">
        <f t="shared" si="432"/>
        <v>0</v>
      </c>
      <c r="AS944" s="153"/>
      <c r="AT944" s="1082"/>
      <c r="AU944" s="523"/>
      <c r="AV944" s="1083" t="str">
        <f t="shared" si="433"/>
        <v>CA</v>
      </c>
      <c r="AW944" s="1083" t="str">
        <f t="shared" si="433"/>
        <v>CL</v>
      </c>
      <c r="AX944" s="1083" t="str">
        <f t="shared" si="433"/>
        <v>AIC</v>
      </c>
      <c r="AY944" s="1083" t="str">
        <f t="shared" si="471"/>
        <v>ERB</v>
      </c>
      <c r="AZ944" s="1083" t="str">
        <f t="shared" si="471"/>
        <v>GRB</v>
      </c>
      <c r="BA944" s="1083" t="str">
        <f t="shared" si="471"/>
        <v>Non-Op</v>
      </c>
      <c r="BC944" s="623"/>
      <c r="BD944" s="623"/>
      <c r="BF944" s="623"/>
      <c r="BG944" s="623"/>
      <c r="BH944" s="623"/>
      <c r="BI944" s="623"/>
      <c r="BJ944" s="623"/>
      <c r="BK944" s="623"/>
      <c r="BL944" s="623"/>
      <c r="BN944" s="634"/>
    </row>
    <row r="945" spans="1:66" s="638" customFormat="1" ht="12" customHeight="1">
      <c r="A945" s="661">
        <v>18900403</v>
      </c>
      <c r="B945" s="662" t="s">
        <v>4181</v>
      </c>
      <c r="C945" s="699" t="s">
        <v>2181</v>
      </c>
      <c r="D945" s="635" t="s">
        <v>1381</v>
      </c>
      <c r="E945" s="635"/>
      <c r="F945" s="699"/>
      <c r="G945" s="635"/>
      <c r="H945" s="1168">
        <v>0</v>
      </c>
      <c r="I945" s="1168">
        <v>0</v>
      </c>
      <c r="J945" s="1168">
        <v>0</v>
      </c>
      <c r="K945" s="1168">
        <v>0</v>
      </c>
      <c r="L945" s="1168">
        <v>0</v>
      </c>
      <c r="M945" s="1168">
        <v>0</v>
      </c>
      <c r="N945" s="1168">
        <v>0</v>
      </c>
      <c r="O945" s="1168">
        <v>0</v>
      </c>
      <c r="P945" s="1168">
        <v>0</v>
      </c>
      <c r="Q945" s="1168">
        <v>0</v>
      </c>
      <c r="R945" s="1168">
        <v>0</v>
      </c>
      <c r="S945" s="1168">
        <v>0</v>
      </c>
      <c r="T945" s="1168">
        <v>0</v>
      </c>
      <c r="U945" s="567"/>
      <c r="V945" s="567">
        <f t="shared" ref="V945:V1008" si="476">(H945+T945+SUM(I945:S945)*2)/24</f>
        <v>0</v>
      </c>
      <c r="W945" s="1084"/>
      <c r="X945" s="1085"/>
      <c r="Y945" s="591">
        <f t="shared" si="472"/>
        <v>0</v>
      </c>
      <c r="Z945" s="899">
        <f t="shared" si="472"/>
        <v>0</v>
      </c>
      <c r="AA945" s="899">
        <f t="shared" si="472"/>
        <v>0</v>
      </c>
      <c r="AB945" s="1080">
        <f t="shared" si="437"/>
        <v>0</v>
      </c>
      <c r="AC945" s="1079">
        <f t="shared" si="438"/>
        <v>0</v>
      </c>
      <c r="AD945" s="899">
        <f t="shared" si="451"/>
        <v>0</v>
      </c>
      <c r="AE945" s="903">
        <f t="shared" si="444"/>
        <v>0</v>
      </c>
      <c r="AF945" s="1080">
        <f t="shared" si="445"/>
        <v>0</v>
      </c>
      <c r="AG945" s="1081">
        <f t="shared" si="439"/>
        <v>0</v>
      </c>
      <c r="AH945" s="1079">
        <f t="shared" si="440"/>
        <v>0</v>
      </c>
      <c r="AI945" s="901">
        <f t="shared" si="473"/>
        <v>0</v>
      </c>
      <c r="AJ945" s="899">
        <f t="shared" si="473"/>
        <v>0</v>
      </c>
      <c r="AK945" s="899">
        <f t="shared" si="473"/>
        <v>0</v>
      </c>
      <c r="AL945" s="1080">
        <f t="shared" si="441"/>
        <v>0</v>
      </c>
      <c r="AM945" s="1079">
        <f t="shared" si="442"/>
        <v>0</v>
      </c>
      <c r="AN945" s="899">
        <f t="shared" si="474"/>
        <v>0</v>
      </c>
      <c r="AO945" s="899">
        <f t="shared" si="475"/>
        <v>0</v>
      </c>
      <c r="AP945" s="899">
        <f t="shared" si="443"/>
        <v>0</v>
      </c>
      <c r="AQ945" s="1081">
        <f t="shared" si="427"/>
        <v>0</v>
      </c>
      <c r="AR945" s="1079">
        <f t="shared" si="432"/>
        <v>0</v>
      </c>
      <c r="AS945" s="153"/>
      <c r="AT945" s="1082"/>
      <c r="AU945" s="523"/>
      <c r="AV945" s="1083" t="str">
        <f t="shared" si="433"/>
        <v>CA</v>
      </c>
      <c r="AW945" s="1083" t="str">
        <f t="shared" si="433"/>
        <v>CL</v>
      </c>
      <c r="AX945" s="1083" t="str">
        <f t="shared" si="433"/>
        <v>AIC</v>
      </c>
      <c r="AY945" s="1083" t="str">
        <f t="shared" si="471"/>
        <v>ERB</v>
      </c>
      <c r="AZ945" s="1083" t="str">
        <f t="shared" si="471"/>
        <v>GRB</v>
      </c>
      <c r="BA945" s="1083" t="str">
        <f t="shared" si="471"/>
        <v>Non-Op</v>
      </c>
      <c r="BC945" s="623"/>
      <c r="BD945" s="623"/>
      <c r="BF945" s="623"/>
      <c r="BG945" s="623"/>
      <c r="BH945" s="623"/>
      <c r="BI945" s="623"/>
      <c r="BJ945" s="623"/>
      <c r="BK945" s="623"/>
      <c r="BL945" s="623"/>
      <c r="BN945" s="634"/>
    </row>
    <row r="946" spans="1:66" s="638" customFormat="1" ht="12" customHeight="1">
      <c r="A946" s="663">
        <v>18900413</v>
      </c>
      <c r="B946" s="664" t="s">
        <v>4182</v>
      </c>
      <c r="C946" s="982" t="s">
        <v>2182</v>
      </c>
      <c r="D946" s="648" t="s">
        <v>1381</v>
      </c>
      <c r="E946" s="648"/>
      <c r="F946" s="647"/>
      <c r="G946" s="648"/>
      <c r="H946" s="1168">
        <v>0</v>
      </c>
      <c r="I946" s="1168">
        <v>0</v>
      </c>
      <c r="J946" s="1168">
        <v>0</v>
      </c>
      <c r="K946" s="1168">
        <v>0</v>
      </c>
      <c r="L946" s="1168">
        <v>0</v>
      </c>
      <c r="M946" s="1168">
        <v>0</v>
      </c>
      <c r="N946" s="1168">
        <v>0</v>
      </c>
      <c r="O946" s="1168">
        <v>0</v>
      </c>
      <c r="P946" s="1168">
        <v>0</v>
      </c>
      <c r="Q946" s="1168">
        <v>0</v>
      </c>
      <c r="R946" s="1168">
        <v>0</v>
      </c>
      <c r="S946" s="1168">
        <v>0</v>
      </c>
      <c r="T946" s="1168">
        <v>0</v>
      </c>
      <c r="U946" s="569"/>
      <c r="V946" s="569">
        <f t="shared" si="476"/>
        <v>0</v>
      </c>
      <c r="W946" s="1084"/>
      <c r="X946" s="1085"/>
      <c r="Y946" s="591">
        <f t="shared" si="472"/>
        <v>0</v>
      </c>
      <c r="Z946" s="899">
        <f t="shared" si="472"/>
        <v>0</v>
      </c>
      <c r="AA946" s="899">
        <f t="shared" si="472"/>
        <v>0</v>
      </c>
      <c r="AB946" s="1080">
        <f t="shared" si="437"/>
        <v>0</v>
      </c>
      <c r="AC946" s="1079">
        <f t="shared" si="438"/>
        <v>0</v>
      </c>
      <c r="AD946" s="899">
        <f t="shared" si="451"/>
        <v>0</v>
      </c>
      <c r="AE946" s="903">
        <f t="shared" si="444"/>
        <v>0</v>
      </c>
      <c r="AF946" s="1080">
        <f t="shared" si="445"/>
        <v>0</v>
      </c>
      <c r="AG946" s="1081">
        <f t="shared" si="439"/>
        <v>0</v>
      </c>
      <c r="AH946" s="1079">
        <f t="shared" si="440"/>
        <v>0</v>
      </c>
      <c r="AI946" s="901">
        <f t="shared" si="473"/>
        <v>0</v>
      </c>
      <c r="AJ946" s="899">
        <f t="shared" si="473"/>
        <v>0</v>
      </c>
      <c r="AK946" s="899">
        <f t="shared" si="473"/>
        <v>0</v>
      </c>
      <c r="AL946" s="1080">
        <f t="shared" si="441"/>
        <v>0</v>
      </c>
      <c r="AM946" s="1079">
        <f t="shared" si="442"/>
        <v>0</v>
      </c>
      <c r="AN946" s="899">
        <f t="shared" si="474"/>
        <v>0</v>
      </c>
      <c r="AO946" s="899">
        <f t="shared" si="475"/>
        <v>0</v>
      </c>
      <c r="AP946" s="899">
        <f t="shared" si="443"/>
        <v>0</v>
      </c>
      <c r="AQ946" s="1081">
        <f t="shared" si="427"/>
        <v>0</v>
      </c>
      <c r="AR946" s="1079">
        <f t="shared" si="432"/>
        <v>0</v>
      </c>
      <c r="AS946" s="153"/>
      <c r="AT946" s="1082"/>
      <c r="AU946" s="523"/>
      <c r="AV946" s="1083" t="str">
        <f t="shared" si="433"/>
        <v>CA</v>
      </c>
      <c r="AW946" s="1083" t="str">
        <f t="shared" si="433"/>
        <v>CL</v>
      </c>
      <c r="AX946" s="1083" t="str">
        <f t="shared" si="433"/>
        <v>AIC</v>
      </c>
      <c r="AY946" s="1083" t="str">
        <f t="shared" si="471"/>
        <v>ERB</v>
      </c>
      <c r="AZ946" s="1083" t="str">
        <f t="shared" si="471"/>
        <v>GRB</v>
      </c>
      <c r="BA946" s="1083" t="str">
        <f t="shared" si="471"/>
        <v>Non-Op</v>
      </c>
      <c r="BC946" s="623"/>
      <c r="BD946" s="623"/>
      <c r="BF946" s="623"/>
      <c r="BG946" s="623"/>
      <c r="BH946" s="623"/>
      <c r="BI946" s="623"/>
      <c r="BJ946" s="623"/>
      <c r="BK946" s="623"/>
      <c r="BL946" s="623"/>
      <c r="BN946" s="634"/>
    </row>
    <row r="947" spans="1:66" s="638" customFormat="1" ht="12" customHeight="1">
      <c r="A947" s="643">
        <v>18900423</v>
      </c>
      <c r="B947" s="644" t="s">
        <v>4183</v>
      </c>
      <c r="C947" s="634" t="s">
        <v>2183</v>
      </c>
      <c r="D947" s="635" t="s">
        <v>1381</v>
      </c>
      <c r="E947" s="635"/>
      <c r="F947" s="634"/>
      <c r="G947" s="635"/>
      <c r="H947" s="1168">
        <v>0</v>
      </c>
      <c r="I947" s="1168">
        <v>0</v>
      </c>
      <c r="J947" s="1168">
        <v>0</v>
      </c>
      <c r="K947" s="1168">
        <v>0</v>
      </c>
      <c r="L947" s="1168">
        <v>0</v>
      </c>
      <c r="M947" s="1168">
        <v>0</v>
      </c>
      <c r="N947" s="1168">
        <v>0</v>
      </c>
      <c r="O947" s="1168">
        <v>0</v>
      </c>
      <c r="P947" s="1168">
        <v>0</v>
      </c>
      <c r="Q947" s="1168">
        <v>0</v>
      </c>
      <c r="R947" s="1168">
        <v>0</v>
      </c>
      <c r="S947" s="1168">
        <v>0</v>
      </c>
      <c r="T947" s="1168">
        <v>0</v>
      </c>
      <c r="U947" s="567"/>
      <c r="V947" s="567">
        <f t="shared" si="476"/>
        <v>0</v>
      </c>
      <c r="W947" s="1084"/>
      <c r="X947" s="1085"/>
      <c r="Y947" s="591">
        <f t="shared" si="472"/>
        <v>0</v>
      </c>
      <c r="Z947" s="899">
        <f t="shared" si="472"/>
        <v>0</v>
      </c>
      <c r="AA947" s="899">
        <f t="shared" si="472"/>
        <v>0</v>
      </c>
      <c r="AB947" s="1080">
        <f t="shared" si="437"/>
        <v>0</v>
      </c>
      <c r="AC947" s="1079">
        <f t="shared" si="438"/>
        <v>0</v>
      </c>
      <c r="AD947" s="899">
        <f t="shared" si="451"/>
        <v>0</v>
      </c>
      <c r="AE947" s="903">
        <f t="shared" si="444"/>
        <v>0</v>
      </c>
      <c r="AF947" s="1080">
        <f t="shared" si="445"/>
        <v>0</v>
      </c>
      <c r="AG947" s="1081">
        <f t="shared" si="439"/>
        <v>0</v>
      </c>
      <c r="AH947" s="1079">
        <f t="shared" si="440"/>
        <v>0</v>
      </c>
      <c r="AI947" s="901">
        <f t="shared" si="473"/>
        <v>0</v>
      </c>
      <c r="AJ947" s="899">
        <f t="shared" si="473"/>
        <v>0</v>
      </c>
      <c r="AK947" s="899">
        <f t="shared" si="473"/>
        <v>0</v>
      </c>
      <c r="AL947" s="1080">
        <f t="shared" si="441"/>
        <v>0</v>
      </c>
      <c r="AM947" s="1079">
        <f t="shared" si="442"/>
        <v>0</v>
      </c>
      <c r="AN947" s="899">
        <f t="shared" si="474"/>
        <v>0</v>
      </c>
      <c r="AO947" s="899">
        <f t="shared" si="475"/>
        <v>0</v>
      </c>
      <c r="AP947" s="899">
        <f t="shared" si="443"/>
        <v>0</v>
      </c>
      <c r="AQ947" s="1081">
        <f t="shared" si="427"/>
        <v>0</v>
      </c>
      <c r="AR947" s="1079">
        <f t="shared" si="432"/>
        <v>0</v>
      </c>
      <c r="AS947" s="153"/>
      <c r="AT947" s="1082"/>
      <c r="AU947" s="523"/>
      <c r="AV947" s="1083" t="str">
        <f t="shared" si="433"/>
        <v>CA</v>
      </c>
      <c r="AW947" s="1083" t="str">
        <f t="shared" si="433"/>
        <v>CL</v>
      </c>
      <c r="AX947" s="1083" t="str">
        <f t="shared" si="433"/>
        <v>AIC</v>
      </c>
      <c r="AY947" s="1083" t="str">
        <f t="shared" si="471"/>
        <v>ERB</v>
      </c>
      <c r="AZ947" s="1083" t="str">
        <f t="shared" si="471"/>
        <v>GRB</v>
      </c>
      <c r="BA947" s="1083" t="str">
        <f t="shared" si="471"/>
        <v>Non-Op</v>
      </c>
      <c r="BC947" s="623"/>
      <c r="BD947" s="623"/>
      <c r="BF947" s="623"/>
      <c r="BG947" s="623"/>
      <c r="BH947" s="623"/>
      <c r="BI947" s="623"/>
      <c r="BJ947" s="623"/>
      <c r="BK947" s="623"/>
      <c r="BL947" s="623"/>
      <c r="BN947" s="634"/>
    </row>
    <row r="948" spans="1:66" s="638" customFormat="1" ht="12" customHeight="1">
      <c r="A948" s="643">
        <v>18900433</v>
      </c>
      <c r="B948" s="644" t="s">
        <v>4184</v>
      </c>
      <c r="C948" s="634" t="s">
        <v>2184</v>
      </c>
      <c r="D948" s="635" t="s">
        <v>1381</v>
      </c>
      <c r="E948" s="635"/>
      <c r="F948" s="634"/>
      <c r="G948" s="635"/>
      <c r="H948" s="1168">
        <v>3340271.8</v>
      </c>
      <c r="I948" s="1168">
        <v>3315344.41</v>
      </c>
      <c r="J948" s="1168">
        <v>3290417.02</v>
      </c>
      <c r="K948" s="1168">
        <v>3265489.63</v>
      </c>
      <c r="L948" s="1168">
        <v>3240562.24</v>
      </c>
      <c r="M948" s="1168">
        <v>3215634.85</v>
      </c>
      <c r="N948" s="1168">
        <v>3190707.46</v>
      </c>
      <c r="O948" s="1168">
        <v>3165780.07</v>
      </c>
      <c r="P948" s="1168">
        <v>3140852.68</v>
      </c>
      <c r="Q948" s="1168">
        <v>3115925.29</v>
      </c>
      <c r="R948" s="1168">
        <v>3090997.9</v>
      </c>
      <c r="S948" s="1168">
        <v>3066070.51</v>
      </c>
      <c r="T948" s="1168">
        <v>3041143.12</v>
      </c>
      <c r="U948" s="567"/>
      <c r="V948" s="567">
        <f t="shared" si="476"/>
        <v>3190707.4599999995</v>
      </c>
      <c r="W948" s="1084"/>
      <c r="X948" s="1085"/>
      <c r="Y948" s="591">
        <f t="shared" si="472"/>
        <v>0</v>
      </c>
      <c r="Z948" s="899">
        <f t="shared" si="472"/>
        <v>0</v>
      </c>
      <c r="AA948" s="899">
        <f t="shared" si="472"/>
        <v>3041143.12</v>
      </c>
      <c r="AB948" s="1080">
        <f t="shared" si="437"/>
        <v>0</v>
      </c>
      <c r="AC948" s="1079">
        <f t="shared" si="438"/>
        <v>0</v>
      </c>
      <c r="AD948" s="899">
        <f t="shared" si="451"/>
        <v>0</v>
      </c>
      <c r="AE948" s="903">
        <f t="shared" si="444"/>
        <v>0</v>
      </c>
      <c r="AF948" s="1080">
        <f t="shared" si="445"/>
        <v>0</v>
      </c>
      <c r="AG948" s="1081">
        <f t="shared" si="439"/>
        <v>0</v>
      </c>
      <c r="AH948" s="1079">
        <f t="shared" si="440"/>
        <v>0</v>
      </c>
      <c r="AI948" s="901">
        <f t="shared" si="473"/>
        <v>0</v>
      </c>
      <c r="AJ948" s="899">
        <f t="shared" si="473"/>
        <v>0</v>
      </c>
      <c r="AK948" s="899">
        <f t="shared" si="473"/>
        <v>3190707.4599999995</v>
      </c>
      <c r="AL948" s="1080">
        <f t="shared" si="441"/>
        <v>0</v>
      </c>
      <c r="AM948" s="1079">
        <f t="shared" si="442"/>
        <v>0</v>
      </c>
      <c r="AN948" s="899">
        <f t="shared" si="474"/>
        <v>0</v>
      </c>
      <c r="AO948" s="899">
        <f t="shared" si="475"/>
        <v>0</v>
      </c>
      <c r="AP948" s="899">
        <f t="shared" si="443"/>
        <v>0</v>
      </c>
      <c r="AQ948" s="1081">
        <f t="shared" si="427"/>
        <v>0</v>
      </c>
      <c r="AR948" s="1079">
        <f t="shared" si="432"/>
        <v>0</v>
      </c>
      <c r="AS948" s="153"/>
      <c r="AT948" s="1082"/>
      <c r="AU948" s="523"/>
      <c r="AV948" s="1083" t="str">
        <f t="shared" si="433"/>
        <v>CA</v>
      </c>
      <c r="AW948" s="1083" t="str">
        <f t="shared" si="433"/>
        <v>CL</v>
      </c>
      <c r="AX948" s="1083" t="str">
        <f t="shared" si="433"/>
        <v>AIC</v>
      </c>
      <c r="AY948" s="1083" t="str">
        <f t="shared" si="471"/>
        <v>ERB</v>
      </c>
      <c r="AZ948" s="1083" t="str">
        <f t="shared" si="471"/>
        <v>GRB</v>
      </c>
      <c r="BA948" s="1083" t="str">
        <f t="shared" si="471"/>
        <v>Non-Op</v>
      </c>
      <c r="BC948" s="623"/>
      <c r="BD948" s="623"/>
      <c r="BF948" s="623"/>
      <c r="BG948" s="623"/>
      <c r="BH948" s="623"/>
      <c r="BI948" s="623"/>
      <c r="BJ948" s="623"/>
      <c r="BK948" s="623"/>
      <c r="BL948" s="623"/>
      <c r="BN948" s="634"/>
    </row>
    <row r="949" spans="1:66" s="638" customFormat="1" ht="12" customHeight="1">
      <c r="A949" s="643">
        <v>18900443</v>
      </c>
      <c r="B949" s="644" t="s">
        <v>4185</v>
      </c>
      <c r="C949" s="634" t="s">
        <v>2185</v>
      </c>
      <c r="D949" s="635" t="s">
        <v>1381</v>
      </c>
      <c r="E949" s="635"/>
      <c r="F949" s="634"/>
      <c r="G949" s="635"/>
      <c r="H949" s="1168">
        <v>0</v>
      </c>
      <c r="I949" s="1168">
        <v>0</v>
      </c>
      <c r="J949" s="1168">
        <v>0</v>
      </c>
      <c r="K949" s="1168">
        <v>0</v>
      </c>
      <c r="L949" s="1168">
        <v>0</v>
      </c>
      <c r="M949" s="1168">
        <v>0</v>
      </c>
      <c r="N949" s="1168">
        <v>0</v>
      </c>
      <c r="O949" s="1168">
        <v>0</v>
      </c>
      <c r="P949" s="1168">
        <v>0</v>
      </c>
      <c r="Q949" s="1168">
        <v>0</v>
      </c>
      <c r="R949" s="1168">
        <v>0</v>
      </c>
      <c r="S949" s="1168">
        <v>0</v>
      </c>
      <c r="T949" s="1168">
        <v>0</v>
      </c>
      <c r="U949" s="567"/>
      <c r="V949" s="567">
        <f t="shared" si="476"/>
        <v>0</v>
      </c>
      <c r="W949" s="1084"/>
      <c r="X949" s="1085"/>
      <c r="Y949" s="591">
        <f t="shared" si="472"/>
        <v>0</v>
      </c>
      <c r="Z949" s="899">
        <f t="shared" si="472"/>
        <v>0</v>
      </c>
      <c r="AA949" s="899">
        <f t="shared" si="472"/>
        <v>0</v>
      </c>
      <c r="AB949" s="1080">
        <f t="shared" si="437"/>
        <v>0</v>
      </c>
      <c r="AC949" s="1079">
        <f t="shared" si="438"/>
        <v>0</v>
      </c>
      <c r="AD949" s="899">
        <f t="shared" si="451"/>
        <v>0</v>
      </c>
      <c r="AE949" s="903">
        <f t="shared" si="444"/>
        <v>0</v>
      </c>
      <c r="AF949" s="1080">
        <f t="shared" si="445"/>
        <v>0</v>
      </c>
      <c r="AG949" s="1081">
        <f t="shared" si="439"/>
        <v>0</v>
      </c>
      <c r="AH949" s="1079">
        <f t="shared" si="440"/>
        <v>0</v>
      </c>
      <c r="AI949" s="901">
        <f t="shared" si="473"/>
        <v>0</v>
      </c>
      <c r="AJ949" s="899">
        <f t="shared" si="473"/>
        <v>0</v>
      </c>
      <c r="AK949" s="899">
        <f t="shared" si="473"/>
        <v>0</v>
      </c>
      <c r="AL949" s="1080">
        <f t="shared" si="441"/>
        <v>0</v>
      </c>
      <c r="AM949" s="1079">
        <f t="shared" si="442"/>
        <v>0</v>
      </c>
      <c r="AN949" s="899">
        <f t="shared" si="474"/>
        <v>0</v>
      </c>
      <c r="AO949" s="899">
        <f t="shared" si="475"/>
        <v>0</v>
      </c>
      <c r="AP949" s="899">
        <f t="shared" si="443"/>
        <v>0</v>
      </c>
      <c r="AQ949" s="1081">
        <f t="shared" ref="AQ949:AQ1020" si="477">SUM(AN949:AP949)</f>
        <v>0</v>
      </c>
      <c r="AR949" s="1079">
        <f t="shared" si="432"/>
        <v>0</v>
      </c>
      <c r="AS949" s="153"/>
      <c r="AT949" s="1082"/>
      <c r="AU949" s="523"/>
      <c r="AV949" s="1083" t="str">
        <f t="shared" si="433"/>
        <v>CA</v>
      </c>
      <c r="AW949" s="1083" t="str">
        <f t="shared" si="433"/>
        <v>CL</v>
      </c>
      <c r="AX949" s="1083" t="str">
        <f t="shared" si="433"/>
        <v>AIC</v>
      </c>
      <c r="AY949" s="1083" t="str">
        <f t="shared" si="471"/>
        <v>ERB</v>
      </c>
      <c r="AZ949" s="1083" t="str">
        <f t="shared" si="471"/>
        <v>GRB</v>
      </c>
      <c r="BA949" s="1083" t="str">
        <f t="shared" si="471"/>
        <v>Non-Op</v>
      </c>
      <c r="BC949" s="623"/>
      <c r="BD949" s="623"/>
      <c r="BF949" s="623"/>
      <c r="BG949" s="623"/>
      <c r="BH949" s="623"/>
      <c r="BI949" s="623"/>
      <c r="BJ949" s="623"/>
      <c r="BK949" s="623"/>
      <c r="BL949" s="623"/>
      <c r="BN949" s="634"/>
    </row>
    <row r="950" spans="1:66" s="638" customFormat="1" ht="12" customHeight="1">
      <c r="A950" s="643">
        <v>18900451</v>
      </c>
      <c r="B950" s="644" t="s">
        <v>4186</v>
      </c>
      <c r="C950" s="634" t="s">
        <v>2186</v>
      </c>
      <c r="D950" s="635" t="s">
        <v>1381</v>
      </c>
      <c r="E950" s="635"/>
      <c r="F950" s="634"/>
      <c r="G950" s="635"/>
      <c r="H950" s="1171">
        <v>0</v>
      </c>
      <c r="I950" s="1171">
        <v>0</v>
      </c>
      <c r="J950" s="1171">
        <v>0</v>
      </c>
      <c r="K950" s="1171">
        <v>0</v>
      </c>
      <c r="L950" s="1171">
        <v>0</v>
      </c>
      <c r="M950" s="1171">
        <v>0</v>
      </c>
      <c r="N950" s="1171">
        <v>0</v>
      </c>
      <c r="O950" s="1171">
        <v>0</v>
      </c>
      <c r="P950" s="1171">
        <v>0</v>
      </c>
      <c r="Q950" s="1171">
        <v>0</v>
      </c>
      <c r="R950" s="1171">
        <v>0</v>
      </c>
      <c r="S950" s="1171">
        <v>0</v>
      </c>
      <c r="T950" s="1171">
        <v>0</v>
      </c>
      <c r="U950" s="567"/>
      <c r="V950" s="567">
        <f t="shared" si="476"/>
        <v>0</v>
      </c>
      <c r="W950" s="1084"/>
      <c r="X950" s="1085"/>
      <c r="Y950" s="591">
        <f t="shared" si="472"/>
        <v>0</v>
      </c>
      <c r="Z950" s="899">
        <f t="shared" si="472"/>
        <v>0</v>
      </c>
      <c r="AA950" s="899">
        <f t="shared" si="472"/>
        <v>0</v>
      </c>
      <c r="AB950" s="1080">
        <f t="shared" si="437"/>
        <v>0</v>
      </c>
      <c r="AC950" s="1079">
        <f t="shared" si="438"/>
        <v>0</v>
      </c>
      <c r="AD950" s="899">
        <f t="shared" si="451"/>
        <v>0</v>
      </c>
      <c r="AE950" s="903">
        <f t="shared" si="444"/>
        <v>0</v>
      </c>
      <c r="AF950" s="1080">
        <f t="shared" si="445"/>
        <v>0</v>
      </c>
      <c r="AG950" s="1081">
        <f t="shared" si="439"/>
        <v>0</v>
      </c>
      <c r="AH950" s="1079">
        <f t="shared" si="440"/>
        <v>0</v>
      </c>
      <c r="AI950" s="901">
        <f t="shared" si="473"/>
        <v>0</v>
      </c>
      <c r="AJ950" s="899">
        <f t="shared" si="473"/>
        <v>0</v>
      </c>
      <c r="AK950" s="899">
        <f t="shared" si="473"/>
        <v>0</v>
      </c>
      <c r="AL950" s="1080">
        <f t="shared" si="441"/>
        <v>0</v>
      </c>
      <c r="AM950" s="1079">
        <f t="shared" si="442"/>
        <v>0</v>
      </c>
      <c r="AN950" s="899">
        <f t="shared" si="474"/>
        <v>0</v>
      </c>
      <c r="AO950" s="899">
        <f t="shared" si="475"/>
        <v>0</v>
      </c>
      <c r="AP950" s="899">
        <f t="shared" si="443"/>
        <v>0</v>
      </c>
      <c r="AQ950" s="1081">
        <f t="shared" si="477"/>
        <v>0</v>
      </c>
      <c r="AR950" s="1079">
        <f t="shared" si="432"/>
        <v>0</v>
      </c>
      <c r="AS950" s="153"/>
      <c r="AT950" s="1082"/>
      <c r="AU950" s="523"/>
      <c r="AV950" s="1083" t="str">
        <f t="shared" si="433"/>
        <v>CA</v>
      </c>
      <c r="AW950" s="1083" t="str">
        <f t="shared" si="433"/>
        <v>CL</v>
      </c>
      <c r="AX950" s="1083" t="str">
        <f t="shared" si="433"/>
        <v>AIC</v>
      </c>
      <c r="AY950" s="1083" t="str">
        <f t="shared" si="471"/>
        <v>ERB</v>
      </c>
      <c r="AZ950" s="1083" t="str">
        <f t="shared" si="471"/>
        <v>GRB</v>
      </c>
      <c r="BA950" s="1083" t="str">
        <f t="shared" si="471"/>
        <v>Non-Op</v>
      </c>
      <c r="BC950" s="623"/>
      <c r="BD950" s="623"/>
      <c r="BF950" s="623"/>
      <c r="BG950" s="623"/>
      <c r="BH950" s="623"/>
      <c r="BI950" s="623"/>
      <c r="BJ950" s="623"/>
      <c r="BK950" s="623"/>
      <c r="BL950" s="623"/>
      <c r="BN950" s="634"/>
    </row>
    <row r="951" spans="1:66" s="638" customFormat="1" ht="12" customHeight="1">
      <c r="A951" s="643">
        <v>18900452</v>
      </c>
      <c r="B951" s="644" t="s">
        <v>4187</v>
      </c>
      <c r="C951" s="634" t="s">
        <v>2187</v>
      </c>
      <c r="D951" s="635" t="s">
        <v>1381</v>
      </c>
      <c r="E951" s="635"/>
      <c r="F951" s="634"/>
      <c r="G951" s="635"/>
      <c r="H951" s="1171">
        <v>0</v>
      </c>
      <c r="I951" s="1171">
        <v>0</v>
      </c>
      <c r="J951" s="1171">
        <v>0</v>
      </c>
      <c r="K951" s="1171">
        <v>0</v>
      </c>
      <c r="L951" s="1171">
        <v>0</v>
      </c>
      <c r="M951" s="1171">
        <v>0</v>
      </c>
      <c r="N951" s="1171">
        <v>0</v>
      </c>
      <c r="O951" s="1171">
        <v>0</v>
      </c>
      <c r="P951" s="1171">
        <v>0</v>
      </c>
      <c r="Q951" s="1171">
        <v>0</v>
      </c>
      <c r="R951" s="1171">
        <v>0</v>
      </c>
      <c r="S951" s="1171">
        <v>0</v>
      </c>
      <c r="T951" s="1171">
        <v>0</v>
      </c>
      <c r="U951" s="567"/>
      <c r="V951" s="567">
        <f t="shared" si="476"/>
        <v>0</v>
      </c>
      <c r="W951" s="1084"/>
      <c r="X951" s="1085"/>
      <c r="Y951" s="591">
        <f t="shared" ref="Y951:AA970" si="478">IF($D951=Y$5,$T951,0)</f>
        <v>0</v>
      </c>
      <c r="Z951" s="899">
        <f t="shared" si="478"/>
        <v>0</v>
      </c>
      <c r="AA951" s="899">
        <f t="shared" si="478"/>
        <v>0</v>
      </c>
      <c r="AB951" s="1080">
        <f t="shared" si="437"/>
        <v>0</v>
      </c>
      <c r="AC951" s="1079">
        <f t="shared" si="438"/>
        <v>0</v>
      </c>
      <c r="AD951" s="899">
        <f t="shared" si="451"/>
        <v>0</v>
      </c>
      <c r="AE951" s="903">
        <f t="shared" si="444"/>
        <v>0</v>
      </c>
      <c r="AF951" s="1080">
        <f t="shared" si="445"/>
        <v>0</v>
      </c>
      <c r="AG951" s="1081">
        <f t="shared" si="439"/>
        <v>0</v>
      </c>
      <c r="AH951" s="1079">
        <f t="shared" si="440"/>
        <v>0</v>
      </c>
      <c r="AI951" s="901">
        <f t="shared" si="473"/>
        <v>0</v>
      </c>
      <c r="AJ951" s="899">
        <f t="shared" si="473"/>
        <v>0</v>
      </c>
      <c r="AK951" s="899">
        <f t="shared" si="473"/>
        <v>0</v>
      </c>
      <c r="AL951" s="1080">
        <f t="shared" si="441"/>
        <v>0</v>
      </c>
      <c r="AM951" s="1079">
        <f t="shared" si="442"/>
        <v>0</v>
      </c>
      <c r="AN951" s="899">
        <f t="shared" si="474"/>
        <v>0</v>
      </c>
      <c r="AO951" s="899">
        <f t="shared" si="475"/>
        <v>0</v>
      </c>
      <c r="AP951" s="899">
        <f t="shared" si="443"/>
        <v>0</v>
      </c>
      <c r="AQ951" s="1081">
        <f t="shared" si="477"/>
        <v>0</v>
      </c>
      <c r="AR951" s="1079">
        <f t="shared" si="432"/>
        <v>0</v>
      </c>
      <c r="AS951" s="153"/>
      <c r="AT951" s="1082"/>
      <c r="AU951" s="523"/>
      <c r="AV951" s="1083" t="str">
        <f t="shared" si="433"/>
        <v>CA</v>
      </c>
      <c r="AW951" s="1083" t="str">
        <f t="shared" si="433"/>
        <v>CL</v>
      </c>
      <c r="AX951" s="1083" t="str">
        <f t="shared" si="433"/>
        <v>AIC</v>
      </c>
      <c r="AY951" s="1083" t="str">
        <f t="shared" si="471"/>
        <v>ERB</v>
      </c>
      <c r="AZ951" s="1083" t="str">
        <f t="shared" si="471"/>
        <v>GRB</v>
      </c>
      <c r="BA951" s="1083" t="str">
        <f t="shared" si="471"/>
        <v>Non-Op</v>
      </c>
      <c r="BC951" s="623"/>
      <c r="BD951" s="623"/>
      <c r="BF951" s="623"/>
      <c r="BG951" s="623"/>
      <c r="BH951" s="623"/>
      <c r="BI951" s="623"/>
      <c r="BJ951" s="623"/>
      <c r="BK951" s="623"/>
      <c r="BL951" s="623"/>
      <c r="BN951" s="634"/>
    </row>
    <row r="952" spans="1:66" s="638" customFormat="1" ht="12" customHeight="1">
      <c r="A952" s="676">
        <v>18900463</v>
      </c>
      <c r="B952" s="635" t="s">
        <v>4188</v>
      </c>
      <c r="C952" s="634" t="s">
        <v>2188</v>
      </c>
      <c r="D952" s="635" t="s">
        <v>1381</v>
      </c>
      <c r="E952" s="635"/>
      <c r="F952" s="683">
        <v>43025</v>
      </c>
      <c r="G952" s="635"/>
      <c r="H952" s="1168">
        <v>27270.25</v>
      </c>
      <c r="I952" s="1168">
        <v>26468.18</v>
      </c>
      <c r="J952" s="1168">
        <v>25666.11</v>
      </c>
      <c r="K952" s="1168">
        <v>24864.04</v>
      </c>
      <c r="L952" s="1168">
        <v>24061.97</v>
      </c>
      <c r="M952" s="1168">
        <v>23259.9</v>
      </c>
      <c r="N952" s="1168">
        <v>22457.83</v>
      </c>
      <c r="O952" s="1168">
        <v>21655.759999999998</v>
      </c>
      <c r="P952" s="1168">
        <v>20853.689999999999</v>
      </c>
      <c r="Q952" s="1168">
        <v>20051.62</v>
      </c>
      <c r="R952" s="1168">
        <v>19249.55</v>
      </c>
      <c r="S952" s="1168">
        <v>18447.48</v>
      </c>
      <c r="T952" s="1168">
        <v>17645.41</v>
      </c>
      <c r="U952" s="567"/>
      <c r="V952" s="567">
        <f t="shared" si="476"/>
        <v>22457.83</v>
      </c>
      <c r="W952" s="1090"/>
      <c r="X952" s="1091"/>
      <c r="Y952" s="591">
        <f t="shared" si="478"/>
        <v>0</v>
      </c>
      <c r="Z952" s="899">
        <f t="shared" si="478"/>
        <v>0</v>
      </c>
      <c r="AA952" s="899">
        <f t="shared" si="478"/>
        <v>17645.41</v>
      </c>
      <c r="AB952" s="1080">
        <f t="shared" si="437"/>
        <v>0</v>
      </c>
      <c r="AC952" s="1079">
        <f t="shared" si="438"/>
        <v>0</v>
      </c>
      <c r="AD952" s="899">
        <f t="shared" si="451"/>
        <v>0</v>
      </c>
      <c r="AE952" s="903">
        <f t="shared" si="444"/>
        <v>0</v>
      </c>
      <c r="AF952" s="1080">
        <f t="shared" si="445"/>
        <v>0</v>
      </c>
      <c r="AG952" s="1081">
        <f t="shared" si="439"/>
        <v>0</v>
      </c>
      <c r="AH952" s="1079">
        <f t="shared" si="440"/>
        <v>0</v>
      </c>
      <c r="AI952" s="901">
        <f t="shared" si="473"/>
        <v>0</v>
      </c>
      <c r="AJ952" s="899">
        <f t="shared" si="473"/>
        <v>0</v>
      </c>
      <c r="AK952" s="899">
        <f t="shared" si="473"/>
        <v>22457.83</v>
      </c>
      <c r="AL952" s="1080">
        <f t="shared" si="441"/>
        <v>0</v>
      </c>
      <c r="AM952" s="1079">
        <f t="shared" si="442"/>
        <v>0</v>
      </c>
      <c r="AN952" s="899">
        <f t="shared" si="474"/>
        <v>0</v>
      </c>
      <c r="AO952" s="899">
        <f t="shared" si="475"/>
        <v>0</v>
      </c>
      <c r="AP952" s="899">
        <f t="shared" si="443"/>
        <v>0</v>
      </c>
      <c r="AQ952" s="1081">
        <f t="shared" si="477"/>
        <v>0</v>
      </c>
      <c r="AR952" s="1079">
        <f t="shared" si="432"/>
        <v>0</v>
      </c>
      <c r="AS952" s="153"/>
      <c r="AT952" s="1082"/>
      <c r="AU952" s="523"/>
      <c r="AV952" s="1083" t="str">
        <f t="shared" si="433"/>
        <v>CA</v>
      </c>
      <c r="AW952" s="1083" t="str">
        <f t="shared" si="433"/>
        <v>CL</v>
      </c>
      <c r="AX952" s="1083" t="str">
        <f t="shared" si="433"/>
        <v>AIC</v>
      </c>
      <c r="AY952" s="1083" t="str">
        <f t="shared" si="471"/>
        <v>ERB</v>
      </c>
      <c r="AZ952" s="1083" t="str">
        <f t="shared" si="471"/>
        <v>GRB</v>
      </c>
      <c r="BA952" s="1083" t="str">
        <f t="shared" si="471"/>
        <v>Non-Op</v>
      </c>
      <c r="BC952" s="623"/>
      <c r="BD952" s="623"/>
      <c r="BF952" s="623"/>
      <c r="BG952" s="623"/>
      <c r="BH952" s="623"/>
      <c r="BI952" s="623"/>
      <c r="BJ952" s="623"/>
      <c r="BK952" s="623"/>
      <c r="BL952" s="623"/>
      <c r="BN952" s="634"/>
    </row>
    <row r="953" spans="1:66" s="638" customFormat="1" ht="12" customHeight="1">
      <c r="A953" s="676">
        <v>18900473</v>
      </c>
      <c r="B953" s="635" t="s">
        <v>4189</v>
      </c>
      <c r="C953" s="634" t="s">
        <v>2189</v>
      </c>
      <c r="D953" s="635" t="s">
        <v>1381</v>
      </c>
      <c r="E953" s="635"/>
      <c r="F953" s="683">
        <v>43025</v>
      </c>
      <c r="G953" s="635"/>
      <c r="H953" s="1171">
        <v>53722.06</v>
      </c>
      <c r="I953" s="1171">
        <v>52142</v>
      </c>
      <c r="J953" s="1171">
        <v>50561.94</v>
      </c>
      <c r="K953" s="1171">
        <v>48981.88</v>
      </c>
      <c r="L953" s="1171">
        <v>47401.82</v>
      </c>
      <c r="M953" s="1171">
        <v>45821.760000000002</v>
      </c>
      <c r="N953" s="1171">
        <v>44241.7</v>
      </c>
      <c r="O953" s="1171">
        <v>42661.64</v>
      </c>
      <c r="P953" s="1171">
        <v>41081.58</v>
      </c>
      <c r="Q953" s="1171">
        <v>39501.519999999997</v>
      </c>
      <c r="R953" s="1171">
        <v>37921.46</v>
      </c>
      <c r="S953" s="1171">
        <v>36341.4</v>
      </c>
      <c r="T953" s="1171">
        <v>34761.339999999997</v>
      </c>
      <c r="U953" s="567"/>
      <c r="V953" s="567">
        <f t="shared" si="476"/>
        <v>44241.700000000012</v>
      </c>
      <c r="W953" s="1090"/>
      <c r="X953" s="1091"/>
      <c r="Y953" s="591">
        <f t="shared" si="478"/>
        <v>0</v>
      </c>
      <c r="Z953" s="899">
        <f t="shared" si="478"/>
        <v>0</v>
      </c>
      <c r="AA953" s="899">
        <f t="shared" si="478"/>
        <v>34761.339999999997</v>
      </c>
      <c r="AB953" s="1080">
        <f t="shared" si="437"/>
        <v>0</v>
      </c>
      <c r="AC953" s="1079">
        <f t="shared" si="438"/>
        <v>0</v>
      </c>
      <c r="AD953" s="899">
        <f t="shared" si="451"/>
        <v>0</v>
      </c>
      <c r="AE953" s="903">
        <f t="shared" si="444"/>
        <v>0</v>
      </c>
      <c r="AF953" s="1080">
        <f t="shared" si="445"/>
        <v>0</v>
      </c>
      <c r="AG953" s="1081">
        <f t="shared" si="439"/>
        <v>0</v>
      </c>
      <c r="AH953" s="1079">
        <f t="shared" si="440"/>
        <v>0</v>
      </c>
      <c r="AI953" s="901">
        <f t="shared" si="473"/>
        <v>0</v>
      </c>
      <c r="AJ953" s="899">
        <f t="shared" si="473"/>
        <v>0</v>
      </c>
      <c r="AK953" s="899">
        <f t="shared" si="473"/>
        <v>44241.700000000012</v>
      </c>
      <c r="AL953" s="1080">
        <f t="shared" si="441"/>
        <v>0</v>
      </c>
      <c r="AM953" s="1079">
        <f t="shared" si="442"/>
        <v>0</v>
      </c>
      <c r="AN953" s="899">
        <f t="shared" si="474"/>
        <v>0</v>
      </c>
      <c r="AO953" s="899">
        <f t="shared" si="475"/>
        <v>0</v>
      </c>
      <c r="AP953" s="899">
        <f t="shared" si="443"/>
        <v>0</v>
      </c>
      <c r="AQ953" s="1081">
        <f t="shared" si="477"/>
        <v>0</v>
      </c>
      <c r="AR953" s="1079">
        <f t="shared" ref="AR953:AR1016" si="479">AQ953-AL953</f>
        <v>0</v>
      </c>
      <c r="AS953" s="153"/>
      <c r="AT953" s="1082" t="s">
        <v>2783</v>
      </c>
      <c r="AU953" s="523"/>
      <c r="AV953" s="1083" t="str">
        <f t="shared" ref="AV953:AX1016" si="480">IF(VALUE(Y953),AV$7,IF(ISBLANK(Y953),"",AV$7))</f>
        <v>CA</v>
      </c>
      <c r="AW953" s="1083" t="str">
        <f t="shared" si="480"/>
        <v>CL</v>
      </c>
      <c r="AX953" s="1083" t="str">
        <f t="shared" si="480"/>
        <v>AIC</v>
      </c>
      <c r="AY953" s="1083" t="str">
        <f t="shared" si="471"/>
        <v>ERB</v>
      </c>
      <c r="AZ953" s="1083" t="str">
        <f t="shared" si="471"/>
        <v>GRB</v>
      </c>
      <c r="BA953" s="1083" t="str">
        <f t="shared" si="471"/>
        <v>Non-Op</v>
      </c>
      <c r="BC953" s="623"/>
      <c r="BD953" s="623"/>
      <c r="BF953" s="623"/>
      <c r="BG953" s="623"/>
      <c r="BH953" s="623"/>
      <c r="BI953" s="623"/>
      <c r="BJ953" s="623"/>
      <c r="BK953" s="623"/>
      <c r="BL953" s="623"/>
      <c r="BN953" s="634"/>
    </row>
    <row r="954" spans="1:66" s="638" customFormat="1" ht="12" customHeight="1">
      <c r="A954" s="643">
        <v>18900533</v>
      </c>
      <c r="B954" s="644" t="s">
        <v>4190</v>
      </c>
      <c r="C954" s="634" t="s">
        <v>2190</v>
      </c>
      <c r="D954" s="635" t="s">
        <v>1381</v>
      </c>
      <c r="E954" s="635"/>
      <c r="F954" s="634"/>
      <c r="G954" s="635"/>
      <c r="H954" s="1168">
        <v>564512.72</v>
      </c>
      <c r="I954" s="1168">
        <v>560299.94999999995</v>
      </c>
      <c r="J954" s="1168">
        <v>556087.18000000005</v>
      </c>
      <c r="K954" s="1168">
        <v>551874.41</v>
      </c>
      <c r="L954" s="1168">
        <v>547661.64</v>
      </c>
      <c r="M954" s="1168">
        <v>543448.87</v>
      </c>
      <c r="N954" s="1168">
        <v>539236.1</v>
      </c>
      <c r="O954" s="1168">
        <v>535023.32999999996</v>
      </c>
      <c r="P954" s="1168">
        <v>530810.56000000006</v>
      </c>
      <c r="Q954" s="1168">
        <v>526597.79</v>
      </c>
      <c r="R954" s="1168">
        <v>522385.02</v>
      </c>
      <c r="S954" s="1168">
        <v>518172.25</v>
      </c>
      <c r="T954" s="1168">
        <v>513959.48</v>
      </c>
      <c r="U954" s="567"/>
      <c r="V954" s="567">
        <f t="shared" si="476"/>
        <v>539236.10000000009</v>
      </c>
      <c r="W954" s="1084"/>
      <c r="X954" s="1085"/>
      <c r="Y954" s="591">
        <f t="shared" si="478"/>
        <v>0</v>
      </c>
      <c r="Z954" s="899">
        <f t="shared" si="478"/>
        <v>0</v>
      </c>
      <c r="AA954" s="899">
        <f t="shared" si="478"/>
        <v>513959.48</v>
      </c>
      <c r="AB954" s="1080">
        <f t="shared" si="437"/>
        <v>0</v>
      </c>
      <c r="AC954" s="1079">
        <f t="shared" si="438"/>
        <v>0</v>
      </c>
      <c r="AD954" s="899">
        <f t="shared" si="451"/>
        <v>0</v>
      </c>
      <c r="AE954" s="903">
        <f t="shared" si="444"/>
        <v>0</v>
      </c>
      <c r="AF954" s="1080">
        <f t="shared" si="445"/>
        <v>0</v>
      </c>
      <c r="AG954" s="1081">
        <f t="shared" si="439"/>
        <v>0</v>
      </c>
      <c r="AH954" s="1079">
        <f t="shared" si="440"/>
        <v>0</v>
      </c>
      <c r="AI954" s="901">
        <f t="shared" si="473"/>
        <v>0</v>
      </c>
      <c r="AJ954" s="899">
        <f t="shared" si="473"/>
        <v>0</v>
      </c>
      <c r="AK954" s="899">
        <f t="shared" si="473"/>
        <v>539236.10000000009</v>
      </c>
      <c r="AL954" s="1080">
        <f t="shared" si="441"/>
        <v>0</v>
      </c>
      <c r="AM954" s="1079">
        <f t="shared" si="442"/>
        <v>0</v>
      </c>
      <c r="AN954" s="899">
        <f t="shared" si="474"/>
        <v>0</v>
      </c>
      <c r="AO954" s="899">
        <f t="shared" si="475"/>
        <v>0</v>
      </c>
      <c r="AP954" s="899">
        <f t="shared" si="443"/>
        <v>0</v>
      </c>
      <c r="AQ954" s="1081">
        <f t="shared" si="477"/>
        <v>0</v>
      </c>
      <c r="AR954" s="1079">
        <f t="shared" si="479"/>
        <v>0</v>
      </c>
      <c r="AS954" s="153"/>
      <c r="AT954" s="1082"/>
      <c r="AU954" s="523"/>
      <c r="AV954" s="1083" t="str">
        <f t="shared" si="480"/>
        <v>CA</v>
      </c>
      <c r="AW954" s="1083" t="str">
        <f t="shared" si="480"/>
        <v>CL</v>
      </c>
      <c r="AX954" s="1083" t="str">
        <f t="shared" si="480"/>
        <v>AIC</v>
      </c>
      <c r="AY954" s="1083" t="str">
        <f t="shared" si="471"/>
        <v>ERB</v>
      </c>
      <c r="AZ954" s="1083" t="str">
        <f t="shared" si="471"/>
        <v>GRB</v>
      </c>
      <c r="BA954" s="1083" t="str">
        <f t="shared" si="471"/>
        <v>Non-Op</v>
      </c>
      <c r="BC954" s="623"/>
      <c r="BD954" s="623"/>
      <c r="BF954" s="623"/>
      <c r="BG954" s="623"/>
      <c r="BH954" s="623"/>
      <c r="BI954" s="623"/>
      <c r="BJ954" s="623"/>
      <c r="BK954" s="623"/>
      <c r="BL954" s="623"/>
      <c r="BN954" s="634"/>
    </row>
    <row r="955" spans="1:66" s="638" customFormat="1" ht="12" customHeight="1">
      <c r="A955" s="643">
        <v>19000001</v>
      </c>
      <c r="B955" s="644" t="s">
        <v>4191</v>
      </c>
      <c r="C955" s="634" t="s">
        <v>2191</v>
      </c>
      <c r="D955" s="635" t="s">
        <v>1384</v>
      </c>
      <c r="E955" s="635"/>
      <c r="F955" s="683">
        <v>43070</v>
      </c>
      <c r="G955" s="635"/>
      <c r="H955" s="1168">
        <v>14524107.57</v>
      </c>
      <c r="I955" s="1168">
        <v>16878229.620000001</v>
      </c>
      <c r="J955" s="1168">
        <v>19063093.77</v>
      </c>
      <c r="K955" s="1168">
        <v>19468051.890000001</v>
      </c>
      <c r="L955" s="1168">
        <v>19307557.289999999</v>
      </c>
      <c r="M955" s="1168">
        <v>18723769.68</v>
      </c>
      <c r="N955" s="1168">
        <v>17562796.440000001</v>
      </c>
      <c r="O955" s="1168">
        <v>18011421.329999998</v>
      </c>
      <c r="P955" s="1168">
        <v>18170478.690000001</v>
      </c>
      <c r="Q955" s="1168">
        <v>18211268.25</v>
      </c>
      <c r="R955" s="1168">
        <v>4487916.72</v>
      </c>
      <c r="S955" s="1168">
        <v>7030131.1500000004</v>
      </c>
      <c r="T955" s="1168">
        <v>8503871.6699999999</v>
      </c>
      <c r="U955" s="567"/>
      <c r="V955" s="567">
        <f t="shared" si="476"/>
        <v>15702392.037500001</v>
      </c>
      <c r="W955" s="1090"/>
      <c r="X955" s="1091"/>
      <c r="Y955" s="591">
        <f t="shared" si="478"/>
        <v>0</v>
      </c>
      <c r="Z955" s="899">
        <f t="shared" si="478"/>
        <v>0</v>
      </c>
      <c r="AA955" s="899">
        <f t="shared" si="478"/>
        <v>0</v>
      </c>
      <c r="AB955" s="1080">
        <f t="shared" ref="AB955:AB1018" si="481">T955-SUM(Y955:AA955)</f>
        <v>8503871.6699999999</v>
      </c>
      <c r="AC955" s="1079">
        <f t="shared" ref="AC955:AC1018" si="482">T955-SUM(Y955:AA955)-AB955</f>
        <v>0</v>
      </c>
      <c r="AD955" s="899">
        <f t="shared" si="451"/>
        <v>0</v>
      </c>
      <c r="AE955" s="903">
        <f t="shared" si="444"/>
        <v>0</v>
      </c>
      <c r="AF955" s="1080">
        <f t="shared" si="445"/>
        <v>8503871.6699999999</v>
      </c>
      <c r="AG955" s="1081">
        <f t="shared" ref="AG955:AG1018" si="483">SUM(AD955:AF955)</f>
        <v>8503871.6699999999</v>
      </c>
      <c r="AH955" s="1079">
        <f t="shared" ref="AH955:AH1018" si="484">AG955-AB955</f>
        <v>0</v>
      </c>
      <c r="AI955" s="901">
        <f t="shared" si="473"/>
        <v>0</v>
      </c>
      <c r="AJ955" s="899">
        <f t="shared" si="473"/>
        <v>0</v>
      </c>
      <c r="AK955" s="899">
        <f t="shared" si="473"/>
        <v>0</v>
      </c>
      <c r="AL955" s="1080">
        <f t="shared" ref="AL955:AL1018" si="485">V955-SUM(AI955:AK955)</f>
        <v>15702392.037500001</v>
      </c>
      <c r="AM955" s="1079">
        <f t="shared" ref="AM955:AM1018" si="486">V955-SUM(AI955:AK955)-AL955</f>
        <v>0</v>
      </c>
      <c r="AN955" s="899">
        <f t="shared" si="474"/>
        <v>0</v>
      </c>
      <c r="AO955" s="899">
        <f t="shared" si="475"/>
        <v>0</v>
      </c>
      <c r="AP955" s="899">
        <f t="shared" ref="AP955:AP1018" si="487">IF($D955=AP$5,$V955,IF($D955=AP$4, $V955*$AL$2,0))</f>
        <v>15702392.037500001</v>
      </c>
      <c r="AQ955" s="1081">
        <f t="shared" si="477"/>
        <v>15702392.037500001</v>
      </c>
      <c r="AR955" s="1079">
        <f t="shared" si="479"/>
        <v>0</v>
      </c>
      <c r="AS955" s="153"/>
      <c r="AT955" s="1082" t="s">
        <v>2784</v>
      </c>
      <c r="AU955" s="523"/>
      <c r="AV955" s="1083" t="str">
        <f t="shared" si="480"/>
        <v>CA</v>
      </c>
      <c r="AW955" s="1083" t="str">
        <f t="shared" si="480"/>
        <v>CL</v>
      </c>
      <c r="AX955" s="1083" t="str">
        <f t="shared" si="480"/>
        <v>AIC</v>
      </c>
      <c r="AY955" s="1083" t="str">
        <f t="shared" si="471"/>
        <v>ERB</v>
      </c>
      <c r="AZ955" s="1083" t="str">
        <f t="shared" si="471"/>
        <v>GRB</v>
      </c>
      <c r="BA955" s="1083" t="str">
        <f t="shared" si="471"/>
        <v>Non-Op</v>
      </c>
      <c r="BC955" s="623"/>
      <c r="BD955" s="623"/>
      <c r="BF955" s="623"/>
      <c r="BG955" s="623"/>
      <c r="BH955" s="623"/>
      <c r="BI955" s="623"/>
      <c r="BJ955" s="623"/>
      <c r="BK955" s="623"/>
      <c r="BL955" s="623"/>
      <c r="BN955" s="634"/>
    </row>
    <row r="956" spans="1:66" s="638" customFormat="1" ht="12" customHeight="1">
      <c r="A956" s="643">
        <v>19000003</v>
      </c>
      <c r="B956" s="644" t="s">
        <v>4192</v>
      </c>
      <c r="C956" s="634" t="s">
        <v>2192</v>
      </c>
      <c r="D956" s="635" t="s">
        <v>3098</v>
      </c>
      <c r="E956" s="635"/>
      <c r="F956" s="634"/>
      <c r="G956" s="635"/>
      <c r="H956" s="1168">
        <v>2811918.15</v>
      </c>
      <c r="I956" s="1168">
        <v>2796548.82</v>
      </c>
      <c r="J956" s="1168">
        <v>2713631.79</v>
      </c>
      <c r="K956" s="1168">
        <v>2694269.78</v>
      </c>
      <c r="L956" s="1168">
        <v>2651824.83</v>
      </c>
      <c r="M956" s="1168">
        <v>2642492.2400000002</v>
      </c>
      <c r="N956" s="1168">
        <v>2847927.16</v>
      </c>
      <c r="O956" s="1168">
        <v>2834032.45</v>
      </c>
      <c r="P956" s="1168">
        <v>2824981.41</v>
      </c>
      <c r="Q956" s="1168">
        <v>1863295.65</v>
      </c>
      <c r="R956" s="1168">
        <v>1857777.46</v>
      </c>
      <c r="S956" s="1168">
        <v>1850564.07</v>
      </c>
      <c r="T956" s="1168">
        <v>1890953.41</v>
      </c>
      <c r="U956" s="567"/>
      <c r="V956" s="567">
        <f t="shared" si="476"/>
        <v>2494065.12</v>
      </c>
      <c r="W956" s="1084"/>
      <c r="X956" s="1085"/>
      <c r="Y956" s="591">
        <f t="shared" si="478"/>
        <v>1890953.41</v>
      </c>
      <c r="Z956" s="899">
        <f t="shared" si="478"/>
        <v>0</v>
      </c>
      <c r="AA956" s="899">
        <f t="shared" si="478"/>
        <v>0</v>
      </c>
      <c r="AB956" s="1080">
        <f t="shared" si="481"/>
        <v>0</v>
      </c>
      <c r="AC956" s="1079">
        <f t="shared" si="482"/>
        <v>0</v>
      </c>
      <c r="AD956" s="899">
        <f t="shared" si="451"/>
        <v>0</v>
      </c>
      <c r="AE956" s="903">
        <f t="shared" si="444"/>
        <v>0</v>
      </c>
      <c r="AF956" s="1080">
        <f t="shared" si="445"/>
        <v>0</v>
      </c>
      <c r="AG956" s="1081">
        <f t="shared" si="483"/>
        <v>0</v>
      </c>
      <c r="AH956" s="1079">
        <f t="shared" si="484"/>
        <v>0</v>
      </c>
      <c r="AI956" s="901">
        <f t="shared" si="473"/>
        <v>2494065.12</v>
      </c>
      <c r="AJ956" s="899">
        <f t="shared" si="473"/>
        <v>0</v>
      </c>
      <c r="AK956" s="899">
        <f t="shared" si="473"/>
        <v>0</v>
      </c>
      <c r="AL956" s="1080">
        <f t="shared" si="485"/>
        <v>0</v>
      </c>
      <c r="AM956" s="1079">
        <f t="shared" si="486"/>
        <v>0</v>
      </c>
      <c r="AN956" s="899">
        <f t="shared" si="474"/>
        <v>0</v>
      </c>
      <c r="AO956" s="899">
        <f t="shared" si="475"/>
        <v>0</v>
      </c>
      <c r="AP956" s="899">
        <f t="shared" si="487"/>
        <v>0</v>
      </c>
      <c r="AQ956" s="1081">
        <f t="shared" si="477"/>
        <v>0</v>
      </c>
      <c r="AR956" s="1079">
        <f t="shared" si="479"/>
        <v>0</v>
      </c>
      <c r="AS956" s="153"/>
      <c r="AT956" s="1082" t="s">
        <v>2778</v>
      </c>
      <c r="AU956" s="523"/>
      <c r="AV956" s="1083" t="str">
        <f t="shared" si="480"/>
        <v>CA</v>
      </c>
      <c r="AW956" s="1083" t="str">
        <f t="shared" si="480"/>
        <v>CL</v>
      </c>
      <c r="AX956" s="1083" t="str">
        <f t="shared" si="480"/>
        <v>AIC</v>
      </c>
      <c r="AY956" s="1083" t="str">
        <f t="shared" si="471"/>
        <v>ERB</v>
      </c>
      <c r="AZ956" s="1083" t="str">
        <f t="shared" si="471"/>
        <v>GRB</v>
      </c>
      <c r="BA956" s="1083" t="str">
        <f t="shared" si="471"/>
        <v>Non-Op</v>
      </c>
      <c r="BC956" s="623"/>
      <c r="BD956" s="623"/>
      <c r="BF956" s="623"/>
      <c r="BG956" s="623"/>
      <c r="BH956" s="623"/>
      <c r="BI956" s="623"/>
      <c r="BJ956" s="623"/>
      <c r="BK956" s="623"/>
      <c r="BL956" s="623"/>
      <c r="BN956" s="634"/>
    </row>
    <row r="957" spans="1:66" s="638" customFormat="1" ht="12" customHeight="1">
      <c r="A957" s="643">
        <v>19000013</v>
      </c>
      <c r="B957" s="644" t="s">
        <v>4193</v>
      </c>
      <c r="C957" s="634" t="s">
        <v>2193</v>
      </c>
      <c r="D957" s="635" t="s">
        <v>1384</v>
      </c>
      <c r="E957" s="635"/>
      <c r="F957" s="634"/>
      <c r="G957" s="635"/>
      <c r="H957" s="1168">
        <v>745411.73</v>
      </c>
      <c r="I957" s="1168">
        <v>733014.24</v>
      </c>
      <c r="J957" s="1168">
        <v>741381.99</v>
      </c>
      <c r="K957" s="1168">
        <v>733628.76</v>
      </c>
      <c r="L957" s="1168">
        <v>769189.94</v>
      </c>
      <c r="M957" s="1168">
        <v>765215.2</v>
      </c>
      <c r="N957" s="1168">
        <v>761502.15</v>
      </c>
      <c r="O957" s="1168">
        <v>758192.12</v>
      </c>
      <c r="P957" s="1168">
        <v>754742.33</v>
      </c>
      <c r="Q957" s="1168">
        <v>751381.39</v>
      </c>
      <c r="R957" s="1168">
        <v>748204.37</v>
      </c>
      <c r="S957" s="1168">
        <v>748157.07</v>
      </c>
      <c r="T957" s="1168">
        <v>741978.55</v>
      </c>
      <c r="U957" s="567"/>
      <c r="V957" s="567">
        <f t="shared" si="476"/>
        <v>750692.05833333347</v>
      </c>
      <c r="W957" s="1084"/>
      <c r="X957" s="1085"/>
      <c r="Y957" s="591">
        <f t="shared" si="478"/>
        <v>0</v>
      </c>
      <c r="Z957" s="899">
        <f t="shared" si="478"/>
        <v>0</v>
      </c>
      <c r="AA957" s="899">
        <f t="shared" si="478"/>
        <v>0</v>
      </c>
      <c r="AB957" s="1080">
        <f t="shared" si="481"/>
        <v>741978.55</v>
      </c>
      <c r="AC957" s="1079">
        <f t="shared" si="482"/>
        <v>0</v>
      </c>
      <c r="AD957" s="899">
        <f t="shared" si="451"/>
        <v>0</v>
      </c>
      <c r="AE957" s="903">
        <f t="shared" si="444"/>
        <v>0</v>
      </c>
      <c r="AF957" s="1080">
        <f t="shared" si="445"/>
        <v>741978.55</v>
      </c>
      <c r="AG957" s="1081">
        <f t="shared" si="483"/>
        <v>741978.55</v>
      </c>
      <c r="AH957" s="1079">
        <f t="shared" si="484"/>
        <v>0</v>
      </c>
      <c r="AI957" s="901">
        <f t="shared" si="473"/>
        <v>0</v>
      </c>
      <c r="AJ957" s="899">
        <f t="shared" si="473"/>
        <v>0</v>
      </c>
      <c r="AK957" s="899">
        <f t="shared" si="473"/>
        <v>0</v>
      </c>
      <c r="AL957" s="1080">
        <f t="shared" si="485"/>
        <v>750692.05833333347</v>
      </c>
      <c r="AM957" s="1079">
        <f t="shared" si="486"/>
        <v>0</v>
      </c>
      <c r="AN957" s="899">
        <f t="shared" si="474"/>
        <v>0</v>
      </c>
      <c r="AO957" s="899">
        <f t="shared" si="475"/>
        <v>0</v>
      </c>
      <c r="AP957" s="899">
        <f t="shared" si="487"/>
        <v>750692.05833333347</v>
      </c>
      <c r="AQ957" s="1081">
        <f t="shared" si="477"/>
        <v>750692.05833333347</v>
      </c>
      <c r="AR957" s="1079">
        <f t="shared" si="479"/>
        <v>0</v>
      </c>
      <c r="AS957" s="153"/>
      <c r="AT957" s="1082" t="s">
        <v>2778</v>
      </c>
      <c r="AU957" s="523"/>
      <c r="AV957" s="1083" t="str">
        <f t="shared" si="480"/>
        <v>CA</v>
      </c>
      <c r="AW957" s="1083" t="str">
        <f t="shared" si="480"/>
        <v>CL</v>
      </c>
      <c r="AX957" s="1083" t="str">
        <f t="shared" si="480"/>
        <v>AIC</v>
      </c>
      <c r="AY957" s="1083" t="str">
        <f t="shared" si="471"/>
        <v>ERB</v>
      </c>
      <c r="AZ957" s="1083" t="str">
        <f t="shared" si="471"/>
        <v>GRB</v>
      </c>
      <c r="BA957" s="1083" t="str">
        <f t="shared" si="471"/>
        <v>Non-Op</v>
      </c>
      <c r="BC957" s="623"/>
      <c r="BD957" s="623"/>
      <c r="BF957" s="623"/>
      <c r="BG957" s="623"/>
      <c r="BH957" s="623"/>
      <c r="BI957" s="623"/>
      <c r="BJ957" s="623"/>
      <c r="BK957" s="623"/>
      <c r="BL957" s="623"/>
      <c r="BN957" s="634"/>
    </row>
    <row r="958" spans="1:66" s="638" customFormat="1" ht="12" customHeight="1">
      <c r="A958" s="643">
        <v>19000032</v>
      </c>
      <c r="B958" s="644" t="s">
        <v>4194</v>
      </c>
      <c r="C958" s="634" t="s">
        <v>2194</v>
      </c>
      <c r="D958" s="635" t="s">
        <v>1384</v>
      </c>
      <c r="E958" s="635"/>
      <c r="F958" s="634"/>
      <c r="G958" s="635"/>
      <c r="H958" s="1168">
        <v>872598.84</v>
      </c>
      <c r="I958" s="1168">
        <v>3772231.54</v>
      </c>
      <c r="J958" s="1168">
        <v>3952154.14</v>
      </c>
      <c r="K958" s="1168">
        <v>2171152.36</v>
      </c>
      <c r="L958" s="1168">
        <v>924664.8</v>
      </c>
      <c r="M958" s="1168">
        <v>870675.3</v>
      </c>
      <c r="N958" s="1168">
        <v>1194812.06</v>
      </c>
      <c r="O958" s="1168">
        <v>848565.22</v>
      </c>
      <c r="P958" s="1168">
        <v>1471285.11</v>
      </c>
      <c r="Q958" s="1168">
        <v>1469075.78</v>
      </c>
      <c r="R958" s="1168">
        <v>1948062.13</v>
      </c>
      <c r="S958" s="1168">
        <v>1595871.02</v>
      </c>
      <c r="T958" s="1168">
        <v>1626164.55</v>
      </c>
      <c r="U958" s="567"/>
      <c r="V958" s="567">
        <f t="shared" si="476"/>
        <v>1788994.2629166667</v>
      </c>
      <c r="W958" s="1084"/>
      <c r="X958" s="1085"/>
      <c r="Y958" s="591">
        <f t="shared" si="478"/>
        <v>0</v>
      </c>
      <c r="Z958" s="899">
        <f t="shared" si="478"/>
        <v>0</v>
      </c>
      <c r="AA958" s="899">
        <f t="shared" si="478"/>
        <v>0</v>
      </c>
      <c r="AB958" s="1080">
        <f t="shared" si="481"/>
        <v>1626164.55</v>
      </c>
      <c r="AC958" s="1079">
        <f t="shared" si="482"/>
        <v>0</v>
      </c>
      <c r="AD958" s="899">
        <f t="shared" si="451"/>
        <v>0</v>
      </c>
      <c r="AE958" s="903">
        <f t="shared" si="444"/>
        <v>0</v>
      </c>
      <c r="AF958" s="1080">
        <f t="shared" si="445"/>
        <v>1626164.55</v>
      </c>
      <c r="AG958" s="1081">
        <f t="shared" si="483"/>
        <v>1626164.55</v>
      </c>
      <c r="AH958" s="1079">
        <f t="shared" si="484"/>
        <v>0</v>
      </c>
      <c r="AI958" s="901">
        <f t="shared" ref="AI958:AK977" si="488">IF($D958=AI$5,$V958,0)</f>
        <v>0</v>
      </c>
      <c r="AJ958" s="899">
        <f t="shared" si="488"/>
        <v>0</v>
      </c>
      <c r="AK958" s="899">
        <f t="shared" si="488"/>
        <v>0</v>
      </c>
      <c r="AL958" s="1080">
        <f t="shared" si="485"/>
        <v>1788994.2629166667</v>
      </c>
      <c r="AM958" s="1079">
        <f t="shared" si="486"/>
        <v>0</v>
      </c>
      <c r="AN958" s="899">
        <f t="shared" si="474"/>
        <v>0</v>
      </c>
      <c r="AO958" s="899">
        <f t="shared" si="475"/>
        <v>0</v>
      </c>
      <c r="AP958" s="899">
        <f t="shared" si="487"/>
        <v>1788994.2629166667</v>
      </c>
      <c r="AQ958" s="1081">
        <f t="shared" si="477"/>
        <v>1788994.2629166667</v>
      </c>
      <c r="AR958" s="1079">
        <f t="shared" si="479"/>
        <v>0</v>
      </c>
      <c r="AS958" s="153"/>
      <c r="AT958" s="1082"/>
      <c r="AU958" s="523"/>
      <c r="AV958" s="1083" t="str">
        <f t="shared" si="480"/>
        <v>CA</v>
      </c>
      <c r="AW958" s="1083" t="str">
        <f t="shared" si="480"/>
        <v>CL</v>
      </c>
      <c r="AX958" s="1083" t="str">
        <f t="shared" si="480"/>
        <v>AIC</v>
      </c>
      <c r="AY958" s="1083" t="str">
        <f t="shared" si="471"/>
        <v>ERB</v>
      </c>
      <c r="AZ958" s="1083" t="str">
        <f t="shared" si="471"/>
        <v>GRB</v>
      </c>
      <c r="BA958" s="1083" t="str">
        <f t="shared" si="471"/>
        <v>Non-Op</v>
      </c>
      <c r="BC958" s="623"/>
      <c r="BD958" s="623"/>
      <c r="BF958" s="623"/>
      <c r="BG958" s="623"/>
      <c r="BH958" s="623"/>
      <c r="BI958" s="623"/>
      <c r="BJ958" s="623"/>
      <c r="BK958" s="623"/>
      <c r="BL958" s="623"/>
      <c r="BN958" s="634"/>
    </row>
    <row r="959" spans="1:66" s="638" customFormat="1" ht="12" customHeight="1">
      <c r="A959" s="645">
        <v>19000042</v>
      </c>
      <c r="B959" s="646" t="s">
        <v>4195</v>
      </c>
      <c r="C959" s="920" t="s">
        <v>2195</v>
      </c>
      <c r="D959" s="648" t="s">
        <v>1384</v>
      </c>
      <c r="E959" s="648"/>
      <c r="F959" s="647"/>
      <c r="G959" s="648"/>
      <c r="H959" s="1168">
        <v>936962.46</v>
      </c>
      <c r="I959" s="1168">
        <v>1383877.08</v>
      </c>
      <c r="J959" s="1168">
        <v>1464776.29</v>
      </c>
      <c r="K959" s="1168">
        <v>784548.5</v>
      </c>
      <c r="L959" s="1168">
        <v>718165.68</v>
      </c>
      <c r="M959" s="1168">
        <v>773079.33</v>
      </c>
      <c r="N959" s="1168">
        <v>842677.93</v>
      </c>
      <c r="O959" s="1168">
        <v>711618.98</v>
      </c>
      <c r="P959" s="1168">
        <v>681339.71</v>
      </c>
      <c r="Q959" s="1168">
        <v>767620.96</v>
      </c>
      <c r="R959" s="1168">
        <v>939558.15</v>
      </c>
      <c r="S959" s="1168">
        <v>1243406.75</v>
      </c>
      <c r="T959" s="1168">
        <v>1387750.81</v>
      </c>
      <c r="U959" s="569"/>
      <c r="V959" s="569">
        <f t="shared" si="476"/>
        <v>956085.49958333327</v>
      </c>
      <c r="W959" s="1084"/>
      <c r="X959" s="1085"/>
      <c r="Y959" s="591">
        <f t="shared" si="478"/>
        <v>0</v>
      </c>
      <c r="Z959" s="899">
        <f t="shared" si="478"/>
        <v>0</v>
      </c>
      <c r="AA959" s="899">
        <f t="shared" si="478"/>
        <v>0</v>
      </c>
      <c r="AB959" s="1080">
        <f t="shared" si="481"/>
        <v>1387750.81</v>
      </c>
      <c r="AC959" s="1079">
        <f t="shared" si="482"/>
        <v>0</v>
      </c>
      <c r="AD959" s="899">
        <f t="shared" si="451"/>
        <v>0</v>
      </c>
      <c r="AE959" s="903">
        <f t="shared" ref="AE959:AE1022" si="489">IF($D959=AE$5,$T959,IF($D959=AE$4, $T959*$AK$2,0))</f>
        <v>0</v>
      </c>
      <c r="AF959" s="1080">
        <f t="shared" ref="AF959:AF1022" si="490">IF($D959=AF$5,$T959,IF($D959=AF$4, $T959*$AL$2,0))</f>
        <v>1387750.81</v>
      </c>
      <c r="AG959" s="1081">
        <f t="shared" si="483"/>
        <v>1387750.81</v>
      </c>
      <c r="AH959" s="1079">
        <f t="shared" si="484"/>
        <v>0</v>
      </c>
      <c r="AI959" s="901">
        <f t="shared" si="488"/>
        <v>0</v>
      </c>
      <c r="AJ959" s="899">
        <f t="shared" si="488"/>
        <v>0</v>
      </c>
      <c r="AK959" s="899">
        <f t="shared" si="488"/>
        <v>0</v>
      </c>
      <c r="AL959" s="1080">
        <f t="shared" si="485"/>
        <v>956085.49958333327</v>
      </c>
      <c r="AM959" s="1079">
        <f t="shared" si="486"/>
        <v>0</v>
      </c>
      <c r="AN959" s="899">
        <f t="shared" si="474"/>
        <v>0</v>
      </c>
      <c r="AO959" s="899">
        <f t="shared" si="475"/>
        <v>0</v>
      </c>
      <c r="AP959" s="899">
        <f t="shared" si="487"/>
        <v>956085.49958333327</v>
      </c>
      <c r="AQ959" s="1081">
        <f t="shared" si="477"/>
        <v>956085.49958333327</v>
      </c>
      <c r="AR959" s="1079">
        <f t="shared" si="479"/>
        <v>0</v>
      </c>
      <c r="AS959" s="153"/>
      <c r="AT959" s="1082" t="s">
        <v>2778</v>
      </c>
      <c r="AU959" s="523"/>
      <c r="AV959" s="1083" t="str">
        <f t="shared" si="480"/>
        <v>CA</v>
      </c>
      <c r="AW959" s="1083" t="str">
        <f t="shared" si="480"/>
        <v>CL</v>
      </c>
      <c r="AX959" s="1083" t="str">
        <f t="shared" si="480"/>
        <v>AIC</v>
      </c>
      <c r="AY959" s="1083" t="str">
        <f t="shared" si="471"/>
        <v>ERB</v>
      </c>
      <c r="AZ959" s="1083" t="str">
        <f t="shared" si="471"/>
        <v>GRB</v>
      </c>
      <c r="BA959" s="1083" t="str">
        <f t="shared" si="471"/>
        <v>Non-Op</v>
      </c>
      <c r="BC959" s="623"/>
      <c r="BD959" s="623"/>
      <c r="BF959" s="623"/>
      <c r="BG959" s="623"/>
      <c r="BH959" s="623"/>
      <c r="BI959" s="623"/>
      <c r="BJ959" s="623"/>
      <c r="BK959" s="623"/>
      <c r="BL959" s="623"/>
      <c r="BN959" s="634"/>
    </row>
    <row r="960" spans="1:66" s="638" customFormat="1" ht="12" customHeight="1">
      <c r="A960" s="643">
        <v>19000043</v>
      </c>
      <c r="B960" s="644" t="s">
        <v>4196</v>
      </c>
      <c r="C960" s="634" t="s">
        <v>2196</v>
      </c>
      <c r="D960" s="635" t="s">
        <v>1381</v>
      </c>
      <c r="E960" s="635"/>
      <c r="F960" s="634"/>
      <c r="G960" s="635"/>
      <c r="H960" s="1168">
        <v>6680512.5800000001</v>
      </c>
      <c r="I960" s="1168">
        <v>6659914.9400000004</v>
      </c>
      <c r="J960" s="1168">
        <v>6639317.2999999998</v>
      </c>
      <c r="K960" s="1168">
        <v>6618719.6600000001</v>
      </c>
      <c r="L960" s="1168">
        <v>6598122.0199999996</v>
      </c>
      <c r="M960" s="1168">
        <v>6577524.3799999999</v>
      </c>
      <c r="N960" s="1168">
        <v>6556926.7400000002</v>
      </c>
      <c r="O960" s="1168">
        <v>6536329.0999999996</v>
      </c>
      <c r="P960" s="1168">
        <v>6515731.46</v>
      </c>
      <c r="Q960" s="1168">
        <v>3625190.82</v>
      </c>
      <c r="R960" s="1168">
        <v>3604593.18</v>
      </c>
      <c r="S960" s="1168">
        <v>3583995.54</v>
      </c>
      <c r="T960" s="1168">
        <v>3563397.9</v>
      </c>
      <c r="U960" s="567"/>
      <c r="V960" s="567">
        <f t="shared" si="476"/>
        <v>5719860.0316666663</v>
      </c>
      <c r="W960" s="1084"/>
      <c r="X960" s="1085"/>
      <c r="Y960" s="591">
        <f t="shared" si="478"/>
        <v>0</v>
      </c>
      <c r="Z960" s="899">
        <f t="shared" si="478"/>
        <v>0</v>
      </c>
      <c r="AA960" s="899">
        <f t="shared" si="478"/>
        <v>3563397.9</v>
      </c>
      <c r="AB960" s="1080">
        <f t="shared" si="481"/>
        <v>0</v>
      </c>
      <c r="AC960" s="1079">
        <f t="shared" si="482"/>
        <v>0</v>
      </c>
      <c r="AD960" s="899">
        <f t="shared" si="451"/>
        <v>0</v>
      </c>
      <c r="AE960" s="903">
        <f t="shared" si="489"/>
        <v>0</v>
      </c>
      <c r="AF960" s="1080">
        <f t="shared" si="490"/>
        <v>0</v>
      </c>
      <c r="AG960" s="1081">
        <f t="shared" si="483"/>
        <v>0</v>
      </c>
      <c r="AH960" s="1079">
        <f t="shared" si="484"/>
        <v>0</v>
      </c>
      <c r="AI960" s="901">
        <f t="shared" si="488"/>
        <v>0</v>
      </c>
      <c r="AJ960" s="899">
        <f t="shared" si="488"/>
        <v>0</v>
      </c>
      <c r="AK960" s="899">
        <f t="shared" si="488"/>
        <v>5719860.0316666663</v>
      </c>
      <c r="AL960" s="1080">
        <f t="shared" si="485"/>
        <v>0</v>
      </c>
      <c r="AM960" s="1079">
        <f t="shared" si="486"/>
        <v>0</v>
      </c>
      <c r="AN960" s="899">
        <f t="shared" si="474"/>
        <v>0</v>
      </c>
      <c r="AO960" s="899">
        <f t="shared" si="475"/>
        <v>0</v>
      </c>
      <c r="AP960" s="899">
        <f t="shared" si="487"/>
        <v>0</v>
      </c>
      <c r="AQ960" s="1081">
        <f t="shared" si="477"/>
        <v>0</v>
      </c>
      <c r="AR960" s="1079">
        <f t="shared" si="479"/>
        <v>0</v>
      </c>
      <c r="AS960" s="153"/>
      <c r="AT960" s="1082" t="s">
        <v>2778</v>
      </c>
      <c r="AU960" s="523"/>
      <c r="AV960" s="1083" t="str">
        <f t="shared" si="480"/>
        <v>CA</v>
      </c>
      <c r="AW960" s="1083" t="str">
        <f t="shared" si="480"/>
        <v>CL</v>
      </c>
      <c r="AX960" s="1083" t="str">
        <f t="shared" si="480"/>
        <v>AIC</v>
      </c>
      <c r="AY960" s="1083" t="str">
        <f t="shared" si="471"/>
        <v>ERB</v>
      </c>
      <c r="AZ960" s="1083" t="str">
        <f t="shared" si="471"/>
        <v>GRB</v>
      </c>
      <c r="BA960" s="1083" t="str">
        <f t="shared" si="471"/>
        <v>Non-Op</v>
      </c>
      <c r="BC960" s="623"/>
      <c r="BD960" s="623"/>
      <c r="BF960" s="623"/>
      <c r="BG960" s="623"/>
      <c r="BH960" s="623"/>
      <c r="BI960" s="623"/>
      <c r="BJ960" s="623"/>
      <c r="BK960" s="623"/>
      <c r="BL960" s="623"/>
      <c r="BN960" s="634"/>
    </row>
    <row r="961" spans="1:66" s="638" customFormat="1" ht="12" customHeight="1">
      <c r="A961" s="687">
        <v>19000052</v>
      </c>
      <c r="B961" s="648" t="s">
        <v>4197</v>
      </c>
      <c r="C961" s="647" t="s">
        <v>2197</v>
      </c>
      <c r="D961" s="648" t="s">
        <v>1384</v>
      </c>
      <c r="E961" s="648"/>
      <c r="F961" s="647"/>
      <c r="G961" s="648"/>
      <c r="H961" s="1168">
        <v>579044.71</v>
      </c>
      <c r="I961" s="1168">
        <v>0</v>
      </c>
      <c r="J961" s="1168">
        <v>0</v>
      </c>
      <c r="K961" s="1168">
        <v>0</v>
      </c>
      <c r="L961" s="1168">
        <v>4455206.3600000003</v>
      </c>
      <c r="M961" s="1168">
        <v>2712348.15</v>
      </c>
      <c r="N961" s="1168">
        <v>955981</v>
      </c>
      <c r="O961" s="1168">
        <v>2873318.42</v>
      </c>
      <c r="P961" s="1168">
        <v>8468386.7200000007</v>
      </c>
      <c r="Q961" s="1168">
        <v>7261341.4900000002</v>
      </c>
      <c r="R961" s="1168">
        <v>10763312.560000001</v>
      </c>
      <c r="S961" s="1168">
        <v>2367517.2999999998</v>
      </c>
      <c r="T961" s="1168">
        <v>1034158.77</v>
      </c>
      <c r="U961" s="569"/>
      <c r="V961" s="569">
        <f t="shared" si="476"/>
        <v>3388667.811666667</v>
      </c>
      <c r="W961" s="1084"/>
      <c r="X961" s="1085"/>
      <c r="Y961" s="591">
        <f t="shared" si="478"/>
        <v>0</v>
      </c>
      <c r="Z961" s="899">
        <f t="shared" si="478"/>
        <v>0</v>
      </c>
      <c r="AA961" s="899">
        <f t="shared" si="478"/>
        <v>0</v>
      </c>
      <c r="AB961" s="1080">
        <f t="shared" si="481"/>
        <v>1034158.77</v>
      </c>
      <c r="AC961" s="1079">
        <f t="shared" si="482"/>
        <v>0</v>
      </c>
      <c r="AD961" s="899">
        <f t="shared" si="451"/>
        <v>0</v>
      </c>
      <c r="AE961" s="903">
        <f t="shared" si="489"/>
        <v>0</v>
      </c>
      <c r="AF961" s="1080">
        <f t="shared" si="490"/>
        <v>1034158.77</v>
      </c>
      <c r="AG961" s="1081">
        <f t="shared" si="483"/>
        <v>1034158.77</v>
      </c>
      <c r="AH961" s="1079">
        <f t="shared" si="484"/>
        <v>0</v>
      </c>
      <c r="AI961" s="901">
        <f t="shared" si="488"/>
        <v>0</v>
      </c>
      <c r="AJ961" s="899">
        <f t="shared" si="488"/>
        <v>0</v>
      </c>
      <c r="AK961" s="899">
        <f t="shared" si="488"/>
        <v>0</v>
      </c>
      <c r="AL961" s="1080">
        <f t="shared" si="485"/>
        <v>3388667.811666667</v>
      </c>
      <c r="AM961" s="1079">
        <f t="shared" si="486"/>
        <v>0</v>
      </c>
      <c r="AN961" s="899">
        <f t="shared" si="474"/>
        <v>0</v>
      </c>
      <c r="AO961" s="899">
        <f t="shared" si="475"/>
        <v>0</v>
      </c>
      <c r="AP961" s="899">
        <f t="shared" si="487"/>
        <v>3388667.811666667</v>
      </c>
      <c r="AQ961" s="1081">
        <f t="shared" si="477"/>
        <v>3388667.811666667</v>
      </c>
      <c r="AR961" s="1079">
        <f t="shared" si="479"/>
        <v>0</v>
      </c>
      <c r="AS961" s="153"/>
      <c r="AT961" s="1082" t="s">
        <v>2778</v>
      </c>
      <c r="AU961" s="523"/>
      <c r="AV961" s="1083" t="str">
        <f t="shared" si="480"/>
        <v>CA</v>
      </c>
      <c r="AW961" s="1083" t="str">
        <f t="shared" si="480"/>
        <v>CL</v>
      </c>
      <c r="AX961" s="1083" t="str">
        <f t="shared" si="480"/>
        <v>AIC</v>
      </c>
      <c r="AY961" s="1083" t="str">
        <f t="shared" si="471"/>
        <v>ERB</v>
      </c>
      <c r="AZ961" s="1083" t="str">
        <f t="shared" si="471"/>
        <v>GRB</v>
      </c>
      <c r="BA961" s="1083" t="str">
        <f t="shared" si="471"/>
        <v>Non-Op</v>
      </c>
      <c r="BC961" s="623"/>
      <c r="BD961" s="623"/>
      <c r="BF961" s="623"/>
      <c r="BG961" s="623"/>
      <c r="BH961" s="623"/>
      <c r="BI961" s="623"/>
      <c r="BJ961" s="623"/>
      <c r="BK961" s="623"/>
      <c r="BL961" s="623"/>
      <c r="BN961" s="634"/>
    </row>
    <row r="962" spans="1:66" s="638" customFormat="1" ht="12" customHeight="1">
      <c r="A962" s="643">
        <v>19000081</v>
      </c>
      <c r="B962" s="644" t="s">
        <v>4198</v>
      </c>
      <c r="C962" s="634" t="s">
        <v>2198</v>
      </c>
      <c r="D962" s="635" t="s">
        <v>1384</v>
      </c>
      <c r="E962" s="635"/>
      <c r="F962" s="634"/>
      <c r="G962" s="635"/>
      <c r="H962" s="1168">
        <v>1947409.56</v>
      </c>
      <c r="I962" s="1168">
        <v>9279606.8399999999</v>
      </c>
      <c r="J962" s="1168">
        <v>8581641.6899999995</v>
      </c>
      <c r="K962" s="1168">
        <v>6587692.6500000004</v>
      </c>
      <c r="L962" s="1168">
        <v>4536361.67</v>
      </c>
      <c r="M962" s="1168">
        <v>4449438.3</v>
      </c>
      <c r="N962" s="1168">
        <v>5056642.9800000004</v>
      </c>
      <c r="O962" s="1168">
        <v>4494961.82</v>
      </c>
      <c r="P962" s="1168">
        <v>3967547</v>
      </c>
      <c r="Q962" s="1168">
        <v>3811597.79</v>
      </c>
      <c r="R962" s="1168">
        <v>4664119.17</v>
      </c>
      <c r="S962" s="1168">
        <v>4215455.8</v>
      </c>
      <c r="T962" s="1168">
        <v>4976304.3499999996</v>
      </c>
      <c r="U962" s="567"/>
      <c r="V962" s="567">
        <f t="shared" si="476"/>
        <v>5258910.2220833329</v>
      </c>
      <c r="W962" s="1084"/>
      <c r="X962" s="1085"/>
      <c r="Y962" s="591">
        <f t="shared" si="478"/>
        <v>0</v>
      </c>
      <c r="Z962" s="899">
        <f t="shared" si="478"/>
        <v>0</v>
      </c>
      <c r="AA962" s="899">
        <f t="shared" si="478"/>
        <v>0</v>
      </c>
      <c r="AB962" s="1080">
        <f t="shared" si="481"/>
        <v>4976304.3499999996</v>
      </c>
      <c r="AC962" s="1079">
        <f t="shared" si="482"/>
        <v>0</v>
      </c>
      <c r="AD962" s="899">
        <f t="shared" si="451"/>
        <v>0</v>
      </c>
      <c r="AE962" s="903">
        <f t="shared" si="489"/>
        <v>0</v>
      </c>
      <c r="AF962" s="1080">
        <f t="shared" si="490"/>
        <v>4976304.3499999996</v>
      </c>
      <c r="AG962" s="1081">
        <f t="shared" si="483"/>
        <v>4976304.3499999996</v>
      </c>
      <c r="AH962" s="1079">
        <f t="shared" si="484"/>
        <v>0</v>
      </c>
      <c r="AI962" s="901">
        <f t="shared" si="488"/>
        <v>0</v>
      </c>
      <c r="AJ962" s="899">
        <f t="shared" si="488"/>
        <v>0</v>
      </c>
      <c r="AK962" s="899">
        <f t="shared" si="488"/>
        <v>0</v>
      </c>
      <c r="AL962" s="1080">
        <f t="shared" si="485"/>
        <v>5258910.2220833329</v>
      </c>
      <c r="AM962" s="1079">
        <f t="shared" si="486"/>
        <v>0</v>
      </c>
      <c r="AN962" s="899">
        <f t="shared" si="474"/>
        <v>0</v>
      </c>
      <c r="AO962" s="899">
        <f t="shared" si="475"/>
        <v>0</v>
      </c>
      <c r="AP962" s="899">
        <f t="shared" si="487"/>
        <v>5258910.2220833329</v>
      </c>
      <c r="AQ962" s="1081">
        <f t="shared" si="477"/>
        <v>5258910.2220833329</v>
      </c>
      <c r="AR962" s="1079">
        <f t="shared" si="479"/>
        <v>0</v>
      </c>
      <c r="AS962" s="153"/>
      <c r="AT962" s="1082"/>
      <c r="AU962" s="523"/>
      <c r="AV962" s="1083" t="str">
        <f t="shared" si="480"/>
        <v>CA</v>
      </c>
      <c r="AW962" s="1083" t="str">
        <f t="shared" si="480"/>
        <v>CL</v>
      </c>
      <c r="AX962" s="1083" t="str">
        <f t="shared" si="480"/>
        <v>AIC</v>
      </c>
      <c r="AY962" s="1083" t="str">
        <f t="shared" si="471"/>
        <v>ERB</v>
      </c>
      <c r="AZ962" s="1083" t="str">
        <f t="shared" si="471"/>
        <v>GRB</v>
      </c>
      <c r="BA962" s="1083" t="str">
        <f t="shared" si="471"/>
        <v>Non-Op</v>
      </c>
      <c r="BC962" s="623"/>
      <c r="BD962" s="623"/>
      <c r="BF962" s="623"/>
      <c r="BG962" s="623"/>
      <c r="BH962" s="623"/>
      <c r="BI962" s="623"/>
      <c r="BJ962" s="623"/>
      <c r="BK962" s="623"/>
      <c r="BL962" s="623"/>
      <c r="BN962" s="634"/>
    </row>
    <row r="963" spans="1:66" s="638" customFormat="1" ht="12" customHeight="1">
      <c r="A963" s="645">
        <v>19000091</v>
      </c>
      <c r="B963" s="646" t="s">
        <v>4199</v>
      </c>
      <c r="C963" s="647" t="s">
        <v>2199</v>
      </c>
      <c r="D963" s="648" t="s">
        <v>1384</v>
      </c>
      <c r="E963" s="648"/>
      <c r="F963" s="647"/>
      <c r="G963" s="648"/>
      <c r="H963" s="1168">
        <v>1728494.33</v>
      </c>
      <c r="I963" s="1168">
        <v>2655497.33</v>
      </c>
      <c r="J963" s="1168">
        <v>2955720.3</v>
      </c>
      <c r="K963" s="1168">
        <v>5411637.8499999996</v>
      </c>
      <c r="L963" s="1168">
        <v>4864570.41</v>
      </c>
      <c r="M963" s="1168">
        <v>5032533.2699999996</v>
      </c>
      <c r="N963" s="1168">
        <v>6333360.1200000001</v>
      </c>
      <c r="O963" s="1168">
        <v>5626889.9299999997</v>
      </c>
      <c r="P963" s="1168">
        <v>4180126.51</v>
      </c>
      <c r="Q963" s="1168">
        <v>5194045.8499999996</v>
      </c>
      <c r="R963" s="1168">
        <v>4552680.92</v>
      </c>
      <c r="S963" s="1168">
        <v>5074652.3499999996</v>
      </c>
      <c r="T963" s="1168">
        <v>4877329.07</v>
      </c>
      <c r="U963" s="569"/>
      <c r="V963" s="569">
        <f t="shared" si="476"/>
        <v>4598718.8783333339</v>
      </c>
      <c r="W963" s="1084"/>
      <c r="X963" s="1085"/>
      <c r="Y963" s="591">
        <f t="shared" si="478"/>
        <v>0</v>
      </c>
      <c r="Z963" s="899">
        <f t="shared" si="478"/>
        <v>0</v>
      </c>
      <c r="AA963" s="899">
        <f t="shared" si="478"/>
        <v>0</v>
      </c>
      <c r="AB963" s="1080">
        <f t="shared" si="481"/>
        <v>4877329.07</v>
      </c>
      <c r="AC963" s="1079">
        <f t="shared" si="482"/>
        <v>0</v>
      </c>
      <c r="AD963" s="899">
        <f t="shared" si="451"/>
        <v>0</v>
      </c>
      <c r="AE963" s="903">
        <f t="shared" si="489"/>
        <v>0</v>
      </c>
      <c r="AF963" s="1080">
        <f t="shared" si="490"/>
        <v>4877329.07</v>
      </c>
      <c r="AG963" s="1081">
        <f t="shared" si="483"/>
        <v>4877329.07</v>
      </c>
      <c r="AH963" s="1079">
        <f t="shared" si="484"/>
        <v>0</v>
      </c>
      <c r="AI963" s="901">
        <f t="shared" si="488"/>
        <v>0</v>
      </c>
      <c r="AJ963" s="899">
        <f t="shared" si="488"/>
        <v>0</v>
      </c>
      <c r="AK963" s="899">
        <f t="shared" si="488"/>
        <v>0</v>
      </c>
      <c r="AL963" s="1080">
        <f t="shared" si="485"/>
        <v>4598718.8783333339</v>
      </c>
      <c r="AM963" s="1079">
        <f t="shared" si="486"/>
        <v>0</v>
      </c>
      <c r="AN963" s="899">
        <f t="shared" si="474"/>
        <v>0</v>
      </c>
      <c r="AO963" s="899">
        <f t="shared" si="475"/>
        <v>0</v>
      </c>
      <c r="AP963" s="899">
        <f t="shared" si="487"/>
        <v>4598718.8783333339</v>
      </c>
      <c r="AQ963" s="1081">
        <f t="shared" si="477"/>
        <v>4598718.8783333339</v>
      </c>
      <c r="AR963" s="1079">
        <f t="shared" si="479"/>
        <v>0</v>
      </c>
      <c r="AS963" s="153"/>
      <c r="AT963" s="1082"/>
      <c r="AU963" s="523"/>
      <c r="AV963" s="1083" t="str">
        <f t="shared" si="480"/>
        <v>CA</v>
      </c>
      <c r="AW963" s="1083" t="str">
        <f t="shared" si="480"/>
        <v>CL</v>
      </c>
      <c r="AX963" s="1083" t="str">
        <f t="shared" si="480"/>
        <v>AIC</v>
      </c>
      <c r="AY963" s="1083" t="str">
        <f t="shared" si="471"/>
        <v>ERB</v>
      </c>
      <c r="AZ963" s="1083" t="str">
        <f t="shared" si="471"/>
        <v>GRB</v>
      </c>
      <c r="BA963" s="1083" t="str">
        <f t="shared" si="471"/>
        <v>Non-Op</v>
      </c>
      <c r="BC963" s="623"/>
      <c r="BD963" s="623"/>
      <c r="BF963" s="623"/>
      <c r="BG963" s="623"/>
      <c r="BH963" s="623"/>
      <c r="BI963" s="623"/>
      <c r="BJ963" s="623"/>
      <c r="BK963" s="623"/>
      <c r="BL963" s="623"/>
      <c r="BN963" s="634"/>
    </row>
    <row r="964" spans="1:66" s="638" customFormat="1" ht="12" customHeight="1">
      <c r="A964" s="568">
        <v>19000093</v>
      </c>
      <c r="B964" s="566" t="s">
        <v>4200</v>
      </c>
      <c r="C964" s="634" t="s">
        <v>2200</v>
      </c>
      <c r="D964" s="635" t="s">
        <v>3098</v>
      </c>
      <c r="E964" s="635"/>
      <c r="F964" s="634"/>
      <c r="G964" s="635"/>
      <c r="H964" s="1168">
        <v>4714187.95</v>
      </c>
      <c r="I964" s="1168">
        <v>4850236.1500000004</v>
      </c>
      <c r="J964" s="1168">
        <v>4995273.3</v>
      </c>
      <c r="K964" s="1168">
        <v>5267604.54</v>
      </c>
      <c r="L964" s="1168">
        <v>5599302.2400000002</v>
      </c>
      <c r="M964" s="1168">
        <v>5743861.5300000003</v>
      </c>
      <c r="N964" s="1168">
        <v>5860039.46</v>
      </c>
      <c r="O964" s="1168">
        <v>5713588.79</v>
      </c>
      <c r="P964" s="1168">
        <v>5602016.8600000003</v>
      </c>
      <c r="Q964" s="1168">
        <v>3761927.9</v>
      </c>
      <c r="R964" s="1168">
        <v>3821775.87</v>
      </c>
      <c r="S964" s="1168">
        <v>3893662.38</v>
      </c>
      <c r="T964" s="1168">
        <v>3751568.05</v>
      </c>
      <c r="U964" s="567"/>
      <c r="V964" s="567">
        <f t="shared" si="476"/>
        <v>4945180.585</v>
      </c>
      <c r="W964" s="1084"/>
      <c r="X964" s="1085"/>
      <c r="Y964" s="591">
        <f t="shared" si="478"/>
        <v>3751568.05</v>
      </c>
      <c r="Z964" s="899">
        <f t="shared" si="478"/>
        <v>0</v>
      </c>
      <c r="AA964" s="899">
        <f t="shared" si="478"/>
        <v>0</v>
      </c>
      <c r="AB964" s="1080">
        <f t="shared" si="481"/>
        <v>0</v>
      </c>
      <c r="AC964" s="1079">
        <f t="shared" si="482"/>
        <v>0</v>
      </c>
      <c r="AD964" s="899">
        <f t="shared" si="451"/>
        <v>0</v>
      </c>
      <c r="AE964" s="903">
        <f t="shared" si="489"/>
        <v>0</v>
      </c>
      <c r="AF964" s="1080">
        <f t="shared" si="490"/>
        <v>0</v>
      </c>
      <c r="AG964" s="1081">
        <f t="shared" si="483"/>
        <v>0</v>
      </c>
      <c r="AH964" s="1079">
        <f t="shared" si="484"/>
        <v>0</v>
      </c>
      <c r="AI964" s="901">
        <f t="shared" si="488"/>
        <v>4945180.585</v>
      </c>
      <c r="AJ964" s="899">
        <f t="shared" si="488"/>
        <v>0</v>
      </c>
      <c r="AK964" s="899">
        <f t="shared" si="488"/>
        <v>0</v>
      </c>
      <c r="AL964" s="1080">
        <f t="shared" si="485"/>
        <v>0</v>
      </c>
      <c r="AM964" s="1079">
        <f t="shared" si="486"/>
        <v>0</v>
      </c>
      <c r="AN964" s="899">
        <f t="shared" si="474"/>
        <v>0</v>
      </c>
      <c r="AO964" s="899">
        <f t="shared" si="475"/>
        <v>0</v>
      </c>
      <c r="AP964" s="899">
        <f t="shared" si="487"/>
        <v>0</v>
      </c>
      <c r="AQ964" s="1081">
        <f t="shared" si="477"/>
        <v>0</v>
      </c>
      <c r="AR964" s="1079">
        <f t="shared" si="479"/>
        <v>0</v>
      </c>
      <c r="AS964" s="153"/>
      <c r="AT964" s="1082"/>
      <c r="AU964" s="523"/>
      <c r="AV964" s="1083" t="str">
        <f t="shared" si="480"/>
        <v>CA</v>
      </c>
      <c r="AW964" s="1083" t="str">
        <f t="shared" si="480"/>
        <v>CL</v>
      </c>
      <c r="AX964" s="1083" t="str">
        <f t="shared" si="480"/>
        <v>AIC</v>
      </c>
      <c r="AY964" s="1083" t="str">
        <f t="shared" si="471"/>
        <v>ERB</v>
      </c>
      <c r="AZ964" s="1083" t="str">
        <f t="shared" si="471"/>
        <v>GRB</v>
      </c>
      <c r="BA964" s="1083" t="str">
        <f t="shared" si="471"/>
        <v>Non-Op</v>
      </c>
      <c r="BC964" s="623"/>
      <c r="BD964" s="623"/>
      <c r="BF964" s="623"/>
      <c r="BG964" s="623"/>
      <c r="BH964" s="623"/>
      <c r="BI964" s="623"/>
      <c r="BJ964" s="623"/>
      <c r="BK964" s="623"/>
      <c r="BL964" s="623"/>
      <c r="BN964" s="634"/>
    </row>
    <row r="965" spans="1:66" s="638" customFormat="1" ht="12" customHeight="1">
      <c r="A965" s="601">
        <v>19000103</v>
      </c>
      <c r="B965" s="609" t="s">
        <v>4201</v>
      </c>
      <c r="C965" s="639" t="s">
        <v>2201</v>
      </c>
      <c r="D965" s="640" t="s">
        <v>3098</v>
      </c>
      <c r="E965" s="640"/>
      <c r="F965" s="639"/>
      <c r="G965" s="640"/>
      <c r="H965" s="1168">
        <v>1119004.3700000001</v>
      </c>
      <c r="I965" s="1168">
        <v>1302733.9099999999</v>
      </c>
      <c r="J965" s="1168">
        <v>1204904.58</v>
      </c>
      <c r="K965" s="1168">
        <v>1254550.99</v>
      </c>
      <c r="L965" s="1168">
        <v>1320168.08</v>
      </c>
      <c r="M965" s="1168">
        <v>1270762.68</v>
      </c>
      <c r="N965" s="1168">
        <v>1228126.07</v>
      </c>
      <c r="O965" s="1168">
        <v>1285328.3400000001</v>
      </c>
      <c r="P965" s="1168">
        <v>1288832.6599999999</v>
      </c>
      <c r="Q965" s="1168">
        <v>889535.16</v>
      </c>
      <c r="R965" s="1168">
        <v>952705.05</v>
      </c>
      <c r="S965" s="1168">
        <v>961245.02</v>
      </c>
      <c r="T965" s="1168">
        <v>884831.47</v>
      </c>
      <c r="U965" s="606"/>
      <c r="V965" s="606">
        <f t="shared" si="476"/>
        <v>1163400.8716666668</v>
      </c>
      <c r="W965" s="1084"/>
      <c r="X965" s="1085"/>
      <c r="Y965" s="591">
        <f t="shared" si="478"/>
        <v>884831.47</v>
      </c>
      <c r="Z965" s="899">
        <f t="shared" si="478"/>
        <v>0</v>
      </c>
      <c r="AA965" s="899">
        <f t="shared" si="478"/>
        <v>0</v>
      </c>
      <c r="AB965" s="1080">
        <f t="shared" si="481"/>
        <v>0</v>
      </c>
      <c r="AC965" s="1079">
        <f t="shared" si="482"/>
        <v>0</v>
      </c>
      <c r="AD965" s="899">
        <f t="shared" si="451"/>
        <v>0</v>
      </c>
      <c r="AE965" s="903">
        <f t="shared" si="489"/>
        <v>0</v>
      </c>
      <c r="AF965" s="1080">
        <f t="shared" si="490"/>
        <v>0</v>
      </c>
      <c r="AG965" s="1081">
        <f t="shared" si="483"/>
        <v>0</v>
      </c>
      <c r="AH965" s="1079">
        <f t="shared" si="484"/>
        <v>0</v>
      </c>
      <c r="AI965" s="901">
        <f t="shared" si="488"/>
        <v>1163400.8716666668</v>
      </c>
      <c r="AJ965" s="899">
        <f t="shared" si="488"/>
        <v>0</v>
      </c>
      <c r="AK965" s="899">
        <f t="shared" si="488"/>
        <v>0</v>
      </c>
      <c r="AL965" s="1080">
        <f t="shared" si="485"/>
        <v>0</v>
      </c>
      <c r="AM965" s="1079">
        <f t="shared" si="486"/>
        <v>0</v>
      </c>
      <c r="AN965" s="899">
        <f t="shared" si="474"/>
        <v>0</v>
      </c>
      <c r="AO965" s="899">
        <f t="shared" si="475"/>
        <v>0</v>
      </c>
      <c r="AP965" s="899">
        <f t="shared" si="487"/>
        <v>0</v>
      </c>
      <c r="AQ965" s="1081">
        <f t="shared" si="477"/>
        <v>0</v>
      </c>
      <c r="AR965" s="1079">
        <f t="shared" si="479"/>
        <v>0</v>
      </c>
      <c r="AS965" s="153"/>
      <c r="AT965" s="1082"/>
      <c r="AU965" s="523"/>
      <c r="AV965" s="1083" t="str">
        <f t="shared" si="480"/>
        <v>CA</v>
      </c>
      <c r="AW965" s="1083" t="str">
        <f t="shared" si="480"/>
        <v>CL</v>
      </c>
      <c r="AX965" s="1083" t="str">
        <f t="shared" si="480"/>
        <v>AIC</v>
      </c>
      <c r="AY965" s="1083" t="str">
        <f t="shared" si="471"/>
        <v>ERB</v>
      </c>
      <c r="AZ965" s="1083" t="str">
        <f t="shared" si="471"/>
        <v>GRB</v>
      </c>
      <c r="BA965" s="1083" t="str">
        <f t="shared" si="471"/>
        <v>Non-Op</v>
      </c>
      <c r="BC965" s="623"/>
      <c r="BD965" s="623"/>
      <c r="BF965" s="623"/>
      <c r="BG965" s="623"/>
      <c r="BH965" s="623"/>
      <c r="BI965" s="623"/>
      <c r="BJ965" s="623"/>
      <c r="BK965" s="623"/>
      <c r="BL965" s="623"/>
      <c r="BN965" s="634"/>
    </row>
    <row r="966" spans="1:66" s="638" customFormat="1" ht="12" customHeight="1">
      <c r="A966" s="643">
        <v>19000111</v>
      </c>
      <c r="B966" s="644" t="s">
        <v>4202</v>
      </c>
      <c r="C966" s="634" t="s">
        <v>2202</v>
      </c>
      <c r="D966" s="635" t="s">
        <v>3098</v>
      </c>
      <c r="E966" s="635"/>
      <c r="F966" s="634"/>
      <c r="G966" s="635"/>
      <c r="H966" s="1171">
        <v>633942.79</v>
      </c>
      <c r="I966" s="1171">
        <v>619707.41</v>
      </c>
      <c r="J966" s="1171">
        <v>602330.96</v>
      </c>
      <c r="K966" s="1171">
        <v>589702.81999999995</v>
      </c>
      <c r="L966" s="1171">
        <v>609184.64</v>
      </c>
      <c r="M966" s="1171">
        <v>598941.68000000005</v>
      </c>
      <c r="N966" s="1171">
        <v>586942.51</v>
      </c>
      <c r="O966" s="1171">
        <v>585240.57999999996</v>
      </c>
      <c r="P966" s="1171">
        <v>572021.27</v>
      </c>
      <c r="Q966" s="1171">
        <v>226783.97</v>
      </c>
      <c r="R966" s="1171">
        <v>219508.7</v>
      </c>
      <c r="S966" s="1171">
        <v>215226.17</v>
      </c>
      <c r="T966" s="1171">
        <v>358480.3</v>
      </c>
      <c r="U966" s="567"/>
      <c r="V966" s="567">
        <f t="shared" si="476"/>
        <v>493483.52125000005</v>
      </c>
      <c r="W966" s="1084"/>
      <c r="X966" s="1085"/>
      <c r="Y966" s="591">
        <f t="shared" si="478"/>
        <v>358480.3</v>
      </c>
      <c r="Z966" s="899">
        <f t="shared" si="478"/>
        <v>0</v>
      </c>
      <c r="AA966" s="899">
        <f t="shared" si="478"/>
        <v>0</v>
      </c>
      <c r="AB966" s="1080">
        <f t="shared" si="481"/>
        <v>0</v>
      </c>
      <c r="AC966" s="1079">
        <f t="shared" si="482"/>
        <v>0</v>
      </c>
      <c r="AD966" s="899">
        <f t="shared" si="451"/>
        <v>0</v>
      </c>
      <c r="AE966" s="903">
        <f t="shared" si="489"/>
        <v>0</v>
      </c>
      <c r="AF966" s="1080">
        <f t="shared" si="490"/>
        <v>0</v>
      </c>
      <c r="AG966" s="1081">
        <f t="shared" si="483"/>
        <v>0</v>
      </c>
      <c r="AH966" s="1079">
        <f t="shared" si="484"/>
        <v>0</v>
      </c>
      <c r="AI966" s="901">
        <f t="shared" si="488"/>
        <v>493483.52125000005</v>
      </c>
      <c r="AJ966" s="899">
        <f t="shared" si="488"/>
        <v>0</v>
      </c>
      <c r="AK966" s="899">
        <f t="shared" si="488"/>
        <v>0</v>
      </c>
      <c r="AL966" s="1080">
        <f t="shared" si="485"/>
        <v>0</v>
      </c>
      <c r="AM966" s="1079">
        <f t="shared" si="486"/>
        <v>0</v>
      </c>
      <c r="AN966" s="899">
        <f t="shared" si="474"/>
        <v>0</v>
      </c>
      <c r="AO966" s="899">
        <f t="shared" si="475"/>
        <v>0</v>
      </c>
      <c r="AP966" s="899">
        <f t="shared" si="487"/>
        <v>0</v>
      </c>
      <c r="AQ966" s="1081">
        <f t="shared" si="477"/>
        <v>0</v>
      </c>
      <c r="AR966" s="1079">
        <f t="shared" si="479"/>
        <v>0</v>
      </c>
      <c r="AS966" s="153"/>
      <c r="AT966" s="1082"/>
      <c r="AU966" s="523"/>
      <c r="AV966" s="1083" t="str">
        <f t="shared" si="480"/>
        <v>CA</v>
      </c>
      <c r="AW966" s="1083" t="str">
        <f t="shared" si="480"/>
        <v>CL</v>
      </c>
      <c r="AX966" s="1083" t="str">
        <f t="shared" si="480"/>
        <v>AIC</v>
      </c>
      <c r="AY966" s="1083" t="str">
        <f t="shared" si="471"/>
        <v>ERB</v>
      </c>
      <c r="AZ966" s="1083" t="str">
        <f t="shared" si="471"/>
        <v>GRB</v>
      </c>
      <c r="BA966" s="1083" t="str">
        <f t="shared" si="471"/>
        <v>Non-Op</v>
      </c>
      <c r="BC966" s="623"/>
      <c r="BD966" s="623"/>
      <c r="BF966" s="623"/>
      <c r="BG966" s="623"/>
      <c r="BH966" s="623"/>
      <c r="BI966" s="623"/>
      <c r="BJ966" s="623"/>
      <c r="BK966" s="623"/>
      <c r="BL966" s="623"/>
      <c r="BN966" s="634"/>
    </row>
    <row r="967" spans="1:66" s="638" customFormat="1" ht="12" customHeight="1">
      <c r="A967" s="643">
        <v>19000112</v>
      </c>
      <c r="B967" s="644" t="s">
        <v>4203</v>
      </c>
      <c r="C967" s="634" t="s">
        <v>2203</v>
      </c>
      <c r="D967" s="640" t="s">
        <v>1383</v>
      </c>
      <c r="E967" s="635"/>
      <c r="F967" s="634"/>
      <c r="G967" s="635"/>
      <c r="H967" s="1168">
        <v>3778.39</v>
      </c>
      <c r="I967" s="1168">
        <v>3778.39</v>
      </c>
      <c r="J967" s="1168">
        <v>3778.39</v>
      </c>
      <c r="K967" s="1168">
        <v>3778.39</v>
      </c>
      <c r="L967" s="1168">
        <v>3778.39</v>
      </c>
      <c r="M967" s="1168">
        <v>3778.39</v>
      </c>
      <c r="N967" s="1168">
        <v>3778.39</v>
      </c>
      <c r="O967" s="1168">
        <v>3778.39</v>
      </c>
      <c r="P967" s="1168">
        <v>3778.39</v>
      </c>
      <c r="Q967" s="1168">
        <v>0.39</v>
      </c>
      <c r="R967" s="1168">
        <v>0.39</v>
      </c>
      <c r="S967" s="1168">
        <v>0.39</v>
      </c>
      <c r="T967" s="1168">
        <v>0</v>
      </c>
      <c r="U967" s="567"/>
      <c r="V967" s="567">
        <f t="shared" si="476"/>
        <v>2676.4570833333332</v>
      </c>
      <c r="W967" s="1084"/>
      <c r="X967" s="1085" t="s">
        <v>2204</v>
      </c>
      <c r="Y967" s="591">
        <f t="shared" si="478"/>
        <v>0</v>
      </c>
      <c r="Z967" s="899">
        <f t="shared" si="478"/>
        <v>0</v>
      </c>
      <c r="AA967" s="899">
        <f t="shared" si="478"/>
        <v>0</v>
      </c>
      <c r="AB967" s="1080">
        <f t="shared" si="481"/>
        <v>0</v>
      </c>
      <c r="AC967" s="1079">
        <f t="shared" si="482"/>
        <v>0</v>
      </c>
      <c r="AD967" s="899">
        <f t="shared" si="451"/>
        <v>0</v>
      </c>
      <c r="AE967" s="903">
        <f t="shared" si="489"/>
        <v>0</v>
      </c>
      <c r="AF967" s="1080">
        <f t="shared" si="490"/>
        <v>0</v>
      </c>
      <c r="AG967" s="1081">
        <f t="shared" si="483"/>
        <v>0</v>
      </c>
      <c r="AH967" s="1079">
        <f t="shared" si="484"/>
        <v>0</v>
      </c>
      <c r="AI967" s="901">
        <f t="shared" si="488"/>
        <v>0</v>
      </c>
      <c r="AJ967" s="899">
        <f t="shared" si="488"/>
        <v>0</v>
      </c>
      <c r="AK967" s="899">
        <f t="shared" si="488"/>
        <v>0</v>
      </c>
      <c r="AL967" s="1080">
        <f t="shared" si="485"/>
        <v>2676.4570833333332</v>
      </c>
      <c r="AM967" s="1079">
        <f t="shared" si="486"/>
        <v>0</v>
      </c>
      <c r="AN967" s="899">
        <f t="shared" si="474"/>
        <v>0</v>
      </c>
      <c r="AO967" s="899">
        <f t="shared" si="475"/>
        <v>2676.4570833333332</v>
      </c>
      <c r="AP967" s="899">
        <f t="shared" si="487"/>
        <v>0</v>
      </c>
      <c r="AQ967" s="1081">
        <f t="shared" si="477"/>
        <v>2676.4570833333332</v>
      </c>
      <c r="AR967" s="1079">
        <f t="shared" si="479"/>
        <v>0</v>
      </c>
      <c r="AS967" s="153"/>
      <c r="AT967" s="1082"/>
      <c r="AU967" s="523"/>
      <c r="AV967" s="1083" t="str">
        <f t="shared" si="480"/>
        <v>CA</v>
      </c>
      <c r="AW967" s="1083" t="str">
        <f t="shared" si="480"/>
        <v>CL</v>
      </c>
      <c r="AX967" s="1083" t="str">
        <f t="shared" si="480"/>
        <v>AIC</v>
      </c>
      <c r="AY967" s="1083" t="str">
        <f t="shared" si="471"/>
        <v>ERB</v>
      </c>
      <c r="AZ967" s="1083" t="str">
        <f t="shared" si="471"/>
        <v>GRB</v>
      </c>
      <c r="BA967" s="1083" t="str">
        <f t="shared" si="471"/>
        <v>Non-Op</v>
      </c>
      <c r="BC967" s="623"/>
      <c r="BD967" s="623"/>
      <c r="BF967" s="623"/>
      <c r="BG967" s="623"/>
      <c r="BH967" s="623"/>
      <c r="BI967" s="623"/>
      <c r="BJ967" s="623"/>
      <c r="BK967" s="623"/>
      <c r="BL967" s="623"/>
      <c r="BN967" s="634"/>
    </row>
    <row r="968" spans="1:66" s="638" customFormat="1" ht="12" customHeight="1">
      <c r="A968" s="651" t="s">
        <v>2205</v>
      </c>
      <c r="B968" s="660" t="s">
        <v>2205</v>
      </c>
      <c r="C968" s="639" t="s">
        <v>2206</v>
      </c>
      <c r="D968" s="640" t="s">
        <v>3097</v>
      </c>
      <c r="E968" s="640"/>
      <c r="F968" s="653">
        <v>43221</v>
      </c>
      <c r="G968" s="640"/>
      <c r="H968" s="1171">
        <v>194299.67</v>
      </c>
      <c r="I968" s="1171">
        <v>192610.11</v>
      </c>
      <c r="J968" s="1171">
        <v>190920.54</v>
      </c>
      <c r="K968" s="1171">
        <v>189230.98</v>
      </c>
      <c r="L968" s="1171">
        <v>187541.42</v>
      </c>
      <c r="M968" s="1171">
        <v>185851.85</v>
      </c>
      <c r="N968" s="1171">
        <v>184162.29</v>
      </c>
      <c r="O968" s="1171">
        <v>182472.73</v>
      </c>
      <c r="P968" s="1171">
        <v>180783.16</v>
      </c>
      <c r="Q968" s="1171">
        <v>84477.6</v>
      </c>
      <c r="R968" s="1171">
        <v>82788.039999999994</v>
      </c>
      <c r="S968" s="1171">
        <v>81098.47</v>
      </c>
      <c r="T968" s="1171">
        <v>79408.91</v>
      </c>
      <c r="U968" s="606"/>
      <c r="V968" s="606">
        <f t="shared" si="476"/>
        <v>156565.95666666667</v>
      </c>
      <c r="W968" s="1112" t="s">
        <v>2207</v>
      </c>
      <c r="X968" s="1090" t="s">
        <v>2208</v>
      </c>
      <c r="Y968" s="591">
        <f t="shared" si="478"/>
        <v>0</v>
      </c>
      <c r="Z968" s="899">
        <f t="shared" si="478"/>
        <v>0</v>
      </c>
      <c r="AA968" s="899">
        <f t="shared" si="478"/>
        <v>0</v>
      </c>
      <c r="AB968" s="1080">
        <f t="shared" si="481"/>
        <v>79408.91</v>
      </c>
      <c r="AC968" s="1079">
        <f t="shared" si="482"/>
        <v>0</v>
      </c>
      <c r="AD968" s="899">
        <f t="shared" ref="AD968:AD1031" si="491">IF($D968=AD$5,$T968,IF($D968=AD$4, $T968*$AK$1,0))</f>
        <v>52608.402875</v>
      </c>
      <c r="AE968" s="903">
        <f t="shared" si="489"/>
        <v>26800.507125000004</v>
      </c>
      <c r="AF968" s="1080">
        <f t="shared" si="490"/>
        <v>0</v>
      </c>
      <c r="AG968" s="1081">
        <f t="shared" si="483"/>
        <v>79408.91</v>
      </c>
      <c r="AH968" s="1079">
        <f t="shared" si="484"/>
        <v>0</v>
      </c>
      <c r="AI968" s="901">
        <f t="shared" si="488"/>
        <v>0</v>
      </c>
      <c r="AJ968" s="899">
        <f t="shared" si="488"/>
        <v>0</v>
      </c>
      <c r="AK968" s="899">
        <f t="shared" si="488"/>
        <v>0</v>
      </c>
      <c r="AL968" s="1080">
        <f t="shared" si="485"/>
        <v>156565.95666666667</v>
      </c>
      <c r="AM968" s="1079">
        <f t="shared" si="486"/>
        <v>0</v>
      </c>
      <c r="AN968" s="899">
        <f t="shared" si="474"/>
        <v>103724.94629166667</v>
      </c>
      <c r="AO968" s="899">
        <f t="shared" si="475"/>
        <v>52841.010375000005</v>
      </c>
      <c r="AP968" s="899">
        <f t="shared" si="487"/>
        <v>0</v>
      </c>
      <c r="AQ968" s="1081">
        <f>SUM(AN968:AP968)</f>
        <v>156565.95666666667</v>
      </c>
      <c r="AR968" s="1079">
        <f t="shared" si="479"/>
        <v>0</v>
      </c>
      <c r="AS968" s="153"/>
      <c r="AT968" s="1082" t="s">
        <v>2779</v>
      </c>
      <c r="AU968" s="523"/>
      <c r="AV968" s="1083" t="str">
        <f t="shared" si="480"/>
        <v>CA</v>
      </c>
      <c r="AW968" s="1083" t="str">
        <f t="shared" si="480"/>
        <v>CL</v>
      </c>
      <c r="AX968" s="1083" t="str">
        <f t="shared" si="480"/>
        <v>AIC</v>
      </c>
      <c r="AY968" s="1083" t="str">
        <f t="shared" si="471"/>
        <v>ERB</v>
      </c>
      <c r="AZ968" s="1083" t="str">
        <f t="shared" si="471"/>
        <v>GRB</v>
      </c>
      <c r="BA968" s="1083" t="str">
        <f t="shared" si="471"/>
        <v>Non-Op</v>
      </c>
      <c r="BC968" s="623"/>
      <c r="BD968" s="623"/>
      <c r="BF968" s="623"/>
      <c r="BG968" s="623"/>
      <c r="BH968" s="623"/>
      <c r="BI968" s="623"/>
      <c r="BJ968" s="623"/>
      <c r="BK968" s="623"/>
      <c r="BL968" s="623"/>
      <c r="BN968" s="634"/>
    </row>
    <row r="969" spans="1:66" s="638" customFormat="1" ht="12" customHeight="1">
      <c r="A969" s="643">
        <v>19000122</v>
      </c>
      <c r="B969" s="644" t="s">
        <v>4204</v>
      </c>
      <c r="C969" s="634" t="s">
        <v>2209</v>
      </c>
      <c r="D969" s="635" t="s">
        <v>3098</v>
      </c>
      <c r="E969" s="635"/>
      <c r="F969" s="634"/>
      <c r="G969" s="635"/>
      <c r="H969" s="1168">
        <v>-71538.48</v>
      </c>
      <c r="I969" s="1168">
        <v>-69503.12</v>
      </c>
      <c r="J969" s="1168">
        <v>-67467.759999999995</v>
      </c>
      <c r="K969" s="1168">
        <v>-65432.39</v>
      </c>
      <c r="L969" s="1168">
        <v>-63397.03</v>
      </c>
      <c r="M969" s="1168">
        <v>-61361.67</v>
      </c>
      <c r="N969" s="1168">
        <v>-59326.31</v>
      </c>
      <c r="O969" s="1168">
        <v>-57290.95</v>
      </c>
      <c r="P969" s="1168">
        <v>-55255.58</v>
      </c>
      <c r="Q969" s="1168">
        <v>-5162.22</v>
      </c>
      <c r="R969" s="1168">
        <v>-153352.10999999999</v>
      </c>
      <c r="S969" s="1168">
        <v>-152926.01999999999</v>
      </c>
      <c r="T969" s="1168">
        <v>-1468251.6</v>
      </c>
      <c r="U969" s="567"/>
      <c r="V969" s="567">
        <f t="shared" si="476"/>
        <v>-131697.51666666669</v>
      </c>
      <c r="W969" s="1084"/>
      <c r="X969" s="1085"/>
      <c r="Y969" s="591">
        <f t="shared" si="478"/>
        <v>-1468251.6</v>
      </c>
      <c r="Z969" s="899">
        <f t="shared" si="478"/>
        <v>0</v>
      </c>
      <c r="AA969" s="899">
        <f t="shared" si="478"/>
        <v>0</v>
      </c>
      <c r="AB969" s="1080">
        <f t="shared" si="481"/>
        <v>0</v>
      </c>
      <c r="AC969" s="1079">
        <f t="shared" si="482"/>
        <v>0</v>
      </c>
      <c r="AD969" s="899">
        <f t="shared" si="491"/>
        <v>0</v>
      </c>
      <c r="AE969" s="903">
        <f t="shared" si="489"/>
        <v>0</v>
      </c>
      <c r="AF969" s="1080">
        <f t="shared" si="490"/>
        <v>0</v>
      </c>
      <c r="AG969" s="1081">
        <f t="shared" si="483"/>
        <v>0</v>
      </c>
      <c r="AH969" s="1079">
        <f t="shared" si="484"/>
        <v>0</v>
      </c>
      <c r="AI969" s="901">
        <f t="shared" si="488"/>
        <v>-131697.51666666669</v>
      </c>
      <c r="AJ969" s="899">
        <f t="shared" si="488"/>
        <v>0</v>
      </c>
      <c r="AK969" s="899">
        <f t="shared" si="488"/>
        <v>0</v>
      </c>
      <c r="AL969" s="1080">
        <f t="shared" si="485"/>
        <v>0</v>
      </c>
      <c r="AM969" s="1079">
        <f t="shared" si="486"/>
        <v>0</v>
      </c>
      <c r="AN969" s="899">
        <f t="shared" si="474"/>
        <v>0</v>
      </c>
      <c r="AO969" s="899">
        <f t="shared" si="475"/>
        <v>0</v>
      </c>
      <c r="AP969" s="899">
        <f t="shared" si="487"/>
        <v>0</v>
      </c>
      <c r="AQ969" s="1081">
        <f t="shared" si="477"/>
        <v>0</v>
      </c>
      <c r="AR969" s="1079">
        <f t="shared" si="479"/>
        <v>0</v>
      </c>
      <c r="AS969" s="153"/>
      <c r="AT969" s="1082" t="s">
        <v>2784</v>
      </c>
      <c r="AU969" s="523"/>
      <c r="AV969" s="1083" t="str">
        <f t="shared" si="480"/>
        <v>CA</v>
      </c>
      <c r="AW969" s="1083" t="str">
        <f t="shared" si="480"/>
        <v>CL</v>
      </c>
      <c r="AX969" s="1083" t="str">
        <f t="shared" si="480"/>
        <v>AIC</v>
      </c>
      <c r="AY969" s="1083" t="str">
        <f t="shared" si="471"/>
        <v>ERB</v>
      </c>
      <c r="AZ969" s="1083" t="str">
        <f t="shared" si="471"/>
        <v>GRB</v>
      </c>
      <c r="BA969" s="1083" t="str">
        <f t="shared" si="471"/>
        <v>Non-Op</v>
      </c>
      <c r="BC969" s="623"/>
      <c r="BD969" s="623"/>
      <c r="BF969" s="623"/>
      <c r="BG969" s="623"/>
      <c r="BH969" s="623"/>
      <c r="BI969" s="623"/>
      <c r="BJ969" s="623"/>
      <c r="BK969" s="623"/>
      <c r="BL969" s="623"/>
      <c r="BN969" s="634"/>
    </row>
    <row r="970" spans="1:66" s="638" customFormat="1" ht="12" customHeight="1">
      <c r="A970" s="651">
        <v>19000132</v>
      </c>
      <c r="B970" s="660" t="s">
        <v>4205</v>
      </c>
      <c r="C970" s="639" t="s">
        <v>3205</v>
      </c>
      <c r="D970" s="640" t="s">
        <v>1384</v>
      </c>
      <c r="E970" s="640"/>
      <c r="F970" s="653">
        <v>43070</v>
      </c>
      <c r="G970" s="640"/>
      <c r="H970" s="1171">
        <v>334958136.25</v>
      </c>
      <c r="I970" s="1171">
        <v>334494584.69</v>
      </c>
      <c r="J970" s="1171">
        <v>334499848.70999998</v>
      </c>
      <c r="K970" s="1171">
        <v>333514320.67000002</v>
      </c>
      <c r="L970" s="1171">
        <v>333026807.31</v>
      </c>
      <c r="M970" s="1171">
        <v>332534729.64999998</v>
      </c>
      <c r="N970" s="1171">
        <v>332054741.72000003</v>
      </c>
      <c r="O970" s="1171">
        <v>331564500.77999997</v>
      </c>
      <c r="P970" s="1171">
        <v>331101877</v>
      </c>
      <c r="Q970" s="1171">
        <v>325094421.47000003</v>
      </c>
      <c r="R970" s="1171">
        <v>41864972.140000001</v>
      </c>
      <c r="S970" s="1171">
        <v>41819908.960000001</v>
      </c>
      <c r="T970" s="1171">
        <v>43293469.229999997</v>
      </c>
      <c r="U970" s="606"/>
      <c r="V970" s="606">
        <f t="shared" si="476"/>
        <v>271724709.65333337</v>
      </c>
      <c r="W970" s="1090"/>
      <c r="X970" s="1091"/>
      <c r="Y970" s="591">
        <f t="shared" si="478"/>
        <v>0</v>
      </c>
      <c r="Z970" s="899">
        <f t="shared" si="478"/>
        <v>0</v>
      </c>
      <c r="AA970" s="899">
        <f t="shared" si="478"/>
        <v>0</v>
      </c>
      <c r="AB970" s="1080">
        <f t="shared" si="481"/>
        <v>43293469.229999997</v>
      </c>
      <c r="AC970" s="1079">
        <f t="shared" si="482"/>
        <v>0</v>
      </c>
      <c r="AD970" s="899">
        <f t="shared" si="491"/>
        <v>0</v>
      </c>
      <c r="AE970" s="903">
        <f t="shared" si="489"/>
        <v>0</v>
      </c>
      <c r="AF970" s="1080">
        <f t="shared" si="490"/>
        <v>43293469.229999997</v>
      </c>
      <c r="AG970" s="1081">
        <f t="shared" si="483"/>
        <v>43293469.229999997</v>
      </c>
      <c r="AH970" s="1079">
        <f t="shared" si="484"/>
        <v>0</v>
      </c>
      <c r="AI970" s="901">
        <f t="shared" si="488"/>
        <v>0</v>
      </c>
      <c r="AJ970" s="899">
        <f t="shared" si="488"/>
        <v>0</v>
      </c>
      <c r="AK970" s="899">
        <f t="shared" si="488"/>
        <v>0</v>
      </c>
      <c r="AL970" s="1080">
        <f t="shared" si="485"/>
        <v>271724709.65333337</v>
      </c>
      <c r="AM970" s="1079">
        <f t="shared" si="486"/>
        <v>0</v>
      </c>
      <c r="AN970" s="899">
        <f t="shared" si="474"/>
        <v>0</v>
      </c>
      <c r="AO970" s="899">
        <f t="shared" si="475"/>
        <v>0</v>
      </c>
      <c r="AP970" s="899">
        <f t="shared" si="487"/>
        <v>271724709.65333337</v>
      </c>
      <c r="AQ970" s="1081">
        <f t="shared" si="477"/>
        <v>271724709.65333337</v>
      </c>
      <c r="AR970" s="1079">
        <f t="shared" si="479"/>
        <v>0</v>
      </c>
      <c r="AS970" s="153"/>
      <c r="AT970" s="1082"/>
      <c r="AU970" s="523"/>
      <c r="AV970" s="1083" t="str">
        <f t="shared" si="480"/>
        <v>CA</v>
      </c>
      <c r="AW970" s="1083" t="str">
        <f t="shared" si="480"/>
        <v>CL</v>
      </c>
      <c r="AX970" s="1083" t="str">
        <f t="shared" si="480"/>
        <v>AIC</v>
      </c>
      <c r="AY970" s="1083" t="str">
        <f t="shared" si="471"/>
        <v>ERB</v>
      </c>
      <c r="AZ970" s="1083" t="str">
        <f t="shared" si="471"/>
        <v>GRB</v>
      </c>
      <c r="BA970" s="1083" t="str">
        <f t="shared" si="471"/>
        <v>Non-Op</v>
      </c>
      <c r="BC970" s="623"/>
      <c r="BD970" s="623"/>
      <c r="BF970" s="623"/>
      <c r="BG970" s="623"/>
      <c r="BH970" s="623"/>
      <c r="BI970" s="623"/>
      <c r="BJ970" s="623"/>
      <c r="BK970" s="623"/>
      <c r="BL970" s="623"/>
      <c r="BN970" s="634"/>
    </row>
    <row r="971" spans="1:66" s="638" customFormat="1" ht="12" customHeight="1">
      <c r="A971" s="651">
        <v>19000133</v>
      </c>
      <c r="B971" s="660" t="s">
        <v>4206</v>
      </c>
      <c r="C971" s="639" t="s">
        <v>2210</v>
      </c>
      <c r="D971" s="640" t="s">
        <v>1384</v>
      </c>
      <c r="E971" s="640"/>
      <c r="F971" s="639"/>
      <c r="G971" s="640"/>
      <c r="H971" s="1168">
        <v>9954654.8599999994</v>
      </c>
      <c r="I971" s="1168">
        <v>10012863.24</v>
      </c>
      <c r="J971" s="1168">
        <v>7312246.6299999999</v>
      </c>
      <c r="K971" s="1168">
        <v>8276365.8799999999</v>
      </c>
      <c r="L971" s="1168">
        <v>7591827.7199999997</v>
      </c>
      <c r="M971" s="1168">
        <v>7808647.0300000003</v>
      </c>
      <c r="N971" s="1168">
        <v>7688567.0300000003</v>
      </c>
      <c r="O971" s="1168">
        <v>7737485.3700000001</v>
      </c>
      <c r="P971" s="1168">
        <v>7786403.7000000002</v>
      </c>
      <c r="Q971" s="1168">
        <v>7835154.29</v>
      </c>
      <c r="R971" s="1168">
        <v>7884016.7000000002</v>
      </c>
      <c r="S971" s="1168">
        <v>7932962.0499999998</v>
      </c>
      <c r="T971" s="1168">
        <v>7442710.4100000001</v>
      </c>
      <c r="U971" s="606"/>
      <c r="V971" s="606">
        <f t="shared" si="476"/>
        <v>8047101.8562500002</v>
      </c>
      <c r="W971" s="1084"/>
      <c r="X971" s="1085"/>
      <c r="Y971" s="591">
        <f t="shared" ref="Y971:AA990" si="492">IF($D971=Y$5,$T971,0)</f>
        <v>0</v>
      </c>
      <c r="Z971" s="899">
        <f t="shared" si="492"/>
        <v>0</v>
      </c>
      <c r="AA971" s="899">
        <f t="shared" si="492"/>
        <v>0</v>
      </c>
      <c r="AB971" s="1080">
        <f t="shared" si="481"/>
        <v>7442710.4100000001</v>
      </c>
      <c r="AC971" s="1079">
        <f t="shared" si="482"/>
        <v>0</v>
      </c>
      <c r="AD971" s="899">
        <f t="shared" si="491"/>
        <v>0</v>
      </c>
      <c r="AE971" s="903">
        <f t="shared" si="489"/>
        <v>0</v>
      </c>
      <c r="AF971" s="1080">
        <f t="shared" si="490"/>
        <v>7442710.4100000001</v>
      </c>
      <c r="AG971" s="1081">
        <f t="shared" si="483"/>
        <v>7442710.4100000001</v>
      </c>
      <c r="AH971" s="1079">
        <f t="shared" si="484"/>
        <v>0</v>
      </c>
      <c r="AI971" s="901">
        <f t="shared" si="488"/>
        <v>0</v>
      </c>
      <c r="AJ971" s="899">
        <f t="shared" si="488"/>
        <v>0</v>
      </c>
      <c r="AK971" s="899">
        <f t="shared" si="488"/>
        <v>0</v>
      </c>
      <c r="AL971" s="1080">
        <f t="shared" si="485"/>
        <v>8047101.8562500002</v>
      </c>
      <c r="AM971" s="1079">
        <f t="shared" si="486"/>
        <v>0</v>
      </c>
      <c r="AN971" s="899">
        <f t="shared" si="474"/>
        <v>0</v>
      </c>
      <c r="AO971" s="899">
        <f t="shared" si="475"/>
        <v>0</v>
      </c>
      <c r="AP971" s="899">
        <f t="shared" si="487"/>
        <v>8047101.8562500002</v>
      </c>
      <c r="AQ971" s="1081">
        <f t="shared" si="477"/>
        <v>8047101.8562500002</v>
      </c>
      <c r="AR971" s="1079">
        <f t="shared" si="479"/>
        <v>0</v>
      </c>
      <c r="AS971" s="153"/>
      <c r="AT971" s="1082"/>
      <c r="AU971" s="523"/>
      <c r="AV971" s="1083" t="str">
        <f t="shared" si="480"/>
        <v>CA</v>
      </c>
      <c r="AW971" s="1083" t="str">
        <f t="shared" si="480"/>
        <v>CL</v>
      </c>
      <c r="AX971" s="1083" t="str">
        <f t="shared" si="480"/>
        <v>AIC</v>
      </c>
      <c r="AY971" s="1083" t="str">
        <f t="shared" si="471"/>
        <v>ERB</v>
      </c>
      <c r="AZ971" s="1083" t="str">
        <f t="shared" si="471"/>
        <v>GRB</v>
      </c>
      <c r="BA971" s="1083" t="str">
        <f t="shared" si="471"/>
        <v>Non-Op</v>
      </c>
      <c r="BC971" s="623"/>
      <c r="BD971" s="623"/>
      <c r="BF971" s="623"/>
      <c r="BG971" s="623"/>
      <c r="BH971" s="623"/>
      <c r="BI971" s="623"/>
      <c r="BJ971" s="623"/>
      <c r="BK971" s="623"/>
      <c r="BL971" s="623"/>
      <c r="BN971" s="634"/>
    </row>
    <row r="972" spans="1:66" s="638" customFormat="1" ht="12" customHeight="1">
      <c r="A972" s="651">
        <v>19000142</v>
      </c>
      <c r="B972" s="660" t="s">
        <v>4207</v>
      </c>
      <c r="C972" s="639" t="s">
        <v>2211</v>
      </c>
      <c r="D972" s="640" t="s">
        <v>3098</v>
      </c>
      <c r="E972" s="640"/>
      <c r="F972" s="653">
        <v>43160</v>
      </c>
      <c r="G972" s="640"/>
      <c r="H972" s="1170">
        <v>1187381.81</v>
      </c>
      <c r="I972" s="1170">
        <v>892492.91</v>
      </c>
      <c r="J972" s="1170">
        <v>606527.18999999994</v>
      </c>
      <c r="K972" s="1170">
        <v>345186.89</v>
      </c>
      <c r="L972" s="1170">
        <v>166587.34</v>
      </c>
      <c r="M972" s="1170">
        <v>136856.79999999999</v>
      </c>
      <c r="N972" s="1170">
        <v>135952.07999999999</v>
      </c>
      <c r="O972" s="1170">
        <v>135713.25</v>
      </c>
      <c r="P972" s="1170">
        <v>135663.94</v>
      </c>
      <c r="Q972" s="1170">
        <v>131588.59</v>
      </c>
      <c r="R972" s="1170">
        <v>122734.99</v>
      </c>
      <c r="S972" s="1170">
        <v>107839.2</v>
      </c>
      <c r="T972" s="1170">
        <v>89791.31</v>
      </c>
      <c r="U972" s="606"/>
      <c r="V972" s="606">
        <f t="shared" si="476"/>
        <v>296310.8116666667</v>
      </c>
      <c r="W972" s="1090"/>
      <c r="X972" s="1091"/>
      <c r="Y972" s="591">
        <f t="shared" si="492"/>
        <v>89791.31</v>
      </c>
      <c r="Z972" s="899">
        <f t="shared" si="492"/>
        <v>0</v>
      </c>
      <c r="AA972" s="899">
        <f t="shared" si="492"/>
        <v>0</v>
      </c>
      <c r="AB972" s="1080">
        <f t="shared" si="481"/>
        <v>0</v>
      </c>
      <c r="AC972" s="1079">
        <f t="shared" si="482"/>
        <v>0</v>
      </c>
      <c r="AD972" s="899">
        <f t="shared" si="491"/>
        <v>0</v>
      </c>
      <c r="AE972" s="903">
        <f t="shared" si="489"/>
        <v>0</v>
      </c>
      <c r="AF972" s="1080">
        <f t="shared" si="490"/>
        <v>0</v>
      </c>
      <c r="AG972" s="1081">
        <f t="shared" si="483"/>
        <v>0</v>
      </c>
      <c r="AH972" s="1079">
        <f t="shared" si="484"/>
        <v>0</v>
      </c>
      <c r="AI972" s="901">
        <f t="shared" si="488"/>
        <v>296310.8116666667</v>
      </c>
      <c r="AJ972" s="899">
        <f t="shared" si="488"/>
        <v>0</v>
      </c>
      <c r="AK972" s="899">
        <f t="shared" si="488"/>
        <v>0</v>
      </c>
      <c r="AL972" s="1080">
        <f t="shared" si="485"/>
        <v>0</v>
      </c>
      <c r="AM972" s="1079">
        <f t="shared" si="486"/>
        <v>0</v>
      </c>
      <c r="AN972" s="899">
        <f t="shared" si="474"/>
        <v>0</v>
      </c>
      <c r="AO972" s="899">
        <f t="shared" si="475"/>
        <v>0</v>
      </c>
      <c r="AP972" s="899">
        <f t="shared" si="487"/>
        <v>0</v>
      </c>
      <c r="AQ972" s="1081"/>
      <c r="AR972" s="1079">
        <f t="shared" si="479"/>
        <v>0</v>
      </c>
      <c r="AS972" s="153"/>
      <c r="AT972" s="1082" t="s">
        <v>2786</v>
      </c>
      <c r="AU972" s="523"/>
      <c r="AV972" s="1083" t="str">
        <f t="shared" si="480"/>
        <v>CA</v>
      </c>
      <c r="AW972" s="1083" t="str">
        <f t="shared" si="480"/>
        <v>CL</v>
      </c>
      <c r="AX972" s="1083" t="str">
        <f t="shared" si="480"/>
        <v>AIC</v>
      </c>
      <c r="AY972" s="1083" t="str">
        <f t="shared" si="471"/>
        <v>ERB</v>
      </c>
      <c r="AZ972" s="1083" t="str">
        <f t="shared" si="471"/>
        <v>GRB</v>
      </c>
      <c r="BA972" s="1083" t="str">
        <f t="shared" si="471"/>
        <v>Non-Op</v>
      </c>
      <c r="BC972" s="623"/>
      <c r="BD972" s="623"/>
      <c r="BF972" s="623"/>
      <c r="BG972" s="623"/>
      <c r="BH972" s="623"/>
      <c r="BI972" s="623"/>
      <c r="BJ972" s="623"/>
      <c r="BK972" s="623"/>
      <c r="BL972" s="623"/>
      <c r="BN972" s="634"/>
    </row>
    <row r="973" spans="1:66" s="638" customFormat="1" ht="12" customHeight="1">
      <c r="A973" s="992">
        <v>19000151</v>
      </c>
      <c r="B973" s="993" t="s">
        <v>4208</v>
      </c>
      <c r="C973" s="634" t="s">
        <v>2212</v>
      </c>
      <c r="D973" s="635" t="s">
        <v>1382</v>
      </c>
      <c r="E973" s="635"/>
      <c r="F973" s="683"/>
      <c r="G973" s="635"/>
      <c r="H973" s="1168">
        <v>45753.08</v>
      </c>
      <c r="I973" s="1168">
        <v>45753.14</v>
      </c>
      <c r="J973" s="1168">
        <v>45753.14</v>
      </c>
      <c r="K973" s="1168">
        <v>45753.14</v>
      </c>
      <c r="L973" s="1168">
        <v>45753.14</v>
      </c>
      <c r="M973" s="1168">
        <v>45753.14</v>
      </c>
      <c r="N973" s="1168">
        <v>45753.14</v>
      </c>
      <c r="O973" s="1168">
        <v>45753.14</v>
      </c>
      <c r="P973" s="1168">
        <v>45753.14</v>
      </c>
      <c r="Q973" s="1168">
        <v>0.14000000000000001</v>
      </c>
      <c r="R973" s="1168">
        <v>0.14000000000000001</v>
      </c>
      <c r="S973" s="1168">
        <v>0.14000000000000001</v>
      </c>
      <c r="T973" s="1168">
        <v>0</v>
      </c>
      <c r="U973" s="567"/>
      <c r="V973" s="567">
        <f t="shared" si="476"/>
        <v>32408.506666666672</v>
      </c>
      <c r="W973" s="1084" t="s">
        <v>2213</v>
      </c>
      <c r="X973" s="1085"/>
      <c r="Y973" s="591">
        <f t="shared" si="492"/>
        <v>0</v>
      </c>
      <c r="Z973" s="899">
        <f t="shared" si="492"/>
        <v>0</v>
      </c>
      <c r="AA973" s="899">
        <f t="shared" si="492"/>
        <v>0</v>
      </c>
      <c r="AB973" s="1080">
        <f t="shared" si="481"/>
        <v>0</v>
      </c>
      <c r="AC973" s="1079">
        <f t="shared" si="482"/>
        <v>0</v>
      </c>
      <c r="AD973" s="899">
        <f t="shared" si="491"/>
        <v>0</v>
      </c>
      <c r="AE973" s="903">
        <f t="shared" si="489"/>
        <v>0</v>
      </c>
      <c r="AF973" s="1080">
        <f t="shared" si="490"/>
        <v>0</v>
      </c>
      <c r="AG973" s="1081">
        <f t="shared" si="483"/>
        <v>0</v>
      </c>
      <c r="AH973" s="1079">
        <f t="shared" si="484"/>
        <v>0</v>
      </c>
      <c r="AI973" s="901">
        <f t="shared" si="488"/>
        <v>0</v>
      </c>
      <c r="AJ973" s="899">
        <f t="shared" si="488"/>
        <v>0</v>
      </c>
      <c r="AK973" s="899">
        <f t="shared" si="488"/>
        <v>0</v>
      </c>
      <c r="AL973" s="1080">
        <f t="shared" si="485"/>
        <v>32408.506666666672</v>
      </c>
      <c r="AM973" s="1079">
        <f t="shared" si="486"/>
        <v>0</v>
      </c>
      <c r="AN973" s="899">
        <f t="shared" si="474"/>
        <v>32408.506666666672</v>
      </c>
      <c r="AO973" s="899">
        <f t="shared" si="475"/>
        <v>0</v>
      </c>
      <c r="AP973" s="899">
        <f t="shared" si="487"/>
        <v>0</v>
      </c>
      <c r="AQ973" s="1081">
        <f t="shared" si="477"/>
        <v>32408.506666666672</v>
      </c>
      <c r="AR973" s="1079">
        <f t="shared" si="479"/>
        <v>0</v>
      </c>
      <c r="AS973" s="153"/>
      <c r="AT973" s="1082"/>
      <c r="AU973" s="523"/>
      <c r="AV973" s="1083" t="str">
        <f t="shared" si="480"/>
        <v>CA</v>
      </c>
      <c r="AW973" s="1083" t="str">
        <f t="shared" si="480"/>
        <v>CL</v>
      </c>
      <c r="AX973" s="1083" t="str">
        <f t="shared" si="480"/>
        <v>AIC</v>
      </c>
      <c r="AY973" s="1083" t="str">
        <f t="shared" si="471"/>
        <v>ERB</v>
      </c>
      <c r="AZ973" s="1083" t="str">
        <f t="shared" si="471"/>
        <v>GRB</v>
      </c>
      <c r="BA973" s="1083" t="str">
        <f t="shared" si="471"/>
        <v>Non-Op</v>
      </c>
      <c r="BC973" s="623"/>
      <c r="BD973" s="623"/>
      <c r="BF973" s="623"/>
      <c r="BG973" s="623"/>
      <c r="BH973" s="623"/>
      <c r="BI973" s="623"/>
      <c r="BJ973" s="623"/>
      <c r="BK973" s="623"/>
      <c r="BL973" s="623"/>
      <c r="BN973" s="634"/>
    </row>
    <row r="974" spans="1:66" s="638" customFormat="1" ht="12" customHeight="1">
      <c r="A974" s="992">
        <v>19000152</v>
      </c>
      <c r="B974" s="993" t="s">
        <v>4209</v>
      </c>
      <c r="C974" s="634" t="s">
        <v>3006</v>
      </c>
      <c r="D974" s="635" t="s">
        <v>1384</v>
      </c>
      <c r="E974" s="635"/>
      <c r="F974" s="683">
        <v>43525</v>
      </c>
      <c r="G974" s="635"/>
      <c r="H974" s="1168">
        <v>-116651.85</v>
      </c>
      <c r="I974" s="1168">
        <v>-127239</v>
      </c>
      <c r="J974" s="1168">
        <v>-137637.78</v>
      </c>
      <c r="K974" s="1168">
        <v>-147848.19</v>
      </c>
      <c r="L974" s="1168">
        <v>-157870.44</v>
      </c>
      <c r="M974" s="1168">
        <v>-167704.10999999999</v>
      </c>
      <c r="N974" s="1168">
        <v>-177349.41</v>
      </c>
      <c r="O974" s="1168">
        <v>-186806.34</v>
      </c>
      <c r="P974" s="1168">
        <v>-196075.11</v>
      </c>
      <c r="Q974" s="1168">
        <v>-205155.51</v>
      </c>
      <c r="R974" s="1168">
        <v>-241330.95</v>
      </c>
      <c r="S974" s="1168">
        <v>-276958.28999999998</v>
      </c>
      <c r="T974" s="1168">
        <v>-312037.32</v>
      </c>
      <c r="U974" s="567"/>
      <c r="V974" s="567">
        <f t="shared" si="476"/>
        <v>-186359.97624999998</v>
      </c>
      <c r="W974" s="1088"/>
      <c r="X974" s="1089"/>
      <c r="Y974" s="591">
        <f t="shared" si="492"/>
        <v>0</v>
      </c>
      <c r="Z974" s="899">
        <f t="shared" si="492"/>
        <v>0</v>
      </c>
      <c r="AA974" s="899">
        <f t="shared" si="492"/>
        <v>0</v>
      </c>
      <c r="AB974" s="1080">
        <f t="shared" si="481"/>
        <v>-312037.32</v>
      </c>
      <c r="AC974" s="1079">
        <f t="shared" si="482"/>
        <v>0</v>
      </c>
      <c r="AD974" s="899">
        <f t="shared" si="491"/>
        <v>0</v>
      </c>
      <c r="AE974" s="903">
        <f t="shared" si="489"/>
        <v>0</v>
      </c>
      <c r="AF974" s="1080">
        <f t="shared" si="490"/>
        <v>-312037.32</v>
      </c>
      <c r="AG974" s="1081">
        <f t="shared" si="483"/>
        <v>-312037.32</v>
      </c>
      <c r="AH974" s="1079">
        <f t="shared" si="484"/>
        <v>0</v>
      </c>
      <c r="AI974" s="901">
        <f t="shared" si="488"/>
        <v>0</v>
      </c>
      <c r="AJ974" s="899">
        <f t="shared" si="488"/>
        <v>0</v>
      </c>
      <c r="AK974" s="899">
        <f t="shared" si="488"/>
        <v>0</v>
      </c>
      <c r="AL974" s="1080">
        <f t="shared" si="485"/>
        <v>-186359.97624999998</v>
      </c>
      <c r="AM974" s="1079">
        <f t="shared" si="486"/>
        <v>0</v>
      </c>
      <c r="AN974" s="899">
        <f t="shared" si="474"/>
        <v>0</v>
      </c>
      <c r="AO974" s="899">
        <f t="shared" si="475"/>
        <v>0</v>
      </c>
      <c r="AP974" s="899">
        <f t="shared" si="487"/>
        <v>-186359.97624999998</v>
      </c>
      <c r="AQ974" s="1081">
        <f t="shared" ref="AQ974" si="493">SUM(AN974:AP974)</f>
        <v>-186359.97624999998</v>
      </c>
      <c r="AR974" s="1079">
        <f t="shared" si="479"/>
        <v>0</v>
      </c>
      <c r="AS974" s="153"/>
      <c r="AT974" s="1082" t="s">
        <v>2769</v>
      </c>
      <c r="AU974" s="523"/>
      <c r="AV974" s="1083" t="str">
        <f t="shared" si="480"/>
        <v>CA</v>
      </c>
      <c r="AW974" s="1083" t="str">
        <f t="shared" si="480"/>
        <v>CL</v>
      </c>
      <c r="AX974" s="1083" t="str">
        <f t="shared" si="480"/>
        <v>AIC</v>
      </c>
      <c r="AY974" s="1083" t="str">
        <f t="shared" si="471"/>
        <v>ERB</v>
      </c>
      <c r="AZ974" s="1083" t="str">
        <f t="shared" si="471"/>
        <v>GRB</v>
      </c>
      <c r="BA974" s="1083" t="str">
        <f t="shared" si="471"/>
        <v>Non-Op</v>
      </c>
      <c r="BC974" s="623"/>
      <c r="BD974" s="623"/>
      <c r="BF974" s="623"/>
      <c r="BG974" s="623"/>
      <c r="BH974" s="623"/>
      <c r="BI974" s="623"/>
      <c r="BJ974" s="623"/>
      <c r="BK974" s="623"/>
      <c r="BL974" s="623"/>
      <c r="BN974" s="634"/>
    </row>
    <row r="975" spans="1:66" s="638" customFormat="1" ht="12" customHeight="1">
      <c r="A975" s="643">
        <v>19000181</v>
      </c>
      <c r="B975" s="644" t="s">
        <v>4210</v>
      </c>
      <c r="C975" s="634" t="s">
        <v>2214</v>
      </c>
      <c r="D975" s="635" t="s">
        <v>3098</v>
      </c>
      <c r="E975" s="635"/>
      <c r="F975" s="683"/>
      <c r="G975" s="635"/>
      <c r="H975" s="1170">
        <v>-1313431.68</v>
      </c>
      <c r="I975" s="1170">
        <v>-1293822.77</v>
      </c>
      <c r="J975" s="1170">
        <v>-1277540.8600000001</v>
      </c>
      <c r="K975" s="1170">
        <v>-1254479.8799999999</v>
      </c>
      <c r="L975" s="1170">
        <v>-1235331.44</v>
      </c>
      <c r="M975" s="1170">
        <v>-1214414.33</v>
      </c>
      <c r="N975" s="1170">
        <v>-1194192.77</v>
      </c>
      <c r="O975" s="1170">
        <v>-1174923.97</v>
      </c>
      <c r="P975" s="1170">
        <v>-1139541.02</v>
      </c>
      <c r="Q975" s="1170">
        <v>-299184.58</v>
      </c>
      <c r="R975" s="1170">
        <v>-336713.36</v>
      </c>
      <c r="S975" s="1170">
        <v>-324367.86</v>
      </c>
      <c r="T975" s="1170">
        <v>-312986.94</v>
      </c>
      <c r="U975" s="567"/>
      <c r="V975" s="567">
        <f t="shared" si="476"/>
        <v>-963143.51249999984</v>
      </c>
      <c r="W975" s="1084"/>
      <c r="X975" s="1085"/>
      <c r="Y975" s="591">
        <f t="shared" si="492"/>
        <v>-312986.94</v>
      </c>
      <c r="Z975" s="899">
        <f t="shared" si="492"/>
        <v>0</v>
      </c>
      <c r="AA975" s="899">
        <f t="shared" si="492"/>
        <v>0</v>
      </c>
      <c r="AB975" s="1080">
        <f t="shared" si="481"/>
        <v>0</v>
      </c>
      <c r="AC975" s="1079">
        <f t="shared" si="482"/>
        <v>0</v>
      </c>
      <c r="AD975" s="899">
        <f t="shared" si="491"/>
        <v>0</v>
      </c>
      <c r="AE975" s="903">
        <f t="shared" si="489"/>
        <v>0</v>
      </c>
      <c r="AF975" s="1080">
        <f t="shared" si="490"/>
        <v>0</v>
      </c>
      <c r="AG975" s="1081">
        <f t="shared" si="483"/>
        <v>0</v>
      </c>
      <c r="AH975" s="1079">
        <f t="shared" si="484"/>
        <v>0</v>
      </c>
      <c r="AI975" s="901">
        <f t="shared" si="488"/>
        <v>-963143.51249999984</v>
      </c>
      <c r="AJ975" s="899">
        <f t="shared" si="488"/>
        <v>0</v>
      </c>
      <c r="AK975" s="899">
        <f t="shared" si="488"/>
        <v>0</v>
      </c>
      <c r="AL975" s="1080">
        <f t="shared" si="485"/>
        <v>0</v>
      </c>
      <c r="AM975" s="1079">
        <f t="shared" si="486"/>
        <v>0</v>
      </c>
      <c r="AN975" s="899">
        <f t="shared" si="474"/>
        <v>0</v>
      </c>
      <c r="AO975" s="899">
        <f t="shared" si="475"/>
        <v>0</v>
      </c>
      <c r="AP975" s="899">
        <f t="shared" si="487"/>
        <v>0</v>
      </c>
      <c r="AQ975" s="1081">
        <f t="shared" si="477"/>
        <v>0</v>
      </c>
      <c r="AR975" s="1079">
        <f t="shared" si="479"/>
        <v>0</v>
      </c>
      <c r="AS975" s="153"/>
      <c r="AT975" s="1082" t="s">
        <v>2771</v>
      </c>
      <c r="AU975" s="523"/>
      <c r="AV975" s="1083" t="str">
        <f t="shared" si="480"/>
        <v>CA</v>
      </c>
      <c r="AW975" s="1083" t="str">
        <f t="shared" si="480"/>
        <v>CL</v>
      </c>
      <c r="AX975" s="1083" t="str">
        <f t="shared" si="480"/>
        <v>AIC</v>
      </c>
      <c r="AY975" s="1083" t="str">
        <f t="shared" si="471"/>
        <v>ERB</v>
      </c>
      <c r="AZ975" s="1083" t="str">
        <f t="shared" si="471"/>
        <v>GRB</v>
      </c>
      <c r="BA975" s="1083" t="str">
        <f t="shared" si="471"/>
        <v>Non-Op</v>
      </c>
      <c r="BC975" s="623"/>
      <c r="BD975" s="623"/>
      <c r="BF975" s="623"/>
      <c r="BG975" s="623"/>
      <c r="BH975" s="623"/>
      <c r="BI975" s="623"/>
      <c r="BJ975" s="623"/>
      <c r="BK975" s="623"/>
      <c r="BL975" s="623"/>
      <c r="BN975" s="634"/>
    </row>
    <row r="976" spans="1:66" s="638" customFormat="1" ht="12" customHeight="1">
      <c r="A976" s="643">
        <v>19000193</v>
      </c>
      <c r="B976" s="644" t="s">
        <v>4211</v>
      </c>
      <c r="C976" s="634" t="s">
        <v>2215</v>
      </c>
      <c r="D976" s="635" t="s">
        <v>1384</v>
      </c>
      <c r="E976" s="635"/>
      <c r="F976" s="634"/>
      <c r="G976" s="635"/>
      <c r="H976" s="1168">
        <v>0</v>
      </c>
      <c r="I976" s="1168">
        <v>0</v>
      </c>
      <c r="J976" s="1168">
        <v>0</v>
      </c>
      <c r="K976" s="1168">
        <v>0</v>
      </c>
      <c r="L976" s="1168">
        <v>0</v>
      </c>
      <c r="M976" s="1168">
        <v>0</v>
      </c>
      <c r="N976" s="1168">
        <v>0</v>
      </c>
      <c r="O976" s="1168">
        <v>0</v>
      </c>
      <c r="P976" s="1168">
        <v>0</v>
      </c>
      <c r="Q976" s="1168">
        <v>0</v>
      </c>
      <c r="R976" s="1168">
        <v>0</v>
      </c>
      <c r="S976" s="1168">
        <v>0</v>
      </c>
      <c r="T976" s="1168">
        <v>0</v>
      </c>
      <c r="U976" s="567"/>
      <c r="V976" s="567">
        <f t="shared" si="476"/>
        <v>0</v>
      </c>
      <c r="W976" s="1096"/>
      <c r="X976" s="1097"/>
      <c r="Y976" s="591">
        <f t="shared" si="492"/>
        <v>0</v>
      </c>
      <c r="Z976" s="899">
        <f t="shared" si="492"/>
        <v>0</v>
      </c>
      <c r="AA976" s="899">
        <f t="shared" si="492"/>
        <v>0</v>
      </c>
      <c r="AB976" s="1080">
        <f t="shared" si="481"/>
        <v>0</v>
      </c>
      <c r="AC976" s="1079">
        <f t="shared" si="482"/>
        <v>0</v>
      </c>
      <c r="AD976" s="899">
        <f t="shared" si="491"/>
        <v>0</v>
      </c>
      <c r="AE976" s="903">
        <f t="shared" si="489"/>
        <v>0</v>
      </c>
      <c r="AF976" s="1080">
        <f t="shared" si="490"/>
        <v>0</v>
      </c>
      <c r="AG976" s="1081">
        <f t="shared" si="483"/>
        <v>0</v>
      </c>
      <c r="AH976" s="1079">
        <f t="shared" si="484"/>
        <v>0</v>
      </c>
      <c r="AI976" s="901">
        <f t="shared" si="488"/>
        <v>0</v>
      </c>
      <c r="AJ976" s="899">
        <f t="shared" si="488"/>
        <v>0</v>
      </c>
      <c r="AK976" s="899">
        <f t="shared" si="488"/>
        <v>0</v>
      </c>
      <c r="AL976" s="1080">
        <f t="shared" si="485"/>
        <v>0</v>
      </c>
      <c r="AM976" s="1079">
        <f t="shared" si="486"/>
        <v>0</v>
      </c>
      <c r="AN976" s="899">
        <f t="shared" si="474"/>
        <v>0</v>
      </c>
      <c r="AO976" s="899">
        <f t="shared" si="475"/>
        <v>0</v>
      </c>
      <c r="AP976" s="899">
        <f t="shared" si="487"/>
        <v>0</v>
      </c>
      <c r="AQ976" s="1081">
        <f t="shared" si="477"/>
        <v>0</v>
      </c>
      <c r="AR976" s="1079">
        <f t="shared" si="479"/>
        <v>0</v>
      </c>
      <c r="AS976" s="153"/>
      <c r="AT976" s="1082"/>
      <c r="AU976" s="523"/>
      <c r="AV976" s="1083" t="str">
        <f t="shared" si="480"/>
        <v>CA</v>
      </c>
      <c r="AW976" s="1083" t="str">
        <f t="shared" si="480"/>
        <v>CL</v>
      </c>
      <c r="AX976" s="1083" t="str">
        <f t="shared" si="480"/>
        <v>AIC</v>
      </c>
      <c r="AY976" s="1083" t="str">
        <f t="shared" si="471"/>
        <v>ERB</v>
      </c>
      <c r="AZ976" s="1083" t="str">
        <f t="shared" si="471"/>
        <v>GRB</v>
      </c>
      <c r="BA976" s="1083" t="str">
        <f t="shared" si="471"/>
        <v>Non-Op</v>
      </c>
      <c r="BC976" s="623"/>
      <c r="BD976" s="623"/>
      <c r="BF976" s="623"/>
      <c r="BG976" s="623"/>
      <c r="BH976" s="623"/>
      <c r="BI976" s="623"/>
      <c r="BJ976" s="623"/>
      <c r="BK976" s="623"/>
      <c r="BL976" s="623"/>
      <c r="BN976" s="634"/>
    </row>
    <row r="977" spans="1:66" s="638" customFormat="1" ht="12" customHeight="1">
      <c r="A977" s="643" t="s">
        <v>2903</v>
      </c>
      <c r="B977" s="644" t="s">
        <v>2903</v>
      </c>
      <c r="C977" s="634" t="s">
        <v>3007</v>
      </c>
      <c r="D977" s="635" t="s">
        <v>1384</v>
      </c>
      <c r="E977" s="635"/>
      <c r="F977" s="683">
        <v>43556</v>
      </c>
      <c r="G977" s="635"/>
      <c r="H977" s="1170">
        <v>-5760.66</v>
      </c>
      <c r="I977" s="1170">
        <v>-7306.13</v>
      </c>
      <c r="J977" s="1170">
        <v>-9066.2999999999993</v>
      </c>
      <c r="K977" s="1170">
        <v>-11008.13</v>
      </c>
      <c r="L977" s="1170">
        <v>-13067.68</v>
      </c>
      <c r="M977" s="1170">
        <v>-15233.49</v>
      </c>
      <c r="N977" s="1170">
        <v>-17698.099999999999</v>
      </c>
      <c r="O977" s="1170">
        <v>-19765.79</v>
      </c>
      <c r="P977" s="1170">
        <v>-21929.78</v>
      </c>
      <c r="Q977" s="1170">
        <v>-24233.58</v>
      </c>
      <c r="R977" s="1170">
        <v>-26543.599999999999</v>
      </c>
      <c r="S977" s="1170">
        <v>-28971.23</v>
      </c>
      <c r="T977" s="1170">
        <v>-31539.040000000001</v>
      </c>
      <c r="U977" s="567"/>
      <c r="V977" s="567">
        <f t="shared" si="476"/>
        <v>-17789.471666666668</v>
      </c>
      <c r="W977" s="1098"/>
      <c r="X977" s="1099"/>
      <c r="Y977" s="591">
        <f t="shared" si="492"/>
        <v>0</v>
      </c>
      <c r="Z977" s="899">
        <f t="shared" si="492"/>
        <v>0</v>
      </c>
      <c r="AA977" s="899">
        <f t="shared" si="492"/>
        <v>0</v>
      </c>
      <c r="AB977" s="1080">
        <f t="shared" si="481"/>
        <v>-31539.040000000001</v>
      </c>
      <c r="AC977" s="1079">
        <f t="shared" si="482"/>
        <v>0</v>
      </c>
      <c r="AD977" s="899">
        <f t="shared" si="491"/>
        <v>0</v>
      </c>
      <c r="AE977" s="903">
        <f t="shared" si="489"/>
        <v>0</v>
      </c>
      <c r="AF977" s="1080">
        <f t="shared" si="490"/>
        <v>-31539.040000000001</v>
      </c>
      <c r="AG977" s="1081">
        <f t="shared" si="483"/>
        <v>-31539.040000000001</v>
      </c>
      <c r="AH977" s="1079">
        <f t="shared" si="484"/>
        <v>0</v>
      </c>
      <c r="AI977" s="901">
        <f t="shared" si="488"/>
        <v>0</v>
      </c>
      <c r="AJ977" s="899">
        <f t="shared" si="488"/>
        <v>0</v>
      </c>
      <c r="AK977" s="899">
        <f t="shared" si="488"/>
        <v>0</v>
      </c>
      <c r="AL977" s="1080">
        <f t="shared" si="485"/>
        <v>-17789.471666666668</v>
      </c>
      <c r="AM977" s="1079">
        <f t="shared" si="486"/>
        <v>0</v>
      </c>
      <c r="AN977" s="899">
        <f t="shared" si="474"/>
        <v>0</v>
      </c>
      <c r="AO977" s="899">
        <f t="shared" si="475"/>
        <v>0</v>
      </c>
      <c r="AP977" s="899">
        <f t="shared" si="487"/>
        <v>-17789.471666666668</v>
      </c>
      <c r="AQ977" s="1081">
        <f t="shared" ref="AQ977" si="494">SUM(AN977:AP977)</f>
        <v>-17789.471666666668</v>
      </c>
      <c r="AR977" s="1079">
        <f t="shared" si="479"/>
        <v>0</v>
      </c>
      <c r="AS977" s="153"/>
      <c r="AT977" s="1082" t="s">
        <v>2769</v>
      </c>
      <c r="AU977" s="523"/>
      <c r="AV977" s="1083" t="str">
        <f t="shared" si="480"/>
        <v>CA</v>
      </c>
      <c r="AW977" s="1083" t="str">
        <f t="shared" si="480"/>
        <v>CL</v>
      </c>
      <c r="AX977" s="1083" t="str">
        <f t="shared" si="480"/>
        <v>AIC</v>
      </c>
      <c r="AY977" s="1083" t="str">
        <f t="shared" si="471"/>
        <v>ERB</v>
      </c>
      <c r="AZ977" s="1083" t="str">
        <f t="shared" si="471"/>
        <v>GRB</v>
      </c>
      <c r="BA977" s="1083" t="str">
        <f t="shared" si="471"/>
        <v>Non-Op</v>
      </c>
      <c r="BC977" s="623"/>
      <c r="BD977" s="623"/>
      <c r="BF977" s="623"/>
      <c r="BG977" s="623"/>
      <c r="BH977" s="623"/>
      <c r="BI977" s="623"/>
      <c r="BJ977" s="623"/>
      <c r="BK977" s="623"/>
      <c r="BL977" s="623"/>
      <c r="BN977" s="634"/>
    </row>
    <row r="978" spans="1:66" s="638" customFormat="1" ht="12" customHeight="1">
      <c r="A978" s="643">
        <v>19000251</v>
      </c>
      <c r="B978" s="644" t="s">
        <v>4212</v>
      </c>
      <c r="C978" s="983" t="s">
        <v>2216</v>
      </c>
      <c r="D978" s="635" t="s">
        <v>3098</v>
      </c>
      <c r="E978" s="635"/>
      <c r="F978" s="983"/>
      <c r="G978" s="635"/>
      <c r="H978" s="1170">
        <v>831.65</v>
      </c>
      <c r="I978" s="1170">
        <v>821.92</v>
      </c>
      <c r="J978" s="1170">
        <v>812.2</v>
      </c>
      <c r="K978" s="1170">
        <v>802.47</v>
      </c>
      <c r="L978" s="1170">
        <v>783.85</v>
      </c>
      <c r="M978" s="1170">
        <v>783.18</v>
      </c>
      <c r="N978" s="1170">
        <v>782.5</v>
      </c>
      <c r="O978" s="1170">
        <v>781.83</v>
      </c>
      <c r="P978" s="1170">
        <v>781.16</v>
      </c>
      <c r="Q978" s="1170">
        <v>0.53</v>
      </c>
      <c r="R978" s="1170">
        <v>0.53</v>
      </c>
      <c r="S978" s="1170">
        <v>0.53</v>
      </c>
      <c r="T978" s="1170">
        <v>0.53</v>
      </c>
      <c r="U978" s="567"/>
      <c r="V978" s="567">
        <f t="shared" si="476"/>
        <v>563.89916666666659</v>
      </c>
      <c r="W978" s="1096"/>
      <c r="X978" s="1097"/>
      <c r="Y978" s="591">
        <f t="shared" si="492"/>
        <v>0.53</v>
      </c>
      <c r="Z978" s="899">
        <f t="shared" si="492"/>
        <v>0</v>
      </c>
      <c r="AA978" s="899">
        <f t="shared" si="492"/>
        <v>0</v>
      </c>
      <c r="AB978" s="1080">
        <f t="shared" si="481"/>
        <v>0</v>
      </c>
      <c r="AC978" s="1079">
        <f t="shared" si="482"/>
        <v>0</v>
      </c>
      <c r="AD978" s="899">
        <f t="shared" si="491"/>
        <v>0</v>
      </c>
      <c r="AE978" s="903">
        <f t="shared" si="489"/>
        <v>0</v>
      </c>
      <c r="AF978" s="1080">
        <f t="shared" si="490"/>
        <v>0</v>
      </c>
      <c r="AG978" s="1081">
        <f t="shared" si="483"/>
        <v>0</v>
      </c>
      <c r="AH978" s="1079">
        <f t="shared" si="484"/>
        <v>0</v>
      </c>
      <c r="AI978" s="901">
        <f t="shared" ref="AI978:AK997" si="495">IF($D978=AI$5,$V978,0)</f>
        <v>563.89916666666659</v>
      </c>
      <c r="AJ978" s="899">
        <f t="shared" si="495"/>
        <v>0</v>
      </c>
      <c r="AK978" s="899">
        <f t="shared" si="495"/>
        <v>0</v>
      </c>
      <c r="AL978" s="1080">
        <f t="shared" si="485"/>
        <v>0</v>
      </c>
      <c r="AM978" s="1079">
        <f t="shared" si="486"/>
        <v>0</v>
      </c>
      <c r="AN978" s="899">
        <f t="shared" si="474"/>
        <v>0</v>
      </c>
      <c r="AO978" s="899">
        <f t="shared" si="475"/>
        <v>0</v>
      </c>
      <c r="AP978" s="899">
        <f t="shared" si="487"/>
        <v>0</v>
      </c>
      <c r="AQ978" s="1081">
        <f t="shared" si="477"/>
        <v>0</v>
      </c>
      <c r="AR978" s="1079">
        <f t="shared" si="479"/>
        <v>0</v>
      </c>
      <c r="AS978" s="153"/>
      <c r="AT978" s="1082" t="s">
        <v>2785</v>
      </c>
      <c r="AU978" s="523"/>
      <c r="AV978" s="1083" t="str">
        <f t="shared" si="480"/>
        <v>CA</v>
      </c>
      <c r="AW978" s="1083" t="str">
        <f t="shared" si="480"/>
        <v>CL</v>
      </c>
      <c r="AX978" s="1083" t="str">
        <f t="shared" si="480"/>
        <v>AIC</v>
      </c>
      <c r="AY978" s="1083" t="str">
        <f t="shared" si="471"/>
        <v>ERB</v>
      </c>
      <c r="AZ978" s="1083" t="str">
        <f t="shared" si="471"/>
        <v>GRB</v>
      </c>
      <c r="BA978" s="1083" t="str">
        <f t="shared" si="471"/>
        <v>Non-Op</v>
      </c>
      <c r="BC978" s="623"/>
      <c r="BD978" s="623"/>
      <c r="BF978" s="623"/>
      <c r="BG978" s="623"/>
      <c r="BH978" s="623"/>
      <c r="BI978" s="623"/>
      <c r="BJ978" s="623"/>
      <c r="BK978" s="623"/>
      <c r="BL978" s="623"/>
      <c r="BN978" s="634"/>
    </row>
    <row r="979" spans="1:66" s="638" customFormat="1" ht="12" customHeight="1">
      <c r="A979" s="643" t="s">
        <v>2217</v>
      </c>
      <c r="B979" s="644" t="s">
        <v>2217</v>
      </c>
      <c r="C979" s="983" t="s">
        <v>2218</v>
      </c>
      <c r="D979" s="635" t="s">
        <v>1384</v>
      </c>
      <c r="E979" s="635"/>
      <c r="F979" s="984">
        <v>43313</v>
      </c>
      <c r="G979" s="635"/>
      <c r="H979" s="1170">
        <v>21000</v>
      </c>
      <c r="I979" s="1170">
        <v>31500</v>
      </c>
      <c r="J979" s="1170">
        <v>31500</v>
      </c>
      <c r="K979" s="1170">
        <v>31500</v>
      </c>
      <c r="L979" s="1170">
        <v>21000</v>
      </c>
      <c r="M979" s="1170">
        <v>21000</v>
      </c>
      <c r="N979" s="1170">
        <v>21000</v>
      </c>
      <c r="O979" s="1170">
        <v>21000</v>
      </c>
      <c r="P979" s="1170">
        <v>21000</v>
      </c>
      <c r="Q979" s="1170">
        <v>21000</v>
      </c>
      <c r="R979" s="1170">
        <v>21000</v>
      </c>
      <c r="S979" s="1170">
        <v>21000</v>
      </c>
      <c r="T979" s="1170">
        <v>10500</v>
      </c>
      <c r="U979" s="567"/>
      <c r="V979" s="567">
        <f t="shared" si="476"/>
        <v>23187.5</v>
      </c>
      <c r="W979" s="1098"/>
      <c r="X979" s="1099"/>
      <c r="Y979" s="591">
        <f t="shared" si="492"/>
        <v>0</v>
      </c>
      <c r="Z979" s="899">
        <f t="shared" si="492"/>
        <v>0</v>
      </c>
      <c r="AA979" s="899">
        <f t="shared" si="492"/>
        <v>0</v>
      </c>
      <c r="AB979" s="1080">
        <f t="shared" si="481"/>
        <v>10500</v>
      </c>
      <c r="AC979" s="1079">
        <f t="shared" si="482"/>
        <v>0</v>
      </c>
      <c r="AD979" s="899">
        <f t="shared" si="491"/>
        <v>0</v>
      </c>
      <c r="AE979" s="903">
        <f t="shared" si="489"/>
        <v>0</v>
      </c>
      <c r="AF979" s="1080">
        <f t="shared" si="490"/>
        <v>10500</v>
      </c>
      <c r="AG979" s="1081">
        <f t="shared" si="483"/>
        <v>10500</v>
      </c>
      <c r="AH979" s="1079">
        <f t="shared" si="484"/>
        <v>0</v>
      </c>
      <c r="AI979" s="901">
        <f t="shared" si="495"/>
        <v>0</v>
      </c>
      <c r="AJ979" s="899">
        <f t="shared" si="495"/>
        <v>0</v>
      </c>
      <c r="AK979" s="899">
        <f t="shared" si="495"/>
        <v>0</v>
      </c>
      <c r="AL979" s="1080">
        <f t="shared" si="485"/>
        <v>23187.5</v>
      </c>
      <c r="AM979" s="1079">
        <f t="shared" si="486"/>
        <v>0</v>
      </c>
      <c r="AN979" s="899">
        <f t="shared" si="474"/>
        <v>0</v>
      </c>
      <c r="AO979" s="899">
        <f t="shared" si="475"/>
        <v>0</v>
      </c>
      <c r="AP979" s="899">
        <f t="shared" si="487"/>
        <v>23187.5</v>
      </c>
      <c r="AQ979" s="1081">
        <f t="shared" ref="AQ979" si="496">SUM(AN979:AP979)</f>
        <v>23187.5</v>
      </c>
      <c r="AR979" s="1079">
        <f t="shared" si="479"/>
        <v>0</v>
      </c>
      <c r="AS979" s="153"/>
      <c r="AT979" s="1082"/>
      <c r="AU979" s="523"/>
      <c r="AV979" s="1083" t="str">
        <f t="shared" si="480"/>
        <v>CA</v>
      </c>
      <c r="AW979" s="1083" t="str">
        <f t="shared" si="480"/>
        <v>CL</v>
      </c>
      <c r="AX979" s="1083" t="str">
        <f t="shared" si="480"/>
        <v>AIC</v>
      </c>
      <c r="AY979" s="1083" t="str">
        <f t="shared" si="471"/>
        <v>ERB</v>
      </c>
      <c r="AZ979" s="1083" t="str">
        <f t="shared" si="471"/>
        <v>GRB</v>
      </c>
      <c r="BA979" s="1083" t="str">
        <f t="shared" si="471"/>
        <v>Non-Op</v>
      </c>
      <c r="BC979" s="623"/>
      <c r="BD979" s="623"/>
      <c r="BF979" s="623"/>
      <c r="BG979" s="623"/>
      <c r="BH979" s="623"/>
      <c r="BI979" s="623"/>
      <c r="BJ979" s="623"/>
      <c r="BK979" s="623"/>
      <c r="BL979" s="623"/>
      <c r="BN979" s="634"/>
    </row>
    <row r="980" spans="1:66" s="638" customFormat="1" ht="12" customHeight="1">
      <c r="A980" s="643" t="s">
        <v>2219</v>
      </c>
      <c r="B980" s="644" t="s">
        <v>2219</v>
      </c>
      <c r="C980" s="983" t="s">
        <v>2220</v>
      </c>
      <c r="D980" s="635" t="s">
        <v>1384</v>
      </c>
      <c r="E980" s="635"/>
      <c r="F980" s="984">
        <v>43435</v>
      </c>
      <c r="G980" s="635"/>
      <c r="H980" s="1168">
        <v>-3424769.88</v>
      </c>
      <c r="I980" s="1168">
        <v>-3602260.16</v>
      </c>
      <c r="J980" s="1168">
        <v>-3779750.45</v>
      </c>
      <c r="K980" s="1168">
        <v>-3815464.35</v>
      </c>
      <c r="L980" s="1168">
        <v>-3945695.84</v>
      </c>
      <c r="M980" s="1168">
        <v>-4075927.32</v>
      </c>
      <c r="N980" s="1168">
        <v>-4251440.7300000004</v>
      </c>
      <c r="O980" s="1168">
        <v>-4389219.21</v>
      </c>
      <c r="P980" s="1168">
        <v>-4526997.68</v>
      </c>
      <c r="Q980" s="1168">
        <v>-1952499.88</v>
      </c>
      <c r="R980" s="1168">
        <v>-1788914.33</v>
      </c>
      <c r="S980" s="1168">
        <v>-1625328.77</v>
      </c>
      <c r="T980" s="1168">
        <v>-1083911.22</v>
      </c>
      <c r="U980" s="567"/>
      <c r="V980" s="567">
        <f t="shared" si="476"/>
        <v>-3333986.6058333335</v>
      </c>
      <c r="W980" s="1098"/>
      <c r="X980" s="1099"/>
      <c r="Y980" s="591">
        <f t="shared" si="492"/>
        <v>0</v>
      </c>
      <c r="Z980" s="899">
        <f t="shared" si="492"/>
        <v>0</v>
      </c>
      <c r="AA980" s="899">
        <f t="shared" si="492"/>
        <v>0</v>
      </c>
      <c r="AB980" s="1080">
        <f t="shared" si="481"/>
        <v>-1083911.22</v>
      </c>
      <c r="AC980" s="1079">
        <f t="shared" si="482"/>
        <v>0</v>
      </c>
      <c r="AD980" s="899">
        <f t="shared" si="491"/>
        <v>0</v>
      </c>
      <c r="AE980" s="903">
        <f t="shared" si="489"/>
        <v>0</v>
      </c>
      <c r="AF980" s="1080">
        <f t="shared" si="490"/>
        <v>-1083911.22</v>
      </c>
      <c r="AG980" s="1081">
        <f t="shared" si="483"/>
        <v>-1083911.22</v>
      </c>
      <c r="AH980" s="1079">
        <f t="shared" si="484"/>
        <v>0</v>
      </c>
      <c r="AI980" s="901">
        <f t="shared" si="495"/>
        <v>0</v>
      </c>
      <c r="AJ980" s="899">
        <f t="shared" si="495"/>
        <v>0</v>
      </c>
      <c r="AK980" s="899">
        <f t="shared" si="495"/>
        <v>0</v>
      </c>
      <c r="AL980" s="1080">
        <f t="shared" si="485"/>
        <v>-3333986.6058333335</v>
      </c>
      <c r="AM980" s="1079">
        <f t="shared" si="486"/>
        <v>0</v>
      </c>
      <c r="AN980" s="899">
        <f t="shared" si="474"/>
        <v>0</v>
      </c>
      <c r="AO980" s="899">
        <f t="shared" si="475"/>
        <v>0</v>
      </c>
      <c r="AP980" s="899">
        <f t="shared" si="487"/>
        <v>-3333986.6058333335</v>
      </c>
      <c r="AQ980" s="1081">
        <f t="shared" ref="AQ980" si="497">SUM(AN980:AP980)</f>
        <v>-3333986.6058333335</v>
      </c>
      <c r="AR980" s="1079">
        <f t="shared" si="479"/>
        <v>0</v>
      </c>
      <c r="AS980" s="153"/>
      <c r="AT980" s="1082" t="s">
        <v>2784</v>
      </c>
      <c r="AU980" s="523"/>
      <c r="AV980" s="1083" t="str">
        <f t="shared" si="480"/>
        <v>CA</v>
      </c>
      <c r="AW980" s="1083" t="str">
        <f t="shared" si="480"/>
        <v>CL</v>
      </c>
      <c r="AX980" s="1083" t="str">
        <f t="shared" si="480"/>
        <v>AIC</v>
      </c>
      <c r="AY980" s="1083" t="str">
        <f t="shared" si="471"/>
        <v>ERB</v>
      </c>
      <c r="AZ980" s="1083" t="str">
        <f t="shared" si="471"/>
        <v>GRB</v>
      </c>
      <c r="BA980" s="1083" t="str">
        <f t="shared" si="471"/>
        <v>Non-Op</v>
      </c>
      <c r="BC980" s="623"/>
      <c r="BD980" s="623"/>
      <c r="BF980" s="623"/>
      <c r="BG980" s="623"/>
      <c r="BH980" s="623"/>
      <c r="BI980" s="623"/>
      <c r="BJ980" s="623"/>
      <c r="BK980" s="623"/>
      <c r="BL980" s="623"/>
      <c r="BN980" s="634"/>
    </row>
    <row r="981" spans="1:66" s="638" customFormat="1" ht="12" customHeight="1">
      <c r="A981" s="643" t="s">
        <v>3206</v>
      </c>
      <c r="B981" s="644" t="s">
        <v>3206</v>
      </c>
      <c r="C981" s="634" t="s">
        <v>3207</v>
      </c>
      <c r="D981" s="635" t="s">
        <v>3098</v>
      </c>
      <c r="E981" s="635"/>
      <c r="F981" s="683">
        <v>43922</v>
      </c>
      <c r="G981" s="635"/>
      <c r="H981" s="1168"/>
      <c r="I981" s="1168"/>
      <c r="J981" s="1168"/>
      <c r="K981" s="1168"/>
      <c r="L981" s="1168">
        <v>322346.87</v>
      </c>
      <c r="M981" s="1168">
        <v>650170.89</v>
      </c>
      <c r="N981" s="1168">
        <v>986808.16</v>
      </c>
      <c r="O981" s="1168">
        <v>1381764.01</v>
      </c>
      <c r="P981" s="1168">
        <v>1701411.94</v>
      </c>
      <c r="Q981" s="1168">
        <v>2011412.99</v>
      </c>
      <c r="R981" s="1168">
        <v>2306108.41</v>
      </c>
      <c r="S981" s="1168">
        <v>2578599.38</v>
      </c>
      <c r="T981" s="1168">
        <v>2868968.86</v>
      </c>
      <c r="U981" s="567"/>
      <c r="V981" s="567">
        <f t="shared" si="476"/>
        <v>1114425.5899999999</v>
      </c>
      <c r="W981" s="1098"/>
      <c r="X981" s="1099"/>
      <c r="Y981" s="591">
        <f t="shared" si="492"/>
        <v>2868968.86</v>
      </c>
      <c r="Z981" s="899">
        <f t="shared" si="492"/>
        <v>0</v>
      </c>
      <c r="AA981" s="899">
        <f t="shared" si="492"/>
        <v>0</v>
      </c>
      <c r="AB981" s="1080">
        <f t="shared" si="481"/>
        <v>0</v>
      </c>
      <c r="AC981" s="1079">
        <f t="shared" si="482"/>
        <v>0</v>
      </c>
      <c r="AD981" s="899">
        <f t="shared" si="491"/>
        <v>0</v>
      </c>
      <c r="AE981" s="903">
        <f t="shared" si="489"/>
        <v>0</v>
      </c>
      <c r="AF981" s="1080">
        <f t="shared" si="490"/>
        <v>0</v>
      </c>
      <c r="AG981" s="1081">
        <f t="shared" si="483"/>
        <v>0</v>
      </c>
      <c r="AH981" s="1079">
        <f t="shared" si="484"/>
        <v>0</v>
      </c>
      <c r="AI981" s="901">
        <f t="shared" si="495"/>
        <v>1114425.5899999999</v>
      </c>
      <c r="AJ981" s="899">
        <f t="shared" si="495"/>
        <v>0</v>
      </c>
      <c r="AK981" s="899">
        <f t="shared" si="495"/>
        <v>0</v>
      </c>
      <c r="AL981" s="1080">
        <f t="shared" si="485"/>
        <v>0</v>
      </c>
      <c r="AM981" s="1079">
        <f t="shared" si="486"/>
        <v>0</v>
      </c>
      <c r="AN981" s="899">
        <f t="shared" si="474"/>
        <v>0</v>
      </c>
      <c r="AO981" s="899">
        <f t="shared" si="475"/>
        <v>0</v>
      </c>
      <c r="AP981" s="899">
        <f t="shared" si="487"/>
        <v>0</v>
      </c>
      <c r="AQ981" s="1081">
        <f t="shared" ref="AQ981" si="498">SUM(AN981:AP981)</f>
        <v>0</v>
      </c>
      <c r="AR981" s="1079">
        <f t="shared" si="479"/>
        <v>0</v>
      </c>
      <c r="AS981" s="153"/>
      <c r="AT981" s="1082"/>
      <c r="AU981" s="523"/>
      <c r="AV981" s="1083" t="str">
        <f t="shared" si="480"/>
        <v>CA</v>
      </c>
      <c r="AW981" s="1083" t="str">
        <f t="shared" si="480"/>
        <v>CL</v>
      </c>
      <c r="AX981" s="1083" t="str">
        <f t="shared" si="480"/>
        <v>AIC</v>
      </c>
      <c r="AY981" s="1083" t="str">
        <f t="shared" si="471"/>
        <v>ERB</v>
      </c>
      <c r="AZ981" s="1083" t="str">
        <f t="shared" si="471"/>
        <v>GRB</v>
      </c>
      <c r="BA981" s="1083" t="str">
        <f t="shared" si="471"/>
        <v>Non-Op</v>
      </c>
      <c r="BC981" s="623"/>
      <c r="BD981" s="623"/>
      <c r="BF981" s="623"/>
      <c r="BG981" s="623"/>
      <c r="BH981" s="623"/>
      <c r="BI981" s="623"/>
      <c r="BJ981" s="623"/>
      <c r="BK981" s="623"/>
      <c r="BL981" s="623"/>
      <c r="BN981" s="634"/>
    </row>
    <row r="982" spans="1:66" s="638" customFormat="1" ht="12" customHeight="1">
      <c r="A982" s="643">
        <v>19000283</v>
      </c>
      <c r="B982" s="644" t="s">
        <v>4213</v>
      </c>
      <c r="C982" s="634" t="s">
        <v>2221</v>
      </c>
      <c r="D982" s="635" t="s">
        <v>1384</v>
      </c>
      <c r="E982" s="635"/>
      <c r="F982" s="634"/>
      <c r="G982" s="635"/>
      <c r="H982" s="1168">
        <v>8829432.4900000002</v>
      </c>
      <c r="I982" s="1168">
        <v>9064632.4900000002</v>
      </c>
      <c r="J982" s="1168">
        <v>9299832.4900000002</v>
      </c>
      <c r="K982" s="1168">
        <v>4345928.37</v>
      </c>
      <c r="L982" s="1168">
        <v>4507350.54</v>
      </c>
      <c r="M982" s="1168">
        <v>4668772.71</v>
      </c>
      <c r="N982" s="1168">
        <v>4828308.24</v>
      </c>
      <c r="O982" s="1168">
        <v>4989802.4400000004</v>
      </c>
      <c r="P982" s="1168">
        <v>5151296.6399999997</v>
      </c>
      <c r="Q982" s="1168">
        <v>4686493.9800000004</v>
      </c>
      <c r="R982" s="1168">
        <v>4826774.4000000004</v>
      </c>
      <c r="S982" s="1168">
        <v>4967054.82</v>
      </c>
      <c r="T982" s="1168">
        <v>4624610.55</v>
      </c>
      <c r="U982" s="567"/>
      <c r="V982" s="567">
        <f t="shared" si="476"/>
        <v>5671939.0533333337</v>
      </c>
      <c r="W982" s="1084"/>
      <c r="X982" s="1085"/>
      <c r="Y982" s="591">
        <f t="shared" si="492"/>
        <v>0</v>
      </c>
      <c r="Z982" s="899">
        <f t="shared" si="492"/>
        <v>0</v>
      </c>
      <c r="AA982" s="899">
        <f t="shared" si="492"/>
        <v>0</v>
      </c>
      <c r="AB982" s="1080">
        <f t="shared" si="481"/>
        <v>4624610.55</v>
      </c>
      <c r="AC982" s="1079">
        <f t="shared" si="482"/>
        <v>0</v>
      </c>
      <c r="AD982" s="899">
        <f t="shared" si="491"/>
        <v>0</v>
      </c>
      <c r="AE982" s="903">
        <f t="shared" si="489"/>
        <v>0</v>
      </c>
      <c r="AF982" s="1080">
        <f t="shared" si="490"/>
        <v>4624610.55</v>
      </c>
      <c r="AG982" s="1081">
        <f t="shared" si="483"/>
        <v>4624610.55</v>
      </c>
      <c r="AH982" s="1079">
        <f t="shared" si="484"/>
        <v>0</v>
      </c>
      <c r="AI982" s="901">
        <f t="shared" si="495"/>
        <v>0</v>
      </c>
      <c r="AJ982" s="899">
        <f t="shared" si="495"/>
        <v>0</v>
      </c>
      <c r="AK982" s="899">
        <f t="shared" si="495"/>
        <v>0</v>
      </c>
      <c r="AL982" s="1080">
        <f t="shared" si="485"/>
        <v>5671939.0533333337</v>
      </c>
      <c r="AM982" s="1079">
        <f t="shared" si="486"/>
        <v>0</v>
      </c>
      <c r="AN982" s="899">
        <f t="shared" si="474"/>
        <v>0</v>
      </c>
      <c r="AO982" s="899">
        <f t="shared" si="475"/>
        <v>0</v>
      </c>
      <c r="AP982" s="899">
        <f t="shared" si="487"/>
        <v>5671939.0533333337</v>
      </c>
      <c r="AQ982" s="1081">
        <f t="shared" si="477"/>
        <v>5671939.0533333337</v>
      </c>
      <c r="AR982" s="1079">
        <f t="shared" si="479"/>
        <v>0</v>
      </c>
      <c r="AS982" s="153"/>
      <c r="AT982" s="1082"/>
      <c r="AU982" s="523"/>
      <c r="AV982" s="1083" t="str">
        <f t="shared" si="480"/>
        <v>CA</v>
      </c>
      <c r="AW982" s="1083" t="str">
        <f t="shared" si="480"/>
        <v>CL</v>
      </c>
      <c r="AX982" s="1083" t="str">
        <f t="shared" si="480"/>
        <v>AIC</v>
      </c>
      <c r="AY982" s="1083" t="str">
        <f t="shared" si="471"/>
        <v>ERB</v>
      </c>
      <c r="AZ982" s="1083" t="str">
        <f t="shared" si="471"/>
        <v>GRB</v>
      </c>
      <c r="BA982" s="1083" t="str">
        <f t="shared" si="471"/>
        <v>Non-Op</v>
      </c>
      <c r="BC982" s="623"/>
      <c r="BD982" s="623"/>
      <c r="BF982" s="623"/>
      <c r="BG982" s="623"/>
      <c r="BH982" s="623"/>
      <c r="BI982" s="623"/>
      <c r="BJ982" s="623"/>
      <c r="BK982" s="623"/>
      <c r="BL982" s="623"/>
      <c r="BN982" s="634"/>
    </row>
    <row r="983" spans="1:66" s="689" customFormat="1" ht="12" customHeight="1">
      <c r="A983" s="643">
        <v>19000361</v>
      </c>
      <c r="B983" s="644" t="s">
        <v>4214</v>
      </c>
      <c r="C983" s="634" t="s">
        <v>2222</v>
      </c>
      <c r="D983" s="635" t="s">
        <v>3098</v>
      </c>
      <c r="E983" s="635"/>
      <c r="F983" s="634"/>
      <c r="G983" s="635"/>
      <c r="H983" s="1168">
        <v>159437</v>
      </c>
      <c r="I983" s="1168">
        <v>159437</v>
      </c>
      <c r="J983" s="1168">
        <v>159437</v>
      </c>
      <c r="K983" s="1168">
        <v>159437</v>
      </c>
      <c r="L983" s="1168">
        <v>159437</v>
      </c>
      <c r="M983" s="1168">
        <v>159437</v>
      </c>
      <c r="N983" s="1168">
        <v>159437</v>
      </c>
      <c r="O983" s="1168">
        <v>159437</v>
      </c>
      <c r="P983" s="1168">
        <v>159437</v>
      </c>
      <c r="Q983" s="1168">
        <v>95662</v>
      </c>
      <c r="R983" s="1168">
        <v>95662</v>
      </c>
      <c r="S983" s="1168">
        <v>95662</v>
      </c>
      <c r="T983" s="1168">
        <v>95662</v>
      </c>
      <c r="U983" s="567"/>
      <c r="V983" s="567">
        <f t="shared" si="476"/>
        <v>140835.95833333334</v>
      </c>
      <c r="W983" s="1084"/>
      <c r="X983" s="1085"/>
      <c r="Y983" s="591">
        <f t="shared" si="492"/>
        <v>95662</v>
      </c>
      <c r="Z983" s="899">
        <f t="shared" si="492"/>
        <v>0</v>
      </c>
      <c r="AA983" s="899">
        <f t="shared" si="492"/>
        <v>0</v>
      </c>
      <c r="AB983" s="1080">
        <f t="shared" si="481"/>
        <v>0</v>
      </c>
      <c r="AC983" s="1079">
        <f t="shared" si="482"/>
        <v>0</v>
      </c>
      <c r="AD983" s="899">
        <f t="shared" si="491"/>
        <v>0</v>
      </c>
      <c r="AE983" s="903">
        <f t="shared" si="489"/>
        <v>0</v>
      </c>
      <c r="AF983" s="1080">
        <f t="shared" si="490"/>
        <v>0</v>
      </c>
      <c r="AG983" s="1081">
        <f t="shared" si="483"/>
        <v>0</v>
      </c>
      <c r="AH983" s="1079">
        <f t="shared" si="484"/>
        <v>0</v>
      </c>
      <c r="AI983" s="901">
        <f t="shared" si="495"/>
        <v>140835.95833333334</v>
      </c>
      <c r="AJ983" s="899">
        <f t="shared" si="495"/>
        <v>0</v>
      </c>
      <c r="AK983" s="899">
        <f t="shared" si="495"/>
        <v>0</v>
      </c>
      <c r="AL983" s="1080">
        <f t="shared" si="485"/>
        <v>0</v>
      </c>
      <c r="AM983" s="1079">
        <f t="shared" si="486"/>
        <v>0</v>
      </c>
      <c r="AN983" s="899">
        <f t="shared" si="474"/>
        <v>0</v>
      </c>
      <c r="AO983" s="899">
        <f t="shared" si="475"/>
        <v>0</v>
      </c>
      <c r="AP983" s="899">
        <f t="shared" si="487"/>
        <v>0</v>
      </c>
      <c r="AQ983" s="1081">
        <f t="shared" si="477"/>
        <v>0</v>
      </c>
      <c r="AR983" s="1079">
        <f t="shared" si="479"/>
        <v>0</v>
      </c>
      <c r="AS983" s="153"/>
      <c r="AT983" s="1082"/>
      <c r="AU983" s="452"/>
      <c r="AV983" s="1083" t="str">
        <f t="shared" si="480"/>
        <v>CA</v>
      </c>
      <c r="AW983" s="1083" t="str">
        <f t="shared" si="480"/>
        <v>CL</v>
      </c>
      <c r="AX983" s="1083" t="str">
        <f t="shared" si="480"/>
        <v>AIC</v>
      </c>
      <c r="AY983" s="1083" t="str">
        <f t="shared" si="471"/>
        <v>ERB</v>
      </c>
      <c r="AZ983" s="1083" t="str">
        <f t="shared" si="471"/>
        <v>GRB</v>
      </c>
      <c r="BA983" s="1083" t="str">
        <f t="shared" si="471"/>
        <v>Non-Op</v>
      </c>
      <c r="BC983" s="623"/>
      <c r="BD983" s="623"/>
      <c r="BF983" s="623"/>
      <c r="BG983" s="623"/>
      <c r="BH983" s="623"/>
      <c r="BI983" s="623"/>
      <c r="BJ983" s="623"/>
      <c r="BK983" s="623"/>
      <c r="BL983" s="623"/>
      <c r="BN983" s="701"/>
    </row>
    <row r="984" spans="1:66" s="638" customFormat="1" ht="12" customHeight="1">
      <c r="A984" s="643">
        <v>19000371</v>
      </c>
      <c r="B984" s="644" t="s">
        <v>4215</v>
      </c>
      <c r="C984" s="634" t="s">
        <v>2223</v>
      </c>
      <c r="D984" s="635" t="s">
        <v>3098</v>
      </c>
      <c r="E984" s="635"/>
      <c r="F984" s="634"/>
      <c r="G984" s="635"/>
      <c r="H984" s="1168">
        <v>13737.65</v>
      </c>
      <c r="I984" s="1168">
        <v>-15619.69</v>
      </c>
      <c r="J984" s="1168">
        <v>-15619.69</v>
      </c>
      <c r="K984" s="1168">
        <v>5133.9799999999996</v>
      </c>
      <c r="L984" s="1168">
        <v>89613.440000000002</v>
      </c>
      <c r="M984" s="1168">
        <v>83801.38</v>
      </c>
      <c r="N984" s="1168">
        <v>12884.4</v>
      </c>
      <c r="O984" s="1168">
        <v>14566.26</v>
      </c>
      <c r="P984" s="1168">
        <v>27876.19</v>
      </c>
      <c r="Q984" s="1168">
        <v>23279.06</v>
      </c>
      <c r="R984" s="1168">
        <v>12975.51</v>
      </c>
      <c r="S984" s="1168">
        <v>6706.1</v>
      </c>
      <c r="T984" s="1168">
        <v>8652.1299999999992</v>
      </c>
      <c r="U984" s="567"/>
      <c r="V984" s="567">
        <f t="shared" si="476"/>
        <v>21399.319166666668</v>
      </c>
      <c r="W984" s="1084"/>
      <c r="X984" s="1085"/>
      <c r="Y984" s="591">
        <f t="shared" si="492"/>
        <v>8652.1299999999992</v>
      </c>
      <c r="Z984" s="899">
        <f t="shared" si="492"/>
        <v>0</v>
      </c>
      <c r="AA984" s="899">
        <f t="shared" si="492"/>
        <v>0</v>
      </c>
      <c r="AB984" s="1080">
        <f t="shared" si="481"/>
        <v>0</v>
      </c>
      <c r="AC984" s="1079">
        <f t="shared" si="482"/>
        <v>0</v>
      </c>
      <c r="AD984" s="899">
        <f t="shared" si="491"/>
        <v>0</v>
      </c>
      <c r="AE984" s="903">
        <f t="shared" si="489"/>
        <v>0</v>
      </c>
      <c r="AF984" s="1080">
        <f t="shared" si="490"/>
        <v>0</v>
      </c>
      <c r="AG984" s="1081">
        <f t="shared" si="483"/>
        <v>0</v>
      </c>
      <c r="AH984" s="1079">
        <f t="shared" si="484"/>
        <v>0</v>
      </c>
      <c r="AI984" s="901">
        <f t="shared" si="495"/>
        <v>21399.319166666668</v>
      </c>
      <c r="AJ984" s="899">
        <f t="shared" si="495"/>
        <v>0</v>
      </c>
      <c r="AK984" s="899">
        <f t="shared" si="495"/>
        <v>0</v>
      </c>
      <c r="AL984" s="1080">
        <f t="shared" si="485"/>
        <v>0</v>
      </c>
      <c r="AM984" s="1079">
        <f t="shared" si="486"/>
        <v>0</v>
      </c>
      <c r="AN984" s="899">
        <f t="shared" si="474"/>
        <v>0</v>
      </c>
      <c r="AO984" s="899">
        <f t="shared" si="475"/>
        <v>0</v>
      </c>
      <c r="AP984" s="899">
        <f t="shared" si="487"/>
        <v>0</v>
      </c>
      <c r="AQ984" s="1081">
        <f t="shared" si="477"/>
        <v>0</v>
      </c>
      <c r="AR984" s="1079">
        <f t="shared" si="479"/>
        <v>0</v>
      </c>
      <c r="AS984" s="153"/>
      <c r="AT984" s="1082"/>
      <c r="AU984" s="523"/>
      <c r="AV984" s="1083" t="str">
        <f t="shared" si="480"/>
        <v>CA</v>
      </c>
      <c r="AW984" s="1083" t="str">
        <f t="shared" si="480"/>
        <v>CL</v>
      </c>
      <c r="AX984" s="1083" t="str">
        <f t="shared" si="480"/>
        <v>AIC</v>
      </c>
      <c r="AY984" s="1083" t="str">
        <f t="shared" si="471"/>
        <v>ERB</v>
      </c>
      <c r="AZ984" s="1083" t="str">
        <f t="shared" si="471"/>
        <v>GRB</v>
      </c>
      <c r="BA984" s="1083" t="str">
        <f t="shared" si="471"/>
        <v>Non-Op</v>
      </c>
      <c r="BC984" s="623"/>
      <c r="BD984" s="623"/>
      <c r="BF984" s="623"/>
      <c r="BG984" s="623"/>
      <c r="BH984" s="623"/>
      <c r="BI984" s="623"/>
      <c r="BJ984" s="623"/>
      <c r="BK984" s="623"/>
      <c r="BL984" s="623"/>
      <c r="BN984" s="634"/>
    </row>
    <row r="985" spans="1:66" s="638" customFormat="1" ht="12" customHeight="1">
      <c r="A985" s="643">
        <v>19000403</v>
      </c>
      <c r="B985" s="644" t="s">
        <v>4216</v>
      </c>
      <c r="C985" s="634" t="s">
        <v>2224</v>
      </c>
      <c r="D985" s="635" t="s">
        <v>1381</v>
      </c>
      <c r="E985" s="635"/>
      <c r="F985" s="634"/>
      <c r="G985" s="635"/>
      <c r="H985" s="1168">
        <v>131029.82</v>
      </c>
      <c r="I985" s="1168">
        <v>130656.65</v>
      </c>
      <c r="J985" s="1168">
        <v>130283.48</v>
      </c>
      <c r="K985" s="1168">
        <v>129910.31</v>
      </c>
      <c r="L985" s="1168">
        <v>129537.14</v>
      </c>
      <c r="M985" s="1168">
        <v>129163.97</v>
      </c>
      <c r="N985" s="1168">
        <v>128790.8</v>
      </c>
      <c r="O985" s="1168">
        <v>128417.63</v>
      </c>
      <c r="P985" s="1168">
        <v>128044.46</v>
      </c>
      <c r="Q985" s="1168">
        <v>71677.289999999994</v>
      </c>
      <c r="R985" s="1168">
        <v>71304.12</v>
      </c>
      <c r="S985" s="1168">
        <v>70930.95</v>
      </c>
      <c r="T985" s="1168">
        <v>70557.78</v>
      </c>
      <c r="U985" s="567"/>
      <c r="V985" s="567">
        <f t="shared" si="476"/>
        <v>112459.21666666667</v>
      </c>
      <c r="W985" s="1084"/>
      <c r="X985" s="1085"/>
      <c r="Y985" s="591">
        <f t="shared" si="492"/>
        <v>0</v>
      </c>
      <c r="Z985" s="899">
        <f t="shared" si="492"/>
        <v>0</v>
      </c>
      <c r="AA985" s="899">
        <f t="shared" si="492"/>
        <v>70557.78</v>
      </c>
      <c r="AB985" s="1080">
        <f t="shared" si="481"/>
        <v>0</v>
      </c>
      <c r="AC985" s="1079">
        <f t="shared" si="482"/>
        <v>0</v>
      </c>
      <c r="AD985" s="899">
        <f t="shared" si="491"/>
        <v>0</v>
      </c>
      <c r="AE985" s="903">
        <f t="shared" si="489"/>
        <v>0</v>
      </c>
      <c r="AF985" s="1080">
        <f t="shared" si="490"/>
        <v>0</v>
      </c>
      <c r="AG985" s="1081">
        <f t="shared" si="483"/>
        <v>0</v>
      </c>
      <c r="AH985" s="1079">
        <f t="shared" si="484"/>
        <v>0</v>
      </c>
      <c r="AI985" s="901">
        <f t="shared" si="495"/>
        <v>0</v>
      </c>
      <c r="AJ985" s="899">
        <f t="shared" si="495"/>
        <v>0</v>
      </c>
      <c r="AK985" s="899">
        <f t="shared" si="495"/>
        <v>112459.21666666667</v>
      </c>
      <c r="AL985" s="1080">
        <f t="shared" si="485"/>
        <v>0</v>
      </c>
      <c r="AM985" s="1079">
        <f t="shared" si="486"/>
        <v>0</v>
      </c>
      <c r="AN985" s="899">
        <f t="shared" si="474"/>
        <v>0</v>
      </c>
      <c r="AO985" s="899">
        <f t="shared" si="475"/>
        <v>0</v>
      </c>
      <c r="AP985" s="899">
        <f t="shared" si="487"/>
        <v>0</v>
      </c>
      <c r="AQ985" s="1081">
        <f t="shared" si="477"/>
        <v>0</v>
      </c>
      <c r="AR985" s="1079">
        <f t="shared" si="479"/>
        <v>0</v>
      </c>
      <c r="AS985" s="153"/>
      <c r="AT985" s="1082" t="s">
        <v>2784</v>
      </c>
      <c r="AU985" s="523"/>
      <c r="AV985" s="1083" t="str">
        <f t="shared" si="480"/>
        <v>CA</v>
      </c>
      <c r="AW985" s="1083" t="str">
        <f t="shared" si="480"/>
        <v>CL</v>
      </c>
      <c r="AX985" s="1083" t="str">
        <f t="shared" si="480"/>
        <v>AIC</v>
      </c>
      <c r="AY985" s="1083" t="str">
        <f t="shared" si="471"/>
        <v>ERB</v>
      </c>
      <c r="AZ985" s="1083" t="str">
        <f t="shared" si="471"/>
        <v>GRB</v>
      </c>
      <c r="BA985" s="1083" t="str">
        <f t="shared" si="471"/>
        <v>Non-Op</v>
      </c>
      <c r="BC985" s="623"/>
      <c r="BD985" s="623"/>
      <c r="BF985" s="623"/>
      <c r="BG985" s="623"/>
      <c r="BH985" s="623"/>
      <c r="BI985" s="623"/>
      <c r="BJ985" s="623"/>
      <c r="BK985" s="623"/>
      <c r="BL985" s="623"/>
      <c r="BN985" s="634"/>
    </row>
    <row r="986" spans="1:66" s="638" customFormat="1" ht="12" customHeight="1">
      <c r="A986" s="672">
        <v>19000441</v>
      </c>
      <c r="B986" s="673" t="s">
        <v>4217</v>
      </c>
      <c r="C986" s="634" t="s">
        <v>2225</v>
      </c>
      <c r="D986" s="635" t="s">
        <v>1382</v>
      </c>
      <c r="E986" s="635"/>
      <c r="F986" s="634"/>
      <c r="G986" s="635"/>
      <c r="H986" s="1168">
        <v>22627975.719999999</v>
      </c>
      <c r="I986" s="1168">
        <v>22791007.120000001</v>
      </c>
      <c r="J986" s="1168">
        <v>23001352.57</v>
      </c>
      <c r="K986" s="1168">
        <v>23147380.690000001</v>
      </c>
      <c r="L986" s="1168">
        <v>23378595.940000001</v>
      </c>
      <c r="M986" s="1168">
        <v>23576707.84</v>
      </c>
      <c r="N986" s="1168">
        <v>24317917.539999999</v>
      </c>
      <c r="O986" s="1168">
        <v>24548589.100000001</v>
      </c>
      <c r="P986" s="1168">
        <v>24714424.629999999</v>
      </c>
      <c r="Q986" s="1168">
        <v>1627681.29</v>
      </c>
      <c r="R986" s="1168">
        <v>1631635.17</v>
      </c>
      <c r="S986" s="1168">
        <v>1635590.94</v>
      </c>
      <c r="T986" s="1168">
        <v>1640001.99</v>
      </c>
      <c r="U986" s="567"/>
      <c r="V986" s="567">
        <f t="shared" si="476"/>
        <v>17208739.307083327</v>
      </c>
      <c r="W986" s="1084" t="s">
        <v>2226</v>
      </c>
      <c r="X986" s="1085"/>
      <c r="Y986" s="591">
        <f t="shared" si="492"/>
        <v>0</v>
      </c>
      <c r="Z986" s="899">
        <f t="shared" si="492"/>
        <v>0</v>
      </c>
      <c r="AA986" s="899">
        <f t="shared" si="492"/>
        <v>0</v>
      </c>
      <c r="AB986" s="1080">
        <f t="shared" si="481"/>
        <v>1640001.99</v>
      </c>
      <c r="AC986" s="1079">
        <f t="shared" si="482"/>
        <v>0</v>
      </c>
      <c r="AD986" s="899">
        <f t="shared" si="491"/>
        <v>1640001.99</v>
      </c>
      <c r="AE986" s="903">
        <f t="shared" si="489"/>
        <v>0</v>
      </c>
      <c r="AF986" s="1080">
        <f t="shared" si="490"/>
        <v>0</v>
      </c>
      <c r="AG986" s="1081">
        <f t="shared" si="483"/>
        <v>1640001.99</v>
      </c>
      <c r="AH986" s="1079">
        <f t="shared" si="484"/>
        <v>0</v>
      </c>
      <c r="AI986" s="901">
        <f t="shared" si="495"/>
        <v>0</v>
      </c>
      <c r="AJ986" s="899">
        <f t="shared" si="495"/>
        <v>0</v>
      </c>
      <c r="AK986" s="899">
        <f t="shared" si="495"/>
        <v>0</v>
      </c>
      <c r="AL986" s="1080">
        <f t="shared" si="485"/>
        <v>17208739.307083327</v>
      </c>
      <c r="AM986" s="1079">
        <f t="shared" si="486"/>
        <v>0</v>
      </c>
      <c r="AN986" s="899">
        <f t="shared" si="474"/>
        <v>17208739.307083327</v>
      </c>
      <c r="AO986" s="899">
        <f t="shared" si="475"/>
        <v>0</v>
      </c>
      <c r="AP986" s="899">
        <f t="shared" si="487"/>
        <v>0</v>
      </c>
      <c r="AQ986" s="1081">
        <f t="shared" si="477"/>
        <v>17208739.307083327</v>
      </c>
      <c r="AR986" s="1079">
        <f t="shared" si="479"/>
        <v>0</v>
      </c>
      <c r="AS986" s="153"/>
      <c r="AT986" s="1082" t="s">
        <v>2784</v>
      </c>
      <c r="AU986" s="523"/>
      <c r="AV986" s="1083" t="str">
        <f t="shared" si="480"/>
        <v>CA</v>
      </c>
      <c r="AW986" s="1083" t="str">
        <f t="shared" si="480"/>
        <v>CL</v>
      </c>
      <c r="AX986" s="1083" t="str">
        <f t="shared" si="480"/>
        <v>AIC</v>
      </c>
      <c r="AY986" s="1083" t="str">
        <f t="shared" si="471"/>
        <v>ERB</v>
      </c>
      <c r="AZ986" s="1083" t="str">
        <f t="shared" si="471"/>
        <v>GRB</v>
      </c>
      <c r="BA986" s="1083" t="str">
        <f t="shared" si="471"/>
        <v>Non-Op</v>
      </c>
      <c r="BC986" s="623"/>
      <c r="BD986" s="623"/>
      <c r="BF986" s="623"/>
      <c r="BG986" s="623"/>
      <c r="BH986" s="623"/>
      <c r="BI986" s="623"/>
      <c r="BJ986" s="623"/>
      <c r="BK986" s="623"/>
      <c r="BL986" s="623"/>
      <c r="BN986" s="634"/>
    </row>
    <row r="987" spans="1:66" s="638" customFormat="1" ht="12" customHeight="1">
      <c r="A987" s="643">
        <v>19000443</v>
      </c>
      <c r="B987" s="644" t="s">
        <v>4218</v>
      </c>
      <c r="C987" s="634" t="s">
        <v>2227</v>
      </c>
      <c r="D987" s="635" t="s">
        <v>1384</v>
      </c>
      <c r="E987" s="635"/>
      <c r="F987" s="634"/>
      <c r="G987" s="635"/>
      <c r="H987" s="1168">
        <v>45027440.850000001</v>
      </c>
      <c r="I987" s="1168">
        <v>44829631.369999997</v>
      </c>
      <c r="J987" s="1168">
        <v>44430725.850000001</v>
      </c>
      <c r="K987" s="1168">
        <v>44132368.350000001</v>
      </c>
      <c r="L987" s="1168">
        <v>43834010.850000001</v>
      </c>
      <c r="M987" s="1168">
        <v>43535653.350000001</v>
      </c>
      <c r="N987" s="1168">
        <v>43237295.850000001</v>
      </c>
      <c r="O987" s="1168">
        <v>43125544.420000002</v>
      </c>
      <c r="P987" s="1168">
        <v>42819816.200000003</v>
      </c>
      <c r="Q987" s="1168">
        <v>42514087.979999997</v>
      </c>
      <c r="R987" s="1168">
        <v>42208359.759999998</v>
      </c>
      <c r="S987" s="1168">
        <v>41902631.539999999</v>
      </c>
      <c r="T987" s="1168">
        <v>43848968.729999997</v>
      </c>
      <c r="U987" s="567"/>
      <c r="V987" s="567">
        <f t="shared" si="476"/>
        <v>43417360.859166667</v>
      </c>
      <c r="W987" s="1084"/>
      <c r="X987" s="1085"/>
      <c r="Y987" s="591">
        <f t="shared" si="492"/>
        <v>0</v>
      </c>
      <c r="Z987" s="899">
        <f t="shared" si="492"/>
        <v>0</v>
      </c>
      <c r="AA987" s="899">
        <f t="shared" si="492"/>
        <v>0</v>
      </c>
      <c r="AB987" s="1080">
        <f t="shared" si="481"/>
        <v>43848968.729999997</v>
      </c>
      <c r="AC987" s="1079">
        <f t="shared" si="482"/>
        <v>0</v>
      </c>
      <c r="AD987" s="899">
        <f t="shared" si="491"/>
        <v>0</v>
      </c>
      <c r="AE987" s="903">
        <f t="shared" si="489"/>
        <v>0</v>
      </c>
      <c r="AF987" s="1080">
        <f t="shared" si="490"/>
        <v>43848968.729999997</v>
      </c>
      <c r="AG987" s="1081">
        <f t="shared" si="483"/>
        <v>43848968.729999997</v>
      </c>
      <c r="AH987" s="1079">
        <f t="shared" si="484"/>
        <v>0</v>
      </c>
      <c r="AI987" s="901">
        <f t="shared" si="495"/>
        <v>0</v>
      </c>
      <c r="AJ987" s="899">
        <f t="shared" si="495"/>
        <v>0</v>
      </c>
      <c r="AK987" s="899">
        <f t="shared" si="495"/>
        <v>0</v>
      </c>
      <c r="AL987" s="1080">
        <f t="shared" si="485"/>
        <v>43417360.859166667</v>
      </c>
      <c r="AM987" s="1079">
        <f t="shared" si="486"/>
        <v>0</v>
      </c>
      <c r="AN987" s="899">
        <f t="shared" si="474"/>
        <v>0</v>
      </c>
      <c r="AO987" s="899">
        <f t="shared" si="475"/>
        <v>0</v>
      </c>
      <c r="AP987" s="899">
        <f t="shared" si="487"/>
        <v>43417360.859166667</v>
      </c>
      <c r="AQ987" s="1081">
        <f t="shared" si="477"/>
        <v>43417360.859166667</v>
      </c>
      <c r="AR987" s="1079">
        <f t="shared" si="479"/>
        <v>0</v>
      </c>
      <c r="AS987" s="153"/>
      <c r="AT987" s="1082" t="s">
        <v>2784</v>
      </c>
      <c r="AU987" s="523"/>
      <c r="AV987" s="1083" t="str">
        <f t="shared" si="480"/>
        <v>CA</v>
      </c>
      <c r="AW987" s="1083" t="str">
        <f t="shared" si="480"/>
        <v>CL</v>
      </c>
      <c r="AX987" s="1083" t="str">
        <f t="shared" si="480"/>
        <v>AIC</v>
      </c>
      <c r="AY987" s="1083" t="str">
        <f t="shared" si="471"/>
        <v>ERB</v>
      </c>
      <c r="AZ987" s="1083" t="str">
        <f t="shared" si="471"/>
        <v>GRB</v>
      </c>
      <c r="BA987" s="1083" t="str">
        <f t="shared" si="471"/>
        <v>Non-Op</v>
      </c>
      <c r="BC987" s="623"/>
      <c r="BD987" s="623"/>
      <c r="BF987" s="623"/>
      <c r="BG987" s="623"/>
      <c r="BH987" s="623"/>
      <c r="BI987" s="623"/>
      <c r="BJ987" s="623"/>
      <c r="BK987" s="623"/>
      <c r="BL987" s="623"/>
      <c r="BN987" s="634"/>
    </row>
    <row r="988" spans="1:66" s="638" customFormat="1" ht="12" customHeight="1">
      <c r="A988" s="672">
        <v>19000453</v>
      </c>
      <c r="B988" s="673" t="s">
        <v>4219</v>
      </c>
      <c r="C988" s="634" t="s">
        <v>2228</v>
      </c>
      <c r="D988" s="635" t="s">
        <v>1384</v>
      </c>
      <c r="E988" s="635"/>
      <c r="F988" s="634"/>
      <c r="G988" s="635"/>
      <c r="H988" s="1168">
        <v>3553709.24</v>
      </c>
      <c r="I988" s="1168">
        <v>3519736.66</v>
      </c>
      <c r="J988" s="1168">
        <v>3455898.2</v>
      </c>
      <c r="K988" s="1168">
        <v>2401548.6</v>
      </c>
      <c r="L988" s="1168">
        <v>2358499.84</v>
      </c>
      <c r="M988" s="1168">
        <v>2229353.5699999998</v>
      </c>
      <c r="N988" s="1168">
        <v>2272402.3199999998</v>
      </c>
      <c r="O988" s="1168">
        <v>2229353.5699999998</v>
      </c>
      <c r="P988" s="1168">
        <v>2186304.81</v>
      </c>
      <c r="Q988" s="1168">
        <v>2143256.0499999998</v>
      </c>
      <c r="R988" s="1168">
        <v>2100207.2999999998</v>
      </c>
      <c r="S988" s="1168">
        <v>2057158.54</v>
      </c>
      <c r="T988" s="1168">
        <v>2699259.99</v>
      </c>
      <c r="U988" s="567"/>
      <c r="V988" s="567">
        <f t="shared" si="476"/>
        <v>2506683.6729166671</v>
      </c>
      <c r="W988" s="1084"/>
      <c r="X988" s="1085"/>
      <c r="Y988" s="591">
        <f t="shared" si="492"/>
        <v>0</v>
      </c>
      <c r="Z988" s="899">
        <f t="shared" si="492"/>
        <v>0</v>
      </c>
      <c r="AA988" s="899">
        <f t="shared" si="492"/>
        <v>0</v>
      </c>
      <c r="AB988" s="1080">
        <f t="shared" si="481"/>
        <v>2699259.99</v>
      </c>
      <c r="AC988" s="1079">
        <f t="shared" si="482"/>
        <v>0</v>
      </c>
      <c r="AD988" s="899">
        <f t="shared" si="491"/>
        <v>0</v>
      </c>
      <c r="AE988" s="903">
        <f t="shared" si="489"/>
        <v>0</v>
      </c>
      <c r="AF988" s="1080">
        <f t="shared" si="490"/>
        <v>2699259.99</v>
      </c>
      <c r="AG988" s="1081">
        <f t="shared" si="483"/>
        <v>2699259.99</v>
      </c>
      <c r="AH988" s="1079">
        <f t="shared" si="484"/>
        <v>0</v>
      </c>
      <c r="AI988" s="901">
        <f t="shared" si="495"/>
        <v>0</v>
      </c>
      <c r="AJ988" s="899">
        <f t="shared" si="495"/>
        <v>0</v>
      </c>
      <c r="AK988" s="899">
        <f t="shared" si="495"/>
        <v>0</v>
      </c>
      <c r="AL988" s="1080">
        <f t="shared" si="485"/>
        <v>2506683.6729166671</v>
      </c>
      <c r="AM988" s="1079">
        <f t="shared" si="486"/>
        <v>0</v>
      </c>
      <c r="AN988" s="899">
        <f t="shared" si="474"/>
        <v>0</v>
      </c>
      <c r="AO988" s="899">
        <f t="shared" si="475"/>
        <v>0</v>
      </c>
      <c r="AP988" s="899">
        <f t="shared" si="487"/>
        <v>2506683.6729166671</v>
      </c>
      <c r="AQ988" s="1081">
        <f t="shared" si="477"/>
        <v>2506683.6729166671</v>
      </c>
      <c r="AR988" s="1079">
        <f t="shared" si="479"/>
        <v>0</v>
      </c>
      <c r="AS988" s="153"/>
      <c r="AT988" s="1082"/>
      <c r="AU988" s="523"/>
      <c r="AV988" s="1083" t="str">
        <f t="shared" si="480"/>
        <v>CA</v>
      </c>
      <c r="AW988" s="1083" t="str">
        <f t="shared" si="480"/>
        <v>CL</v>
      </c>
      <c r="AX988" s="1083" t="str">
        <f t="shared" si="480"/>
        <v>AIC</v>
      </c>
      <c r="AY988" s="1083" t="str">
        <f t="shared" si="471"/>
        <v>ERB</v>
      </c>
      <c r="AZ988" s="1083" t="str">
        <f t="shared" si="471"/>
        <v>GRB</v>
      </c>
      <c r="BA988" s="1083" t="str">
        <f t="shared" si="471"/>
        <v>Non-Op</v>
      </c>
      <c r="BC988" s="623"/>
      <c r="BD988" s="623"/>
      <c r="BF988" s="623"/>
      <c r="BG988" s="623"/>
      <c r="BH988" s="623"/>
      <c r="BI988" s="623"/>
      <c r="BJ988" s="623"/>
      <c r="BK988" s="623"/>
      <c r="BL988" s="623"/>
      <c r="BN988" s="634"/>
    </row>
    <row r="989" spans="1:66" s="638" customFormat="1" ht="12" customHeight="1">
      <c r="A989" s="643">
        <v>19000463</v>
      </c>
      <c r="B989" s="644" t="s">
        <v>4220</v>
      </c>
      <c r="C989" s="634" t="s">
        <v>2229</v>
      </c>
      <c r="D989" s="635" t="s">
        <v>1384</v>
      </c>
      <c r="E989" s="635"/>
      <c r="F989" s="634"/>
      <c r="G989" s="635"/>
      <c r="H989" s="1168">
        <v>97230.07</v>
      </c>
      <c r="I989" s="1168">
        <v>104877.57</v>
      </c>
      <c r="J989" s="1168">
        <v>95620.07</v>
      </c>
      <c r="K989" s="1168">
        <v>94815.07</v>
      </c>
      <c r="L989" s="1168">
        <v>94010.07</v>
      </c>
      <c r="M989" s="1168">
        <v>93205.07</v>
      </c>
      <c r="N989" s="1168">
        <v>92400.07</v>
      </c>
      <c r="O989" s="1168">
        <v>97877.57</v>
      </c>
      <c r="P989" s="1168">
        <v>96950.07</v>
      </c>
      <c r="Q989" s="1168">
        <v>96022.57</v>
      </c>
      <c r="R989" s="1168">
        <v>95095.07</v>
      </c>
      <c r="S989" s="1168">
        <v>94167.57</v>
      </c>
      <c r="T989" s="1168">
        <v>233100.07</v>
      </c>
      <c r="U989" s="567"/>
      <c r="V989" s="567">
        <f t="shared" si="476"/>
        <v>101683.82000000002</v>
      </c>
      <c r="W989" s="1084"/>
      <c r="X989" s="1085"/>
      <c r="Y989" s="591">
        <f t="shared" si="492"/>
        <v>0</v>
      </c>
      <c r="Z989" s="899">
        <f t="shared" si="492"/>
        <v>0</v>
      </c>
      <c r="AA989" s="899">
        <f t="shared" si="492"/>
        <v>0</v>
      </c>
      <c r="AB989" s="1080">
        <f t="shared" si="481"/>
        <v>233100.07</v>
      </c>
      <c r="AC989" s="1079">
        <f t="shared" si="482"/>
        <v>0</v>
      </c>
      <c r="AD989" s="899">
        <f t="shared" si="491"/>
        <v>0</v>
      </c>
      <c r="AE989" s="903">
        <f t="shared" si="489"/>
        <v>0</v>
      </c>
      <c r="AF989" s="1080">
        <f t="shared" si="490"/>
        <v>233100.07</v>
      </c>
      <c r="AG989" s="1081">
        <f t="shared" si="483"/>
        <v>233100.07</v>
      </c>
      <c r="AH989" s="1079">
        <f t="shared" si="484"/>
        <v>0</v>
      </c>
      <c r="AI989" s="901">
        <f t="shared" si="495"/>
        <v>0</v>
      </c>
      <c r="AJ989" s="899">
        <f t="shared" si="495"/>
        <v>0</v>
      </c>
      <c r="AK989" s="899">
        <f t="shared" si="495"/>
        <v>0</v>
      </c>
      <c r="AL989" s="1080">
        <f t="shared" si="485"/>
        <v>101683.82000000002</v>
      </c>
      <c r="AM989" s="1079">
        <f t="shared" si="486"/>
        <v>0</v>
      </c>
      <c r="AN989" s="899">
        <f t="shared" si="474"/>
        <v>0</v>
      </c>
      <c r="AO989" s="899">
        <f t="shared" si="475"/>
        <v>0</v>
      </c>
      <c r="AP989" s="899">
        <f t="shared" si="487"/>
        <v>101683.82000000002</v>
      </c>
      <c r="AQ989" s="1081">
        <f t="shared" si="477"/>
        <v>101683.82000000002</v>
      </c>
      <c r="AR989" s="1079">
        <f t="shared" si="479"/>
        <v>0</v>
      </c>
      <c r="AS989" s="153"/>
      <c r="AT989" s="1082"/>
      <c r="AU989" s="523"/>
      <c r="AV989" s="1083" t="str">
        <f t="shared" si="480"/>
        <v>CA</v>
      </c>
      <c r="AW989" s="1083" t="str">
        <f t="shared" si="480"/>
        <v>CL</v>
      </c>
      <c r="AX989" s="1083" t="str">
        <f t="shared" si="480"/>
        <v>AIC</v>
      </c>
      <c r="AY989" s="1083" t="str">
        <f t="shared" si="471"/>
        <v>ERB</v>
      </c>
      <c r="AZ989" s="1083" t="str">
        <f t="shared" si="471"/>
        <v>GRB</v>
      </c>
      <c r="BA989" s="1083" t="str">
        <f t="shared" si="471"/>
        <v>Non-Op</v>
      </c>
      <c r="BC989" s="623"/>
      <c r="BD989" s="623"/>
      <c r="BF989" s="623"/>
      <c r="BG989" s="623"/>
      <c r="BH989" s="623"/>
      <c r="BI989" s="623"/>
      <c r="BJ989" s="623"/>
      <c r="BK989" s="623"/>
      <c r="BL989" s="623"/>
      <c r="BN989" s="634"/>
    </row>
    <row r="990" spans="1:66" s="638" customFormat="1" ht="12" customHeight="1">
      <c r="A990" s="643">
        <v>19000471</v>
      </c>
      <c r="B990" s="644" t="s">
        <v>4221</v>
      </c>
      <c r="C990" s="634" t="s">
        <v>2230</v>
      </c>
      <c r="D990" s="635" t="s">
        <v>3098</v>
      </c>
      <c r="E990" s="635"/>
      <c r="F990" s="634"/>
      <c r="G990" s="635"/>
      <c r="H990" s="1168">
        <v>3297616.19</v>
      </c>
      <c r="I990" s="1168">
        <v>3271424.84</v>
      </c>
      <c r="J990" s="1168">
        <v>3250805.58</v>
      </c>
      <c r="K990" s="1168">
        <v>3223163.22</v>
      </c>
      <c r="L990" s="1168">
        <v>3192554.55</v>
      </c>
      <c r="M990" s="1168">
        <v>3152784.32</v>
      </c>
      <c r="N990" s="1168">
        <v>3118482.44</v>
      </c>
      <c r="O990" s="1168">
        <v>3081598.4</v>
      </c>
      <c r="P990" s="1168">
        <v>3032826.42</v>
      </c>
      <c r="Q990" s="1168">
        <v>1314811.56</v>
      </c>
      <c r="R990" s="1168">
        <v>1271647.73</v>
      </c>
      <c r="S990" s="1168">
        <v>1220656.3899999999</v>
      </c>
      <c r="T990" s="1168">
        <v>1159557.99</v>
      </c>
      <c r="U990" s="567"/>
      <c r="V990" s="567">
        <f t="shared" si="476"/>
        <v>2613278.5450000004</v>
      </c>
      <c r="W990" s="1084"/>
      <c r="X990" s="1085"/>
      <c r="Y990" s="591">
        <f t="shared" si="492"/>
        <v>1159557.99</v>
      </c>
      <c r="Z990" s="899">
        <f t="shared" si="492"/>
        <v>0</v>
      </c>
      <c r="AA990" s="899">
        <f t="shared" si="492"/>
        <v>0</v>
      </c>
      <c r="AB990" s="1080">
        <f t="shared" si="481"/>
        <v>0</v>
      </c>
      <c r="AC990" s="1079">
        <f t="shared" si="482"/>
        <v>0</v>
      </c>
      <c r="AD990" s="899">
        <f t="shared" si="491"/>
        <v>0</v>
      </c>
      <c r="AE990" s="903">
        <f t="shared" si="489"/>
        <v>0</v>
      </c>
      <c r="AF990" s="1080">
        <f t="shared" si="490"/>
        <v>0</v>
      </c>
      <c r="AG990" s="1081">
        <f t="shared" si="483"/>
        <v>0</v>
      </c>
      <c r="AH990" s="1079">
        <f t="shared" si="484"/>
        <v>0</v>
      </c>
      <c r="AI990" s="901">
        <f t="shared" si="495"/>
        <v>2613278.5450000004</v>
      </c>
      <c r="AJ990" s="899">
        <f t="shared" si="495"/>
        <v>0</v>
      </c>
      <c r="AK990" s="899">
        <f t="shared" si="495"/>
        <v>0</v>
      </c>
      <c r="AL990" s="1080">
        <f t="shared" si="485"/>
        <v>0</v>
      </c>
      <c r="AM990" s="1079">
        <f t="shared" si="486"/>
        <v>0</v>
      </c>
      <c r="AN990" s="899">
        <f t="shared" si="474"/>
        <v>0</v>
      </c>
      <c r="AO990" s="899">
        <f t="shared" si="475"/>
        <v>0</v>
      </c>
      <c r="AP990" s="899">
        <f t="shared" si="487"/>
        <v>0</v>
      </c>
      <c r="AQ990" s="1081">
        <f t="shared" si="477"/>
        <v>0</v>
      </c>
      <c r="AR990" s="1079">
        <f t="shared" si="479"/>
        <v>0</v>
      </c>
      <c r="AS990" s="1115"/>
      <c r="AT990" s="1082" t="s">
        <v>2786</v>
      </c>
      <c r="AU990" s="523"/>
      <c r="AV990" s="1083" t="str">
        <f t="shared" si="480"/>
        <v>CA</v>
      </c>
      <c r="AW990" s="1083" t="str">
        <f t="shared" si="480"/>
        <v>CL</v>
      </c>
      <c r="AX990" s="1083" t="str">
        <f t="shared" si="480"/>
        <v>AIC</v>
      </c>
      <c r="AY990" s="1083" t="str">
        <f t="shared" si="471"/>
        <v>ERB</v>
      </c>
      <c r="AZ990" s="1083" t="str">
        <f t="shared" si="471"/>
        <v>GRB</v>
      </c>
      <c r="BA990" s="1083" t="str">
        <f t="shared" si="471"/>
        <v>Non-Op</v>
      </c>
      <c r="BC990" s="623"/>
      <c r="BD990" s="623"/>
      <c r="BF990" s="623"/>
      <c r="BG990" s="623"/>
      <c r="BH990" s="623"/>
      <c r="BI990" s="623"/>
      <c r="BJ990" s="623"/>
      <c r="BK990" s="623"/>
      <c r="BL990" s="623"/>
      <c r="BN990" s="634"/>
    </row>
    <row r="991" spans="1:66" s="638" customFormat="1" ht="12" customHeight="1">
      <c r="A991" s="672">
        <v>19000473</v>
      </c>
      <c r="B991" s="673" t="s">
        <v>4222</v>
      </c>
      <c r="C991" s="634" t="s">
        <v>2231</v>
      </c>
      <c r="D991" s="635" t="s">
        <v>3098</v>
      </c>
      <c r="E991" s="635"/>
      <c r="F991" s="634"/>
      <c r="G991" s="635"/>
      <c r="H991" s="1168">
        <v>0</v>
      </c>
      <c r="I991" s="1168">
        <v>0</v>
      </c>
      <c r="J991" s="1168">
        <v>0</v>
      </c>
      <c r="K991" s="1168">
        <v>0</v>
      </c>
      <c r="L991" s="1168">
        <v>0</v>
      </c>
      <c r="M991" s="1168">
        <v>0</v>
      </c>
      <c r="N991" s="1168">
        <v>0</v>
      </c>
      <c r="O991" s="1168">
        <v>0</v>
      </c>
      <c r="P991" s="1168">
        <v>0</v>
      </c>
      <c r="Q991" s="1168">
        <v>0</v>
      </c>
      <c r="R991" s="1168">
        <v>0</v>
      </c>
      <c r="S991" s="1168">
        <v>0</v>
      </c>
      <c r="T991" s="1168">
        <v>0</v>
      </c>
      <c r="U991" s="567"/>
      <c r="V991" s="567">
        <f t="shared" si="476"/>
        <v>0</v>
      </c>
      <c r="W991" s="1084"/>
      <c r="X991" s="1085"/>
      <c r="Y991" s="591">
        <f t="shared" ref="Y991:AA1010" si="499">IF($D991=Y$5,$T991,0)</f>
        <v>0</v>
      </c>
      <c r="Z991" s="899">
        <f t="shared" si="499"/>
        <v>0</v>
      </c>
      <c r="AA991" s="899">
        <f t="shared" si="499"/>
        <v>0</v>
      </c>
      <c r="AB991" s="1080">
        <f t="shared" si="481"/>
        <v>0</v>
      </c>
      <c r="AC991" s="1079">
        <f t="shared" si="482"/>
        <v>0</v>
      </c>
      <c r="AD991" s="899">
        <f t="shared" si="491"/>
        <v>0</v>
      </c>
      <c r="AE991" s="903">
        <f t="shared" si="489"/>
        <v>0</v>
      </c>
      <c r="AF991" s="1080">
        <f t="shared" si="490"/>
        <v>0</v>
      </c>
      <c r="AG991" s="1081">
        <f t="shared" si="483"/>
        <v>0</v>
      </c>
      <c r="AH991" s="1079">
        <f t="shared" si="484"/>
        <v>0</v>
      </c>
      <c r="AI991" s="901">
        <f t="shared" si="495"/>
        <v>0</v>
      </c>
      <c r="AJ991" s="899">
        <f t="shared" si="495"/>
        <v>0</v>
      </c>
      <c r="AK991" s="899">
        <f t="shared" si="495"/>
        <v>0</v>
      </c>
      <c r="AL991" s="1080">
        <f t="shared" si="485"/>
        <v>0</v>
      </c>
      <c r="AM991" s="1079">
        <f t="shared" si="486"/>
        <v>0</v>
      </c>
      <c r="AN991" s="899">
        <f t="shared" si="474"/>
        <v>0</v>
      </c>
      <c r="AO991" s="899">
        <f t="shared" si="475"/>
        <v>0</v>
      </c>
      <c r="AP991" s="899">
        <f t="shared" si="487"/>
        <v>0</v>
      </c>
      <c r="AQ991" s="1081">
        <f t="shared" si="477"/>
        <v>0</v>
      </c>
      <c r="AR991" s="1079">
        <f t="shared" si="479"/>
        <v>0</v>
      </c>
      <c r="AS991" s="153"/>
      <c r="AT991" s="1082" t="s">
        <v>2783</v>
      </c>
      <c r="AU991" s="523"/>
      <c r="AV991" s="1083" t="str">
        <f t="shared" si="480"/>
        <v>CA</v>
      </c>
      <c r="AW991" s="1083" t="str">
        <f t="shared" si="480"/>
        <v>CL</v>
      </c>
      <c r="AX991" s="1083" t="str">
        <f t="shared" si="480"/>
        <v>AIC</v>
      </c>
      <c r="AY991" s="1083" t="str">
        <f t="shared" si="471"/>
        <v>ERB</v>
      </c>
      <c r="AZ991" s="1083" t="str">
        <f t="shared" si="471"/>
        <v>GRB</v>
      </c>
      <c r="BA991" s="1083" t="str">
        <f t="shared" si="471"/>
        <v>Non-Op</v>
      </c>
      <c r="BC991" s="623"/>
      <c r="BD991" s="623"/>
      <c r="BF991" s="623"/>
      <c r="BG991" s="623"/>
      <c r="BH991" s="623"/>
      <c r="BI991" s="623"/>
      <c r="BJ991" s="623"/>
      <c r="BK991" s="623"/>
      <c r="BL991" s="623"/>
      <c r="BN991" s="634"/>
    </row>
    <row r="992" spans="1:66" s="638" customFormat="1" ht="12" customHeight="1">
      <c r="A992" s="643">
        <v>19000491</v>
      </c>
      <c r="B992" s="644" t="s">
        <v>4223</v>
      </c>
      <c r="C992" s="634" t="s">
        <v>2232</v>
      </c>
      <c r="D992" s="635" t="s">
        <v>1384</v>
      </c>
      <c r="E992" s="635"/>
      <c r="F992" s="634"/>
      <c r="G992" s="635"/>
      <c r="H992" s="1168">
        <v>1007086.29</v>
      </c>
      <c r="I992" s="1168">
        <v>1002244.53</v>
      </c>
      <c r="J992" s="1168">
        <v>997402.77</v>
      </c>
      <c r="K992" s="1168">
        <v>992561.01</v>
      </c>
      <c r="L992" s="1168">
        <v>987719.25</v>
      </c>
      <c r="M992" s="1168">
        <v>982877.49</v>
      </c>
      <c r="N992" s="1168">
        <v>978035.73</v>
      </c>
      <c r="O992" s="1168">
        <v>973193.97</v>
      </c>
      <c r="P992" s="1168">
        <v>968352.21</v>
      </c>
      <c r="Q992" s="1168">
        <v>963510.45</v>
      </c>
      <c r="R992" s="1168">
        <v>958668.69</v>
      </c>
      <c r="S992" s="1168">
        <v>953826.93</v>
      </c>
      <c r="T992" s="1168">
        <v>948985.17</v>
      </c>
      <c r="U992" s="567"/>
      <c r="V992" s="567">
        <f t="shared" si="476"/>
        <v>978035.72999999986</v>
      </c>
      <c r="W992" s="1113"/>
      <c r="X992" s="1114"/>
      <c r="Y992" s="591">
        <f t="shared" si="499"/>
        <v>0</v>
      </c>
      <c r="Z992" s="899">
        <f t="shared" si="499"/>
        <v>0</v>
      </c>
      <c r="AA992" s="899">
        <f t="shared" si="499"/>
        <v>0</v>
      </c>
      <c r="AB992" s="1080">
        <f t="shared" si="481"/>
        <v>948985.17</v>
      </c>
      <c r="AC992" s="1079">
        <f t="shared" si="482"/>
        <v>0</v>
      </c>
      <c r="AD992" s="899">
        <f t="shared" si="491"/>
        <v>0</v>
      </c>
      <c r="AE992" s="903">
        <f t="shared" si="489"/>
        <v>0</v>
      </c>
      <c r="AF992" s="1080">
        <f t="shared" si="490"/>
        <v>948985.17</v>
      </c>
      <c r="AG992" s="1081">
        <f t="shared" si="483"/>
        <v>948985.17</v>
      </c>
      <c r="AH992" s="1079">
        <f t="shared" si="484"/>
        <v>0</v>
      </c>
      <c r="AI992" s="901">
        <f t="shared" si="495"/>
        <v>0</v>
      </c>
      <c r="AJ992" s="899">
        <f t="shared" si="495"/>
        <v>0</v>
      </c>
      <c r="AK992" s="899">
        <f t="shared" si="495"/>
        <v>0</v>
      </c>
      <c r="AL992" s="1080">
        <f t="shared" si="485"/>
        <v>978035.72999999986</v>
      </c>
      <c r="AM992" s="1079">
        <f t="shared" si="486"/>
        <v>0</v>
      </c>
      <c r="AN992" s="899">
        <f t="shared" si="474"/>
        <v>0</v>
      </c>
      <c r="AO992" s="899">
        <f t="shared" si="475"/>
        <v>0</v>
      </c>
      <c r="AP992" s="899">
        <f t="shared" si="487"/>
        <v>978035.72999999986</v>
      </c>
      <c r="AQ992" s="1081">
        <f t="shared" si="477"/>
        <v>978035.72999999986</v>
      </c>
      <c r="AR992" s="1079">
        <f t="shared" si="479"/>
        <v>0</v>
      </c>
      <c r="AS992" s="153"/>
      <c r="AT992" s="1082"/>
      <c r="AU992" s="523"/>
      <c r="AV992" s="1083" t="str">
        <f t="shared" si="480"/>
        <v>CA</v>
      </c>
      <c r="AW992" s="1083" t="str">
        <f t="shared" si="480"/>
        <v>CL</v>
      </c>
      <c r="AX992" s="1083" t="str">
        <f t="shared" si="480"/>
        <v>AIC</v>
      </c>
      <c r="AY992" s="1083" t="str">
        <f t="shared" si="471"/>
        <v>ERB</v>
      </c>
      <c r="AZ992" s="1083" t="str">
        <f t="shared" si="471"/>
        <v>GRB</v>
      </c>
      <c r="BA992" s="1083" t="str">
        <f t="shared" si="471"/>
        <v>Non-Op</v>
      </c>
      <c r="BC992" s="623"/>
      <c r="BD992" s="623"/>
      <c r="BF992" s="623"/>
      <c r="BG992" s="623"/>
      <c r="BH992" s="623"/>
      <c r="BI992" s="623"/>
      <c r="BJ992" s="623"/>
      <c r="BK992" s="623"/>
      <c r="BL992" s="623"/>
      <c r="BN992" s="634"/>
    </row>
    <row r="993" spans="1:66" s="638" customFormat="1" ht="12" customHeight="1">
      <c r="A993" s="643">
        <v>19000551</v>
      </c>
      <c r="B993" s="644" t="s">
        <v>4224</v>
      </c>
      <c r="C993" s="634" t="s">
        <v>2233</v>
      </c>
      <c r="D993" s="635" t="s">
        <v>1384</v>
      </c>
      <c r="E993" s="635"/>
      <c r="F993" s="634"/>
      <c r="G993" s="635"/>
      <c r="H993" s="1168">
        <v>0</v>
      </c>
      <c r="I993" s="1168">
        <v>0</v>
      </c>
      <c r="J993" s="1168">
        <v>0</v>
      </c>
      <c r="K993" s="1168">
        <v>0</v>
      </c>
      <c r="L993" s="1168">
        <v>0</v>
      </c>
      <c r="M993" s="1168">
        <v>0</v>
      </c>
      <c r="N993" s="1168">
        <v>0</v>
      </c>
      <c r="O993" s="1168">
        <v>0</v>
      </c>
      <c r="P993" s="1168">
        <v>0</v>
      </c>
      <c r="Q993" s="1168">
        <v>0</v>
      </c>
      <c r="R993" s="1168">
        <v>0</v>
      </c>
      <c r="S993" s="1168">
        <v>0</v>
      </c>
      <c r="T993" s="1168">
        <v>0</v>
      </c>
      <c r="U993" s="567"/>
      <c r="V993" s="567">
        <f t="shared" si="476"/>
        <v>0</v>
      </c>
      <c r="W993" s="1096"/>
      <c r="X993" s="1097"/>
      <c r="Y993" s="591">
        <f t="shared" si="499"/>
        <v>0</v>
      </c>
      <c r="Z993" s="899">
        <f t="shared" si="499"/>
        <v>0</v>
      </c>
      <c r="AA993" s="899">
        <f t="shared" si="499"/>
        <v>0</v>
      </c>
      <c r="AB993" s="1080">
        <f t="shared" si="481"/>
        <v>0</v>
      </c>
      <c r="AC993" s="1079">
        <f t="shared" si="482"/>
        <v>0</v>
      </c>
      <c r="AD993" s="899">
        <f t="shared" si="491"/>
        <v>0</v>
      </c>
      <c r="AE993" s="903">
        <f t="shared" si="489"/>
        <v>0</v>
      </c>
      <c r="AF993" s="1080">
        <f t="shared" si="490"/>
        <v>0</v>
      </c>
      <c r="AG993" s="1081">
        <f t="shared" si="483"/>
        <v>0</v>
      </c>
      <c r="AH993" s="1079">
        <f t="shared" si="484"/>
        <v>0</v>
      </c>
      <c r="AI993" s="901">
        <f t="shared" si="495"/>
        <v>0</v>
      </c>
      <c r="AJ993" s="899">
        <f t="shared" si="495"/>
        <v>0</v>
      </c>
      <c r="AK993" s="899">
        <f t="shared" si="495"/>
        <v>0</v>
      </c>
      <c r="AL993" s="1080">
        <f t="shared" si="485"/>
        <v>0</v>
      </c>
      <c r="AM993" s="1079">
        <f t="shared" si="486"/>
        <v>0</v>
      </c>
      <c r="AN993" s="899">
        <f t="shared" si="474"/>
        <v>0</v>
      </c>
      <c r="AO993" s="899">
        <f t="shared" si="475"/>
        <v>0</v>
      </c>
      <c r="AP993" s="899">
        <f t="shared" si="487"/>
        <v>0</v>
      </c>
      <c r="AQ993" s="1081">
        <f t="shared" si="477"/>
        <v>0</v>
      </c>
      <c r="AR993" s="1079">
        <f t="shared" si="479"/>
        <v>0</v>
      </c>
      <c r="AS993" s="153"/>
      <c r="AT993" s="1082"/>
      <c r="AU993" s="523"/>
      <c r="AV993" s="1083" t="str">
        <f t="shared" si="480"/>
        <v>CA</v>
      </c>
      <c r="AW993" s="1083" t="str">
        <f t="shared" si="480"/>
        <v>CL</v>
      </c>
      <c r="AX993" s="1083" t="str">
        <f t="shared" si="480"/>
        <v>AIC</v>
      </c>
      <c r="AY993" s="1083" t="str">
        <f t="shared" ref="AY993:BA1065" si="500">IF(VALUE(AD993),AY$7,IF(ISBLANK(AD993),"",AY$7))</f>
        <v>ERB</v>
      </c>
      <c r="AZ993" s="1083" t="str">
        <f t="shared" si="500"/>
        <v>GRB</v>
      </c>
      <c r="BA993" s="1083" t="str">
        <f t="shared" si="500"/>
        <v>Non-Op</v>
      </c>
      <c r="BC993" s="623"/>
      <c r="BD993" s="623"/>
      <c r="BF993" s="623"/>
      <c r="BG993" s="623"/>
      <c r="BH993" s="623"/>
      <c r="BI993" s="623"/>
      <c r="BJ993" s="623"/>
      <c r="BK993" s="623"/>
      <c r="BL993" s="623"/>
      <c r="BN993" s="634"/>
    </row>
    <row r="994" spans="1:66" s="638" customFormat="1" ht="12" customHeight="1">
      <c r="A994" s="643">
        <v>19000552</v>
      </c>
      <c r="B994" s="644" t="s">
        <v>4225</v>
      </c>
      <c r="C994" s="634" t="s">
        <v>2234</v>
      </c>
      <c r="D994" s="635" t="s">
        <v>3098</v>
      </c>
      <c r="E994" s="635"/>
      <c r="F994" s="634"/>
      <c r="G994" s="635"/>
      <c r="H994" s="1168">
        <v>375933.81</v>
      </c>
      <c r="I994" s="1168">
        <v>405211.4</v>
      </c>
      <c r="J994" s="1168">
        <v>405988.35</v>
      </c>
      <c r="K994" s="1168">
        <v>440055.13</v>
      </c>
      <c r="L994" s="1168">
        <v>461647.27</v>
      </c>
      <c r="M994" s="1168">
        <v>504877.67</v>
      </c>
      <c r="N994" s="1168">
        <v>501579.94</v>
      </c>
      <c r="O994" s="1168">
        <v>504736.21</v>
      </c>
      <c r="P994" s="1168">
        <v>517114.1</v>
      </c>
      <c r="Q994" s="1168">
        <v>379161.12</v>
      </c>
      <c r="R994" s="1168">
        <v>408532.26</v>
      </c>
      <c r="S994" s="1168">
        <v>516689.11</v>
      </c>
      <c r="T994" s="1168">
        <v>642057.71</v>
      </c>
      <c r="U994" s="567"/>
      <c r="V994" s="567">
        <f t="shared" si="476"/>
        <v>462882.36000000004</v>
      </c>
      <c r="W994" s="1084"/>
      <c r="X994" s="1085"/>
      <c r="Y994" s="591">
        <f t="shared" si="499"/>
        <v>642057.71</v>
      </c>
      <c r="Z994" s="899">
        <f t="shared" si="499"/>
        <v>0</v>
      </c>
      <c r="AA994" s="899">
        <f t="shared" si="499"/>
        <v>0</v>
      </c>
      <c r="AB994" s="1080">
        <f t="shared" si="481"/>
        <v>0</v>
      </c>
      <c r="AC994" s="1079">
        <f t="shared" si="482"/>
        <v>0</v>
      </c>
      <c r="AD994" s="899">
        <f t="shared" si="491"/>
        <v>0</v>
      </c>
      <c r="AE994" s="903">
        <f t="shared" si="489"/>
        <v>0</v>
      </c>
      <c r="AF994" s="1080">
        <f t="shared" si="490"/>
        <v>0</v>
      </c>
      <c r="AG994" s="1081">
        <f t="shared" si="483"/>
        <v>0</v>
      </c>
      <c r="AH994" s="1079">
        <f t="shared" si="484"/>
        <v>0</v>
      </c>
      <c r="AI994" s="901">
        <f t="shared" si="495"/>
        <v>462882.36000000004</v>
      </c>
      <c r="AJ994" s="899">
        <f t="shared" si="495"/>
        <v>0</v>
      </c>
      <c r="AK994" s="899">
        <f t="shared" si="495"/>
        <v>0</v>
      </c>
      <c r="AL994" s="1080">
        <f t="shared" si="485"/>
        <v>0</v>
      </c>
      <c r="AM994" s="1079">
        <f t="shared" si="486"/>
        <v>0</v>
      </c>
      <c r="AN994" s="899">
        <f t="shared" si="474"/>
        <v>0</v>
      </c>
      <c r="AO994" s="899">
        <f t="shared" si="475"/>
        <v>0</v>
      </c>
      <c r="AP994" s="899">
        <f t="shared" si="487"/>
        <v>0</v>
      </c>
      <c r="AQ994" s="1081">
        <f t="shared" si="477"/>
        <v>0</v>
      </c>
      <c r="AR994" s="1079">
        <f t="shared" si="479"/>
        <v>0</v>
      </c>
      <c r="AS994" s="153"/>
      <c r="AT994" s="1082"/>
      <c r="AU994" s="523"/>
      <c r="AV994" s="1083" t="str">
        <f t="shared" si="480"/>
        <v>CA</v>
      </c>
      <c r="AW994" s="1083" t="str">
        <f t="shared" si="480"/>
        <v>CL</v>
      </c>
      <c r="AX994" s="1083" t="str">
        <f t="shared" si="480"/>
        <v>AIC</v>
      </c>
      <c r="AY994" s="1083" t="str">
        <f t="shared" si="500"/>
        <v>ERB</v>
      </c>
      <c r="AZ994" s="1083" t="str">
        <f t="shared" si="500"/>
        <v>GRB</v>
      </c>
      <c r="BA994" s="1083" t="str">
        <f t="shared" si="500"/>
        <v>Non-Op</v>
      </c>
      <c r="BC994" s="623"/>
      <c r="BD994" s="623"/>
      <c r="BF994" s="623"/>
      <c r="BG994" s="623"/>
      <c r="BH994" s="623"/>
      <c r="BI994" s="623"/>
      <c r="BJ994" s="623"/>
      <c r="BK994" s="623"/>
      <c r="BL994" s="623"/>
      <c r="BN994" s="634"/>
    </row>
    <row r="995" spans="1:66" s="638" customFormat="1" ht="12" customHeight="1">
      <c r="A995" s="643">
        <v>19000553</v>
      </c>
      <c r="B995" s="644" t="s">
        <v>4226</v>
      </c>
      <c r="C995" s="673" t="s">
        <v>2235</v>
      </c>
      <c r="D995" s="635" t="s">
        <v>3097</v>
      </c>
      <c r="E995" s="635"/>
      <c r="F995" s="673"/>
      <c r="G995" s="635"/>
      <c r="H995" s="1168">
        <v>19858.87</v>
      </c>
      <c r="I995" s="1168">
        <v>19858.87</v>
      </c>
      <c r="J995" s="1168">
        <v>19858.87</v>
      </c>
      <c r="K995" s="1168">
        <v>19858.87</v>
      </c>
      <c r="L995" s="1168">
        <v>19858.87</v>
      </c>
      <c r="M995" s="1168">
        <v>19858.87</v>
      </c>
      <c r="N995" s="1168">
        <v>19858.87</v>
      </c>
      <c r="O995" s="1168">
        <v>19858.87</v>
      </c>
      <c r="P995" s="1168">
        <v>19858.87</v>
      </c>
      <c r="Q995" s="1168">
        <v>-0.13</v>
      </c>
      <c r="R995" s="1168">
        <v>-0.13</v>
      </c>
      <c r="S995" s="1168">
        <v>-0.13</v>
      </c>
      <c r="T995" s="1168">
        <v>-0.13</v>
      </c>
      <c r="U995" s="567"/>
      <c r="V995" s="567">
        <f t="shared" si="476"/>
        <v>14066.661666666665</v>
      </c>
      <c r="W995" s="1116" t="s">
        <v>2207</v>
      </c>
      <c r="X995" s="1084" t="s">
        <v>2208</v>
      </c>
      <c r="Y995" s="591">
        <f t="shared" si="499"/>
        <v>0</v>
      </c>
      <c r="Z995" s="899">
        <f t="shared" si="499"/>
        <v>0</v>
      </c>
      <c r="AA995" s="899">
        <f t="shared" si="499"/>
        <v>0</v>
      </c>
      <c r="AB995" s="1080">
        <f t="shared" si="481"/>
        <v>-0.13</v>
      </c>
      <c r="AC995" s="1079">
        <f t="shared" si="482"/>
        <v>0</v>
      </c>
      <c r="AD995" s="899">
        <f t="shared" si="491"/>
        <v>-8.6124999999999993E-2</v>
      </c>
      <c r="AE995" s="903">
        <f t="shared" si="489"/>
        <v>-4.3875000000000004E-2</v>
      </c>
      <c r="AF995" s="1080">
        <f t="shared" si="490"/>
        <v>0</v>
      </c>
      <c r="AG995" s="1081">
        <f t="shared" si="483"/>
        <v>-0.13</v>
      </c>
      <c r="AH995" s="1079">
        <f t="shared" si="484"/>
        <v>0</v>
      </c>
      <c r="AI995" s="901">
        <f t="shared" si="495"/>
        <v>0</v>
      </c>
      <c r="AJ995" s="899">
        <f t="shared" si="495"/>
        <v>0</v>
      </c>
      <c r="AK995" s="899">
        <f t="shared" si="495"/>
        <v>0</v>
      </c>
      <c r="AL995" s="1080">
        <f t="shared" si="485"/>
        <v>14066.661666666665</v>
      </c>
      <c r="AM995" s="1079">
        <f t="shared" si="486"/>
        <v>0</v>
      </c>
      <c r="AN995" s="899">
        <f t="shared" si="474"/>
        <v>9319.1633541666652</v>
      </c>
      <c r="AO995" s="899">
        <f t="shared" si="475"/>
        <v>4747.4983124999999</v>
      </c>
      <c r="AP995" s="899">
        <f t="shared" si="487"/>
        <v>0</v>
      </c>
      <c r="AQ995" s="1081">
        <f t="shared" si="477"/>
        <v>14066.661666666665</v>
      </c>
      <c r="AR995" s="1079">
        <f t="shared" si="479"/>
        <v>0</v>
      </c>
      <c r="AS995" s="153"/>
      <c r="AT995" s="1082"/>
      <c r="AU995" s="523"/>
      <c r="AV995" s="1083" t="str">
        <f t="shared" si="480"/>
        <v>CA</v>
      </c>
      <c r="AW995" s="1083" t="str">
        <f t="shared" si="480"/>
        <v>CL</v>
      </c>
      <c r="AX995" s="1083" t="str">
        <f t="shared" si="480"/>
        <v>AIC</v>
      </c>
      <c r="AY995" s="1083" t="str">
        <f t="shared" si="500"/>
        <v>ERB</v>
      </c>
      <c r="AZ995" s="1083" t="str">
        <f t="shared" si="500"/>
        <v>GRB</v>
      </c>
      <c r="BA995" s="1083" t="str">
        <f t="shared" si="500"/>
        <v>Non-Op</v>
      </c>
      <c r="BC995" s="623"/>
      <c r="BD995" s="623"/>
      <c r="BF995" s="623"/>
      <c r="BG995" s="623"/>
      <c r="BH995" s="623"/>
      <c r="BI995" s="623"/>
      <c r="BJ995" s="623"/>
      <c r="BK995" s="623"/>
      <c r="BL995" s="623"/>
      <c r="BN995" s="634"/>
    </row>
    <row r="996" spans="1:66" s="638" customFormat="1" ht="12" customHeight="1">
      <c r="A996" s="643">
        <v>19000562</v>
      </c>
      <c r="B996" s="644" t="s">
        <v>4227</v>
      </c>
      <c r="C996" s="634" t="s">
        <v>2236</v>
      </c>
      <c r="D996" s="635" t="s">
        <v>3098</v>
      </c>
      <c r="E996" s="635"/>
      <c r="F996" s="634"/>
      <c r="G996" s="635"/>
      <c r="H996" s="1168">
        <v>1732788.23</v>
      </c>
      <c r="I996" s="1168">
        <v>1753418.77</v>
      </c>
      <c r="J996" s="1168">
        <v>1774049.31</v>
      </c>
      <c r="K996" s="1168">
        <v>1759049.36</v>
      </c>
      <c r="L996" s="1168">
        <v>1767803.05</v>
      </c>
      <c r="M996" s="1168">
        <v>1776556.75</v>
      </c>
      <c r="N996" s="1168">
        <v>1785310.44</v>
      </c>
      <c r="O996" s="1168">
        <v>1794064.13</v>
      </c>
      <c r="P996" s="1168">
        <v>1802817.82</v>
      </c>
      <c r="Q996" s="1168">
        <v>1119982.3500000001</v>
      </c>
      <c r="R996" s="1168">
        <v>1128736.04</v>
      </c>
      <c r="S996" s="1168">
        <v>1137489.73</v>
      </c>
      <c r="T996" s="1168">
        <v>1146243.42</v>
      </c>
      <c r="U996" s="567"/>
      <c r="V996" s="567">
        <f t="shared" si="476"/>
        <v>1586566.1312499999</v>
      </c>
      <c r="W996" s="1084"/>
      <c r="X996" s="1085"/>
      <c r="Y996" s="591">
        <f t="shared" si="499"/>
        <v>1146243.42</v>
      </c>
      <c r="Z996" s="899">
        <f t="shared" si="499"/>
        <v>0</v>
      </c>
      <c r="AA996" s="899">
        <f t="shared" si="499"/>
        <v>0</v>
      </c>
      <c r="AB996" s="1080">
        <f t="shared" si="481"/>
        <v>0</v>
      </c>
      <c r="AC996" s="1079">
        <f t="shared" si="482"/>
        <v>0</v>
      </c>
      <c r="AD996" s="899">
        <f t="shared" si="491"/>
        <v>0</v>
      </c>
      <c r="AE996" s="903">
        <f t="shared" si="489"/>
        <v>0</v>
      </c>
      <c r="AF996" s="1080">
        <f t="shared" si="490"/>
        <v>0</v>
      </c>
      <c r="AG996" s="1081">
        <f t="shared" si="483"/>
        <v>0</v>
      </c>
      <c r="AH996" s="1079">
        <f t="shared" si="484"/>
        <v>0</v>
      </c>
      <c r="AI996" s="901">
        <f t="shared" si="495"/>
        <v>1586566.1312499999</v>
      </c>
      <c r="AJ996" s="899">
        <f t="shared" si="495"/>
        <v>0</v>
      </c>
      <c r="AK996" s="899">
        <f t="shared" si="495"/>
        <v>0</v>
      </c>
      <c r="AL996" s="1080">
        <f t="shared" si="485"/>
        <v>0</v>
      </c>
      <c r="AM996" s="1079">
        <f t="shared" si="486"/>
        <v>0</v>
      </c>
      <c r="AN996" s="899">
        <f t="shared" si="474"/>
        <v>0</v>
      </c>
      <c r="AO996" s="899">
        <f t="shared" si="475"/>
        <v>0</v>
      </c>
      <c r="AP996" s="899">
        <f t="shared" si="487"/>
        <v>0</v>
      </c>
      <c r="AQ996" s="1081">
        <f t="shared" si="477"/>
        <v>0</v>
      </c>
      <c r="AR996" s="1079">
        <f t="shared" si="479"/>
        <v>0</v>
      </c>
      <c r="AS996" s="153"/>
      <c r="AT996" s="1082"/>
      <c r="AU996" s="523"/>
      <c r="AV996" s="1083" t="str">
        <f t="shared" si="480"/>
        <v>CA</v>
      </c>
      <c r="AW996" s="1083" t="str">
        <f t="shared" si="480"/>
        <v>CL</v>
      </c>
      <c r="AX996" s="1083" t="str">
        <f t="shared" si="480"/>
        <v>AIC</v>
      </c>
      <c r="AY996" s="1083" t="str">
        <f t="shared" si="500"/>
        <v>ERB</v>
      </c>
      <c r="AZ996" s="1083" t="str">
        <f t="shared" si="500"/>
        <v>GRB</v>
      </c>
      <c r="BA996" s="1083" t="str">
        <f t="shared" si="500"/>
        <v>Non-Op</v>
      </c>
      <c r="BC996" s="623"/>
      <c r="BD996" s="623"/>
      <c r="BF996" s="623"/>
      <c r="BG996" s="623"/>
      <c r="BH996" s="623"/>
      <c r="BI996" s="623"/>
      <c r="BJ996" s="623"/>
      <c r="BK996" s="623"/>
      <c r="BL996" s="623"/>
      <c r="BN996" s="634"/>
    </row>
    <row r="997" spans="1:66" s="638" customFormat="1" ht="12" customHeight="1">
      <c r="A997" s="643">
        <v>19000563</v>
      </c>
      <c r="B997" s="644" t="s">
        <v>4228</v>
      </c>
      <c r="C997" s="673" t="s">
        <v>2237</v>
      </c>
      <c r="D997" s="635" t="s">
        <v>3098</v>
      </c>
      <c r="E997" s="635"/>
      <c r="F997" s="634"/>
      <c r="G997" s="635"/>
      <c r="H997" s="1168">
        <v>0</v>
      </c>
      <c r="I997" s="1168">
        <v>0</v>
      </c>
      <c r="J997" s="1168">
        <v>0</v>
      </c>
      <c r="K997" s="1168">
        <v>0</v>
      </c>
      <c r="L997" s="1168">
        <v>0</v>
      </c>
      <c r="M997" s="1168">
        <v>0</v>
      </c>
      <c r="N997" s="1168">
        <v>0</v>
      </c>
      <c r="O997" s="1168">
        <v>0</v>
      </c>
      <c r="P997" s="1168">
        <v>0</v>
      </c>
      <c r="Q997" s="1168">
        <v>0</v>
      </c>
      <c r="R997" s="1168">
        <v>0</v>
      </c>
      <c r="S997" s="1168">
        <v>0</v>
      </c>
      <c r="T997" s="1168">
        <v>0</v>
      </c>
      <c r="U997" s="567"/>
      <c r="V997" s="567">
        <f t="shared" si="476"/>
        <v>0</v>
      </c>
      <c r="W997" s="1116"/>
      <c r="X997" s="1084"/>
      <c r="Y997" s="591">
        <f t="shared" si="499"/>
        <v>0</v>
      </c>
      <c r="Z997" s="899">
        <f t="shared" si="499"/>
        <v>0</v>
      </c>
      <c r="AA997" s="899">
        <f t="shared" si="499"/>
        <v>0</v>
      </c>
      <c r="AB997" s="1080">
        <f t="shared" si="481"/>
        <v>0</v>
      </c>
      <c r="AC997" s="1079">
        <f t="shared" si="482"/>
        <v>0</v>
      </c>
      <c r="AD997" s="899">
        <f t="shared" si="491"/>
        <v>0</v>
      </c>
      <c r="AE997" s="903">
        <f t="shared" si="489"/>
        <v>0</v>
      </c>
      <c r="AF997" s="1080">
        <f t="shared" si="490"/>
        <v>0</v>
      </c>
      <c r="AG997" s="1081">
        <f t="shared" si="483"/>
        <v>0</v>
      </c>
      <c r="AH997" s="1079">
        <f t="shared" si="484"/>
        <v>0</v>
      </c>
      <c r="AI997" s="901">
        <f t="shared" si="495"/>
        <v>0</v>
      </c>
      <c r="AJ997" s="899">
        <f t="shared" si="495"/>
        <v>0</v>
      </c>
      <c r="AK997" s="899">
        <f t="shared" si="495"/>
        <v>0</v>
      </c>
      <c r="AL997" s="1080">
        <f t="shared" si="485"/>
        <v>0</v>
      </c>
      <c r="AM997" s="1079">
        <f t="shared" si="486"/>
        <v>0</v>
      </c>
      <c r="AN997" s="899">
        <f t="shared" si="474"/>
        <v>0</v>
      </c>
      <c r="AO997" s="899">
        <f t="shared" si="475"/>
        <v>0</v>
      </c>
      <c r="AP997" s="899">
        <f t="shared" si="487"/>
        <v>0</v>
      </c>
      <c r="AQ997" s="1081">
        <f t="shared" si="477"/>
        <v>0</v>
      </c>
      <c r="AR997" s="1079">
        <f t="shared" si="479"/>
        <v>0</v>
      </c>
      <c r="AS997" s="153"/>
      <c r="AT997" s="1082"/>
      <c r="AU997" s="523"/>
      <c r="AV997" s="1083" t="str">
        <f t="shared" si="480"/>
        <v>CA</v>
      </c>
      <c r="AW997" s="1083" t="str">
        <f t="shared" si="480"/>
        <v>CL</v>
      </c>
      <c r="AX997" s="1083" t="str">
        <f t="shared" si="480"/>
        <v>AIC</v>
      </c>
      <c r="AY997" s="1083" t="str">
        <f t="shared" si="500"/>
        <v>ERB</v>
      </c>
      <c r="AZ997" s="1083" t="str">
        <f t="shared" si="500"/>
        <v>GRB</v>
      </c>
      <c r="BA997" s="1083" t="str">
        <f t="shared" si="500"/>
        <v>Non-Op</v>
      </c>
      <c r="BC997" s="623"/>
      <c r="BD997" s="623"/>
      <c r="BF997" s="623"/>
      <c r="BG997" s="623"/>
      <c r="BH997" s="623"/>
      <c r="BI997" s="623"/>
      <c r="BJ997" s="623"/>
      <c r="BK997" s="623"/>
      <c r="BL997" s="623"/>
      <c r="BN997" s="634"/>
    </row>
    <row r="998" spans="1:66" s="638" customFormat="1" ht="12" customHeight="1">
      <c r="A998" s="643">
        <v>19000572</v>
      </c>
      <c r="B998" s="644" t="s">
        <v>4229</v>
      </c>
      <c r="C998" s="634" t="s">
        <v>2238</v>
      </c>
      <c r="D998" s="635" t="s">
        <v>3098</v>
      </c>
      <c r="E998" s="635"/>
      <c r="F998" s="634"/>
      <c r="G998" s="635"/>
      <c r="H998" s="1168">
        <v>491551.77</v>
      </c>
      <c r="I998" s="1168">
        <v>494055.14</v>
      </c>
      <c r="J998" s="1168">
        <v>496558.52</v>
      </c>
      <c r="K998" s="1168">
        <v>499061.9</v>
      </c>
      <c r="L998" s="1168">
        <v>501565.27</v>
      </c>
      <c r="M998" s="1168">
        <v>504068.65</v>
      </c>
      <c r="N998" s="1168">
        <v>494856.96000000002</v>
      </c>
      <c r="O998" s="1168">
        <v>495407.84</v>
      </c>
      <c r="P998" s="1168">
        <v>495958.73</v>
      </c>
      <c r="Q998" s="1168">
        <v>333000.7</v>
      </c>
      <c r="R998" s="1168">
        <v>333551.58</v>
      </c>
      <c r="S998" s="1168">
        <v>334102.46000000002</v>
      </c>
      <c r="T998" s="1168">
        <v>334653.34999999998</v>
      </c>
      <c r="U998" s="567"/>
      <c r="V998" s="567">
        <f t="shared" si="476"/>
        <v>449607.52583333332</v>
      </c>
      <c r="W998" s="1084"/>
      <c r="X998" s="1085"/>
      <c r="Y998" s="591">
        <f t="shared" si="499"/>
        <v>334653.34999999998</v>
      </c>
      <c r="Z998" s="899">
        <f t="shared" si="499"/>
        <v>0</v>
      </c>
      <c r="AA998" s="899">
        <f t="shared" si="499"/>
        <v>0</v>
      </c>
      <c r="AB998" s="1080">
        <f t="shared" si="481"/>
        <v>0</v>
      </c>
      <c r="AC998" s="1079">
        <f t="shared" si="482"/>
        <v>0</v>
      </c>
      <c r="AD998" s="899">
        <f t="shared" si="491"/>
        <v>0</v>
      </c>
      <c r="AE998" s="903">
        <f t="shared" si="489"/>
        <v>0</v>
      </c>
      <c r="AF998" s="1080">
        <f t="shared" si="490"/>
        <v>0</v>
      </c>
      <c r="AG998" s="1081">
        <f t="shared" si="483"/>
        <v>0</v>
      </c>
      <c r="AH998" s="1079">
        <f t="shared" si="484"/>
        <v>0</v>
      </c>
      <c r="AI998" s="901">
        <f t="shared" ref="AI998:AK1017" si="501">IF($D998=AI$5,$V998,0)</f>
        <v>449607.52583333332</v>
      </c>
      <c r="AJ998" s="899">
        <f t="shared" si="501"/>
        <v>0</v>
      </c>
      <c r="AK998" s="899">
        <f t="shared" si="501"/>
        <v>0</v>
      </c>
      <c r="AL998" s="1080">
        <f t="shared" si="485"/>
        <v>0</v>
      </c>
      <c r="AM998" s="1079">
        <f t="shared" si="486"/>
        <v>0</v>
      </c>
      <c r="AN998" s="899">
        <f t="shared" si="474"/>
        <v>0</v>
      </c>
      <c r="AO998" s="899">
        <f t="shared" si="475"/>
        <v>0</v>
      </c>
      <c r="AP998" s="899">
        <f t="shared" si="487"/>
        <v>0</v>
      </c>
      <c r="AQ998" s="1081">
        <f t="shared" si="477"/>
        <v>0</v>
      </c>
      <c r="AR998" s="1079">
        <f t="shared" si="479"/>
        <v>0</v>
      </c>
      <c r="AS998" s="153"/>
      <c r="AT998" s="1082" t="s">
        <v>2786</v>
      </c>
      <c r="AU998" s="523"/>
      <c r="AV998" s="1083" t="str">
        <f t="shared" si="480"/>
        <v>CA</v>
      </c>
      <c r="AW998" s="1083" t="str">
        <f t="shared" si="480"/>
        <v>CL</v>
      </c>
      <c r="AX998" s="1083" t="str">
        <f t="shared" si="480"/>
        <v>AIC</v>
      </c>
      <c r="AY998" s="1083" t="str">
        <f t="shared" si="500"/>
        <v>ERB</v>
      </c>
      <c r="AZ998" s="1083" t="str">
        <f t="shared" si="500"/>
        <v>GRB</v>
      </c>
      <c r="BA998" s="1083" t="str">
        <f t="shared" si="500"/>
        <v>Non-Op</v>
      </c>
      <c r="BC998" s="623"/>
      <c r="BD998" s="623"/>
      <c r="BF998" s="623"/>
      <c r="BG998" s="623"/>
      <c r="BH998" s="623"/>
      <c r="BI998" s="623"/>
      <c r="BJ998" s="623"/>
      <c r="BK998" s="623"/>
      <c r="BL998" s="623"/>
      <c r="BN998" s="634"/>
    </row>
    <row r="999" spans="1:66" s="638" customFormat="1" ht="12" customHeight="1">
      <c r="A999" s="643">
        <v>19000573</v>
      </c>
      <c r="B999" s="644" t="s">
        <v>4230</v>
      </c>
      <c r="C999" s="634" t="s">
        <v>2239</v>
      </c>
      <c r="D999" s="635" t="s">
        <v>3097</v>
      </c>
      <c r="E999" s="635"/>
      <c r="F999" s="634"/>
      <c r="G999" s="635"/>
      <c r="H999" s="1168">
        <v>1381878.4</v>
      </c>
      <c r="I999" s="1168">
        <v>1357455.67</v>
      </c>
      <c r="J999" s="1168">
        <v>1333032.96</v>
      </c>
      <c r="K999" s="1168">
        <v>1308610.23</v>
      </c>
      <c r="L999" s="1168">
        <v>1245451.53</v>
      </c>
      <c r="M999" s="1168">
        <v>1211344.81</v>
      </c>
      <c r="N999" s="1168">
        <v>1177238.1000000001</v>
      </c>
      <c r="O999" s="1168">
        <v>1135131.33</v>
      </c>
      <c r="P999" s="1168">
        <v>997023.96</v>
      </c>
      <c r="Q999" s="1168">
        <v>887427.21</v>
      </c>
      <c r="R999" s="1168">
        <v>845299.43</v>
      </c>
      <c r="S999" s="1168">
        <v>1230598.99</v>
      </c>
      <c r="T999" s="1168">
        <v>1202058.8600000001</v>
      </c>
      <c r="U999" s="567"/>
      <c r="V999" s="567">
        <f t="shared" si="476"/>
        <v>1168381.9041666668</v>
      </c>
      <c r="W999" s="1084" t="s">
        <v>2240</v>
      </c>
      <c r="X999" s="1084" t="s">
        <v>2208</v>
      </c>
      <c r="Y999" s="591">
        <f t="shared" si="499"/>
        <v>0</v>
      </c>
      <c r="Z999" s="899">
        <f t="shared" si="499"/>
        <v>0</v>
      </c>
      <c r="AA999" s="899">
        <f t="shared" si="499"/>
        <v>0</v>
      </c>
      <c r="AB999" s="1080">
        <f t="shared" si="481"/>
        <v>1202058.8600000001</v>
      </c>
      <c r="AC999" s="1079">
        <f t="shared" si="482"/>
        <v>0</v>
      </c>
      <c r="AD999" s="899">
        <f t="shared" si="491"/>
        <v>796363.99475000007</v>
      </c>
      <c r="AE999" s="903">
        <f t="shared" si="489"/>
        <v>405694.86525000009</v>
      </c>
      <c r="AF999" s="1080">
        <f t="shared" si="490"/>
        <v>0</v>
      </c>
      <c r="AG999" s="1081">
        <f t="shared" si="483"/>
        <v>1202058.8600000001</v>
      </c>
      <c r="AH999" s="1079">
        <f t="shared" si="484"/>
        <v>0</v>
      </c>
      <c r="AI999" s="901">
        <f t="shared" si="501"/>
        <v>0</v>
      </c>
      <c r="AJ999" s="899">
        <f t="shared" si="501"/>
        <v>0</v>
      </c>
      <c r="AK999" s="899">
        <f t="shared" si="501"/>
        <v>0</v>
      </c>
      <c r="AL999" s="1080">
        <f t="shared" si="485"/>
        <v>1168381.9041666668</v>
      </c>
      <c r="AM999" s="1079">
        <f t="shared" si="486"/>
        <v>0</v>
      </c>
      <c r="AN999" s="899">
        <f t="shared" si="474"/>
        <v>774053.01151041675</v>
      </c>
      <c r="AO999" s="899">
        <f t="shared" si="475"/>
        <v>394328.89265625004</v>
      </c>
      <c r="AP999" s="899">
        <f t="shared" si="487"/>
        <v>0</v>
      </c>
      <c r="AQ999" s="1081">
        <f t="shared" si="477"/>
        <v>1168381.9041666668</v>
      </c>
      <c r="AR999" s="1079">
        <f t="shared" si="479"/>
        <v>0</v>
      </c>
      <c r="AS999" s="153"/>
      <c r="AT999" s="1082"/>
      <c r="AU999" s="523"/>
      <c r="AV999" s="1083" t="str">
        <f t="shared" si="480"/>
        <v>CA</v>
      </c>
      <c r="AW999" s="1083" t="str">
        <f t="shared" si="480"/>
        <v>CL</v>
      </c>
      <c r="AX999" s="1083" t="str">
        <f t="shared" si="480"/>
        <v>AIC</v>
      </c>
      <c r="AY999" s="1083" t="str">
        <f t="shared" si="500"/>
        <v>ERB</v>
      </c>
      <c r="AZ999" s="1083" t="str">
        <f t="shared" si="500"/>
        <v>GRB</v>
      </c>
      <c r="BA999" s="1083" t="str">
        <f t="shared" si="500"/>
        <v>Non-Op</v>
      </c>
      <c r="BC999" s="623"/>
      <c r="BD999" s="623"/>
      <c r="BF999" s="623"/>
      <c r="BG999" s="623"/>
      <c r="BH999" s="623"/>
      <c r="BI999" s="623"/>
      <c r="BJ999" s="623"/>
      <c r="BK999" s="623"/>
      <c r="BL999" s="623"/>
      <c r="BN999" s="634"/>
    </row>
    <row r="1000" spans="1:66" s="638" customFormat="1" ht="12" customHeight="1">
      <c r="A1000" s="643">
        <v>19000581</v>
      </c>
      <c r="B1000" s="644" t="s">
        <v>4231</v>
      </c>
      <c r="C1000" s="673" t="s">
        <v>2241</v>
      </c>
      <c r="D1000" s="635" t="s">
        <v>1384</v>
      </c>
      <c r="E1000" s="635"/>
      <c r="F1000" s="673"/>
      <c r="G1000" s="635"/>
      <c r="H1000" s="1168">
        <v>979022.87</v>
      </c>
      <c r="I1000" s="1168">
        <v>963540.21</v>
      </c>
      <c r="J1000" s="1168">
        <v>948057.55</v>
      </c>
      <c r="K1000" s="1168">
        <v>932574.89</v>
      </c>
      <c r="L1000" s="1168">
        <v>917092.22</v>
      </c>
      <c r="M1000" s="1168">
        <v>901609.56</v>
      </c>
      <c r="N1000" s="1168">
        <v>886126.9</v>
      </c>
      <c r="O1000" s="1168">
        <v>870644.24</v>
      </c>
      <c r="P1000" s="1168">
        <v>855161.58</v>
      </c>
      <c r="Q1000" s="1168">
        <v>839678.92</v>
      </c>
      <c r="R1000" s="1168">
        <v>824196.25</v>
      </c>
      <c r="S1000" s="1168">
        <v>808713.59</v>
      </c>
      <c r="T1000" s="1168">
        <v>793230.93</v>
      </c>
      <c r="U1000" s="567"/>
      <c r="V1000" s="567">
        <f t="shared" si="476"/>
        <v>886126.90083333338</v>
      </c>
      <c r="W1000" s="1084"/>
      <c r="X1000" s="1085"/>
      <c r="Y1000" s="591">
        <f t="shared" si="499"/>
        <v>0</v>
      </c>
      <c r="Z1000" s="899">
        <f t="shared" si="499"/>
        <v>0</v>
      </c>
      <c r="AA1000" s="899">
        <f t="shared" si="499"/>
        <v>0</v>
      </c>
      <c r="AB1000" s="1080">
        <f t="shared" si="481"/>
        <v>793230.93</v>
      </c>
      <c r="AC1000" s="1079">
        <f t="shared" si="482"/>
        <v>0</v>
      </c>
      <c r="AD1000" s="899">
        <f t="shared" si="491"/>
        <v>0</v>
      </c>
      <c r="AE1000" s="903">
        <f t="shared" si="489"/>
        <v>0</v>
      </c>
      <c r="AF1000" s="1080">
        <f t="shared" si="490"/>
        <v>793230.93</v>
      </c>
      <c r="AG1000" s="1081">
        <f t="shared" si="483"/>
        <v>793230.93</v>
      </c>
      <c r="AH1000" s="1079">
        <f t="shared" si="484"/>
        <v>0</v>
      </c>
      <c r="AI1000" s="901">
        <f t="shared" si="501"/>
        <v>0</v>
      </c>
      <c r="AJ1000" s="899">
        <f t="shared" si="501"/>
        <v>0</v>
      </c>
      <c r="AK1000" s="899">
        <f t="shared" si="501"/>
        <v>0</v>
      </c>
      <c r="AL1000" s="1080">
        <f t="shared" si="485"/>
        <v>886126.90083333338</v>
      </c>
      <c r="AM1000" s="1079">
        <f t="shared" si="486"/>
        <v>0</v>
      </c>
      <c r="AN1000" s="899">
        <f t="shared" si="474"/>
        <v>0</v>
      </c>
      <c r="AO1000" s="899">
        <f t="shared" si="475"/>
        <v>0</v>
      </c>
      <c r="AP1000" s="899">
        <f t="shared" si="487"/>
        <v>886126.90083333338</v>
      </c>
      <c r="AQ1000" s="1081">
        <f t="shared" si="477"/>
        <v>886126.90083333338</v>
      </c>
      <c r="AR1000" s="1079">
        <f t="shared" si="479"/>
        <v>0</v>
      </c>
      <c r="AS1000" s="153"/>
      <c r="AT1000" s="1082" t="s">
        <v>2783</v>
      </c>
      <c r="AU1000" s="523"/>
      <c r="AV1000" s="1083" t="str">
        <f t="shared" si="480"/>
        <v>CA</v>
      </c>
      <c r="AW1000" s="1083" t="str">
        <f t="shared" si="480"/>
        <v>CL</v>
      </c>
      <c r="AX1000" s="1083" t="str">
        <f t="shared" si="480"/>
        <v>AIC</v>
      </c>
      <c r="AY1000" s="1083" t="str">
        <f t="shared" si="500"/>
        <v>ERB</v>
      </c>
      <c r="AZ1000" s="1083" t="str">
        <f t="shared" si="500"/>
        <v>GRB</v>
      </c>
      <c r="BA1000" s="1083" t="str">
        <f t="shared" si="500"/>
        <v>Non-Op</v>
      </c>
      <c r="BC1000" s="623"/>
      <c r="BD1000" s="623"/>
      <c r="BF1000" s="623"/>
      <c r="BG1000" s="623"/>
      <c r="BH1000" s="623"/>
      <c r="BI1000" s="623"/>
      <c r="BJ1000" s="623"/>
      <c r="BK1000" s="623"/>
      <c r="BL1000" s="623"/>
      <c r="BN1000" s="634"/>
    </row>
    <row r="1001" spans="1:66" s="638" customFormat="1" ht="12" customHeight="1">
      <c r="A1001" s="643">
        <v>19000592</v>
      </c>
      <c r="B1001" s="644" t="s">
        <v>4232</v>
      </c>
      <c r="C1001" s="634" t="s">
        <v>2242</v>
      </c>
      <c r="D1001" s="635" t="s">
        <v>1383</v>
      </c>
      <c r="E1001" s="635"/>
      <c r="F1001" s="634"/>
      <c r="G1001" s="635"/>
      <c r="H1001" s="1168">
        <v>315245.88</v>
      </c>
      <c r="I1001" s="1168">
        <v>354159.3</v>
      </c>
      <c r="J1001" s="1168">
        <v>361003.62</v>
      </c>
      <c r="K1001" s="1168">
        <v>367859.49</v>
      </c>
      <c r="L1001" s="1168">
        <v>374609.94</v>
      </c>
      <c r="M1001" s="1168">
        <v>381372.57</v>
      </c>
      <c r="N1001" s="1168">
        <v>388147.17</v>
      </c>
      <c r="O1001" s="1168">
        <v>395125.47</v>
      </c>
      <c r="P1001" s="1168">
        <v>402116.37</v>
      </c>
      <c r="Q1001" s="1168">
        <v>330611.03999999998</v>
      </c>
      <c r="R1001" s="1168">
        <v>337434.78</v>
      </c>
      <c r="S1001" s="1168">
        <v>344270.7</v>
      </c>
      <c r="T1001" s="1168">
        <v>351367.02</v>
      </c>
      <c r="U1001" s="567"/>
      <c r="V1001" s="567">
        <f t="shared" si="476"/>
        <v>364168.07500000001</v>
      </c>
      <c r="W1001" s="1116" t="s">
        <v>401</v>
      </c>
      <c r="X1001" s="1084" t="s">
        <v>2204</v>
      </c>
      <c r="Y1001" s="591">
        <f t="shared" si="499"/>
        <v>0</v>
      </c>
      <c r="Z1001" s="899">
        <f t="shared" si="499"/>
        <v>0</v>
      </c>
      <c r="AA1001" s="899">
        <f t="shared" si="499"/>
        <v>0</v>
      </c>
      <c r="AB1001" s="1080">
        <f t="shared" si="481"/>
        <v>351367.02</v>
      </c>
      <c r="AC1001" s="1079">
        <f t="shared" si="482"/>
        <v>0</v>
      </c>
      <c r="AD1001" s="899">
        <f t="shared" si="491"/>
        <v>0</v>
      </c>
      <c r="AE1001" s="903">
        <f t="shared" si="489"/>
        <v>351367.02</v>
      </c>
      <c r="AF1001" s="1080">
        <f t="shared" si="490"/>
        <v>0</v>
      </c>
      <c r="AG1001" s="1081">
        <f t="shared" si="483"/>
        <v>351367.02</v>
      </c>
      <c r="AH1001" s="1079">
        <f t="shared" si="484"/>
        <v>0</v>
      </c>
      <c r="AI1001" s="901">
        <f t="shared" si="501"/>
        <v>0</v>
      </c>
      <c r="AJ1001" s="899">
        <f t="shared" si="501"/>
        <v>0</v>
      </c>
      <c r="AK1001" s="899">
        <f t="shared" si="501"/>
        <v>0</v>
      </c>
      <c r="AL1001" s="1080">
        <f t="shared" si="485"/>
        <v>364168.07500000001</v>
      </c>
      <c r="AM1001" s="1079">
        <f t="shared" si="486"/>
        <v>0</v>
      </c>
      <c r="AN1001" s="899">
        <f t="shared" si="474"/>
        <v>0</v>
      </c>
      <c r="AO1001" s="899">
        <f t="shared" si="475"/>
        <v>364168.07500000001</v>
      </c>
      <c r="AP1001" s="899">
        <f t="shared" si="487"/>
        <v>0</v>
      </c>
      <c r="AQ1001" s="1081">
        <f t="shared" si="477"/>
        <v>364168.07500000001</v>
      </c>
      <c r="AR1001" s="1079">
        <f t="shared" si="479"/>
        <v>0</v>
      </c>
      <c r="AS1001" s="153"/>
      <c r="AT1001" s="1082" t="s">
        <v>2783</v>
      </c>
      <c r="AU1001" s="523"/>
      <c r="AV1001" s="1083" t="str">
        <f t="shared" si="480"/>
        <v>CA</v>
      </c>
      <c r="AW1001" s="1083" t="str">
        <f t="shared" si="480"/>
        <v>CL</v>
      </c>
      <c r="AX1001" s="1083" t="str">
        <f t="shared" si="480"/>
        <v>AIC</v>
      </c>
      <c r="AY1001" s="1083" t="str">
        <f t="shared" si="500"/>
        <v>ERB</v>
      </c>
      <c r="AZ1001" s="1083" t="str">
        <f t="shared" si="500"/>
        <v>GRB</v>
      </c>
      <c r="BA1001" s="1083" t="str">
        <f t="shared" si="500"/>
        <v>Non-Op</v>
      </c>
      <c r="BC1001" s="623"/>
      <c r="BD1001" s="623"/>
      <c r="BF1001" s="623"/>
      <c r="BG1001" s="623"/>
      <c r="BH1001" s="623"/>
      <c r="BI1001" s="623"/>
      <c r="BJ1001" s="623"/>
      <c r="BK1001" s="623"/>
      <c r="BL1001" s="623"/>
      <c r="BN1001" s="634"/>
    </row>
    <row r="1002" spans="1:66" s="638" customFormat="1" ht="12" customHeight="1">
      <c r="A1002" s="643">
        <v>19000601</v>
      </c>
      <c r="B1002" s="644" t="s">
        <v>4233</v>
      </c>
      <c r="C1002" s="634" t="s">
        <v>2243</v>
      </c>
      <c r="D1002" s="635" t="s">
        <v>1384</v>
      </c>
      <c r="E1002" s="635"/>
      <c r="F1002" s="634"/>
      <c r="G1002" s="635"/>
      <c r="H1002" s="1168">
        <v>67404993.680000007</v>
      </c>
      <c r="I1002" s="1168">
        <v>58549010.68</v>
      </c>
      <c r="J1002" s="1168">
        <v>50329759.68</v>
      </c>
      <c r="K1002" s="1168">
        <v>48806345.68</v>
      </c>
      <c r="L1002" s="1168">
        <v>49410111.68</v>
      </c>
      <c r="M1002" s="1168">
        <v>51606264.68</v>
      </c>
      <c r="N1002" s="1168">
        <v>55973735.68</v>
      </c>
      <c r="O1002" s="1168">
        <v>54286051.68</v>
      </c>
      <c r="P1002" s="1168">
        <v>53687692.68</v>
      </c>
      <c r="Q1002" s="1168">
        <v>53534246.07</v>
      </c>
      <c r="R1002" s="1168">
        <v>51101732.07</v>
      </c>
      <c r="S1002" s="1168">
        <v>41538164.07</v>
      </c>
      <c r="T1002" s="1168">
        <v>35994092.07</v>
      </c>
      <c r="U1002" s="567"/>
      <c r="V1002" s="567">
        <f t="shared" si="476"/>
        <v>51710221.460416667</v>
      </c>
      <c r="W1002" s="1117"/>
      <c r="X1002" s="1097"/>
      <c r="Y1002" s="591">
        <f t="shared" si="499"/>
        <v>0</v>
      </c>
      <c r="Z1002" s="899">
        <f t="shared" si="499"/>
        <v>0</v>
      </c>
      <c r="AA1002" s="899">
        <f t="shared" si="499"/>
        <v>0</v>
      </c>
      <c r="AB1002" s="1080">
        <f t="shared" si="481"/>
        <v>35994092.07</v>
      </c>
      <c r="AC1002" s="1079">
        <f t="shared" si="482"/>
        <v>0</v>
      </c>
      <c r="AD1002" s="899">
        <f t="shared" si="491"/>
        <v>0</v>
      </c>
      <c r="AE1002" s="903">
        <f t="shared" si="489"/>
        <v>0</v>
      </c>
      <c r="AF1002" s="1080">
        <f t="shared" si="490"/>
        <v>35994092.07</v>
      </c>
      <c r="AG1002" s="1081">
        <f t="shared" si="483"/>
        <v>35994092.07</v>
      </c>
      <c r="AH1002" s="1079">
        <f t="shared" si="484"/>
        <v>0</v>
      </c>
      <c r="AI1002" s="901">
        <f t="shared" si="501"/>
        <v>0</v>
      </c>
      <c r="AJ1002" s="899">
        <f t="shared" si="501"/>
        <v>0</v>
      </c>
      <c r="AK1002" s="899">
        <f t="shared" si="501"/>
        <v>0</v>
      </c>
      <c r="AL1002" s="1080">
        <f t="shared" si="485"/>
        <v>51710221.460416667</v>
      </c>
      <c r="AM1002" s="1079">
        <f t="shared" si="486"/>
        <v>0</v>
      </c>
      <c r="AN1002" s="899">
        <f t="shared" si="474"/>
        <v>0</v>
      </c>
      <c r="AO1002" s="899">
        <f t="shared" si="475"/>
        <v>0</v>
      </c>
      <c r="AP1002" s="899">
        <f t="shared" si="487"/>
        <v>51710221.460416667</v>
      </c>
      <c r="AQ1002" s="1081">
        <f t="shared" si="477"/>
        <v>51710221.460416667</v>
      </c>
      <c r="AR1002" s="1079">
        <f t="shared" si="479"/>
        <v>0</v>
      </c>
      <c r="AS1002" s="153"/>
      <c r="AT1002" s="1082" t="s">
        <v>2771</v>
      </c>
      <c r="AU1002" s="523"/>
      <c r="AV1002" s="1083" t="str">
        <f t="shared" si="480"/>
        <v>CA</v>
      </c>
      <c r="AW1002" s="1083" t="str">
        <f t="shared" si="480"/>
        <v>CL</v>
      </c>
      <c r="AX1002" s="1083" t="str">
        <f t="shared" si="480"/>
        <v>AIC</v>
      </c>
      <c r="AY1002" s="1083" t="str">
        <f t="shared" si="500"/>
        <v>ERB</v>
      </c>
      <c r="AZ1002" s="1083" t="str">
        <f t="shared" si="500"/>
        <v>GRB</v>
      </c>
      <c r="BA1002" s="1083" t="str">
        <f t="shared" si="500"/>
        <v>Non-Op</v>
      </c>
      <c r="BC1002" s="623"/>
      <c r="BD1002" s="623"/>
      <c r="BF1002" s="623"/>
      <c r="BG1002" s="623"/>
      <c r="BH1002" s="623"/>
      <c r="BI1002" s="623"/>
      <c r="BJ1002" s="623"/>
      <c r="BK1002" s="623"/>
      <c r="BL1002" s="623"/>
      <c r="BN1002" s="634"/>
    </row>
    <row r="1003" spans="1:66" s="638" customFormat="1" ht="12" customHeight="1">
      <c r="A1003" s="643">
        <v>19000621</v>
      </c>
      <c r="B1003" s="644" t="s">
        <v>4234</v>
      </c>
      <c r="C1003" s="634" t="s">
        <v>2244</v>
      </c>
      <c r="D1003" s="635" t="s">
        <v>1384</v>
      </c>
      <c r="E1003" s="635"/>
      <c r="F1003" s="634"/>
      <c r="G1003" s="635"/>
      <c r="H1003" s="1168">
        <v>0</v>
      </c>
      <c r="I1003" s="1168">
        <v>0</v>
      </c>
      <c r="J1003" s="1168">
        <v>0</v>
      </c>
      <c r="K1003" s="1168">
        <v>0</v>
      </c>
      <c r="L1003" s="1168">
        <v>0</v>
      </c>
      <c r="M1003" s="1168">
        <v>0</v>
      </c>
      <c r="N1003" s="1168">
        <v>0</v>
      </c>
      <c r="O1003" s="1168">
        <v>0</v>
      </c>
      <c r="P1003" s="1168">
        <v>0</v>
      </c>
      <c r="Q1003" s="1168">
        <v>0</v>
      </c>
      <c r="R1003" s="1168">
        <v>0</v>
      </c>
      <c r="S1003" s="1168">
        <v>0</v>
      </c>
      <c r="T1003" s="1168">
        <v>0</v>
      </c>
      <c r="U1003" s="567"/>
      <c r="V1003" s="567">
        <f t="shared" si="476"/>
        <v>0</v>
      </c>
      <c r="W1003" s="1096"/>
      <c r="X1003" s="1097"/>
      <c r="Y1003" s="591">
        <f t="shared" si="499"/>
        <v>0</v>
      </c>
      <c r="Z1003" s="899">
        <f t="shared" si="499"/>
        <v>0</v>
      </c>
      <c r="AA1003" s="899">
        <f t="shared" si="499"/>
        <v>0</v>
      </c>
      <c r="AB1003" s="1080">
        <f t="shared" si="481"/>
        <v>0</v>
      </c>
      <c r="AC1003" s="1079">
        <f t="shared" si="482"/>
        <v>0</v>
      </c>
      <c r="AD1003" s="899">
        <f t="shared" si="491"/>
        <v>0</v>
      </c>
      <c r="AE1003" s="903">
        <f t="shared" si="489"/>
        <v>0</v>
      </c>
      <c r="AF1003" s="1080">
        <f t="shared" si="490"/>
        <v>0</v>
      </c>
      <c r="AG1003" s="1081">
        <f t="shared" si="483"/>
        <v>0</v>
      </c>
      <c r="AH1003" s="1079">
        <f t="shared" si="484"/>
        <v>0</v>
      </c>
      <c r="AI1003" s="901">
        <f t="shared" si="501"/>
        <v>0</v>
      </c>
      <c r="AJ1003" s="899">
        <f t="shared" si="501"/>
        <v>0</v>
      </c>
      <c r="AK1003" s="899">
        <f t="shared" si="501"/>
        <v>0</v>
      </c>
      <c r="AL1003" s="1080">
        <f t="shared" si="485"/>
        <v>0</v>
      </c>
      <c r="AM1003" s="1079">
        <f t="shared" si="486"/>
        <v>0</v>
      </c>
      <c r="AN1003" s="899">
        <f t="shared" si="474"/>
        <v>0</v>
      </c>
      <c r="AO1003" s="899">
        <f t="shared" si="475"/>
        <v>0</v>
      </c>
      <c r="AP1003" s="899">
        <f t="shared" si="487"/>
        <v>0</v>
      </c>
      <c r="AQ1003" s="1081">
        <f t="shared" si="477"/>
        <v>0</v>
      </c>
      <c r="AR1003" s="1079">
        <f t="shared" si="479"/>
        <v>0</v>
      </c>
      <c r="AS1003" s="153"/>
      <c r="AT1003" s="1082" t="s">
        <v>2783</v>
      </c>
      <c r="AU1003" s="523"/>
      <c r="AV1003" s="1083" t="str">
        <f t="shared" si="480"/>
        <v>CA</v>
      </c>
      <c r="AW1003" s="1083" t="str">
        <f t="shared" si="480"/>
        <v>CL</v>
      </c>
      <c r="AX1003" s="1083" t="str">
        <f t="shared" si="480"/>
        <v>AIC</v>
      </c>
      <c r="AY1003" s="1083" t="str">
        <f t="shared" si="500"/>
        <v>ERB</v>
      </c>
      <c r="AZ1003" s="1083" t="str">
        <f t="shared" si="500"/>
        <v>GRB</v>
      </c>
      <c r="BA1003" s="1083" t="str">
        <f t="shared" si="500"/>
        <v>Non-Op</v>
      </c>
      <c r="BC1003" s="623"/>
      <c r="BD1003" s="623"/>
      <c r="BF1003" s="623"/>
      <c r="BG1003" s="623"/>
      <c r="BH1003" s="623"/>
      <c r="BI1003" s="623"/>
      <c r="BJ1003" s="623"/>
      <c r="BK1003" s="623"/>
      <c r="BL1003" s="623"/>
      <c r="BN1003" s="634"/>
    </row>
    <row r="1004" spans="1:66" s="638" customFormat="1" ht="12" customHeight="1">
      <c r="A1004" s="643">
        <v>19000641</v>
      </c>
      <c r="B1004" s="644" t="s">
        <v>4235</v>
      </c>
      <c r="C1004" s="634" t="s">
        <v>2245</v>
      </c>
      <c r="D1004" s="635" t="s">
        <v>1384</v>
      </c>
      <c r="E1004" s="635"/>
      <c r="F1004" s="634"/>
      <c r="G1004" s="635"/>
      <c r="H1004" s="1168">
        <v>460317.26</v>
      </c>
      <c r="I1004" s="1168">
        <v>80872.17</v>
      </c>
      <c r="J1004" s="1168">
        <v>251264.77</v>
      </c>
      <c r="K1004" s="1168">
        <v>189496.73</v>
      </c>
      <c r="L1004" s="1168">
        <v>229913.13</v>
      </c>
      <c r="M1004" s="1168">
        <v>228246.5</v>
      </c>
      <c r="N1004" s="1168">
        <v>249322.25</v>
      </c>
      <c r="O1004" s="1168">
        <v>251566.61</v>
      </c>
      <c r="P1004" s="1168">
        <v>267890.56</v>
      </c>
      <c r="Q1004" s="1168">
        <v>99801.15</v>
      </c>
      <c r="R1004" s="1168">
        <v>150739.60999999999</v>
      </c>
      <c r="S1004" s="1168">
        <v>153578.78</v>
      </c>
      <c r="T1004" s="1168">
        <v>125458.12</v>
      </c>
      <c r="U1004" s="567"/>
      <c r="V1004" s="567">
        <f t="shared" si="476"/>
        <v>203798.32916666663</v>
      </c>
      <c r="W1004" s="1096"/>
      <c r="X1004" s="1097"/>
      <c r="Y1004" s="591">
        <f t="shared" si="499"/>
        <v>0</v>
      </c>
      <c r="Z1004" s="899">
        <f t="shared" si="499"/>
        <v>0</v>
      </c>
      <c r="AA1004" s="899">
        <f t="shared" si="499"/>
        <v>0</v>
      </c>
      <c r="AB1004" s="1080">
        <f t="shared" si="481"/>
        <v>125458.12</v>
      </c>
      <c r="AC1004" s="1079">
        <f t="shared" si="482"/>
        <v>0</v>
      </c>
      <c r="AD1004" s="899">
        <f t="shared" si="491"/>
        <v>0</v>
      </c>
      <c r="AE1004" s="903">
        <f t="shared" si="489"/>
        <v>0</v>
      </c>
      <c r="AF1004" s="1080">
        <f t="shared" si="490"/>
        <v>125458.12</v>
      </c>
      <c r="AG1004" s="1081">
        <f t="shared" si="483"/>
        <v>125458.12</v>
      </c>
      <c r="AH1004" s="1079">
        <f t="shared" si="484"/>
        <v>0</v>
      </c>
      <c r="AI1004" s="901">
        <f t="shared" si="501"/>
        <v>0</v>
      </c>
      <c r="AJ1004" s="899">
        <f t="shared" si="501"/>
        <v>0</v>
      </c>
      <c r="AK1004" s="899">
        <f t="shared" si="501"/>
        <v>0</v>
      </c>
      <c r="AL1004" s="1080">
        <f t="shared" si="485"/>
        <v>203798.32916666663</v>
      </c>
      <c r="AM1004" s="1079">
        <f t="shared" si="486"/>
        <v>0</v>
      </c>
      <c r="AN1004" s="899">
        <f t="shared" si="474"/>
        <v>0</v>
      </c>
      <c r="AO1004" s="899">
        <f t="shared" si="475"/>
        <v>0</v>
      </c>
      <c r="AP1004" s="899">
        <f t="shared" si="487"/>
        <v>203798.32916666663</v>
      </c>
      <c r="AQ1004" s="1081">
        <f t="shared" si="477"/>
        <v>203798.32916666663</v>
      </c>
      <c r="AR1004" s="1079">
        <f t="shared" si="479"/>
        <v>0</v>
      </c>
      <c r="AS1004" s="153"/>
      <c r="AT1004" s="1082"/>
      <c r="AU1004" s="523"/>
      <c r="AV1004" s="1083" t="str">
        <f t="shared" si="480"/>
        <v>CA</v>
      </c>
      <c r="AW1004" s="1083" t="str">
        <f t="shared" si="480"/>
        <v>CL</v>
      </c>
      <c r="AX1004" s="1083" t="str">
        <f t="shared" si="480"/>
        <v>AIC</v>
      </c>
      <c r="AY1004" s="1083" t="str">
        <f t="shared" si="500"/>
        <v>ERB</v>
      </c>
      <c r="AZ1004" s="1083" t="str">
        <f t="shared" si="500"/>
        <v>GRB</v>
      </c>
      <c r="BA1004" s="1083" t="str">
        <f t="shared" si="500"/>
        <v>Non-Op</v>
      </c>
      <c r="BC1004" s="623"/>
      <c r="BD1004" s="623"/>
      <c r="BF1004" s="623"/>
      <c r="BG1004" s="623"/>
      <c r="BH1004" s="623"/>
      <c r="BI1004" s="623"/>
      <c r="BJ1004" s="623"/>
      <c r="BK1004" s="623"/>
      <c r="BL1004" s="623"/>
      <c r="BN1004" s="634"/>
    </row>
    <row r="1005" spans="1:66" s="638" customFormat="1" ht="12" customHeight="1">
      <c r="A1005" s="643">
        <v>19000671</v>
      </c>
      <c r="B1005" s="644" t="s">
        <v>4236</v>
      </c>
      <c r="C1005" s="634" t="s">
        <v>2246</v>
      </c>
      <c r="D1005" s="635" t="s">
        <v>1384</v>
      </c>
      <c r="E1005" s="635"/>
      <c r="F1005" s="634"/>
      <c r="G1005" s="635"/>
      <c r="H1005" s="1168">
        <v>17917782.370000001</v>
      </c>
      <c r="I1005" s="1168">
        <v>15563660.32</v>
      </c>
      <c r="J1005" s="1168">
        <v>13378796.17</v>
      </c>
      <c r="K1005" s="1168">
        <v>12973838.050000001</v>
      </c>
      <c r="L1005" s="1168">
        <v>13134332.65</v>
      </c>
      <c r="M1005" s="1168">
        <v>13718120.26</v>
      </c>
      <c r="N1005" s="1168">
        <v>14879093.5</v>
      </c>
      <c r="O1005" s="1168">
        <v>14430468.609999999</v>
      </c>
      <c r="P1005" s="1168">
        <v>14271411.25</v>
      </c>
      <c r="Q1005" s="1168">
        <v>14230621.689999999</v>
      </c>
      <c r="R1005" s="1168">
        <v>13584003.970000001</v>
      </c>
      <c r="S1005" s="1168">
        <v>11041789.539999999</v>
      </c>
      <c r="T1005" s="1168">
        <v>9568049.0199999996</v>
      </c>
      <c r="U1005" s="567"/>
      <c r="V1005" s="567">
        <f t="shared" si="476"/>
        <v>13745754.308749998</v>
      </c>
      <c r="W1005" s="1096"/>
      <c r="X1005" s="1097"/>
      <c r="Y1005" s="591">
        <f t="shared" si="499"/>
        <v>0</v>
      </c>
      <c r="Z1005" s="899">
        <f t="shared" si="499"/>
        <v>0</v>
      </c>
      <c r="AA1005" s="899">
        <f t="shared" si="499"/>
        <v>0</v>
      </c>
      <c r="AB1005" s="1080">
        <f t="shared" si="481"/>
        <v>9568049.0199999996</v>
      </c>
      <c r="AC1005" s="1079">
        <f t="shared" si="482"/>
        <v>0</v>
      </c>
      <c r="AD1005" s="899">
        <f t="shared" si="491"/>
        <v>0</v>
      </c>
      <c r="AE1005" s="903">
        <f t="shared" si="489"/>
        <v>0</v>
      </c>
      <c r="AF1005" s="1080">
        <f t="shared" si="490"/>
        <v>9568049.0199999996</v>
      </c>
      <c r="AG1005" s="1081">
        <f t="shared" si="483"/>
        <v>9568049.0199999996</v>
      </c>
      <c r="AH1005" s="1079">
        <f t="shared" si="484"/>
        <v>0</v>
      </c>
      <c r="AI1005" s="901">
        <f t="shared" si="501"/>
        <v>0</v>
      </c>
      <c r="AJ1005" s="899">
        <f t="shared" si="501"/>
        <v>0</v>
      </c>
      <c r="AK1005" s="899">
        <f t="shared" si="501"/>
        <v>0</v>
      </c>
      <c r="AL1005" s="1080">
        <f t="shared" si="485"/>
        <v>13745754.308749998</v>
      </c>
      <c r="AM1005" s="1079">
        <f t="shared" si="486"/>
        <v>0</v>
      </c>
      <c r="AN1005" s="899">
        <f t="shared" si="474"/>
        <v>0</v>
      </c>
      <c r="AO1005" s="899">
        <f t="shared" si="475"/>
        <v>0</v>
      </c>
      <c r="AP1005" s="899">
        <f t="shared" si="487"/>
        <v>13745754.308749998</v>
      </c>
      <c r="AQ1005" s="1081">
        <f t="shared" si="477"/>
        <v>13745754.308749998</v>
      </c>
      <c r="AR1005" s="1079">
        <f t="shared" si="479"/>
        <v>0</v>
      </c>
      <c r="AS1005" s="153"/>
      <c r="AT1005" s="1082"/>
      <c r="AU1005" s="523"/>
      <c r="AV1005" s="1083" t="str">
        <f t="shared" si="480"/>
        <v>CA</v>
      </c>
      <c r="AW1005" s="1083" t="str">
        <f t="shared" si="480"/>
        <v>CL</v>
      </c>
      <c r="AX1005" s="1083" t="str">
        <f t="shared" si="480"/>
        <v>AIC</v>
      </c>
      <c r="AY1005" s="1083" t="str">
        <f t="shared" si="500"/>
        <v>ERB</v>
      </c>
      <c r="AZ1005" s="1083" t="str">
        <f t="shared" si="500"/>
        <v>GRB</v>
      </c>
      <c r="BA1005" s="1083" t="str">
        <f t="shared" si="500"/>
        <v>Non-Op</v>
      </c>
      <c r="BC1005" s="623"/>
      <c r="BD1005" s="623"/>
      <c r="BF1005" s="623"/>
      <c r="BG1005" s="623"/>
      <c r="BH1005" s="623"/>
      <c r="BI1005" s="623"/>
      <c r="BJ1005" s="623"/>
      <c r="BK1005" s="623"/>
      <c r="BL1005" s="623"/>
      <c r="BN1005" s="634"/>
    </row>
    <row r="1006" spans="1:66" s="638" customFormat="1" ht="12" customHeight="1">
      <c r="A1006" s="643">
        <v>19000691</v>
      </c>
      <c r="B1006" s="644" t="s">
        <v>4237</v>
      </c>
      <c r="C1006" s="634" t="s">
        <v>2247</v>
      </c>
      <c r="D1006" s="635" t="s">
        <v>3098</v>
      </c>
      <c r="E1006" s="635"/>
      <c r="F1006" s="634"/>
      <c r="G1006" s="635"/>
      <c r="H1006" s="1168">
        <v>335492.5</v>
      </c>
      <c r="I1006" s="1168">
        <v>335492.5</v>
      </c>
      <c r="J1006" s="1168">
        <v>335492.5</v>
      </c>
      <c r="K1006" s="1168">
        <v>127592.5</v>
      </c>
      <c r="L1006" s="1168">
        <v>127592.5</v>
      </c>
      <c r="M1006" s="1168">
        <v>127592.5</v>
      </c>
      <c r="N1006" s="1168">
        <v>127750</v>
      </c>
      <c r="O1006" s="1168">
        <v>127750</v>
      </c>
      <c r="P1006" s="1168">
        <v>127750</v>
      </c>
      <c r="Q1006" s="1168">
        <v>108150</v>
      </c>
      <c r="R1006" s="1168">
        <v>108150</v>
      </c>
      <c r="S1006" s="1168">
        <v>108150</v>
      </c>
      <c r="T1006" s="1168">
        <v>108150</v>
      </c>
      <c r="U1006" s="567"/>
      <c r="V1006" s="567">
        <f t="shared" si="476"/>
        <v>165273.64583333334</v>
      </c>
      <c r="W1006" s="1084"/>
      <c r="X1006" s="1085"/>
      <c r="Y1006" s="591">
        <f t="shared" si="499"/>
        <v>108150</v>
      </c>
      <c r="Z1006" s="899">
        <f t="shared" si="499"/>
        <v>0</v>
      </c>
      <c r="AA1006" s="899">
        <f t="shared" si="499"/>
        <v>0</v>
      </c>
      <c r="AB1006" s="1080">
        <f t="shared" si="481"/>
        <v>0</v>
      </c>
      <c r="AC1006" s="1079">
        <f t="shared" si="482"/>
        <v>0</v>
      </c>
      <c r="AD1006" s="899">
        <f t="shared" si="491"/>
        <v>0</v>
      </c>
      <c r="AE1006" s="903">
        <f t="shared" si="489"/>
        <v>0</v>
      </c>
      <c r="AF1006" s="1080">
        <f t="shared" si="490"/>
        <v>0</v>
      </c>
      <c r="AG1006" s="1081">
        <f t="shared" si="483"/>
        <v>0</v>
      </c>
      <c r="AH1006" s="1079">
        <f t="shared" si="484"/>
        <v>0</v>
      </c>
      <c r="AI1006" s="901">
        <f t="shared" si="501"/>
        <v>165273.64583333334</v>
      </c>
      <c r="AJ1006" s="899">
        <f t="shared" si="501"/>
        <v>0</v>
      </c>
      <c r="AK1006" s="899">
        <f t="shared" si="501"/>
        <v>0</v>
      </c>
      <c r="AL1006" s="1080">
        <f t="shared" si="485"/>
        <v>0</v>
      </c>
      <c r="AM1006" s="1079">
        <f t="shared" si="486"/>
        <v>0</v>
      </c>
      <c r="AN1006" s="899">
        <f t="shared" si="474"/>
        <v>0</v>
      </c>
      <c r="AO1006" s="899">
        <f t="shared" si="475"/>
        <v>0</v>
      </c>
      <c r="AP1006" s="899">
        <f t="shared" si="487"/>
        <v>0</v>
      </c>
      <c r="AQ1006" s="1081">
        <f t="shared" si="477"/>
        <v>0</v>
      </c>
      <c r="AR1006" s="1079">
        <f t="shared" si="479"/>
        <v>0</v>
      </c>
      <c r="AS1006" s="153"/>
      <c r="AT1006" s="1082"/>
      <c r="AU1006" s="523"/>
      <c r="AV1006" s="1083" t="str">
        <f t="shared" si="480"/>
        <v>CA</v>
      </c>
      <c r="AW1006" s="1083" t="str">
        <f t="shared" si="480"/>
        <v>CL</v>
      </c>
      <c r="AX1006" s="1083" t="str">
        <f t="shared" si="480"/>
        <v>AIC</v>
      </c>
      <c r="AY1006" s="1083" t="str">
        <f t="shared" si="500"/>
        <v>ERB</v>
      </c>
      <c r="AZ1006" s="1083" t="str">
        <f t="shared" si="500"/>
        <v>GRB</v>
      </c>
      <c r="BA1006" s="1083" t="str">
        <f t="shared" si="500"/>
        <v>Non-Op</v>
      </c>
      <c r="BC1006" s="623"/>
      <c r="BD1006" s="623"/>
      <c r="BF1006" s="623"/>
      <c r="BG1006" s="623"/>
      <c r="BH1006" s="623"/>
      <c r="BI1006" s="623"/>
      <c r="BJ1006" s="623"/>
      <c r="BK1006" s="623"/>
      <c r="BL1006" s="623"/>
      <c r="BN1006" s="634"/>
    </row>
    <row r="1007" spans="1:66" s="638" customFormat="1" ht="12" customHeight="1">
      <c r="A1007" s="643">
        <v>19000692</v>
      </c>
      <c r="B1007" s="644" t="s">
        <v>4238</v>
      </c>
      <c r="C1007" s="634" t="s">
        <v>2248</v>
      </c>
      <c r="D1007" s="635" t="s">
        <v>3098</v>
      </c>
      <c r="E1007" s="635"/>
      <c r="F1007" s="634"/>
      <c r="G1007" s="635"/>
      <c r="H1007" s="1168">
        <v>313022.5</v>
      </c>
      <c r="I1007" s="1168">
        <v>313022.5</v>
      </c>
      <c r="J1007" s="1168">
        <v>313022.5</v>
      </c>
      <c r="K1007" s="1168">
        <v>314492.5</v>
      </c>
      <c r="L1007" s="1168">
        <v>314492.5</v>
      </c>
      <c r="M1007" s="1168">
        <v>314492.5</v>
      </c>
      <c r="N1007" s="1168">
        <v>314650</v>
      </c>
      <c r="O1007" s="1168">
        <v>314650</v>
      </c>
      <c r="P1007" s="1168">
        <v>314650</v>
      </c>
      <c r="Q1007" s="1168">
        <v>11550</v>
      </c>
      <c r="R1007" s="1168">
        <v>11550</v>
      </c>
      <c r="S1007" s="1168">
        <v>11550</v>
      </c>
      <c r="T1007" s="1168">
        <v>43050</v>
      </c>
      <c r="U1007" s="567"/>
      <c r="V1007" s="567">
        <f t="shared" si="476"/>
        <v>227179.89583333334</v>
      </c>
      <c r="W1007" s="1084"/>
      <c r="X1007" s="1085"/>
      <c r="Y1007" s="591">
        <f t="shared" si="499"/>
        <v>43050</v>
      </c>
      <c r="Z1007" s="899">
        <f t="shared" si="499"/>
        <v>0</v>
      </c>
      <c r="AA1007" s="899">
        <f t="shared" si="499"/>
        <v>0</v>
      </c>
      <c r="AB1007" s="1080">
        <f t="shared" si="481"/>
        <v>0</v>
      </c>
      <c r="AC1007" s="1079">
        <f t="shared" si="482"/>
        <v>0</v>
      </c>
      <c r="AD1007" s="899">
        <f t="shared" si="491"/>
        <v>0</v>
      </c>
      <c r="AE1007" s="903">
        <f t="shared" si="489"/>
        <v>0</v>
      </c>
      <c r="AF1007" s="1080">
        <f t="shared" si="490"/>
        <v>0</v>
      </c>
      <c r="AG1007" s="1081">
        <f t="shared" si="483"/>
        <v>0</v>
      </c>
      <c r="AH1007" s="1079">
        <f t="shared" si="484"/>
        <v>0</v>
      </c>
      <c r="AI1007" s="901">
        <f t="shared" si="501"/>
        <v>227179.89583333334</v>
      </c>
      <c r="AJ1007" s="899">
        <f t="shared" si="501"/>
        <v>0</v>
      </c>
      <c r="AK1007" s="899">
        <f t="shared" si="501"/>
        <v>0</v>
      </c>
      <c r="AL1007" s="1080">
        <f t="shared" si="485"/>
        <v>0</v>
      </c>
      <c r="AM1007" s="1079">
        <f t="shared" si="486"/>
        <v>0</v>
      </c>
      <c r="AN1007" s="899">
        <f t="shared" si="474"/>
        <v>0</v>
      </c>
      <c r="AO1007" s="899">
        <f t="shared" si="475"/>
        <v>0</v>
      </c>
      <c r="AP1007" s="899">
        <f t="shared" si="487"/>
        <v>0</v>
      </c>
      <c r="AQ1007" s="1081">
        <f t="shared" si="477"/>
        <v>0</v>
      </c>
      <c r="AR1007" s="1079">
        <f t="shared" si="479"/>
        <v>0</v>
      </c>
      <c r="AS1007" s="153"/>
      <c r="AT1007" s="1082"/>
      <c r="AU1007" s="523"/>
      <c r="AV1007" s="1083" t="str">
        <f t="shared" si="480"/>
        <v>CA</v>
      </c>
      <c r="AW1007" s="1083" t="str">
        <f t="shared" si="480"/>
        <v>CL</v>
      </c>
      <c r="AX1007" s="1083" t="str">
        <f t="shared" si="480"/>
        <v>AIC</v>
      </c>
      <c r="AY1007" s="1083" t="str">
        <f t="shared" si="500"/>
        <v>ERB</v>
      </c>
      <c r="AZ1007" s="1083" t="str">
        <f t="shared" si="500"/>
        <v>GRB</v>
      </c>
      <c r="BA1007" s="1083" t="str">
        <f t="shared" si="500"/>
        <v>Non-Op</v>
      </c>
      <c r="BC1007" s="623"/>
      <c r="BD1007" s="623"/>
      <c r="BF1007" s="623"/>
      <c r="BG1007" s="623"/>
      <c r="BH1007" s="623"/>
      <c r="BI1007" s="623"/>
      <c r="BJ1007" s="623"/>
      <c r="BK1007" s="623"/>
      <c r="BL1007" s="623"/>
      <c r="BN1007" s="634"/>
    </row>
    <row r="1008" spans="1:66" s="638" customFormat="1" ht="12" customHeight="1">
      <c r="A1008" s="643">
        <v>19000711</v>
      </c>
      <c r="B1008" s="644" t="s">
        <v>4239</v>
      </c>
      <c r="C1008" s="634" t="s">
        <v>2249</v>
      </c>
      <c r="D1008" s="635" t="s">
        <v>1382</v>
      </c>
      <c r="E1008" s="635"/>
      <c r="F1008" s="634"/>
      <c r="G1008" s="635"/>
      <c r="H1008" s="1168">
        <v>62723.02</v>
      </c>
      <c r="I1008" s="1168">
        <v>62723.07</v>
      </c>
      <c r="J1008" s="1168">
        <v>62723.07</v>
      </c>
      <c r="K1008" s="1168">
        <v>62723.07</v>
      </c>
      <c r="L1008" s="1168">
        <v>62723.07</v>
      </c>
      <c r="M1008" s="1168">
        <v>62723.07</v>
      </c>
      <c r="N1008" s="1168">
        <v>62723.07</v>
      </c>
      <c r="O1008" s="1168">
        <v>62723.07</v>
      </c>
      <c r="P1008" s="1168">
        <v>62723.07</v>
      </c>
      <c r="Q1008" s="1168">
        <v>7.0000000000000007E-2</v>
      </c>
      <c r="R1008" s="1168">
        <v>7.0000000000000007E-2</v>
      </c>
      <c r="S1008" s="1168">
        <v>7.0000000000000007E-2</v>
      </c>
      <c r="T1008" s="1168">
        <v>0</v>
      </c>
      <c r="U1008" s="567"/>
      <c r="V1008" s="567">
        <f t="shared" si="476"/>
        <v>44428.856666666667</v>
      </c>
      <c r="W1008" s="1084" t="s">
        <v>2250</v>
      </c>
      <c r="X1008" s="1085"/>
      <c r="Y1008" s="591">
        <f t="shared" si="499"/>
        <v>0</v>
      </c>
      <c r="Z1008" s="899">
        <f t="shared" si="499"/>
        <v>0</v>
      </c>
      <c r="AA1008" s="899">
        <f t="shared" si="499"/>
        <v>0</v>
      </c>
      <c r="AB1008" s="1080">
        <f t="shared" si="481"/>
        <v>0</v>
      </c>
      <c r="AC1008" s="1079">
        <f t="shared" si="482"/>
        <v>0</v>
      </c>
      <c r="AD1008" s="899">
        <f t="shared" si="491"/>
        <v>0</v>
      </c>
      <c r="AE1008" s="903">
        <f t="shared" si="489"/>
        <v>0</v>
      </c>
      <c r="AF1008" s="1080">
        <f t="shared" si="490"/>
        <v>0</v>
      </c>
      <c r="AG1008" s="1081">
        <f t="shared" si="483"/>
        <v>0</v>
      </c>
      <c r="AH1008" s="1079">
        <f t="shared" si="484"/>
        <v>0</v>
      </c>
      <c r="AI1008" s="901">
        <f t="shared" si="501"/>
        <v>0</v>
      </c>
      <c r="AJ1008" s="899">
        <f t="shared" si="501"/>
        <v>0</v>
      </c>
      <c r="AK1008" s="899">
        <f t="shared" si="501"/>
        <v>0</v>
      </c>
      <c r="AL1008" s="1080">
        <f t="shared" si="485"/>
        <v>44428.856666666667</v>
      </c>
      <c r="AM1008" s="1079">
        <f t="shared" si="486"/>
        <v>0</v>
      </c>
      <c r="AN1008" s="899">
        <f t="shared" si="474"/>
        <v>44428.856666666667</v>
      </c>
      <c r="AO1008" s="899">
        <f t="shared" si="475"/>
        <v>0</v>
      </c>
      <c r="AP1008" s="899">
        <f t="shared" si="487"/>
        <v>0</v>
      </c>
      <c r="AQ1008" s="1081">
        <f t="shared" si="477"/>
        <v>44428.856666666667</v>
      </c>
      <c r="AR1008" s="1079">
        <f t="shared" si="479"/>
        <v>0</v>
      </c>
      <c r="AS1008" s="153"/>
      <c r="AT1008" s="1082" t="s">
        <v>2769</v>
      </c>
      <c r="AU1008" s="523"/>
      <c r="AV1008" s="1083" t="str">
        <f t="shared" si="480"/>
        <v>CA</v>
      </c>
      <c r="AW1008" s="1083" t="str">
        <f t="shared" si="480"/>
        <v>CL</v>
      </c>
      <c r="AX1008" s="1083" t="str">
        <f t="shared" si="480"/>
        <v>AIC</v>
      </c>
      <c r="AY1008" s="1083" t="str">
        <f t="shared" si="500"/>
        <v>ERB</v>
      </c>
      <c r="AZ1008" s="1083" t="str">
        <f t="shared" si="500"/>
        <v>GRB</v>
      </c>
      <c r="BA1008" s="1083" t="str">
        <f t="shared" si="500"/>
        <v>Non-Op</v>
      </c>
      <c r="BC1008" s="623"/>
      <c r="BD1008" s="623"/>
      <c r="BF1008" s="623"/>
      <c r="BG1008" s="623"/>
      <c r="BH1008" s="623"/>
      <c r="BI1008" s="623"/>
      <c r="BJ1008" s="623"/>
      <c r="BK1008" s="623"/>
      <c r="BL1008" s="623"/>
      <c r="BN1008" s="634"/>
    </row>
    <row r="1009" spans="1:66" s="638" customFormat="1" ht="12" customHeight="1">
      <c r="A1009" s="643">
        <v>19000721</v>
      </c>
      <c r="B1009" s="644" t="s">
        <v>4240</v>
      </c>
      <c r="C1009" s="634" t="s">
        <v>2251</v>
      </c>
      <c r="D1009" s="635" t="s">
        <v>3098</v>
      </c>
      <c r="E1009" s="635"/>
      <c r="F1009" s="634"/>
      <c r="G1009" s="635"/>
      <c r="H1009" s="1168">
        <v>1847.1</v>
      </c>
      <c r="I1009" s="1168">
        <v>1847.1</v>
      </c>
      <c r="J1009" s="1168">
        <v>1847.1</v>
      </c>
      <c r="K1009" s="1168">
        <v>1847.1</v>
      </c>
      <c r="L1009" s="1168">
        <v>1847.1</v>
      </c>
      <c r="M1009" s="1168">
        <v>1847.1</v>
      </c>
      <c r="N1009" s="1168">
        <v>1847.1</v>
      </c>
      <c r="O1009" s="1168">
        <v>1847.1</v>
      </c>
      <c r="P1009" s="1168">
        <v>1847.1</v>
      </c>
      <c r="Q1009" s="1168">
        <v>-2500.9</v>
      </c>
      <c r="R1009" s="1168">
        <v>-2500.9</v>
      </c>
      <c r="S1009" s="1168">
        <v>-2500.9</v>
      </c>
      <c r="T1009" s="1168">
        <v>-2500.9</v>
      </c>
      <c r="U1009" s="567"/>
      <c r="V1009" s="567">
        <f t="shared" ref="V1009:V1058" si="502">(H1009+T1009+SUM(I1009:S1009)*2)/24</f>
        <v>578.93333333333351</v>
      </c>
      <c r="W1009" s="1084"/>
      <c r="X1009" s="1085"/>
      <c r="Y1009" s="591">
        <f t="shared" si="499"/>
        <v>-2500.9</v>
      </c>
      <c r="Z1009" s="899">
        <f t="shared" si="499"/>
        <v>0</v>
      </c>
      <c r="AA1009" s="899">
        <f t="shared" si="499"/>
        <v>0</v>
      </c>
      <c r="AB1009" s="1080">
        <f t="shared" si="481"/>
        <v>0</v>
      </c>
      <c r="AC1009" s="1079">
        <f t="shared" si="482"/>
        <v>0</v>
      </c>
      <c r="AD1009" s="899">
        <f t="shared" si="491"/>
        <v>0</v>
      </c>
      <c r="AE1009" s="903">
        <f t="shared" si="489"/>
        <v>0</v>
      </c>
      <c r="AF1009" s="1080">
        <f t="shared" si="490"/>
        <v>0</v>
      </c>
      <c r="AG1009" s="1081">
        <f t="shared" si="483"/>
        <v>0</v>
      </c>
      <c r="AH1009" s="1079">
        <f t="shared" si="484"/>
        <v>0</v>
      </c>
      <c r="AI1009" s="901">
        <f t="shared" si="501"/>
        <v>578.93333333333351</v>
      </c>
      <c r="AJ1009" s="899">
        <f t="shared" si="501"/>
        <v>0</v>
      </c>
      <c r="AK1009" s="899">
        <f t="shared" si="501"/>
        <v>0</v>
      </c>
      <c r="AL1009" s="1080">
        <f t="shared" si="485"/>
        <v>0</v>
      </c>
      <c r="AM1009" s="1079">
        <f t="shared" si="486"/>
        <v>0</v>
      </c>
      <c r="AN1009" s="899">
        <f t="shared" si="474"/>
        <v>0</v>
      </c>
      <c r="AO1009" s="899">
        <f t="shared" si="475"/>
        <v>0</v>
      </c>
      <c r="AP1009" s="899">
        <f t="shared" si="487"/>
        <v>0</v>
      </c>
      <c r="AQ1009" s="1081">
        <f t="shared" si="477"/>
        <v>0</v>
      </c>
      <c r="AR1009" s="1079">
        <f t="shared" si="479"/>
        <v>0</v>
      </c>
      <c r="AS1009" s="153"/>
      <c r="AT1009" s="1082" t="s">
        <v>2769</v>
      </c>
      <c r="AU1009" s="523"/>
      <c r="AV1009" s="1083" t="str">
        <f t="shared" si="480"/>
        <v>CA</v>
      </c>
      <c r="AW1009" s="1083" t="str">
        <f t="shared" si="480"/>
        <v>CL</v>
      </c>
      <c r="AX1009" s="1083" t="str">
        <f t="shared" si="480"/>
        <v>AIC</v>
      </c>
      <c r="AY1009" s="1083" t="str">
        <f t="shared" si="500"/>
        <v>ERB</v>
      </c>
      <c r="AZ1009" s="1083" t="str">
        <f t="shared" si="500"/>
        <v>GRB</v>
      </c>
      <c r="BA1009" s="1083" t="str">
        <f t="shared" si="500"/>
        <v>Non-Op</v>
      </c>
      <c r="BC1009" s="623"/>
      <c r="BD1009" s="623"/>
      <c r="BF1009" s="623"/>
      <c r="BG1009" s="623"/>
      <c r="BH1009" s="623"/>
      <c r="BI1009" s="623"/>
      <c r="BJ1009" s="623"/>
      <c r="BK1009" s="623"/>
      <c r="BL1009" s="623"/>
      <c r="BN1009" s="634"/>
    </row>
    <row r="1010" spans="1:66" s="638" customFormat="1" ht="12" customHeight="1">
      <c r="A1010" s="643">
        <v>19000731</v>
      </c>
      <c r="B1010" s="644" t="s">
        <v>4241</v>
      </c>
      <c r="C1010" s="634" t="s">
        <v>2252</v>
      </c>
      <c r="D1010" s="635" t="s">
        <v>1384</v>
      </c>
      <c r="E1010" s="635"/>
      <c r="F1010" s="634"/>
      <c r="G1010" s="635"/>
      <c r="H1010" s="1168">
        <v>0</v>
      </c>
      <c r="I1010" s="1168">
        <v>0</v>
      </c>
      <c r="J1010" s="1168">
        <v>0</v>
      </c>
      <c r="K1010" s="1168">
        <v>0</v>
      </c>
      <c r="L1010" s="1168">
        <v>0</v>
      </c>
      <c r="M1010" s="1168">
        <v>0</v>
      </c>
      <c r="N1010" s="1168">
        <v>0</v>
      </c>
      <c r="O1010" s="1168">
        <v>0</v>
      </c>
      <c r="P1010" s="1168">
        <v>0</v>
      </c>
      <c r="Q1010" s="1168">
        <v>0</v>
      </c>
      <c r="R1010" s="1168">
        <v>0</v>
      </c>
      <c r="S1010" s="1168">
        <v>0</v>
      </c>
      <c r="T1010" s="1168">
        <v>0</v>
      </c>
      <c r="U1010" s="567"/>
      <c r="V1010" s="567">
        <f t="shared" si="502"/>
        <v>0</v>
      </c>
      <c r="W1010" s="1084"/>
      <c r="X1010" s="1085"/>
      <c r="Y1010" s="591">
        <f t="shared" si="499"/>
        <v>0</v>
      </c>
      <c r="Z1010" s="899">
        <f t="shared" si="499"/>
        <v>0</v>
      </c>
      <c r="AA1010" s="899">
        <f t="shared" si="499"/>
        <v>0</v>
      </c>
      <c r="AB1010" s="1080">
        <f t="shared" si="481"/>
        <v>0</v>
      </c>
      <c r="AC1010" s="1079">
        <f t="shared" si="482"/>
        <v>0</v>
      </c>
      <c r="AD1010" s="899">
        <f t="shared" si="491"/>
        <v>0</v>
      </c>
      <c r="AE1010" s="903">
        <f t="shared" si="489"/>
        <v>0</v>
      </c>
      <c r="AF1010" s="1080">
        <f t="shared" si="490"/>
        <v>0</v>
      </c>
      <c r="AG1010" s="1081">
        <f t="shared" si="483"/>
        <v>0</v>
      </c>
      <c r="AH1010" s="1079">
        <f t="shared" si="484"/>
        <v>0</v>
      </c>
      <c r="AI1010" s="901">
        <f t="shared" si="501"/>
        <v>0</v>
      </c>
      <c r="AJ1010" s="899">
        <f t="shared" si="501"/>
        <v>0</v>
      </c>
      <c r="AK1010" s="899">
        <f t="shared" si="501"/>
        <v>0</v>
      </c>
      <c r="AL1010" s="1080">
        <f t="shared" si="485"/>
        <v>0</v>
      </c>
      <c r="AM1010" s="1079">
        <f t="shared" si="486"/>
        <v>0</v>
      </c>
      <c r="AN1010" s="899">
        <f t="shared" si="474"/>
        <v>0</v>
      </c>
      <c r="AO1010" s="899">
        <f t="shared" si="475"/>
        <v>0</v>
      </c>
      <c r="AP1010" s="899">
        <f t="shared" si="487"/>
        <v>0</v>
      </c>
      <c r="AQ1010" s="1081">
        <f t="shared" si="477"/>
        <v>0</v>
      </c>
      <c r="AR1010" s="1079">
        <f t="shared" si="479"/>
        <v>0</v>
      </c>
      <c r="AS1010" s="153"/>
      <c r="AT1010" s="1082"/>
      <c r="AU1010" s="523"/>
      <c r="AV1010" s="1083" t="str">
        <f t="shared" si="480"/>
        <v>CA</v>
      </c>
      <c r="AW1010" s="1083" t="str">
        <f t="shared" si="480"/>
        <v>CL</v>
      </c>
      <c r="AX1010" s="1083" t="str">
        <f t="shared" si="480"/>
        <v>AIC</v>
      </c>
      <c r="AY1010" s="1083" t="str">
        <f t="shared" si="500"/>
        <v>ERB</v>
      </c>
      <c r="AZ1010" s="1083" t="str">
        <f t="shared" si="500"/>
        <v>GRB</v>
      </c>
      <c r="BA1010" s="1083" t="str">
        <f t="shared" si="500"/>
        <v>Non-Op</v>
      </c>
      <c r="BC1010" s="623"/>
      <c r="BD1010" s="623"/>
      <c r="BF1010" s="623"/>
      <c r="BG1010" s="623"/>
      <c r="BH1010" s="623"/>
      <c r="BI1010" s="623"/>
      <c r="BJ1010" s="623"/>
      <c r="BK1010" s="623"/>
      <c r="BL1010" s="623"/>
      <c r="BN1010" s="634"/>
    </row>
    <row r="1011" spans="1:66" s="638" customFormat="1" ht="12" customHeight="1">
      <c r="A1011" s="643">
        <v>19000732</v>
      </c>
      <c r="B1011" s="644" t="s">
        <v>4242</v>
      </c>
      <c r="C1011" s="634" t="s">
        <v>2253</v>
      </c>
      <c r="D1011" s="635" t="s">
        <v>1384</v>
      </c>
      <c r="E1011" s="635"/>
      <c r="F1011" s="634"/>
      <c r="G1011" s="635"/>
      <c r="H1011" s="1168">
        <v>0</v>
      </c>
      <c r="I1011" s="1168">
        <v>0</v>
      </c>
      <c r="J1011" s="1168">
        <v>0</v>
      </c>
      <c r="K1011" s="1168">
        <v>0</v>
      </c>
      <c r="L1011" s="1168">
        <v>0</v>
      </c>
      <c r="M1011" s="1168">
        <v>0</v>
      </c>
      <c r="N1011" s="1168">
        <v>0</v>
      </c>
      <c r="O1011" s="1168">
        <v>0</v>
      </c>
      <c r="P1011" s="1168">
        <v>0</v>
      </c>
      <c r="Q1011" s="1168">
        <v>0</v>
      </c>
      <c r="R1011" s="1168">
        <v>0</v>
      </c>
      <c r="S1011" s="1168">
        <v>0</v>
      </c>
      <c r="T1011" s="1168">
        <v>0</v>
      </c>
      <c r="U1011" s="567"/>
      <c r="V1011" s="567">
        <f t="shared" si="502"/>
        <v>0</v>
      </c>
      <c r="W1011" s="1084"/>
      <c r="X1011" s="1085"/>
      <c r="Y1011" s="591">
        <f t="shared" ref="Y1011:AA1030" si="503">IF($D1011=Y$5,$T1011,0)</f>
        <v>0</v>
      </c>
      <c r="Z1011" s="899">
        <f t="shared" si="503"/>
        <v>0</v>
      </c>
      <c r="AA1011" s="899">
        <f t="shared" si="503"/>
        <v>0</v>
      </c>
      <c r="AB1011" s="1080">
        <f t="shared" si="481"/>
        <v>0</v>
      </c>
      <c r="AC1011" s="1079">
        <f t="shared" si="482"/>
        <v>0</v>
      </c>
      <c r="AD1011" s="899">
        <f t="shared" si="491"/>
        <v>0</v>
      </c>
      <c r="AE1011" s="903">
        <f t="shared" si="489"/>
        <v>0</v>
      </c>
      <c r="AF1011" s="1080">
        <f t="shared" si="490"/>
        <v>0</v>
      </c>
      <c r="AG1011" s="1081">
        <f t="shared" si="483"/>
        <v>0</v>
      </c>
      <c r="AH1011" s="1079">
        <f t="shared" si="484"/>
        <v>0</v>
      </c>
      <c r="AI1011" s="901">
        <f t="shared" si="501"/>
        <v>0</v>
      </c>
      <c r="AJ1011" s="899">
        <f t="shared" si="501"/>
        <v>0</v>
      </c>
      <c r="AK1011" s="899">
        <f t="shared" si="501"/>
        <v>0</v>
      </c>
      <c r="AL1011" s="1080">
        <f t="shared" si="485"/>
        <v>0</v>
      </c>
      <c r="AM1011" s="1079">
        <f t="shared" si="486"/>
        <v>0</v>
      </c>
      <c r="AN1011" s="899">
        <f t="shared" si="474"/>
        <v>0</v>
      </c>
      <c r="AO1011" s="899">
        <f t="shared" si="475"/>
        <v>0</v>
      </c>
      <c r="AP1011" s="899">
        <f t="shared" si="487"/>
        <v>0</v>
      </c>
      <c r="AQ1011" s="1081">
        <f t="shared" si="477"/>
        <v>0</v>
      </c>
      <c r="AR1011" s="1079">
        <f t="shared" si="479"/>
        <v>0</v>
      </c>
      <c r="AS1011" s="153"/>
      <c r="AT1011" s="1082"/>
      <c r="AU1011" s="523"/>
      <c r="AV1011" s="1083" t="str">
        <f t="shared" si="480"/>
        <v>CA</v>
      </c>
      <c r="AW1011" s="1083" t="str">
        <f t="shared" si="480"/>
        <v>CL</v>
      </c>
      <c r="AX1011" s="1083" t="str">
        <f t="shared" si="480"/>
        <v>AIC</v>
      </c>
      <c r="AY1011" s="1083" t="str">
        <f t="shared" si="500"/>
        <v>ERB</v>
      </c>
      <c r="AZ1011" s="1083" t="str">
        <f t="shared" si="500"/>
        <v>GRB</v>
      </c>
      <c r="BA1011" s="1083" t="str">
        <f t="shared" si="500"/>
        <v>Non-Op</v>
      </c>
      <c r="BC1011" s="623"/>
      <c r="BD1011" s="623"/>
      <c r="BF1011" s="623"/>
      <c r="BG1011" s="623"/>
      <c r="BH1011" s="623"/>
      <c r="BI1011" s="623"/>
      <c r="BJ1011" s="623"/>
      <c r="BK1011" s="623"/>
      <c r="BL1011" s="623"/>
      <c r="BN1011" s="634"/>
    </row>
    <row r="1012" spans="1:66" s="638" customFormat="1" ht="12" customHeight="1">
      <c r="A1012" s="643">
        <v>19000741</v>
      </c>
      <c r="B1012" s="644" t="s">
        <v>4243</v>
      </c>
      <c r="C1012" s="634" t="s">
        <v>2254</v>
      </c>
      <c r="D1012" s="635" t="s">
        <v>3098</v>
      </c>
      <c r="E1012" s="635"/>
      <c r="F1012" s="634"/>
      <c r="G1012" s="635"/>
      <c r="H1012" s="1168">
        <v>0</v>
      </c>
      <c r="I1012" s="1168">
        <v>0</v>
      </c>
      <c r="J1012" s="1168">
        <v>0</v>
      </c>
      <c r="K1012" s="1168">
        <v>0</v>
      </c>
      <c r="L1012" s="1168">
        <v>0</v>
      </c>
      <c r="M1012" s="1168">
        <v>0</v>
      </c>
      <c r="N1012" s="1168">
        <v>0</v>
      </c>
      <c r="O1012" s="1168">
        <v>0</v>
      </c>
      <c r="P1012" s="1168">
        <v>0</v>
      </c>
      <c r="Q1012" s="1168">
        <v>0</v>
      </c>
      <c r="R1012" s="1168">
        <v>0</v>
      </c>
      <c r="S1012" s="1168">
        <v>0</v>
      </c>
      <c r="T1012" s="1168">
        <v>0</v>
      </c>
      <c r="U1012" s="567"/>
      <c r="V1012" s="567">
        <f t="shared" si="502"/>
        <v>0</v>
      </c>
      <c r="W1012" s="1096"/>
      <c r="X1012" s="1097"/>
      <c r="Y1012" s="591">
        <f t="shared" si="503"/>
        <v>0</v>
      </c>
      <c r="Z1012" s="899">
        <f t="shared" si="503"/>
        <v>0</v>
      </c>
      <c r="AA1012" s="899">
        <f t="shared" si="503"/>
        <v>0</v>
      </c>
      <c r="AB1012" s="1080">
        <f t="shared" si="481"/>
        <v>0</v>
      </c>
      <c r="AC1012" s="1079">
        <f t="shared" si="482"/>
        <v>0</v>
      </c>
      <c r="AD1012" s="899">
        <f t="shared" si="491"/>
        <v>0</v>
      </c>
      <c r="AE1012" s="903">
        <f t="shared" si="489"/>
        <v>0</v>
      </c>
      <c r="AF1012" s="1080">
        <f t="shared" si="490"/>
        <v>0</v>
      </c>
      <c r="AG1012" s="1081">
        <f t="shared" si="483"/>
        <v>0</v>
      </c>
      <c r="AH1012" s="1079">
        <f t="shared" si="484"/>
        <v>0</v>
      </c>
      <c r="AI1012" s="901">
        <f t="shared" si="501"/>
        <v>0</v>
      </c>
      <c r="AJ1012" s="899">
        <f t="shared" si="501"/>
        <v>0</v>
      </c>
      <c r="AK1012" s="899">
        <f t="shared" si="501"/>
        <v>0</v>
      </c>
      <c r="AL1012" s="1080">
        <f t="shared" si="485"/>
        <v>0</v>
      </c>
      <c r="AM1012" s="1079">
        <f t="shared" si="486"/>
        <v>0</v>
      </c>
      <c r="AN1012" s="899">
        <f t="shared" si="474"/>
        <v>0</v>
      </c>
      <c r="AO1012" s="899">
        <f t="shared" si="475"/>
        <v>0</v>
      </c>
      <c r="AP1012" s="899">
        <f t="shared" si="487"/>
        <v>0</v>
      </c>
      <c r="AQ1012" s="1081">
        <f t="shared" si="477"/>
        <v>0</v>
      </c>
      <c r="AR1012" s="1079">
        <f t="shared" si="479"/>
        <v>0</v>
      </c>
      <c r="AS1012" s="153"/>
      <c r="AT1012" s="1082"/>
      <c r="AU1012" s="523"/>
      <c r="AV1012" s="1083" t="str">
        <f t="shared" si="480"/>
        <v>CA</v>
      </c>
      <c r="AW1012" s="1083" t="str">
        <f t="shared" si="480"/>
        <v>CL</v>
      </c>
      <c r="AX1012" s="1083" t="str">
        <f t="shared" si="480"/>
        <v>AIC</v>
      </c>
      <c r="AY1012" s="1083" t="str">
        <f t="shared" si="500"/>
        <v>ERB</v>
      </c>
      <c r="AZ1012" s="1083" t="str">
        <f t="shared" si="500"/>
        <v>GRB</v>
      </c>
      <c r="BA1012" s="1083" t="str">
        <f t="shared" si="500"/>
        <v>Non-Op</v>
      </c>
      <c r="BC1012" s="623"/>
      <c r="BD1012" s="623"/>
      <c r="BF1012" s="623"/>
      <c r="BG1012" s="623"/>
      <c r="BH1012" s="623"/>
      <c r="BI1012" s="623"/>
      <c r="BJ1012" s="623"/>
      <c r="BK1012" s="623"/>
      <c r="BL1012" s="623"/>
      <c r="BN1012" s="634"/>
    </row>
    <row r="1013" spans="1:66" s="638" customFormat="1" ht="12" customHeight="1">
      <c r="A1013" s="643">
        <v>19000751</v>
      </c>
      <c r="B1013" s="644" t="s">
        <v>4244</v>
      </c>
      <c r="C1013" s="634" t="s">
        <v>2255</v>
      </c>
      <c r="D1013" s="635" t="s">
        <v>3098</v>
      </c>
      <c r="E1013" s="635"/>
      <c r="F1013" s="634"/>
      <c r="G1013" s="635"/>
      <c r="H1013" s="1168">
        <v>586610.64</v>
      </c>
      <c r="I1013" s="1168">
        <v>568653.75</v>
      </c>
      <c r="J1013" s="1168">
        <v>550696.86</v>
      </c>
      <c r="K1013" s="1168">
        <v>532739.97</v>
      </c>
      <c r="L1013" s="1168">
        <v>514783.08</v>
      </c>
      <c r="M1013" s="1168">
        <v>496826.19</v>
      </c>
      <c r="N1013" s="1168">
        <v>478869.3</v>
      </c>
      <c r="O1013" s="1168">
        <v>460912.41</v>
      </c>
      <c r="P1013" s="1168">
        <v>442955.52000000002</v>
      </c>
      <c r="Q1013" s="1168">
        <v>17968.63</v>
      </c>
      <c r="R1013" s="1168">
        <v>0.4</v>
      </c>
      <c r="S1013" s="1168">
        <v>0.4</v>
      </c>
      <c r="T1013" s="1168">
        <v>0.4</v>
      </c>
      <c r="U1013" s="567"/>
      <c r="V1013" s="567">
        <f t="shared" si="502"/>
        <v>363142.66916666663</v>
      </c>
      <c r="W1013" s="1084"/>
      <c r="X1013" s="1085"/>
      <c r="Y1013" s="591">
        <f t="shared" si="503"/>
        <v>0.4</v>
      </c>
      <c r="Z1013" s="899">
        <f t="shared" si="503"/>
        <v>0</v>
      </c>
      <c r="AA1013" s="899">
        <f t="shared" si="503"/>
        <v>0</v>
      </c>
      <c r="AB1013" s="1080">
        <f t="shared" si="481"/>
        <v>0</v>
      </c>
      <c r="AC1013" s="1079">
        <f t="shared" si="482"/>
        <v>0</v>
      </c>
      <c r="AD1013" s="899">
        <f t="shared" si="491"/>
        <v>0</v>
      </c>
      <c r="AE1013" s="903">
        <f t="shared" si="489"/>
        <v>0</v>
      </c>
      <c r="AF1013" s="1080">
        <f t="shared" si="490"/>
        <v>0</v>
      </c>
      <c r="AG1013" s="1081">
        <f t="shared" si="483"/>
        <v>0</v>
      </c>
      <c r="AH1013" s="1079">
        <f t="shared" si="484"/>
        <v>0</v>
      </c>
      <c r="AI1013" s="901">
        <f t="shared" si="501"/>
        <v>363142.66916666663</v>
      </c>
      <c r="AJ1013" s="899">
        <f t="shared" si="501"/>
        <v>0</v>
      </c>
      <c r="AK1013" s="899">
        <f t="shared" si="501"/>
        <v>0</v>
      </c>
      <c r="AL1013" s="1080">
        <f t="shared" si="485"/>
        <v>0</v>
      </c>
      <c r="AM1013" s="1079">
        <f t="shared" si="486"/>
        <v>0</v>
      </c>
      <c r="AN1013" s="899">
        <f t="shared" si="474"/>
        <v>0</v>
      </c>
      <c r="AO1013" s="899">
        <f t="shared" si="475"/>
        <v>0</v>
      </c>
      <c r="AP1013" s="899">
        <f t="shared" si="487"/>
        <v>0</v>
      </c>
      <c r="AQ1013" s="1081">
        <f t="shared" si="477"/>
        <v>0</v>
      </c>
      <c r="AR1013" s="1079">
        <f t="shared" si="479"/>
        <v>0</v>
      </c>
      <c r="AS1013" s="153"/>
      <c r="AT1013" s="1082"/>
      <c r="AU1013" s="523"/>
      <c r="AV1013" s="1083" t="str">
        <f t="shared" si="480"/>
        <v>CA</v>
      </c>
      <c r="AW1013" s="1083" t="str">
        <f t="shared" si="480"/>
        <v>CL</v>
      </c>
      <c r="AX1013" s="1083" t="str">
        <f t="shared" si="480"/>
        <v>AIC</v>
      </c>
      <c r="AY1013" s="1083" t="str">
        <f t="shared" si="500"/>
        <v>ERB</v>
      </c>
      <c r="AZ1013" s="1083" t="str">
        <f t="shared" si="500"/>
        <v>GRB</v>
      </c>
      <c r="BA1013" s="1083" t="str">
        <f t="shared" si="500"/>
        <v>Non-Op</v>
      </c>
      <c r="BC1013" s="623"/>
      <c r="BD1013" s="623"/>
      <c r="BF1013" s="623"/>
      <c r="BG1013" s="623"/>
      <c r="BH1013" s="623"/>
      <c r="BI1013" s="623"/>
      <c r="BJ1013" s="623"/>
      <c r="BK1013" s="623"/>
      <c r="BL1013" s="623"/>
      <c r="BN1013" s="634"/>
    </row>
    <row r="1014" spans="1:66" s="638" customFormat="1" ht="12" customHeight="1">
      <c r="A1014" s="643">
        <v>19000752</v>
      </c>
      <c r="B1014" s="644" t="s">
        <v>4245</v>
      </c>
      <c r="C1014" s="634" t="s">
        <v>2256</v>
      </c>
      <c r="D1014" s="635" t="s">
        <v>3098</v>
      </c>
      <c r="E1014" s="635"/>
      <c r="F1014" s="634"/>
      <c r="G1014" s="635"/>
      <c r="H1014" s="1168">
        <v>313764.36</v>
      </c>
      <c r="I1014" s="1168">
        <v>304158.75</v>
      </c>
      <c r="J1014" s="1168">
        <v>294553.14</v>
      </c>
      <c r="K1014" s="1168">
        <v>284947.53000000003</v>
      </c>
      <c r="L1014" s="1168">
        <v>275341.92</v>
      </c>
      <c r="M1014" s="1168">
        <v>265736.31</v>
      </c>
      <c r="N1014" s="1168">
        <v>256130.7</v>
      </c>
      <c r="O1014" s="1168">
        <v>246525.09</v>
      </c>
      <c r="P1014" s="1168">
        <v>236919.48</v>
      </c>
      <c r="Q1014" s="1168">
        <v>9593.8700000000008</v>
      </c>
      <c r="R1014" s="1168">
        <v>-0.4</v>
      </c>
      <c r="S1014" s="1168">
        <v>-0.4</v>
      </c>
      <c r="T1014" s="1168">
        <v>-0.4</v>
      </c>
      <c r="U1014" s="567"/>
      <c r="V1014" s="567">
        <f t="shared" si="502"/>
        <v>194232.3308333334</v>
      </c>
      <c r="W1014" s="1084"/>
      <c r="X1014" s="1085"/>
      <c r="Y1014" s="591">
        <f t="shared" si="503"/>
        <v>-0.4</v>
      </c>
      <c r="Z1014" s="899">
        <f t="shared" si="503"/>
        <v>0</v>
      </c>
      <c r="AA1014" s="899">
        <f t="shared" si="503"/>
        <v>0</v>
      </c>
      <c r="AB1014" s="1080">
        <f t="shared" si="481"/>
        <v>0</v>
      </c>
      <c r="AC1014" s="1079">
        <f t="shared" si="482"/>
        <v>0</v>
      </c>
      <c r="AD1014" s="899">
        <f t="shared" si="491"/>
        <v>0</v>
      </c>
      <c r="AE1014" s="903">
        <f t="shared" si="489"/>
        <v>0</v>
      </c>
      <c r="AF1014" s="1080">
        <f t="shared" si="490"/>
        <v>0</v>
      </c>
      <c r="AG1014" s="1081">
        <f t="shared" si="483"/>
        <v>0</v>
      </c>
      <c r="AH1014" s="1079">
        <f t="shared" si="484"/>
        <v>0</v>
      </c>
      <c r="AI1014" s="901">
        <f t="shared" si="501"/>
        <v>194232.3308333334</v>
      </c>
      <c r="AJ1014" s="899">
        <f t="shared" si="501"/>
        <v>0</v>
      </c>
      <c r="AK1014" s="899">
        <f t="shared" si="501"/>
        <v>0</v>
      </c>
      <c r="AL1014" s="1080">
        <f t="shared" si="485"/>
        <v>0</v>
      </c>
      <c r="AM1014" s="1079">
        <f t="shared" si="486"/>
        <v>0</v>
      </c>
      <c r="AN1014" s="899">
        <f t="shared" si="474"/>
        <v>0</v>
      </c>
      <c r="AO1014" s="899">
        <f t="shared" si="475"/>
        <v>0</v>
      </c>
      <c r="AP1014" s="899">
        <f t="shared" si="487"/>
        <v>0</v>
      </c>
      <c r="AQ1014" s="1081">
        <f t="shared" si="477"/>
        <v>0</v>
      </c>
      <c r="AR1014" s="1079">
        <f t="shared" si="479"/>
        <v>0</v>
      </c>
      <c r="AS1014" s="153"/>
      <c r="AT1014" s="1082" t="s">
        <v>2771</v>
      </c>
      <c r="AU1014" s="523"/>
      <c r="AV1014" s="1083" t="str">
        <f t="shared" si="480"/>
        <v>CA</v>
      </c>
      <c r="AW1014" s="1083" t="str">
        <f t="shared" si="480"/>
        <v>CL</v>
      </c>
      <c r="AX1014" s="1083" t="str">
        <f t="shared" si="480"/>
        <v>AIC</v>
      </c>
      <c r="AY1014" s="1083" t="str">
        <f t="shared" si="500"/>
        <v>ERB</v>
      </c>
      <c r="AZ1014" s="1083" t="str">
        <f t="shared" si="500"/>
        <v>GRB</v>
      </c>
      <c r="BA1014" s="1083" t="str">
        <f t="shared" si="500"/>
        <v>Non-Op</v>
      </c>
      <c r="BC1014" s="623"/>
      <c r="BD1014" s="623"/>
      <c r="BF1014" s="623"/>
      <c r="BG1014" s="623"/>
      <c r="BH1014" s="623"/>
      <c r="BI1014" s="623"/>
      <c r="BJ1014" s="623"/>
      <c r="BK1014" s="623"/>
      <c r="BL1014" s="623"/>
      <c r="BN1014" s="634"/>
    </row>
    <row r="1015" spans="1:66" s="638" customFormat="1" ht="12" customHeight="1">
      <c r="A1015" s="643">
        <v>19000781</v>
      </c>
      <c r="B1015" s="644" t="s">
        <v>4246</v>
      </c>
      <c r="C1015" s="634" t="s">
        <v>2257</v>
      </c>
      <c r="D1015" s="635" t="s">
        <v>3098</v>
      </c>
      <c r="E1015" s="635"/>
      <c r="F1015" s="634"/>
      <c r="G1015" s="635"/>
      <c r="H1015" s="1168">
        <v>2611767.9700000002</v>
      </c>
      <c r="I1015" s="1168">
        <v>2372278.91</v>
      </c>
      <c r="J1015" s="1168">
        <v>2406115.21</v>
      </c>
      <c r="K1015" s="1168">
        <v>2867038.21</v>
      </c>
      <c r="L1015" s="1168">
        <v>2688635.59</v>
      </c>
      <c r="M1015" s="1168">
        <v>2603140.58</v>
      </c>
      <c r="N1015" s="1168">
        <v>3033477.4</v>
      </c>
      <c r="O1015" s="1168">
        <v>2868826.58</v>
      </c>
      <c r="P1015" s="1168">
        <v>3064265.81</v>
      </c>
      <c r="Q1015" s="1168">
        <v>2537330.14</v>
      </c>
      <c r="R1015" s="1168">
        <v>2529138.9300000002</v>
      </c>
      <c r="S1015" s="1168">
        <v>2873994.21</v>
      </c>
      <c r="T1015" s="1168">
        <v>3574925.63</v>
      </c>
      <c r="U1015" s="567"/>
      <c r="V1015" s="567">
        <f t="shared" si="502"/>
        <v>2744799.0308333333</v>
      </c>
      <c r="W1015" s="1084"/>
      <c r="X1015" s="1085"/>
      <c r="Y1015" s="591">
        <f t="shared" si="503"/>
        <v>3574925.63</v>
      </c>
      <c r="Z1015" s="899">
        <f t="shared" si="503"/>
        <v>0</v>
      </c>
      <c r="AA1015" s="899">
        <f t="shared" si="503"/>
        <v>0</v>
      </c>
      <c r="AB1015" s="1080">
        <f t="shared" si="481"/>
        <v>0</v>
      </c>
      <c r="AC1015" s="1079">
        <f t="shared" si="482"/>
        <v>0</v>
      </c>
      <c r="AD1015" s="899">
        <f t="shared" si="491"/>
        <v>0</v>
      </c>
      <c r="AE1015" s="903">
        <f t="shared" si="489"/>
        <v>0</v>
      </c>
      <c r="AF1015" s="1080">
        <f t="shared" si="490"/>
        <v>0</v>
      </c>
      <c r="AG1015" s="1081">
        <f t="shared" si="483"/>
        <v>0</v>
      </c>
      <c r="AH1015" s="1079">
        <f t="shared" si="484"/>
        <v>0</v>
      </c>
      <c r="AI1015" s="901">
        <f t="shared" si="501"/>
        <v>2744799.0308333333</v>
      </c>
      <c r="AJ1015" s="899">
        <f t="shared" si="501"/>
        <v>0</v>
      </c>
      <c r="AK1015" s="899">
        <f t="shared" si="501"/>
        <v>0</v>
      </c>
      <c r="AL1015" s="1080">
        <f t="shared" si="485"/>
        <v>0</v>
      </c>
      <c r="AM1015" s="1079">
        <f t="shared" si="486"/>
        <v>0</v>
      </c>
      <c r="AN1015" s="899">
        <f t="shared" si="474"/>
        <v>0</v>
      </c>
      <c r="AO1015" s="899">
        <f t="shared" si="475"/>
        <v>0</v>
      </c>
      <c r="AP1015" s="899">
        <f t="shared" si="487"/>
        <v>0</v>
      </c>
      <c r="AQ1015" s="1081">
        <f t="shared" si="477"/>
        <v>0</v>
      </c>
      <c r="AR1015" s="1079">
        <f t="shared" si="479"/>
        <v>0</v>
      </c>
      <c r="AS1015" s="153"/>
      <c r="AT1015" s="1082" t="s">
        <v>2771</v>
      </c>
      <c r="AU1015" s="523"/>
      <c r="AV1015" s="1083" t="str">
        <f t="shared" si="480"/>
        <v>CA</v>
      </c>
      <c r="AW1015" s="1083" t="str">
        <f t="shared" si="480"/>
        <v>CL</v>
      </c>
      <c r="AX1015" s="1083" t="str">
        <f t="shared" si="480"/>
        <v>AIC</v>
      </c>
      <c r="AY1015" s="1083" t="str">
        <f t="shared" si="500"/>
        <v>ERB</v>
      </c>
      <c r="AZ1015" s="1083" t="str">
        <f t="shared" si="500"/>
        <v>GRB</v>
      </c>
      <c r="BA1015" s="1083" t="str">
        <f t="shared" si="500"/>
        <v>Non-Op</v>
      </c>
      <c r="BC1015" s="623"/>
      <c r="BD1015" s="623"/>
      <c r="BF1015" s="623"/>
      <c r="BG1015" s="623"/>
      <c r="BH1015" s="623"/>
      <c r="BI1015" s="623"/>
      <c r="BJ1015" s="623"/>
      <c r="BK1015" s="623"/>
      <c r="BL1015" s="623"/>
      <c r="BN1015" s="634"/>
    </row>
    <row r="1016" spans="1:66" s="638" customFormat="1" ht="12" customHeight="1">
      <c r="A1016" s="645">
        <v>19000791</v>
      </c>
      <c r="B1016" s="646" t="s">
        <v>4247</v>
      </c>
      <c r="C1016" s="647" t="s">
        <v>2258</v>
      </c>
      <c r="D1016" s="648" t="s">
        <v>1384</v>
      </c>
      <c r="E1016" s="648"/>
      <c r="F1016" s="647"/>
      <c r="G1016" s="648"/>
      <c r="H1016" s="1168">
        <v>-8943.4</v>
      </c>
      <c r="I1016" s="1168">
        <v>222038.28</v>
      </c>
      <c r="J1016" s="1168">
        <v>194019.25</v>
      </c>
      <c r="K1016" s="1168">
        <v>166841.1</v>
      </c>
      <c r="L1016" s="1168">
        <v>145583.18</v>
      </c>
      <c r="M1016" s="1168">
        <v>125497.13</v>
      </c>
      <c r="N1016" s="1168">
        <v>105746.98</v>
      </c>
      <c r="O1016" s="1168">
        <v>83610.070000000007</v>
      </c>
      <c r="P1016" s="1168">
        <v>61497.45</v>
      </c>
      <c r="Q1016" s="1168">
        <v>43089.52</v>
      </c>
      <c r="R1016" s="1168">
        <v>19601.12</v>
      </c>
      <c r="S1016" s="1168">
        <v>-8131.02</v>
      </c>
      <c r="T1016" s="1168">
        <v>-37807.629999999997</v>
      </c>
      <c r="U1016" s="569"/>
      <c r="V1016" s="569">
        <f t="shared" si="502"/>
        <v>94668.128750000018</v>
      </c>
      <c r="W1016" s="1096"/>
      <c r="X1016" s="1097"/>
      <c r="Y1016" s="591">
        <f t="shared" si="503"/>
        <v>0</v>
      </c>
      <c r="Z1016" s="899">
        <f t="shared" si="503"/>
        <v>0</v>
      </c>
      <c r="AA1016" s="899">
        <f t="shared" si="503"/>
        <v>0</v>
      </c>
      <c r="AB1016" s="1080">
        <f t="shared" si="481"/>
        <v>-37807.629999999997</v>
      </c>
      <c r="AC1016" s="1079">
        <f t="shared" si="482"/>
        <v>0</v>
      </c>
      <c r="AD1016" s="899">
        <f t="shared" si="491"/>
        <v>0</v>
      </c>
      <c r="AE1016" s="903">
        <f t="shared" si="489"/>
        <v>0</v>
      </c>
      <c r="AF1016" s="1080">
        <f t="shared" si="490"/>
        <v>-37807.629999999997</v>
      </c>
      <c r="AG1016" s="1081">
        <f t="shared" si="483"/>
        <v>-37807.629999999997</v>
      </c>
      <c r="AH1016" s="1079">
        <f t="shared" si="484"/>
        <v>0</v>
      </c>
      <c r="AI1016" s="901">
        <f t="shared" si="501"/>
        <v>0</v>
      </c>
      <c r="AJ1016" s="899">
        <f t="shared" si="501"/>
        <v>0</v>
      </c>
      <c r="AK1016" s="899">
        <f t="shared" si="501"/>
        <v>0</v>
      </c>
      <c r="AL1016" s="1080">
        <f t="shared" si="485"/>
        <v>94668.128750000018</v>
      </c>
      <c r="AM1016" s="1079">
        <f t="shared" si="486"/>
        <v>0</v>
      </c>
      <c r="AN1016" s="899">
        <f t="shared" si="474"/>
        <v>0</v>
      </c>
      <c r="AO1016" s="899">
        <f t="shared" si="475"/>
        <v>0</v>
      </c>
      <c r="AP1016" s="899">
        <f t="shared" si="487"/>
        <v>94668.128750000018</v>
      </c>
      <c r="AQ1016" s="1081">
        <f t="shared" si="477"/>
        <v>94668.128750000018</v>
      </c>
      <c r="AR1016" s="1079">
        <f t="shared" si="479"/>
        <v>0</v>
      </c>
      <c r="AS1016" s="153"/>
      <c r="AT1016" s="1082" t="s">
        <v>2771</v>
      </c>
      <c r="AU1016" s="523"/>
      <c r="AV1016" s="1083" t="str">
        <f t="shared" si="480"/>
        <v>CA</v>
      </c>
      <c r="AW1016" s="1083" t="str">
        <f t="shared" si="480"/>
        <v>CL</v>
      </c>
      <c r="AX1016" s="1083" t="str">
        <f t="shared" si="480"/>
        <v>AIC</v>
      </c>
      <c r="AY1016" s="1083" t="str">
        <f t="shared" si="500"/>
        <v>ERB</v>
      </c>
      <c r="AZ1016" s="1083" t="str">
        <f t="shared" si="500"/>
        <v>GRB</v>
      </c>
      <c r="BA1016" s="1083" t="str">
        <f t="shared" si="500"/>
        <v>Non-Op</v>
      </c>
      <c r="BC1016" s="623"/>
      <c r="BD1016" s="623"/>
      <c r="BF1016" s="623"/>
      <c r="BG1016" s="623"/>
      <c r="BH1016" s="623"/>
      <c r="BI1016" s="623"/>
      <c r="BJ1016" s="623"/>
      <c r="BK1016" s="623"/>
      <c r="BL1016" s="623"/>
      <c r="BN1016" s="634"/>
    </row>
    <row r="1017" spans="1:66" s="638" customFormat="1" ht="12" customHeight="1">
      <c r="A1017" s="645">
        <v>19000801</v>
      </c>
      <c r="B1017" s="646" t="s">
        <v>4248</v>
      </c>
      <c r="C1017" s="647" t="s">
        <v>2259</v>
      </c>
      <c r="D1017" s="648" t="s">
        <v>1384</v>
      </c>
      <c r="E1017" s="648"/>
      <c r="F1017" s="647"/>
      <c r="G1017" s="648"/>
      <c r="H1017" s="1168">
        <v>-1477.18</v>
      </c>
      <c r="I1017" s="1168">
        <v>10512.42</v>
      </c>
      <c r="J1017" s="1168">
        <v>9610.16</v>
      </c>
      <c r="K1017" s="1168">
        <v>8611.31</v>
      </c>
      <c r="L1017" s="1168">
        <v>7920.32</v>
      </c>
      <c r="M1017" s="1168">
        <v>7198.05</v>
      </c>
      <c r="N1017" s="1168">
        <v>6385.53</v>
      </c>
      <c r="O1017" s="1168">
        <v>5270.54</v>
      </c>
      <c r="P1017" s="1168">
        <v>4028.89</v>
      </c>
      <c r="Q1017" s="1168">
        <v>-1229.3699999999999</v>
      </c>
      <c r="R1017" s="1168">
        <v>-2829.19</v>
      </c>
      <c r="S1017" s="1168">
        <v>-4897.74</v>
      </c>
      <c r="T1017" s="1168">
        <v>-7276.26</v>
      </c>
      <c r="U1017" s="569"/>
      <c r="V1017" s="569">
        <f t="shared" si="502"/>
        <v>3850.35</v>
      </c>
      <c r="W1017" s="1096"/>
      <c r="X1017" s="1097"/>
      <c r="Y1017" s="591">
        <f t="shared" si="503"/>
        <v>0</v>
      </c>
      <c r="Z1017" s="899">
        <f t="shared" si="503"/>
        <v>0</v>
      </c>
      <c r="AA1017" s="899">
        <f t="shared" si="503"/>
        <v>0</v>
      </c>
      <c r="AB1017" s="1080">
        <f t="shared" si="481"/>
        <v>-7276.26</v>
      </c>
      <c r="AC1017" s="1079">
        <f t="shared" si="482"/>
        <v>0</v>
      </c>
      <c r="AD1017" s="899">
        <f t="shared" si="491"/>
        <v>0</v>
      </c>
      <c r="AE1017" s="903">
        <f t="shared" si="489"/>
        <v>0</v>
      </c>
      <c r="AF1017" s="1080">
        <f t="shared" si="490"/>
        <v>-7276.26</v>
      </c>
      <c r="AG1017" s="1081">
        <f t="shared" si="483"/>
        <v>-7276.26</v>
      </c>
      <c r="AH1017" s="1079">
        <f t="shared" si="484"/>
        <v>0</v>
      </c>
      <c r="AI1017" s="901">
        <f t="shared" si="501"/>
        <v>0</v>
      </c>
      <c r="AJ1017" s="899">
        <f t="shared" si="501"/>
        <v>0</v>
      </c>
      <c r="AK1017" s="899">
        <f t="shared" si="501"/>
        <v>0</v>
      </c>
      <c r="AL1017" s="1080">
        <f t="shared" si="485"/>
        <v>3850.35</v>
      </c>
      <c r="AM1017" s="1079">
        <f t="shared" si="486"/>
        <v>0</v>
      </c>
      <c r="AN1017" s="899">
        <f t="shared" si="474"/>
        <v>0</v>
      </c>
      <c r="AO1017" s="899">
        <f t="shared" si="475"/>
        <v>0</v>
      </c>
      <c r="AP1017" s="899">
        <f t="shared" si="487"/>
        <v>3850.35</v>
      </c>
      <c r="AQ1017" s="1081">
        <f t="shared" si="477"/>
        <v>3850.35</v>
      </c>
      <c r="AR1017" s="1079">
        <f t="shared" ref="AR1017:AR1089" si="504">AQ1017-AL1017</f>
        <v>0</v>
      </c>
      <c r="AS1017" s="153"/>
      <c r="AT1017" s="1082" t="s">
        <v>2769</v>
      </c>
      <c r="AU1017" s="523"/>
      <c r="AV1017" s="1083" t="str">
        <f t="shared" ref="AV1017:AX1089" si="505">IF(VALUE(Y1017),AV$7,IF(ISBLANK(Y1017),"",AV$7))</f>
        <v>CA</v>
      </c>
      <c r="AW1017" s="1083" t="str">
        <f t="shared" si="505"/>
        <v>CL</v>
      </c>
      <c r="AX1017" s="1083" t="str">
        <f t="shared" si="505"/>
        <v>AIC</v>
      </c>
      <c r="AY1017" s="1083" t="str">
        <f t="shared" si="500"/>
        <v>ERB</v>
      </c>
      <c r="AZ1017" s="1083" t="str">
        <f t="shared" si="500"/>
        <v>GRB</v>
      </c>
      <c r="BA1017" s="1083" t="str">
        <f t="shared" si="500"/>
        <v>Non-Op</v>
      </c>
      <c r="BC1017" s="623"/>
      <c r="BD1017" s="623"/>
      <c r="BF1017" s="623"/>
      <c r="BG1017" s="623"/>
      <c r="BH1017" s="623"/>
      <c r="BI1017" s="623"/>
      <c r="BJ1017" s="623"/>
      <c r="BK1017" s="623"/>
      <c r="BL1017" s="623"/>
      <c r="BN1017" s="634"/>
    </row>
    <row r="1018" spans="1:66" s="638" customFormat="1" ht="12" customHeight="1">
      <c r="A1018" s="666">
        <v>19000811</v>
      </c>
      <c r="B1018" s="666" t="s">
        <v>4249</v>
      </c>
      <c r="C1018" s="950" t="s">
        <v>2260</v>
      </c>
      <c r="D1018" s="648" t="s">
        <v>1384</v>
      </c>
      <c r="E1018" s="648"/>
      <c r="F1018" s="667"/>
      <c r="G1018" s="648"/>
      <c r="H1018" s="1168">
        <v>23023.3</v>
      </c>
      <c r="I1018" s="1168">
        <v>10932.71</v>
      </c>
      <c r="J1018" s="1168">
        <v>10429.1</v>
      </c>
      <c r="K1018" s="1168">
        <v>10414.16</v>
      </c>
      <c r="L1018" s="1168">
        <v>11477.17</v>
      </c>
      <c r="M1018" s="1168">
        <v>11835.01</v>
      </c>
      <c r="N1018" s="1168">
        <v>12249.22</v>
      </c>
      <c r="O1018" s="1168">
        <v>12731.15</v>
      </c>
      <c r="P1018" s="1168">
        <v>13267</v>
      </c>
      <c r="Q1018" s="1168">
        <v>7974.48</v>
      </c>
      <c r="R1018" s="1168">
        <v>9398.77</v>
      </c>
      <c r="S1018" s="1168">
        <v>10261.01</v>
      </c>
      <c r="T1018" s="1168">
        <v>11051.62</v>
      </c>
      <c r="U1018" s="569"/>
      <c r="V1018" s="569">
        <f t="shared" si="502"/>
        <v>11500.603333333333</v>
      </c>
      <c r="W1018" s="1096"/>
      <c r="X1018" s="1097"/>
      <c r="Y1018" s="591">
        <f t="shared" si="503"/>
        <v>0</v>
      </c>
      <c r="Z1018" s="899">
        <f t="shared" si="503"/>
        <v>0</v>
      </c>
      <c r="AA1018" s="899">
        <f t="shared" si="503"/>
        <v>0</v>
      </c>
      <c r="AB1018" s="1080">
        <f t="shared" si="481"/>
        <v>11051.62</v>
      </c>
      <c r="AC1018" s="1079">
        <f t="shared" si="482"/>
        <v>0</v>
      </c>
      <c r="AD1018" s="899">
        <f t="shared" si="491"/>
        <v>0</v>
      </c>
      <c r="AE1018" s="903">
        <f t="shared" si="489"/>
        <v>0</v>
      </c>
      <c r="AF1018" s="1080">
        <f t="shared" si="490"/>
        <v>11051.62</v>
      </c>
      <c r="AG1018" s="1081">
        <f t="shared" si="483"/>
        <v>11051.62</v>
      </c>
      <c r="AH1018" s="1079">
        <f t="shared" si="484"/>
        <v>0</v>
      </c>
      <c r="AI1018" s="901">
        <f t="shared" ref="AI1018:AK1038" si="506">IF($D1018=AI$5,$V1018,0)</f>
        <v>0</v>
      </c>
      <c r="AJ1018" s="899">
        <f t="shared" si="506"/>
        <v>0</v>
      </c>
      <c r="AK1018" s="899">
        <f t="shared" si="506"/>
        <v>0</v>
      </c>
      <c r="AL1018" s="1080">
        <f t="shared" si="485"/>
        <v>11500.603333333333</v>
      </c>
      <c r="AM1018" s="1079">
        <f t="shared" si="486"/>
        <v>0</v>
      </c>
      <c r="AN1018" s="899">
        <f t="shared" ref="AN1018:AN1081" si="507">IF($D1018=AN$5,$V1018,IF($D1018=AN$4, $V1018*$AK$1,0))</f>
        <v>0</v>
      </c>
      <c r="AO1018" s="899">
        <f t="shared" ref="AO1018:AO1081" si="508">IF($D1018=AO$5,$V1018,IF($D1018=AO$4, $V1018*$AK$2,0))</f>
        <v>0</v>
      </c>
      <c r="AP1018" s="899">
        <f t="shared" si="487"/>
        <v>11500.603333333333</v>
      </c>
      <c r="AQ1018" s="1081">
        <f t="shared" si="477"/>
        <v>11500.603333333333</v>
      </c>
      <c r="AR1018" s="1079">
        <f t="shared" si="504"/>
        <v>0</v>
      </c>
      <c r="AS1018" s="153"/>
      <c r="AT1018" s="1082" t="s">
        <v>2786</v>
      </c>
      <c r="AU1018" s="523"/>
      <c r="AV1018" s="1083" t="str">
        <f t="shared" si="505"/>
        <v>CA</v>
      </c>
      <c r="AW1018" s="1083" t="str">
        <f t="shared" si="505"/>
        <v>CL</v>
      </c>
      <c r="AX1018" s="1083" t="str">
        <f t="shared" si="505"/>
        <v>AIC</v>
      </c>
      <c r="AY1018" s="1083" t="str">
        <f t="shared" si="500"/>
        <v>ERB</v>
      </c>
      <c r="AZ1018" s="1083" t="str">
        <f t="shared" si="500"/>
        <v>GRB</v>
      </c>
      <c r="BA1018" s="1083" t="str">
        <f t="shared" si="500"/>
        <v>Non-Op</v>
      </c>
      <c r="BC1018" s="623"/>
      <c r="BD1018" s="623"/>
      <c r="BF1018" s="623"/>
      <c r="BG1018" s="623"/>
      <c r="BH1018" s="623"/>
      <c r="BI1018" s="623"/>
      <c r="BJ1018" s="623"/>
      <c r="BK1018" s="623"/>
      <c r="BL1018" s="623"/>
      <c r="BN1018" s="634"/>
    </row>
    <row r="1019" spans="1:66" s="638" customFormat="1" ht="12" customHeight="1">
      <c r="A1019" s="666">
        <v>19000821</v>
      </c>
      <c r="B1019" s="666" t="s">
        <v>4250</v>
      </c>
      <c r="C1019" s="920" t="s">
        <v>2261</v>
      </c>
      <c r="D1019" s="648" t="s">
        <v>1384</v>
      </c>
      <c r="E1019" s="648"/>
      <c r="F1019" s="667"/>
      <c r="G1019" s="648"/>
      <c r="H1019" s="1168">
        <v>0</v>
      </c>
      <c r="I1019" s="1168">
        <v>0</v>
      </c>
      <c r="J1019" s="1168">
        <v>0</v>
      </c>
      <c r="K1019" s="1168">
        <v>0</v>
      </c>
      <c r="L1019" s="1168">
        <v>0</v>
      </c>
      <c r="M1019" s="1168">
        <v>0</v>
      </c>
      <c r="N1019" s="1168">
        <v>0</v>
      </c>
      <c r="O1019" s="1168">
        <v>0</v>
      </c>
      <c r="P1019" s="1168">
        <v>0</v>
      </c>
      <c r="Q1019" s="1168">
        <v>0</v>
      </c>
      <c r="R1019" s="1168">
        <v>0</v>
      </c>
      <c r="S1019" s="1168">
        <v>0</v>
      </c>
      <c r="T1019" s="1168">
        <v>0</v>
      </c>
      <c r="U1019" s="569"/>
      <c r="V1019" s="569">
        <f t="shared" si="502"/>
        <v>0</v>
      </c>
      <c r="W1019" s="1084"/>
      <c r="X1019" s="1085"/>
      <c r="Y1019" s="591">
        <f t="shared" si="503"/>
        <v>0</v>
      </c>
      <c r="Z1019" s="899">
        <f t="shared" si="503"/>
        <v>0</v>
      </c>
      <c r="AA1019" s="899">
        <f t="shared" si="503"/>
        <v>0</v>
      </c>
      <c r="AB1019" s="1080">
        <f t="shared" ref="AB1019:AB1091" si="509">T1019-SUM(Y1019:AA1019)</f>
        <v>0</v>
      </c>
      <c r="AC1019" s="1079">
        <f t="shared" ref="AC1019:AC1091" si="510">T1019-SUM(Y1019:AA1019)-AB1019</f>
        <v>0</v>
      </c>
      <c r="AD1019" s="899">
        <f t="shared" si="491"/>
        <v>0</v>
      </c>
      <c r="AE1019" s="903">
        <f t="shared" si="489"/>
        <v>0</v>
      </c>
      <c r="AF1019" s="1080">
        <f t="shared" si="490"/>
        <v>0</v>
      </c>
      <c r="AG1019" s="1081">
        <f t="shared" ref="AG1019:AG1060" si="511">SUM(AD1019:AF1019)</f>
        <v>0</v>
      </c>
      <c r="AH1019" s="1079">
        <f t="shared" ref="AH1019:AH1082" si="512">AG1019-AB1019</f>
        <v>0</v>
      </c>
      <c r="AI1019" s="901">
        <f t="shared" si="506"/>
        <v>0</v>
      </c>
      <c r="AJ1019" s="899">
        <f t="shared" si="506"/>
        <v>0</v>
      </c>
      <c r="AK1019" s="899">
        <f t="shared" si="506"/>
        <v>0</v>
      </c>
      <c r="AL1019" s="1080">
        <f t="shared" ref="AL1019:AL1091" si="513">V1019-SUM(AI1019:AK1019)</f>
        <v>0</v>
      </c>
      <c r="AM1019" s="1079">
        <f t="shared" ref="AM1019:AM1091" si="514">V1019-SUM(AI1019:AK1019)-AL1019</f>
        <v>0</v>
      </c>
      <c r="AN1019" s="899">
        <f t="shared" si="507"/>
        <v>0</v>
      </c>
      <c r="AO1019" s="899">
        <f t="shared" si="508"/>
        <v>0</v>
      </c>
      <c r="AP1019" s="899">
        <f t="shared" ref="AP1019:AP1091" si="515">IF($D1019=AP$5,$V1019,IF($D1019=AP$4, $V1019*$AL$2,0))</f>
        <v>0</v>
      </c>
      <c r="AQ1019" s="1081">
        <f t="shared" si="477"/>
        <v>0</v>
      </c>
      <c r="AR1019" s="1079">
        <f t="shared" si="504"/>
        <v>0</v>
      </c>
      <c r="AS1019" s="153"/>
      <c r="AT1019" s="1082" t="s">
        <v>2769</v>
      </c>
      <c r="AU1019" s="523"/>
      <c r="AV1019" s="1083" t="str">
        <f t="shared" si="505"/>
        <v>CA</v>
      </c>
      <c r="AW1019" s="1083" t="str">
        <f t="shared" si="505"/>
        <v>CL</v>
      </c>
      <c r="AX1019" s="1083" t="str">
        <f t="shared" si="505"/>
        <v>AIC</v>
      </c>
      <c r="AY1019" s="1083" t="str">
        <f t="shared" si="500"/>
        <v>ERB</v>
      </c>
      <c r="AZ1019" s="1083" t="str">
        <f t="shared" si="500"/>
        <v>GRB</v>
      </c>
      <c r="BA1019" s="1083" t="str">
        <f t="shared" si="500"/>
        <v>Non-Op</v>
      </c>
      <c r="BC1019" s="623"/>
      <c r="BD1019" s="623"/>
      <c r="BF1019" s="623"/>
      <c r="BG1019" s="623"/>
      <c r="BH1019" s="623"/>
      <c r="BI1019" s="623"/>
      <c r="BJ1019" s="623"/>
      <c r="BK1019" s="623"/>
      <c r="BL1019" s="623"/>
      <c r="BN1019" s="634"/>
    </row>
    <row r="1020" spans="1:66" s="638" customFormat="1" ht="12" customHeight="1">
      <c r="A1020" s="669">
        <v>19000831</v>
      </c>
      <c r="B1020" s="669" t="s">
        <v>4251</v>
      </c>
      <c r="C1020" s="639" t="s">
        <v>2262</v>
      </c>
      <c r="D1020" s="640" t="s">
        <v>1384</v>
      </c>
      <c r="E1020" s="640"/>
      <c r="F1020" s="670"/>
      <c r="G1020" s="640"/>
      <c r="H1020" s="1168">
        <v>0</v>
      </c>
      <c r="I1020" s="1168">
        <v>0</v>
      </c>
      <c r="J1020" s="1168">
        <v>0</v>
      </c>
      <c r="K1020" s="1168">
        <v>0</v>
      </c>
      <c r="L1020" s="1168">
        <v>0</v>
      </c>
      <c r="M1020" s="1168">
        <v>0</v>
      </c>
      <c r="N1020" s="1168">
        <v>0</v>
      </c>
      <c r="O1020" s="1168">
        <v>0</v>
      </c>
      <c r="P1020" s="1168">
        <v>0</v>
      </c>
      <c r="Q1020" s="1168">
        <v>0</v>
      </c>
      <c r="R1020" s="1168">
        <v>0</v>
      </c>
      <c r="S1020" s="1168">
        <v>0</v>
      </c>
      <c r="T1020" s="1168">
        <v>0</v>
      </c>
      <c r="U1020" s="606"/>
      <c r="V1020" s="606">
        <f t="shared" si="502"/>
        <v>0</v>
      </c>
      <c r="W1020" s="1084" t="s">
        <v>401</v>
      </c>
      <c r="X1020" s="1085"/>
      <c r="Y1020" s="591">
        <f t="shared" si="503"/>
        <v>0</v>
      </c>
      <c r="Z1020" s="899">
        <f t="shared" si="503"/>
        <v>0</v>
      </c>
      <c r="AA1020" s="899">
        <f t="shared" si="503"/>
        <v>0</v>
      </c>
      <c r="AB1020" s="1080">
        <f t="shared" si="509"/>
        <v>0</v>
      </c>
      <c r="AC1020" s="1079">
        <f t="shared" si="510"/>
        <v>0</v>
      </c>
      <c r="AD1020" s="899">
        <f t="shared" si="491"/>
        <v>0</v>
      </c>
      <c r="AE1020" s="903">
        <f t="shared" si="489"/>
        <v>0</v>
      </c>
      <c r="AF1020" s="1080">
        <f t="shared" si="490"/>
        <v>0</v>
      </c>
      <c r="AG1020" s="1081">
        <f t="shared" si="511"/>
        <v>0</v>
      </c>
      <c r="AH1020" s="1079">
        <f t="shared" si="512"/>
        <v>0</v>
      </c>
      <c r="AI1020" s="901">
        <f t="shared" si="506"/>
        <v>0</v>
      </c>
      <c r="AJ1020" s="899">
        <f t="shared" si="506"/>
        <v>0</v>
      </c>
      <c r="AK1020" s="899">
        <f t="shared" si="506"/>
        <v>0</v>
      </c>
      <c r="AL1020" s="1080">
        <f t="shared" si="513"/>
        <v>0</v>
      </c>
      <c r="AM1020" s="1079">
        <f t="shared" si="514"/>
        <v>0</v>
      </c>
      <c r="AN1020" s="899">
        <f t="shared" si="507"/>
        <v>0</v>
      </c>
      <c r="AO1020" s="899">
        <f t="shared" si="508"/>
        <v>0</v>
      </c>
      <c r="AP1020" s="899">
        <f t="shared" si="515"/>
        <v>0</v>
      </c>
      <c r="AQ1020" s="1081">
        <f t="shared" si="477"/>
        <v>0</v>
      </c>
      <c r="AR1020" s="1079">
        <f t="shared" si="504"/>
        <v>0</v>
      </c>
      <c r="AS1020" s="153"/>
      <c r="AT1020" s="1082" t="s">
        <v>2786</v>
      </c>
      <c r="AU1020" s="523"/>
      <c r="AV1020" s="1083" t="str">
        <f t="shared" si="505"/>
        <v>CA</v>
      </c>
      <c r="AW1020" s="1083" t="str">
        <f t="shared" si="505"/>
        <v>CL</v>
      </c>
      <c r="AX1020" s="1083" t="str">
        <f t="shared" si="505"/>
        <v>AIC</v>
      </c>
      <c r="AY1020" s="1083" t="str">
        <f t="shared" si="500"/>
        <v>ERB</v>
      </c>
      <c r="AZ1020" s="1083" t="str">
        <f t="shared" si="500"/>
        <v>GRB</v>
      </c>
      <c r="BA1020" s="1083" t="str">
        <f t="shared" si="500"/>
        <v>Non-Op</v>
      </c>
      <c r="BC1020" s="623"/>
      <c r="BD1020" s="623"/>
      <c r="BF1020" s="623"/>
      <c r="BG1020" s="623"/>
      <c r="BH1020" s="623"/>
      <c r="BI1020" s="623"/>
      <c r="BJ1020" s="623"/>
      <c r="BK1020" s="623"/>
      <c r="BL1020" s="623"/>
      <c r="BN1020" s="634"/>
    </row>
    <row r="1021" spans="1:66" s="638" customFormat="1" ht="12" customHeight="1">
      <c r="A1021" s="669">
        <v>19000841</v>
      </c>
      <c r="B1021" s="669" t="s">
        <v>4252</v>
      </c>
      <c r="C1021" s="639" t="s">
        <v>2263</v>
      </c>
      <c r="D1021" s="640" t="s">
        <v>1384</v>
      </c>
      <c r="E1021" s="640"/>
      <c r="F1021" s="670"/>
      <c r="G1021" s="640"/>
      <c r="H1021" s="1168">
        <v>31853.13</v>
      </c>
      <c r="I1021" s="1168">
        <v>27327.32</v>
      </c>
      <c r="J1021" s="1168">
        <v>12007.83</v>
      </c>
      <c r="K1021" s="1168">
        <v>-2922.22</v>
      </c>
      <c r="L1021" s="1168">
        <v>2059.9699999999998</v>
      </c>
      <c r="M1021" s="1168">
        <v>9011.2099999999991</v>
      </c>
      <c r="N1021" s="1168">
        <v>14797.21</v>
      </c>
      <c r="O1021" s="1168">
        <v>8830.09</v>
      </c>
      <c r="P1021" s="1168">
        <v>226.06</v>
      </c>
      <c r="Q1021" s="1168">
        <v>-4845.24</v>
      </c>
      <c r="R1021" s="1168">
        <v>-25823.89</v>
      </c>
      <c r="S1021" s="1168">
        <v>-66193.19</v>
      </c>
      <c r="T1021" s="1168">
        <v>-117476.62</v>
      </c>
      <c r="U1021" s="606"/>
      <c r="V1021" s="606">
        <f t="shared" si="502"/>
        <v>-5694.7162500000004</v>
      </c>
      <c r="W1021" s="1084"/>
      <c r="X1021" s="1085"/>
      <c r="Y1021" s="591">
        <f t="shared" si="503"/>
        <v>0</v>
      </c>
      <c r="Z1021" s="899">
        <f t="shared" si="503"/>
        <v>0</v>
      </c>
      <c r="AA1021" s="899">
        <f t="shared" si="503"/>
        <v>0</v>
      </c>
      <c r="AB1021" s="1080">
        <f t="shared" si="509"/>
        <v>-117476.62</v>
      </c>
      <c r="AC1021" s="1079">
        <f t="shared" si="510"/>
        <v>0</v>
      </c>
      <c r="AD1021" s="899">
        <f t="shared" si="491"/>
        <v>0</v>
      </c>
      <c r="AE1021" s="903">
        <f t="shared" si="489"/>
        <v>0</v>
      </c>
      <c r="AF1021" s="1080">
        <f t="shared" si="490"/>
        <v>-117476.62</v>
      </c>
      <c r="AG1021" s="1081">
        <f t="shared" si="511"/>
        <v>-117476.62</v>
      </c>
      <c r="AH1021" s="1079">
        <f t="shared" si="512"/>
        <v>0</v>
      </c>
      <c r="AI1021" s="901">
        <f t="shared" si="506"/>
        <v>0</v>
      </c>
      <c r="AJ1021" s="899">
        <f t="shared" si="506"/>
        <v>0</v>
      </c>
      <c r="AK1021" s="899">
        <f t="shared" si="506"/>
        <v>0</v>
      </c>
      <c r="AL1021" s="1080">
        <f t="shared" si="513"/>
        <v>-5694.7162500000004</v>
      </c>
      <c r="AM1021" s="1079">
        <f t="shared" si="514"/>
        <v>0</v>
      </c>
      <c r="AN1021" s="899">
        <f t="shared" si="507"/>
        <v>0</v>
      </c>
      <c r="AO1021" s="899">
        <f t="shared" si="508"/>
        <v>0</v>
      </c>
      <c r="AP1021" s="899">
        <f t="shared" si="515"/>
        <v>-5694.7162500000004</v>
      </c>
      <c r="AQ1021" s="1081">
        <f t="shared" ref="AQ1021:AQ1110" si="516">SUM(AN1021:AP1021)</f>
        <v>-5694.7162500000004</v>
      </c>
      <c r="AR1021" s="1079">
        <f t="shared" si="504"/>
        <v>0</v>
      </c>
      <c r="AS1021" s="153"/>
      <c r="AT1021" s="1082" t="s">
        <v>2786</v>
      </c>
      <c r="AU1021" s="523"/>
      <c r="AV1021" s="1083" t="str">
        <f t="shared" si="505"/>
        <v>CA</v>
      </c>
      <c r="AW1021" s="1083" t="str">
        <f t="shared" si="505"/>
        <v>CL</v>
      </c>
      <c r="AX1021" s="1083" t="str">
        <f t="shared" si="505"/>
        <v>AIC</v>
      </c>
      <c r="AY1021" s="1083" t="str">
        <f t="shared" si="500"/>
        <v>ERB</v>
      </c>
      <c r="AZ1021" s="1083" t="str">
        <f t="shared" si="500"/>
        <v>GRB</v>
      </c>
      <c r="BA1021" s="1083" t="str">
        <f t="shared" si="500"/>
        <v>Non-Op</v>
      </c>
      <c r="BC1021" s="623"/>
      <c r="BD1021" s="623"/>
      <c r="BF1021" s="623"/>
      <c r="BG1021" s="623"/>
      <c r="BH1021" s="623"/>
      <c r="BI1021" s="623"/>
      <c r="BJ1021" s="623"/>
      <c r="BK1021" s="623"/>
      <c r="BL1021" s="623"/>
      <c r="BN1021" s="634"/>
    </row>
    <row r="1022" spans="1:66" s="638" customFormat="1" ht="12" customHeight="1">
      <c r="A1022" s="669">
        <v>19000851</v>
      </c>
      <c r="B1022" s="669" t="s">
        <v>4253</v>
      </c>
      <c r="C1022" s="639" t="s">
        <v>2264</v>
      </c>
      <c r="D1022" s="640" t="s">
        <v>1384</v>
      </c>
      <c r="E1022" s="640"/>
      <c r="F1022" s="670"/>
      <c r="G1022" s="640"/>
      <c r="H1022" s="1168">
        <v>0</v>
      </c>
      <c r="I1022" s="1168">
        <v>0</v>
      </c>
      <c r="J1022" s="1168">
        <v>0</v>
      </c>
      <c r="K1022" s="1168">
        <v>0</v>
      </c>
      <c r="L1022" s="1168">
        <v>0</v>
      </c>
      <c r="M1022" s="1168">
        <v>0</v>
      </c>
      <c r="N1022" s="1168">
        <v>0</v>
      </c>
      <c r="O1022" s="1168">
        <v>0</v>
      </c>
      <c r="P1022" s="1168">
        <v>0</v>
      </c>
      <c r="Q1022" s="1168">
        <v>0</v>
      </c>
      <c r="R1022" s="1168">
        <v>0</v>
      </c>
      <c r="S1022" s="1168">
        <v>0</v>
      </c>
      <c r="T1022" s="1168">
        <v>0</v>
      </c>
      <c r="U1022" s="606"/>
      <c r="V1022" s="606">
        <f t="shared" si="502"/>
        <v>0</v>
      </c>
      <c r="W1022" s="1084"/>
      <c r="X1022" s="1085"/>
      <c r="Y1022" s="591">
        <f t="shared" si="503"/>
        <v>0</v>
      </c>
      <c r="Z1022" s="899">
        <f t="shared" si="503"/>
        <v>0</v>
      </c>
      <c r="AA1022" s="899">
        <f t="shared" si="503"/>
        <v>0</v>
      </c>
      <c r="AB1022" s="1080">
        <f t="shared" si="509"/>
        <v>0</v>
      </c>
      <c r="AC1022" s="1079">
        <f t="shared" si="510"/>
        <v>0</v>
      </c>
      <c r="AD1022" s="899">
        <f t="shared" si="491"/>
        <v>0</v>
      </c>
      <c r="AE1022" s="903">
        <f t="shared" si="489"/>
        <v>0</v>
      </c>
      <c r="AF1022" s="1080">
        <f t="shared" si="490"/>
        <v>0</v>
      </c>
      <c r="AG1022" s="1081">
        <f t="shared" si="511"/>
        <v>0</v>
      </c>
      <c r="AH1022" s="1079">
        <f t="shared" si="512"/>
        <v>0</v>
      </c>
      <c r="AI1022" s="901">
        <f t="shared" si="506"/>
        <v>0</v>
      </c>
      <c r="AJ1022" s="899">
        <f t="shared" si="506"/>
        <v>0</v>
      </c>
      <c r="AK1022" s="899">
        <f t="shared" si="506"/>
        <v>0</v>
      </c>
      <c r="AL1022" s="1080">
        <f t="shared" si="513"/>
        <v>0</v>
      </c>
      <c r="AM1022" s="1079">
        <f t="shared" si="514"/>
        <v>0</v>
      </c>
      <c r="AN1022" s="899">
        <f t="shared" si="507"/>
        <v>0</v>
      </c>
      <c r="AO1022" s="899">
        <f t="shared" si="508"/>
        <v>0</v>
      </c>
      <c r="AP1022" s="899">
        <f t="shared" si="515"/>
        <v>0</v>
      </c>
      <c r="AQ1022" s="1081">
        <f t="shared" si="516"/>
        <v>0</v>
      </c>
      <c r="AR1022" s="1079">
        <f t="shared" si="504"/>
        <v>0</v>
      </c>
      <c r="AS1022" s="153"/>
      <c r="AT1022" s="1082" t="s">
        <v>2775</v>
      </c>
      <c r="AU1022" s="523"/>
      <c r="AV1022" s="1083" t="str">
        <f t="shared" si="505"/>
        <v>CA</v>
      </c>
      <c r="AW1022" s="1083" t="str">
        <f t="shared" si="505"/>
        <v>CL</v>
      </c>
      <c r="AX1022" s="1083" t="str">
        <f t="shared" si="505"/>
        <v>AIC</v>
      </c>
      <c r="AY1022" s="1083" t="str">
        <f t="shared" si="500"/>
        <v>ERB</v>
      </c>
      <c r="AZ1022" s="1083" t="str">
        <f t="shared" si="500"/>
        <v>GRB</v>
      </c>
      <c r="BA1022" s="1083" t="str">
        <f t="shared" si="500"/>
        <v>Non-Op</v>
      </c>
      <c r="BC1022" s="623"/>
      <c r="BD1022" s="623"/>
      <c r="BF1022" s="623"/>
      <c r="BG1022" s="623"/>
      <c r="BH1022" s="623"/>
      <c r="BI1022" s="623"/>
      <c r="BJ1022" s="623"/>
      <c r="BK1022" s="623"/>
      <c r="BL1022" s="623"/>
      <c r="BN1022" s="634"/>
    </row>
    <row r="1023" spans="1:66" s="638" customFormat="1" ht="12" customHeight="1">
      <c r="A1023" s="669">
        <v>19000861</v>
      </c>
      <c r="B1023" s="669" t="s">
        <v>4254</v>
      </c>
      <c r="C1023" s="639" t="s">
        <v>2265</v>
      </c>
      <c r="D1023" s="640" t="s">
        <v>1384</v>
      </c>
      <c r="E1023" s="640"/>
      <c r="F1023" s="670"/>
      <c r="G1023" s="640"/>
      <c r="H1023" s="1171">
        <v>0</v>
      </c>
      <c r="I1023" s="1171">
        <v>0</v>
      </c>
      <c r="J1023" s="1171">
        <v>0</v>
      </c>
      <c r="K1023" s="1171">
        <v>0</v>
      </c>
      <c r="L1023" s="1171">
        <v>0</v>
      </c>
      <c r="M1023" s="1171">
        <v>0</v>
      </c>
      <c r="N1023" s="1171">
        <v>0</v>
      </c>
      <c r="O1023" s="1171">
        <v>0</v>
      </c>
      <c r="P1023" s="1171">
        <v>0</v>
      </c>
      <c r="Q1023" s="1171">
        <v>0</v>
      </c>
      <c r="R1023" s="1171">
        <v>0</v>
      </c>
      <c r="S1023" s="1171">
        <v>0</v>
      </c>
      <c r="T1023" s="1171">
        <v>0</v>
      </c>
      <c r="U1023" s="606"/>
      <c r="V1023" s="606">
        <f t="shared" si="502"/>
        <v>0</v>
      </c>
      <c r="W1023" s="1084"/>
      <c r="X1023" s="1085"/>
      <c r="Y1023" s="591">
        <f t="shared" si="503"/>
        <v>0</v>
      </c>
      <c r="Z1023" s="899">
        <f t="shared" si="503"/>
        <v>0</v>
      </c>
      <c r="AA1023" s="899">
        <f t="shared" si="503"/>
        <v>0</v>
      </c>
      <c r="AB1023" s="1080">
        <f t="shared" si="509"/>
        <v>0</v>
      </c>
      <c r="AC1023" s="1079">
        <f t="shared" si="510"/>
        <v>0</v>
      </c>
      <c r="AD1023" s="899">
        <f t="shared" si="491"/>
        <v>0</v>
      </c>
      <c r="AE1023" s="903">
        <f t="shared" ref="AE1023:AE1095" si="517">IF($D1023=AE$5,$T1023,IF($D1023=AE$4, $T1023*$AK$2,0))</f>
        <v>0</v>
      </c>
      <c r="AF1023" s="1080">
        <f t="shared" ref="AF1023:AF1095" si="518">IF($D1023=AF$5,$T1023,IF($D1023=AF$4, $T1023*$AL$2,0))</f>
        <v>0</v>
      </c>
      <c r="AG1023" s="1081">
        <f t="shared" si="511"/>
        <v>0</v>
      </c>
      <c r="AH1023" s="1079">
        <f t="shared" si="512"/>
        <v>0</v>
      </c>
      <c r="AI1023" s="901">
        <f t="shared" si="506"/>
        <v>0</v>
      </c>
      <c r="AJ1023" s="899">
        <f t="shared" si="506"/>
        <v>0</v>
      </c>
      <c r="AK1023" s="899">
        <f t="shared" si="506"/>
        <v>0</v>
      </c>
      <c r="AL1023" s="1080">
        <f t="shared" si="513"/>
        <v>0</v>
      </c>
      <c r="AM1023" s="1079">
        <f t="shared" si="514"/>
        <v>0</v>
      </c>
      <c r="AN1023" s="899">
        <f t="shared" si="507"/>
        <v>0</v>
      </c>
      <c r="AO1023" s="899">
        <f t="shared" si="508"/>
        <v>0</v>
      </c>
      <c r="AP1023" s="899">
        <f t="shared" si="515"/>
        <v>0</v>
      </c>
      <c r="AQ1023" s="1081">
        <f t="shared" si="516"/>
        <v>0</v>
      </c>
      <c r="AR1023" s="1079">
        <f t="shared" si="504"/>
        <v>0</v>
      </c>
      <c r="AS1023" s="153"/>
      <c r="AT1023" s="1082" t="s">
        <v>2780</v>
      </c>
      <c r="AU1023" s="523"/>
      <c r="AV1023" s="1083" t="str">
        <f t="shared" si="505"/>
        <v>CA</v>
      </c>
      <c r="AW1023" s="1083" t="str">
        <f t="shared" si="505"/>
        <v>CL</v>
      </c>
      <c r="AX1023" s="1083" t="str">
        <f t="shared" si="505"/>
        <v>AIC</v>
      </c>
      <c r="AY1023" s="1083" t="str">
        <f t="shared" si="500"/>
        <v>ERB</v>
      </c>
      <c r="AZ1023" s="1083" t="str">
        <f t="shared" si="500"/>
        <v>GRB</v>
      </c>
      <c r="BA1023" s="1083" t="str">
        <f t="shared" si="500"/>
        <v>Non-Op</v>
      </c>
      <c r="BC1023" s="623"/>
      <c r="BD1023" s="623"/>
      <c r="BF1023" s="623"/>
      <c r="BG1023" s="623"/>
      <c r="BH1023" s="623"/>
      <c r="BI1023" s="623"/>
      <c r="BJ1023" s="623"/>
      <c r="BK1023" s="623"/>
      <c r="BL1023" s="623"/>
      <c r="BN1023" s="634"/>
    </row>
    <row r="1024" spans="1:66" s="638" customFormat="1" ht="12" customHeight="1">
      <c r="A1024" s="985">
        <v>19000871</v>
      </c>
      <c r="B1024" s="985" t="s">
        <v>4255</v>
      </c>
      <c r="C1024" s="639" t="s">
        <v>2266</v>
      </c>
      <c r="D1024" s="640" t="s">
        <v>1384</v>
      </c>
      <c r="E1024" s="640"/>
      <c r="F1024" s="670"/>
      <c r="G1024" s="640"/>
      <c r="H1024" s="1171">
        <v>0</v>
      </c>
      <c r="I1024" s="1171">
        <v>0</v>
      </c>
      <c r="J1024" s="1171">
        <v>0</v>
      </c>
      <c r="K1024" s="1171">
        <v>0</v>
      </c>
      <c r="L1024" s="1171">
        <v>0</v>
      </c>
      <c r="M1024" s="1171">
        <v>0</v>
      </c>
      <c r="N1024" s="1171">
        <v>0</v>
      </c>
      <c r="O1024" s="1171">
        <v>0</v>
      </c>
      <c r="P1024" s="1171">
        <v>0</v>
      </c>
      <c r="Q1024" s="1171">
        <v>0</v>
      </c>
      <c r="R1024" s="1171">
        <v>0</v>
      </c>
      <c r="S1024" s="1171">
        <v>0</v>
      </c>
      <c r="T1024" s="1171">
        <v>0</v>
      </c>
      <c r="U1024" s="606"/>
      <c r="V1024" s="606">
        <f t="shared" si="502"/>
        <v>0</v>
      </c>
      <c r="W1024" s="1084"/>
      <c r="X1024" s="1085"/>
      <c r="Y1024" s="591">
        <f t="shared" si="503"/>
        <v>0</v>
      </c>
      <c r="Z1024" s="899">
        <f t="shared" si="503"/>
        <v>0</v>
      </c>
      <c r="AA1024" s="899">
        <f t="shared" si="503"/>
        <v>0</v>
      </c>
      <c r="AB1024" s="1080">
        <f t="shared" si="509"/>
        <v>0</v>
      </c>
      <c r="AC1024" s="1079">
        <f t="shared" si="510"/>
        <v>0</v>
      </c>
      <c r="AD1024" s="899">
        <f t="shared" si="491"/>
        <v>0</v>
      </c>
      <c r="AE1024" s="903">
        <f t="shared" si="517"/>
        <v>0</v>
      </c>
      <c r="AF1024" s="1080">
        <f t="shared" si="518"/>
        <v>0</v>
      </c>
      <c r="AG1024" s="1081">
        <f t="shared" si="511"/>
        <v>0</v>
      </c>
      <c r="AH1024" s="1079">
        <f t="shared" si="512"/>
        <v>0</v>
      </c>
      <c r="AI1024" s="901">
        <f t="shared" si="506"/>
        <v>0</v>
      </c>
      <c r="AJ1024" s="899">
        <f t="shared" si="506"/>
        <v>0</v>
      </c>
      <c r="AK1024" s="899">
        <f t="shared" si="506"/>
        <v>0</v>
      </c>
      <c r="AL1024" s="1080">
        <f t="shared" si="513"/>
        <v>0</v>
      </c>
      <c r="AM1024" s="1079">
        <f t="shared" si="514"/>
        <v>0</v>
      </c>
      <c r="AN1024" s="899">
        <f t="shared" si="507"/>
        <v>0</v>
      </c>
      <c r="AO1024" s="899">
        <f t="shared" si="508"/>
        <v>0</v>
      </c>
      <c r="AP1024" s="899">
        <f t="shared" si="515"/>
        <v>0</v>
      </c>
      <c r="AQ1024" s="1081">
        <f t="shared" si="516"/>
        <v>0</v>
      </c>
      <c r="AR1024" s="1079">
        <f t="shared" si="504"/>
        <v>0</v>
      </c>
      <c r="AS1024" s="153"/>
      <c r="AT1024" s="1082" t="s">
        <v>2779</v>
      </c>
      <c r="AU1024" s="523"/>
      <c r="AV1024" s="1083" t="str">
        <f t="shared" si="505"/>
        <v>CA</v>
      </c>
      <c r="AW1024" s="1083" t="str">
        <f t="shared" si="505"/>
        <v>CL</v>
      </c>
      <c r="AX1024" s="1083" t="str">
        <f t="shared" si="505"/>
        <v>AIC</v>
      </c>
      <c r="AY1024" s="1083" t="str">
        <f t="shared" si="500"/>
        <v>ERB</v>
      </c>
      <c r="AZ1024" s="1083" t="str">
        <f t="shared" si="500"/>
        <v>GRB</v>
      </c>
      <c r="BA1024" s="1083" t="str">
        <f t="shared" si="500"/>
        <v>Non-Op</v>
      </c>
      <c r="BC1024" s="623"/>
      <c r="BD1024" s="623"/>
      <c r="BF1024" s="623"/>
      <c r="BG1024" s="623"/>
      <c r="BH1024" s="623"/>
      <c r="BI1024" s="623"/>
      <c r="BJ1024" s="623"/>
      <c r="BK1024" s="623"/>
      <c r="BL1024" s="623"/>
      <c r="BN1024" s="634"/>
    </row>
    <row r="1025" spans="1:66" s="638" customFormat="1" ht="12" customHeight="1">
      <c r="A1025" s="985">
        <v>19000881</v>
      </c>
      <c r="B1025" s="985" t="s">
        <v>4256</v>
      </c>
      <c r="C1025" s="639" t="s">
        <v>2267</v>
      </c>
      <c r="D1025" s="640" t="s">
        <v>1384</v>
      </c>
      <c r="E1025" s="640"/>
      <c r="F1025" s="665">
        <v>42752</v>
      </c>
      <c r="G1025" s="640"/>
      <c r="H1025" s="1171">
        <v>-920928.79</v>
      </c>
      <c r="I1025" s="1171">
        <v>-1504784.9</v>
      </c>
      <c r="J1025" s="1171">
        <v>-1578424.53</v>
      </c>
      <c r="K1025" s="1171">
        <v>-1660185.17</v>
      </c>
      <c r="L1025" s="1171">
        <v>-2833102.11</v>
      </c>
      <c r="M1025" s="1171">
        <v>-3357852.63</v>
      </c>
      <c r="N1025" s="1171">
        <v>-3797156.69</v>
      </c>
      <c r="O1025" s="1171">
        <v>-3719512.61</v>
      </c>
      <c r="P1025" s="1171">
        <v>-3994703.23</v>
      </c>
      <c r="Q1025" s="1171">
        <v>-4145454.33</v>
      </c>
      <c r="R1025" s="1171">
        <v>-4308983.79</v>
      </c>
      <c r="S1025" s="1171">
        <v>-3978828.85</v>
      </c>
      <c r="T1025" s="1171">
        <v>-4174476.42</v>
      </c>
      <c r="U1025" s="606"/>
      <c r="V1025" s="606">
        <f t="shared" si="502"/>
        <v>-3118890.9537499999</v>
      </c>
      <c r="W1025" s="1090"/>
      <c r="X1025" s="1091"/>
      <c r="Y1025" s="591">
        <f t="shared" si="503"/>
        <v>0</v>
      </c>
      <c r="Z1025" s="899">
        <f t="shared" si="503"/>
        <v>0</v>
      </c>
      <c r="AA1025" s="899">
        <f t="shared" si="503"/>
        <v>0</v>
      </c>
      <c r="AB1025" s="1080">
        <f t="shared" si="509"/>
        <v>-4174476.42</v>
      </c>
      <c r="AC1025" s="1079">
        <f t="shared" si="510"/>
        <v>0</v>
      </c>
      <c r="AD1025" s="899">
        <f t="shared" si="491"/>
        <v>0</v>
      </c>
      <c r="AE1025" s="903">
        <f t="shared" si="517"/>
        <v>0</v>
      </c>
      <c r="AF1025" s="1080">
        <f t="shared" si="518"/>
        <v>-4174476.42</v>
      </c>
      <c r="AG1025" s="1081">
        <f t="shared" si="511"/>
        <v>-4174476.42</v>
      </c>
      <c r="AH1025" s="1079">
        <f t="shared" si="512"/>
        <v>0</v>
      </c>
      <c r="AI1025" s="901">
        <f t="shared" si="506"/>
        <v>0</v>
      </c>
      <c r="AJ1025" s="899">
        <f t="shared" si="506"/>
        <v>0</v>
      </c>
      <c r="AK1025" s="899">
        <f t="shared" si="506"/>
        <v>0</v>
      </c>
      <c r="AL1025" s="1080">
        <f t="shared" si="513"/>
        <v>-3118890.9537499999</v>
      </c>
      <c r="AM1025" s="1079">
        <f t="shared" si="514"/>
        <v>0</v>
      </c>
      <c r="AN1025" s="899">
        <f t="shared" si="507"/>
        <v>0</v>
      </c>
      <c r="AO1025" s="899">
        <f t="shared" si="508"/>
        <v>0</v>
      </c>
      <c r="AP1025" s="899">
        <f t="shared" si="515"/>
        <v>-3118890.9537499999</v>
      </c>
      <c r="AQ1025" s="1081">
        <f t="shared" si="516"/>
        <v>-3118890.9537499999</v>
      </c>
      <c r="AR1025" s="1079">
        <f t="shared" si="504"/>
        <v>0</v>
      </c>
      <c r="AS1025" s="153"/>
      <c r="AT1025" s="1082" t="s">
        <v>2783</v>
      </c>
      <c r="AU1025" s="523"/>
      <c r="AV1025" s="1083" t="str">
        <f t="shared" si="505"/>
        <v>CA</v>
      </c>
      <c r="AW1025" s="1083" t="str">
        <f t="shared" si="505"/>
        <v>CL</v>
      </c>
      <c r="AX1025" s="1083" t="str">
        <f t="shared" si="505"/>
        <v>AIC</v>
      </c>
      <c r="AY1025" s="1083" t="str">
        <f t="shared" si="500"/>
        <v>ERB</v>
      </c>
      <c r="AZ1025" s="1083" t="str">
        <f t="shared" si="500"/>
        <v>GRB</v>
      </c>
      <c r="BA1025" s="1083" t="str">
        <f t="shared" si="500"/>
        <v>Non-Op</v>
      </c>
      <c r="BC1025" s="623"/>
      <c r="BD1025" s="623"/>
      <c r="BF1025" s="623"/>
      <c r="BG1025" s="623"/>
      <c r="BH1025" s="623"/>
      <c r="BI1025" s="623"/>
      <c r="BJ1025" s="623"/>
      <c r="BK1025" s="623"/>
      <c r="BL1025" s="623"/>
      <c r="BN1025" s="634"/>
    </row>
    <row r="1026" spans="1:66" s="638" customFormat="1" ht="12" customHeight="1">
      <c r="A1026" s="985">
        <v>19000891</v>
      </c>
      <c r="B1026" s="985" t="s">
        <v>4257</v>
      </c>
      <c r="C1026" s="639" t="s">
        <v>3208</v>
      </c>
      <c r="D1026" s="640" t="s">
        <v>1384</v>
      </c>
      <c r="E1026" s="640"/>
      <c r="F1026" s="665">
        <v>43070</v>
      </c>
      <c r="G1026" s="640"/>
      <c r="H1026" s="1171">
        <v>611977825.30999994</v>
      </c>
      <c r="I1026" s="1171">
        <v>610377484.39999998</v>
      </c>
      <c r="J1026" s="1171">
        <v>607826560.02999997</v>
      </c>
      <c r="K1026" s="1171">
        <v>606245409.33000004</v>
      </c>
      <c r="L1026" s="1171">
        <v>604173499.07000005</v>
      </c>
      <c r="M1026" s="1171">
        <v>602245550.17999995</v>
      </c>
      <c r="N1026" s="1171">
        <v>599759175.90999997</v>
      </c>
      <c r="O1026" s="1171">
        <v>596309943.09000003</v>
      </c>
      <c r="P1026" s="1171">
        <v>593953724.04999995</v>
      </c>
      <c r="Q1026" s="1171">
        <v>549032028.87</v>
      </c>
      <c r="R1026" s="1171">
        <v>-99687045.109999999</v>
      </c>
      <c r="S1026" s="1171">
        <v>-99369847.810000002</v>
      </c>
      <c r="T1026" s="1171">
        <v>-98958152.019999996</v>
      </c>
      <c r="U1026" s="606"/>
      <c r="V1026" s="606">
        <f t="shared" si="502"/>
        <v>452281359.88791656</v>
      </c>
      <c r="W1026" s="1090"/>
      <c r="X1026" s="1091"/>
      <c r="Y1026" s="591">
        <f t="shared" si="503"/>
        <v>0</v>
      </c>
      <c r="Z1026" s="899">
        <f t="shared" si="503"/>
        <v>0</v>
      </c>
      <c r="AA1026" s="899">
        <f t="shared" si="503"/>
        <v>0</v>
      </c>
      <c r="AB1026" s="1080">
        <f t="shared" si="509"/>
        <v>-98958152.019999996</v>
      </c>
      <c r="AC1026" s="1079">
        <f t="shared" si="510"/>
        <v>0</v>
      </c>
      <c r="AD1026" s="899">
        <f t="shared" si="491"/>
        <v>0</v>
      </c>
      <c r="AE1026" s="903">
        <f t="shared" si="517"/>
        <v>0</v>
      </c>
      <c r="AF1026" s="1080">
        <f t="shared" si="518"/>
        <v>-98958152.019999996</v>
      </c>
      <c r="AG1026" s="1081">
        <f t="shared" si="511"/>
        <v>-98958152.019999996</v>
      </c>
      <c r="AH1026" s="1079">
        <f t="shared" si="512"/>
        <v>0</v>
      </c>
      <c r="AI1026" s="901">
        <f t="shared" si="506"/>
        <v>0</v>
      </c>
      <c r="AJ1026" s="899">
        <f t="shared" si="506"/>
        <v>0</v>
      </c>
      <c r="AK1026" s="899">
        <f t="shared" si="506"/>
        <v>0</v>
      </c>
      <c r="AL1026" s="1080">
        <f t="shared" si="513"/>
        <v>452281359.88791656</v>
      </c>
      <c r="AM1026" s="1079">
        <f t="shared" si="514"/>
        <v>0</v>
      </c>
      <c r="AN1026" s="899">
        <f t="shared" si="507"/>
        <v>0</v>
      </c>
      <c r="AO1026" s="899">
        <f t="shared" si="508"/>
        <v>0</v>
      </c>
      <c r="AP1026" s="899">
        <f t="shared" si="515"/>
        <v>452281359.88791656</v>
      </c>
      <c r="AQ1026" s="1081">
        <f t="shared" si="516"/>
        <v>452281359.88791656</v>
      </c>
      <c r="AR1026" s="1079">
        <f t="shared" si="504"/>
        <v>0</v>
      </c>
      <c r="AS1026" s="153"/>
      <c r="AT1026" s="1082"/>
      <c r="AU1026" s="523"/>
      <c r="AV1026" s="1083" t="str">
        <f t="shared" si="505"/>
        <v>CA</v>
      </c>
      <c r="AW1026" s="1083" t="str">
        <f t="shared" si="505"/>
        <v>CL</v>
      </c>
      <c r="AX1026" s="1083" t="str">
        <f t="shared" si="505"/>
        <v>AIC</v>
      </c>
      <c r="AY1026" s="1083" t="str">
        <f t="shared" si="500"/>
        <v>ERB</v>
      </c>
      <c r="AZ1026" s="1083" t="str">
        <f t="shared" si="500"/>
        <v>GRB</v>
      </c>
      <c r="BA1026" s="1083" t="str">
        <f t="shared" si="500"/>
        <v>Non-Op</v>
      </c>
      <c r="BC1026" s="623"/>
      <c r="BD1026" s="623"/>
      <c r="BF1026" s="623"/>
      <c r="BG1026" s="623"/>
      <c r="BH1026" s="623"/>
      <c r="BI1026" s="623"/>
      <c r="BJ1026" s="623"/>
      <c r="BK1026" s="623"/>
      <c r="BL1026" s="623"/>
      <c r="BN1026" s="634"/>
    </row>
    <row r="1027" spans="1:66" s="638" customFormat="1" ht="12" customHeight="1">
      <c r="A1027" s="666">
        <v>19000901</v>
      </c>
      <c r="B1027" s="666" t="s">
        <v>4258</v>
      </c>
      <c r="C1027" s="920" t="s">
        <v>2268</v>
      </c>
      <c r="D1027" s="648" t="s">
        <v>1384</v>
      </c>
      <c r="E1027" s="648"/>
      <c r="F1027" s="668">
        <v>43101</v>
      </c>
      <c r="G1027" s="648"/>
      <c r="H1027" s="1170">
        <v>700000</v>
      </c>
      <c r="I1027" s="1170">
        <v>700000</v>
      </c>
      <c r="J1027" s="1170">
        <v>700000</v>
      </c>
      <c r="K1027" s="1170">
        <v>700000</v>
      </c>
      <c r="L1027" s="1170">
        <v>700000</v>
      </c>
      <c r="M1027" s="1170">
        <v>700000</v>
      </c>
      <c r="N1027" s="1170">
        <v>700000</v>
      </c>
      <c r="O1027" s="1170">
        <v>700000</v>
      </c>
      <c r="P1027" s="1170">
        <v>700000</v>
      </c>
      <c r="Q1027" s="1170">
        <v>700000</v>
      </c>
      <c r="R1027" s="1170">
        <v>700000</v>
      </c>
      <c r="S1027" s="1170">
        <v>700000</v>
      </c>
      <c r="T1027" s="1170">
        <v>700000</v>
      </c>
      <c r="U1027" s="569"/>
      <c r="V1027" s="569">
        <f t="shared" si="502"/>
        <v>700000</v>
      </c>
      <c r="W1027" s="1090"/>
      <c r="X1027" s="1091"/>
      <c r="Y1027" s="591">
        <f t="shared" si="503"/>
        <v>0</v>
      </c>
      <c r="Z1027" s="899">
        <f t="shared" si="503"/>
        <v>0</v>
      </c>
      <c r="AA1027" s="899">
        <f t="shared" si="503"/>
        <v>0</v>
      </c>
      <c r="AB1027" s="1080">
        <f t="shared" si="509"/>
        <v>700000</v>
      </c>
      <c r="AC1027" s="1079">
        <f t="shared" si="510"/>
        <v>0</v>
      </c>
      <c r="AD1027" s="899">
        <f t="shared" si="491"/>
        <v>0</v>
      </c>
      <c r="AE1027" s="903">
        <f t="shared" si="517"/>
        <v>0</v>
      </c>
      <c r="AF1027" s="1080">
        <f t="shared" si="518"/>
        <v>700000</v>
      </c>
      <c r="AG1027" s="1081">
        <f t="shared" si="511"/>
        <v>700000</v>
      </c>
      <c r="AH1027" s="1079">
        <f t="shared" si="512"/>
        <v>0</v>
      </c>
      <c r="AI1027" s="901">
        <f t="shared" si="506"/>
        <v>0</v>
      </c>
      <c r="AJ1027" s="899">
        <f t="shared" si="506"/>
        <v>0</v>
      </c>
      <c r="AK1027" s="899">
        <f t="shared" si="506"/>
        <v>0</v>
      </c>
      <c r="AL1027" s="1080">
        <f t="shared" si="513"/>
        <v>700000</v>
      </c>
      <c r="AM1027" s="1079">
        <f t="shared" si="514"/>
        <v>0</v>
      </c>
      <c r="AN1027" s="899">
        <f t="shared" si="507"/>
        <v>0</v>
      </c>
      <c r="AO1027" s="899">
        <f t="shared" si="508"/>
        <v>0</v>
      </c>
      <c r="AP1027" s="899">
        <f t="shared" si="515"/>
        <v>700000</v>
      </c>
      <c r="AQ1027" s="1081">
        <f t="shared" ref="AQ1027:AQ1036" si="519">SUM(AN1027:AP1027)</f>
        <v>700000</v>
      </c>
      <c r="AR1027" s="1079">
        <f t="shared" si="504"/>
        <v>0</v>
      </c>
      <c r="AS1027" s="153"/>
      <c r="AT1027" s="1082" t="s">
        <v>2786</v>
      </c>
      <c r="AU1027" s="523"/>
      <c r="AV1027" s="1083" t="str">
        <f t="shared" si="505"/>
        <v>CA</v>
      </c>
      <c r="AW1027" s="1083" t="str">
        <f t="shared" si="505"/>
        <v>CL</v>
      </c>
      <c r="AX1027" s="1083" t="str">
        <f t="shared" si="505"/>
        <v>AIC</v>
      </c>
      <c r="AY1027" s="1083" t="str">
        <f t="shared" si="500"/>
        <v>ERB</v>
      </c>
      <c r="AZ1027" s="1083" t="str">
        <f t="shared" si="500"/>
        <v>GRB</v>
      </c>
      <c r="BA1027" s="1083" t="str">
        <f t="shared" si="500"/>
        <v>Non-Op</v>
      </c>
      <c r="BC1027" s="623"/>
      <c r="BD1027" s="623"/>
      <c r="BF1027" s="623"/>
      <c r="BG1027" s="623"/>
      <c r="BH1027" s="623"/>
      <c r="BI1027" s="623"/>
      <c r="BJ1027" s="623"/>
      <c r="BK1027" s="623"/>
      <c r="BL1027" s="623"/>
      <c r="BN1027" s="634"/>
    </row>
    <row r="1028" spans="1:66" s="638" customFormat="1" ht="12" customHeight="1">
      <c r="A1028" s="643" t="s">
        <v>2269</v>
      </c>
      <c r="B1028" s="644" t="s">
        <v>2269</v>
      </c>
      <c r="C1028" s="634" t="s">
        <v>2270</v>
      </c>
      <c r="D1028" s="635" t="s">
        <v>3098</v>
      </c>
      <c r="E1028" s="635"/>
      <c r="F1028" s="683">
        <v>43221</v>
      </c>
      <c r="G1028" s="635"/>
      <c r="H1028" s="1170">
        <v>1937659.55</v>
      </c>
      <c r="I1028" s="1170">
        <v>1459123.33</v>
      </c>
      <c r="J1028" s="1170">
        <v>1000604.19</v>
      </c>
      <c r="K1028" s="1170">
        <v>561538.48</v>
      </c>
      <c r="L1028" s="1170">
        <v>219050.63</v>
      </c>
      <c r="M1028" s="1170">
        <v>250915.63</v>
      </c>
      <c r="N1028" s="1170">
        <v>241875.52</v>
      </c>
      <c r="O1028" s="1170">
        <v>241384.45</v>
      </c>
      <c r="P1028" s="1170">
        <v>241957.75</v>
      </c>
      <c r="Q1028" s="1170">
        <v>225107.48</v>
      </c>
      <c r="R1028" s="1170">
        <v>206809.94</v>
      </c>
      <c r="S1028" s="1170">
        <v>184571.75</v>
      </c>
      <c r="T1028" s="1170">
        <v>160500.53</v>
      </c>
      <c r="U1028" s="567"/>
      <c r="V1028" s="567">
        <f t="shared" si="502"/>
        <v>490168.26583333343</v>
      </c>
      <c r="W1028" s="1090"/>
      <c r="X1028" s="1091"/>
      <c r="Y1028" s="591">
        <f t="shared" si="503"/>
        <v>160500.53</v>
      </c>
      <c r="Z1028" s="899">
        <f t="shared" si="503"/>
        <v>0</v>
      </c>
      <c r="AA1028" s="899">
        <f t="shared" si="503"/>
        <v>0</v>
      </c>
      <c r="AB1028" s="1080">
        <f t="shared" si="509"/>
        <v>0</v>
      </c>
      <c r="AC1028" s="1079">
        <f t="shared" si="510"/>
        <v>0</v>
      </c>
      <c r="AD1028" s="899">
        <f t="shared" si="491"/>
        <v>0</v>
      </c>
      <c r="AE1028" s="903">
        <f t="shared" si="517"/>
        <v>0</v>
      </c>
      <c r="AF1028" s="1080">
        <f t="shared" si="518"/>
        <v>0</v>
      </c>
      <c r="AG1028" s="1081">
        <f t="shared" si="511"/>
        <v>0</v>
      </c>
      <c r="AH1028" s="1079">
        <f t="shared" si="512"/>
        <v>0</v>
      </c>
      <c r="AI1028" s="901">
        <f t="shared" si="506"/>
        <v>490168.26583333343</v>
      </c>
      <c r="AJ1028" s="899">
        <f t="shared" si="506"/>
        <v>0</v>
      </c>
      <c r="AK1028" s="899">
        <f t="shared" si="506"/>
        <v>0</v>
      </c>
      <c r="AL1028" s="1080">
        <f t="shared" si="513"/>
        <v>0</v>
      </c>
      <c r="AM1028" s="1079">
        <f t="shared" si="514"/>
        <v>0</v>
      </c>
      <c r="AN1028" s="899">
        <f t="shared" si="507"/>
        <v>0</v>
      </c>
      <c r="AO1028" s="899">
        <f t="shared" si="508"/>
        <v>0</v>
      </c>
      <c r="AP1028" s="899">
        <f t="shared" si="515"/>
        <v>0</v>
      </c>
      <c r="AQ1028" s="1081">
        <f t="shared" ref="AQ1028" si="520">SUM(AN1028:AP1028)</f>
        <v>0</v>
      </c>
      <c r="AR1028" s="1079">
        <f t="shared" si="504"/>
        <v>0</v>
      </c>
      <c r="AS1028" s="153"/>
      <c r="AT1028" s="1082"/>
      <c r="AU1028" s="523"/>
      <c r="AV1028" s="1083" t="str">
        <f t="shared" si="505"/>
        <v>CA</v>
      </c>
      <c r="AW1028" s="1083" t="str">
        <f t="shared" si="505"/>
        <v>CL</v>
      </c>
      <c r="AX1028" s="1083" t="str">
        <f t="shared" si="505"/>
        <v>AIC</v>
      </c>
      <c r="AY1028" s="1083" t="str">
        <f t="shared" si="500"/>
        <v>ERB</v>
      </c>
      <c r="AZ1028" s="1083" t="str">
        <f t="shared" si="500"/>
        <v>GRB</v>
      </c>
      <c r="BA1028" s="1083" t="str">
        <f t="shared" si="500"/>
        <v>Non-Op</v>
      </c>
      <c r="BC1028" s="623"/>
      <c r="BD1028" s="623"/>
      <c r="BF1028" s="623"/>
      <c r="BG1028" s="623"/>
      <c r="BH1028" s="623"/>
      <c r="BI1028" s="623"/>
      <c r="BJ1028" s="623"/>
      <c r="BK1028" s="623"/>
      <c r="BL1028" s="623"/>
      <c r="BN1028" s="634"/>
    </row>
    <row r="1029" spans="1:66" s="638" customFormat="1" ht="12" customHeight="1">
      <c r="A1029" s="643">
        <v>19000921</v>
      </c>
      <c r="B1029" s="644" t="s">
        <v>4259</v>
      </c>
      <c r="C1029" s="634" t="s">
        <v>3008</v>
      </c>
      <c r="D1029" s="635" t="s">
        <v>1384</v>
      </c>
      <c r="E1029" s="635"/>
      <c r="F1029" s="683">
        <v>43525</v>
      </c>
      <c r="G1029" s="635"/>
      <c r="H1029" s="1170">
        <v>-327353.88</v>
      </c>
      <c r="I1029" s="1170">
        <v>-357395.01</v>
      </c>
      <c r="J1029" s="1170">
        <v>-386986.53</v>
      </c>
      <c r="K1029" s="1170">
        <v>-416128.44</v>
      </c>
      <c r="L1029" s="1170">
        <v>-444820.74</v>
      </c>
      <c r="M1029" s="1170">
        <v>-473063.64</v>
      </c>
      <c r="N1029" s="1170">
        <v>-500856.72</v>
      </c>
      <c r="O1029" s="1170">
        <v>-528200.4</v>
      </c>
      <c r="P1029" s="1170">
        <v>-555094.68000000005</v>
      </c>
      <c r="Q1029" s="1170">
        <v>-581539.35</v>
      </c>
      <c r="R1029" s="1170">
        <v>-640137.32999999996</v>
      </c>
      <c r="S1029" s="1170">
        <v>-724119.48</v>
      </c>
      <c r="T1029" s="1170">
        <v>-806636.25</v>
      </c>
      <c r="U1029" s="567"/>
      <c r="V1029" s="567">
        <f t="shared" si="502"/>
        <v>-514611.44874999998</v>
      </c>
      <c r="W1029" s="1088"/>
      <c r="X1029" s="1089"/>
      <c r="Y1029" s="591">
        <f t="shared" si="503"/>
        <v>0</v>
      </c>
      <c r="Z1029" s="899">
        <f t="shared" si="503"/>
        <v>0</v>
      </c>
      <c r="AA1029" s="899">
        <f t="shared" si="503"/>
        <v>0</v>
      </c>
      <c r="AB1029" s="1080">
        <f t="shared" si="509"/>
        <v>-806636.25</v>
      </c>
      <c r="AC1029" s="1079">
        <f t="shared" si="510"/>
        <v>0</v>
      </c>
      <c r="AD1029" s="899">
        <f t="shared" si="491"/>
        <v>0</v>
      </c>
      <c r="AE1029" s="903">
        <f t="shared" si="517"/>
        <v>0</v>
      </c>
      <c r="AF1029" s="1080">
        <f t="shared" si="518"/>
        <v>-806636.25</v>
      </c>
      <c r="AG1029" s="1081">
        <f t="shared" si="511"/>
        <v>-806636.25</v>
      </c>
      <c r="AH1029" s="1079">
        <f t="shared" si="512"/>
        <v>0</v>
      </c>
      <c r="AI1029" s="901">
        <f t="shared" si="506"/>
        <v>0</v>
      </c>
      <c r="AJ1029" s="899">
        <f t="shared" si="506"/>
        <v>0</v>
      </c>
      <c r="AK1029" s="899">
        <f t="shared" si="506"/>
        <v>0</v>
      </c>
      <c r="AL1029" s="1080">
        <f t="shared" si="513"/>
        <v>-514611.44874999998</v>
      </c>
      <c r="AM1029" s="1079">
        <f t="shared" si="514"/>
        <v>0</v>
      </c>
      <c r="AN1029" s="899">
        <f t="shared" si="507"/>
        <v>0</v>
      </c>
      <c r="AO1029" s="899">
        <f t="shared" si="508"/>
        <v>0</v>
      </c>
      <c r="AP1029" s="899">
        <f t="shared" si="515"/>
        <v>-514611.44874999998</v>
      </c>
      <c r="AQ1029" s="1081">
        <f t="shared" ref="AQ1029" si="521">SUM(AN1029:AP1029)</f>
        <v>-514611.44874999998</v>
      </c>
      <c r="AR1029" s="1079">
        <f t="shared" si="504"/>
        <v>0</v>
      </c>
      <c r="AS1029" s="153"/>
      <c r="AT1029" s="1082"/>
      <c r="AU1029" s="523"/>
      <c r="AV1029" s="1083" t="str">
        <f t="shared" si="505"/>
        <v>CA</v>
      </c>
      <c r="AW1029" s="1083" t="str">
        <f t="shared" si="505"/>
        <v>CL</v>
      </c>
      <c r="AX1029" s="1083" t="str">
        <f t="shared" si="505"/>
        <v>AIC</v>
      </c>
      <c r="AY1029" s="1083" t="str">
        <f t="shared" si="500"/>
        <v>ERB</v>
      </c>
      <c r="AZ1029" s="1083" t="str">
        <f t="shared" si="500"/>
        <v>GRB</v>
      </c>
      <c r="BA1029" s="1083" t="str">
        <f t="shared" si="500"/>
        <v>Non-Op</v>
      </c>
      <c r="BC1029" s="623"/>
      <c r="BD1029" s="623"/>
      <c r="BF1029" s="623"/>
      <c r="BG1029" s="623"/>
      <c r="BH1029" s="623"/>
      <c r="BI1029" s="623"/>
      <c r="BJ1029" s="623"/>
      <c r="BK1029" s="623"/>
      <c r="BL1029" s="623"/>
      <c r="BN1029" s="634"/>
    </row>
    <row r="1030" spans="1:66" s="638" customFormat="1" ht="12" customHeight="1">
      <c r="A1030" s="643">
        <v>19000931</v>
      </c>
      <c r="B1030" s="644" t="s">
        <v>4260</v>
      </c>
      <c r="C1030" s="634" t="s">
        <v>3009</v>
      </c>
      <c r="D1030" s="635" t="s">
        <v>3098</v>
      </c>
      <c r="E1030" s="635"/>
      <c r="F1030" s="683">
        <v>43586</v>
      </c>
      <c r="G1030" s="635"/>
      <c r="H1030" s="1170">
        <v>2658868.46</v>
      </c>
      <c r="I1030" s="1170">
        <v>2189583.81</v>
      </c>
      <c r="J1030" s="1170">
        <v>1747283.38</v>
      </c>
      <c r="K1030" s="1170">
        <v>1309754.94</v>
      </c>
      <c r="L1030" s="1170">
        <v>976209.65</v>
      </c>
      <c r="M1030" s="1170">
        <v>660736.28</v>
      </c>
      <c r="N1030" s="1170">
        <v>351037.58</v>
      </c>
      <c r="O1030" s="1170">
        <v>402179.48</v>
      </c>
      <c r="P1030" s="1170">
        <v>407468.75</v>
      </c>
      <c r="Q1030" s="1170">
        <v>407468.75</v>
      </c>
      <c r="R1030" s="1170">
        <v>0</v>
      </c>
      <c r="S1030" s="1170">
        <v>0</v>
      </c>
      <c r="T1030" s="1170">
        <v>0</v>
      </c>
      <c r="U1030" s="567"/>
      <c r="V1030" s="567">
        <f t="shared" si="502"/>
        <v>815096.40416666679</v>
      </c>
      <c r="W1030" s="1088"/>
      <c r="X1030" s="1089"/>
      <c r="Y1030" s="591">
        <f t="shared" si="503"/>
        <v>0</v>
      </c>
      <c r="Z1030" s="899">
        <f t="shared" si="503"/>
        <v>0</v>
      </c>
      <c r="AA1030" s="899">
        <f t="shared" si="503"/>
        <v>0</v>
      </c>
      <c r="AB1030" s="1080">
        <f t="shared" si="509"/>
        <v>0</v>
      </c>
      <c r="AC1030" s="1079">
        <f t="shared" si="510"/>
        <v>0</v>
      </c>
      <c r="AD1030" s="899">
        <f t="shared" si="491"/>
        <v>0</v>
      </c>
      <c r="AE1030" s="903">
        <f t="shared" si="517"/>
        <v>0</v>
      </c>
      <c r="AF1030" s="1080">
        <f t="shared" si="518"/>
        <v>0</v>
      </c>
      <c r="AG1030" s="1081">
        <f t="shared" si="511"/>
        <v>0</v>
      </c>
      <c r="AH1030" s="1079">
        <f t="shared" si="512"/>
        <v>0</v>
      </c>
      <c r="AI1030" s="901">
        <f t="shared" si="506"/>
        <v>815096.40416666679</v>
      </c>
      <c r="AJ1030" s="899">
        <f t="shared" si="506"/>
        <v>0</v>
      </c>
      <c r="AK1030" s="899">
        <f t="shared" si="506"/>
        <v>0</v>
      </c>
      <c r="AL1030" s="1080">
        <f t="shared" si="513"/>
        <v>0</v>
      </c>
      <c r="AM1030" s="1079">
        <f t="shared" si="514"/>
        <v>0</v>
      </c>
      <c r="AN1030" s="899">
        <f t="shared" si="507"/>
        <v>0</v>
      </c>
      <c r="AO1030" s="899">
        <f t="shared" si="508"/>
        <v>0</v>
      </c>
      <c r="AP1030" s="899">
        <f t="shared" si="515"/>
        <v>0</v>
      </c>
      <c r="AQ1030" s="1081">
        <f t="shared" ref="AQ1030" si="522">SUM(AN1030:AP1030)</f>
        <v>0</v>
      </c>
      <c r="AR1030" s="1079">
        <f t="shared" si="504"/>
        <v>0</v>
      </c>
      <c r="AS1030" s="153"/>
      <c r="AT1030" s="1082" t="s">
        <v>2783</v>
      </c>
      <c r="AU1030" s="523"/>
      <c r="AV1030" s="1083" t="str">
        <f t="shared" si="505"/>
        <v>CA</v>
      </c>
      <c r="AW1030" s="1083" t="str">
        <f t="shared" si="505"/>
        <v>CL</v>
      </c>
      <c r="AX1030" s="1083" t="str">
        <f t="shared" si="505"/>
        <v>AIC</v>
      </c>
      <c r="AY1030" s="1083" t="str">
        <f t="shared" si="500"/>
        <v>ERB</v>
      </c>
      <c r="AZ1030" s="1083" t="str">
        <f t="shared" si="500"/>
        <v>GRB</v>
      </c>
      <c r="BA1030" s="1083" t="str">
        <f t="shared" si="500"/>
        <v>Non-Op</v>
      </c>
      <c r="BC1030" s="623"/>
      <c r="BD1030" s="623"/>
      <c r="BF1030" s="623"/>
      <c r="BG1030" s="623"/>
      <c r="BH1030" s="623"/>
      <c r="BI1030" s="623"/>
      <c r="BJ1030" s="623"/>
      <c r="BK1030" s="623"/>
      <c r="BL1030" s="623"/>
      <c r="BN1030" s="634"/>
    </row>
    <row r="1031" spans="1:66" s="638" customFormat="1" ht="12" customHeight="1">
      <c r="A1031" s="643" t="s">
        <v>3061</v>
      </c>
      <c r="B1031" s="644" t="s">
        <v>3061</v>
      </c>
      <c r="C1031" s="634" t="s">
        <v>3062</v>
      </c>
      <c r="D1031" s="635" t="s">
        <v>3098</v>
      </c>
      <c r="E1031" s="635"/>
      <c r="F1031" s="683">
        <v>43800</v>
      </c>
      <c r="G1031" s="635"/>
      <c r="H1031" s="1170">
        <v>2621388.2200000002</v>
      </c>
      <c r="I1031" s="1170">
        <v>2621039</v>
      </c>
      <c r="J1031" s="1170">
        <v>2620581.0699999998</v>
      </c>
      <c r="K1031" s="1170">
        <v>2618966.34</v>
      </c>
      <c r="L1031" s="1170">
        <v>2618770.08</v>
      </c>
      <c r="M1031" s="1170">
        <v>2617747.21</v>
      </c>
      <c r="N1031" s="1170">
        <v>2614191.84</v>
      </c>
      <c r="O1031" s="1170">
        <v>2610395.79</v>
      </c>
      <c r="P1031" s="1170">
        <v>2606129.9500000002</v>
      </c>
      <c r="Q1031" s="1170">
        <v>2602603.89</v>
      </c>
      <c r="R1031" s="1170">
        <v>2552171.62</v>
      </c>
      <c r="S1031" s="1170">
        <v>2445667.81</v>
      </c>
      <c r="T1031" s="1170">
        <v>2337494.6</v>
      </c>
      <c r="U1031" s="567"/>
      <c r="V1031" s="567">
        <f t="shared" si="502"/>
        <v>2583975.500833333</v>
      </c>
      <c r="W1031" s="1088"/>
      <c r="X1031" s="1089"/>
      <c r="Y1031" s="591">
        <f t="shared" ref="Y1031:AA1060" si="523">IF($D1031=Y$5,$T1031,0)</f>
        <v>2337494.6</v>
      </c>
      <c r="Z1031" s="899">
        <f t="shared" si="523"/>
        <v>0</v>
      </c>
      <c r="AA1031" s="899">
        <f t="shared" si="523"/>
        <v>0</v>
      </c>
      <c r="AB1031" s="1080">
        <f t="shared" si="509"/>
        <v>0</v>
      </c>
      <c r="AC1031" s="1079">
        <f t="shared" si="510"/>
        <v>0</v>
      </c>
      <c r="AD1031" s="899">
        <f t="shared" si="491"/>
        <v>0</v>
      </c>
      <c r="AE1031" s="903">
        <f t="shared" si="517"/>
        <v>0</v>
      </c>
      <c r="AF1031" s="1080">
        <f t="shared" si="518"/>
        <v>0</v>
      </c>
      <c r="AG1031" s="1081">
        <f t="shared" si="511"/>
        <v>0</v>
      </c>
      <c r="AH1031" s="1079">
        <f t="shared" si="512"/>
        <v>0</v>
      </c>
      <c r="AI1031" s="901">
        <f t="shared" si="506"/>
        <v>2583975.500833333</v>
      </c>
      <c r="AJ1031" s="899">
        <f t="shared" si="506"/>
        <v>0</v>
      </c>
      <c r="AK1031" s="899">
        <f t="shared" si="506"/>
        <v>0</v>
      </c>
      <c r="AL1031" s="1080">
        <f t="shared" si="513"/>
        <v>0</v>
      </c>
      <c r="AM1031" s="1079">
        <f t="shared" si="514"/>
        <v>0</v>
      </c>
      <c r="AN1031" s="899">
        <f t="shared" si="507"/>
        <v>0</v>
      </c>
      <c r="AO1031" s="899">
        <f t="shared" si="508"/>
        <v>0</v>
      </c>
      <c r="AP1031" s="899">
        <f t="shared" si="515"/>
        <v>0</v>
      </c>
      <c r="AQ1031" s="1081">
        <f t="shared" ref="AQ1031:AQ1034" si="524">SUM(AN1031:AP1031)</f>
        <v>0</v>
      </c>
      <c r="AR1031" s="1079">
        <f t="shared" si="504"/>
        <v>0</v>
      </c>
      <c r="AS1031" s="153"/>
      <c r="AT1031" s="1082" t="s">
        <v>2769</v>
      </c>
      <c r="AU1031" s="523"/>
      <c r="AV1031" s="1083" t="str">
        <f t="shared" si="505"/>
        <v>CA</v>
      </c>
      <c r="AW1031" s="1083" t="str">
        <f t="shared" si="505"/>
        <v>CL</v>
      </c>
      <c r="AX1031" s="1083" t="str">
        <f t="shared" si="505"/>
        <v>AIC</v>
      </c>
      <c r="AY1031" s="1083" t="str">
        <f t="shared" si="500"/>
        <v>ERB</v>
      </c>
      <c r="AZ1031" s="1083" t="str">
        <f t="shared" si="500"/>
        <v>GRB</v>
      </c>
      <c r="BA1031" s="1083" t="str">
        <f t="shared" si="500"/>
        <v>Non-Op</v>
      </c>
      <c r="BC1031" s="623"/>
      <c r="BD1031" s="623"/>
      <c r="BF1031" s="623"/>
      <c r="BG1031" s="623"/>
      <c r="BH1031" s="623"/>
      <c r="BI1031" s="623"/>
      <c r="BJ1031" s="623"/>
      <c r="BK1031" s="623"/>
      <c r="BL1031" s="623"/>
      <c r="BN1031" s="634"/>
    </row>
    <row r="1032" spans="1:66" s="638" customFormat="1" ht="12" customHeight="1">
      <c r="A1032" s="643" t="s">
        <v>3063</v>
      </c>
      <c r="B1032" s="644" t="s">
        <v>3063</v>
      </c>
      <c r="C1032" s="634" t="s">
        <v>3064</v>
      </c>
      <c r="D1032" s="635" t="s">
        <v>1384</v>
      </c>
      <c r="E1032" s="635"/>
      <c r="F1032" s="683">
        <v>43800</v>
      </c>
      <c r="G1032" s="635"/>
      <c r="H1032" s="1170">
        <v>17267133.02</v>
      </c>
      <c r="I1032" s="1170">
        <v>17267133.02</v>
      </c>
      <c r="J1032" s="1170">
        <v>17267133.02</v>
      </c>
      <c r="K1032" s="1170">
        <v>17267133.02</v>
      </c>
      <c r="L1032" s="1170">
        <v>17267133.02</v>
      </c>
      <c r="M1032" s="1170">
        <v>17267133.02</v>
      </c>
      <c r="N1032" s="1170">
        <v>17267133.02</v>
      </c>
      <c r="O1032" s="1170">
        <v>17267133.02</v>
      </c>
      <c r="P1032" s="1170">
        <v>17267133.02</v>
      </c>
      <c r="Q1032" s="1170">
        <v>17267133.02</v>
      </c>
      <c r="R1032" s="1170">
        <v>31637102.34</v>
      </c>
      <c r="S1032" s="1170">
        <v>31637102.34</v>
      </c>
      <c r="T1032" s="1170">
        <v>31637102.34</v>
      </c>
      <c r="U1032" s="567"/>
      <c r="V1032" s="567">
        <f t="shared" si="502"/>
        <v>20260876.628333334</v>
      </c>
      <c r="W1032" s="1088"/>
      <c r="X1032" s="1089"/>
      <c r="Y1032" s="591">
        <f t="shared" si="523"/>
        <v>0</v>
      </c>
      <c r="Z1032" s="899">
        <f t="shared" si="523"/>
        <v>0</v>
      </c>
      <c r="AA1032" s="899">
        <f t="shared" si="523"/>
        <v>0</v>
      </c>
      <c r="AB1032" s="1080">
        <f t="shared" si="509"/>
        <v>31637102.34</v>
      </c>
      <c r="AC1032" s="1079">
        <f t="shared" si="510"/>
        <v>0</v>
      </c>
      <c r="AD1032" s="899">
        <f t="shared" ref="AD1032:AD1104" si="525">IF($D1032=AD$5,$T1032,IF($D1032=AD$4, $T1032*$AK$1,0))</f>
        <v>0</v>
      </c>
      <c r="AE1032" s="903">
        <f t="shared" si="517"/>
        <v>0</v>
      </c>
      <c r="AF1032" s="1080">
        <f t="shared" si="518"/>
        <v>31637102.34</v>
      </c>
      <c r="AG1032" s="1081">
        <f t="shared" si="511"/>
        <v>31637102.34</v>
      </c>
      <c r="AH1032" s="1079">
        <f t="shared" si="512"/>
        <v>0</v>
      </c>
      <c r="AI1032" s="901">
        <f t="shared" si="506"/>
        <v>0</v>
      </c>
      <c r="AJ1032" s="899">
        <f t="shared" si="506"/>
        <v>0</v>
      </c>
      <c r="AK1032" s="899">
        <f t="shared" si="506"/>
        <v>0</v>
      </c>
      <c r="AL1032" s="1080">
        <f t="shared" si="513"/>
        <v>20260876.628333334</v>
      </c>
      <c r="AM1032" s="1079">
        <f t="shared" si="514"/>
        <v>0</v>
      </c>
      <c r="AN1032" s="899">
        <f t="shared" si="507"/>
        <v>0</v>
      </c>
      <c r="AO1032" s="899">
        <f t="shared" si="508"/>
        <v>0</v>
      </c>
      <c r="AP1032" s="899">
        <f t="shared" si="515"/>
        <v>20260876.628333334</v>
      </c>
      <c r="AQ1032" s="1081">
        <f t="shared" si="524"/>
        <v>20260876.628333334</v>
      </c>
      <c r="AR1032" s="1079">
        <f t="shared" si="504"/>
        <v>0</v>
      </c>
      <c r="AS1032" s="153"/>
      <c r="AT1032" s="1082" t="s">
        <v>2783</v>
      </c>
      <c r="AU1032" s="523"/>
      <c r="AV1032" s="1083" t="str">
        <f t="shared" si="505"/>
        <v>CA</v>
      </c>
      <c r="AW1032" s="1083" t="str">
        <f t="shared" si="505"/>
        <v>CL</v>
      </c>
      <c r="AX1032" s="1083" t="str">
        <f t="shared" si="505"/>
        <v>AIC</v>
      </c>
      <c r="AY1032" s="1083" t="str">
        <f t="shared" si="500"/>
        <v>ERB</v>
      </c>
      <c r="AZ1032" s="1083" t="str">
        <f t="shared" si="500"/>
        <v>GRB</v>
      </c>
      <c r="BA1032" s="1083" t="str">
        <f t="shared" si="500"/>
        <v>Non-Op</v>
      </c>
      <c r="BC1032" s="623"/>
      <c r="BD1032" s="623"/>
      <c r="BF1032" s="623"/>
      <c r="BG1032" s="623"/>
      <c r="BH1032" s="623"/>
      <c r="BI1032" s="623"/>
      <c r="BJ1032" s="623"/>
      <c r="BK1032" s="623"/>
      <c r="BL1032" s="623"/>
      <c r="BN1032" s="634"/>
    </row>
    <row r="1033" spans="1:66" s="638" customFormat="1" ht="12" customHeight="1">
      <c r="A1033" s="986" t="s">
        <v>3065</v>
      </c>
      <c r="B1033" s="987" t="s">
        <v>3065</v>
      </c>
      <c r="C1033" s="951" t="s">
        <v>3066</v>
      </c>
      <c r="D1033" s="635" t="s">
        <v>1384</v>
      </c>
      <c r="E1033" s="635"/>
      <c r="F1033" s="988">
        <v>43800</v>
      </c>
      <c r="G1033" s="635"/>
      <c r="H1033" s="1170">
        <v>-1050000</v>
      </c>
      <c r="I1033" s="1170">
        <v>-1050000</v>
      </c>
      <c r="J1033" s="1170">
        <v>-1050000</v>
      </c>
      <c r="K1033" s="1170">
        <v>-1050000</v>
      </c>
      <c r="L1033" s="1170">
        <v>-1050000</v>
      </c>
      <c r="M1033" s="1170">
        <v>-1050000</v>
      </c>
      <c r="N1033" s="1170">
        <v>-1050000</v>
      </c>
      <c r="O1033" s="1170">
        <v>-1050000</v>
      </c>
      <c r="P1033" s="1170">
        <v>-1050000</v>
      </c>
      <c r="Q1033" s="1170">
        <v>-1050000</v>
      </c>
      <c r="R1033" s="1170">
        <v>-1050000</v>
      </c>
      <c r="S1033" s="1170">
        <v>-1050000</v>
      </c>
      <c r="T1033" s="1170">
        <v>-1050000</v>
      </c>
      <c r="U1033" s="567"/>
      <c r="V1033" s="567">
        <f t="shared" si="502"/>
        <v>-1050000</v>
      </c>
      <c r="W1033" s="1088"/>
      <c r="X1033" s="1089"/>
      <c r="Y1033" s="591">
        <f t="shared" si="523"/>
        <v>0</v>
      </c>
      <c r="Z1033" s="899">
        <f t="shared" si="523"/>
        <v>0</v>
      </c>
      <c r="AA1033" s="899">
        <f t="shared" si="523"/>
        <v>0</v>
      </c>
      <c r="AB1033" s="1080">
        <f t="shared" si="509"/>
        <v>-1050000</v>
      </c>
      <c r="AC1033" s="1079">
        <f t="shared" si="510"/>
        <v>0</v>
      </c>
      <c r="AD1033" s="899">
        <f t="shared" si="525"/>
        <v>0</v>
      </c>
      <c r="AE1033" s="903">
        <f t="shared" si="517"/>
        <v>0</v>
      </c>
      <c r="AF1033" s="1080">
        <f t="shared" si="518"/>
        <v>-1050000</v>
      </c>
      <c r="AG1033" s="1081">
        <f t="shared" si="511"/>
        <v>-1050000</v>
      </c>
      <c r="AH1033" s="1079">
        <f t="shared" si="512"/>
        <v>0</v>
      </c>
      <c r="AI1033" s="901">
        <f t="shared" si="506"/>
        <v>0</v>
      </c>
      <c r="AJ1033" s="899">
        <f t="shared" si="506"/>
        <v>0</v>
      </c>
      <c r="AK1033" s="899">
        <f t="shared" si="506"/>
        <v>0</v>
      </c>
      <c r="AL1033" s="1080">
        <f t="shared" si="513"/>
        <v>-1050000</v>
      </c>
      <c r="AM1033" s="1079">
        <f t="shared" si="514"/>
        <v>0</v>
      </c>
      <c r="AN1033" s="899">
        <f t="shared" si="507"/>
        <v>0</v>
      </c>
      <c r="AO1033" s="899">
        <f t="shared" si="508"/>
        <v>0</v>
      </c>
      <c r="AP1033" s="899">
        <f t="shared" si="515"/>
        <v>-1050000</v>
      </c>
      <c r="AQ1033" s="1081">
        <f t="shared" si="524"/>
        <v>-1050000</v>
      </c>
      <c r="AR1033" s="1079">
        <f t="shared" si="504"/>
        <v>0</v>
      </c>
      <c r="AS1033" s="153"/>
      <c r="AT1033" s="1082"/>
      <c r="AU1033" s="523"/>
      <c r="AV1033" s="1083" t="str">
        <f t="shared" si="505"/>
        <v>CA</v>
      </c>
      <c r="AW1033" s="1083" t="str">
        <f t="shared" si="505"/>
        <v>CL</v>
      </c>
      <c r="AX1033" s="1083" t="str">
        <f t="shared" si="505"/>
        <v>AIC</v>
      </c>
      <c r="AY1033" s="1083" t="str">
        <f t="shared" si="500"/>
        <v>ERB</v>
      </c>
      <c r="AZ1033" s="1083" t="str">
        <f t="shared" si="500"/>
        <v>GRB</v>
      </c>
      <c r="BA1033" s="1083" t="str">
        <f t="shared" si="500"/>
        <v>Non-Op</v>
      </c>
      <c r="BC1033" s="623"/>
      <c r="BD1033" s="623"/>
      <c r="BF1033" s="623"/>
      <c r="BG1033" s="623"/>
      <c r="BH1033" s="623"/>
      <c r="BI1033" s="623"/>
      <c r="BJ1033" s="623"/>
      <c r="BK1033" s="623"/>
      <c r="BL1033" s="623"/>
      <c r="BN1033" s="634"/>
    </row>
    <row r="1034" spans="1:66" s="638" customFormat="1" ht="12" customHeight="1">
      <c r="A1034" s="643" t="s">
        <v>3067</v>
      </c>
      <c r="B1034" s="644" t="s">
        <v>3067</v>
      </c>
      <c r="C1034" s="634" t="s">
        <v>3068</v>
      </c>
      <c r="D1034" s="635" t="s">
        <v>1384</v>
      </c>
      <c r="E1034" s="635"/>
      <c r="F1034" s="683">
        <v>43800</v>
      </c>
      <c r="G1034" s="635"/>
      <c r="H1034" s="1171">
        <v>346997.43</v>
      </c>
      <c r="I1034" s="1171">
        <v>446139.55</v>
      </c>
      <c r="J1034" s="1171">
        <v>545281.67000000004</v>
      </c>
      <c r="K1034" s="1171">
        <v>644423.79</v>
      </c>
      <c r="L1034" s="1171">
        <v>743565.92</v>
      </c>
      <c r="M1034" s="1171">
        <v>842708.04</v>
      </c>
      <c r="N1034" s="1171">
        <v>941850.16</v>
      </c>
      <c r="O1034" s="1171">
        <v>1040992.28</v>
      </c>
      <c r="P1034" s="1171">
        <v>1140134.3999999999</v>
      </c>
      <c r="Q1034" s="1171">
        <v>1239276.52</v>
      </c>
      <c r="R1034" s="1171">
        <v>1360049.43</v>
      </c>
      <c r="S1034" s="1171">
        <v>1539376.43</v>
      </c>
      <c r="T1034" s="1171">
        <v>1718703.44</v>
      </c>
      <c r="U1034" s="567"/>
      <c r="V1034" s="567">
        <f t="shared" si="502"/>
        <v>959720.71875</v>
      </c>
      <c r="W1034" s="1088"/>
      <c r="X1034" s="1089"/>
      <c r="Y1034" s="591">
        <f t="shared" si="523"/>
        <v>0</v>
      </c>
      <c r="Z1034" s="899">
        <f t="shared" si="523"/>
        <v>0</v>
      </c>
      <c r="AA1034" s="899">
        <f t="shared" si="523"/>
        <v>0</v>
      </c>
      <c r="AB1034" s="1080">
        <f t="shared" si="509"/>
        <v>1718703.44</v>
      </c>
      <c r="AC1034" s="1079">
        <f t="shared" si="510"/>
        <v>0</v>
      </c>
      <c r="AD1034" s="899">
        <f t="shared" si="525"/>
        <v>0</v>
      </c>
      <c r="AE1034" s="903">
        <f t="shared" si="517"/>
        <v>0</v>
      </c>
      <c r="AF1034" s="1080">
        <f t="shared" si="518"/>
        <v>1718703.44</v>
      </c>
      <c r="AG1034" s="1081">
        <f t="shared" si="511"/>
        <v>1718703.44</v>
      </c>
      <c r="AH1034" s="1079">
        <f t="shared" si="512"/>
        <v>0</v>
      </c>
      <c r="AI1034" s="901">
        <f t="shared" si="506"/>
        <v>0</v>
      </c>
      <c r="AJ1034" s="899">
        <f t="shared" si="506"/>
        <v>0</v>
      </c>
      <c r="AK1034" s="899">
        <f t="shared" si="506"/>
        <v>0</v>
      </c>
      <c r="AL1034" s="1080">
        <f t="shared" si="513"/>
        <v>959720.71875</v>
      </c>
      <c r="AM1034" s="1079">
        <f t="shared" si="514"/>
        <v>0</v>
      </c>
      <c r="AN1034" s="899">
        <f t="shared" si="507"/>
        <v>0</v>
      </c>
      <c r="AO1034" s="899">
        <f t="shared" si="508"/>
        <v>0</v>
      </c>
      <c r="AP1034" s="899">
        <f t="shared" si="515"/>
        <v>959720.71875</v>
      </c>
      <c r="AQ1034" s="1081">
        <f t="shared" si="524"/>
        <v>959720.71875</v>
      </c>
      <c r="AR1034" s="1079">
        <f t="shared" si="504"/>
        <v>0</v>
      </c>
      <c r="AS1034" s="153"/>
      <c r="AT1034" s="1082"/>
      <c r="AU1034" s="523"/>
      <c r="AV1034" s="1083" t="str">
        <f t="shared" si="505"/>
        <v>CA</v>
      </c>
      <c r="AW1034" s="1083" t="str">
        <f t="shared" si="505"/>
        <v>CL</v>
      </c>
      <c r="AX1034" s="1083" t="str">
        <f t="shared" si="505"/>
        <v>AIC</v>
      </c>
      <c r="AY1034" s="1083" t="str">
        <f t="shared" si="500"/>
        <v>ERB</v>
      </c>
      <c r="AZ1034" s="1083" t="str">
        <f t="shared" si="500"/>
        <v>GRB</v>
      </c>
      <c r="BA1034" s="1083" t="str">
        <f t="shared" si="500"/>
        <v>Non-Op</v>
      </c>
      <c r="BC1034" s="623"/>
      <c r="BD1034" s="623"/>
      <c r="BF1034" s="623"/>
      <c r="BG1034" s="623"/>
      <c r="BH1034" s="623"/>
      <c r="BI1034" s="623"/>
      <c r="BJ1034" s="623"/>
      <c r="BK1034" s="623"/>
      <c r="BL1034" s="623"/>
      <c r="BN1034" s="634"/>
    </row>
    <row r="1035" spans="1:66" s="638" customFormat="1" ht="12" customHeight="1">
      <c r="A1035" s="655" t="s">
        <v>3209</v>
      </c>
      <c r="B1035" s="652" t="s">
        <v>3209</v>
      </c>
      <c r="C1035" s="639" t="s">
        <v>3210</v>
      </c>
      <c r="D1035" s="640" t="s">
        <v>1382</v>
      </c>
      <c r="E1035" s="656"/>
      <c r="F1035" s="678">
        <v>44075</v>
      </c>
      <c r="G1035" s="656"/>
      <c r="H1035" s="1168"/>
      <c r="I1035" s="1168"/>
      <c r="J1035" s="1168"/>
      <c r="K1035" s="1168"/>
      <c r="L1035" s="1168"/>
      <c r="M1035" s="1168"/>
      <c r="N1035" s="1168"/>
      <c r="O1035" s="1168"/>
      <c r="P1035" s="1168"/>
      <c r="Q1035" s="1168">
        <v>18189192.210000001</v>
      </c>
      <c r="R1035" s="1168">
        <v>18439111.530000001</v>
      </c>
      <c r="S1035" s="1168">
        <v>18506390.699999999</v>
      </c>
      <c r="T1035" s="1168">
        <v>23491587</v>
      </c>
      <c r="U1035" s="607"/>
      <c r="V1035" s="607">
        <f t="shared" si="502"/>
        <v>5573373.9950000001</v>
      </c>
      <c r="W1035" s="1088" t="s">
        <v>2274</v>
      </c>
      <c r="X1035" s="1089"/>
      <c r="Y1035" s="591">
        <f t="shared" si="523"/>
        <v>0</v>
      </c>
      <c r="Z1035" s="899">
        <f t="shared" si="523"/>
        <v>0</v>
      </c>
      <c r="AA1035" s="899">
        <f t="shared" si="523"/>
        <v>0</v>
      </c>
      <c r="AB1035" s="1080">
        <f t="shared" ref="AB1035" si="526">T1035-SUM(Y1035:AA1035)</f>
        <v>23491587</v>
      </c>
      <c r="AC1035" s="1079">
        <f t="shared" ref="AC1035" si="527">T1035-SUM(Y1035:AA1035)-AB1035</f>
        <v>0</v>
      </c>
      <c r="AD1035" s="899">
        <f t="shared" si="525"/>
        <v>23491587</v>
      </c>
      <c r="AE1035" s="903">
        <f t="shared" si="517"/>
        <v>0</v>
      </c>
      <c r="AF1035" s="1080">
        <f t="shared" si="518"/>
        <v>0</v>
      </c>
      <c r="AG1035" s="1081">
        <f t="shared" si="511"/>
        <v>23491587</v>
      </c>
      <c r="AH1035" s="1079">
        <f t="shared" si="512"/>
        <v>0</v>
      </c>
      <c r="AI1035" s="901">
        <f t="shared" si="506"/>
        <v>0</v>
      </c>
      <c r="AJ1035" s="899">
        <f t="shared" si="506"/>
        <v>0</v>
      </c>
      <c r="AK1035" s="899">
        <f t="shared" si="506"/>
        <v>0</v>
      </c>
      <c r="AL1035" s="1080">
        <f t="shared" si="513"/>
        <v>5573373.9950000001</v>
      </c>
      <c r="AM1035" s="1079">
        <f t="shared" si="514"/>
        <v>0</v>
      </c>
      <c r="AN1035" s="899">
        <f t="shared" si="507"/>
        <v>5573373.9950000001</v>
      </c>
      <c r="AO1035" s="899">
        <f t="shared" si="508"/>
        <v>0</v>
      </c>
      <c r="AP1035" s="899">
        <f t="shared" si="515"/>
        <v>0</v>
      </c>
      <c r="AQ1035" s="1081">
        <f t="shared" ref="AQ1035" si="528">SUM(AN1035:AP1035)</f>
        <v>5573373.9950000001</v>
      </c>
      <c r="AR1035" s="1079">
        <f t="shared" si="504"/>
        <v>0</v>
      </c>
      <c r="AS1035" s="153"/>
      <c r="AT1035" s="1082"/>
      <c r="AU1035" s="523"/>
      <c r="AV1035" s="1083" t="str">
        <f t="shared" si="505"/>
        <v>CA</v>
      </c>
      <c r="AW1035" s="1083" t="str">
        <f t="shared" si="505"/>
        <v>CL</v>
      </c>
      <c r="AX1035" s="1083" t="str">
        <f t="shared" si="505"/>
        <v>AIC</v>
      </c>
      <c r="AY1035" s="1083" t="str">
        <f t="shared" si="500"/>
        <v>ERB</v>
      </c>
      <c r="AZ1035" s="1083" t="str">
        <f t="shared" si="500"/>
        <v>GRB</v>
      </c>
      <c r="BA1035" s="1083" t="str">
        <f t="shared" si="500"/>
        <v>Non-Op</v>
      </c>
      <c r="BC1035" s="623"/>
      <c r="BD1035" s="623"/>
      <c r="BF1035" s="623"/>
      <c r="BG1035" s="623"/>
      <c r="BH1035" s="623"/>
      <c r="BI1035" s="623"/>
      <c r="BJ1035" s="623"/>
      <c r="BK1035" s="623"/>
      <c r="BL1035" s="623"/>
      <c r="BN1035" s="634"/>
    </row>
    <row r="1036" spans="1:66" s="638" customFormat="1" ht="12" customHeight="1">
      <c r="A1036" s="655" t="s">
        <v>2271</v>
      </c>
      <c r="B1036" s="652" t="s">
        <v>2271</v>
      </c>
      <c r="C1036" s="639" t="s">
        <v>2272</v>
      </c>
      <c r="D1036" s="640" t="s">
        <v>3098</v>
      </c>
      <c r="E1036" s="640"/>
      <c r="F1036" s="665">
        <v>43252</v>
      </c>
      <c r="G1036" s="656"/>
      <c r="H1036" s="1168">
        <v>1231475.3600000001</v>
      </c>
      <c r="I1036" s="1168">
        <v>1729213.18</v>
      </c>
      <c r="J1036" s="1168">
        <v>1590153.82</v>
      </c>
      <c r="K1036" s="1168">
        <v>1447471.8</v>
      </c>
      <c r="L1036" s="1168">
        <v>1308546.51</v>
      </c>
      <c r="M1036" s="1168">
        <v>1165492.81</v>
      </c>
      <c r="N1036" s="1168">
        <v>1052043.3600000001</v>
      </c>
      <c r="O1036" s="1168">
        <v>956130.34</v>
      </c>
      <c r="P1036" s="1168">
        <v>846603.99</v>
      </c>
      <c r="Q1036" s="1168">
        <v>360581.84</v>
      </c>
      <c r="R1036" s="1168">
        <v>236452.97</v>
      </c>
      <c r="S1036" s="1168">
        <v>140250.01999999999</v>
      </c>
      <c r="T1036" s="1168">
        <v>340087.64</v>
      </c>
      <c r="U1036" s="607"/>
      <c r="V1036" s="607">
        <f t="shared" si="502"/>
        <v>968226.84500000009</v>
      </c>
      <c r="W1036" s="1090"/>
      <c r="X1036" s="1091"/>
      <c r="Y1036" s="591">
        <f t="shared" si="523"/>
        <v>340087.64</v>
      </c>
      <c r="Z1036" s="899">
        <f t="shared" si="523"/>
        <v>0</v>
      </c>
      <c r="AA1036" s="899">
        <f t="shared" si="523"/>
        <v>0</v>
      </c>
      <c r="AB1036" s="1080">
        <f t="shared" si="509"/>
        <v>0</v>
      </c>
      <c r="AC1036" s="1079">
        <f t="shared" si="510"/>
        <v>0</v>
      </c>
      <c r="AD1036" s="899">
        <f t="shared" si="525"/>
        <v>0</v>
      </c>
      <c r="AE1036" s="903">
        <f t="shared" si="517"/>
        <v>0</v>
      </c>
      <c r="AF1036" s="1080">
        <f t="shared" si="518"/>
        <v>0</v>
      </c>
      <c r="AG1036" s="1081">
        <f t="shared" si="511"/>
        <v>0</v>
      </c>
      <c r="AH1036" s="1079">
        <f t="shared" si="512"/>
        <v>0</v>
      </c>
      <c r="AI1036" s="901">
        <f t="shared" si="506"/>
        <v>968226.84500000009</v>
      </c>
      <c r="AJ1036" s="899">
        <f t="shared" si="506"/>
        <v>0</v>
      </c>
      <c r="AK1036" s="899">
        <f t="shared" si="506"/>
        <v>0</v>
      </c>
      <c r="AL1036" s="1080">
        <f t="shared" si="513"/>
        <v>0</v>
      </c>
      <c r="AM1036" s="1079">
        <f t="shared" si="514"/>
        <v>0</v>
      </c>
      <c r="AN1036" s="899">
        <f t="shared" si="507"/>
        <v>0</v>
      </c>
      <c r="AO1036" s="899">
        <f t="shared" si="508"/>
        <v>0</v>
      </c>
      <c r="AP1036" s="899">
        <f t="shared" si="515"/>
        <v>0</v>
      </c>
      <c r="AQ1036" s="1081">
        <f t="shared" si="519"/>
        <v>0</v>
      </c>
      <c r="AR1036" s="1079">
        <f t="shared" si="504"/>
        <v>0</v>
      </c>
      <c r="AS1036" s="153"/>
      <c r="AT1036" s="1082"/>
      <c r="AU1036" s="523"/>
      <c r="AV1036" s="1083" t="str">
        <f t="shared" si="505"/>
        <v>CA</v>
      </c>
      <c r="AW1036" s="1083" t="str">
        <f t="shared" si="505"/>
        <v>CL</v>
      </c>
      <c r="AX1036" s="1083" t="str">
        <f t="shared" si="505"/>
        <v>AIC</v>
      </c>
      <c r="AY1036" s="1083" t="str">
        <f t="shared" si="500"/>
        <v>ERB</v>
      </c>
      <c r="AZ1036" s="1083" t="str">
        <f t="shared" si="500"/>
        <v>GRB</v>
      </c>
      <c r="BA1036" s="1083" t="str">
        <f t="shared" si="500"/>
        <v>Non-Op</v>
      </c>
      <c r="BC1036" s="623"/>
      <c r="BD1036" s="623"/>
      <c r="BF1036" s="623"/>
      <c r="BG1036" s="623"/>
      <c r="BH1036" s="623"/>
      <c r="BI1036" s="623"/>
      <c r="BJ1036" s="623"/>
      <c r="BK1036" s="623"/>
      <c r="BL1036" s="623"/>
      <c r="BN1036" s="634"/>
    </row>
    <row r="1037" spans="1:66" s="638" customFormat="1" ht="12" customHeight="1">
      <c r="A1037" s="655" t="s">
        <v>3211</v>
      </c>
      <c r="B1037" s="652" t="s">
        <v>3211</v>
      </c>
      <c r="C1037" s="639" t="s">
        <v>2273</v>
      </c>
      <c r="D1037" s="640" t="s">
        <v>3097</v>
      </c>
      <c r="E1037" s="640"/>
      <c r="F1037" s="670"/>
      <c r="G1037" s="656"/>
      <c r="H1037" s="1168">
        <v>0</v>
      </c>
      <c r="I1037" s="1168">
        <v>0</v>
      </c>
      <c r="J1037" s="1168">
        <v>0</v>
      </c>
      <c r="K1037" s="1168">
        <v>0</v>
      </c>
      <c r="L1037" s="1168">
        <v>0</v>
      </c>
      <c r="M1037" s="1168">
        <v>0</v>
      </c>
      <c r="N1037" s="1168">
        <v>0</v>
      </c>
      <c r="O1037" s="1168">
        <v>0</v>
      </c>
      <c r="P1037" s="1168">
        <v>0</v>
      </c>
      <c r="Q1037" s="1168">
        <v>0</v>
      </c>
      <c r="R1037" s="1168">
        <v>0</v>
      </c>
      <c r="S1037" s="1168">
        <v>0</v>
      </c>
      <c r="T1037" s="1168">
        <v>0</v>
      </c>
      <c r="U1037" s="607"/>
      <c r="V1037" s="607">
        <f t="shared" si="502"/>
        <v>0</v>
      </c>
      <c r="W1037" s="1084" t="s">
        <v>2274</v>
      </c>
      <c r="X1037" s="1085" t="s">
        <v>2275</v>
      </c>
      <c r="Y1037" s="591">
        <f t="shared" si="523"/>
        <v>0</v>
      </c>
      <c r="Z1037" s="899">
        <f t="shared" si="523"/>
        <v>0</v>
      </c>
      <c r="AA1037" s="899">
        <f t="shared" si="523"/>
        <v>0</v>
      </c>
      <c r="AB1037" s="1080">
        <f t="shared" si="509"/>
        <v>0</v>
      </c>
      <c r="AC1037" s="1079">
        <f t="shared" si="510"/>
        <v>0</v>
      </c>
      <c r="AD1037" s="899">
        <f t="shared" si="525"/>
        <v>0</v>
      </c>
      <c r="AE1037" s="903">
        <f t="shared" si="517"/>
        <v>0</v>
      </c>
      <c r="AF1037" s="1080">
        <f t="shared" si="518"/>
        <v>0</v>
      </c>
      <c r="AG1037" s="1081">
        <f t="shared" si="511"/>
        <v>0</v>
      </c>
      <c r="AH1037" s="1079">
        <f t="shared" si="512"/>
        <v>0</v>
      </c>
      <c r="AI1037" s="901">
        <f t="shared" si="506"/>
        <v>0</v>
      </c>
      <c r="AJ1037" s="899">
        <f t="shared" si="506"/>
        <v>0</v>
      </c>
      <c r="AK1037" s="899">
        <f t="shared" si="506"/>
        <v>0</v>
      </c>
      <c r="AL1037" s="1080">
        <f t="shared" si="513"/>
        <v>0</v>
      </c>
      <c r="AM1037" s="1079">
        <f t="shared" si="514"/>
        <v>0</v>
      </c>
      <c r="AN1037" s="899">
        <f t="shared" si="507"/>
        <v>0</v>
      </c>
      <c r="AO1037" s="899">
        <f t="shared" si="508"/>
        <v>0</v>
      </c>
      <c r="AP1037" s="899">
        <f t="shared" si="515"/>
        <v>0</v>
      </c>
      <c r="AQ1037" s="1081">
        <f t="shared" si="516"/>
        <v>0</v>
      </c>
      <c r="AR1037" s="1079">
        <f t="shared" si="504"/>
        <v>0</v>
      </c>
      <c r="AS1037" s="153"/>
      <c r="AT1037" s="1082"/>
      <c r="AU1037" s="523"/>
      <c r="AV1037" s="1083" t="str">
        <f t="shared" si="505"/>
        <v>CA</v>
      </c>
      <c r="AW1037" s="1083" t="str">
        <f t="shared" si="505"/>
        <v>CL</v>
      </c>
      <c r="AX1037" s="1083" t="str">
        <f t="shared" si="505"/>
        <v>AIC</v>
      </c>
      <c r="AY1037" s="1083" t="str">
        <f t="shared" si="500"/>
        <v>ERB</v>
      </c>
      <c r="AZ1037" s="1083" t="str">
        <f t="shared" si="500"/>
        <v>GRB</v>
      </c>
      <c r="BA1037" s="1083" t="str">
        <f t="shared" si="500"/>
        <v>Non-Op</v>
      </c>
      <c r="BC1037" s="623"/>
      <c r="BD1037" s="623"/>
      <c r="BF1037" s="623"/>
      <c r="BG1037" s="623"/>
      <c r="BH1037" s="623"/>
      <c r="BI1037" s="623"/>
      <c r="BJ1037" s="623"/>
      <c r="BK1037" s="623"/>
      <c r="BL1037" s="623"/>
      <c r="BN1037" s="634"/>
    </row>
    <row r="1038" spans="1:66" s="638" customFormat="1" ht="12" customHeight="1">
      <c r="A1038" s="655">
        <v>19003011</v>
      </c>
      <c r="B1038" s="652" t="s">
        <v>4261</v>
      </c>
      <c r="C1038" s="639" t="s">
        <v>2276</v>
      </c>
      <c r="D1038" s="640" t="s">
        <v>1382</v>
      </c>
      <c r="E1038" s="640"/>
      <c r="F1038" s="670"/>
      <c r="G1038" s="656"/>
      <c r="H1038" s="1168">
        <v>193459.84</v>
      </c>
      <c r="I1038" s="1168">
        <v>193459.84</v>
      </c>
      <c r="J1038" s="1168">
        <v>193459.84</v>
      </c>
      <c r="K1038" s="1168">
        <v>193459.84</v>
      </c>
      <c r="L1038" s="1168">
        <v>193459.84</v>
      </c>
      <c r="M1038" s="1168">
        <v>193459.84</v>
      </c>
      <c r="N1038" s="1168">
        <v>193459.84</v>
      </c>
      <c r="O1038" s="1168">
        <v>193459.84</v>
      </c>
      <c r="P1038" s="1168">
        <v>193459.84</v>
      </c>
      <c r="Q1038" s="1168">
        <v>-0.16</v>
      </c>
      <c r="R1038" s="1168">
        <v>-0.16</v>
      </c>
      <c r="S1038" s="1168">
        <v>-0.16</v>
      </c>
      <c r="T1038" s="1168">
        <v>0</v>
      </c>
      <c r="U1038" s="607"/>
      <c r="V1038" s="607">
        <f t="shared" si="502"/>
        <v>137034.01333333337</v>
      </c>
      <c r="W1038" s="1084" t="s">
        <v>2277</v>
      </c>
      <c r="X1038" s="1085"/>
      <c r="Y1038" s="591">
        <f t="shared" si="523"/>
        <v>0</v>
      </c>
      <c r="Z1038" s="899">
        <f t="shared" si="523"/>
        <v>0</v>
      </c>
      <c r="AA1038" s="899">
        <f t="shared" si="523"/>
        <v>0</v>
      </c>
      <c r="AB1038" s="1080">
        <f t="shared" si="509"/>
        <v>0</v>
      </c>
      <c r="AC1038" s="1079">
        <f t="shared" si="510"/>
        <v>0</v>
      </c>
      <c r="AD1038" s="899">
        <f t="shared" si="525"/>
        <v>0</v>
      </c>
      <c r="AE1038" s="903">
        <f t="shared" si="517"/>
        <v>0</v>
      </c>
      <c r="AF1038" s="1080">
        <f t="shared" si="518"/>
        <v>0</v>
      </c>
      <c r="AG1038" s="1081">
        <f t="shared" si="511"/>
        <v>0</v>
      </c>
      <c r="AH1038" s="1079">
        <f t="shared" si="512"/>
        <v>0</v>
      </c>
      <c r="AI1038" s="901">
        <f t="shared" si="506"/>
        <v>0</v>
      </c>
      <c r="AJ1038" s="899">
        <f t="shared" si="506"/>
        <v>0</v>
      </c>
      <c r="AK1038" s="899">
        <f t="shared" si="506"/>
        <v>0</v>
      </c>
      <c r="AL1038" s="1080">
        <f t="shared" si="513"/>
        <v>137034.01333333337</v>
      </c>
      <c r="AM1038" s="1079">
        <f t="shared" si="514"/>
        <v>0</v>
      </c>
      <c r="AN1038" s="899">
        <f t="shared" si="507"/>
        <v>137034.01333333337</v>
      </c>
      <c r="AO1038" s="899">
        <f t="shared" si="508"/>
        <v>0</v>
      </c>
      <c r="AP1038" s="899">
        <f t="shared" si="515"/>
        <v>0</v>
      </c>
      <c r="AQ1038" s="1081">
        <f t="shared" si="516"/>
        <v>137034.01333333337</v>
      </c>
      <c r="AR1038" s="1079">
        <f t="shared" si="504"/>
        <v>0</v>
      </c>
      <c r="AS1038" s="153"/>
      <c r="AT1038" s="1082" t="s">
        <v>2787</v>
      </c>
      <c r="AU1038" s="523"/>
      <c r="AV1038" s="1083" t="str">
        <f t="shared" si="505"/>
        <v>CA</v>
      </c>
      <c r="AW1038" s="1083" t="str">
        <f t="shared" si="505"/>
        <v>CL</v>
      </c>
      <c r="AX1038" s="1083" t="str">
        <f t="shared" si="505"/>
        <v>AIC</v>
      </c>
      <c r="AY1038" s="1083" t="str">
        <f t="shared" si="500"/>
        <v>ERB</v>
      </c>
      <c r="AZ1038" s="1083" t="str">
        <f t="shared" si="500"/>
        <v>GRB</v>
      </c>
      <c r="BA1038" s="1083" t="str">
        <f t="shared" si="500"/>
        <v>Non-Op</v>
      </c>
      <c r="BC1038" s="623"/>
      <c r="BD1038" s="623"/>
      <c r="BF1038" s="623"/>
      <c r="BG1038" s="623"/>
      <c r="BH1038" s="623"/>
      <c r="BI1038" s="623"/>
      <c r="BJ1038" s="623"/>
      <c r="BK1038" s="623"/>
      <c r="BL1038" s="623"/>
      <c r="BN1038" s="634"/>
    </row>
    <row r="1039" spans="1:66" s="638" customFormat="1" ht="12" customHeight="1">
      <c r="A1039" s="655">
        <v>19003021</v>
      </c>
      <c r="B1039" s="652" t="s">
        <v>4262</v>
      </c>
      <c r="C1039" s="639" t="s">
        <v>2278</v>
      </c>
      <c r="D1039" s="640" t="s">
        <v>1382</v>
      </c>
      <c r="E1039" s="640"/>
      <c r="F1039" s="670"/>
      <c r="G1039" s="656"/>
      <c r="H1039" s="1168">
        <v>56004.06</v>
      </c>
      <c r="I1039" s="1168">
        <v>56004.06</v>
      </c>
      <c r="J1039" s="1168">
        <v>56004.06</v>
      </c>
      <c r="K1039" s="1168">
        <v>56004.06</v>
      </c>
      <c r="L1039" s="1168">
        <v>56004.06</v>
      </c>
      <c r="M1039" s="1168">
        <v>56004.06</v>
      </c>
      <c r="N1039" s="1168">
        <v>56004.06</v>
      </c>
      <c r="O1039" s="1168">
        <v>56004.06</v>
      </c>
      <c r="P1039" s="1168">
        <v>56004.06</v>
      </c>
      <c r="Q1039" s="1168">
        <v>0.06</v>
      </c>
      <c r="R1039" s="1168">
        <v>0.06</v>
      </c>
      <c r="S1039" s="1168">
        <v>0.06</v>
      </c>
      <c r="T1039" s="1168">
        <v>0</v>
      </c>
      <c r="U1039" s="607"/>
      <c r="V1039" s="607">
        <f t="shared" si="502"/>
        <v>39669.557499999995</v>
      </c>
      <c r="W1039" s="1084" t="s">
        <v>2277</v>
      </c>
      <c r="X1039" s="1085"/>
      <c r="Y1039" s="591">
        <f t="shared" si="523"/>
        <v>0</v>
      </c>
      <c r="Z1039" s="899">
        <f t="shared" si="523"/>
        <v>0</v>
      </c>
      <c r="AA1039" s="899">
        <f t="shared" si="523"/>
        <v>0</v>
      </c>
      <c r="AB1039" s="1080">
        <f t="shared" si="509"/>
        <v>0</v>
      </c>
      <c r="AC1039" s="1079">
        <f t="shared" si="510"/>
        <v>0</v>
      </c>
      <c r="AD1039" s="899">
        <f t="shared" si="525"/>
        <v>0</v>
      </c>
      <c r="AE1039" s="903">
        <f t="shared" si="517"/>
        <v>0</v>
      </c>
      <c r="AF1039" s="1080">
        <f t="shared" si="518"/>
        <v>0</v>
      </c>
      <c r="AG1039" s="1081">
        <f t="shared" si="511"/>
        <v>0</v>
      </c>
      <c r="AH1039" s="1079">
        <f t="shared" si="512"/>
        <v>0</v>
      </c>
      <c r="AI1039" s="901">
        <f t="shared" ref="AI1039:AK1060" si="529">IF($D1039=AI$5,$V1039,0)</f>
        <v>0</v>
      </c>
      <c r="AJ1039" s="899">
        <f t="shared" si="529"/>
        <v>0</v>
      </c>
      <c r="AK1039" s="899">
        <f t="shared" si="529"/>
        <v>0</v>
      </c>
      <c r="AL1039" s="1080">
        <f t="shared" si="513"/>
        <v>39669.557499999995</v>
      </c>
      <c r="AM1039" s="1079">
        <f t="shared" si="514"/>
        <v>0</v>
      </c>
      <c r="AN1039" s="899">
        <f t="shared" si="507"/>
        <v>39669.557499999995</v>
      </c>
      <c r="AO1039" s="899">
        <f t="shared" si="508"/>
        <v>0</v>
      </c>
      <c r="AP1039" s="899">
        <f t="shared" si="515"/>
        <v>0</v>
      </c>
      <c r="AQ1039" s="1081">
        <f t="shared" si="516"/>
        <v>39669.557499999995</v>
      </c>
      <c r="AR1039" s="1079">
        <f t="shared" si="504"/>
        <v>0</v>
      </c>
      <c r="AS1039" s="153"/>
      <c r="AT1039" s="1082" t="s">
        <v>2787</v>
      </c>
      <c r="AU1039" s="523"/>
      <c r="AV1039" s="1083" t="str">
        <f t="shared" si="505"/>
        <v>CA</v>
      </c>
      <c r="AW1039" s="1083" t="str">
        <f t="shared" si="505"/>
        <v>CL</v>
      </c>
      <c r="AX1039" s="1083" t="str">
        <f t="shared" si="505"/>
        <v>AIC</v>
      </c>
      <c r="AY1039" s="1083" t="str">
        <f t="shared" si="500"/>
        <v>ERB</v>
      </c>
      <c r="AZ1039" s="1083" t="str">
        <f t="shared" si="500"/>
        <v>GRB</v>
      </c>
      <c r="BA1039" s="1083" t="str">
        <f t="shared" si="500"/>
        <v>Non-Op</v>
      </c>
      <c r="BC1039" s="623"/>
      <c r="BD1039" s="623"/>
      <c r="BF1039" s="623"/>
      <c r="BG1039" s="623"/>
      <c r="BH1039" s="623"/>
      <c r="BI1039" s="623"/>
      <c r="BJ1039" s="623"/>
      <c r="BK1039" s="623"/>
      <c r="BL1039" s="623"/>
      <c r="BN1039" s="634"/>
    </row>
    <row r="1040" spans="1:66" s="638" customFormat="1" ht="12" customHeight="1">
      <c r="A1040" s="979">
        <v>19003031</v>
      </c>
      <c r="B1040" s="656" t="s">
        <v>4263</v>
      </c>
      <c r="C1040" s="639" t="s">
        <v>2279</v>
      </c>
      <c r="D1040" s="640" t="s">
        <v>1384</v>
      </c>
      <c r="E1040" s="640"/>
      <c r="F1040" s="670"/>
      <c r="G1040" s="656"/>
      <c r="H1040" s="1168">
        <v>0</v>
      </c>
      <c r="I1040" s="1168">
        <v>0</v>
      </c>
      <c r="J1040" s="1168">
        <v>0</v>
      </c>
      <c r="K1040" s="1168">
        <v>0</v>
      </c>
      <c r="L1040" s="1168">
        <v>0</v>
      </c>
      <c r="M1040" s="1168">
        <v>0</v>
      </c>
      <c r="N1040" s="1168">
        <v>0</v>
      </c>
      <c r="O1040" s="1168">
        <v>0</v>
      </c>
      <c r="P1040" s="1168">
        <v>0</v>
      </c>
      <c r="Q1040" s="1168">
        <v>0</v>
      </c>
      <c r="R1040" s="1168">
        <v>0</v>
      </c>
      <c r="S1040" s="1168">
        <v>0</v>
      </c>
      <c r="T1040" s="1168">
        <v>0</v>
      </c>
      <c r="U1040" s="607"/>
      <c r="V1040" s="607">
        <f t="shared" si="502"/>
        <v>0</v>
      </c>
      <c r="W1040" s="1084"/>
      <c r="X1040" s="1085"/>
      <c r="Y1040" s="591">
        <f t="shared" si="523"/>
        <v>0</v>
      </c>
      <c r="Z1040" s="899">
        <f t="shared" si="523"/>
        <v>0</v>
      </c>
      <c r="AA1040" s="899">
        <f t="shared" si="523"/>
        <v>0</v>
      </c>
      <c r="AB1040" s="1080">
        <f t="shared" si="509"/>
        <v>0</v>
      </c>
      <c r="AC1040" s="1079">
        <f t="shared" si="510"/>
        <v>0</v>
      </c>
      <c r="AD1040" s="899">
        <f t="shared" si="525"/>
        <v>0</v>
      </c>
      <c r="AE1040" s="903">
        <f t="shared" si="517"/>
        <v>0</v>
      </c>
      <c r="AF1040" s="1080">
        <f t="shared" si="518"/>
        <v>0</v>
      </c>
      <c r="AG1040" s="1081">
        <f t="shared" si="511"/>
        <v>0</v>
      </c>
      <c r="AH1040" s="1079">
        <f t="shared" si="512"/>
        <v>0</v>
      </c>
      <c r="AI1040" s="901">
        <f t="shared" si="529"/>
        <v>0</v>
      </c>
      <c r="AJ1040" s="899">
        <f t="shared" si="529"/>
        <v>0</v>
      </c>
      <c r="AK1040" s="899">
        <f t="shared" si="529"/>
        <v>0</v>
      </c>
      <c r="AL1040" s="1080">
        <f t="shared" si="513"/>
        <v>0</v>
      </c>
      <c r="AM1040" s="1079">
        <f t="shared" si="514"/>
        <v>0</v>
      </c>
      <c r="AN1040" s="899">
        <f t="shared" si="507"/>
        <v>0</v>
      </c>
      <c r="AO1040" s="899">
        <f t="shared" si="508"/>
        <v>0</v>
      </c>
      <c r="AP1040" s="899">
        <f t="shared" si="515"/>
        <v>0</v>
      </c>
      <c r="AQ1040" s="1081">
        <f t="shared" si="516"/>
        <v>0</v>
      </c>
      <c r="AR1040" s="1079">
        <f t="shared" si="504"/>
        <v>0</v>
      </c>
      <c r="AS1040" s="153"/>
      <c r="AT1040" s="1082" t="s">
        <v>2782</v>
      </c>
      <c r="AU1040" s="523"/>
      <c r="AV1040" s="1083" t="str">
        <f t="shared" si="505"/>
        <v>CA</v>
      </c>
      <c r="AW1040" s="1083" t="str">
        <f t="shared" si="505"/>
        <v>CL</v>
      </c>
      <c r="AX1040" s="1083" t="str">
        <f t="shared" si="505"/>
        <v>AIC</v>
      </c>
      <c r="AY1040" s="1083" t="str">
        <f t="shared" si="500"/>
        <v>ERB</v>
      </c>
      <c r="AZ1040" s="1083" t="str">
        <f t="shared" si="500"/>
        <v>GRB</v>
      </c>
      <c r="BA1040" s="1083" t="str">
        <f t="shared" si="500"/>
        <v>Non-Op</v>
      </c>
      <c r="BC1040" s="623"/>
      <c r="BD1040" s="623"/>
      <c r="BF1040" s="623"/>
      <c r="BG1040" s="623"/>
      <c r="BH1040" s="623"/>
      <c r="BI1040" s="623"/>
      <c r="BJ1040" s="623"/>
      <c r="BK1040" s="623"/>
      <c r="BL1040" s="623"/>
      <c r="BN1040" s="634"/>
    </row>
    <row r="1041" spans="1:66" s="638" customFormat="1" ht="12" customHeight="1">
      <c r="A1041" s="979">
        <v>19003032</v>
      </c>
      <c r="B1041" s="656" t="s">
        <v>4264</v>
      </c>
      <c r="C1041" s="639" t="s">
        <v>2280</v>
      </c>
      <c r="D1041" s="640" t="s">
        <v>1384</v>
      </c>
      <c r="E1041" s="640"/>
      <c r="F1041" s="670"/>
      <c r="G1041" s="656"/>
      <c r="H1041" s="1168">
        <v>0</v>
      </c>
      <c r="I1041" s="1168">
        <v>0</v>
      </c>
      <c r="J1041" s="1168">
        <v>0</v>
      </c>
      <c r="K1041" s="1168">
        <v>0</v>
      </c>
      <c r="L1041" s="1168">
        <v>0</v>
      </c>
      <c r="M1041" s="1168">
        <v>0</v>
      </c>
      <c r="N1041" s="1168">
        <v>450769.31</v>
      </c>
      <c r="O1041" s="1168">
        <v>0</v>
      </c>
      <c r="P1041" s="1168">
        <v>0</v>
      </c>
      <c r="Q1041" s="1168">
        <v>871315.5</v>
      </c>
      <c r="R1041" s="1168">
        <v>1582822.98</v>
      </c>
      <c r="S1041" s="1168">
        <v>1199014.58</v>
      </c>
      <c r="T1041" s="1168">
        <v>1680565.45</v>
      </c>
      <c r="U1041" s="607"/>
      <c r="V1041" s="607">
        <f t="shared" si="502"/>
        <v>412017.09125</v>
      </c>
      <c r="W1041" s="1084"/>
      <c r="X1041" s="1085"/>
      <c r="Y1041" s="591">
        <f t="shared" si="523"/>
        <v>0</v>
      </c>
      <c r="Z1041" s="899">
        <f t="shared" si="523"/>
        <v>0</v>
      </c>
      <c r="AA1041" s="899">
        <f t="shared" si="523"/>
        <v>0</v>
      </c>
      <c r="AB1041" s="1080">
        <f t="shared" si="509"/>
        <v>1680565.45</v>
      </c>
      <c r="AC1041" s="1079">
        <f t="shared" si="510"/>
        <v>0</v>
      </c>
      <c r="AD1041" s="899">
        <f t="shared" si="525"/>
        <v>0</v>
      </c>
      <c r="AE1041" s="903">
        <f t="shared" si="517"/>
        <v>0</v>
      </c>
      <c r="AF1041" s="1080">
        <f t="shared" si="518"/>
        <v>1680565.45</v>
      </c>
      <c r="AG1041" s="1081">
        <f t="shared" si="511"/>
        <v>1680565.45</v>
      </c>
      <c r="AH1041" s="1079">
        <f t="shared" si="512"/>
        <v>0</v>
      </c>
      <c r="AI1041" s="901">
        <f t="shared" si="529"/>
        <v>0</v>
      </c>
      <c r="AJ1041" s="899">
        <f t="shared" si="529"/>
        <v>0</v>
      </c>
      <c r="AK1041" s="899">
        <f t="shared" si="529"/>
        <v>0</v>
      </c>
      <c r="AL1041" s="1080">
        <f t="shared" si="513"/>
        <v>412017.09125</v>
      </c>
      <c r="AM1041" s="1079">
        <f t="shared" si="514"/>
        <v>0</v>
      </c>
      <c r="AN1041" s="899">
        <f t="shared" si="507"/>
        <v>0</v>
      </c>
      <c r="AO1041" s="899">
        <f t="shared" si="508"/>
        <v>0</v>
      </c>
      <c r="AP1041" s="899">
        <f t="shared" si="515"/>
        <v>412017.09125</v>
      </c>
      <c r="AQ1041" s="1081">
        <f t="shared" si="516"/>
        <v>412017.09125</v>
      </c>
      <c r="AR1041" s="1079">
        <f t="shared" si="504"/>
        <v>0</v>
      </c>
      <c r="AS1041" s="153"/>
      <c r="AT1041" s="1082" t="s">
        <v>2782</v>
      </c>
      <c r="AU1041" s="523"/>
      <c r="AV1041" s="1083" t="str">
        <f t="shared" si="505"/>
        <v>CA</v>
      </c>
      <c r="AW1041" s="1083" t="str">
        <f t="shared" si="505"/>
        <v>CL</v>
      </c>
      <c r="AX1041" s="1083" t="str">
        <f t="shared" si="505"/>
        <v>AIC</v>
      </c>
      <c r="AY1041" s="1083" t="str">
        <f t="shared" si="500"/>
        <v>ERB</v>
      </c>
      <c r="AZ1041" s="1083" t="str">
        <f t="shared" si="500"/>
        <v>GRB</v>
      </c>
      <c r="BA1041" s="1083" t="str">
        <f t="shared" si="500"/>
        <v>Non-Op</v>
      </c>
      <c r="BC1041" s="623"/>
      <c r="BD1041" s="623"/>
      <c r="BF1041" s="623"/>
      <c r="BG1041" s="623"/>
      <c r="BH1041" s="623"/>
      <c r="BI1041" s="623"/>
      <c r="BJ1041" s="623"/>
      <c r="BK1041" s="623"/>
      <c r="BL1041" s="623"/>
      <c r="BN1041" s="634"/>
    </row>
    <row r="1042" spans="1:66" s="638" customFormat="1" ht="12" customHeight="1">
      <c r="A1042" s="979">
        <v>19003041</v>
      </c>
      <c r="B1042" s="656" t="s">
        <v>4265</v>
      </c>
      <c r="C1042" s="639" t="s">
        <v>2281</v>
      </c>
      <c r="D1042" s="640" t="s">
        <v>1384</v>
      </c>
      <c r="E1042" s="640"/>
      <c r="F1042" s="670"/>
      <c r="G1042" s="656"/>
      <c r="H1042" s="1172">
        <v>0</v>
      </c>
      <c r="I1042" s="1172">
        <v>0</v>
      </c>
      <c r="J1042" s="1172">
        <v>0</v>
      </c>
      <c r="K1042" s="1172">
        <v>0</v>
      </c>
      <c r="L1042" s="1172">
        <v>0</v>
      </c>
      <c r="M1042" s="1172">
        <v>0</v>
      </c>
      <c r="N1042" s="1172">
        <v>0</v>
      </c>
      <c r="O1042" s="1172">
        <v>0</v>
      </c>
      <c r="P1042" s="1172">
        <v>0</v>
      </c>
      <c r="Q1042" s="1172">
        <v>0</v>
      </c>
      <c r="R1042" s="1172">
        <v>0</v>
      </c>
      <c r="S1042" s="1172">
        <v>0</v>
      </c>
      <c r="T1042" s="1172">
        <v>0</v>
      </c>
      <c r="U1042" s="607"/>
      <c r="V1042" s="607">
        <f t="shared" si="502"/>
        <v>0</v>
      </c>
      <c r="W1042" s="1096"/>
      <c r="X1042" s="1097"/>
      <c r="Y1042" s="591">
        <f t="shared" si="523"/>
        <v>0</v>
      </c>
      <c r="Z1042" s="899">
        <f t="shared" si="523"/>
        <v>0</v>
      </c>
      <c r="AA1042" s="899">
        <f t="shared" si="523"/>
        <v>0</v>
      </c>
      <c r="AB1042" s="1080">
        <f t="shared" si="509"/>
        <v>0</v>
      </c>
      <c r="AC1042" s="1079">
        <f t="shared" si="510"/>
        <v>0</v>
      </c>
      <c r="AD1042" s="899">
        <f t="shared" si="525"/>
        <v>0</v>
      </c>
      <c r="AE1042" s="903">
        <f t="shared" si="517"/>
        <v>0</v>
      </c>
      <c r="AF1042" s="1080">
        <f t="shared" si="518"/>
        <v>0</v>
      </c>
      <c r="AG1042" s="1081">
        <f t="shared" si="511"/>
        <v>0</v>
      </c>
      <c r="AH1042" s="1079">
        <f t="shared" si="512"/>
        <v>0</v>
      </c>
      <c r="AI1042" s="901">
        <f t="shared" si="529"/>
        <v>0</v>
      </c>
      <c r="AJ1042" s="899">
        <f t="shared" si="529"/>
        <v>0</v>
      </c>
      <c r="AK1042" s="899">
        <f t="shared" si="529"/>
        <v>0</v>
      </c>
      <c r="AL1042" s="1080">
        <f t="shared" si="513"/>
        <v>0</v>
      </c>
      <c r="AM1042" s="1079">
        <f t="shared" si="514"/>
        <v>0</v>
      </c>
      <c r="AN1042" s="899">
        <f t="shared" si="507"/>
        <v>0</v>
      </c>
      <c r="AO1042" s="899">
        <f t="shared" si="508"/>
        <v>0</v>
      </c>
      <c r="AP1042" s="899">
        <f t="shared" si="515"/>
        <v>0</v>
      </c>
      <c r="AQ1042" s="1081">
        <f t="shared" si="516"/>
        <v>0</v>
      </c>
      <c r="AR1042" s="1079">
        <f t="shared" si="504"/>
        <v>0</v>
      </c>
      <c r="AS1042" s="153"/>
      <c r="AT1042" s="1082"/>
      <c r="AU1042" s="523"/>
      <c r="AV1042" s="1083" t="str">
        <f t="shared" si="505"/>
        <v>CA</v>
      </c>
      <c r="AW1042" s="1083" t="str">
        <f t="shared" si="505"/>
        <v>CL</v>
      </c>
      <c r="AX1042" s="1083" t="str">
        <f t="shared" si="505"/>
        <v>AIC</v>
      </c>
      <c r="AY1042" s="1083" t="str">
        <f t="shared" si="500"/>
        <v>ERB</v>
      </c>
      <c r="AZ1042" s="1083" t="str">
        <f t="shared" si="500"/>
        <v>GRB</v>
      </c>
      <c r="BA1042" s="1083" t="str">
        <f t="shared" si="500"/>
        <v>Non-Op</v>
      </c>
      <c r="BC1042" s="623"/>
      <c r="BD1042" s="623"/>
      <c r="BF1042" s="623"/>
      <c r="BG1042" s="623"/>
      <c r="BH1042" s="623"/>
      <c r="BI1042" s="623"/>
      <c r="BJ1042" s="623"/>
      <c r="BK1042" s="623"/>
      <c r="BL1042" s="623"/>
      <c r="BN1042" s="634"/>
    </row>
    <row r="1043" spans="1:66" s="638" customFormat="1" ht="12" customHeight="1">
      <c r="A1043" s="655">
        <v>19003042</v>
      </c>
      <c r="B1043" s="652" t="s">
        <v>4266</v>
      </c>
      <c r="C1043" s="639" t="s">
        <v>2282</v>
      </c>
      <c r="D1043" s="640" t="s">
        <v>1384</v>
      </c>
      <c r="E1043" s="640"/>
      <c r="F1043" s="670"/>
      <c r="G1043" s="656"/>
      <c r="H1043" s="1172">
        <v>0</v>
      </c>
      <c r="I1043" s="1172">
        <v>0</v>
      </c>
      <c r="J1043" s="1172">
        <v>0</v>
      </c>
      <c r="K1043" s="1172">
        <v>0</v>
      </c>
      <c r="L1043" s="1172">
        <v>0</v>
      </c>
      <c r="M1043" s="1172">
        <v>0</v>
      </c>
      <c r="N1043" s="1172">
        <v>0</v>
      </c>
      <c r="O1043" s="1172">
        <v>0</v>
      </c>
      <c r="P1043" s="1172">
        <v>0</v>
      </c>
      <c r="Q1043" s="1172">
        <v>0</v>
      </c>
      <c r="R1043" s="1172">
        <v>0</v>
      </c>
      <c r="S1043" s="1172">
        <v>0</v>
      </c>
      <c r="T1043" s="1172">
        <v>0</v>
      </c>
      <c r="U1043" s="607"/>
      <c r="V1043" s="607">
        <f t="shared" si="502"/>
        <v>0</v>
      </c>
      <c r="W1043" s="1096"/>
      <c r="X1043" s="1097"/>
      <c r="Y1043" s="591">
        <f t="shared" si="523"/>
        <v>0</v>
      </c>
      <c r="Z1043" s="899">
        <f t="shared" si="523"/>
        <v>0</v>
      </c>
      <c r="AA1043" s="899">
        <f t="shared" si="523"/>
        <v>0</v>
      </c>
      <c r="AB1043" s="1080">
        <f t="shared" si="509"/>
        <v>0</v>
      </c>
      <c r="AC1043" s="1079">
        <f t="shared" si="510"/>
        <v>0</v>
      </c>
      <c r="AD1043" s="899">
        <f t="shared" si="525"/>
        <v>0</v>
      </c>
      <c r="AE1043" s="903">
        <f t="shared" si="517"/>
        <v>0</v>
      </c>
      <c r="AF1043" s="1080">
        <f t="shared" si="518"/>
        <v>0</v>
      </c>
      <c r="AG1043" s="1081">
        <f t="shared" si="511"/>
        <v>0</v>
      </c>
      <c r="AH1043" s="1079">
        <f t="shared" si="512"/>
        <v>0</v>
      </c>
      <c r="AI1043" s="901">
        <f t="shared" si="529"/>
        <v>0</v>
      </c>
      <c r="AJ1043" s="899">
        <f t="shared" si="529"/>
        <v>0</v>
      </c>
      <c r="AK1043" s="899">
        <f t="shared" si="529"/>
        <v>0</v>
      </c>
      <c r="AL1043" s="1080">
        <f t="shared" si="513"/>
        <v>0</v>
      </c>
      <c r="AM1043" s="1079">
        <f t="shared" si="514"/>
        <v>0</v>
      </c>
      <c r="AN1043" s="899">
        <f t="shared" si="507"/>
        <v>0</v>
      </c>
      <c r="AO1043" s="899">
        <f t="shared" si="508"/>
        <v>0</v>
      </c>
      <c r="AP1043" s="899">
        <f t="shared" si="515"/>
        <v>0</v>
      </c>
      <c r="AQ1043" s="1081">
        <f t="shared" si="516"/>
        <v>0</v>
      </c>
      <c r="AR1043" s="1079">
        <f t="shared" si="504"/>
        <v>0</v>
      </c>
      <c r="AS1043" s="153"/>
      <c r="AT1043" s="1082"/>
      <c r="AU1043" s="523"/>
      <c r="AV1043" s="1083" t="str">
        <f t="shared" si="505"/>
        <v>CA</v>
      </c>
      <c r="AW1043" s="1083" t="str">
        <f t="shared" si="505"/>
        <v>CL</v>
      </c>
      <c r="AX1043" s="1083" t="str">
        <f t="shared" si="505"/>
        <v>AIC</v>
      </c>
      <c r="AY1043" s="1083" t="str">
        <f t="shared" si="500"/>
        <v>ERB</v>
      </c>
      <c r="AZ1043" s="1083" t="str">
        <f t="shared" si="500"/>
        <v>GRB</v>
      </c>
      <c r="BA1043" s="1083" t="str">
        <f t="shared" si="500"/>
        <v>Non-Op</v>
      </c>
      <c r="BC1043" s="623"/>
      <c r="BD1043" s="623"/>
      <c r="BF1043" s="623"/>
      <c r="BG1043" s="623"/>
      <c r="BH1043" s="623"/>
      <c r="BI1043" s="623"/>
      <c r="BJ1043" s="623"/>
      <c r="BK1043" s="623"/>
      <c r="BL1043" s="623"/>
      <c r="BN1043" s="634"/>
    </row>
    <row r="1044" spans="1:66" s="638" customFormat="1" ht="12" customHeight="1">
      <c r="A1044" s="643" t="s">
        <v>2904</v>
      </c>
      <c r="B1044" s="644" t="s">
        <v>2904</v>
      </c>
      <c r="C1044" s="634" t="s">
        <v>3010</v>
      </c>
      <c r="D1044" s="635" t="s">
        <v>3098</v>
      </c>
      <c r="E1044" s="635"/>
      <c r="F1044" s="683">
        <v>43770</v>
      </c>
      <c r="G1044" s="635"/>
      <c r="H1044" s="1172">
        <v>508349.52</v>
      </c>
      <c r="I1044" s="1172">
        <v>663027.12</v>
      </c>
      <c r="J1044" s="1172">
        <v>632223.68999999994</v>
      </c>
      <c r="K1044" s="1172">
        <v>781276.65</v>
      </c>
      <c r="L1044" s="1172">
        <v>924342.09</v>
      </c>
      <c r="M1044" s="1172">
        <v>1057246.8899999999</v>
      </c>
      <c r="N1044" s="1172">
        <v>944511.25</v>
      </c>
      <c r="O1044" s="1172">
        <v>976661.41</v>
      </c>
      <c r="P1044" s="1172">
        <v>3212497.81</v>
      </c>
      <c r="Q1044" s="1172">
        <v>3212497.81</v>
      </c>
      <c r="R1044" s="1172">
        <v>3084694.54</v>
      </c>
      <c r="S1044" s="1172">
        <v>3044495.92</v>
      </c>
      <c r="T1044" s="1172">
        <v>3005788.67</v>
      </c>
      <c r="U1044" s="567"/>
      <c r="V1044" s="567">
        <f t="shared" si="502"/>
        <v>1690878.6895833332</v>
      </c>
      <c r="W1044" s="1107"/>
      <c r="X1044" s="1108"/>
      <c r="Y1044" s="591">
        <f t="shared" si="523"/>
        <v>3005788.67</v>
      </c>
      <c r="Z1044" s="899">
        <f t="shared" si="523"/>
        <v>0</v>
      </c>
      <c r="AA1044" s="899">
        <f t="shared" si="523"/>
        <v>0</v>
      </c>
      <c r="AB1044" s="1080">
        <f t="shared" si="509"/>
        <v>0</v>
      </c>
      <c r="AC1044" s="1079">
        <f t="shared" si="510"/>
        <v>0</v>
      </c>
      <c r="AD1044" s="899">
        <f t="shared" si="525"/>
        <v>0</v>
      </c>
      <c r="AE1044" s="903">
        <f t="shared" si="517"/>
        <v>0</v>
      </c>
      <c r="AF1044" s="1080">
        <f t="shared" si="518"/>
        <v>0</v>
      </c>
      <c r="AG1044" s="1081">
        <f t="shared" si="511"/>
        <v>0</v>
      </c>
      <c r="AH1044" s="1079">
        <f t="shared" si="512"/>
        <v>0</v>
      </c>
      <c r="AI1044" s="901">
        <f t="shared" si="529"/>
        <v>1690878.6895833332</v>
      </c>
      <c r="AJ1044" s="899">
        <f t="shared" si="529"/>
        <v>0</v>
      </c>
      <c r="AK1044" s="899">
        <f t="shared" si="529"/>
        <v>0</v>
      </c>
      <c r="AL1044" s="1080">
        <f t="shared" si="513"/>
        <v>0</v>
      </c>
      <c r="AM1044" s="1079">
        <f t="shared" si="514"/>
        <v>0</v>
      </c>
      <c r="AN1044" s="899">
        <f t="shared" si="507"/>
        <v>0</v>
      </c>
      <c r="AO1044" s="899">
        <f t="shared" si="508"/>
        <v>0</v>
      </c>
      <c r="AP1044" s="899">
        <f t="shared" si="515"/>
        <v>0</v>
      </c>
      <c r="AQ1044" s="1081">
        <f t="shared" ref="AQ1044" si="530">SUM(AN1044:AP1044)</f>
        <v>0</v>
      </c>
      <c r="AR1044" s="1079">
        <f t="shared" si="504"/>
        <v>0</v>
      </c>
      <c r="AS1044" s="153"/>
      <c r="AT1044" s="1082"/>
      <c r="AU1044" s="523"/>
      <c r="AV1044" s="1083" t="str">
        <f t="shared" si="505"/>
        <v>CA</v>
      </c>
      <c r="AW1044" s="1083" t="str">
        <f t="shared" si="505"/>
        <v>CL</v>
      </c>
      <c r="AX1044" s="1083" t="str">
        <f t="shared" si="505"/>
        <v>AIC</v>
      </c>
      <c r="AY1044" s="1083" t="str">
        <f t="shared" si="500"/>
        <v>ERB</v>
      </c>
      <c r="AZ1044" s="1083" t="str">
        <f t="shared" si="500"/>
        <v>GRB</v>
      </c>
      <c r="BA1044" s="1083" t="str">
        <f t="shared" si="500"/>
        <v>Non-Op</v>
      </c>
      <c r="BC1044" s="642"/>
      <c r="BD1044" s="642"/>
      <c r="BF1044" s="642"/>
      <c r="BG1044" s="642"/>
      <c r="BH1044" s="642"/>
      <c r="BI1044" s="642"/>
      <c r="BJ1044" s="642"/>
      <c r="BK1044" s="642"/>
      <c r="BL1044" s="642"/>
      <c r="BN1044" s="634"/>
    </row>
    <row r="1045" spans="1:66" s="638" customFormat="1" ht="12" customHeight="1">
      <c r="A1045" s="643" t="s">
        <v>3212</v>
      </c>
      <c r="B1045" s="644" t="s">
        <v>3212</v>
      </c>
      <c r="C1045" s="634" t="s">
        <v>3213</v>
      </c>
      <c r="D1045" s="635" t="s">
        <v>1382</v>
      </c>
      <c r="E1045" s="635"/>
      <c r="F1045" s="683">
        <v>44105</v>
      </c>
      <c r="G1045" s="635"/>
      <c r="H1045" s="1172"/>
      <c r="I1045" s="1172"/>
      <c r="J1045" s="1172"/>
      <c r="K1045" s="1172"/>
      <c r="L1045" s="1172"/>
      <c r="M1045" s="1172"/>
      <c r="N1045" s="1172"/>
      <c r="O1045" s="1172"/>
      <c r="P1045" s="1172"/>
      <c r="Q1045" s="1172"/>
      <c r="R1045" s="1172">
        <v>143696247.15000001</v>
      </c>
      <c r="S1045" s="1172">
        <v>142694784.81</v>
      </c>
      <c r="T1045" s="1172">
        <v>141590120.75999999</v>
      </c>
      <c r="U1045" s="567"/>
      <c r="V1045" s="567">
        <f t="shared" si="502"/>
        <v>29765507.695000004</v>
      </c>
      <c r="W1045" s="1092" t="s">
        <v>3214</v>
      </c>
      <c r="X1045" s="1108"/>
      <c r="Y1045" s="591">
        <f t="shared" si="523"/>
        <v>0</v>
      </c>
      <c r="Z1045" s="899">
        <f t="shared" si="523"/>
        <v>0</v>
      </c>
      <c r="AA1045" s="899">
        <f t="shared" si="523"/>
        <v>0</v>
      </c>
      <c r="AB1045" s="1080">
        <f t="shared" ref="AB1045:AB1052" si="531">T1045-SUM(Y1045:AA1045)</f>
        <v>141590120.75999999</v>
      </c>
      <c r="AC1045" s="1079">
        <f t="shared" ref="AC1045:AC1052" si="532">T1045-SUM(Y1045:AA1045)-AB1045</f>
        <v>0</v>
      </c>
      <c r="AD1045" s="899">
        <f t="shared" si="525"/>
        <v>141590120.75999999</v>
      </c>
      <c r="AE1045" s="903">
        <f t="shared" si="517"/>
        <v>0</v>
      </c>
      <c r="AF1045" s="1080">
        <f t="shared" si="518"/>
        <v>0</v>
      </c>
      <c r="AG1045" s="1081">
        <f t="shared" si="511"/>
        <v>141590120.75999999</v>
      </c>
      <c r="AH1045" s="1079">
        <f t="shared" si="512"/>
        <v>0</v>
      </c>
      <c r="AI1045" s="901">
        <f t="shared" si="529"/>
        <v>0</v>
      </c>
      <c r="AJ1045" s="899">
        <f t="shared" si="529"/>
        <v>0</v>
      </c>
      <c r="AK1045" s="899">
        <f t="shared" si="529"/>
        <v>0</v>
      </c>
      <c r="AL1045" s="1080">
        <f t="shared" si="513"/>
        <v>29765507.695000004</v>
      </c>
      <c r="AM1045" s="1079">
        <f t="shared" si="514"/>
        <v>0</v>
      </c>
      <c r="AN1045" s="899">
        <f t="shared" si="507"/>
        <v>29765507.695000004</v>
      </c>
      <c r="AO1045" s="899">
        <f t="shared" si="508"/>
        <v>0</v>
      </c>
      <c r="AP1045" s="899">
        <f t="shared" si="515"/>
        <v>0</v>
      </c>
      <c r="AQ1045" s="1081">
        <f t="shared" ref="AQ1045:AQ1052" si="533">SUM(AN1045:AP1045)</f>
        <v>29765507.695000004</v>
      </c>
      <c r="AR1045" s="1079">
        <f t="shared" si="504"/>
        <v>0</v>
      </c>
      <c r="AS1045" s="153"/>
      <c r="AT1045" s="1082"/>
      <c r="AU1045" s="523"/>
      <c r="AV1045" s="1083" t="str">
        <f t="shared" si="505"/>
        <v>CA</v>
      </c>
      <c r="AW1045" s="1083" t="str">
        <f t="shared" si="505"/>
        <v>CL</v>
      </c>
      <c r="AX1045" s="1083" t="str">
        <f t="shared" si="505"/>
        <v>AIC</v>
      </c>
      <c r="AY1045" s="1083" t="str">
        <f t="shared" si="500"/>
        <v>ERB</v>
      </c>
      <c r="AZ1045" s="1083" t="str">
        <f t="shared" si="500"/>
        <v>GRB</v>
      </c>
      <c r="BA1045" s="1083" t="str">
        <f t="shared" si="500"/>
        <v>Non-Op</v>
      </c>
      <c r="BC1045" s="623"/>
      <c r="BD1045" s="623"/>
      <c r="BF1045" s="623"/>
      <c r="BG1045" s="623"/>
      <c r="BH1045" s="623"/>
      <c r="BI1045" s="623"/>
      <c r="BJ1045" s="623"/>
      <c r="BK1045" s="623"/>
      <c r="BL1045" s="623"/>
      <c r="BN1045" s="634"/>
    </row>
    <row r="1046" spans="1:66" s="638" customFormat="1" ht="12" customHeight="1">
      <c r="A1046" s="643" t="s">
        <v>3215</v>
      </c>
      <c r="B1046" s="644" t="s">
        <v>3215</v>
      </c>
      <c r="C1046" s="634" t="s">
        <v>3213</v>
      </c>
      <c r="D1046" s="635" t="s">
        <v>1383</v>
      </c>
      <c r="E1046" s="635"/>
      <c r="F1046" s="683">
        <v>44105</v>
      </c>
      <c r="G1046" s="635"/>
      <c r="H1046" s="1172"/>
      <c r="I1046" s="1172"/>
      <c r="J1046" s="1172"/>
      <c r="K1046" s="1172"/>
      <c r="L1046" s="1172"/>
      <c r="M1046" s="1172"/>
      <c r="N1046" s="1172"/>
      <c r="O1046" s="1172"/>
      <c r="P1046" s="1172"/>
      <c r="Q1046" s="1172"/>
      <c r="R1046" s="1172">
        <v>61564346.32</v>
      </c>
      <c r="S1046" s="1172">
        <v>61273334.710000001</v>
      </c>
      <c r="T1046" s="1172">
        <v>60919769.68</v>
      </c>
      <c r="U1046" s="567"/>
      <c r="V1046" s="567">
        <f t="shared" si="502"/>
        <v>12774797.155833334</v>
      </c>
      <c r="W1046" s="1092"/>
      <c r="X1046" s="1093" t="s">
        <v>2204</v>
      </c>
      <c r="Y1046" s="591">
        <f t="shared" si="523"/>
        <v>0</v>
      </c>
      <c r="Z1046" s="899">
        <f t="shared" si="523"/>
        <v>0</v>
      </c>
      <c r="AA1046" s="899">
        <f t="shared" si="523"/>
        <v>0</v>
      </c>
      <c r="AB1046" s="1080">
        <f t="shared" si="531"/>
        <v>60919769.68</v>
      </c>
      <c r="AC1046" s="1079">
        <f t="shared" si="532"/>
        <v>0</v>
      </c>
      <c r="AD1046" s="899">
        <f t="shared" si="525"/>
        <v>0</v>
      </c>
      <c r="AE1046" s="903">
        <f t="shared" si="517"/>
        <v>60919769.68</v>
      </c>
      <c r="AF1046" s="1080">
        <f t="shared" si="518"/>
        <v>0</v>
      </c>
      <c r="AG1046" s="1081">
        <f t="shared" si="511"/>
        <v>60919769.68</v>
      </c>
      <c r="AH1046" s="1079">
        <f t="shared" si="512"/>
        <v>0</v>
      </c>
      <c r="AI1046" s="901">
        <f t="shared" si="529"/>
        <v>0</v>
      </c>
      <c r="AJ1046" s="899">
        <f t="shared" si="529"/>
        <v>0</v>
      </c>
      <c r="AK1046" s="899">
        <f t="shared" si="529"/>
        <v>0</v>
      </c>
      <c r="AL1046" s="1080">
        <f t="shared" si="513"/>
        <v>12774797.155833334</v>
      </c>
      <c r="AM1046" s="1079">
        <f t="shared" si="514"/>
        <v>0</v>
      </c>
      <c r="AN1046" s="899">
        <f t="shared" si="507"/>
        <v>0</v>
      </c>
      <c r="AO1046" s="899">
        <f t="shared" si="508"/>
        <v>12774797.155833334</v>
      </c>
      <c r="AP1046" s="899">
        <f t="shared" si="515"/>
        <v>0</v>
      </c>
      <c r="AQ1046" s="1081">
        <f t="shared" si="533"/>
        <v>12774797.155833334</v>
      </c>
      <c r="AR1046" s="1079">
        <f t="shared" si="504"/>
        <v>0</v>
      </c>
      <c r="AS1046" s="153"/>
      <c r="AT1046" s="1082"/>
      <c r="AU1046" s="523"/>
      <c r="AV1046" s="1083" t="str">
        <f t="shared" si="505"/>
        <v>CA</v>
      </c>
      <c r="AW1046" s="1083" t="str">
        <f t="shared" si="505"/>
        <v>CL</v>
      </c>
      <c r="AX1046" s="1083" t="str">
        <f t="shared" si="505"/>
        <v>AIC</v>
      </c>
      <c r="AY1046" s="1083" t="str">
        <f t="shared" si="500"/>
        <v>ERB</v>
      </c>
      <c r="AZ1046" s="1083" t="str">
        <f t="shared" si="500"/>
        <v>GRB</v>
      </c>
      <c r="BA1046" s="1083" t="str">
        <f t="shared" si="500"/>
        <v>Non-Op</v>
      </c>
      <c r="BC1046" s="623"/>
      <c r="BD1046" s="623"/>
      <c r="BF1046" s="623"/>
      <c r="BG1046" s="623"/>
      <c r="BH1046" s="623"/>
      <c r="BI1046" s="623"/>
      <c r="BJ1046" s="623"/>
      <c r="BK1046" s="623"/>
      <c r="BL1046" s="623"/>
      <c r="BN1046" s="634"/>
    </row>
    <row r="1047" spans="1:66" s="638" customFormat="1" ht="12" customHeight="1">
      <c r="A1047" s="643" t="s">
        <v>3216</v>
      </c>
      <c r="B1047" s="644" t="s">
        <v>3216</v>
      </c>
      <c r="C1047" s="634" t="s">
        <v>3217</v>
      </c>
      <c r="D1047" s="635" t="s">
        <v>1382</v>
      </c>
      <c r="E1047" s="635"/>
      <c r="F1047" s="683">
        <v>44105</v>
      </c>
      <c r="G1047" s="635"/>
      <c r="H1047" s="1172"/>
      <c r="I1047" s="1172"/>
      <c r="J1047" s="1172"/>
      <c r="K1047" s="1172"/>
      <c r="L1047" s="1172"/>
      <c r="M1047" s="1172"/>
      <c r="N1047" s="1172"/>
      <c r="O1047" s="1172"/>
      <c r="P1047" s="1172"/>
      <c r="Q1047" s="1172"/>
      <c r="R1047" s="1172">
        <v>6579740.4100000001</v>
      </c>
      <c r="S1047" s="1172">
        <v>6373476.8200000003</v>
      </c>
      <c r="T1047" s="1172">
        <v>6147574.7699999996</v>
      </c>
      <c r="U1047" s="567"/>
      <c r="V1047" s="567">
        <f t="shared" si="502"/>
        <v>1335583.7179166668</v>
      </c>
      <c r="W1047" s="1092" t="s">
        <v>3214</v>
      </c>
      <c r="X1047" s="1108"/>
      <c r="Y1047" s="591">
        <f t="shared" si="523"/>
        <v>0</v>
      </c>
      <c r="Z1047" s="899">
        <f t="shared" si="523"/>
        <v>0</v>
      </c>
      <c r="AA1047" s="899">
        <f t="shared" si="523"/>
        <v>0</v>
      </c>
      <c r="AB1047" s="1080">
        <f t="shared" si="531"/>
        <v>6147574.7699999996</v>
      </c>
      <c r="AC1047" s="1079">
        <f t="shared" si="532"/>
        <v>0</v>
      </c>
      <c r="AD1047" s="899">
        <f t="shared" si="525"/>
        <v>6147574.7699999996</v>
      </c>
      <c r="AE1047" s="903">
        <f t="shared" si="517"/>
        <v>0</v>
      </c>
      <c r="AF1047" s="1080">
        <f t="shared" si="518"/>
        <v>0</v>
      </c>
      <c r="AG1047" s="1081">
        <f t="shared" si="511"/>
        <v>6147574.7699999996</v>
      </c>
      <c r="AH1047" s="1079">
        <f t="shared" si="512"/>
        <v>0</v>
      </c>
      <c r="AI1047" s="901">
        <f t="shared" si="529"/>
        <v>0</v>
      </c>
      <c r="AJ1047" s="899">
        <f t="shared" si="529"/>
        <v>0</v>
      </c>
      <c r="AK1047" s="899">
        <f t="shared" si="529"/>
        <v>0</v>
      </c>
      <c r="AL1047" s="1080">
        <f t="shared" si="513"/>
        <v>1335583.7179166668</v>
      </c>
      <c r="AM1047" s="1079">
        <f t="shared" si="514"/>
        <v>0</v>
      </c>
      <c r="AN1047" s="899">
        <f t="shared" si="507"/>
        <v>1335583.7179166668</v>
      </c>
      <c r="AO1047" s="899">
        <f t="shared" si="508"/>
        <v>0</v>
      </c>
      <c r="AP1047" s="899">
        <f t="shared" si="515"/>
        <v>0</v>
      </c>
      <c r="AQ1047" s="1081">
        <f t="shared" si="533"/>
        <v>1335583.7179166668</v>
      </c>
      <c r="AR1047" s="1079">
        <f t="shared" si="504"/>
        <v>0</v>
      </c>
      <c r="AS1047" s="153"/>
      <c r="AT1047" s="1082"/>
      <c r="AU1047" s="523"/>
      <c r="AV1047" s="1083" t="str">
        <f t="shared" si="505"/>
        <v>CA</v>
      </c>
      <c r="AW1047" s="1083" t="str">
        <f t="shared" si="505"/>
        <v>CL</v>
      </c>
      <c r="AX1047" s="1083" t="str">
        <f t="shared" si="505"/>
        <v>AIC</v>
      </c>
      <c r="AY1047" s="1083" t="str">
        <f t="shared" si="500"/>
        <v>ERB</v>
      </c>
      <c r="AZ1047" s="1083" t="str">
        <f t="shared" si="500"/>
        <v>GRB</v>
      </c>
      <c r="BA1047" s="1083" t="str">
        <f t="shared" si="500"/>
        <v>Non-Op</v>
      </c>
      <c r="BC1047" s="623"/>
      <c r="BD1047" s="623"/>
      <c r="BF1047" s="623"/>
      <c r="BG1047" s="623"/>
      <c r="BH1047" s="623"/>
      <c r="BI1047" s="623"/>
      <c r="BJ1047" s="623"/>
      <c r="BK1047" s="623"/>
      <c r="BL1047" s="623"/>
      <c r="BN1047" s="634"/>
    </row>
    <row r="1048" spans="1:66" s="638" customFormat="1" ht="12" customHeight="1">
      <c r="A1048" s="643" t="s">
        <v>3218</v>
      </c>
      <c r="B1048" s="644" t="s">
        <v>3218</v>
      </c>
      <c r="C1048" s="634" t="s">
        <v>3217</v>
      </c>
      <c r="D1048" s="635" t="s">
        <v>1383</v>
      </c>
      <c r="E1048" s="635"/>
      <c r="F1048" s="683">
        <v>44105</v>
      </c>
      <c r="G1048" s="635"/>
      <c r="H1048" s="1172"/>
      <c r="I1048" s="1172"/>
      <c r="J1048" s="1172"/>
      <c r="K1048" s="1172"/>
      <c r="L1048" s="1172"/>
      <c r="M1048" s="1172"/>
      <c r="N1048" s="1172"/>
      <c r="O1048" s="1172"/>
      <c r="P1048" s="1172"/>
      <c r="Q1048" s="1172"/>
      <c r="R1048" s="1172">
        <v>752060.2</v>
      </c>
      <c r="S1048" s="1172">
        <v>723516.14</v>
      </c>
      <c r="T1048" s="1172">
        <v>707209.78</v>
      </c>
      <c r="U1048" s="567"/>
      <c r="V1048" s="567">
        <f t="shared" si="502"/>
        <v>152431.76916666667</v>
      </c>
      <c r="W1048" s="1092"/>
      <c r="X1048" s="1093" t="s">
        <v>2204</v>
      </c>
      <c r="Y1048" s="591">
        <f t="shared" si="523"/>
        <v>0</v>
      </c>
      <c r="Z1048" s="899">
        <f t="shared" si="523"/>
        <v>0</v>
      </c>
      <c r="AA1048" s="899">
        <f t="shared" si="523"/>
        <v>0</v>
      </c>
      <c r="AB1048" s="1080">
        <f t="shared" si="531"/>
        <v>707209.78</v>
      </c>
      <c r="AC1048" s="1079">
        <f t="shared" si="532"/>
        <v>0</v>
      </c>
      <c r="AD1048" s="899">
        <f t="shared" si="525"/>
        <v>0</v>
      </c>
      <c r="AE1048" s="903">
        <f t="shared" si="517"/>
        <v>707209.78</v>
      </c>
      <c r="AF1048" s="1080">
        <f t="shared" si="518"/>
        <v>0</v>
      </c>
      <c r="AG1048" s="1081">
        <f t="shared" si="511"/>
        <v>707209.78</v>
      </c>
      <c r="AH1048" s="1079">
        <f t="shared" si="512"/>
        <v>0</v>
      </c>
      <c r="AI1048" s="901">
        <f t="shared" si="529"/>
        <v>0</v>
      </c>
      <c r="AJ1048" s="899">
        <f t="shared" si="529"/>
        <v>0</v>
      </c>
      <c r="AK1048" s="899">
        <f t="shared" si="529"/>
        <v>0</v>
      </c>
      <c r="AL1048" s="1080">
        <f t="shared" si="513"/>
        <v>152431.76916666667</v>
      </c>
      <c r="AM1048" s="1079">
        <f t="shared" si="514"/>
        <v>0</v>
      </c>
      <c r="AN1048" s="899">
        <f t="shared" si="507"/>
        <v>0</v>
      </c>
      <c r="AO1048" s="899">
        <f t="shared" si="508"/>
        <v>152431.76916666667</v>
      </c>
      <c r="AP1048" s="899">
        <f t="shared" si="515"/>
        <v>0</v>
      </c>
      <c r="AQ1048" s="1081">
        <f t="shared" si="533"/>
        <v>152431.76916666667</v>
      </c>
      <c r="AR1048" s="1079">
        <f t="shared" si="504"/>
        <v>0</v>
      </c>
      <c r="AS1048" s="153"/>
      <c r="AT1048" s="1082"/>
      <c r="AU1048" s="523"/>
      <c r="AV1048" s="1083" t="str">
        <f t="shared" si="505"/>
        <v>CA</v>
      </c>
      <c r="AW1048" s="1083" t="str">
        <f t="shared" si="505"/>
        <v>CL</v>
      </c>
      <c r="AX1048" s="1083" t="str">
        <f t="shared" si="505"/>
        <v>AIC</v>
      </c>
      <c r="AY1048" s="1083" t="str">
        <f t="shared" si="500"/>
        <v>ERB</v>
      </c>
      <c r="AZ1048" s="1083" t="str">
        <f t="shared" si="500"/>
        <v>GRB</v>
      </c>
      <c r="BA1048" s="1083" t="str">
        <f t="shared" si="500"/>
        <v>Non-Op</v>
      </c>
      <c r="BC1048" s="623"/>
      <c r="BD1048" s="623"/>
      <c r="BF1048" s="623"/>
      <c r="BG1048" s="623"/>
      <c r="BH1048" s="623"/>
      <c r="BI1048" s="623"/>
      <c r="BJ1048" s="623"/>
      <c r="BK1048" s="623"/>
      <c r="BL1048" s="623"/>
      <c r="BN1048" s="634"/>
    </row>
    <row r="1049" spans="1:66" s="638" customFormat="1" ht="12" customHeight="1">
      <c r="A1049" s="643" t="s">
        <v>3219</v>
      </c>
      <c r="B1049" s="644" t="s">
        <v>3219</v>
      </c>
      <c r="C1049" s="634" t="s">
        <v>3220</v>
      </c>
      <c r="D1049" s="635" t="s">
        <v>1382</v>
      </c>
      <c r="E1049" s="635"/>
      <c r="F1049" s="683">
        <v>44105</v>
      </c>
      <c r="G1049" s="635"/>
      <c r="H1049" s="1172"/>
      <c r="I1049" s="1172"/>
      <c r="J1049" s="1172"/>
      <c r="K1049" s="1172"/>
      <c r="L1049" s="1172"/>
      <c r="M1049" s="1172"/>
      <c r="N1049" s="1172"/>
      <c r="O1049" s="1172"/>
      <c r="P1049" s="1172"/>
      <c r="Q1049" s="1172"/>
      <c r="R1049" s="1172">
        <v>2849401.28</v>
      </c>
      <c r="S1049" s="1172">
        <v>2760077.38</v>
      </c>
      <c r="T1049" s="1172">
        <v>2662249.02</v>
      </c>
      <c r="U1049" s="567"/>
      <c r="V1049" s="567">
        <f t="shared" si="502"/>
        <v>578383.59750000003</v>
      </c>
      <c r="W1049" s="1092" t="s">
        <v>3214</v>
      </c>
      <c r="X1049" s="1093"/>
      <c r="Y1049" s="591">
        <f t="shared" si="523"/>
        <v>0</v>
      </c>
      <c r="Z1049" s="899">
        <f t="shared" si="523"/>
        <v>0</v>
      </c>
      <c r="AA1049" s="899">
        <f t="shared" si="523"/>
        <v>0</v>
      </c>
      <c r="AB1049" s="1080">
        <f t="shared" si="531"/>
        <v>2662249.02</v>
      </c>
      <c r="AC1049" s="1079">
        <f t="shared" si="532"/>
        <v>0</v>
      </c>
      <c r="AD1049" s="899">
        <f t="shared" si="525"/>
        <v>2662249.02</v>
      </c>
      <c r="AE1049" s="903">
        <f t="shared" si="517"/>
        <v>0</v>
      </c>
      <c r="AF1049" s="1080">
        <f t="shared" si="518"/>
        <v>0</v>
      </c>
      <c r="AG1049" s="1081">
        <f t="shared" si="511"/>
        <v>2662249.02</v>
      </c>
      <c r="AH1049" s="1079">
        <f t="shared" si="512"/>
        <v>0</v>
      </c>
      <c r="AI1049" s="901">
        <f t="shared" si="529"/>
        <v>0</v>
      </c>
      <c r="AJ1049" s="899">
        <f t="shared" si="529"/>
        <v>0</v>
      </c>
      <c r="AK1049" s="899">
        <f t="shared" si="529"/>
        <v>0</v>
      </c>
      <c r="AL1049" s="1080">
        <f t="shared" si="513"/>
        <v>578383.59750000003</v>
      </c>
      <c r="AM1049" s="1079">
        <f t="shared" si="514"/>
        <v>0</v>
      </c>
      <c r="AN1049" s="899">
        <f t="shared" si="507"/>
        <v>578383.59750000003</v>
      </c>
      <c r="AO1049" s="899">
        <f t="shared" si="508"/>
        <v>0</v>
      </c>
      <c r="AP1049" s="899">
        <f t="shared" si="515"/>
        <v>0</v>
      </c>
      <c r="AQ1049" s="1081">
        <f t="shared" si="533"/>
        <v>578383.59750000003</v>
      </c>
      <c r="AR1049" s="1079">
        <f t="shared" si="504"/>
        <v>0</v>
      </c>
      <c r="AS1049" s="153"/>
      <c r="AT1049" s="1082"/>
      <c r="AU1049" s="523"/>
      <c r="AV1049" s="1083" t="str">
        <f t="shared" si="505"/>
        <v>CA</v>
      </c>
      <c r="AW1049" s="1083" t="str">
        <f t="shared" si="505"/>
        <v>CL</v>
      </c>
      <c r="AX1049" s="1083" t="str">
        <f t="shared" si="505"/>
        <v>AIC</v>
      </c>
      <c r="AY1049" s="1083" t="str">
        <f t="shared" si="500"/>
        <v>ERB</v>
      </c>
      <c r="AZ1049" s="1083" t="str">
        <f t="shared" si="500"/>
        <v>GRB</v>
      </c>
      <c r="BA1049" s="1083" t="str">
        <f t="shared" si="500"/>
        <v>Non-Op</v>
      </c>
      <c r="BC1049" s="623"/>
      <c r="BD1049" s="623"/>
      <c r="BF1049" s="623"/>
      <c r="BG1049" s="623"/>
      <c r="BH1049" s="623"/>
      <c r="BI1049" s="623"/>
      <c r="BJ1049" s="623"/>
      <c r="BK1049" s="623"/>
      <c r="BL1049" s="623"/>
      <c r="BN1049" s="634"/>
    </row>
    <row r="1050" spans="1:66" s="638" customFormat="1" ht="12" customHeight="1">
      <c r="A1050" s="651" t="s">
        <v>3221</v>
      </c>
      <c r="B1050" s="660" t="s">
        <v>3221</v>
      </c>
      <c r="C1050" s="639" t="s">
        <v>3222</v>
      </c>
      <c r="D1050" s="640" t="s">
        <v>1384</v>
      </c>
      <c r="E1050" s="640"/>
      <c r="F1050" s="653">
        <v>44105</v>
      </c>
      <c r="G1050" s="640"/>
      <c r="H1050" s="1172"/>
      <c r="I1050" s="1172"/>
      <c r="J1050" s="1172"/>
      <c r="K1050" s="1172"/>
      <c r="L1050" s="1172"/>
      <c r="M1050" s="1172"/>
      <c r="N1050" s="1172"/>
      <c r="O1050" s="1172"/>
      <c r="P1050" s="1172"/>
      <c r="Q1050" s="1172"/>
      <c r="R1050" s="1172">
        <v>2935.1</v>
      </c>
      <c r="S1050" s="1172">
        <v>8134.43</v>
      </c>
      <c r="T1050" s="1172">
        <v>13180.84</v>
      </c>
      <c r="U1050" s="606"/>
      <c r="V1050" s="606">
        <f t="shared" si="502"/>
        <v>1471.6625000000001</v>
      </c>
      <c r="W1050" s="1092"/>
      <c r="X1050" s="1093"/>
      <c r="Y1050" s="591">
        <f t="shared" si="523"/>
        <v>0</v>
      </c>
      <c r="Z1050" s="899">
        <f t="shared" si="523"/>
        <v>0</v>
      </c>
      <c r="AA1050" s="899">
        <f t="shared" si="523"/>
        <v>0</v>
      </c>
      <c r="AB1050" s="1080">
        <f t="shared" si="531"/>
        <v>13180.84</v>
      </c>
      <c r="AC1050" s="1079">
        <f t="shared" si="532"/>
        <v>0</v>
      </c>
      <c r="AD1050" s="899">
        <f t="shared" si="525"/>
        <v>0</v>
      </c>
      <c r="AE1050" s="903">
        <f t="shared" si="517"/>
        <v>0</v>
      </c>
      <c r="AF1050" s="1080">
        <f t="shared" si="518"/>
        <v>13180.84</v>
      </c>
      <c r="AG1050" s="1081">
        <f t="shared" si="511"/>
        <v>13180.84</v>
      </c>
      <c r="AH1050" s="1079">
        <f t="shared" si="512"/>
        <v>0</v>
      </c>
      <c r="AI1050" s="901">
        <f t="shared" si="529"/>
        <v>0</v>
      </c>
      <c r="AJ1050" s="899">
        <f t="shared" si="529"/>
        <v>0</v>
      </c>
      <c r="AK1050" s="899">
        <f t="shared" si="529"/>
        <v>0</v>
      </c>
      <c r="AL1050" s="1080">
        <f t="shared" si="513"/>
        <v>1471.6625000000001</v>
      </c>
      <c r="AM1050" s="1079">
        <f t="shared" si="514"/>
        <v>0</v>
      </c>
      <c r="AN1050" s="899">
        <f t="shared" si="507"/>
        <v>0</v>
      </c>
      <c r="AO1050" s="899">
        <f t="shared" si="508"/>
        <v>0</v>
      </c>
      <c r="AP1050" s="899">
        <f t="shared" si="515"/>
        <v>1471.6625000000001</v>
      </c>
      <c r="AQ1050" s="1081">
        <f t="shared" si="533"/>
        <v>1471.6625000000001</v>
      </c>
      <c r="AR1050" s="1079">
        <f t="shared" si="504"/>
        <v>0</v>
      </c>
      <c r="AS1050" s="153"/>
      <c r="AT1050" s="1082"/>
      <c r="AU1050" s="523"/>
      <c r="AV1050" s="1083" t="str">
        <f t="shared" si="505"/>
        <v>CA</v>
      </c>
      <c r="AW1050" s="1083" t="str">
        <f t="shared" si="505"/>
        <v>CL</v>
      </c>
      <c r="AX1050" s="1083" t="str">
        <f t="shared" si="505"/>
        <v>AIC</v>
      </c>
      <c r="AY1050" s="1083" t="str">
        <f t="shared" si="500"/>
        <v>ERB</v>
      </c>
      <c r="AZ1050" s="1083" t="str">
        <f t="shared" si="500"/>
        <v>GRB</v>
      </c>
      <c r="BA1050" s="1083" t="str">
        <f t="shared" si="500"/>
        <v>Non-Op</v>
      </c>
      <c r="BC1050" s="623"/>
      <c r="BD1050" s="623"/>
      <c r="BF1050" s="623"/>
      <c r="BG1050" s="623"/>
      <c r="BH1050" s="623"/>
      <c r="BI1050" s="623"/>
      <c r="BJ1050" s="623"/>
      <c r="BK1050" s="623"/>
      <c r="BL1050" s="623"/>
      <c r="BN1050" s="634"/>
    </row>
    <row r="1051" spans="1:66" s="638" customFormat="1" ht="12" customHeight="1">
      <c r="A1051" s="651" t="s">
        <v>3223</v>
      </c>
      <c r="B1051" s="660" t="s">
        <v>3223</v>
      </c>
      <c r="C1051" s="952" t="s">
        <v>3222</v>
      </c>
      <c r="D1051" s="690" t="s">
        <v>1384</v>
      </c>
      <c r="E1051" s="690"/>
      <c r="F1051" s="1195">
        <v>44105</v>
      </c>
      <c r="G1051" s="690"/>
      <c r="H1051" s="1168"/>
      <c r="I1051" s="1168"/>
      <c r="J1051" s="1168"/>
      <c r="K1051" s="1168"/>
      <c r="L1051" s="1168"/>
      <c r="M1051" s="1168"/>
      <c r="N1051" s="1168"/>
      <c r="O1051" s="1168"/>
      <c r="P1051" s="1168"/>
      <c r="Q1051" s="1168"/>
      <c r="R1051" s="1168">
        <v>2390.2800000000002</v>
      </c>
      <c r="S1051" s="1168">
        <v>4712.26</v>
      </c>
      <c r="T1051" s="1168">
        <v>6965.95</v>
      </c>
      <c r="U1051" s="608"/>
      <c r="V1051" s="612">
        <f t="shared" si="502"/>
        <v>882.12625000000014</v>
      </c>
      <c r="W1051" s="1092"/>
      <c r="X1051" s="1093"/>
      <c r="Y1051" s="591">
        <f t="shared" si="523"/>
        <v>0</v>
      </c>
      <c r="Z1051" s="899">
        <f t="shared" si="523"/>
        <v>0</v>
      </c>
      <c r="AA1051" s="899">
        <f t="shared" si="523"/>
        <v>0</v>
      </c>
      <c r="AB1051" s="1080">
        <f t="shared" si="531"/>
        <v>6965.95</v>
      </c>
      <c r="AC1051" s="1079">
        <f t="shared" si="532"/>
        <v>0</v>
      </c>
      <c r="AD1051" s="899">
        <f t="shared" si="525"/>
        <v>0</v>
      </c>
      <c r="AE1051" s="903">
        <f t="shared" si="517"/>
        <v>0</v>
      </c>
      <c r="AF1051" s="1080">
        <f t="shared" si="518"/>
        <v>6965.95</v>
      </c>
      <c r="AG1051" s="1081">
        <f t="shared" si="511"/>
        <v>6965.95</v>
      </c>
      <c r="AH1051" s="1079">
        <f t="shared" si="512"/>
        <v>0</v>
      </c>
      <c r="AI1051" s="901">
        <f t="shared" si="529"/>
        <v>0</v>
      </c>
      <c r="AJ1051" s="899">
        <f t="shared" si="529"/>
        <v>0</v>
      </c>
      <c r="AK1051" s="899">
        <f t="shared" si="529"/>
        <v>0</v>
      </c>
      <c r="AL1051" s="1080">
        <f t="shared" si="513"/>
        <v>882.12625000000014</v>
      </c>
      <c r="AM1051" s="1079">
        <f t="shared" si="514"/>
        <v>0</v>
      </c>
      <c r="AN1051" s="899">
        <f t="shared" si="507"/>
        <v>0</v>
      </c>
      <c r="AO1051" s="899">
        <f t="shared" si="508"/>
        <v>0</v>
      </c>
      <c r="AP1051" s="899">
        <f t="shared" si="515"/>
        <v>882.12625000000014</v>
      </c>
      <c r="AQ1051" s="1081">
        <f t="shared" si="533"/>
        <v>882.12625000000014</v>
      </c>
      <c r="AR1051" s="1079">
        <f t="shared" si="504"/>
        <v>0</v>
      </c>
      <c r="AS1051" s="153"/>
      <c r="AT1051" s="1082" t="s">
        <v>2777</v>
      </c>
      <c r="AU1051" s="523"/>
      <c r="AV1051" s="1083" t="str">
        <f t="shared" si="505"/>
        <v>CA</v>
      </c>
      <c r="AW1051" s="1083" t="str">
        <f t="shared" si="505"/>
        <v>CL</v>
      </c>
      <c r="AX1051" s="1083" t="str">
        <f t="shared" si="505"/>
        <v>AIC</v>
      </c>
      <c r="AY1051" s="1083" t="str">
        <f t="shared" si="500"/>
        <v>ERB</v>
      </c>
      <c r="AZ1051" s="1083" t="str">
        <f t="shared" si="500"/>
        <v>GRB</v>
      </c>
      <c r="BA1051" s="1083" t="str">
        <f t="shared" si="500"/>
        <v>Non-Op</v>
      </c>
      <c r="BC1051" s="623"/>
      <c r="BD1051" s="623"/>
      <c r="BF1051" s="623"/>
      <c r="BG1051" s="623"/>
      <c r="BH1051" s="623"/>
      <c r="BI1051" s="623"/>
      <c r="BJ1051" s="623"/>
      <c r="BK1051" s="623"/>
      <c r="BL1051" s="623"/>
      <c r="BN1051" s="634"/>
    </row>
    <row r="1052" spans="1:66" s="638" customFormat="1" ht="12" customHeight="1">
      <c r="A1052" s="643" t="s">
        <v>3224</v>
      </c>
      <c r="B1052" s="644" t="s">
        <v>3224</v>
      </c>
      <c r="C1052" s="634" t="s">
        <v>3225</v>
      </c>
      <c r="D1052" s="635" t="s">
        <v>1384</v>
      </c>
      <c r="E1052" s="635"/>
      <c r="F1052" s="683">
        <v>44105</v>
      </c>
      <c r="G1052" s="635"/>
      <c r="H1052" s="1172"/>
      <c r="I1052" s="1172"/>
      <c r="J1052" s="1172"/>
      <c r="K1052" s="1172"/>
      <c r="L1052" s="1172"/>
      <c r="M1052" s="1172"/>
      <c r="N1052" s="1172"/>
      <c r="O1052" s="1172"/>
      <c r="P1052" s="1172"/>
      <c r="Q1052" s="1172"/>
      <c r="R1052" s="1172">
        <v>10869.81</v>
      </c>
      <c r="S1052" s="1172">
        <v>50494.29</v>
      </c>
      <c r="T1052" s="1172">
        <v>75646.62</v>
      </c>
      <c r="U1052" s="567">
        <f>SUM( U9:U1051)</f>
        <v>0</v>
      </c>
      <c r="V1052" s="612">
        <f t="shared" si="502"/>
        <v>8265.6175000000003</v>
      </c>
      <c r="W1052" s="1092"/>
      <c r="X1052" s="1093"/>
      <c r="Y1052" s="591">
        <f t="shared" si="523"/>
        <v>0</v>
      </c>
      <c r="Z1052" s="899">
        <f t="shared" si="523"/>
        <v>0</v>
      </c>
      <c r="AA1052" s="899">
        <f t="shared" si="523"/>
        <v>0</v>
      </c>
      <c r="AB1052" s="1080">
        <f t="shared" si="531"/>
        <v>75646.62</v>
      </c>
      <c r="AC1052" s="1079">
        <f t="shared" si="532"/>
        <v>0</v>
      </c>
      <c r="AD1052" s="899">
        <f t="shared" si="525"/>
        <v>0</v>
      </c>
      <c r="AE1052" s="903">
        <f t="shared" si="517"/>
        <v>0</v>
      </c>
      <c r="AF1052" s="1080">
        <f t="shared" si="518"/>
        <v>75646.62</v>
      </c>
      <c r="AG1052" s="1081">
        <f t="shared" si="511"/>
        <v>75646.62</v>
      </c>
      <c r="AH1052" s="1079">
        <f t="shared" si="512"/>
        <v>0</v>
      </c>
      <c r="AI1052" s="901">
        <f t="shared" si="529"/>
        <v>0</v>
      </c>
      <c r="AJ1052" s="899">
        <f t="shared" si="529"/>
        <v>0</v>
      </c>
      <c r="AK1052" s="899">
        <f t="shared" si="529"/>
        <v>0</v>
      </c>
      <c r="AL1052" s="1080">
        <f t="shared" si="513"/>
        <v>8265.6175000000003</v>
      </c>
      <c r="AM1052" s="1079">
        <f t="shared" si="514"/>
        <v>0</v>
      </c>
      <c r="AN1052" s="899">
        <f t="shared" si="507"/>
        <v>0</v>
      </c>
      <c r="AO1052" s="899">
        <f t="shared" si="508"/>
        <v>0</v>
      </c>
      <c r="AP1052" s="899">
        <f t="shared" si="515"/>
        <v>8265.6175000000003</v>
      </c>
      <c r="AQ1052" s="1081">
        <f t="shared" si="533"/>
        <v>8265.6175000000003</v>
      </c>
      <c r="AR1052" s="1079">
        <f t="shared" si="504"/>
        <v>0</v>
      </c>
      <c r="AS1052" s="153"/>
      <c r="AT1052" s="1082" t="s">
        <v>2777</v>
      </c>
      <c r="AU1052" s="523"/>
      <c r="AV1052" s="1083" t="str">
        <f t="shared" si="505"/>
        <v>CA</v>
      </c>
      <c r="AW1052" s="1083" t="str">
        <f t="shared" si="505"/>
        <v>CL</v>
      </c>
      <c r="AX1052" s="1083" t="str">
        <f t="shared" si="505"/>
        <v>AIC</v>
      </c>
      <c r="AY1052" s="1083" t="str">
        <f t="shared" si="500"/>
        <v>ERB</v>
      </c>
      <c r="AZ1052" s="1083" t="str">
        <f t="shared" si="500"/>
        <v>GRB</v>
      </c>
      <c r="BA1052" s="1083" t="str">
        <f t="shared" si="500"/>
        <v>Non-Op</v>
      </c>
      <c r="BC1052" s="623"/>
      <c r="BD1052" s="623"/>
      <c r="BF1052" s="623"/>
      <c r="BG1052" s="623"/>
      <c r="BH1052" s="623"/>
      <c r="BI1052" s="623"/>
      <c r="BJ1052" s="623"/>
      <c r="BK1052" s="623"/>
      <c r="BL1052" s="623"/>
      <c r="BN1052" s="634"/>
    </row>
    <row r="1053" spans="1:66" s="638" customFormat="1" ht="12" customHeight="1">
      <c r="A1053" s="643">
        <v>19100012</v>
      </c>
      <c r="B1053" s="644" t="s">
        <v>4267</v>
      </c>
      <c r="C1053" s="634" t="s">
        <v>2283</v>
      </c>
      <c r="D1053" s="635" t="s">
        <v>1384</v>
      </c>
      <c r="E1053" s="635"/>
      <c r="F1053" s="634"/>
      <c r="G1053" s="635"/>
      <c r="H1053" s="1168">
        <v>5831506.6799999997</v>
      </c>
      <c r="I1053" s="1168">
        <v>-1504160.38</v>
      </c>
      <c r="J1053" s="1168">
        <v>-7730459.1299999999</v>
      </c>
      <c r="K1053" s="1168">
        <v>-12940519.84</v>
      </c>
      <c r="L1053" s="1168">
        <v>-12580368.93</v>
      </c>
      <c r="M1053" s="1168">
        <v>-8232849.2400000002</v>
      </c>
      <c r="N1053" s="1168">
        <v>-3291147.28</v>
      </c>
      <c r="O1053" s="1168">
        <v>3521847.31</v>
      </c>
      <c r="P1053" s="1168">
        <v>10626618.17</v>
      </c>
      <c r="Q1053" s="1168">
        <v>16838938.699999999</v>
      </c>
      <c r="R1053" s="1168">
        <v>18801089.120000001</v>
      </c>
      <c r="S1053" s="1168">
        <v>12313441.07</v>
      </c>
      <c r="T1053" s="1168">
        <v>5803339.4000000004</v>
      </c>
      <c r="U1053" s="567"/>
      <c r="V1053" s="612">
        <f t="shared" si="502"/>
        <v>1803321.0508333333</v>
      </c>
      <c r="W1053" s="1084"/>
      <c r="X1053" s="1085"/>
      <c r="Y1053" s="591">
        <f t="shared" si="523"/>
        <v>0</v>
      </c>
      <c r="Z1053" s="899">
        <f t="shared" si="523"/>
        <v>0</v>
      </c>
      <c r="AA1053" s="899">
        <f t="shared" si="523"/>
        <v>0</v>
      </c>
      <c r="AB1053" s="1080">
        <f t="shared" si="509"/>
        <v>5803339.4000000004</v>
      </c>
      <c r="AC1053" s="1079">
        <f t="shared" si="510"/>
        <v>0</v>
      </c>
      <c r="AD1053" s="899">
        <f t="shared" si="525"/>
        <v>0</v>
      </c>
      <c r="AE1053" s="903">
        <f t="shared" si="517"/>
        <v>0</v>
      </c>
      <c r="AF1053" s="1080">
        <f t="shared" si="518"/>
        <v>5803339.4000000004</v>
      </c>
      <c r="AG1053" s="1081">
        <f t="shared" si="511"/>
        <v>5803339.4000000004</v>
      </c>
      <c r="AH1053" s="1079">
        <f t="shared" si="512"/>
        <v>0</v>
      </c>
      <c r="AI1053" s="901">
        <f t="shared" si="529"/>
        <v>0</v>
      </c>
      <c r="AJ1053" s="899">
        <f t="shared" si="529"/>
        <v>0</v>
      </c>
      <c r="AK1053" s="899">
        <f t="shared" si="529"/>
        <v>0</v>
      </c>
      <c r="AL1053" s="1080">
        <f t="shared" si="513"/>
        <v>1803321.0508333333</v>
      </c>
      <c r="AM1053" s="1079">
        <f t="shared" si="514"/>
        <v>0</v>
      </c>
      <c r="AN1053" s="899">
        <f t="shared" si="507"/>
        <v>0</v>
      </c>
      <c r="AO1053" s="899">
        <f t="shared" si="508"/>
        <v>0</v>
      </c>
      <c r="AP1053" s="899">
        <f t="shared" si="515"/>
        <v>1803321.0508333333</v>
      </c>
      <c r="AQ1053" s="1081">
        <f t="shared" si="516"/>
        <v>1803321.0508333333</v>
      </c>
      <c r="AR1053" s="1079">
        <f t="shared" si="504"/>
        <v>0</v>
      </c>
      <c r="AS1053" s="153"/>
      <c r="AT1053" s="1082" t="s">
        <v>2777</v>
      </c>
      <c r="AU1053" s="523"/>
      <c r="AV1053" s="1083" t="str">
        <f t="shared" si="505"/>
        <v>CA</v>
      </c>
      <c r="AW1053" s="1083" t="str">
        <f t="shared" si="505"/>
        <v>CL</v>
      </c>
      <c r="AX1053" s="1083" t="str">
        <f t="shared" si="505"/>
        <v>AIC</v>
      </c>
      <c r="AY1053" s="1083" t="str">
        <f t="shared" si="500"/>
        <v>ERB</v>
      </c>
      <c r="AZ1053" s="1083" t="str">
        <f t="shared" si="500"/>
        <v>GRB</v>
      </c>
      <c r="BA1053" s="1083" t="str">
        <f t="shared" si="500"/>
        <v>Non-Op</v>
      </c>
      <c r="BC1053" s="623"/>
      <c r="BD1053" s="623"/>
      <c r="BF1053" s="623"/>
      <c r="BG1053" s="623"/>
      <c r="BH1053" s="623"/>
      <c r="BI1053" s="623"/>
      <c r="BJ1053" s="623"/>
      <c r="BK1053" s="623"/>
      <c r="BL1053" s="623"/>
      <c r="BN1053" s="634"/>
    </row>
    <row r="1054" spans="1:66" s="638" customFormat="1" ht="12" customHeight="1">
      <c r="A1054" s="643">
        <v>19100022</v>
      </c>
      <c r="B1054" s="644" t="s">
        <v>4268</v>
      </c>
      <c r="C1054" s="634" t="s">
        <v>2284</v>
      </c>
      <c r="D1054" s="635" t="s">
        <v>1384</v>
      </c>
      <c r="E1054" s="635"/>
      <c r="F1054" s="634"/>
      <c r="G1054" s="635"/>
      <c r="H1054" s="1168">
        <v>7813315.5999999996</v>
      </c>
      <c r="I1054" s="1168">
        <v>12489437.119999999</v>
      </c>
      <c r="J1054" s="1168">
        <v>16344119.619999999</v>
      </c>
      <c r="K1054" s="1168">
        <v>19608946.670000002</v>
      </c>
      <c r="L1054" s="1168">
        <v>17654994.629999999</v>
      </c>
      <c r="M1054" s="1168">
        <v>16733383.460000001</v>
      </c>
      <c r="N1054" s="1168">
        <v>15083713.18</v>
      </c>
      <c r="O1054" s="1168">
        <v>14532011.91</v>
      </c>
      <c r="P1054" s="1168">
        <v>14088114.75</v>
      </c>
      <c r="Q1054" s="1168">
        <v>12723096.6</v>
      </c>
      <c r="R1054" s="1168">
        <v>13352962.439999999</v>
      </c>
      <c r="S1054" s="1168">
        <v>2114479.9900000002</v>
      </c>
      <c r="T1054" s="1168">
        <v>4217483.04</v>
      </c>
      <c r="U1054" s="567"/>
      <c r="V1054" s="612">
        <f t="shared" si="502"/>
        <v>13395054.974166667</v>
      </c>
      <c r="W1054" s="1084"/>
      <c r="X1054" s="1085"/>
      <c r="Y1054" s="591">
        <f t="shared" si="523"/>
        <v>0</v>
      </c>
      <c r="Z1054" s="899">
        <f t="shared" si="523"/>
        <v>0</v>
      </c>
      <c r="AA1054" s="899">
        <f t="shared" si="523"/>
        <v>0</v>
      </c>
      <c r="AB1054" s="1080">
        <f t="shared" si="509"/>
        <v>4217483.04</v>
      </c>
      <c r="AC1054" s="1079">
        <f t="shared" si="510"/>
        <v>0</v>
      </c>
      <c r="AD1054" s="899">
        <f t="shared" si="525"/>
        <v>0</v>
      </c>
      <c r="AE1054" s="903">
        <f t="shared" si="517"/>
        <v>0</v>
      </c>
      <c r="AF1054" s="1080">
        <f t="shared" si="518"/>
        <v>4217483.04</v>
      </c>
      <c r="AG1054" s="1081">
        <f t="shared" si="511"/>
        <v>4217483.04</v>
      </c>
      <c r="AH1054" s="1079">
        <f t="shared" si="512"/>
        <v>0</v>
      </c>
      <c r="AI1054" s="901">
        <f t="shared" si="529"/>
        <v>0</v>
      </c>
      <c r="AJ1054" s="899">
        <f t="shared" si="529"/>
        <v>0</v>
      </c>
      <c r="AK1054" s="899">
        <f t="shared" si="529"/>
        <v>0</v>
      </c>
      <c r="AL1054" s="1080">
        <f t="shared" si="513"/>
        <v>13395054.974166667</v>
      </c>
      <c r="AM1054" s="1079">
        <f t="shared" si="514"/>
        <v>0</v>
      </c>
      <c r="AN1054" s="899">
        <f t="shared" si="507"/>
        <v>0</v>
      </c>
      <c r="AO1054" s="899">
        <f t="shared" si="508"/>
        <v>0</v>
      </c>
      <c r="AP1054" s="899">
        <f t="shared" si="515"/>
        <v>13395054.974166667</v>
      </c>
      <c r="AQ1054" s="1081">
        <f t="shared" si="516"/>
        <v>13395054.974166667</v>
      </c>
      <c r="AR1054" s="1079">
        <f t="shared" si="504"/>
        <v>0</v>
      </c>
      <c r="AS1054" s="153"/>
      <c r="AT1054" s="1082" t="s">
        <v>2777</v>
      </c>
      <c r="AU1054" s="523"/>
      <c r="AV1054" s="1083" t="str">
        <f t="shared" si="505"/>
        <v>CA</v>
      </c>
      <c r="AW1054" s="1083" t="str">
        <f t="shared" si="505"/>
        <v>CL</v>
      </c>
      <c r="AX1054" s="1083" t="str">
        <f t="shared" si="505"/>
        <v>AIC</v>
      </c>
      <c r="AY1054" s="1083" t="str">
        <f t="shared" si="500"/>
        <v>ERB</v>
      </c>
      <c r="AZ1054" s="1083" t="str">
        <f t="shared" si="500"/>
        <v>GRB</v>
      </c>
      <c r="BA1054" s="1083" t="str">
        <f t="shared" si="500"/>
        <v>Non-Op</v>
      </c>
      <c r="BC1054" s="623"/>
      <c r="BD1054" s="623"/>
      <c r="BF1054" s="623"/>
      <c r="BG1054" s="623"/>
      <c r="BH1054" s="623"/>
      <c r="BI1054" s="623"/>
      <c r="BJ1054" s="623"/>
      <c r="BK1054" s="623"/>
      <c r="BL1054" s="623"/>
      <c r="BN1054" s="634"/>
    </row>
    <row r="1055" spans="1:66" s="638" customFormat="1" ht="12" customHeight="1">
      <c r="A1055" s="643">
        <v>19100132</v>
      </c>
      <c r="B1055" s="644" t="s">
        <v>4269</v>
      </c>
      <c r="C1055" s="634" t="s">
        <v>2285</v>
      </c>
      <c r="D1055" s="635" t="s">
        <v>1384</v>
      </c>
      <c r="E1055" s="635"/>
      <c r="F1055" s="634"/>
      <c r="G1055" s="635"/>
      <c r="H1055" s="1168">
        <v>13849.09</v>
      </c>
      <c r="I1055" s="1168">
        <v>47398.92</v>
      </c>
      <c r="J1055" s="1168">
        <v>97141.38</v>
      </c>
      <c r="K1055" s="1168">
        <v>166436.32</v>
      </c>
      <c r="L1055" s="1168">
        <v>242737.52</v>
      </c>
      <c r="M1055" s="1168">
        <v>313842.19</v>
      </c>
      <c r="N1055" s="1168">
        <v>378956.47</v>
      </c>
      <c r="O1055" s="1168">
        <v>422845.75</v>
      </c>
      <c r="P1055" s="1168">
        <v>465137.98</v>
      </c>
      <c r="Q1055" s="1168">
        <v>504726.61</v>
      </c>
      <c r="R1055" s="1168">
        <v>539901.93000000005</v>
      </c>
      <c r="S1055" s="1168">
        <v>-4473.95</v>
      </c>
      <c r="T1055" s="1168">
        <v>1549.85</v>
      </c>
      <c r="U1055" s="567"/>
      <c r="V1055" s="612">
        <f t="shared" si="502"/>
        <v>265195.88250000001</v>
      </c>
      <c r="W1055" s="1084"/>
      <c r="X1055" s="1085"/>
      <c r="Y1055" s="591">
        <f t="shared" si="523"/>
        <v>0</v>
      </c>
      <c r="Z1055" s="899">
        <f t="shared" si="523"/>
        <v>0</v>
      </c>
      <c r="AA1055" s="899">
        <f t="shared" si="523"/>
        <v>0</v>
      </c>
      <c r="AB1055" s="1080">
        <f t="shared" si="509"/>
        <v>1549.85</v>
      </c>
      <c r="AC1055" s="1079">
        <f t="shared" si="510"/>
        <v>0</v>
      </c>
      <c r="AD1055" s="899">
        <f t="shared" si="525"/>
        <v>0</v>
      </c>
      <c r="AE1055" s="903">
        <f t="shared" si="517"/>
        <v>0</v>
      </c>
      <c r="AF1055" s="1080">
        <f t="shared" si="518"/>
        <v>1549.85</v>
      </c>
      <c r="AG1055" s="1081">
        <f t="shared" si="511"/>
        <v>1549.85</v>
      </c>
      <c r="AH1055" s="1079">
        <f t="shared" si="512"/>
        <v>0</v>
      </c>
      <c r="AI1055" s="901">
        <f t="shared" si="529"/>
        <v>0</v>
      </c>
      <c r="AJ1055" s="899">
        <f t="shared" si="529"/>
        <v>0</v>
      </c>
      <c r="AK1055" s="899">
        <f t="shared" si="529"/>
        <v>0</v>
      </c>
      <c r="AL1055" s="1080">
        <f t="shared" si="513"/>
        <v>265195.88250000001</v>
      </c>
      <c r="AM1055" s="1079">
        <f t="shared" si="514"/>
        <v>0</v>
      </c>
      <c r="AN1055" s="899">
        <f t="shared" si="507"/>
        <v>0</v>
      </c>
      <c r="AO1055" s="899">
        <f t="shared" si="508"/>
        <v>0</v>
      </c>
      <c r="AP1055" s="899">
        <f t="shared" si="515"/>
        <v>265195.88250000001</v>
      </c>
      <c r="AQ1055" s="1081">
        <f t="shared" si="516"/>
        <v>265195.88250000001</v>
      </c>
      <c r="AR1055" s="1079">
        <f t="shared" si="504"/>
        <v>0</v>
      </c>
      <c r="AS1055" s="153"/>
      <c r="AT1055" s="1082" t="s">
        <v>2777</v>
      </c>
      <c r="AU1055" s="523"/>
      <c r="AV1055" s="1083" t="str">
        <f t="shared" si="505"/>
        <v>CA</v>
      </c>
      <c r="AW1055" s="1083" t="str">
        <f t="shared" si="505"/>
        <v>CL</v>
      </c>
      <c r="AX1055" s="1083" t="str">
        <f t="shared" si="505"/>
        <v>AIC</v>
      </c>
      <c r="AY1055" s="1083" t="str">
        <f t="shared" si="500"/>
        <v>ERB</v>
      </c>
      <c r="AZ1055" s="1083" t="str">
        <f t="shared" si="500"/>
        <v>GRB</v>
      </c>
      <c r="BA1055" s="1083" t="str">
        <f t="shared" si="500"/>
        <v>Non-Op</v>
      </c>
      <c r="BC1055" s="623"/>
      <c r="BD1055" s="623"/>
      <c r="BF1055" s="623"/>
      <c r="BG1055" s="623"/>
      <c r="BH1055" s="623"/>
      <c r="BI1055" s="623"/>
      <c r="BJ1055" s="623"/>
      <c r="BK1055" s="623"/>
      <c r="BL1055" s="623"/>
      <c r="BN1055" s="634"/>
    </row>
    <row r="1056" spans="1:66" s="638" customFormat="1" ht="12" customHeight="1">
      <c r="A1056" s="643">
        <v>19100142</v>
      </c>
      <c r="B1056" s="644" t="s">
        <v>4270</v>
      </c>
      <c r="C1056" s="634" t="s">
        <v>2286</v>
      </c>
      <c r="D1056" s="635" t="s">
        <v>1384</v>
      </c>
      <c r="E1056" s="635"/>
      <c r="F1056" s="634"/>
      <c r="G1056" s="635"/>
      <c r="H1056" s="1168">
        <v>220814.94</v>
      </c>
      <c r="I1056" s="1168">
        <v>244383.91</v>
      </c>
      <c r="J1056" s="1168">
        <v>237610.19</v>
      </c>
      <c r="K1056" s="1168">
        <v>204336.84</v>
      </c>
      <c r="L1056" s="1168">
        <v>153862.5</v>
      </c>
      <c r="M1056" s="1168">
        <v>103675.96</v>
      </c>
      <c r="N1056" s="1168">
        <v>72177.11</v>
      </c>
      <c r="O1056" s="1168">
        <v>63229.74</v>
      </c>
      <c r="P1056" s="1168">
        <v>74157.070000000007</v>
      </c>
      <c r="Q1056" s="1168">
        <v>104699.19</v>
      </c>
      <c r="R1056" s="1168">
        <v>151353.99</v>
      </c>
      <c r="S1056" s="1168">
        <v>174396.79</v>
      </c>
      <c r="T1056" s="1168">
        <v>207805.59</v>
      </c>
      <c r="U1056" s="567"/>
      <c r="V1056" s="612">
        <f t="shared" si="502"/>
        <v>149849.46291666667</v>
      </c>
      <c r="W1056" s="1084"/>
      <c r="X1056" s="1085"/>
      <c r="Y1056" s="591">
        <f t="shared" si="523"/>
        <v>0</v>
      </c>
      <c r="Z1056" s="899">
        <f t="shared" si="523"/>
        <v>0</v>
      </c>
      <c r="AA1056" s="899">
        <f t="shared" si="523"/>
        <v>0</v>
      </c>
      <c r="AB1056" s="1080">
        <f t="shared" si="509"/>
        <v>207805.59</v>
      </c>
      <c r="AC1056" s="1079">
        <f t="shared" si="510"/>
        <v>0</v>
      </c>
      <c r="AD1056" s="899">
        <f t="shared" si="525"/>
        <v>0</v>
      </c>
      <c r="AE1056" s="903">
        <f t="shared" si="517"/>
        <v>0</v>
      </c>
      <c r="AF1056" s="1080">
        <f t="shared" si="518"/>
        <v>207805.59</v>
      </c>
      <c r="AG1056" s="1081">
        <f t="shared" si="511"/>
        <v>207805.59</v>
      </c>
      <c r="AH1056" s="1079">
        <f t="shared" si="512"/>
        <v>0</v>
      </c>
      <c r="AI1056" s="901">
        <f t="shared" si="529"/>
        <v>0</v>
      </c>
      <c r="AJ1056" s="899">
        <f t="shared" si="529"/>
        <v>0</v>
      </c>
      <c r="AK1056" s="899">
        <f t="shared" si="529"/>
        <v>0</v>
      </c>
      <c r="AL1056" s="1080">
        <f t="shared" si="513"/>
        <v>149849.46291666667</v>
      </c>
      <c r="AM1056" s="1079">
        <f t="shared" si="514"/>
        <v>0</v>
      </c>
      <c r="AN1056" s="899">
        <f t="shared" si="507"/>
        <v>0</v>
      </c>
      <c r="AO1056" s="899">
        <f t="shared" si="508"/>
        <v>0</v>
      </c>
      <c r="AP1056" s="899">
        <f t="shared" si="515"/>
        <v>149849.46291666667</v>
      </c>
      <c r="AQ1056" s="1081">
        <f t="shared" si="516"/>
        <v>149849.46291666667</v>
      </c>
      <c r="AR1056" s="1079">
        <f t="shared" si="504"/>
        <v>0</v>
      </c>
      <c r="AS1056" s="153"/>
      <c r="AT1056" s="1082" t="s">
        <v>2777</v>
      </c>
      <c r="AU1056" s="523"/>
      <c r="AV1056" s="1083" t="str">
        <f t="shared" si="505"/>
        <v>CA</v>
      </c>
      <c r="AW1056" s="1083" t="str">
        <f t="shared" si="505"/>
        <v>CL</v>
      </c>
      <c r="AX1056" s="1083" t="str">
        <f t="shared" si="505"/>
        <v>AIC</v>
      </c>
      <c r="AY1056" s="1083" t="str">
        <f t="shared" si="500"/>
        <v>ERB</v>
      </c>
      <c r="AZ1056" s="1083" t="str">
        <f t="shared" si="500"/>
        <v>GRB</v>
      </c>
      <c r="BA1056" s="1083" t="str">
        <f t="shared" si="500"/>
        <v>Non-Op</v>
      </c>
      <c r="BC1056" s="623"/>
      <c r="BD1056" s="623"/>
      <c r="BF1056" s="623"/>
      <c r="BG1056" s="623"/>
      <c r="BH1056" s="623"/>
      <c r="BI1056" s="623"/>
      <c r="BJ1056" s="623"/>
      <c r="BK1056" s="623"/>
      <c r="BL1056" s="623"/>
      <c r="BN1056" s="634"/>
    </row>
    <row r="1057" spans="1:66" s="638" customFormat="1" ht="12" customHeight="1">
      <c r="A1057" s="643">
        <v>19100152</v>
      </c>
      <c r="B1057" s="644" t="s">
        <v>4271</v>
      </c>
      <c r="C1057" s="634" t="s">
        <v>2287</v>
      </c>
      <c r="D1057" s="635" t="s">
        <v>1384</v>
      </c>
      <c r="E1057" s="635"/>
      <c r="F1057" s="634"/>
      <c r="G1057" s="635"/>
      <c r="H1057" s="1170">
        <v>-99674.29</v>
      </c>
      <c r="I1057" s="1170">
        <v>-90874.4</v>
      </c>
      <c r="J1057" s="1170">
        <v>-82717.919999999998</v>
      </c>
      <c r="K1057" s="1170">
        <v>-75460.009999999995</v>
      </c>
      <c r="L1057" s="1170">
        <v>-72842.64</v>
      </c>
      <c r="M1057" s="1170">
        <v>-73257.009999999995</v>
      </c>
      <c r="N1057" s="1170">
        <v>-74161.350000000006</v>
      </c>
      <c r="O1057" s="1170">
        <v>-74666.8</v>
      </c>
      <c r="P1057" s="1170">
        <v>-75638.850000000006</v>
      </c>
      <c r="Q1057" s="1170">
        <v>-77182.83</v>
      </c>
      <c r="R1057" s="1170">
        <v>-74564.89</v>
      </c>
      <c r="S1057" s="1170">
        <v>2079475.82</v>
      </c>
      <c r="T1057" s="1170">
        <v>1766311.18</v>
      </c>
      <c r="U1057" s="567"/>
      <c r="V1057" s="612">
        <f t="shared" si="502"/>
        <v>178452.29708333334</v>
      </c>
      <c r="W1057" s="1084"/>
      <c r="X1057" s="1085"/>
      <c r="Y1057" s="591">
        <f t="shared" si="523"/>
        <v>0</v>
      </c>
      <c r="Z1057" s="899">
        <f t="shared" si="523"/>
        <v>0</v>
      </c>
      <c r="AA1057" s="899">
        <f t="shared" si="523"/>
        <v>0</v>
      </c>
      <c r="AB1057" s="1080">
        <f t="shared" si="509"/>
        <v>1766311.18</v>
      </c>
      <c r="AC1057" s="1079">
        <f t="shared" si="510"/>
        <v>0</v>
      </c>
      <c r="AD1057" s="899">
        <f t="shared" si="525"/>
        <v>0</v>
      </c>
      <c r="AE1057" s="903">
        <f t="shared" si="517"/>
        <v>0</v>
      </c>
      <c r="AF1057" s="1080">
        <f t="shared" si="518"/>
        <v>1766311.18</v>
      </c>
      <c r="AG1057" s="1081">
        <f t="shared" si="511"/>
        <v>1766311.18</v>
      </c>
      <c r="AH1057" s="1079">
        <f t="shared" si="512"/>
        <v>0</v>
      </c>
      <c r="AI1057" s="901">
        <f t="shared" si="529"/>
        <v>0</v>
      </c>
      <c r="AJ1057" s="899">
        <f t="shared" si="529"/>
        <v>0</v>
      </c>
      <c r="AK1057" s="899">
        <f t="shared" si="529"/>
        <v>0</v>
      </c>
      <c r="AL1057" s="1080">
        <f t="shared" si="513"/>
        <v>178452.29708333334</v>
      </c>
      <c r="AM1057" s="1079">
        <f t="shared" si="514"/>
        <v>0</v>
      </c>
      <c r="AN1057" s="899">
        <f t="shared" si="507"/>
        <v>0</v>
      </c>
      <c r="AO1057" s="899">
        <f t="shared" si="508"/>
        <v>0</v>
      </c>
      <c r="AP1057" s="899">
        <f t="shared" si="515"/>
        <v>178452.29708333334</v>
      </c>
      <c r="AQ1057" s="1081">
        <f t="shared" si="516"/>
        <v>178452.29708333334</v>
      </c>
      <c r="AR1057" s="1079">
        <f t="shared" si="504"/>
        <v>0</v>
      </c>
      <c r="AS1057" s="153"/>
      <c r="AT1057" s="1082" t="s">
        <v>2777</v>
      </c>
      <c r="AU1057" s="523"/>
      <c r="AV1057" s="1083" t="str">
        <f t="shared" si="505"/>
        <v>CA</v>
      </c>
      <c r="AW1057" s="1083" t="str">
        <f t="shared" si="505"/>
        <v>CL</v>
      </c>
      <c r="AX1057" s="1083" t="str">
        <f t="shared" si="505"/>
        <v>AIC</v>
      </c>
      <c r="AY1057" s="1083" t="str">
        <f t="shared" si="500"/>
        <v>ERB</v>
      </c>
      <c r="AZ1057" s="1083" t="str">
        <f t="shared" si="500"/>
        <v>GRB</v>
      </c>
      <c r="BA1057" s="1083" t="str">
        <f t="shared" si="500"/>
        <v>Non-Op</v>
      </c>
      <c r="BC1057" s="623"/>
      <c r="BD1057" s="623"/>
      <c r="BF1057" s="623"/>
      <c r="BG1057" s="623"/>
      <c r="BH1057" s="623"/>
      <c r="BI1057" s="623"/>
      <c r="BJ1057" s="623"/>
      <c r="BK1057" s="623"/>
      <c r="BL1057" s="623"/>
      <c r="BN1057" s="634"/>
    </row>
    <row r="1058" spans="1:66" s="638" customFormat="1" ht="12" customHeight="1">
      <c r="A1058" s="643">
        <v>19100162</v>
      </c>
      <c r="B1058" s="644" t="s">
        <v>4272</v>
      </c>
      <c r="C1058" s="684" t="s">
        <v>2288</v>
      </c>
      <c r="D1058" s="635" t="s">
        <v>1384</v>
      </c>
      <c r="E1058" s="635"/>
      <c r="F1058" s="684"/>
      <c r="G1058" s="635"/>
      <c r="H1058" s="1196">
        <v>-10477362.25</v>
      </c>
      <c r="I1058" s="1196">
        <v>-8411728.7300000004</v>
      </c>
      <c r="J1058" s="1196">
        <v>-6500556.0999999996</v>
      </c>
      <c r="K1058" s="1196">
        <v>-4676521.9400000004</v>
      </c>
      <c r="L1058" s="1196">
        <v>-3575427.04</v>
      </c>
      <c r="M1058" s="1196">
        <v>1910901.94</v>
      </c>
      <c r="N1058" s="1196">
        <v>2567995.27</v>
      </c>
      <c r="O1058" s="1196">
        <v>3024556.8</v>
      </c>
      <c r="P1058" s="1196">
        <v>3457034.39</v>
      </c>
      <c r="Q1058" s="1196">
        <v>3970137.36</v>
      </c>
      <c r="R1058" s="1196">
        <v>4938972.3099999996</v>
      </c>
      <c r="S1058" s="1196">
        <v>16895428.129999999</v>
      </c>
      <c r="T1058" s="1196">
        <v>14455322.289999999</v>
      </c>
      <c r="U1058" s="567"/>
      <c r="V1058" s="612">
        <f t="shared" si="502"/>
        <v>1299147.7008333334</v>
      </c>
      <c r="W1058" s="1084"/>
      <c r="X1058" s="1085"/>
      <c r="Y1058" s="591">
        <f t="shared" si="523"/>
        <v>0</v>
      </c>
      <c r="Z1058" s="899">
        <f t="shared" si="523"/>
        <v>0</v>
      </c>
      <c r="AA1058" s="899">
        <f t="shared" si="523"/>
        <v>0</v>
      </c>
      <c r="AB1058" s="1080">
        <f t="shared" si="509"/>
        <v>14455322.289999999</v>
      </c>
      <c r="AC1058" s="1079">
        <f t="shared" si="510"/>
        <v>0</v>
      </c>
      <c r="AD1058" s="899">
        <f t="shared" si="525"/>
        <v>0</v>
      </c>
      <c r="AE1058" s="903">
        <f t="shared" si="517"/>
        <v>0</v>
      </c>
      <c r="AF1058" s="1080">
        <f t="shared" si="518"/>
        <v>14455322.289999999</v>
      </c>
      <c r="AG1058" s="1081">
        <f t="shared" si="511"/>
        <v>14455322.289999999</v>
      </c>
      <c r="AH1058" s="1079">
        <f t="shared" si="512"/>
        <v>0</v>
      </c>
      <c r="AI1058" s="901">
        <f t="shared" si="529"/>
        <v>0</v>
      </c>
      <c r="AJ1058" s="899">
        <f t="shared" si="529"/>
        <v>0</v>
      </c>
      <c r="AK1058" s="899">
        <f t="shared" si="529"/>
        <v>0</v>
      </c>
      <c r="AL1058" s="1080">
        <f t="shared" si="513"/>
        <v>1299147.7008333334</v>
      </c>
      <c r="AM1058" s="1079">
        <f t="shared" si="514"/>
        <v>0</v>
      </c>
      <c r="AN1058" s="899">
        <f t="shared" si="507"/>
        <v>0</v>
      </c>
      <c r="AO1058" s="899">
        <f t="shared" si="508"/>
        <v>0</v>
      </c>
      <c r="AP1058" s="899">
        <f t="shared" si="515"/>
        <v>1299147.7008333334</v>
      </c>
      <c r="AQ1058" s="1081">
        <f t="shared" si="516"/>
        <v>1299147.7008333334</v>
      </c>
      <c r="AR1058" s="1079">
        <f t="shared" si="504"/>
        <v>0</v>
      </c>
      <c r="AS1058" s="153"/>
      <c r="AT1058" s="1082" t="s">
        <v>2777</v>
      </c>
      <c r="AU1058" s="523"/>
      <c r="AV1058" s="1083" t="str">
        <f t="shared" si="505"/>
        <v>CA</v>
      </c>
      <c r="AW1058" s="1083" t="str">
        <f t="shared" si="505"/>
        <v>CL</v>
      </c>
      <c r="AX1058" s="1083" t="str">
        <f t="shared" si="505"/>
        <v>AIC</v>
      </c>
      <c r="AY1058" s="1083" t="str">
        <f t="shared" si="500"/>
        <v>ERB</v>
      </c>
      <c r="AZ1058" s="1083" t="str">
        <f t="shared" si="500"/>
        <v>GRB</v>
      </c>
      <c r="BA1058" s="1083" t="str">
        <f t="shared" si="500"/>
        <v>Non-Op</v>
      </c>
      <c r="BC1058" s="623"/>
      <c r="BD1058" s="623"/>
      <c r="BF1058" s="623"/>
      <c r="BG1058" s="623"/>
      <c r="BH1058" s="623"/>
      <c r="BI1058" s="623"/>
      <c r="BJ1058" s="623"/>
      <c r="BK1058" s="623"/>
      <c r="BL1058" s="623"/>
      <c r="BN1058" s="634"/>
    </row>
    <row r="1059" spans="1:66" s="638" customFormat="1" ht="12" customHeight="1">
      <c r="A1059" s="1165" t="s">
        <v>2905</v>
      </c>
      <c r="B1059" s="1166" t="s">
        <v>2905</v>
      </c>
      <c r="C1059" s="701" t="s">
        <v>3011</v>
      </c>
      <c r="D1059" s="1008" t="s">
        <v>1384</v>
      </c>
      <c r="E1059" s="1008"/>
      <c r="F1059" s="1197">
        <v>43586</v>
      </c>
      <c r="G1059" s="1008"/>
      <c r="H1059" s="1009">
        <v>27887430.760000002</v>
      </c>
      <c r="I1059" s="1009">
        <v>20999735.09</v>
      </c>
      <c r="J1059" s="1009">
        <v>14642688.58</v>
      </c>
      <c r="K1059" s="1009">
        <v>8579939.0700000003</v>
      </c>
      <c r="L1059" s="1009">
        <v>4941687.16</v>
      </c>
      <c r="M1059" s="1009">
        <v>0</v>
      </c>
      <c r="N1059" s="1009">
        <v>0</v>
      </c>
      <c r="O1059" s="1009">
        <v>0</v>
      </c>
      <c r="P1059" s="1009">
        <v>0</v>
      </c>
      <c r="Q1059" s="1009">
        <v>0</v>
      </c>
      <c r="R1059" s="1009">
        <v>0</v>
      </c>
      <c r="S1059" s="1009">
        <v>0</v>
      </c>
      <c r="T1059" s="1009">
        <v>0</v>
      </c>
      <c r="U1059" s="1167"/>
      <c r="V1059" s="1167">
        <f t="shared" ref="V1059:V1061" si="534">(H1059+T1059+SUM(I1059:S1059)*2)/24</f>
        <v>5258980.4400000004</v>
      </c>
      <c r="W1059" s="1118"/>
      <c r="X1059" s="1110"/>
      <c r="Y1059" s="591">
        <f t="shared" si="523"/>
        <v>0</v>
      </c>
      <c r="Z1059" s="899">
        <f t="shared" si="523"/>
        <v>0</v>
      </c>
      <c r="AA1059" s="899">
        <f t="shared" si="523"/>
        <v>0</v>
      </c>
      <c r="AB1059" s="1080">
        <f t="shared" si="509"/>
        <v>0</v>
      </c>
      <c r="AC1059" s="1079">
        <f t="shared" si="510"/>
        <v>0</v>
      </c>
      <c r="AD1059" s="899">
        <f t="shared" si="525"/>
        <v>0</v>
      </c>
      <c r="AE1059" s="903">
        <f t="shared" si="517"/>
        <v>0</v>
      </c>
      <c r="AF1059" s="1080">
        <f t="shared" si="518"/>
        <v>0</v>
      </c>
      <c r="AG1059" s="1081">
        <f t="shared" si="511"/>
        <v>0</v>
      </c>
      <c r="AH1059" s="1079">
        <f t="shared" si="512"/>
        <v>0</v>
      </c>
      <c r="AI1059" s="901">
        <f t="shared" si="529"/>
        <v>0</v>
      </c>
      <c r="AJ1059" s="899">
        <f t="shared" si="529"/>
        <v>0</v>
      </c>
      <c r="AK1059" s="899">
        <f t="shared" si="529"/>
        <v>0</v>
      </c>
      <c r="AL1059" s="1080">
        <f t="shared" si="513"/>
        <v>5258980.4400000004</v>
      </c>
      <c r="AM1059" s="1079">
        <f t="shared" si="514"/>
        <v>0</v>
      </c>
      <c r="AN1059" s="899">
        <f t="shared" si="507"/>
        <v>0</v>
      </c>
      <c r="AO1059" s="899">
        <f t="shared" si="508"/>
        <v>0</v>
      </c>
      <c r="AP1059" s="899">
        <f t="shared" si="515"/>
        <v>5258980.4400000004</v>
      </c>
      <c r="AQ1059" s="1081">
        <f t="shared" ref="AQ1059" si="535">SUM(AN1059:AP1059)</f>
        <v>5258980.4400000004</v>
      </c>
      <c r="AR1059" s="1079">
        <f t="shared" si="504"/>
        <v>0</v>
      </c>
      <c r="AS1059" s="1125"/>
      <c r="AT1059" s="1082"/>
      <c r="AU1059" s="1125"/>
      <c r="AV1059" s="1083" t="str">
        <f t="shared" si="505"/>
        <v>CA</v>
      </c>
      <c r="AW1059" s="1083" t="str">
        <f t="shared" si="505"/>
        <v>CL</v>
      </c>
      <c r="AX1059" s="1083" t="str">
        <f t="shared" si="505"/>
        <v>AIC</v>
      </c>
      <c r="AY1059" s="1083" t="str">
        <f t="shared" si="500"/>
        <v>ERB</v>
      </c>
      <c r="AZ1059" s="1083" t="str">
        <f t="shared" si="500"/>
        <v>GRB</v>
      </c>
      <c r="BA1059" s="1083" t="str">
        <f t="shared" si="500"/>
        <v>Non-Op</v>
      </c>
      <c r="BC1059" s="623"/>
      <c r="BD1059" s="623"/>
      <c r="BF1059" s="623"/>
      <c r="BG1059" s="623"/>
      <c r="BH1059" s="623"/>
      <c r="BI1059" s="623"/>
      <c r="BJ1059" s="623"/>
      <c r="BK1059" s="623"/>
      <c r="BL1059" s="623"/>
      <c r="BN1059" s="634"/>
    </row>
    <row r="1060" spans="1:66" s="638" customFormat="1" ht="12" customHeight="1">
      <c r="A1060" s="643" t="s">
        <v>2906</v>
      </c>
      <c r="B1060" s="644" t="s">
        <v>2906</v>
      </c>
      <c r="C1060" s="634" t="s">
        <v>3012</v>
      </c>
      <c r="D1060" s="635" t="s">
        <v>1384</v>
      </c>
      <c r="E1060" s="635"/>
      <c r="F1060" s="683">
        <v>43770</v>
      </c>
      <c r="G1060" s="635"/>
      <c r="H1060" s="1168">
        <v>101576407.79000001</v>
      </c>
      <c r="I1060" s="1168">
        <v>94033135.959999993</v>
      </c>
      <c r="J1060" s="1168">
        <v>87074750.140000001</v>
      </c>
      <c r="K1060" s="1168">
        <v>80470575.859999999</v>
      </c>
      <c r="L1060" s="1168">
        <v>76604602.140000001</v>
      </c>
      <c r="M1060" s="1168">
        <v>74260229.439999998</v>
      </c>
      <c r="N1060" s="1168">
        <v>72194626.469999999</v>
      </c>
      <c r="O1060" s="1168">
        <v>70782032</v>
      </c>
      <c r="P1060" s="1168">
        <v>69442289.890000001</v>
      </c>
      <c r="Q1060" s="1168">
        <v>67842064.510000005</v>
      </c>
      <c r="R1060" s="1168">
        <v>66501318.399999999</v>
      </c>
      <c r="S1060" s="1168">
        <v>64071939.090000004</v>
      </c>
      <c r="T1060" s="1168">
        <v>61203582.020000003</v>
      </c>
      <c r="U1060" s="567"/>
      <c r="V1060" s="567">
        <f t="shared" si="534"/>
        <v>75388963.233750001</v>
      </c>
      <c r="W1060" s="1118"/>
      <c r="X1060" s="1110"/>
      <c r="Y1060" s="591">
        <f t="shared" si="523"/>
        <v>0</v>
      </c>
      <c r="Z1060" s="899">
        <f t="shared" si="523"/>
        <v>0</v>
      </c>
      <c r="AA1060" s="899">
        <f t="shared" si="523"/>
        <v>0</v>
      </c>
      <c r="AB1060" s="1080">
        <f t="shared" si="509"/>
        <v>61203582.020000003</v>
      </c>
      <c r="AC1060" s="1079">
        <f t="shared" si="510"/>
        <v>0</v>
      </c>
      <c r="AD1060" s="899">
        <f t="shared" si="525"/>
        <v>0</v>
      </c>
      <c r="AE1060" s="903">
        <f t="shared" si="517"/>
        <v>0</v>
      </c>
      <c r="AF1060" s="1080">
        <f t="shared" si="518"/>
        <v>61203582.020000003</v>
      </c>
      <c r="AG1060" s="1081">
        <f t="shared" si="511"/>
        <v>61203582.020000003</v>
      </c>
      <c r="AH1060" s="1079">
        <f t="shared" si="512"/>
        <v>0</v>
      </c>
      <c r="AI1060" s="901">
        <f t="shared" si="529"/>
        <v>0</v>
      </c>
      <c r="AJ1060" s="899">
        <f t="shared" si="529"/>
        <v>0</v>
      </c>
      <c r="AK1060" s="899">
        <f t="shared" si="529"/>
        <v>0</v>
      </c>
      <c r="AL1060" s="1080">
        <f t="shared" si="513"/>
        <v>75388963.233750001</v>
      </c>
      <c r="AM1060" s="1079">
        <f t="shared" si="514"/>
        <v>0</v>
      </c>
      <c r="AN1060" s="899">
        <f t="shared" si="507"/>
        <v>0</v>
      </c>
      <c r="AO1060" s="899">
        <f t="shared" si="508"/>
        <v>0</v>
      </c>
      <c r="AP1060" s="899">
        <f t="shared" si="515"/>
        <v>75388963.233750001</v>
      </c>
      <c r="AQ1060" s="1081">
        <f t="shared" ref="AQ1060" si="536">SUM(AN1060:AP1060)</f>
        <v>75388963.233750001</v>
      </c>
      <c r="AR1060" s="1079">
        <f t="shared" si="504"/>
        <v>0</v>
      </c>
      <c r="AS1060" s="153"/>
      <c r="AT1060" s="1082"/>
      <c r="AU1060" s="1126"/>
      <c r="AV1060" s="1083" t="str">
        <f t="shared" si="505"/>
        <v>CA</v>
      </c>
      <c r="AW1060" s="1083" t="str">
        <f t="shared" si="505"/>
        <v>CL</v>
      </c>
      <c r="AX1060" s="1083" t="str">
        <f t="shared" si="505"/>
        <v>AIC</v>
      </c>
      <c r="AY1060" s="1083" t="str">
        <f t="shared" si="500"/>
        <v>ERB</v>
      </c>
      <c r="AZ1060" s="1083" t="str">
        <f t="shared" si="500"/>
        <v>GRB</v>
      </c>
      <c r="BA1060" s="1083" t="str">
        <f t="shared" si="500"/>
        <v>Non-Op</v>
      </c>
      <c r="BC1060" s="623"/>
      <c r="BD1060" s="623"/>
      <c r="BF1060" s="623"/>
      <c r="BG1060" s="623"/>
      <c r="BH1060" s="623"/>
      <c r="BI1060" s="623"/>
      <c r="BJ1060" s="623"/>
      <c r="BK1060" s="623"/>
      <c r="BL1060" s="623"/>
      <c r="BN1060" s="634"/>
    </row>
    <row r="1061" spans="1:66" s="638" customFormat="1" ht="12" customHeight="1" thickBot="1">
      <c r="A1061" s="643" t="s">
        <v>2289</v>
      </c>
      <c r="B1061" s="644" t="s">
        <v>2289</v>
      </c>
      <c r="C1061" s="634"/>
      <c r="D1061" s="635"/>
      <c r="E1061" s="635"/>
      <c r="F1061" s="634"/>
      <c r="G1061" s="635"/>
      <c r="H1061" s="1168">
        <v>13378099610.019997</v>
      </c>
      <c r="I1061" s="1168">
        <v>13360684399.909988</v>
      </c>
      <c r="J1061" s="1168">
        <v>13315755707.989979</v>
      </c>
      <c r="K1061" s="1168">
        <v>13298842869.650005</v>
      </c>
      <c r="L1061" s="1168">
        <v>13366037483.369995</v>
      </c>
      <c r="M1061" s="1168">
        <v>13228083515.809982</v>
      </c>
      <c r="N1061" s="1168">
        <v>13274986699.109991</v>
      </c>
      <c r="O1061" s="1168">
        <v>13265915360.239988</v>
      </c>
      <c r="P1061" s="1168">
        <v>13380227737.179979</v>
      </c>
      <c r="Q1061" s="1168">
        <v>13376389989.860018</v>
      </c>
      <c r="R1061" s="1168">
        <v>12706120748.380007</v>
      </c>
      <c r="S1061" s="1168">
        <v>12750332429.439987</v>
      </c>
      <c r="T1061" s="1168">
        <v>12895415604.320007</v>
      </c>
      <c r="U1061" s="567"/>
      <c r="V1061" s="567">
        <f t="shared" si="534"/>
        <v>13205011212.342493</v>
      </c>
      <c r="W1061" s="1119"/>
      <c r="X1061" s="1119"/>
      <c r="Y1061" s="1120">
        <f t="shared" ref="Y1061:AA1061" si="537">SUM(Y9:Y1060)</f>
        <v>1045126599.2799989</v>
      </c>
      <c r="Z1061" s="1120">
        <f t="shared" si="537"/>
        <v>0</v>
      </c>
      <c r="AA1061" s="1120">
        <f t="shared" si="537"/>
        <v>66416437.029999986</v>
      </c>
      <c r="AB1061" s="1121">
        <f t="shared" si="509"/>
        <v>11783872568.010008</v>
      </c>
      <c r="AC1061" s="1122">
        <f t="shared" si="510"/>
        <v>0</v>
      </c>
      <c r="AD1061" s="1121">
        <f t="shared" ref="AD1061:AG1061" si="538">SUM(AD9:AD1060)</f>
        <v>7196800713.228878</v>
      </c>
      <c r="AE1061" s="1121">
        <f t="shared" si="538"/>
        <v>3093363980.5111232</v>
      </c>
      <c r="AF1061" s="1121">
        <f t="shared" si="538"/>
        <v>1493707874.2699993</v>
      </c>
      <c r="AG1061" s="1120">
        <f t="shared" si="538"/>
        <v>11783872568.010012</v>
      </c>
      <c r="AH1061" s="1079">
        <f t="shared" si="512"/>
        <v>0</v>
      </c>
      <c r="AI1061" s="1123">
        <f t="shared" ref="AI1061:AQ1061" si="539">SUM(AI9:AI1060)</f>
        <v>907955057.49124956</v>
      </c>
      <c r="AJ1061" s="1123">
        <f t="shared" si="539"/>
        <v>0</v>
      </c>
      <c r="AK1061" s="1121">
        <f t="shared" si="539"/>
        <v>70714494.82249999</v>
      </c>
      <c r="AL1061" s="1121">
        <f t="shared" si="539"/>
        <v>12226341660.028767</v>
      </c>
      <c r="AM1061" s="1079">
        <f t="shared" si="514"/>
        <v>-2.288818359375E-5</v>
      </c>
      <c r="AN1061" s="1121">
        <f t="shared" si="539"/>
        <v>7013293650.1870041</v>
      </c>
      <c r="AO1061" s="1121">
        <f>SUM(AO9:AO1060)</f>
        <v>2956831306.1534104</v>
      </c>
      <c r="AP1061" s="1121">
        <f>SUM(AP9:AP1060)</f>
        <v>2256216703.6883335</v>
      </c>
      <c r="AQ1061" s="1124">
        <f t="shared" si="539"/>
        <v>12226341660.028767</v>
      </c>
      <c r="AR1061" s="1079">
        <f t="shared" si="504"/>
        <v>0</v>
      </c>
      <c r="AS1061" s="153"/>
      <c r="AT1061" s="1082"/>
      <c r="AU1061" s="1126"/>
      <c r="AV1061" s="1083" t="str">
        <f t="shared" si="505"/>
        <v>CA</v>
      </c>
      <c r="AW1061" s="1083" t="str">
        <f t="shared" si="505"/>
        <v>CL</v>
      </c>
      <c r="AX1061" s="1083" t="str">
        <f t="shared" si="505"/>
        <v>AIC</v>
      </c>
      <c r="AY1061" s="1083" t="str">
        <f t="shared" si="500"/>
        <v>ERB</v>
      </c>
      <c r="AZ1061" s="1083" t="str">
        <f t="shared" si="500"/>
        <v>GRB</v>
      </c>
      <c r="BA1061" s="1083" t="str">
        <f t="shared" si="500"/>
        <v>Non-Op</v>
      </c>
      <c r="BC1061" s="623"/>
      <c r="BD1061" s="623"/>
      <c r="BF1061" s="623"/>
      <c r="BG1061" s="623"/>
      <c r="BH1061" s="623"/>
      <c r="BI1061" s="623"/>
      <c r="BJ1061" s="623"/>
      <c r="BK1061" s="623"/>
      <c r="BL1061" s="623"/>
      <c r="BN1061" s="634"/>
    </row>
    <row r="1062" spans="1:66" s="638" customFormat="1" ht="12" customHeight="1">
      <c r="A1062" s="643">
        <v>20100023</v>
      </c>
      <c r="B1062" s="644" t="s">
        <v>4273</v>
      </c>
      <c r="C1062" s="634" t="s">
        <v>2290</v>
      </c>
      <c r="D1062" s="635" t="s">
        <v>1381</v>
      </c>
      <c r="E1062" s="635"/>
      <c r="F1062" s="634"/>
      <c r="G1062" s="635"/>
      <c r="H1062" s="1168">
        <v>-859037.91</v>
      </c>
      <c r="I1062" s="1168">
        <v>-859037.91</v>
      </c>
      <c r="J1062" s="1168">
        <v>-859037.91</v>
      </c>
      <c r="K1062" s="1168">
        <v>-859037.91</v>
      </c>
      <c r="L1062" s="1168">
        <v>-859037.91</v>
      </c>
      <c r="M1062" s="1168">
        <v>-859037.91</v>
      </c>
      <c r="N1062" s="1168">
        <v>-859037.91</v>
      </c>
      <c r="O1062" s="1168">
        <v>-859037.91</v>
      </c>
      <c r="P1062" s="1168">
        <v>-859037.91</v>
      </c>
      <c r="Q1062" s="1168">
        <v>-859037.91</v>
      </c>
      <c r="R1062" s="1168">
        <v>-859037.91</v>
      </c>
      <c r="S1062" s="1168">
        <v>-859037.91</v>
      </c>
      <c r="T1062" s="1168">
        <v>-859037.91</v>
      </c>
      <c r="U1062" s="567"/>
      <c r="V1062" s="567">
        <f t="shared" ref="V1062:V1125" si="540">(H1062+T1062+SUM(I1062:S1062)*2)/24</f>
        <v>-859037.91</v>
      </c>
      <c r="W1062" s="1084"/>
      <c r="X1062" s="1085"/>
      <c r="Y1062" s="591">
        <f t="shared" ref="Y1062:AA1081" si="541">IF($D1062=Y$5,$T1062,0)</f>
        <v>0</v>
      </c>
      <c r="Z1062" s="899">
        <f t="shared" si="541"/>
        <v>0</v>
      </c>
      <c r="AA1062" s="899">
        <f t="shared" si="541"/>
        <v>-859037.91</v>
      </c>
      <c r="AB1062" s="1080">
        <f t="shared" si="509"/>
        <v>0</v>
      </c>
      <c r="AC1062" s="1079">
        <f t="shared" si="510"/>
        <v>0</v>
      </c>
      <c r="AD1062" s="899">
        <f t="shared" si="525"/>
        <v>0</v>
      </c>
      <c r="AE1062" s="903">
        <f t="shared" si="517"/>
        <v>0</v>
      </c>
      <c r="AF1062" s="1080">
        <f t="shared" si="518"/>
        <v>0</v>
      </c>
      <c r="AG1062" s="1081">
        <f t="shared" ref="AG1062:AG1125" si="542">SUM(AD1062:AF1062)</f>
        <v>0</v>
      </c>
      <c r="AH1062" s="1079">
        <f t="shared" si="512"/>
        <v>0</v>
      </c>
      <c r="AI1062" s="901">
        <f t="shared" ref="AI1062:AK1081" si="543">IF($D1062=AI$5,$V1062,0)</f>
        <v>0</v>
      </c>
      <c r="AJ1062" s="899">
        <f t="shared" si="543"/>
        <v>0</v>
      </c>
      <c r="AK1062" s="899">
        <f t="shared" si="543"/>
        <v>-859037.91</v>
      </c>
      <c r="AL1062" s="1080">
        <f t="shared" si="513"/>
        <v>0</v>
      </c>
      <c r="AM1062" s="1079">
        <f t="shared" si="514"/>
        <v>0</v>
      </c>
      <c r="AN1062" s="899">
        <f t="shared" si="507"/>
        <v>0</v>
      </c>
      <c r="AO1062" s="899">
        <f t="shared" si="508"/>
        <v>0</v>
      </c>
      <c r="AP1062" s="899">
        <f t="shared" si="515"/>
        <v>0</v>
      </c>
      <c r="AQ1062" s="1081">
        <f t="shared" si="516"/>
        <v>0</v>
      </c>
      <c r="AR1062" s="1079">
        <f t="shared" si="504"/>
        <v>0</v>
      </c>
      <c r="AS1062" s="153"/>
      <c r="AT1062" s="1082"/>
      <c r="AU1062" s="1126"/>
      <c r="AV1062" s="1083" t="str">
        <f t="shared" si="505"/>
        <v>CA</v>
      </c>
      <c r="AW1062" s="1083" t="str">
        <f t="shared" si="505"/>
        <v>CL</v>
      </c>
      <c r="AX1062" s="1083" t="str">
        <f t="shared" si="505"/>
        <v>AIC</v>
      </c>
      <c r="AY1062" s="1083" t="str">
        <f t="shared" si="500"/>
        <v>ERB</v>
      </c>
      <c r="AZ1062" s="1083" t="str">
        <f t="shared" si="500"/>
        <v>GRB</v>
      </c>
      <c r="BA1062" s="1083" t="str">
        <f t="shared" si="500"/>
        <v>Non-Op</v>
      </c>
      <c r="BC1062" s="623"/>
      <c r="BD1062" s="623"/>
      <c r="BF1062" s="623"/>
      <c r="BG1062" s="623"/>
      <c r="BH1062" s="623"/>
      <c r="BI1062" s="623"/>
      <c r="BJ1062" s="623"/>
      <c r="BK1062" s="623"/>
      <c r="BL1062" s="623"/>
      <c r="BN1062" s="634"/>
    </row>
    <row r="1063" spans="1:66" s="638" customFormat="1" ht="12" customHeight="1">
      <c r="A1063" s="651">
        <v>20700003</v>
      </c>
      <c r="B1063" s="660" t="s">
        <v>4274</v>
      </c>
      <c r="C1063" s="639" t="s">
        <v>2291</v>
      </c>
      <c r="D1063" s="640" t="s">
        <v>1381</v>
      </c>
      <c r="E1063" s="640"/>
      <c r="F1063" s="639"/>
      <c r="G1063" s="640"/>
      <c r="H1063" s="1168">
        <v>-122847945.22</v>
      </c>
      <c r="I1063" s="1168">
        <v>-122847945.22</v>
      </c>
      <c r="J1063" s="1168">
        <v>-122847945.22</v>
      </c>
      <c r="K1063" s="1168">
        <v>-122847945.22</v>
      </c>
      <c r="L1063" s="1168">
        <v>-122847945.22</v>
      </c>
      <c r="M1063" s="1168">
        <v>-122847945.22</v>
      </c>
      <c r="N1063" s="1168">
        <v>-122847945.22</v>
      </c>
      <c r="O1063" s="1168">
        <v>-122847945.22</v>
      </c>
      <c r="P1063" s="1168">
        <v>-122847945.22</v>
      </c>
      <c r="Q1063" s="1168">
        <v>-122847945.22</v>
      </c>
      <c r="R1063" s="1168">
        <v>-122847945.22</v>
      </c>
      <c r="S1063" s="1168">
        <v>-122847945.22</v>
      </c>
      <c r="T1063" s="1168">
        <v>-122847945.22</v>
      </c>
      <c r="U1063" s="606"/>
      <c r="V1063" s="567">
        <f t="shared" si="540"/>
        <v>-122847945.22000001</v>
      </c>
      <c r="W1063" s="1084"/>
      <c r="X1063" s="1085"/>
      <c r="Y1063" s="591">
        <f t="shared" si="541"/>
        <v>0</v>
      </c>
      <c r="Z1063" s="899">
        <f t="shared" si="541"/>
        <v>0</v>
      </c>
      <c r="AA1063" s="899">
        <f t="shared" si="541"/>
        <v>-122847945.22</v>
      </c>
      <c r="AB1063" s="1080">
        <f t="shared" si="509"/>
        <v>0</v>
      </c>
      <c r="AC1063" s="1079">
        <f t="shared" si="510"/>
        <v>0</v>
      </c>
      <c r="AD1063" s="899">
        <f t="shared" si="525"/>
        <v>0</v>
      </c>
      <c r="AE1063" s="903">
        <f t="shared" si="517"/>
        <v>0</v>
      </c>
      <c r="AF1063" s="1080">
        <f t="shared" si="518"/>
        <v>0</v>
      </c>
      <c r="AG1063" s="1081">
        <f t="shared" si="542"/>
        <v>0</v>
      </c>
      <c r="AH1063" s="1079">
        <f t="shared" si="512"/>
        <v>0</v>
      </c>
      <c r="AI1063" s="901">
        <f t="shared" si="543"/>
        <v>0</v>
      </c>
      <c r="AJ1063" s="899">
        <f t="shared" si="543"/>
        <v>0</v>
      </c>
      <c r="AK1063" s="899">
        <f t="shared" si="543"/>
        <v>-122847945.22000001</v>
      </c>
      <c r="AL1063" s="1080">
        <f t="shared" si="513"/>
        <v>0</v>
      </c>
      <c r="AM1063" s="1079">
        <f t="shared" si="514"/>
        <v>0</v>
      </c>
      <c r="AN1063" s="899">
        <f t="shared" si="507"/>
        <v>0</v>
      </c>
      <c r="AO1063" s="899">
        <f t="shared" si="508"/>
        <v>0</v>
      </c>
      <c r="AP1063" s="899">
        <f t="shared" si="515"/>
        <v>0</v>
      </c>
      <c r="AQ1063" s="1081">
        <f t="shared" si="516"/>
        <v>0</v>
      </c>
      <c r="AR1063" s="1079">
        <f t="shared" si="504"/>
        <v>0</v>
      </c>
      <c r="AS1063" s="153"/>
      <c r="AT1063" s="1082"/>
      <c r="AU1063" s="1126"/>
      <c r="AV1063" s="1083" t="str">
        <f t="shared" si="505"/>
        <v>CA</v>
      </c>
      <c r="AW1063" s="1083" t="str">
        <f t="shared" si="505"/>
        <v>CL</v>
      </c>
      <c r="AX1063" s="1083" t="str">
        <f t="shared" si="505"/>
        <v>AIC</v>
      </c>
      <c r="AY1063" s="1083" t="str">
        <f t="shared" si="500"/>
        <v>ERB</v>
      </c>
      <c r="AZ1063" s="1083" t="str">
        <f t="shared" si="500"/>
        <v>GRB</v>
      </c>
      <c r="BA1063" s="1083" t="str">
        <f t="shared" si="500"/>
        <v>Non-Op</v>
      </c>
      <c r="BC1063" s="623"/>
      <c r="BD1063" s="623"/>
      <c r="BF1063" s="623"/>
      <c r="BG1063" s="623"/>
      <c r="BH1063" s="623"/>
      <c r="BI1063" s="623"/>
      <c r="BJ1063" s="623"/>
      <c r="BK1063" s="623"/>
      <c r="BL1063" s="623"/>
      <c r="BN1063" s="634"/>
    </row>
    <row r="1064" spans="1:66" s="638" customFormat="1" ht="12" customHeight="1">
      <c r="A1064" s="651">
        <v>20700013</v>
      </c>
      <c r="B1064" s="660" t="s">
        <v>4275</v>
      </c>
      <c r="C1064" s="639" t="s">
        <v>2292</v>
      </c>
      <c r="D1064" s="640" t="s">
        <v>1381</v>
      </c>
      <c r="E1064" s="640"/>
      <c r="F1064" s="639"/>
      <c r="G1064" s="640"/>
      <c r="H1064" s="1168">
        <v>-338395484.31</v>
      </c>
      <c r="I1064" s="1168">
        <v>-338395484.31</v>
      </c>
      <c r="J1064" s="1168">
        <v>-338395484.31</v>
      </c>
      <c r="K1064" s="1168">
        <v>-338395484.31</v>
      </c>
      <c r="L1064" s="1168">
        <v>-338395484.31</v>
      </c>
      <c r="M1064" s="1168">
        <v>-338395484.31</v>
      </c>
      <c r="N1064" s="1168">
        <v>-338395484.31</v>
      </c>
      <c r="O1064" s="1168">
        <v>-338395484.31</v>
      </c>
      <c r="P1064" s="1168">
        <v>-338395484.31</v>
      </c>
      <c r="Q1064" s="1168">
        <v>-338395484.31</v>
      </c>
      <c r="R1064" s="1168">
        <v>-338395484.31</v>
      </c>
      <c r="S1064" s="1168">
        <v>-338395484.31</v>
      </c>
      <c r="T1064" s="1168">
        <v>-338395484.31</v>
      </c>
      <c r="U1064" s="606"/>
      <c r="V1064" s="567">
        <f t="shared" si="540"/>
        <v>-338395484.31</v>
      </c>
      <c r="W1064" s="1084"/>
      <c r="X1064" s="1085"/>
      <c r="Y1064" s="591">
        <f t="shared" si="541"/>
        <v>0</v>
      </c>
      <c r="Z1064" s="899">
        <f t="shared" si="541"/>
        <v>0</v>
      </c>
      <c r="AA1064" s="899">
        <f t="shared" si="541"/>
        <v>-338395484.31</v>
      </c>
      <c r="AB1064" s="1080">
        <f t="shared" si="509"/>
        <v>0</v>
      </c>
      <c r="AC1064" s="1079">
        <f t="shared" si="510"/>
        <v>0</v>
      </c>
      <c r="AD1064" s="899">
        <f t="shared" si="525"/>
        <v>0</v>
      </c>
      <c r="AE1064" s="903">
        <f t="shared" si="517"/>
        <v>0</v>
      </c>
      <c r="AF1064" s="1080">
        <f t="shared" si="518"/>
        <v>0</v>
      </c>
      <c r="AG1064" s="1081">
        <f t="shared" si="542"/>
        <v>0</v>
      </c>
      <c r="AH1064" s="1079">
        <f t="shared" si="512"/>
        <v>0</v>
      </c>
      <c r="AI1064" s="901">
        <f t="shared" si="543"/>
        <v>0</v>
      </c>
      <c r="AJ1064" s="899">
        <f t="shared" si="543"/>
        <v>0</v>
      </c>
      <c r="AK1064" s="899">
        <f t="shared" si="543"/>
        <v>-338395484.31</v>
      </c>
      <c r="AL1064" s="1080">
        <f t="shared" si="513"/>
        <v>0</v>
      </c>
      <c r="AM1064" s="1079">
        <f t="shared" si="514"/>
        <v>0</v>
      </c>
      <c r="AN1064" s="899">
        <f t="shared" si="507"/>
        <v>0</v>
      </c>
      <c r="AO1064" s="899">
        <f t="shared" si="508"/>
        <v>0</v>
      </c>
      <c r="AP1064" s="899">
        <f t="shared" si="515"/>
        <v>0</v>
      </c>
      <c r="AQ1064" s="1081">
        <f t="shared" si="516"/>
        <v>0</v>
      </c>
      <c r="AR1064" s="1079">
        <f t="shared" si="504"/>
        <v>0</v>
      </c>
      <c r="AS1064" s="153"/>
      <c r="AT1064" s="1082"/>
      <c r="AU1064" s="1126"/>
      <c r="AV1064" s="1083" t="str">
        <f t="shared" si="505"/>
        <v>CA</v>
      </c>
      <c r="AW1064" s="1083" t="str">
        <f t="shared" si="505"/>
        <v>CL</v>
      </c>
      <c r="AX1064" s="1083" t="str">
        <f t="shared" si="505"/>
        <v>AIC</v>
      </c>
      <c r="AY1064" s="1083" t="str">
        <f t="shared" si="500"/>
        <v>ERB</v>
      </c>
      <c r="AZ1064" s="1083" t="str">
        <f t="shared" si="500"/>
        <v>GRB</v>
      </c>
      <c r="BA1064" s="1083" t="str">
        <f t="shared" si="500"/>
        <v>Non-Op</v>
      </c>
      <c r="BC1064" s="623"/>
      <c r="BD1064" s="623"/>
      <c r="BF1064" s="623"/>
      <c r="BG1064" s="623"/>
      <c r="BH1064" s="623"/>
      <c r="BI1064" s="623"/>
      <c r="BJ1064" s="623"/>
      <c r="BK1064" s="623"/>
      <c r="BL1064" s="623"/>
      <c r="BN1064" s="634"/>
    </row>
    <row r="1065" spans="1:66" s="638" customFormat="1" ht="12" customHeight="1">
      <c r="A1065" s="643">
        <v>20700023</v>
      </c>
      <c r="B1065" s="644" t="s">
        <v>4276</v>
      </c>
      <c r="C1065" s="634" t="s">
        <v>2293</v>
      </c>
      <c r="D1065" s="635" t="s">
        <v>1381</v>
      </c>
      <c r="E1065" s="635"/>
      <c r="F1065" s="634"/>
      <c r="G1065" s="635"/>
      <c r="H1065" s="1168">
        <v>-16901820.34</v>
      </c>
      <c r="I1065" s="1168">
        <v>-16901820.34</v>
      </c>
      <c r="J1065" s="1168">
        <v>-16901820.34</v>
      </c>
      <c r="K1065" s="1168">
        <v>-16901820.34</v>
      </c>
      <c r="L1065" s="1168">
        <v>-16901820.34</v>
      </c>
      <c r="M1065" s="1168">
        <v>-16901820.34</v>
      </c>
      <c r="N1065" s="1168">
        <v>-16901820.34</v>
      </c>
      <c r="O1065" s="1168">
        <v>-16901820.34</v>
      </c>
      <c r="P1065" s="1168">
        <v>-16901820.34</v>
      </c>
      <c r="Q1065" s="1168">
        <v>-16901820.34</v>
      </c>
      <c r="R1065" s="1168">
        <v>-16901820.34</v>
      </c>
      <c r="S1065" s="1168">
        <v>-16901820.34</v>
      </c>
      <c r="T1065" s="1168">
        <v>-16901820.34</v>
      </c>
      <c r="U1065" s="567"/>
      <c r="V1065" s="567">
        <f t="shared" si="540"/>
        <v>-16901820.34</v>
      </c>
      <c r="W1065" s="1084"/>
      <c r="X1065" s="1085"/>
      <c r="Y1065" s="591">
        <f t="shared" si="541"/>
        <v>0</v>
      </c>
      <c r="Z1065" s="899">
        <f t="shared" si="541"/>
        <v>0</v>
      </c>
      <c r="AA1065" s="899">
        <f t="shared" si="541"/>
        <v>-16901820.34</v>
      </c>
      <c r="AB1065" s="1080">
        <f t="shared" si="509"/>
        <v>0</v>
      </c>
      <c r="AC1065" s="1079">
        <f t="shared" si="510"/>
        <v>0</v>
      </c>
      <c r="AD1065" s="899">
        <f t="shared" si="525"/>
        <v>0</v>
      </c>
      <c r="AE1065" s="903">
        <f t="shared" si="517"/>
        <v>0</v>
      </c>
      <c r="AF1065" s="1080">
        <f t="shared" si="518"/>
        <v>0</v>
      </c>
      <c r="AG1065" s="1081">
        <f t="shared" si="542"/>
        <v>0</v>
      </c>
      <c r="AH1065" s="1079">
        <f t="shared" si="512"/>
        <v>0</v>
      </c>
      <c r="AI1065" s="901">
        <f t="shared" si="543"/>
        <v>0</v>
      </c>
      <c r="AJ1065" s="899">
        <f t="shared" si="543"/>
        <v>0</v>
      </c>
      <c r="AK1065" s="899">
        <f t="shared" si="543"/>
        <v>-16901820.34</v>
      </c>
      <c r="AL1065" s="1080">
        <f t="shared" si="513"/>
        <v>0</v>
      </c>
      <c r="AM1065" s="1079">
        <f t="shared" si="514"/>
        <v>0</v>
      </c>
      <c r="AN1065" s="899">
        <f t="shared" si="507"/>
        <v>0</v>
      </c>
      <c r="AO1065" s="899">
        <f t="shared" si="508"/>
        <v>0</v>
      </c>
      <c r="AP1065" s="899">
        <f t="shared" si="515"/>
        <v>0</v>
      </c>
      <c r="AQ1065" s="1081">
        <f t="shared" si="516"/>
        <v>0</v>
      </c>
      <c r="AR1065" s="1079">
        <f t="shared" si="504"/>
        <v>0</v>
      </c>
      <c r="AS1065" s="153"/>
      <c r="AT1065" s="1082" t="s">
        <v>2784</v>
      </c>
      <c r="AU1065" s="1126"/>
      <c r="AV1065" s="1083" t="str">
        <f t="shared" si="505"/>
        <v>CA</v>
      </c>
      <c r="AW1065" s="1083" t="str">
        <f t="shared" si="505"/>
        <v>CL</v>
      </c>
      <c r="AX1065" s="1083" t="str">
        <f t="shared" si="505"/>
        <v>AIC</v>
      </c>
      <c r="AY1065" s="1083" t="str">
        <f t="shared" si="500"/>
        <v>ERB</v>
      </c>
      <c r="AZ1065" s="1083" t="str">
        <f t="shared" si="500"/>
        <v>GRB</v>
      </c>
      <c r="BA1065" s="1083" t="str">
        <f t="shared" si="500"/>
        <v>Non-Op</v>
      </c>
      <c r="BC1065" s="623"/>
      <c r="BD1065" s="623"/>
      <c r="BF1065" s="623"/>
      <c r="BG1065" s="623"/>
      <c r="BH1065" s="623"/>
      <c r="BI1065" s="623"/>
      <c r="BJ1065" s="623"/>
      <c r="BK1065" s="623"/>
      <c r="BL1065" s="623"/>
      <c r="BN1065" s="634"/>
    </row>
    <row r="1066" spans="1:66" s="638" customFormat="1" ht="12" customHeight="1">
      <c r="A1066" s="990">
        <v>21100003</v>
      </c>
      <c r="B1066" s="991" t="s">
        <v>4277</v>
      </c>
      <c r="C1066" s="906" t="s">
        <v>2294</v>
      </c>
      <c r="D1066" s="907" t="s">
        <v>1381</v>
      </c>
      <c r="E1066" s="907"/>
      <c r="F1066" s="906"/>
      <c r="G1066" s="907"/>
      <c r="H1066" s="1168">
        <v>-3013605116.4699998</v>
      </c>
      <c r="I1066" s="1168">
        <v>-3013605116.4699998</v>
      </c>
      <c r="J1066" s="1168">
        <v>-3013605116.4699998</v>
      </c>
      <c r="K1066" s="1168">
        <v>-3013605116.4699998</v>
      </c>
      <c r="L1066" s="1168">
        <v>-3013605116.4699998</v>
      </c>
      <c r="M1066" s="1168">
        <v>-3013605116.4699998</v>
      </c>
      <c r="N1066" s="1168">
        <v>-3013605116.4699998</v>
      </c>
      <c r="O1066" s="1168">
        <v>-3013605116.4699998</v>
      </c>
      <c r="P1066" s="1168">
        <v>-3013605116.4699998</v>
      </c>
      <c r="Q1066" s="1168">
        <v>-3013605116.4699998</v>
      </c>
      <c r="R1066" s="1168">
        <v>-3013605116.4699998</v>
      </c>
      <c r="S1066" s="1168">
        <v>-3013605116.4699998</v>
      </c>
      <c r="T1066" s="1168">
        <v>-3013605116.4699998</v>
      </c>
      <c r="U1066" s="908"/>
      <c r="V1066" s="567">
        <f t="shared" si="540"/>
        <v>-3013605116.4700007</v>
      </c>
      <c r="W1066" s="1084"/>
      <c r="X1066" s="1085"/>
      <c r="Y1066" s="591">
        <f t="shared" si="541"/>
        <v>0</v>
      </c>
      <c r="Z1066" s="899">
        <f t="shared" si="541"/>
        <v>0</v>
      </c>
      <c r="AA1066" s="899">
        <f t="shared" si="541"/>
        <v>-3013605116.4699998</v>
      </c>
      <c r="AB1066" s="1080">
        <f t="shared" si="509"/>
        <v>0</v>
      </c>
      <c r="AC1066" s="1079">
        <f t="shared" si="510"/>
        <v>0</v>
      </c>
      <c r="AD1066" s="899">
        <f t="shared" si="525"/>
        <v>0</v>
      </c>
      <c r="AE1066" s="903">
        <f t="shared" si="517"/>
        <v>0</v>
      </c>
      <c r="AF1066" s="1080">
        <f t="shared" si="518"/>
        <v>0</v>
      </c>
      <c r="AG1066" s="1081">
        <f t="shared" si="542"/>
        <v>0</v>
      </c>
      <c r="AH1066" s="1079">
        <f t="shared" si="512"/>
        <v>0</v>
      </c>
      <c r="AI1066" s="901">
        <f t="shared" si="543"/>
        <v>0</v>
      </c>
      <c r="AJ1066" s="899">
        <f t="shared" si="543"/>
        <v>0</v>
      </c>
      <c r="AK1066" s="899">
        <f t="shared" si="543"/>
        <v>-3013605116.4700007</v>
      </c>
      <c r="AL1066" s="1080">
        <f t="shared" si="513"/>
        <v>0</v>
      </c>
      <c r="AM1066" s="1079">
        <f t="shared" si="514"/>
        <v>0</v>
      </c>
      <c r="AN1066" s="899">
        <f t="shared" si="507"/>
        <v>0</v>
      </c>
      <c r="AO1066" s="899">
        <f t="shared" si="508"/>
        <v>0</v>
      </c>
      <c r="AP1066" s="899">
        <f t="shared" si="515"/>
        <v>0</v>
      </c>
      <c r="AQ1066" s="1081">
        <f t="shared" si="516"/>
        <v>0</v>
      </c>
      <c r="AR1066" s="1079">
        <f t="shared" si="504"/>
        <v>0</v>
      </c>
      <c r="AS1066" s="153"/>
      <c r="AT1066" s="1082"/>
      <c r="AU1066" s="1126"/>
      <c r="AV1066" s="1083" t="str">
        <f t="shared" si="505"/>
        <v>CA</v>
      </c>
      <c r="AW1066" s="1083" t="str">
        <f t="shared" si="505"/>
        <v>CL</v>
      </c>
      <c r="AX1066" s="1083" t="str">
        <f t="shared" si="505"/>
        <v>AIC</v>
      </c>
      <c r="AY1066" s="1083" t="str">
        <f t="shared" ref="AY1066:BA1129" si="544">IF(VALUE(AD1066),AY$7,IF(ISBLANK(AD1066),"",AY$7))</f>
        <v>ERB</v>
      </c>
      <c r="AZ1066" s="1083" t="str">
        <f t="shared" si="544"/>
        <v>GRB</v>
      </c>
      <c r="BA1066" s="1083" t="str">
        <f t="shared" si="544"/>
        <v>Non-Op</v>
      </c>
      <c r="BC1066" s="623"/>
      <c r="BD1066" s="623"/>
      <c r="BF1066" s="623"/>
      <c r="BG1066" s="623"/>
      <c r="BH1066" s="623"/>
      <c r="BI1066" s="623"/>
      <c r="BJ1066" s="623"/>
      <c r="BK1066" s="623"/>
      <c r="BL1066" s="623"/>
      <c r="BN1066" s="634"/>
    </row>
    <row r="1067" spans="1:66" s="638" customFormat="1" ht="12" customHeight="1">
      <c r="A1067" s="643">
        <v>21100383</v>
      </c>
      <c r="B1067" s="644" t="s">
        <v>4278</v>
      </c>
      <c r="C1067" s="634" t="s">
        <v>2295</v>
      </c>
      <c r="D1067" s="635" t="s">
        <v>1384</v>
      </c>
      <c r="E1067" s="635"/>
      <c r="F1067" s="634"/>
      <c r="G1067" s="635"/>
      <c r="H1067" s="1168">
        <v>-491575</v>
      </c>
      <c r="I1067" s="1168">
        <v>-491575</v>
      </c>
      <c r="J1067" s="1168">
        <v>-491575</v>
      </c>
      <c r="K1067" s="1168">
        <v>-491575</v>
      </c>
      <c r="L1067" s="1168">
        <v>-491575</v>
      </c>
      <c r="M1067" s="1168">
        <v>-491575</v>
      </c>
      <c r="N1067" s="1168">
        <v>-491575</v>
      </c>
      <c r="O1067" s="1168">
        <v>-491575</v>
      </c>
      <c r="P1067" s="1168">
        <v>-491575</v>
      </c>
      <c r="Q1067" s="1168">
        <v>-491575</v>
      </c>
      <c r="R1067" s="1168">
        <v>-491575</v>
      </c>
      <c r="S1067" s="1168">
        <v>-491575</v>
      </c>
      <c r="T1067" s="1168">
        <v>-491575</v>
      </c>
      <c r="U1067" s="567"/>
      <c r="V1067" s="567">
        <f t="shared" si="540"/>
        <v>-491575</v>
      </c>
      <c r="W1067" s="1084"/>
      <c r="X1067" s="1085"/>
      <c r="Y1067" s="591">
        <f t="shared" si="541"/>
        <v>0</v>
      </c>
      <c r="Z1067" s="899">
        <f t="shared" si="541"/>
        <v>0</v>
      </c>
      <c r="AA1067" s="899">
        <f t="shared" si="541"/>
        <v>0</v>
      </c>
      <c r="AB1067" s="1080">
        <f t="shared" si="509"/>
        <v>-491575</v>
      </c>
      <c r="AC1067" s="1079">
        <f t="shared" si="510"/>
        <v>0</v>
      </c>
      <c r="AD1067" s="899">
        <f t="shared" si="525"/>
        <v>0</v>
      </c>
      <c r="AE1067" s="903">
        <f t="shared" si="517"/>
        <v>0</v>
      </c>
      <c r="AF1067" s="1080">
        <f t="shared" si="518"/>
        <v>-491575</v>
      </c>
      <c r="AG1067" s="1081">
        <f t="shared" si="542"/>
        <v>-491575</v>
      </c>
      <c r="AH1067" s="1079">
        <f t="shared" si="512"/>
        <v>0</v>
      </c>
      <c r="AI1067" s="901">
        <f t="shared" si="543"/>
        <v>0</v>
      </c>
      <c r="AJ1067" s="899">
        <f t="shared" si="543"/>
        <v>0</v>
      </c>
      <c r="AK1067" s="899">
        <f t="shared" si="543"/>
        <v>0</v>
      </c>
      <c r="AL1067" s="1080">
        <f t="shared" si="513"/>
        <v>-491575</v>
      </c>
      <c r="AM1067" s="1079">
        <f t="shared" si="514"/>
        <v>0</v>
      </c>
      <c r="AN1067" s="899">
        <f t="shared" si="507"/>
        <v>0</v>
      </c>
      <c r="AO1067" s="899">
        <f t="shared" si="508"/>
        <v>0</v>
      </c>
      <c r="AP1067" s="899">
        <f t="shared" si="515"/>
        <v>-491575</v>
      </c>
      <c r="AQ1067" s="1081">
        <f t="shared" si="516"/>
        <v>-491575</v>
      </c>
      <c r="AR1067" s="1079">
        <f t="shared" si="504"/>
        <v>0</v>
      </c>
      <c r="AS1067" s="153"/>
      <c r="AT1067" s="1082"/>
      <c r="AU1067" s="1126"/>
      <c r="AV1067" s="1083" t="str">
        <f t="shared" si="505"/>
        <v>CA</v>
      </c>
      <c r="AW1067" s="1083" t="str">
        <f t="shared" si="505"/>
        <v>CL</v>
      </c>
      <c r="AX1067" s="1083" t="str">
        <f t="shared" si="505"/>
        <v>AIC</v>
      </c>
      <c r="AY1067" s="1083" t="str">
        <f t="shared" si="544"/>
        <v>ERB</v>
      </c>
      <c r="AZ1067" s="1083" t="str">
        <f t="shared" si="544"/>
        <v>GRB</v>
      </c>
      <c r="BA1067" s="1083" t="str">
        <f t="shared" si="544"/>
        <v>Non-Op</v>
      </c>
      <c r="BC1067" s="623"/>
      <c r="BD1067" s="623"/>
      <c r="BF1067" s="623"/>
      <c r="BG1067" s="623"/>
      <c r="BH1067" s="623"/>
      <c r="BI1067" s="623"/>
      <c r="BJ1067" s="623"/>
      <c r="BK1067" s="623"/>
      <c r="BL1067" s="623"/>
      <c r="BN1067" s="634"/>
    </row>
    <row r="1068" spans="1:66" s="638" customFormat="1" ht="12" customHeight="1">
      <c r="A1068" s="568">
        <v>21400013</v>
      </c>
      <c r="B1068" s="566" t="s">
        <v>4279</v>
      </c>
      <c r="C1068" s="634" t="s">
        <v>2296</v>
      </c>
      <c r="D1068" s="635" t="s">
        <v>1381</v>
      </c>
      <c r="E1068" s="635"/>
      <c r="F1068" s="634"/>
      <c r="G1068" s="635"/>
      <c r="H1068" s="1168">
        <v>2148854.7200000002</v>
      </c>
      <c r="I1068" s="1168">
        <v>2148854.7200000002</v>
      </c>
      <c r="J1068" s="1168">
        <v>2148854.7200000002</v>
      </c>
      <c r="K1068" s="1168">
        <v>2148854.7200000002</v>
      </c>
      <c r="L1068" s="1168">
        <v>2148854.7200000002</v>
      </c>
      <c r="M1068" s="1168">
        <v>2148854.7200000002</v>
      </c>
      <c r="N1068" s="1168">
        <v>2148854.7200000002</v>
      </c>
      <c r="O1068" s="1168">
        <v>2148854.7200000002</v>
      </c>
      <c r="P1068" s="1168">
        <v>2148854.7200000002</v>
      </c>
      <c r="Q1068" s="1168">
        <v>2148854.7200000002</v>
      </c>
      <c r="R1068" s="1168">
        <v>2148854.7200000002</v>
      </c>
      <c r="S1068" s="1168">
        <v>2148854.7200000002</v>
      </c>
      <c r="T1068" s="1168">
        <v>2148854.7200000002</v>
      </c>
      <c r="U1068" s="567"/>
      <c r="V1068" s="567">
        <f t="shared" si="540"/>
        <v>2148854.7199999997</v>
      </c>
      <c r="W1068" s="1084"/>
      <c r="X1068" s="1085"/>
      <c r="Y1068" s="591">
        <f t="shared" si="541"/>
        <v>0</v>
      </c>
      <c r="Z1068" s="899">
        <f t="shared" si="541"/>
        <v>0</v>
      </c>
      <c r="AA1068" s="899">
        <f t="shared" si="541"/>
        <v>2148854.7200000002</v>
      </c>
      <c r="AB1068" s="1080">
        <f t="shared" si="509"/>
        <v>0</v>
      </c>
      <c r="AC1068" s="1079">
        <f t="shared" si="510"/>
        <v>0</v>
      </c>
      <c r="AD1068" s="899">
        <f t="shared" si="525"/>
        <v>0</v>
      </c>
      <c r="AE1068" s="903">
        <f t="shared" si="517"/>
        <v>0</v>
      </c>
      <c r="AF1068" s="1080">
        <f t="shared" si="518"/>
        <v>0</v>
      </c>
      <c r="AG1068" s="1081">
        <f t="shared" si="542"/>
        <v>0</v>
      </c>
      <c r="AH1068" s="1079">
        <f t="shared" si="512"/>
        <v>0</v>
      </c>
      <c r="AI1068" s="901">
        <f t="shared" si="543"/>
        <v>0</v>
      </c>
      <c r="AJ1068" s="899">
        <f t="shared" si="543"/>
        <v>0</v>
      </c>
      <c r="AK1068" s="899">
        <f t="shared" si="543"/>
        <v>2148854.7199999997</v>
      </c>
      <c r="AL1068" s="1080">
        <f t="shared" si="513"/>
        <v>0</v>
      </c>
      <c r="AM1068" s="1079">
        <f t="shared" si="514"/>
        <v>0</v>
      </c>
      <c r="AN1068" s="899">
        <f t="shared" si="507"/>
        <v>0</v>
      </c>
      <c r="AO1068" s="899">
        <f t="shared" si="508"/>
        <v>0</v>
      </c>
      <c r="AP1068" s="899">
        <f t="shared" si="515"/>
        <v>0</v>
      </c>
      <c r="AQ1068" s="1081">
        <f t="shared" si="516"/>
        <v>0</v>
      </c>
      <c r="AR1068" s="1079">
        <f t="shared" si="504"/>
        <v>0</v>
      </c>
      <c r="AS1068" s="153"/>
      <c r="AT1068" s="1082"/>
      <c r="AU1068" s="1126"/>
      <c r="AV1068" s="1083" t="str">
        <f t="shared" si="505"/>
        <v>CA</v>
      </c>
      <c r="AW1068" s="1083" t="str">
        <f t="shared" si="505"/>
        <v>CL</v>
      </c>
      <c r="AX1068" s="1083" t="str">
        <f t="shared" si="505"/>
        <v>AIC</v>
      </c>
      <c r="AY1068" s="1083" t="str">
        <f t="shared" si="544"/>
        <v>ERB</v>
      </c>
      <c r="AZ1068" s="1083" t="str">
        <f t="shared" si="544"/>
        <v>GRB</v>
      </c>
      <c r="BA1068" s="1083" t="str">
        <f t="shared" si="544"/>
        <v>Non-Op</v>
      </c>
      <c r="BC1068" s="623"/>
      <c r="BD1068" s="623"/>
      <c r="BF1068" s="623"/>
      <c r="BG1068" s="623"/>
      <c r="BH1068" s="623"/>
      <c r="BI1068" s="623"/>
      <c r="BJ1068" s="623"/>
      <c r="BK1068" s="623"/>
      <c r="BL1068" s="623"/>
      <c r="BN1068" s="634"/>
    </row>
    <row r="1069" spans="1:66" s="638" customFormat="1" ht="12" customHeight="1">
      <c r="A1069" s="643">
        <v>21400033</v>
      </c>
      <c r="B1069" s="644" t="s">
        <v>4280</v>
      </c>
      <c r="C1069" s="634" t="s">
        <v>2297</v>
      </c>
      <c r="D1069" s="635" t="s">
        <v>1381</v>
      </c>
      <c r="E1069" s="635"/>
      <c r="F1069" s="634"/>
      <c r="G1069" s="635"/>
      <c r="H1069" s="1168">
        <v>4985024.68</v>
      </c>
      <c r="I1069" s="1168">
        <v>4985024.68</v>
      </c>
      <c r="J1069" s="1168">
        <v>4985024.68</v>
      </c>
      <c r="K1069" s="1168">
        <v>4985024.68</v>
      </c>
      <c r="L1069" s="1168">
        <v>4985024.68</v>
      </c>
      <c r="M1069" s="1168">
        <v>4985024.68</v>
      </c>
      <c r="N1069" s="1168">
        <v>4985024.68</v>
      </c>
      <c r="O1069" s="1168">
        <v>4985024.68</v>
      </c>
      <c r="P1069" s="1168">
        <v>4985024.68</v>
      </c>
      <c r="Q1069" s="1168">
        <v>4985024.68</v>
      </c>
      <c r="R1069" s="1168">
        <v>4985024.68</v>
      </c>
      <c r="S1069" s="1168">
        <v>4985024.68</v>
      </c>
      <c r="T1069" s="1168">
        <v>4985024.68</v>
      </c>
      <c r="U1069" s="567"/>
      <c r="V1069" s="567">
        <f t="shared" si="540"/>
        <v>4985024.68</v>
      </c>
      <c r="W1069" s="1084"/>
      <c r="X1069" s="1085"/>
      <c r="Y1069" s="591">
        <f t="shared" si="541"/>
        <v>0</v>
      </c>
      <c r="Z1069" s="899">
        <f t="shared" si="541"/>
        <v>0</v>
      </c>
      <c r="AA1069" s="899">
        <f t="shared" si="541"/>
        <v>4985024.68</v>
      </c>
      <c r="AB1069" s="1080">
        <f t="shared" si="509"/>
        <v>0</v>
      </c>
      <c r="AC1069" s="1079">
        <f t="shared" si="510"/>
        <v>0</v>
      </c>
      <c r="AD1069" s="899">
        <f t="shared" si="525"/>
        <v>0</v>
      </c>
      <c r="AE1069" s="903">
        <f t="shared" si="517"/>
        <v>0</v>
      </c>
      <c r="AF1069" s="1080">
        <f t="shared" si="518"/>
        <v>0</v>
      </c>
      <c r="AG1069" s="1081">
        <f t="shared" si="542"/>
        <v>0</v>
      </c>
      <c r="AH1069" s="1079">
        <f t="shared" si="512"/>
        <v>0</v>
      </c>
      <c r="AI1069" s="901">
        <f t="shared" si="543"/>
        <v>0</v>
      </c>
      <c r="AJ1069" s="899">
        <f t="shared" si="543"/>
        <v>0</v>
      </c>
      <c r="AK1069" s="899">
        <f t="shared" si="543"/>
        <v>4985024.68</v>
      </c>
      <c r="AL1069" s="1080">
        <f t="shared" si="513"/>
        <v>0</v>
      </c>
      <c r="AM1069" s="1079">
        <f t="shared" si="514"/>
        <v>0</v>
      </c>
      <c r="AN1069" s="899">
        <f t="shared" si="507"/>
        <v>0</v>
      </c>
      <c r="AO1069" s="899">
        <f t="shared" si="508"/>
        <v>0</v>
      </c>
      <c r="AP1069" s="899">
        <f t="shared" si="515"/>
        <v>0</v>
      </c>
      <c r="AQ1069" s="1081">
        <f t="shared" si="516"/>
        <v>0</v>
      </c>
      <c r="AR1069" s="1079">
        <f t="shared" si="504"/>
        <v>0</v>
      </c>
      <c r="AS1069" s="153"/>
      <c r="AT1069" s="1082"/>
      <c r="AU1069" s="1126"/>
      <c r="AV1069" s="1083" t="str">
        <f t="shared" si="505"/>
        <v>CA</v>
      </c>
      <c r="AW1069" s="1083" t="str">
        <f t="shared" si="505"/>
        <v>CL</v>
      </c>
      <c r="AX1069" s="1083" t="str">
        <f t="shared" si="505"/>
        <v>AIC</v>
      </c>
      <c r="AY1069" s="1083" t="str">
        <f t="shared" si="544"/>
        <v>ERB</v>
      </c>
      <c r="AZ1069" s="1083" t="str">
        <f t="shared" si="544"/>
        <v>GRB</v>
      </c>
      <c r="BA1069" s="1083" t="str">
        <f t="shared" si="544"/>
        <v>Non-Op</v>
      </c>
      <c r="BC1069" s="623"/>
      <c r="BD1069" s="623"/>
      <c r="BF1069" s="623"/>
      <c r="BG1069" s="623"/>
      <c r="BH1069" s="623"/>
      <c r="BI1069" s="623"/>
      <c r="BJ1069" s="623"/>
      <c r="BK1069" s="623"/>
      <c r="BL1069" s="623"/>
      <c r="BN1069" s="634"/>
    </row>
    <row r="1070" spans="1:66" s="638" customFormat="1" ht="12" customHeight="1">
      <c r="A1070" s="643">
        <v>21500023</v>
      </c>
      <c r="B1070" s="644" t="s">
        <v>4281</v>
      </c>
      <c r="C1070" s="634" t="s">
        <v>2298</v>
      </c>
      <c r="D1070" s="635" t="s">
        <v>1381</v>
      </c>
      <c r="E1070" s="635"/>
      <c r="F1070" s="634"/>
      <c r="G1070" s="635"/>
      <c r="H1070" s="1170">
        <v>0</v>
      </c>
      <c r="I1070" s="1170">
        <v>0</v>
      </c>
      <c r="J1070" s="1170">
        <v>0</v>
      </c>
      <c r="K1070" s="1170">
        <v>0</v>
      </c>
      <c r="L1070" s="1170">
        <v>0</v>
      </c>
      <c r="M1070" s="1170">
        <v>0</v>
      </c>
      <c r="N1070" s="1170">
        <v>0</v>
      </c>
      <c r="O1070" s="1170">
        <v>0</v>
      </c>
      <c r="P1070" s="1170">
        <v>0</v>
      </c>
      <c r="Q1070" s="1170">
        <v>0</v>
      </c>
      <c r="R1070" s="1170">
        <v>0</v>
      </c>
      <c r="S1070" s="1170">
        <v>0</v>
      </c>
      <c r="T1070" s="1170">
        <v>0</v>
      </c>
      <c r="U1070" s="567"/>
      <c r="V1070" s="567">
        <f t="shared" si="540"/>
        <v>0</v>
      </c>
      <c r="W1070" s="1084"/>
      <c r="X1070" s="1085"/>
      <c r="Y1070" s="591">
        <f t="shared" si="541"/>
        <v>0</v>
      </c>
      <c r="Z1070" s="899">
        <f t="shared" si="541"/>
        <v>0</v>
      </c>
      <c r="AA1070" s="899">
        <f t="shared" si="541"/>
        <v>0</v>
      </c>
      <c r="AB1070" s="1080">
        <f t="shared" si="509"/>
        <v>0</v>
      </c>
      <c r="AC1070" s="1079">
        <f t="shared" si="510"/>
        <v>0</v>
      </c>
      <c r="AD1070" s="899">
        <f t="shared" si="525"/>
        <v>0</v>
      </c>
      <c r="AE1070" s="903">
        <f t="shared" si="517"/>
        <v>0</v>
      </c>
      <c r="AF1070" s="1080">
        <f t="shared" si="518"/>
        <v>0</v>
      </c>
      <c r="AG1070" s="1081">
        <f t="shared" si="542"/>
        <v>0</v>
      </c>
      <c r="AH1070" s="1079">
        <f t="shared" si="512"/>
        <v>0</v>
      </c>
      <c r="AI1070" s="901">
        <f t="shared" si="543"/>
        <v>0</v>
      </c>
      <c r="AJ1070" s="899">
        <f t="shared" si="543"/>
        <v>0</v>
      </c>
      <c r="AK1070" s="899">
        <f t="shared" si="543"/>
        <v>0</v>
      </c>
      <c r="AL1070" s="1080">
        <f t="shared" si="513"/>
        <v>0</v>
      </c>
      <c r="AM1070" s="1079">
        <f t="shared" si="514"/>
        <v>0</v>
      </c>
      <c r="AN1070" s="899">
        <f t="shared" si="507"/>
        <v>0</v>
      </c>
      <c r="AO1070" s="899">
        <f t="shared" si="508"/>
        <v>0</v>
      </c>
      <c r="AP1070" s="899">
        <f t="shared" si="515"/>
        <v>0</v>
      </c>
      <c r="AQ1070" s="1081">
        <f t="shared" si="516"/>
        <v>0</v>
      </c>
      <c r="AR1070" s="1079">
        <f t="shared" si="504"/>
        <v>0</v>
      </c>
      <c r="AS1070" s="153"/>
      <c r="AT1070" s="1082"/>
      <c r="AU1070" s="1126"/>
      <c r="AV1070" s="1083" t="str">
        <f t="shared" si="505"/>
        <v>CA</v>
      </c>
      <c r="AW1070" s="1083" t="str">
        <f t="shared" si="505"/>
        <v>CL</v>
      </c>
      <c r="AX1070" s="1083" t="str">
        <f t="shared" si="505"/>
        <v>AIC</v>
      </c>
      <c r="AY1070" s="1083" t="str">
        <f t="shared" si="544"/>
        <v>ERB</v>
      </c>
      <c r="AZ1070" s="1083" t="str">
        <f t="shared" si="544"/>
        <v>GRB</v>
      </c>
      <c r="BA1070" s="1083" t="str">
        <f t="shared" si="544"/>
        <v>Non-Op</v>
      </c>
      <c r="BC1070" s="623"/>
      <c r="BD1070" s="623"/>
      <c r="BF1070" s="623"/>
      <c r="BG1070" s="623"/>
      <c r="BH1070" s="623"/>
      <c r="BI1070" s="623"/>
      <c r="BJ1070" s="623"/>
      <c r="BK1070" s="623"/>
      <c r="BL1070" s="623"/>
      <c r="BN1070" s="634"/>
    </row>
    <row r="1071" spans="1:66" s="638" customFormat="1" ht="12" customHeight="1">
      <c r="A1071" s="643">
        <v>21500033</v>
      </c>
      <c r="B1071" s="644" t="s">
        <v>4282</v>
      </c>
      <c r="C1071" s="634" t="s">
        <v>2299</v>
      </c>
      <c r="D1071" s="635" t="s">
        <v>1381</v>
      </c>
      <c r="E1071" s="635"/>
      <c r="F1071" s="634"/>
      <c r="G1071" s="635"/>
      <c r="H1071" s="1170">
        <v>0</v>
      </c>
      <c r="I1071" s="1170">
        <v>0</v>
      </c>
      <c r="J1071" s="1170">
        <v>0</v>
      </c>
      <c r="K1071" s="1170">
        <v>0</v>
      </c>
      <c r="L1071" s="1170">
        <v>0</v>
      </c>
      <c r="M1071" s="1170">
        <v>0</v>
      </c>
      <c r="N1071" s="1170">
        <v>0</v>
      </c>
      <c r="O1071" s="1170">
        <v>0</v>
      </c>
      <c r="P1071" s="1170">
        <v>0</v>
      </c>
      <c r="Q1071" s="1170">
        <v>0</v>
      </c>
      <c r="R1071" s="1170">
        <v>0</v>
      </c>
      <c r="S1071" s="1170">
        <v>0</v>
      </c>
      <c r="T1071" s="1170">
        <v>0</v>
      </c>
      <c r="U1071" s="567"/>
      <c r="V1071" s="567">
        <f t="shared" si="540"/>
        <v>0</v>
      </c>
      <c r="W1071" s="1084"/>
      <c r="X1071" s="1085"/>
      <c r="Y1071" s="591">
        <f t="shared" si="541"/>
        <v>0</v>
      </c>
      <c r="Z1071" s="899">
        <f t="shared" si="541"/>
        <v>0</v>
      </c>
      <c r="AA1071" s="899">
        <f t="shared" si="541"/>
        <v>0</v>
      </c>
      <c r="AB1071" s="1080">
        <f t="shared" si="509"/>
        <v>0</v>
      </c>
      <c r="AC1071" s="1079">
        <f t="shared" si="510"/>
        <v>0</v>
      </c>
      <c r="AD1071" s="899">
        <f t="shared" si="525"/>
        <v>0</v>
      </c>
      <c r="AE1071" s="903">
        <f t="shared" si="517"/>
        <v>0</v>
      </c>
      <c r="AF1071" s="1080">
        <f t="shared" si="518"/>
        <v>0</v>
      </c>
      <c r="AG1071" s="1081">
        <f t="shared" si="542"/>
        <v>0</v>
      </c>
      <c r="AH1071" s="1079">
        <f t="shared" si="512"/>
        <v>0</v>
      </c>
      <c r="AI1071" s="901">
        <f t="shared" si="543"/>
        <v>0</v>
      </c>
      <c r="AJ1071" s="899">
        <f t="shared" si="543"/>
        <v>0</v>
      </c>
      <c r="AK1071" s="899">
        <f t="shared" si="543"/>
        <v>0</v>
      </c>
      <c r="AL1071" s="1080">
        <f t="shared" si="513"/>
        <v>0</v>
      </c>
      <c r="AM1071" s="1079">
        <f t="shared" si="514"/>
        <v>0</v>
      </c>
      <c r="AN1071" s="899">
        <f t="shared" si="507"/>
        <v>0</v>
      </c>
      <c r="AO1071" s="899">
        <f t="shared" si="508"/>
        <v>0</v>
      </c>
      <c r="AP1071" s="899">
        <f t="shared" si="515"/>
        <v>0</v>
      </c>
      <c r="AQ1071" s="1081">
        <f t="shared" si="516"/>
        <v>0</v>
      </c>
      <c r="AR1071" s="1079">
        <f t="shared" si="504"/>
        <v>0</v>
      </c>
      <c r="AS1071" s="153"/>
      <c r="AT1071" s="1082"/>
      <c r="AU1071" s="1126"/>
      <c r="AV1071" s="1083" t="str">
        <f t="shared" si="505"/>
        <v>CA</v>
      </c>
      <c r="AW1071" s="1083" t="str">
        <f t="shared" si="505"/>
        <v>CL</v>
      </c>
      <c r="AX1071" s="1083" t="str">
        <f t="shared" si="505"/>
        <v>AIC</v>
      </c>
      <c r="AY1071" s="1083" t="str">
        <f t="shared" si="544"/>
        <v>ERB</v>
      </c>
      <c r="AZ1071" s="1083" t="str">
        <f t="shared" si="544"/>
        <v>GRB</v>
      </c>
      <c r="BA1071" s="1083" t="str">
        <f t="shared" si="544"/>
        <v>Non-Op</v>
      </c>
      <c r="BC1071" s="623"/>
      <c r="BD1071" s="623"/>
      <c r="BF1071" s="623"/>
      <c r="BG1071" s="623"/>
      <c r="BH1071" s="623"/>
      <c r="BI1071" s="623"/>
      <c r="BJ1071" s="623"/>
      <c r="BK1071" s="623"/>
      <c r="BL1071" s="623"/>
      <c r="BN1071" s="634"/>
    </row>
    <row r="1072" spans="1:66" s="638" customFormat="1" ht="12" customHeight="1">
      <c r="A1072" s="643" t="s">
        <v>2907</v>
      </c>
      <c r="B1072" s="644" t="s">
        <v>2907</v>
      </c>
      <c r="C1072" s="634" t="s">
        <v>2298</v>
      </c>
      <c r="D1072" s="635" t="s">
        <v>1381</v>
      </c>
      <c r="E1072" s="635"/>
      <c r="F1072" s="683">
        <v>43800</v>
      </c>
      <c r="G1072" s="635"/>
      <c r="H1072" s="1168">
        <v>-18208903.329999998</v>
      </c>
      <c r="I1072" s="1168">
        <v>-18208903.329999998</v>
      </c>
      <c r="J1072" s="1168">
        <v>-18208903.329999998</v>
      </c>
      <c r="K1072" s="1168">
        <v>-18208903.329999998</v>
      </c>
      <c r="L1072" s="1168">
        <v>-18208903.329999998</v>
      </c>
      <c r="M1072" s="1168">
        <v>-18208903.329999998</v>
      </c>
      <c r="N1072" s="1168">
        <v>-18208903.329999998</v>
      </c>
      <c r="O1072" s="1168">
        <v>-18208903.329999998</v>
      </c>
      <c r="P1072" s="1168">
        <v>-18208903.329999998</v>
      </c>
      <c r="Q1072" s="1168">
        <v>-18208903.329999998</v>
      </c>
      <c r="R1072" s="1168">
        <v>-18208903.329999998</v>
      </c>
      <c r="S1072" s="1168">
        <v>-18208903.329999998</v>
      </c>
      <c r="T1072" s="1168">
        <v>-19173857.300000001</v>
      </c>
      <c r="U1072" s="567"/>
      <c r="V1072" s="606">
        <f t="shared" si="540"/>
        <v>-18249109.74541666</v>
      </c>
      <c r="W1072" s="1088"/>
      <c r="X1072" s="1089"/>
      <c r="Y1072" s="591">
        <f t="shared" si="541"/>
        <v>0</v>
      </c>
      <c r="Z1072" s="899">
        <f t="shared" si="541"/>
        <v>0</v>
      </c>
      <c r="AA1072" s="899">
        <f t="shared" si="541"/>
        <v>-19173857.300000001</v>
      </c>
      <c r="AB1072" s="1080">
        <f t="shared" si="509"/>
        <v>0</v>
      </c>
      <c r="AC1072" s="1079">
        <f t="shared" si="510"/>
        <v>0</v>
      </c>
      <c r="AD1072" s="899">
        <f t="shared" si="525"/>
        <v>0</v>
      </c>
      <c r="AE1072" s="903">
        <f t="shared" si="517"/>
        <v>0</v>
      </c>
      <c r="AF1072" s="1080">
        <f t="shared" si="518"/>
        <v>0</v>
      </c>
      <c r="AG1072" s="1081">
        <f t="shared" si="542"/>
        <v>0</v>
      </c>
      <c r="AH1072" s="1079">
        <f t="shared" si="512"/>
        <v>0</v>
      </c>
      <c r="AI1072" s="901">
        <f t="shared" si="543"/>
        <v>0</v>
      </c>
      <c r="AJ1072" s="899">
        <f t="shared" si="543"/>
        <v>0</v>
      </c>
      <c r="AK1072" s="899">
        <f t="shared" si="543"/>
        <v>-18249109.74541666</v>
      </c>
      <c r="AL1072" s="1080">
        <f t="shared" si="513"/>
        <v>0</v>
      </c>
      <c r="AM1072" s="1079">
        <f t="shared" si="514"/>
        <v>0</v>
      </c>
      <c r="AN1072" s="899">
        <f t="shared" si="507"/>
        <v>0</v>
      </c>
      <c r="AO1072" s="899">
        <f t="shared" si="508"/>
        <v>0</v>
      </c>
      <c r="AP1072" s="899">
        <f t="shared" si="515"/>
        <v>0</v>
      </c>
      <c r="AQ1072" s="1081">
        <f t="shared" ref="AQ1072:AQ1073" si="545">SUM(AN1072:AP1072)</f>
        <v>0</v>
      </c>
      <c r="AR1072" s="1079">
        <f t="shared" si="504"/>
        <v>0</v>
      </c>
      <c r="AS1072" s="153"/>
      <c r="AT1072" s="1082"/>
      <c r="AU1072" s="1126"/>
      <c r="AV1072" s="1083" t="str">
        <f t="shared" si="505"/>
        <v>CA</v>
      </c>
      <c r="AW1072" s="1083" t="str">
        <f t="shared" si="505"/>
        <v>CL</v>
      </c>
      <c r="AX1072" s="1083" t="str">
        <f t="shared" si="505"/>
        <v>AIC</v>
      </c>
      <c r="AY1072" s="1083" t="str">
        <f t="shared" si="544"/>
        <v>ERB</v>
      </c>
      <c r="AZ1072" s="1083" t="str">
        <f t="shared" si="544"/>
        <v>GRB</v>
      </c>
      <c r="BA1072" s="1083" t="str">
        <f t="shared" si="544"/>
        <v>Non-Op</v>
      </c>
      <c r="BC1072" s="623"/>
      <c r="BD1072" s="623"/>
      <c r="BF1072" s="623"/>
      <c r="BG1072" s="623"/>
      <c r="BH1072" s="623"/>
      <c r="BI1072" s="623"/>
      <c r="BJ1072" s="623"/>
      <c r="BK1072" s="623"/>
      <c r="BL1072" s="623"/>
      <c r="BN1072" s="634"/>
    </row>
    <row r="1073" spans="1:66" s="638" customFormat="1" ht="12" customHeight="1">
      <c r="A1073" s="643" t="s">
        <v>2908</v>
      </c>
      <c r="B1073" s="644" t="s">
        <v>2908</v>
      </c>
      <c r="C1073" s="634" t="s">
        <v>3013</v>
      </c>
      <c r="D1073" s="635" t="s">
        <v>1381</v>
      </c>
      <c r="E1073" s="635"/>
      <c r="F1073" s="683">
        <v>43800</v>
      </c>
      <c r="G1073" s="635"/>
      <c r="H1073" s="1169">
        <v>-12010094.689999999</v>
      </c>
      <c r="I1073" s="1169">
        <v>-12010094.689999999</v>
      </c>
      <c r="J1073" s="1169">
        <v>-12010094.689999999</v>
      </c>
      <c r="K1073" s="1169">
        <v>-12010094.689999999</v>
      </c>
      <c r="L1073" s="1169">
        <v>-12010094.689999999</v>
      </c>
      <c r="M1073" s="1169">
        <v>-12010094.689999999</v>
      </c>
      <c r="N1073" s="1169">
        <v>-12010094.689999999</v>
      </c>
      <c r="O1073" s="1169">
        <v>-12010094.689999999</v>
      </c>
      <c r="P1073" s="1169">
        <v>-12010094.689999999</v>
      </c>
      <c r="Q1073" s="1169">
        <v>-12010094.689999999</v>
      </c>
      <c r="R1073" s="1169">
        <v>-12010094.689999999</v>
      </c>
      <c r="S1073" s="1169">
        <v>-12010094.689999999</v>
      </c>
      <c r="T1073" s="1169">
        <v>-12958191.869999999</v>
      </c>
      <c r="U1073" s="567"/>
      <c r="V1073" s="606">
        <f t="shared" si="540"/>
        <v>-12049598.739166664</v>
      </c>
      <c r="W1073" s="1088"/>
      <c r="X1073" s="1089"/>
      <c r="Y1073" s="591">
        <f t="shared" si="541"/>
        <v>0</v>
      </c>
      <c r="Z1073" s="899">
        <f t="shared" si="541"/>
        <v>0</v>
      </c>
      <c r="AA1073" s="899">
        <f t="shared" si="541"/>
        <v>-12958191.869999999</v>
      </c>
      <c r="AB1073" s="1080">
        <f t="shared" si="509"/>
        <v>0</v>
      </c>
      <c r="AC1073" s="1079">
        <f t="shared" si="510"/>
        <v>0</v>
      </c>
      <c r="AD1073" s="899">
        <f t="shared" si="525"/>
        <v>0</v>
      </c>
      <c r="AE1073" s="903">
        <f t="shared" si="517"/>
        <v>0</v>
      </c>
      <c r="AF1073" s="1080">
        <f t="shared" si="518"/>
        <v>0</v>
      </c>
      <c r="AG1073" s="1081">
        <f t="shared" si="542"/>
        <v>0</v>
      </c>
      <c r="AH1073" s="1079">
        <f t="shared" si="512"/>
        <v>0</v>
      </c>
      <c r="AI1073" s="901">
        <f t="shared" si="543"/>
        <v>0</v>
      </c>
      <c r="AJ1073" s="899">
        <f t="shared" si="543"/>
        <v>0</v>
      </c>
      <c r="AK1073" s="899">
        <f t="shared" si="543"/>
        <v>-12049598.739166664</v>
      </c>
      <c r="AL1073" s="1080">
        <f t="shared" si="513"/>
        <v>0</v>
      </c>
      <c r="AM1073" s="1079">
        <f t="shared" si="514"/>
        <v>0</v>
      </c>
      <c r="AN1073" s="899">
        <f t="shared" si="507"/>
        <v>0</v>
      </c>
      <c r="AO1073" s="899">
        <f t="shared" si="508"/>
        <v>0</v>
      </c>
      <c r="AP1073" s="899">
        <f t="shared" si="515"/>
        <v>0</v>
      </c>
      <c r="AQ1073" s="1081">
        <f t="shared" si="545"/>
        <v>0</v>
      </c>
      <c r="AR1073" s="1079">
        <f t="shared" si="504"/>
        <v>0</v>
      </c>
      <c r="AS1073" s="153"/>
      <c r="AT1073" s="1082"/>
      <c r="AU1073" s="1126"/>
      <c r="AV1073" s="1083" t="str">
        <f t="shared" si="505"/>
        <v>CA</v>
      </c>
      <c r="AW1073" s="1083" t="str">
        <f t="shared" si="505"/>
        <v>CL</v>
      </c>
      <c r="AX1073" s="1083" t="str">
        <f t="shared" si="505"/>
        <v>AIC</v>
      </c>
      <c r="AY1073" s="1083" t="str">
        <f t="shared" si="544"/>
        <v>ERB</v>
      </c>
      <c r="AZ1073" s="1083" t="str">
        <f t="shared" si="544"/>
        <v>GRB</v>
      </c>
      <c r="BA1073" s="1083" t="str">
        <f t="shared" si="544"/>
        <v>Non-Op</v>
      </c>
      <c r="BC1073" s="623"/>
      <c r="BD1073" s="623"/>
      <c r="BF1073" s="623"/>
      <c r="BG1073" s="623"/>
      <c r="BH1073" s="623"/>
      <c r="BI1073" s="623"/>
      <c r="BJ1073" s="623"/>
      <c r="BK1073" s="623"/>
      <c r="BL1073" s="623"/>
      <c r="BN1073" s="634"/>
    </row>
    <row r="1074" spans="1:66" s="638" customFormat="1" ht="12" customHeight="1">
      <c r="A1074" s="643">
        <v>21600003</v>
      </c>
      <c r="B1074" s="644" t="s">
        <v>4283</v>
      </c>
      <c r="C1074" s="634" t="s">
        <v>2300</v>
      </c>
      <c r="D1074" s="635" t="s">
        <v>1381</v>
      </c>
      <c r="E1074" s="635"/>
      <c r="F1074" s="634"/>
      <c r="G1074" s="635"/>
      <c r="H1074" s="1168">
        <v>-681405172.15999997</v>
      </c>
      <c r="I1074" s="1168">
        <v>-845918752.11000001</v>
      </c>
      <c r="J1074" s="1168">
        <v>-847133389.83000004</v>
      </c>
      <c r="K1074" s="1168">
        <v>-847633431.33000004</v>
      </c>
      <c r="L1074" s="1168">
        <v>-820053973.97000003</v>
      </c>
      <c r="M1074" s="1168">
        <v>-826126324.76999998</v>
      </c>
      <c r="N1074" s="1168">
        <v>-838135157.77999997</v>
      </c>
      <c r="O1074" s="1168">
        <v>-830682814.22000003</v>
      </c>
      <c r="P1074" s="1168">
        <v>-800607426.47000003</v>
      </c>
      <c r="Q1074" s="1168">
        <v>-806707362.54999995</v>
      </c>
      <c r="R1074" s="1168">
        <v>-791480776.23000002</v>
      </c>
      <c r="S1074" s="1168">
        <v>-821393058.75999999</v>
      </c>
      <c r="T1074" s="1168">
        <v>-828889994.26999998</v>
      </c>
      <c r="U1074" s="567"/>
      <c r="V1074" s="567">
        <f t="shared" si="540"/>
        <v>-819251670.93625009</v>
      </c>
      <c r="W1074" s="1084"/>
      <c r="X1074" s="1085"/>
      <c r="Y1074" s="591">
        <f t="shared" si="541"/>
        <v>0</v>
      </c>
      <c r="Z1074" s="899">
        <f t="shared" si="541"/>
        <v>0</v>
      </c>
      <c r="AA1074" s="899">
        <f t="shared" si="541"/>
        <v>-828889994.26999998</v>
      </c>
      <c r="AB1074" s="1080">
        <f t="shared" si="509"/>
        <v>0</v>
      </c>
      <c r="AC1074" s="1079">
        <f t="shared" si="510"/>
        <v>0</v>
      </c>
      <c r="AD1074" s="899">
        <f t="shared" si="525"/>
        <v>0</v>
      </c>
      <c r="AE1074" s="903">
        <f t="shared" si="517"/>
        <v>0</v>
      </c>
      <c r="AF1074" s="1080">
        <f t="shared" si="518"/>
        <v>0</v>
      </c>
      <c r="AG1074" s="1081">
        <f t="shared" si="542"/>
        <v>0</v>
      </c>
      <c r="AH1074" s="1079">
        <f t="shared" si="512"/>
        <v>0</v>
      </c>
      <c r="AI1074" s="901">
        <f t="shared" si="543"/>
        <v>0</v>
      </c>
      <c r="AJ1074" s="899">
        <f t="shared" si="543"/>
        <v>0</v>
      </c>
      <c r="AK1074" s="899">
        <f t="shared" si="543"/>
        <v>-819251670.93625009</v>
      </c>
      <c r="AL1074" s="1080">
        <f t="shared" si="513"/>
        <v>0</v>
      </c>
      <c r="AM1074" s="1079">
        <f t="shared" si="514"/>
        <v>0</v>
      </c>
      <c r="AN1074" s="899">
        <f t="shared" si="507"/>
        <v>0</v>
      </c>
      <c r="AO1074" s="899">
        <f t="shared" si="508"/>
        <v>0</v>
      </c>
      <c r="AP1074" s="899">
        <f t="shared" si="515"/>
        <v>0</v>
      </c>
      <c r="AQ1074" s="1081">
        <f t="shared" si="516"/>
        <v>0</v>
      </c>
      <c r="AR1074" s="1079">
        <f t="shared" si="504"/>
        <v>0</v>
      </c>
      <c r="AS1074" s="153"/>
      <c r="AT1074" s="1082"/>
      <c r="AU1074" s="1126"/>
      <c r="AV1074" s="1083" t="str">
        <f t="shared" si="505"/>
        <v>CA</v>
      </c>
      <c r="AW1074" s="1083" t="str">
        <f t="shared" si="505"/>
        <v>CL</v>
      </c>
      <c r="AX1074" s="1083" t="str">
        <f t="shared" si="505"/>
        <v>AIC</v>
      </c>
      <c r="AY1074" s="1083" t="str">
        <f t="shared" si="544"/>
        <v>ERB</v>
      </c>
      <c r="AZ1074" s="1083" t="str">
        <f t="shared" si="544"/>
        <v>GRB</v>
      </c>
      <c r="BA1074" s="1083" t="str">
        <f t="shared" si="544"/>
        <v>Non-Op</v>
      </c>
      <c r="BC1074" s="623"/>
      <c r="BD1074" s="623"/>
      <c r="BF1074" s="623"/>
      <c r="BG1074" s="623"/>
      <c r="BH1074" s="623"/>
      <c r="BI1074" s="623"/>
      <c r="BJ1074" s="623"/>
      <c r="BK1074" s="623"/>
      <c r="BL1074" s="623"/>
      <c r="BN1074" s="634"/>
    </row>
    <row r="1075" spans="1:66" s="638" customFormat="1" ht="12" customHeight="1">
      <c r="A1075" s="676" t="s">
        <v>2301</v>
      </c>
      <c r="B1075" s="635" t="s">
        <v>2301</v>
      </c>
      <c r="C1075" s="634"/>
      <c r="D1075" s="635" t="s">
        <v>1381</v>
      </c>
      <c r="E1075" s="635"/>
      <c r="F1075" s="634"/>
      <c r="G1075" s="635"/>
      <c r="H1075" s="1168">
        <v>-292328085.83999997</v>
      </c>
      <c r="I1075" s="1168">
        <v>-23055081.260000002</v>
      </c>
      <c r="J1075" s="1168">
        <v>-62577433.359999999</v>
      </c>
      <c r="K1075" s="1168">
        <v>-111317171.92</v>
      </c>
      <c r="L1075" s="1168">
        <v>-158524858.53</v>
      </c>
      <c r="M1075" s="1168">
        <v>-153059501.71000001</v>
      </c>
      <c r="N1075" s="1168">
        <v>-126358418.87</v>
      </c>
      <c r="O1075" s="1168">
        <v>-129222514.83000001</v>
      </c>
      <c r="P1075" s="1168">
        <v>-166944922.44999999</v>
      </c>
      <c r="Q1075" s="1168">
        <v>-159420881.94999999</v>
      </c>
      <c r="R1075" s="1168">
        <v>-197209984.81</v>
      </c>
      <c r="S1075" s="1168">
        <v>-217737184.03999999</v>
      </c>
      <c r="T1075" s="1168">
        <v>-274280294.72000003</v>
      </c>
      <c r="U1075" s="567"/>
      <c r="V1075" s="908">
        <f t="shared" si="540"/>
        <v>-149061012.00083333</v>
      </c>
      <c r="W1075" s="1086"/>
      <c r="X1075" s="1086"/>
      <c r="Y1075" s="591">
        <f t="shared" si="541"/>
        <v>0</v>
      </c>
      <c r="Z1075" s="899">
        <f t="shared" si="541"/>
        <v>0</v>
      </c>
      <c r="AA1075" s="899">
        <f t="shared" si="541"/>
        <v>-274280294.72000003</v>
      </c>
      <c r="AB1075" s="1080">
        <f t="shared" si="509"/>
        <v>0</v>
      </c>
      <c r="AC1075" s="1079">
        <f t="shared" si="510"/>
        <v>0</v>
      </c>
      <c r="AD1075" s="899">
        <f t="shared" si="525"/>
        <v>0</v>
      </c>
      <c r="AE1075" s="903">
        <f t="shared" si="517"/>
        <v>0</v>
      </c>
      <c r="AF1075" s="1080">
        <f t="shared" si="518"/>
        <v>0</v>
      </c>
      <c r="AG1075" s="1081">
        <f t="shared" si="542"/>
        <v>0</v>
      </c>
      <c r="AH1075" s="1079">
        <f t="shared" si="512"/>
        <v>0</v>
      </c>
      <c r="AI1075" s="901">
        <f t="shared" si="543"/>
        <v>0</v>
      </c>
      <c r="AJ1075" s="899">
        <f t="shared" si="543"/>
        <v>0</v>
      </c>
      <c r="AK1075" s="899">
        <f t="shared" si="543"/>
        <v>-149061012.00083333</v>
      </c>
      <c r="AL1075" s="1080">
        <f t="shared" si="513"/>
        <v>0</v>
      </c>
      <c r="AM1075" s="1079">
        <f t="shared" si="514"/>
        <v>0</v>
      </c>
      <c r="AN1075" s="899">
        <f t="shared" si="507"/>
        <v>0</v>
      </c>
      <c r="AO1075" s="899">
        <f t="shared" si="508"/>
        <v>0</v>
      </c>
      <c r="AP1075" s="899">
        <f t="shared" si="515"/>
        <v>0</v>
      </c>
      <c r="AQ1075" s="1081">
        <f t="shared" si="516"/>
        <v>0</v>
      </c>
      <c r="AR1075" s="1079">
        <f t="shared" si="504"/>
        <v>0</v>
      </c>
      <c r="AS1075" s="153"/>
      <c r="AT1075" s="1082" t="s">
        <v>2773</v>
      </c>
      <c r="AU1075" s="1126"/>
      <c r="AV1075" s="1083" t="str">
        <f t="shared" si="505"/>
        <v>CA</v>
      </c>
      <c r="AW1075" s="1083" t="str">
        <f t="shared" si="505"/>
        <v>CL</v>
      </c>
      <c r="AX1075" s="1083" t="str">
        <f t="shared" si="505"/>
        <v>AIC</v>
      </c>
      <c r="AY1075" s="1083" t="str">
        <f t="shared" si="544"/>
        <v>ERB</v>
      </c>
      <c r="AZ1075" s="1083" t="str">
        <f t="shared" si="544"/>
        <v>GRB</v>
      </c>
      <c r="BA1075" s="1083" t="str">
        <f t="shared" si="544"/>
        <v>Non-Op</v>
      </c>
      <c r="BC1075" s="623"/>
      <c r="BD1075" s="623"/>
      <c r="BF1075" s="623"/>
      <c r="BG1075" s="623"/>
      <c r="BH1075" s="623"/>
      <c r="BI1075" s="623"/>
      <c r="BJ1075" s="623"/>
      <c r="BK1075" s="623"/>
      <c r="BL1075" s="623"/>
      <c r="BN1075" s="634"/>
    </row>
    <row r="1076" spans="1:66" s="638" customFormat="1" ht="12" customHeight="1">
      <c r="A1076" s="643">
        <v>43800003</v>
      </c>
      <c r="B1076" s="644" t="s">
        <v>4284</v>
      </c>
      <c r="C1076" s="634" t="s">
        <v>2302</v>
      </c>
      <c r="D1076" s="635" t="s">
        <v>1381</v>
      </c>
      <c r="E1076" s="635"/>
      <c r="F1076" s="634"/>
      <c r="G1076" s="635"/>
      <c r="H1076" s="1168">
        <v>164575021.38</v>
      </c>
      <c r="I1076" s="1168">
        <v>13569250</v>
      </c>
      <c r="J1076" s="1168">
        <v>14360250</v>
      </c>
      <c r="K1076" s="1168">
        <v>53793568.740000002</v>
      </c>
      <c r="L1076" s="1168">
        <v>54388568.740000002</v>
      </c>
      <c r="M1076" s="1168">
        <v>61905568.740000002</v>
      </c>
      <c r="N1076" s="1168">
        <v>99808850.319999993</v>
      </c>
      <c r="O1076" s="1168">
        <v>109651893.31999999</v>
      </c>
      <c r="P1076" s="1168">
        <v>109842893.31999999</v>
      </c>
      <c r="Q1076" s="1168">
        <v>125548893.31999999</v>
      </c>
      <c r="R1076" s="1168">
        <v>126306893.31999999</v>
      </c>
      <c r="S1076" s="1168">
        <v>133813893.31999999</v>
      </c>
      <c r="T1076" s="1168">
        <v>149069893.31999999</v>
      </c>
      <c r="U1076" s="567"/>
      <c r="V1076" s="567">
        <f t="shared" si="540"/>
        <v>88317748.374166653</v>
      </c>
      <c r="W1076" s="1084"/>
      <c r="X1076" s="1084"/>
      <c r="Y1076" s="591">
        <f t="shared" si="541"/>
        <v>0</v>
      </c>
      <c r="Z1076" s="899">
        <f t="shared" si="541"/>
        <v>0</v>
      </c>
      <c r="AA1076" s="899">
        <f t="shared" si="541"/>
        <v>149069893.31999999</v>
      </c>
      <c r="AB1076" s="1080">
        <f t="shared" si="509"/>
        <v>0</v>
      </c>
      <c r="AC1076" s="1079">
        <f t="shared" si="510"/>
        <v>0</v>
      </c>
      <c r="AD1076" s="899">
        <f t="shared" si="525"/>
        <v>0</v>
      </c>
      <c r="AE1076" s="903">
        <f t="shared" si="517"/>
        <v>0</v>
      </c>
      <c r="AF1076" s="1080">
        <f t="shared" si="518"/>
        <v>0</v>
      </c>
      <c r="AG1076" s="1081">
        <f t="shared" si="542"/>
        <v>0</v>
      </c>
      <c r="AH1076" s="1079">
        <f t="shared" si="512"/>
        <v>0</v>
      </c>
      <c r="AI1076" s="901">
        <f t="shared" si="543"/>
        <v>0</v>
      </c>
      <c r="AJ1076" s="899">
        <f t="shared" si="543"/>
        <v>0</v>
      </c>
      <c r="AK1076" s="899">
        <f t="shared" si="543"/>
        <v>88317748.374166653</v>
      </c>
      <c r="AL1076" s="1080">
        <f t="shared" si="513"/>
        <v>0</v>
      </c>
      <c r="AM1076" s="1079">
        <f t="shared" si="514"/>
        <v>0</v>
      </c>
      <c r="AN1076" s="899">
        <f t="shared" si="507"/>
        <v>0</v>
      </c>
      <c r="AO1076" s="899">
        <f t="shared" si="508"/>
        <v>0</v>
      </c>
      <c r="AP1076" s="899">
        <f t="shared" si="515"/>
        <v>0</v>
      </c>
      <c r="AQ1076" s="1081">
        <f t="shared" si="516"/>
        <v>0</v>
      </c>
      <c r="AR1076" s="1079">
        <f t="shared" si="504"/>
        <v>0</v>
      </c>
      <c r="AS1076" s="153"/>
      <c r="AT1076" s="1082" t="s">
        <v>2778</v>
      </c>
      <c r="AU1076" s="1126"/>
      <c r="AV1076" s="1083" t="str">
        <f t="shared" si="505"/>
        <v>CA</v>
      </c>
      <c r="AW1076" s="1083" t="str">
        <f t="shared" si="505"/>
        <v>CL</v>
      </c>
      <c r="AX1076" s="1083" t="str">
        <f t="shared" si="505"/>
        <v>AIC</v>
      </c>
      <c r="AY1076" s="1083" t="str">
        <f t="shared" si="544"/>
        <v>ERB</v>
      </c>
      <c r="AZ1076" s="1083" t="str">
        <f t="shared" si="544"/>
        <v>GRB</v>
      </c>
      <c r="BA1076" s="1083" t="str">
        <f t="shared" si="544"/>
        <v>Non-Op</v>
      </c>
      <c r="BC1076" s="623"/>
      <c r="BD1076" s="623"/>
      <c r="BF1076" s="623"/>
      <c r="BG1076" s="623"/>
      <c r="BH1076" s="623"/>
      <c r="BI1076" s="623"/>
      <c r="BJ1076" s="623"/>
      <c r="BK1076" s="623"/>
      <c r="BL1076" s="623"/>
      <c r="BN1076" s="634"/>
    </row>
    <row r="1077" spans="1:66" s="638" customFormat="1" ht="12" customHeight="1">
      <c r="A1077" s="992">
        <v>43900003</v>
      </c>
      <c r="B1077" s="993" t="s">
        <v>4285</v>
      </c>
      <c r="C1077" s="634" t="s">
        <v>2303</v>
      </c>
      <c r="D1077" s="635" t="s">
        <v>1384</v>
      </c>
      <c r="E1077" s="635"/>
      <c r="F1077" s="634"/>
      <c r="G1077" s="635"/>
      <c r="H1077" s="1168">
        <v>-21484570.550000001</v>
      </c>
      <c r="I1077" s="1168">
        <v>-21484570.550000001</v>
      </c>
      <c r="J1077" s="1168">
        <v>-21484570.550000001</v>
      </c>
      <c r="K1077" s="1168">
        <v>-21484570.550000001</v>
      </c>
      <c r="L1077" s="1168">
        <v>-21484570.550000001</v>
      </c>
      <c r="M1077" s="1168">
        <v>-21484570.550000001</v>
      </c>
      <c r="N1077" s="1168">
        <v>-21484570.550000001</v>
      </c>
      <c r="O1077" s="1168">
        <v>-21484570.550000001</v>
      </c>
      <c r="P1077" s="1168">
        <v>-21484570.550000001</v>
      </c>
      <c r="Q1077" s="1168">
        <v>-21484570.550000001</v>
      </c>
      <c r="R1077" s="1168">
        <v>-21484570.550000001</v>
      </c>
      <c r="S1077" s="1168">
        <v>-21484570.550000001</v>
      </c>
      <c r="T1077" s="1168">
        <v>-21484570.550000001</v>
      </c>
      <c r="U1077" s="567"/>
      <c r="V1077" s="567">
        <f t="shared" si="540"/>
        <v>-21484570.550000004</v>
      </c>
      <c r="W1077" s="1084"/>
      <c r="X1077" s="1085"/>
      <c r="Y1077" s="591">
        <f t="shared" si="541"/>
        <v>0</v>
      </c>
      <c r="Z1077" s="899">
        <f t="shared" si="541"/>
        <v>0</v>
      </c>
      <c r="AA1077" s="899">
        <f t="shared" si="541"/>
        <v>0</v>
      </c>
      <c r="AB1077" s="1080">
        <f t="shared" si="509"/>
        <v>-21484570.550000001</v>
      </c>
      <c r="AC1077" s="1079">
        <f t="shared" si="510"/>
        <v>0</v>
      </c>
      <c r="AD1077" s="899">
        <f t="shared" si="525"/>
        <v>0</v>
      </c>
      <c r="AE1077" s="903">
        <f t="shared" si="517"/>
        <v>0</v>
      </c>
      <c r="AF1077" s="1080">
        <f t="shared" si="518"/>
        <v>-21484570.550000001</v>
      </c>
      <c r="AG1077" s="1081">
        <f t="shared" si="542"/>
        <v>-21484570.550000001</v>
      </c>
      <c r="AH1077" s="1079">
        <f t="shared" si="512"/>
        <v>0</v>
      </c>
      <c r="AI1077" s="901">
        <f t="shared" si="543"/>
        <v>0</v>
      </c>
      <c r="AJ1077" s="899">
        <f t="shared" si="543"/>
        <v>0</v>
      </c>
      <c r="AK1077" s="899">
        <f t="shared" si="543"/>
        <v>0</v>
      </c>
      <c r="AL1077" s="1080">
        <f t="shared" si="513"/>
        <v>-21484570.550000004</v>
      </c>
      <c r="AM1077" s="1079">
        <f t="shared" si="514"/>
        <v>0</v>
      </c>
      <c r="AN1077" s="899">
        <f t="shared" si="507"/>
        <v>0</v>
      </c>
      <c r="AO1077" s="899">
        <f t="shared" si="508"/>
        <v>0</v>
      </c>
      <c r="AP1077" s="899">
        <f t="shared" si="515"/>
        <v>-21484570.550000004</v>
      </c>
      <c r="AQ1077" s="1081">
        <f t="shared" si="516"/>
        <v>-21484570.550000004</v>
      </c>
      <c r="AR1077" s="1079">
        <f t="shared" si="504"/>
        <v>0</v>
      </c>
      <c r="AS1077" s="153"/>
      <c r="AT1077" s="1082"/>
      <c r="AU1077" s="1126"/>
      <c r="AV1077" s="1083" t="str">
        <f t="shared" si="505"/>
        <v>CA</v>
      </c>
      <c r="AW1077" s="1083" t="str">
        <f t="shared" si="505"/>
        <v>CL</v>
      </c>
      <c r="AX1077" s="1083" t="str">
        <f t="shared" si="505"/>
        <v>AIC</v>
      </c>
      <c r="AY1077" s="1083" t="str">
        <f t="shared" si="544"/>
        <v>ERB</v>
      </c>
      <c r="AZ1077" s="1083" t="str">
        <f t="shared" si="544"/>
        <v>GRB</v>
      </c>
      <c r="BA1077" s="1083" t="str">
        <f t="shared" si="544"/>
        <v>Non-Op</v>
      </c>
      <c r="BC1077" s="623"/>
      <c r="BD1077" s="623"/>
      <c r="BF1077" s="623"/>
      <c r="BG1077" s="623"/>
      <c r="BH1077" s="623"/>
      <c r="BI1077" s="623"/>
      <c r="BJ1077" s="623"/>
      <c r="BK1077" s="623"/>
      <c r="BL1077" s="623"/>
      <c r="BN1077" s="634"/>
    </row>
    <row r="1078" spans="1:66" s="638" customFormat="1" ht="12" customHeight="1">
      <c r="A1078" s="643">
        <v>21600011</v>
      </c>
      <c r="B1078" s="644" t="s">
        <v>4286</v>
      </c>
      <c r="C1078" s="983" t="s">
        <v>2304</v>
      </c>
      <c r="D1078" s="635" t="s">
        <v>1384</v>
      </c>
      <c r="E1078" s="635"/>
      <c r="F1078" s="983"/>
      <c r="G1078" s="635"/>
      <c r="H1078" s="1168">
        <v>-7767178.29</v>
      </c>
      <c r="I1078" s="1168">
        <v>28993337.199999999</v>
      </c>
      <c r="J1078" s="1168">
        <v>30207974.920000002</v>
      </c>
      <c r="K1078" s="1168">
        <v>30580276.870000001</v>
      </c>
      <c r="L1078" s="1168">
        <v>3000819.51</v>
      </c>
      <c r="M1078" s="1168">
        <v>9073170.3100000005</v>
      </c>
      <c r="N1078" s="1168">
        <v>20972175.280000001</v>
      </c>
      <c r="O1078" s="1168">
        <v>13519831.720000001</v>
      </c>
      <c r="P1078" s="1168">
        <v>-16555556.029999999</v>
      </c>
      <c r="Q1078" s="1168">
        <v>-10581834.800000001</v>
      </c>
      <c r="R1078" s="1168">
        <v>-25808421.120000001</v>
      </c>
      <c r="S1078" s="1168">
        <v>4103861.41</v>
      </c>
      <c r="T1078" s="1168">
        <v>13410532.85</v>
      </c>
      <c r="U1078" s="567"/>
      <c r="V1078" s="567">
        <f t="shared" si="540"/>
        <v>7527276.0458333353</v>
      </c>
      <c r="W1078" s="1084"/>
      <c r="X1078" s="1085"/>
      <c r="Y1078" s="591">
        <f t="shared" si="541"/>
        <v>0</v>
      </c>
      <c r="Z1078" s="899">
        <f t="shared" si="541"/>
        <v>0</v>
      </c>
      <c r="AA1078" s="899">
        <f t="shared" si="541"/>
        <v>0</v>
      </c>
      <c r="AB1078" s="1080">
        <f t="shared" si="509"/>
        <v>13410532.85</v>
      </c>
      <c r="AC1078" s="1079">
        <f t="shared" si="510"/>
        <v>0</v>
      </c>
      <c r="AD1078" s="899">
        <f t="shared" si="525"/>
        <v>0</v>
      </c>
      <c r="AE1078" s="903">
        <f t="shared" si="517"/>
        <v>0</v>
      </c>
      <c r="AF1078" s="1080">
        <f t="shared" si="518"/>
        <v>13410532.85</v>
      </c>
      <c r="AG1078" s="1081">
        <f t="shared" si="542"/>
        <v>13410532.85</v>
      </c>
      <c r="AH1078" s="1079">
        <f t="shared" si="512"/>
        <v>0</v>
      </c>
      <c r="AI1078" s="901">
        <f t="shared" si="543"/>
        <v>0</v>
      </c>
      <c r="AJ1078" s="899">
        <f t="shared" si="543"/>
        <v>0</v>
      </c>
      <c r="AK1078" s="899">
        <f t="shared" si="543"/>
        <v>0</v>
      </c>
      <c r="AL1078" s="1080">
        <f t="shared" si="513"/>
        <v>7527276.0458333353</v>
      </c>
      <c r="AM1078" s="1079">
        <f t="shared" si="514"/>
        <v>0</v>
      </c>
      <c r="AN1078" s="899">
        <f t="shared" si="507"/>
        <v>0</v>
      </c>
      <c r="AO1078" s="899">
        <f t="shared" si="508"/>
        <v>0</v>
      </c>
      <c r="AP1078" s="899">
        <f t="shared" si="515"/>
        <v>7527276.0458333353</v>
      </c>
      <c r="AQ1078" s="1081">
        <f t="shared" si="516"/>
        <v>7527276.0458333353</v>
      </c>
      <c r="AR1078" s="1079">
        <f t="shared" si="504"/>
        <v>0</v>
      </c>
      <c r="AS1078" s="153"/>
      <c r="AT1078" s="1082"/>
      <c r="AU1078" s="1126"/>
      <c r="AV1078" s="1083" t="str">
        <f t="shared" si="505"/>
        <v>CA</v>
      </c>
      <c r="AW1078" s="1083" t="str">
        <f t="shared" si="505"/>
        <v>CL</v>
      </c>
      <c r="AX1078" s="1083" t="str">
        <f t="shared" si="505"/>
        <v>AIC</v>
      </c>
      <c r="AY1078" s="1083" t="str">
        <f t="shared" si="544"/>
        <v>ERB</v>
      </c>
      <c r="AZ1078" s="1083" t="str">
        <f t="shared" si="544"/>
        <v>GRB</v>
      </c>
      <c r="BA1078" s="1083" t="str">
        <f t="shared" si="544"/>
        <v>Non-Op</v>
      </c>
      <c r="BC1078" s="623"/>
      <c r="BD1078" s="623"/>
      <c r="BF1078" s="623"/>
      <c r="BG1078" s="623"/>
      <c r="BH1078" s="623"/>
      <c r="BI1078" s="623"/>
      <c r="BJ1078" s="623"/>
      <c r="BK1078" s="623"/>
      <c r="BL1078" s="623"/>
      <c r="BN1078" s="634"/>
    </row>
    <row r="1079" spans="1:66" s="638" customFormat="1" ht="12" customHeight="1">
      <c r="A1079" s="643">
        <v>21600013</v>
      </c>
      <c r="B1079" s="644" t="s">
        <v>4287</v>
      </c>
      <c r="C1079" s="983" t="s">
        <v>2305</v>
      </c>
      <c r="D1079" s="635" t="s">
        <v>1381</v>
      </c>
      <c r="E1079" s="635"/>
      <c r="F1079" s="983"/>
      <c r="G1079" s="635"/>
      <c r="H1079" s="1168">
        <v>77562549.519999996</v>
      </c>
      <c r="I1079" s="1168">
        <v>77562549.519999996</v>
      </c>
      <c r="J1079" s="1168">
        <v>77562549.519999996</v>
      </c>
      <c r="K1079" s="1168">
        <v>77562549.519999996</v>
      </c>
      <c r="L1079" s="1168">
        <v>77562549.519999996</v>
      </c>
      <c r="M1079" s="1168">
        <v>77562549.519999996</v>
      </c>
      <c r="N1079" s="1168">
        <v>77562549.519999996</v>
      </c>
      <c r="O1079" s="1168">
        <v>77562549.519999996</v>
      </c>
      <c r="P1079" s="1168">
        <v>77562549.519999996</v>
      </c>
      <c r="Q1079" s="1168">
        <v>77562549.519999996</v>
      </c>
      <c r="R1079" s="1168">
        <v>77562549.519999996</v>
      </c>
      <c r="S1079" s="1168">
        <v>77562549.519999996</v>
      </c>
      <c r="T1079" s="1168">
        <v>77562549.519999996</v>
      </c>
      <c r="U1079" s="567"/>
      <c r="V1079" s="567">
        <f t="shared" si="540"/>
        <v>77562549.519999996</v>
      </c>
      <c r="W1079" s="1084"/>
      <c r="X1079" s="1085"/>
      <c r="Y1079" s="591">
        <f t="shared" si="541"/>
        <v>0</v>
      </c>
      <c r="Z1079" s="899">
        <f t="shared" si="541"/>
        <v>0</v>
      </c>
      <c r="AA1079" s="899">
        <f t="shared" si="541"/>
        <v>77562549.519999996</v>
      </c>
      <c r="AB1079" s="1080">
        <f t="shared" si="509"/>
        <v>0</v>
      </c>
      <c r="AC1079" s="1079">
        <f t="shared" si="510"/>
        <v>0</v>
      </c>
      <c r="AD1079" s="899">
        <f t="shared" si="525"/>
        <v>0</v>
      </c>
      <c r="AE1079" s="903">
        <f t="shared" si="517"/>
        <v>0</v>
      </c>
      <c r="AF1079" s="1080">
        <f t="shared" si="518"/>
        <v>0</v>
      </c>
      <c r="AG1079" s="1081">
        <f t="shared" si="542"/>
        <v>0</v>
      </c>
      <c r="AH1079" s="1079">
        <f t="shared" si="512"/>
        <v>0</v>
      </c>
      <c r="AI1079" s="901">
        <f t="shared" si="543"/>
        <v>0</v>
      </c>
      <c r="AJ1079" s="899">
        <f t="shared" si="543"/>
        <v>0</v>
      </c>
      <c r="AK1079" s="899">
        <f t="shared" si="543"/>
        <v>77562549.519999996</v>
      </c>
      <c r="AL1079" s="1080">
        <f t="shared" si="513"/>
        <v>0</v>
      </c>
      <c r="AM1079" s="1079">
        <f t="shared" si="514"/>
        <v>0</v>
      </c>
      <c r="AN1079" s="899">
        <f t="shared" si="507"/>
        <v>0</v>
      </c>
      <c r="AO1079" s="899">
        <f t="shared" si="508"/>
        <v>0</v>
      </c>
      <c r="AP1079" s="899">
        <f t="shared" si="515"/>
        <v>0</v>
      </c>
      <c r="AQ1079" s="1081">
        <f t="shared" si="516"/>
        <v>0</v>
      </c>
      <c r="AR1079" s="1079">
        <f t="shared" si="504"/>
        <v>0</v>
      </c>
      <c r="AS1079" s="153"/>
      <c r="AT1079" s="1082"/>
      <c r="AU1079" s="1126"/>
      <c r="AV1079" s="1083" t="str">
        <f t="shared" si="505"/>
        <v>CA</v>
      </c>
      <c r="AW1079" s="1083" t="str">
        <f t="shared" si="505"/>
        <v>CL</v>
      </c>
      <c r="AX1079" s="1083" t="str">
        <f t="shared" si="505"/>
        <v>AIC</v>
      </c>
      <c r="AY1079" s="1083" t="str">
        <f t="shared" si="544"/>
        <v>ERB</v>
      </c>
      <c r="AZ1079" s="1083" t="str">
        <f t="shared" si="544"/>
        <v>GRB</v>
      </c>
      <c r="BA1079" s="1083" t="str">
        <f t="shared" si="544"/>
        <v>Non-Op</v>
      </c>
      <c r="BC1079" s="623"/>
      <c r="BD1079" s="623"/>
      <c r="BF1079" s="623"/>
      <c r="BG1079" s="623"/>
      <c r="BH1079" s="623"/>
      <c r="BI1079" s="623"/>
      <c r="BJ1079" s="623"/>
      <c r="BK1079" s="623"/>
      <c r="BL1079" s="623"/>
      <c r="BN1079" s="634"/>
    </row>
    <row r="1080" spans="1:66" s="638" customFormat="1" ht="12" customHeight="1">
      <c r="A1080" s="643">
        <v>21600023</v>
      </c>
      <c r="B1080" s="644" t="s">
        <v>4288</v>
      </c>
      <c r="C1080" s="983" t="s">
        <v>2306</v>
      </c>
      <c r="D1080" s="635" t="s">
        <v>1381</v>
      </c>
      <c r="E1080" s="635"/>
      <c r="F1080" s="983"/>
      <c r="G1080" s="635"/>
      <c r="H1080" s="1168">
        <v>1755001.25</v>
      </c>
      <c r="I1080" s="1168">
        <v>1755001.25</v>
      </c>
      <c r="J1080" s="1168">
        <v>1755001.25</v>
      </c>
      <c r="K1080" s="1168">
        <v>1755001.25</v>
      </c>
      <c r="L1080" s="1168">
        <v>1755001.25</v>
      </c>
      <c r="M1080" s="1168">
        <v>1755001.25</v>
      </c>
      <c r="N1080" s="1168">
        <v>1755001.25</v>
      </c>
      <c r="O1080" s="1168">
        <v>1755001.25</v>
      </c>
      <c r="P1080" s="1168">
        <v>1755001.25</v>
      </c>
      <c r="Q1080" s="1168">
        <v>1755001.25</v>
      </c>
      <c r="R1080" s="1168">
        <v>1755001.25</v>
      </c>
      <c r="S1080" s="1168">
        <v>1755001.25</v>
      </c>
      <c r="T1080" s="1168">
        <v>1755001.25</v>
      </c>
      <c r="U1080" s="567"/>
      <c r="V1080" s="567">
        <f t="shared" si="540"/>
        <v>1755001.25</v>
      </c>
      <c r="W1080" s="1084"/>
      <c r="X1080" s="1085"/>
      <c r="Y1080" s="591">
        <f t="shared" si="541"/>
        <v>0</v>
      </c>
      <c r="Z1080" s="899">
        <f t="shared" si="541"/>
        <v>0</v>
      </c>
      <c r="AA1080" s="899">
        <f t="shared" si="541"/>
        <v>1755001.25</v>
      </c>
      <c r="AB1080" s="1080">
        <f t="shared" si="509"/>
        <v>0</v>
      </c>
      <c r="AC1080" s="1079">
        <f t="shared" si="510"/>
        <v>0</v>
      </c>
      <c r="AD1080" s="899">
        <f t="shared" si="525"/>
        <v>0</v>
      </c>
      <c r="AE1080" s="903">
        <f t="shared" si="517"/>
        <v>0</v>
      </c>
      <c r="AF1080" s="1080">
        <f t="shared" si="518"/>
        <v>0</v>
      </c>
      <c r="AG1080" s="1081">
        <f t="shared" si="542"/>
        <v>0</v>
      </c>
      <c r="AH1080" s="1079">
        <f t="shared" si="512"/>
        <v>0</v>
      </c>
      <c r="AI1080" s="901">
        <f t="shared" si="543"/>
        <v>0</v>
      </c>
      <c r="AJ1080" s="899">
        <f t="shared" si="543"/>
        <v>0</v>
      </c>
      <c r="AK1080" s="899">
        <f t="shared" si="543"/>
        <v>1755001.25</v>
      </c>
      <c r="AL1080" s="1080">
        <f t="shared" si="513"/>
        <v>0</v>
      </c>
      <c r="AM1080" s="1079">
        <f t="shared" si="514"/>
        <v>0</v>
      </c>
      <c r="AN1080" s="899">
        <f t="shared" si="507"/>
        <v>0</v>
      </c>
      <c r="AO1080" s="899">
        <f t="shared" si="508"/>
        <v>0</v>
      </c>
      <c r="AP1080" s="899">
        <f t="shared" si="515"/>
        <v>0</v>
      </c>
      <c r="AQ1080" s="1081">
        <f t="shared" si="516"/>
        <v>0</v>
      </c>
      <c r="AR1080" s="1079">
        <f t="shared" si="504"/>
        <v>0</v>
      </c>
      <c r="AS1080" s="153"/>
      <c r="AT1080" s="1082"/>
      <c r="AU1080" s="1126"/>
      <c r="AV1080" s="1083" t="str">
        <f t="shared" si="505"/>
        <v>CA</v>
      </c>
      <c r="AW1080" s="1083" t="str">
        <f t="shared" si="505"/>
        <v>CL</v>
      </c>
      <c r="AX1080" s="1083" t="str">
        <f t="shared" si="505"/>
        <v>AIC</v>
      </c>
      <c r="AY1080" s="1083" t="str">
        <f t="shared" si="544"/>
        <v>ERB</v>
      </c>
      <c r="AZ1080" s="1083" t="str">
        <f t="shared" si="544"/>
        <v>GRB</v>
      </c>
      <c r="BA1080" s="1083" t="str">
        <f t="shared" si="544"/>
        <v>Non-Op</v>
      </c>
      <c r="BC1080" s="623"/>
      <c r="BD1080" s="623"/>
      <c r="BF1080" s="623"/>
      <c r="BG1080" s="623"/>
      <c r="BH1080" s="623"/>
      <c r="BI1080" s="623"/>
      <c r="BJ1080" s="623"/>
      <c r="BK1080" s="623"/>
      <c r="BL1080" s="623"/>
      <c r="BN1080" s="634"/>
    </row>
    <row r="1081" spans="1:66" s="638" customFormat="1" ht="12" customHeight="1">
      <c r="A1081" s="643">
        <v>21600033</v>
      </c>
      <c r="B1081" s="644" t="s">
        <v>4289</v>
      </c>
      <c r="C1081" s="983" t="s">
        <v>2307</v>
      </c>
      <c r="D1081" s="635" t="s">
        <v>1381</v>
      </c>
      <c r="E1081" s="635"/>
      <c r="F1081" s="983"/>
      <c r="G1081" s="635"/>
      <c r="H1081" s="1168">
        <v>1471103.62</v>
      </c>
      <c r="I1081" s="1168">
        <v>1471103.62</v>
      </c>
      <c r="J1081" s="1168">
        <v>1471103.62</v>
      </c>
      <c r="K1081" s="1168">
        <v>1471103.62</v>
      </c>
      <c r="L1081" s="1168">
        <v>1471103.62</v>
      </c>
      <c r="M1081" s="1168">
        <v>1471103.62</v>
      </c>
      <c r="N1081" s="1168">
        <v>1471103.62</v>
      </c>
      <c r="O1081" s="1168">
        <v>1471103.62</v>
      </c>
      <c r="P1081" s="1168">
        <v>1471103.62</v>
      </c>
      <c r="Q1081" s="1168">
        <v>1471103.62</v>
      </c>
      <c r="R1081" s="1168">
        <v>1471103.62</v>
      </c>
      <c r="S1081" s="1168">
        <v>1471103.62</v>
      </c>
      <c r="T1081" s="1168">
        <v>1471103.62</v>
      </c>
      <c r="U1081" s="567"/>
      <c r="V1081" s="567">
        <f t="shared" si="540"/>
        <v>1471103.6200000003</v>
      </c>
      <c r="W1081" s="1084"/>
      <c r="X1081" s="1085"/>
      <c r="Y1081" s="591">
        <f t="shared" si="541"/>
        <v>0</v>
      </c>
      <c r="Z1081" s="899">
        <f t="shared" si="541"/>
        <v>0</v>
      </c>
      <c r="AA1081" s="899">
        <f t="shared" si="541"/>
        <v>1471103.62</v>
      </c>
      <c r="AB1081" s="1080">
        <f t="shared" si="509"/>
        <v>0</v>
      </c>
      <c r="AC1081" s="1079">
        <f t="shared" si="510"/>
        <v>0</v>
      </c>
      <c r="AD1081" s="899">
        <f t="shared" si="525"/>
        <v>0</v>
      </c>
      <c r="AE1081" s="903">
        <f t="shared" si="517"/>
        <v>0</v>
      </c>
      <c r="AF1081" s="1080">
        <f t="shared" si="518"/>
        <v>0</v>
      </c>
      <c r="AG1081" s="1081">
        <f t="shared" si="542"/>
        <v>0</v>
      </c>
      <c r="AH1081" s="1079">
        <f t="shared" si="512"/>
        <v>0</v>
      </c>
      <c r="AI1081" s="901">
        <f t="shared" si="543"/>
        <v>0</v>
      </c>
      <c r="AJ1081" s="899">
        <f t="shared" si="543"/>
        <v>0</v>
      </c>
      <c r="AK1081" s="899">
        <f t="shared" si="543"/>
        <v>1471103.6200000003</v>
      </c>
      <c r="AL1081" s="1080">
        <f t="shared" si="513"/>
        <v>0</v>
      </c>
      <c r="AM1081" s="1079">
        <f t="shared" si="514"/>
        <v>0</v>
      </c>
      <c r="AN1081" s="899">
        <f t="shared" si="507"/>
        <v>0</v>
      </c>
      <c r="AO1081" s="899">
        <f t="shared" si="508"/>
        <v>0</v>
      </c>
      <c r="AP1081" s="899">
        <f t="shared" si="515"/>
        <v>0</v>
      </c>
      <c r="AQ1081" s="1081">
        <f t="shared" si="516"/>
        <v>0</v>
      </c>
      <c r="AR1081" s="1079">
        <f t="shared" si="504"/>
        <v>0</v>
      </c>
      <c r="AS1081" s="153"/>
      <c r="AT1081" s="1082"/>
      <c r="AU1081" s="1126"/>
      <c r="AV1081" s="1083" t="str">
        <f t="shared" si="505"/>
        <v>CA</v>
      </c>
      <c r="AW1081" s="1083" t="str">
        <f t="shared" si="505"/>
        <v>CL</v>
      </c>
      <c r="AX1081" s="1083" t="str">
        <f t="shared" si="505"/>
        <v>AIC</v>
      </c>
      <c r="AY1081" s="1083" t="str">
        <f t="shared" si="544"/>
        <v>ERB</v>
      </c>
      <c r="AZ1081" s="1083" t="str">
        <f t="shared" si="544"/>
        <v>GRB</v>
      </c>
      <c r="BA1081" s="1083" t="str">
        <f t="shared" si="544"/>
        <v>Non-Op</v>
      </c>
      <c r="BC1081" s="623"/>
      <c r="BD1081" s="623"/>
      <c r="BF1081" s="623"/>
      <c r="BG1081" s="623"/>
      <c r="BH1081" s="623"/>
      <c r="BI1081" s="623"/>
      <c r="BJ1081" s="623"/>
      <c r="BK1081" s="623"/>
      <c r="BL1081" s="623"/>
      <c r="BN1081" s="634"/>
    </row>
    <row r="1082" spans="1:66" s="638" customFormat="1" ht="12" customHeight="1">
      <c r="A1082" s="643">
        <v>21600053</v>
      </c>
      <c r="B1082" s="644" t="s">
        <v>4290</v>
      </c>
      <c r="C1082" s="983" t="s">
        <v>2308</v>
      </c>
      <c r="D1082" s="635" t="s">
        <v>1381</v>
      </c>
      <c r="E1082" s="635"/>
      <c r="F1082" s="983"/>
      <c r="G1082" s="635"/>
      <c r="H1082" s="1168">
        <v>16359946.109999999</v>
      </c>
      <c r="I1082" s="1168">
        <v>16359946.109999999</v>
      </c>
      <c r="J1082" s="1168">
        <v>16359946.109999999</v>
      </c>
      <c r="K1082" s="1168">
        <v>16359946.109999999</v>
      </c>
      <c r="L1082" s="1168">
        <v>16359946.109999999</v>
      </c>
      <c r="M1082" s="1168">
        <v>16359946.109999999</v>
      </c>
      <c r="N1082" s="1168">
        <v>16359946.109999999</v>
      </c>
      <c r="O1082" s="1168">
        <v>16359946.109999999</v>
      </c>
      <c r="P1082" s="1168">
        <v>16359946.109999999</v>
      </c>
      <c r="Q1082" s="1168">
        <v>16359946.109999999</v>
      </c>
      <c r="R1082" s="1168">
        <v>16359946.109999999</v>
      </c>
      <c r="S1082" s="1168">
        <v>16359946.109999999</v>
      </c>
      <c r="T1082" s="1168">
        <v>16359946.109999999</v>
      </c>
      <c r="U1082" s="567"/>
      <c r="V1082" s="567">
        <f t="shared" si="540"/>
        <v>16359946.110000005</v>
      </c>
      <c r="W1082" s="1084"/>
      <c r="X1082" s="1085"/>
      <c r="Y1082" s="591">
        <f t="shared" ref="Y1082:AA1101" si="546">IF($D1082=Y$5,$T1082,0)</f>
        <v>0</v>
      </c>
      <c r="Z1082" s="899">
        <f t="shared" si="546"/>
        <v>0</v>
      </c>
      <c r="AA1082" s="899">
        <f t="shared" si="546"/>
        <v>16359946.109999999</v>
      </c>
      <c r="AB1082" s="1080">
        <f t="shared" si="509"/>
        <v>0</v>
      </c>
      <c r="AC1082" s="1079">
        <f t="shared" si="510"/>
        <v>0</v>
      </c>
      <c r="AD1082" s="899">
        <f t="shared" si="525"/>
        <v>0</v>
      </c>
      <c r="AE1082" s="903">
        <f t="shared" si="517"/>
        <v>0</v>
      </c>
      <c r="AF1082" s="1080">
        <f t="shared" si="518"/>
        <v>0</v>
      </c>
      <c r="AG1082" s="1081">
        <f t="shared" si="542"/>
        <v>0</v>
      </c>
      <c r="AH1082" s="1079">
        <f t="shared" si="512"/>
        <v>0</v>
      </c>
      <c r="AI1082" s="901">
        <f t="shared" ref="AI1082:AK1101" si="547">IF($D1082=AI$5,$V1082,0)</f>
        <v>0</v>
      </c>
      <c r="AJ1082" s="899">
        <f t="shared" si="547"/>
        <v>0</v>
      </c>
      <c r="AK1082" s="899">
        <f t="shared" si="547"/>
        <v>16359946.110000005</v>
      </c>
      <c r="AL1082" s="1080">
        <f t="shared" si="513"/>
        <v>0</v>
      </c>
      <c r="AM1082" s="1079">
        <f t="shared" si="514"/>
        <v>0</v>
      </c>
      <c r="AN1082" s="899">
        <f t="shared" ref="AN1082:AN1154" si="548">IF($D1082=AN$5,$V1082,IF($D1082=AN$4, $V1082*$AK$1,0))</f>
        <v>0</v>
      </c>
      <c r="AO1082" s="899">
        <f t="shared" ref="AO1082:AO1154" si="549">IF($D1082=AO$5,$V1082,IF($D1082=AO$4, $V1082*$AK$2,0))</f>
        <v>0</v>
      </c>
      <c r="AP1082" s="899">
        <f t="shared" si="515"/>
        <v>0</v>
      </c>
      <c r="AQ1082" s="1081">
        <f t="shared" si="516"/>
        <v>0</v>
      </c>
      <c r="AR1082" s="1079">
        <f t="shared" si="504"/>
        <v>0</v>
      </c>
      <c r="AS1082" s="153"/>
      <c r="AT1082" s="1082"/>
      <c r="AU1082" s="1126"/>
      <c r="AV1082" s="1083" t="str">
        <f t="shared" si="505"/>
        <v>CA</v>
      </c>
      <c r="AW1082" s="1083" t="str">
        <f t="shared" si="505"/>
        <v>CL</v>
      </c>
      <c r="AX1082" s="1083" t="str">
        <f t="shared" si="505"/>
        <v>AIC</v>
      </c>
      <c r="AY1082" s="1083" t="str">
        <f t="shared" si="544"/>
        <v>ERB</v>
      </c>
      <c r="AZ1082" s="1083" t="str">
        <f t="shared" si="544"/>
        <v>GRB</v>
      </c>
      <c r="BA1082" s="1083" t="str">
        <f t="shared" si="544"/>
        <v>Non-Op</v>
      </c>
      <c r="BC1082" s="623"/>
      <c r="BD1082" s="623"/>
      <c r="BF1082" s="623"/>
      <c r="BG1082" s="623"/>
      <c r="BH1082" s="623"/>
      <c r="BI1082" s="623"/>
      <c r="BJ1082" s="623"/>
      <c r="BK1082" s="623"/>
      <c r="BL1082" s="623"/>
      <c r="BN1082" s="634"/>
    </row>
    <row r="1083" spans="1:66" s="638" customFormat="1" ht="12" customHeight="1">
      <c r="A1083" s="643">
        <v>21610013</v>
      </c>
      <c r="B1083" s="644" t="s">
        <v>4291</v>
      </c>
      <c r="C1083" s="983" t="s">
        <v>2309</v>
      </c>
      <c r="D1083" s="635" t="s">
        <v>1381</v>
      </c>
      <c r="E1083" s="635"/>
      <c r="F1083" s="983"/>
      <c r="G1083" s="635"/>
      <c r="H1083" s="1168">
        <v>20292289</v>
      </c>
      <c r="I1083" s="1168">
        <v>20292289</v>
      </c>
      <c r="J1083" s="1168">
        <v>20292289</v>
      </c>
      <c r="K1083" s="1168">
        <v>20420028.550000001</v>
      </c>
      <c r="L1083" s="1168">
        <v>20420028.550000001</v>
      </c>
      <c r="M1083" s="1168">
        <v>20420028.550000001</v>
      </c>
      <c r="N1083" s="1168">
        <v>20529856.59</v>
      </c>
      <c r="O1083" s="1168">
        <v>20529856.59</v>
      </c>
      <c r="P1083" s="1168">
        <v>20529856.59</v>
      </c>
      <c r="Q1083" s="1168">
        <v>20656071.440000001</v>
      </c>
      <c r="R1083" s="1168">
        <v>20656071.440000001</v>
      </c>
      <c r="S1083" s="1168">
        <v>20656071.440000001</v>
      </c>
      <c r="T1083" s="1168">
        <v>20759386.66</v>
      </c>
      <c r="U1083" s="567"/>
      <c r="V1083" s="567">
        <f t="shared" si="540"/>
        <v>20494023.797499999</v>
      </c>
      <c r="W1083" s="1084"/>
      <c r="X1083" s="1085"/>
      <c r="Y1083" s="591">
        <f t="shared" si="546"/>
        <v>0</v>
      </c>
      <c r="Z1083" s="899">
        <f t="shared" si="546"/>
        <v>0</v>
      </c>
      <c r="AA1083" s="899">
        <f t="shared" si="546"/>
        <v>20759386.66</v>
      </c>
      <c r="AB1083" s="1080">
        <f t="shared" si="509"/>
        <v>0</v>
      </c>
      <c r="AC1083" s="1079">
        <f t="shared" si="510"/>
        <v>0</v>
      </c>
      <c r="AD1083" s="899">
        <f t="shared" si="525"/>
        <v>0</v>
      </c>
      <c r="AE1083" s="903">
        <f t="shared" si="517"/>
        <v>0</v>
      </c>
      <c r="AF1083" s="1080">
        <f t="shared" si="518"/>
        <v>0</v>
      </c>
      <c r="AG1083" s="1081">
        <f t="shared" si="542"/>
        <v>0</v>
      </c>
      <c r="AH1083" s="1079">
        <f t="shared" ref="AH1083:AH1146" si="550">AG1083-AB1083</f>
        <v>0</v>
      </c>
      <c r="AI1083" s="901">
        <f t="shared" si="547"/>
        <v>0</v>
      </c>
      <c r="AJ1083" s="899">
        <f t="shared" si="547"/>
        <v>0</v>
      </c>
      <c r="AK1083" s="899">
        <f t="shared" si="547"/>
        <v>20494023.797499999</v>
      </c>
      <c r="AL1083" s="1080">
        <f t="shared" si="513"/>
        <v>0</v>
      </c>
      <c r="AM1083" s="1079">
        <f t="shared" si="514"/>
        <v>0</v>
      </c>
      <c r="AN1083" s="899">
        <f t="shared" si="548"/>
        <v>0</v>
      </c>
      <c r="AO1083" s="899">
        <f t="shared" si="549"/>
        <v>0</v>
      </c>
      <c r="AP1083" s="899">
        <f t="shared" si="515"/>
        <v>0</v>
      </c>
      <c r="AQ1083" s="1081">
        <f t="shared" si="516"/>
        <v>0</v>
      </c>
      <c r="AR1083" s="1079">
        <f t="shared" si="504"/>
        <v>0</v>
      </c>
      <c r="AS1083" s="153"/>
      <c r="AT1083" s="1082"/>
      <c r="AU1083" s="1126"/>
      <c r="AV1083" s="1083" t="str">
        <f t="shared" si="505"/>
        <v>CA</v>
      </c>
      <c r="AW1083" s="1083" t="str">
        <f t="shared" si="505"/>
        <v>CL</v>
      </c>
      <c r="AX1083" s="1083" t="str">
        <f t="shared" si="505"/>
        <v>AIC</v>
      </c>
      <c r="AY1083" s="1083" t="str">
        <f t="shared" si="544"/>
        <v>ERB</v>
      </c>
      <c r="AZ1083" s="1083" t="str">
        <f t="shared" si="544"/>
        <v>GRB</v>
      </c>
      <c r="BA1083" s="1083" t="str">
        <f t="shared" si="544"/>
        <v>Non-Op</v>
      </c>
      <c r="BC1083" s="623"/>
      <c r="BD1083" s="623"/>
      <c r="BF1083" s="623"/>
      <c r="BG1083" s="623"/>
      <c r="BH1083" s="623"/>
      <c r="BI1083" s="623"/>
      <c r="BJ1083" s="623"/>
      <c r="BK1083" s="623"/>
      <c r="BL1083" s="623"/>
      <c r="BN1083" s="634"/>
    </row>
    <row r="1084" spans="1:66" s="638" customFormat="1" ht="12" customHeight="1">
      <c r="A1084" s="568">
        <v>21900103</v>
      </c>
      <c r="B1084" s="566" t="s">
        <v>4292</v>
      </c>
      <c r="C1084" s="634" t="s">
        <v>2310</v>
      </c>
      <c r="D1084" s="635" t="s">
        <v>1381</v>
      </c>
      <c r="E1084" s="635"/>
      <c r="F1084" s="634"/>
      <c r="G1084" s="635"/>
      <c r="H1084" s="1168">
        <v>-11726335.1</v>
      </c>
      <c r="I1084" s="1168">
        <v>-11667111.1</v>
      </c>
      <c r="J1084" s="1168">
        <v>-11607887.1</v>
      </c>
      <c r="K1084" s="1168">
        <v>-11548663.1</v>
      </c>
      <c r="L1084" s="1168">
        <v>-11489439.1</v>
      </c>
      <c r="M1084" s="1168">
        <v>-11430215.1</v>
      </c>
      <c r="N1084" s="1168">
        <v>-11370991.1</v>
      </c>
      <c r="O1084" s="1168">
        <v>-11311767.1</v>
      </c>
      <c r="P1084" s="1168">
        <v>-11252543.1</v>
      </c>
      <c r="Q1084" s="1168">
        <v>-11193319.1</v>
      </c>
      <c r="R1084" s="1168">
        <v>-11134095.1</v>
      </c>
      <c r="S1084" s="1168">
        <v>-11074871.1</v>
      </c>
      <c r="T1084" s="1168">
        <v>-11015647.1</v>
      </c>
      <c r="U1084" s="567"/>
      <c r="V1084" s="567">
        <f t="shared" si="540"/>
        <v>-11370991.099999996</v>
      </c>
      <c r="W1084" s="1084"/>
      <c r="X1084" s="1085"/>
      <c r="Y1084" s="591">
        <f t="shared" si="546"/>
        <v>0</v>
      </c>
      <c r="Z1084" s="899">
        <f t="shared" si="546"/>
        <v>0</v>
      </c>
      <c r="AA1084" s="899">
        <f t="shared" si="546"/>
        <v>-11015647.1</v>
      </c>
      <c r="AB1084" s="1080">
        <f t="shared" si="509"/>
        <v>0</v>
      </c>
      <c r="AC1084" s="1079">
        <f t="shared" si="510"/>
        <v>0</v>
      </c>
      <c r="AD1084" s="899">
        <f t="shared" si="525"/>
        <v>0</v>
      </c>
      <c r="AE1084" s="903">
        <f t="shared" si="517"/>
        <v>0</v>
      </c>
      <c r="AF1084" s="1080">
        <f t="shared" si="518"/>
        <v>0</v>
      </c>
      <c r="AG1084" s="1081">
        <f t="shared" si="542"/>
        <v>0</v>
      </c>
      <c r="AH1084" s="1079">
        <f t="shared" si="550"/>
        <v>0</v>
      </c>
      <c r="AI1084" s="901">
        <f t="shared" si="547"/>
        <v>0</v>
      </c>
      <c r="AJ1084" s="899">
        <f t="shared" si="547"/>
        <v>0</v>
      </c>
      <c r="AK1084" s="899">
        <f t="shared" si="547"/>
        <v>-11370991.099999996</v>
      </c>
      <c r="AL1084" s="1080">
        <f t="shared" si="513"/>
        <v>0</v>
      </c>
      <c r="AM1084" s="1079">
        <f t="shared" si="514"/>
        <v>0</v>
      </c>
      <c r="AN1084" s="899">
        <f t="shared" si="548"/>
        <v>0</v>
      </c>
      <c r="AO1084" s="899">
        <f t="shared" si="549"/>
        <v>0</v>
      </c>
      <c r="AP1084" s="899">
        <f t="shared" si="515"/>
        <v>0</v>
      </c>
      <c r="AQ1084" s="1081">
        <f t="shared" si="516"/>
        <v>0</v>
      </c>
      <c r="AR1084" s="1079">
        <f t="shared" si="504"/>
        <v>0</v>
      </c>
      <c r="AS1084" s="153"/>
      <c r="AT1084" s="1082"/>
      <c r="AU1084" s="1126"/>
      <c r="AV1084" s="1083" t="str">
        <f t="shared" si="505"/>
        <v>CA</v>
      </c>
      <c r="AW1084" s="1083" t="str">
        <f t="shared" si="505"/>
        <v>CL</v>
      </c>
      <c r="AX1084" s="1083" t="str">
        <f t="shared" si="505"/>
        <v>AIC</v>
      </c>
      <c r="AY1084" s="1083" t="str">
        <f t="shared" si="544"/>
        <v>ERB</v>
      </c>
      <c r="AZ1084" s="1083" t="str">
        <f t="shared" si="544"/>
        <v>GRB</v>
      </c>
      <c r="BA1084" s="1083" t="str">
        <f t="shared" si="544"/>
        <v>Non-Op</v>
      </c>
      <c r="BC1084" s="623"/>
      <c r="BD1084" s="623"/>
      <c r="BF1084" s="623"/>
      <c r="BG1084" s="623"/>
      <c r="BH1084" s="623"/>
      <c r="BI1084" s="623"/>
      <c r="BJ1084" s="623"/>
      <c r="BK1084" s="623"/>
      <c r="BL1084" s="623"/>
      <c r="BN1084" s="634"/>
    </row>
    <row r="1085" spans="1:66" s="638" customFormat="1" ht="12" customHeight="1">
      <c r="A1085" s="568">
        <v>21900113</v>
      </c>
      <c r="B1085" s="566" t="s">
        <v>4293</v>
      </c>
      <c r="C1085" s="634" t="s">
        <v>2311</v>
      </c>
      <c r="D1085" s="635" t="s">
        <v>1381</v>
      </c>
      <c r="E1085" s="635"/>
      <c r="F1085" s="634"/>
      <c r="G1085" s="635"/>
      <c r="H1085" s="1168">
        <v>18145572.300000001</v>
      </c>
      <c r="I1085" s="1168">
        <v>18047488.300000001</v>
      </c>
      <c r="J1085" s="1168">
        <v>17949404.300000001</v>
      </c>
      <c r="K1085" s="1168">
        <v>17851320.300000001</v>
      </c>
      <c r="L1085" s="1168">
        <v>17753236.300000001</v>
      </c>
      <c r="M1085" s="1168">
        <v>17655152.300000001</v>
      </c>
      <c r="N1085" s="1168">
        <v>17557068.300000001</v>
      </c>
      <c r="O1085" s="1168">
        <v>17458984.300000001</v>
      </c>
      <c r="P1085" s="1168">
        <v>17360900.300000001</v>
      </c>
      <c r="Q1085" s="1168">
        <v>17262816.300000001</v>
      </c>
      <c r="R1085" s="1168">
        <v>17164732.300000001</v>
      </c>
      <c r="S1085" s="1168">
        <v>17066648.300000001</v>
      </c>
      <c r="T1085" s="1168">
        <v>16968564.300000001</v>
      </c>
      <c r="U1085" s="567"/>
      <c r="V1085" s="567">
        <f t="shared" si="540"/>
        <v>17557068.300000004</v>
      </c>
      <c r="W1085" s="1084"/>
      <c r="X1085" s="1085"/>
      <c r="Y1085" s="591">
        <f t="shared" si="546"/>
        <v>0</v>
      </c>
      <c r="Z1085" s="899">
        <f t="shared" si="546"/>
        <v>0</v>
      </c>
      <c r="AA1085" s="899">
        <f t="shared" si="546"/>
        <v>16968564.300000001</v>
      </c>
      <c r="AB1085" s="1080">
        <f t="shared" si="509"/>
        <v>0</v>
      </c>
      <c r="AC1085" s="1079">
        <f t="shared" si="510"/>
        <v>0</v>
      </c>
      <c r="AD1085" s="899">
        <f t="shared" si="525"/>
        <v>0</v>
      </c>
      <c r="AE1085" s="903">
        <f t="shared" si="517"/>
        <v>0</v>
      </c>
      <c r="AF1085" s="1080">
        <f t="shared" si="518"/>
        <v>0</v>
      </c>
      <c r="AG1085" s="1081">
        <f t="shared" si="542"/>
        <v>0</v>
      </c>
      <c r="AH1085" s="1079">
        <f t="shared" si="550"/>
        <v>0</v>
      </c>
      <c r="AI1085" s="901">
        <f t="shared" si="547"/>
        <v>0</v>
      </c>
      <c r="AJ1085" s="899">
        <f t="shared" si="547"/>
        <v>0</v>
      </c>
      <c r="AK1085" s="899">
        <f t="shared" si="547"/>
        <v>17557068.300000004</v>
      </c>
      <c r="AL1085" s="1080">
        <f t="shared" si="513"/>
        <v>0</v>
      </c>
      <c r="AM1085" s="1079">
        <f t="shared" si="514"/>
        <v>0</v>
      </c>
      <c r="AN1085" s="899">
        <f t="shared" si="548"/>
        <v>0</v>
      </c>
      <c r="AO1085" s="899">
        <f t="shared" si="549"/>
        <v>0</v>
      </c>
      <c r="AP1085" s="899">
        <f t="shared" si="515"/>
        <v>0</v>
      </c>
      <c r="AQ1085" s="1081">
        <f t="shared" si="516"/>
        <v>0</v>
      </c>
      <c r="AR1085" s="1079">
        <f t="shared" si="504"/>
        <v>0</v>
      </c>
      <c r="AS1085" s="153"/>
      <c r="AT1085" s="1082" t="s">
        <v>2788</v>
      </c>
      <c r="AU1085" s="1126"/>
      <c r="AV1085" s="1083" t="str">
        <f t="shared" si="505"/>
        <v>CA</v>
      </c>
      <c r="AW1085" s="1083" t="str">
        <f t="shared" si="505"/>
        <v>CL</v>
      </c>
      <c r="AX1085" s="1083" t="str">
        <f t="shared" si="505"/>
        <v>AIC</v>
      </c>
      <c r="AY1085" s="1083" t="str">
        <f t="shared" si="544"/>
        <v>ERB</v>
      </c>
      <c r="AZ1085" s="1083" t="str">
        <f t="shared" si="544"/>
        <v>GRB</v>
      </c>
      <c r="BA1085" s="1083" t="str">
        <f t="shared" si="544"/>
        <v>Non-Op</v>
      </c>
      <c r="BC1085" s="623"/>
      <c r="BD1085" s="623"/>
      <c r="BF1085" s="623"/>
      <c r="BG1085" s="623"/>
      <c r="BH1085" s="623"/>
      <c r="BI1085" s="623"/>
      <c r="BJ1085" s="623"/>
      <c r="BK1085" s="623"/>
      <c r="BL1085" s="623"/>
      <c r="BN1085" s="634"/>
    </row>
    <row r="1086" spans="1:66" s="638" customFormat="1" ht="12" customHeight="1">
      <c r="A1086" s="568">
        <v>21900133</v>
      </c>
      <c r="B1086" s="566" t="s">
        <v>4294</v>
      </c>
      <c r="C1086" s="634" t="s">
        <v>2312</v>
      </c>
      <c r="D1086" s="635" t="s">
        <v>1381</v>
      </c>
      <c r="E1086" s="635"/>
      <c r="F1086" s="634"/>
      <c r="G1086" s="635"/>
      <c r="H1086" s="1168">
        <v>357311.7</v>
      </c>
      <c r="I1086" s="1168">
        <v>355534.7</v>
      </c>
      <c r="J1086" s="1168">
        <v>353757.7</v>
      </c>
      <c r="K1086" s="1168">
        <v>351980.7</v>
      </c>
      <c r="L1086" s="1168">
        <v>350203.7</v>
      </c>
      <c r="M1086" s="1168">
        <v>348426.7</v>
      </c>
      <c r="N1086" s="1168">
        <v>346649.7</v>
      </c>
      <c r="O1086" s="1168">
        <v>344872.7</v>
      </c>
      <c r="P1086" s="1168">
        <v>343095.7</v>
      </c>
      <c r="Q1086" s="1168">
        <v>341318.7</v>
      </c>
      <c r="R1086" s="1168">
        <v>339541.7</v>
      </c>
      <c r="S1086" s="1168">
        <v>337764.7</v>
      </c>
      <c r="T1086" s="1168">
        <v>335987.7</v>
      </c>
      <c r="U1086" s="567"/>
      <c r="V1086" s="567">
        <f t="shared" si="540"/>
        <v>346649.70000000013</v>
      </c>
      <c r="W1086" s="1084"/>
      <c r="X1086" s="1085"/>
      <c r="Y1086" s="591">
        <f t="shared" si="546"/>
        <v>0</v>
      </c>
      <c r="Z1086" s="899">
        <f t="shared" si="546"/>
        <v>0</v>
      </c>
      <c r="AA1086" s="899">
        <f t="shared" si="546"/>
        <v>335987.7</v>
      </c>
      <c r="AB1086" s="1080">
        <f t="shared" si="509"/>
        <v>0</v>
      </c>
      <c r="AC1086" s="1079">
        <f t="shared" si="510"/>
        <v>0</v>
      </c>
      <c r="AD1086" s="899">
        <f t="shared" si="525"/>
        <v>0</v>
      </c>
      <c r="AE1086" s="903">
        <f t="shared" si="517"/>
        <v>0</v>
      </c>
      <c r="AF1086" s="1080">
        <f t="shared" si="518"/>
        <v>0</v>
      </c>
      <c r="AG1086" s="1081">
        <f t="shared" si="542"/>
        <v>0</v>
      </c>
      <c r="AH1086" s="1079">
        <f t="shared" si="550"/>
        <v>0</v>
      </c>
      <c r="AI1086" s="901">
        <f t="shared" si="547"/>
        <v>0</v>
      </c>
      <c r="AJ1086" s="899">
        <f t="shared" si="547"/>
        <v>0</v>
      </c>
      <c r="AK1086" s="899">
        <f t="shared" si="547"/>
        <v>346649.70000000013</v>
      </c>
      <c r="AL1086" s="1080">
        <f t="shared" si="513"/>
        <v>0</v>
      </c>
      <c r="AM1086" s="1079">
        <f t="shared" si="514"/>
        <v>0</v>
      </c>
      <c r="AN1086" s="899">
        <f t="shared" si="548"/>
        <v>0</v>
      </c>
      <c r="AO1086" s="899">
        <f t="shared" si="549"/>
        <v>0</v>
      </c>
      <c r="AP1086" s="899">
        <f t="shared" si="515"/>
        <v>0</v>
      </c>
      <c r="AQ1086" s="1081">
        <f t="shared" si="516"/>
        <v>0</v>
      </c>
      <c r="AR1086" s="1079">
        <f t="shared" si="504"/>
        <v>0</v>
      </c>
      <c r="AS1086" s="153"/>
      <c r="AT1086" s="1082" t="s">
        <v>2788</v>
      </c>
      <c r="AU1086" s="1126"/>
      <c r="AV1086" s="1083" t="str">
        <f t="shared" si="505"/>
        <v>CA</v>
      </c>
      <c r="AW1086" s="1083" t="str">
        <f t="shared" si="505"/>
        <v>CL</v>
      </c>
      <c r="AX1086" s="1083" t="str">
        <f t="shared" si="505"/>
        <v>AIC</v>
      </c>
      <c r="AY1086" s="1083" t="str">
        <f t="shared" si="544"/>
        <v>ERB</v>
      </c>
      <c r="AZ1086" s="1083" t="str">
        <f t="shared" si="544"/>
        <v>GRB</v>
      </c>
      <c r="BA1086" s="1083" t="str">
        <f t="shared" si="544"/>
        <v>Non-Op</v>
      </c>
      <c r="BC1086" s="623"/>
      <c r="BD1086" s="623"/>
      <c r="BF1086" s="623"/>
      <c r="BG1086" s="623"/>
      <c r="BH1086" s="623"/>
      <c r="BI1086" s="623"/>
      <c r="BJ1086" s="623"/>
      <c r="BK1086" s="623"/>
      <c r="BL1086" s="623"/>
      <c r="BN1086" s="634"/>
    </row>
    <row r="1087" spans="1:66" s="638" customFormat="1" ht="12" customHeight="1">
      <c r="A1087" s="643">
        <v>21900143</v>
      </c>
      <c r="B1087" s="644" t="s">
        <v>4295</v>
      </c>
      <c r="C1087" s="634" t="s">
        <v>2313</v>
      </c>
      <c r="D1087" s="635" t="s">
        <v>1384</v>
      </c>
      <c r="E1087" s="635"/>
      <c r="F1087" s="634"/>
      <c r="G1087" s="635"/>
      <c r="H1087" s="1168">
        <v>214416385</v>
      </c>
      <c r="I1087" s="1168">
        <v>213474435.08000001</v>
      </c>
      <c r="J1087" s="1168">
        <v>211574885</v>
      </c>
      <c r="K1087" s="1168">
        <v>210154135</v>
      </c>
      <c r="L1087" s="1168">
        <v>208733385</v>
      </c>
      <c r="M1087" s="1168">
        <v>207312635</v>
      </c>
      <c r="N1087" s="1168">
        <v>205891885</v>
      </c>
      <c r="O1087" s="1168">
        <v>205359735.33000001</v>
      </c>
      <c r="P1087" s="1168">
        <v>203903886.66</v>
      </c>
      <c r="Q1087" s="1168">
        <v>202448037.99000001</v>
      </c>
      <c r="R1087" s="1168">
        <v>200992189.31999999</v>
      </c>
      <c r="S1087" s="1168">
        <v>199536340.65000001</v>
      </c>
      <c r="T1087" s="1168">
        <v>208804613</v>
      </c>
      <c r="U1087" s="567"/>
      <c r="V1087" s="567">
        <f t="shared" si="540"/>
        <v>206749337.41916665</v>
      </c>
      <c r="W1087" s="1084"/>
      <c r="X1087" s="1085"/>
      <c r="Y1087" s="591">
        <f t="shared" si="546"/>
        <v>0</v>
      </c>
      <c r="Z1087" s="899">
        <f t="shared" si="546"/>
        <v>0</v>
      </c>
      <c r="AA1087" s="899">
        <f t="shared" si="546"/>
        <v>0</v>
      </c>
      <c r="AB1087" s="1080">
        <f t="shared" si="509"/>
        <v>208804613</v>
      </c>
      <c r="AC1087" s="1079">
        <f t="shared" si="510"/>
        <v>0</v>
      </c>
      <c r="AD1087" s="899">
        <f t="shared" si="525"/>
        <v>0</v>
      </c>
      <c r="AE1087" s="903">
        <f t="shared" si="517"/>
        <v>0</v>
      </c>
      <c r="AF1087" s="1080">
        <f t="shared" si="518"/>
        <v>208804613</v>
      </c>
      <c r="AG1087" s="1081">
        <f t="shared" si="542"/>
        <v>208804613</v>
      </c>
      <c r="AH1087" s="1079">
        <f t="shared" si="550"/>
        <v>0</v>
      </c>
      <c r="AI1087" s="901">
        <f t="shared" si="547"/>
        <v>0</v>
      </c>
      <c r="AJ1087" s="899">
        <f t="shared" si="547"/>
        <v>0</v>
      </c>
      <c r="AK1087" s="899">
        <f t="shared" si="547"/>
        <v>0</v>
      </c>
      <c r="AL1087" s="1080">
        <f t="shared" si="513"/>
        <v>206749337.41916665</v>
      </c>
      <c r="AM1087" s="1079">
        <f t="shared" si="514"/>
        <v>0</v>
      </c>
      <c r="AN1087" s="899">
        <f t="shared" si="548"/>
        <v>0</v>
      </c>
      <c r="AO1087" s="899">
        <f t="shared" si="549"/>
        <v>0</v>
      </c>
      <c r="AP1087" s="899">
        <f t="shared" si="515"/>
        <v>206749337.41916665</v>
      </c>
      <c r="AQ1087" s="1081">
        <f t="shared" si="516"/>
        <v>206749337.41916665</v>
      </c>
      <c r="AR1087" s="1079">
        <f t="shared" si="504"/>
        <v>0</v>
      </c>
      <c r="AS1087" s="153"/>
      <c r="AT1087" s="1082" t="s">
        <v>2784</v>
      </c>
      <c r="AU1087" s="1126"/>
      <c r="AV1087" s="1083" t="str">
        <f t="shared" si="505"/>
        <v>CA</v>
      </c>
      <c r="AW1087" s="1083" t="str">
        <f t="shared" si="505"/>
        <v>CL</v>
      </c>
      <c r="AX1087" s="1083" t="str">
        <f t="shared" si="505"/>
        <v>AIC</v>
      </c>
      <c r="AY1087" s="1083" t="str">
        <f t="shared" si="544"/>
        <v>ERB</v>
      </c>
      <c r="AZ1087" s="1083" t="str">
        <f t="shared" si="544"/>
        <v>GRB</v>
      </c>
      <c r="BA1087" s="1083" t="str">
        <f t="shared" si="544"/>
        <v>Non-Op</v>
      </c>
      <c r="BC1087" s="623"/>
      <c r="BD1087" s="623"/>
      <c r="BF1087" s="623"/>
      <c r="BG1087" s="623"/>
      <c r="BH1087" s="623"/>
      <c r="BI1087" s="623"/>
      <c r="BJ1087" s="623"/>
      <c r="BK1087" s="623"/>
      <c r="BL1087" s="623"/>
      <c r="BN1087" s="634"/>
    </row>
    <row r="1088" spans="1:66" s="638" customFormat="1" ht="12" customHeight="1">
      <c r="A1088" s="643">
        <v>21900153</v>
      </c>
      <c r="B1088" s="644" t="s">
        <v>4296</v>
      </c>
      <c r="C1088" s="634" t="s">
        <v>2314</v>
      </c>
      <c r="D1088" s="635" t="s">
        <v>1384</v>
      </c>
      <c r="E1088" s="635"/>
      <c r="F1088" s="634"/>
      <c r="G1088" s="635"/>
      <c r="H1088" s="1168">
        <v>-45027440.840000004</v>
      </c>
      <c r="I1088" s="1168">
        <v>-44829631.359999999</v>
      </c>
      <c r="J1088" s="1168">
        <v>-44430725.840000004</v>
      </c>
      <c r="K1088" s="1168">
        <v>-44132368.340000004</v>
      </c>
      <c r="L1088" s="1168">
        <v>-43834010.840000004</v>
      </c>
      <c r="M1088" s="1168">
        <v>-43535653.340000004</v>
      </c>
      <c r="N1088" s="1168">
        <v>-43237295.840000004</v>
      </c>
      <c r="O1088" s="1168">
        <v>-43125544.409999996</v>
      </c>
      <c r="P1088" s="1168">
        <v>-42819816.189999998</v>
      </c>
      <c r="Q1088" s="1168">
        <v>-42514087.969999999</v>
      </c>
      <c r="R1088" s="1168">
        <v>-42208359.75</v>
      </c>
      <c r="S1088" s="1168">
        <v>-41902631.530000001</v>
      </c>
      <c r="T1088" s="1168">
        <v>-43848968.719999999</v>
      </c>
      <c r="U1088" s="567"/>
      <c r="V1088" s="567">
        <f t="shared" si="540"/>
        <v>-43417360.849166662</v>
      </c>
      <c r="W1088" s="1084"/>
      <c r="X1088" s="1085"/>
      <c r="Y1088" s="591">
        <f t="shared" si="546"/>
        <v>0</v>
      </c>
      <c r="Z1088" s="899">
        <f t="shared" si="546"/>
        <v>0</v>
      </c>
      <c r="AA1088" s="899">
        <f t="shared" si="546"/>
        <v>0</v>
      </c>
      <c r="AB1088" s="1080">
        <f t="shared" si="509"/>
        <v>-43848968.719999999</v>
      </c>
      <c r="AC1088" s="1079">
        <f t="shared" si="510"/>
        <v>0</v>
      </c>
      <c r="AD1088" s="899">
        <f t="shared" si="525"/>
        <v>0</v>
      </c>
      <c r="AE1088" s="903">
        <f t="shared" si="517"/>
        <v>0</v>
      </c>
      <c r="AF1088" s="1080">
        <f t="shared" si="518"/>
        <v>-43848968.719999999</v>
      </c>
      <c r="AG1088" s="1081">
        <f t="shared" si="542"/>
        <v>-43848968.719999999</v>
      </c>
      <c r="AH1088" s="1079">
        <f t="shared" si="550"/>
        <v>0</v>
      </c>
      <c r="AI1088" s="901">
        <f t="shared" si="547"/>
        <v>0</v>
      </c>
      <c r="AJ1088" s="899">
        <f t="shared" si="547"/>
        <v>0</v>
      </c>
      <c r="AK1088" s="899">
        <f t="shared" si="547"/>
        <v>0</v>
      </c>
      <c r="AL1088" s="1080">
        <f t="shared" si="513"/>
        <v>-43417360.849166662</v>
      </c>
      <c r="AM1088" s="1079">
        <f t="shared" si="514"/>
        <v>0</v>
      </c>
      <c r="AN1088" s="899">
        <f t="shared" si="548"/>
        <v>0</v>
      </c>
      <c r="AO1088" s="899">
        <f t="shared" si="549"/>
        <v>0</v>
      </c>
      <c r="AP1088" s="899">
        <f t="shared" si="515"/>
        <v>-43417360.849166662</v>
      </c>
      <c r="AQ1088" s="1081">
        <f t="shared" si="516"/>
        <v>-43417360.849166662</v>
      </c>
      <c r="AR1088" s="1079">
        <f t="shared" si="504"/>
        <v>0</v>
      </c>
      <c r="AS1088" s="153"/>
      <c r="AT1088" s="1082" t="s">
        <v>2784</v>
      </c>
      <c r="AU1088" s="1126"/>
      <c r="AV1088" s="1083" t="str">
        <f t="shared" si="505"/>
        <v>CA</v>
      </c>
      <c r="AW1088" s="1083" t="str">
        <f t="shared" si="505"/>
        <v>CL</v>
      </c>
      <c r="AX1088" s="1083" t="str">
        <f t="shared" si="505"/>
        <v>AIC</v>
      </c>
      <c r="AY1088" s="1083" t="str">
        <f t="shared" si="544"/>
        <v>ERB</v>
      </c>
      <c r="AZ1088" s="1083" t="str">
        <f t="shared" si="544"/>
        <v>GRB</v>
      </c>
      <c r="BA1088" s="1083" t="str">
        <f t="shared" si="544"/>
        <v>Non-Op</v>
      </c>
      <c r="BC1088" s="623"/>
      <c r="BD1088" s="623"/>
      <c r="BF1088" s="623"/>
      <c r="BG1088" s="623"/>
      <c r="BH1088" s="623"/>
      <c r="BI1088" s="623"/>
      <c r="BJ1088" s="623"/>
      <c r="BK1088" s="623"/>
      <c r="BL1088" s="623"/>
      <c r="BN1088" s="634"/>
    </row>
    <row r="1089" spans="1:66" s="638" customFormat="1" ht="12" customHeight="1">
      <c r="A1089" s="643">
        <v>21900163</v>
      </c>
      <c r="B1089" s="644" t="s">
        <v>4297</v>
      </c>
      <c r="C1089" s="634" t="s">
        <v>2315</v>
      </c>
      <c r="D1089" s="635" t="s">
        <v>1384</v>
      </c>
      <c r="E1089" s="635"/>
      <c r="F1089" s="634"/>
      <c r="G1089" s="635"/>
      <c r="H1089" s="1168">
        <v>16922424.960000001</v>
      </c>
      <c r="I1089" s="1168">
        <v>16760650.789999999</v>
      </c>
      <c r="J1089" s="1168">
        <v>16456658.119999999</v>
      </c>
      <c r="K1089" s="1168">
        <v>11435945.699999999</v>
      </c>
      <c r="L1089" s="1168">
        <v>11230951.619999999</v>
      </c>
      <c r="M1089" s="1168">
        <v>10615969.380000001</v>
      </c>
      <c r="N1089" s="1168">
        <v>10820963.460000001</v>
      </c>
      <c r="O1089" s="1168">
        <v>10615969.380000001</v>
      </c>
      <c r="P1089" s="1168">
        <v>10410975.300000001</v>
      </c>
      <c r="Q1089" s="1168">
        <v>10205981.220000001</v>
      </c>
      <c r="R1089" s="1168">
        <v>10000987.140000001</v>
      </c>
      <c r="S1089" s="1168">
        <v>9795993.0600000005</v>
      </c>
      <c r="T1089" s="1168">
        <v>12853619</v>
      </c>
      <c r="U1089" s="567"/>
      <c r="V1089" s="567">
        <f t="shared" si="540"/>
        <v>11936588.929166665</v>
      </c>
      <c r="W1089" s="1084"/>
      <c r="X1089" s="1085"/>
      <c r="Y1089" s="591">
        <f t="shared" si="546"/>
        <v>0</v>
      </c>
      <c r="Z1089" s="899">
        <f t="shared" si="546"/>
        <v>0</v>
      </c>
      <c r="AA1089" s="899">
        <f t="shared" si="546"/>
        <v>0</v>
      </c>
      <c r="AB1089" s="1080">
        <f t="shared" si="509"/>
        <v>12853619</v>
      </c>
      <c r="AC1089" s="1079">
        <f t="shared" si="510"/>
        <v>0</v>
      </c>
      <c r="AD1089" s="899">
        <f t="shared" si="525"/>
        <v>0</v>
      </c>
      <c r="AE1089" s="903">
        <f t="shared" si="517"/>
        <v>0</v>
      </c>
      <c r="AF1089" s="1080">
        <f t="shared" si="518"/>
        <v>12853619</v>
      </c>
      <c r="AG1089" s="1081">
        <f t="shared" si="542"/>
        <v>12853619</v>
      </c>
      <c r="AH1089" s="1079">
        <f t="shared" si="550"/>
        <v>0</v>
      </c>
      <c r="AI1089" s="901">
        <f t="shared" si="547"/>
        <v>0</v>
      </c>
      <c r="AJ1089" s="899">
        <f t="shared" si="547"/>
        <v>0</v>
      </c>
      <c r="AK1089" s="899">
        <f t="shared" si="547"/>
        <v>0</v>
      </c>
      <c r="AL1089" s="1080">
        <f t="shared" si="513"/>
        <v>11936588.929166665</v>
      </c>
      <c r="AM1089" s="1079">
        <f t="shared" si="514"/>
        <v>0</v>
      </c>
      <c r="AN1089" s="899">
        <f t="shared" si="548"/>
        <v>0</v>
      </c>
      <c r="AO1089" s="899">
        <f t="shared" si="549"/>
        <v>0</v>
      </c>
      <c r="AP1089" s="899">
        <f t="shared" si="515"/>
        <v>11936588.929166665</v>
      </c>
      <c r="AQ1089" s="1081">
        <f t="shared" si="516"/>
        <v>11936588.929166665</v>
      </c>
      <c r="AR1089" s="1079">
        <f t="shared" si="504"/>
        <v>0</v>
      </c>
      <c r="AS1089" s="153"/>
      <c r="AT1089" s="1082" t="s">
        <v>2784</v>
      </c>
      <c r="AU1089" s="1126"/>
      <c r="AV1089" s="1083" t="str">
        <f t="shared" si="505"/>
        <v>CA</v>
      </c>
      <c r="AW1089" s="1083" t="str">
        <f t="shared" si="505"/>
        <v>CL</v>
      </c>
      <c r="AX1089" s="1083" t="str">
        <f t="shared" si="505"/>
        <v>AIC</v>
      </c>
      <c r="AY1089" s="1083" t="str">
        <f t="shared" si="544"/>
        <v>ERB</v>
      </c>
      <c r="AZ1089" s="1083" t="str">
        <f t="shared" si="544"/>
        <v>GRB</v>
      </c>
      <c r="BA1089" s="1083" t="str">
        <f t="shared" si="544"/>
        <v>Non-Op</v>
      </c>
      <c r="BC1089" s="623"/>
      <c r="BD1089" s="623"/>
      <c r="BF1089" s="623"/>
      <c r="BG1089" s="623"/>
      <c r="BH1089" s="623"/>
      <c r="BI1089" s="623"/>
      <c r="BJ1089" s="623"/>
      <c r="BK1089" s="623"/>
      <c r="BL1089" s="623"/>
      <c r="BN1089" s="634"/>
    </row>
    <row r="1090" spans="1:66" s="638" customFormat="1" ht="12" customHeight="1">
      <c r="A1090" s="643">
        <v>21900173</v>
      </c>
      <c r="B1090" s="644" t="s">
        <v>4298</v>
      </c>
      <c r="C1090" s="634" t="s">
        <v>2316</v>
      </c>
      <c r="D1090" s="635" t="s">
        <v>1384</v>
      </c>
      <c r="E1090" s="635"/>
      <c r="F1090" s="634"/>
      <c r="G1090" s="635"/>
      <c r="H1090" s="1168">
        <v>-3553709.2</v>
      </c>
      <c r="I1090" s="1168">
        <v>-3519736.62</v>
      </c>
      <c r="J1090" s="1168">
        <v>-3455898.16</v>
      </c>
      <c r="K1090" s="1168">
        <v>-2401548.56</v>
      </c>
      <c r="L1090" s="1168">
        <v>-2358499.7999999998</v>
      </c>
      <c r="M1090" s="1168">
        <v>-2229353.5299999998</v>
      </c>
      <c r="N1090" s="1168">
        <v>-2272402.2799999998</v>
      </c>
      <c r="O1090" s="1168">
        <v>-2229353.5299999998</v>
      </c>
      <c r="P1090" s="1168">
        <v>-2186304.77</v>
      </c>
      <c r="Q1090" s="1168">
        <v>-2143256.0099999998</v>
      </c>
      <c r="R1090" s="1168">
        <v>-2100207.2599999998</v>
      </c>
      <c r="S1090" s="1168">
        <v>-2057158.5</v>
      </c>
      <c r="T1090" s="1168">
        <v>-2699259.95</v>
      </c>
      <c r="U1090" s="567"/>
      <c r="V1090" s="567">
        <f t="shared" si="540"/>
        <v>-2506683.6329166661</v>
      </c>
      <c r="W1090" s="1084"/>
      <c r="X1090" s="1085"/>
      <c r="Y1090" s="591">
        <f t="shared" si="546"/>
        <v>0</v>
      </c>
      <c r="Z1090" s="899">
        <f t="shared" si="546"/>
        <v>0</v>
      </c>
      <c r="AA1090" s="899">
        <f t="shared" si="546"/>
        <v>0</v>
      </c>
      <c r="AB1090" s="1080">
        <f t="shared" si="509"/>
        <v>-2699259.95</v>
      </c>
      <c r="AC1090" s="1079">
        <f t="shared" si="510"/>
        <v>0</v>
      </c>
      <c r="AD1090" s="899">
        <f t="shared" si="525"/>
        <v>0</v>
      </c>
      <c r="AE1090" s="903">
        <f t="shared" si="517"/>
        <v>0</v>
      </c>
      <c r="AF1090" s="1080">
        <f t="shared" si="518"/>
        <v>-2699259.95</v>
      </c>
      <c r="AG1090" s="1081">
        <f t="shared" si="542"/>
        <v>-2699259.95</v>
      </c>
      <c r="AH1090" s="1079">
        <f t="shared" si="550"/>
        <v>0</v>
      </c>
      <c r="AI1090" s="901">
        <f t="shared" si="547"/>
        <v>0</v>
      </c>
      <c r="AJ1090" s="899">
        <f t="shared" si="547"/>
        <v>0</v>
      </c>
      <c r="AK1090" s="899">
        <f t="shared" si="547"/>
        <v>0</v>
      </c>
      <c r="AL1090" s="1080">
        <f t="shared" si="513"/>
        <v>-2506683.6329166661</v>
      </c>
      <c r="AM1090" s="1079">
        <f t="shared" si="514"/>
        <v>0</v>
      </c>
      <c r="AN1090" s="899">
        <f t="shared" si="548"/>
        <v>0</v>
      </c>
      <c r="AO1090" s="899">
        <f t="shared" si="549"/>
        <v>0</v>
      </c>
      <c r="AP1090" s="899">
        <f t="shared" si="515"/>
        <v>-2506683.6329166661</v>
      </c>
      <c r="AQ1090" s="1081">
        <f t="shared" si="516"/>
        <v>-2506683.6329166661</v>
      </c>
      <c r="AR1090" s="1079">
        <f t="shared" ref="AR1090:AR1153" si="551">AQ1090-AL1090</f>
        <v>0</v>
      </c>
      <c r="AS1090" s="153"/>
      <c r="AT1090" s="1082" t="s">
        <v>2784</v>
      </c>
      <c r="AU1090" s="1126"/>
      <c r="AV1090" s="1083" t="str">
        <f t="shared" ref="AV1090:AX1153" si="552">IF(VALUE(Y1090),AV$7,IF(ISBLANK(Y1090),"",AV$7))</f>
        <v>CA</v>
      </c>
      <c r="AW1090" s="1083" t="str">
        <f t="shared" si="552"/>
        <v>CL</v>
      </c>
      <c r="AX1090" s="1083" t="str">
        <f t="shared" si="552"/>
        <v>AIC</v>
      </c>
      <c r="AY1090" s="1083" t="str">
        <f t="shared" si="544"/>
        <v>ERB</v>
      </c>
      <c r="AZ1090" s="1083" t="str">
        <f t="shared" si="544"/>
        <v>GRB</v>
      </c>
      <c r="BA1090" s="1083" t="str">
        <f t="shared" si="544"/>
        <v>Non-Op</v>
      </c>
      <c r="BC1090" s="623"/>
      <c r="BD1090" s="623"/>
      <c r="BF1090" s="623"/>
      <c r="BG1090" s="623"/>
      <c r="BH1090" s="623"/>
      <c r="BI1090" s="623"/>
      <c r="BJ1090" s="623"/>
      <c r="BK1090" s="623"/>
      <c r="BL1090" s="623"/>
      <c r="BN1090" s="634"/>
    </row>
    <row r="1091" spans="1:66" s="638" customFormat="1" ht="12" customHeight="1">
      <c r="A1091" s="643">
        <v>21900183</v>
      </c>
      <c r="B1091" s="644" t="s">
        <v>4299</v>
      </c>
      <c r="C1091" s="634" t="s">
        <v>2317</v>
      </c>
      <c r="D1091" s="635" t="s">
        <v>1384</v>
      </c>
      <c r="E1091" s="635"/>
      <c r="F1091" s="634"/>
      <c r="G1091" s="635"/>
      <c r="H1091" s="1168">
        <v>463000</v>
      </c>
      <c r="I1091" s="1168">
        <v>499416.67</v>
      </c>
      <c r="J1091" s="1168">
        <v>455333.34</v>
      </c>
      <c r="K1091" s="1168">
        <v>451500.01</v>
      </c>
      <c r="L1091" s="1168">
        <v>447666.68</v>
      </c>
      <c r="M1091" s="1168">
        <v>443833.35</v>
      </c>
      <c r="N1091" s="1168">
        <v>440000.02</v>
      </c>
      <c r="O1091" s="1168">
        <v>466083.35</v>
      </c>
      <c r="P1091" s="1168">
        <v>461666.68</v>
      </c>
      <c r="Q1091" s="1168">
        <v>457250.01</v>
      </c>
      <c r="R1091" s="1168">
        <v>452833.34</v>
      </c>
      <c r="S1091" s="1168">
        <v>448416.67</v>
      </c>
      <c r="T1091" s="1168">
        <v>1110000</v>
      </c>
      <c r="U1091" s="567"/>
      <c r="V1091" s="567">
        <f t="shared" si="540"/>
        <v>484208.34333333332</v>
      </c>
      <c r="W1091" s="1084"/>
      <c r="X1091" s="1085"/>
      <c r="Y1091" s="591">
        <f t="shared" si="546"/>
        <v>0</v>
      </c>
      <c r="Z1091" s="899">
        <f t="shared" si="546"/>
        <v>0</v>
      </c>
      <c r="AA1091" s="899">
        <f t="shared" si="546"/>
        <v>0</v>
      </c>
      <c r="AB1091" s="1080">
        <f t="shared" si="509"/>
        <v>1110000</v>
      </c>
      <c r="AC1091" s="1079">
        <f t="shared" si="510"/>
        <v>0</v>
      </c>
      <c r="AD1091" s="899">
        <f t="shared" si="525"/>
        <v>0</v>
      </c>
      <c r="AE1091" s="903">
        <f t="shared" si="517"/>
        <v>0</v>
      </c>
      <c r="AF1091" s="1080">
        <f t="shared" si="518"/>
        <v>1110000</v>
      </c>
      <c r="AG1091" s="1081">
        <f t="shared" si="542"/>
        <v>1110000</v>
      </c>
      <c r="AH1091" s="1079">
        <f t="shared" si="550"/>
        <v>0</v>
      </c>
      <c r="AI1091" s="901">
        <f t="shared" si="547"/>
        <v>0</v>
      </c>
      <c r="AJ1091" s="899">
        <f t="shared" si="547"/>
        <v>0</v>
      </c>
      <c r="AK1091" s="899">
        <f t="shared" si="547"/>
        <v>0</v>
      </c>
      <c r="AL1091" s="1080">
        <f t="shared" si="513"/>
        <v>484208.34333333332</v>
      </c>
      <c r="AM1091" s="1079">
        <f t="shared" si="514"/>
        <v>0</v>
      </c>
      <c r="AN1091" s="899">
        <f t="shared" si="548"/>
        <v>0</v>
      </c>
      <c r="AO1091" s="899">
        <f t="shared" si="549"/>
        <v>0</v>
      </c>
      <c r="AP1091" s="899">
        <f t="shared" si="515"/>
        <v>484208.34333333332</v>
      </c>
      <c r="AQ1091" s="1081">
        <f t="shared" si="516"/>
        <v>484208.34333333332</v>
      </c>
      <c r="AR1091" s="1079">
        <f t="shared" si="551"/>
        <v>0</v>
      </c>
      <c r="AS1091" s="153"/>
      <c r="AT1091" s="1082"/>
      <c r="AU1091" s="1126"/>
      <c r="AV1091" s="1083" t="str">
        <f t="shared" si="552"/>
        <v>CA</v>
      </c>
      <c r="AW1091" s="1083" t="str">
        <f t="shared" si="552"/>
        <v>CL</v>
      </c>
      <c r="AX1091" s="1083" t="str">
        <f t="shared" si="552"/>
        <v>AIC</v>
      </c>
      <c r="AY1091" s="1083" t="str">
        <f t="shared" si="544"/>
        <v>ERB</v>
      </c>
      <c r="AZ1091" s="1083" t="str">
        <f t="shared" si="544"/>
        <v>GRB</v>
      </c>
      <c r="BA1091" s="1083" t="str">
        <f t="shared" si="544"/>
        <v>Non-Op</v>
      </c>
      <c r="BC1091" s="623"/>
      <c r="BD1091" s="623"/>
      <c r="BF1091" s="623"/>
      <c r="BG1091" s="623"/>
      <c r="BH1091" s="623"/>
      <c r="BI1091" s="623"/>
      <c r="BJ1091" s="623"/>
      <c r="BK1091" s="623"/>
      <c r="BL1091" s="623"/>
      <c r="BN1091" s="634"/>
    </row>
    <row r="1092" spans="1:66" s="638" customFormat="1" ht="12" customHeight="1">
      <c r="A1092" s="643">
        <v>21900193</v>
      </c>
      <c r="B1092" s="644" t="s">
        <v>4300</v>
      </c>
      <c r="C1092" s="634" t="s">
        <v>2318</v>
      </c>
      <c r="D1092" s="635" t="s">
        <v>1384</v>
      </c>
      <c r="E1092" s="635"/>
      <c r="F1092" s="634"/>
      <c r="G1092" s="635"/>
      <c r="H1092" s="1168">
        <v>-97230.53</v>
      </c>
      <c r="I1092" s="1168">
        <v>-104878.03</v>
      </c>
      <c r="J1092" s="1168">
        <v>-95620.53</v>
      </c>
      <c r="K1092" s="1168">
        <v>-94815.53</v>
      </c>
      <c r="L1092" s="1168">
        <v>-94010.53</v>
      </c>
      <c r="M1092" s="1168">
        <v>-93205.53</v>
      </c>
      <c r="N1092" s="1168">
        <v>-92400.53</v>
      </c>
      <c r="O1092" s="1168">
        <v>-97878.03</v>
      </c>
      <c r="P1092" s="1168">
        <v>-96950.53</v>
      </c>
      <c r="Q1092" s="1168">
        <v>-96023.03</v>
      </c>
      <c r="R1092" s="1168">
        <v>-95095.53</v>
      </c>
      <c r="S1092" s="1168">
        <v>-94168.03</v>
      </c>
      <c r="T1092" s="1168">
        <v>-233100.53</v>
      </c>
      <c r="U1092" s="567"/>
      <c r="V1092" s="567">
        <f t="shared" si="540"/>
        <v>-101684.28000000001</v>
      </c>
      <c r="W1092" s="1084"/>
      <c r="X1092" s="1085"/>
      <c r="Y1092" s="591">
        <f t="shared" si="546"/>
        <v>0</v>
      </c>
      <c r="Z1092" s="899">
        <f t="shared" si="546"/>
        <v>0</v>
      </c>
      <c r="AA1092" s="899">
        <f t="shared" si="546"/>
        <v>0</v>
      </c>
      <c r="AB1092" s="1080">
        <f t="shared" ref="AB1092:AB1155" si="553">T1092-SUM(Y1092:AA1092)</f>
        <v>-233100.53</v>
      </c>
      <c r="AC1092" s="1079">
        <f t="shared" ref="AC1092:AC1155" si="554">T1092-SUM(Y1092:AA1092)-AB1092</f>
        <v>0</v>
      </c>
      <c r="AD1092" s="899">
        <f t="shared" si="525"/>
        <v>0</v>
      </c>
      <c r="AE1092" s="903">
        <f t="shared" si="517"/>
        <v>0</v>
      </c>
      <c r="AF1092" s="1080">
        <f t="shared" si="518"/>
        <v>-233100.53</v>
      </c>
      <c r="AG1092" s="1081">
        <f t="shared" si="542"/>
        <v>-233100.53</v>
      </c>
      <c r="AH1092" s="1079">
        <f t="shared" si="550"/>
        <v>0</v>
      </c>
      <c r="AI1092" s="901">
        <f t="shared" si="547"/>
        <v>0</v>
      </c>
      <c r="AJ1092" s="899">
        <f t="shared" si="547"/>
        <v>0</v>
      </c>
      <c r="AK1092" s="899">
        <f t="shared" si="547"/>
        <v>0</v>
      </c>
      <c r="AL1092" s="1080">
        <f t="shared" ref="AL1092:AL1155" si="555">V1092-SUM(AI1092:AK1092)</f>
        <v>-101684.28000000001</v>
      </c>
      <c r="AM1092" s="1079">
        <f t="shared" ref="AM1092:AM1155" si="556">V1092-SUM(AI1092:AK1092)-AL1092</f>
        <v>0</v>
      </c>
      <c r="AN1092" s="899">
        <f t="shared" si="548"/>
        <v>0</v>
      </c>
      <c r="AO1092" s="899">
        <f t="shared" si="549"/>
        <v>0</v>
      </c>
      <c r="AP1092" s="899">
        <f t="shared" ref="AP1092:AP1155" si="557">IF($D1092=AP$5,$V1092,IF($D1092=AP$4, $V1092*$AL$2,0))</f>
        <v>-101684.28000000001</v>
      </c>
      <c r="AQ1092" s="1081">
        <f t="shared" si="516"/>
        <v>-101684.28000000001</v>
      </c>
      <c r="AR1092" s="1079">
        <f t="shared" si="551"/>
        <v>0</v>
      </c>
      <c r="AS1092" s="153"/>
      <c r="AT1092" s="1082"/>
      <c r="AU1092" s="1126"/>
      <c r="AV1092" s="1083" t="str">
        <f t="shared" si="552"/>
        <v>CA</v>
      </c>
      <c r="AW1092" s="1083" t="str">
        <f t="shared" si="552"/>
        <v>CL</v>
      </c>
      <c r="AX1092" s="1083" t="str">
        <f t="shared" si="552"/>
        <v>AIC</v>
      </c>
      <c r="AY1092" s="1083" t="str">
        <f t="shared" si="544"/>
        <v>ERB</v>
      </c>
      <c r="AZ1092" s="1083" t="str">
        <f t="shared" si="544"/>
        <v>GRB</v>
      </c>
      <c r="BA1092" s="1083" t="str">
        <f t="shared" si="544"/>
        <v>Non-Op</v>
      </c>
      <c r="BC1092" s="623"/>
      <c r="BD1092" s="623"/>
      <c r="BF1092" s="623"/>
      <c r="BG1092" s="623"/>
      <c r="BH1092" s="623"/>
      <c r="BI1092" s="623"/>
      <c r="BJ1092" s="623"/>
      <c r="BK1092" s="623"/>
      <c r="BL1092" s="623"/>
      <c r="BN1092" s="634"/>
    </row>
    <row r="1093" spans="1:66" s="638" customFormat="1" ht="12" customHeight="1">
      <c r="A1093" s="992">
        <v>21900223</v>
      </c>
      <c r="B1093" s="993" t="s">
        <v>4301</v>
      </c>
      <c r="C1093" s="634" t="s">
        <v>2319</v>
      </c>
      <c r="D1093" s="635" t="s">
        <v>1381</v>
      </c>
      <c r="E1093" s="635"/>
      <c r="F1093" s="634"/>
      <c r="G1093" s="635"/>
      <c r="H1093" s="1168">
        <v>-75035.460000000006</v>
      </c>
      <c r="I1093" s="1168">
        <v>-74662.289999999994</v>
      </c>
      <c r="J1093" s="1168">
        <v>-74289.119999999995</v>
      </c>
      <c r="K1093" s="1168">
        <v>-73915.95</v>
      </c>
      <c r="L1093" s="1168">
        <v>-73542.78</v>
      </c>
      <c r="M1093" s="1168">
        <v>-73169.61</v>
      </c>
      <c r="N1093" s="1168">
        <v>-72796.44</v>
      </c>
      <c r="O1093" s="1168">
        <v>-72423.27</v>
      </c>
      <c r="P1093" s="1168">
        <v>-72050.100000000006</v>
      </c>
      <c r="Q1093" s="1168">
        <v>-71676.929999999993</v>
      </c>
      <c r="R1093" s="1168">
        <v>-71303.759999999995</v>
      </c>
      <c r="S1093" s="1168">
        <v>-70930.59</v>
      </c>
      <c r="T1093" s="1168">
        <v>-70557.42</v>
      </c>
      <c r="U1093" s="567"/>
      <c r="V1093" s="567">
        <f t="shared" si="540"/>
        <v>-72796.44</v>
      </c>
      <c r="W1093" s="1084"/>
      <c r="X1093" s="1085"/>
      <c r="Y1093" s="591">
        <f t="shared" si="546"/>
        <v>0</v>
      </c>
      <c r="Z1093" s="899">
        <f t="shared" si="546"/>
        <v>0</v>
      </c>
      <c r="AA1093" s="899">
        <f t="shared" si="546"/>
        <v>-70557.42</v>
      </c>
      <c r="AB1093" s="1080">
        <f t="shared" si="553"/>
        <v>0</v>
      </c>
      <c r="AC1093" s="1079">
        <f t="shared" si="554"/>
        <v>0</v>
      </c>
      <c r="AD1093" s="899">
        <f t="shared" si="525"/>
        <v>0</v>
      </c>
      <c r="AE1093" s="903">
        <f t="shared" si="517"/>
        <v>0</v>
      </c>
      <c r="AF1093" s="1080">
        <f t="shared" si="518"/>
        <v>0</v>
      </c>
      <c r="AG1093" s="1081">
        <f t="shared" si="542"/>
        <v>0</v>
      </c>
      <c r="AH1093" s="1079">
        <f t="shared" si="550"/>
        <v>0</v>
      </c>
      <c r="AI1093" s="901">
        <f t="shared" si="547"/>
        <v>0</v>
      </c>
      <c r="AJ1093" s="899">
        <f t="shared" si="547"/>
        <v>0</v>
      </c>
      <c r="AK1093" s="899">
        <f t="shared" si="547"/>
        <v>-72796.44</v>
      </c>
      <c r="AL1093" s="1080">
        <f t="shared" si="555"/>
        <v>0</v>
      </c>
      <c r="AM1093" s="1079">
        <f t="shared" si="556"/>
        <v>0</v>
      </c>
      <c r="AN1093" s="899">
        <f t="shared" si="548"/>
        <v>0</v>
      </c>
      <c r="AO1093" s="899">
        <f t="shared" si="549"/>
        <v>0</v>
      </c>
      <c r="AP1093" s="899">
        <f t="shared" si="557"/>
        <v>0</v>
      </c>
      <c r="AQ1093" s="1081">
        <f t="shared" si="516"/>
        <v>0</v>
      </c>
      <c r="AR1093" s="1079">
        <f t="shared" si="551"/>
        <v>0</v>
      </c>
      <c r="AS1093" s="153"/>
      <c r="AT1093" s="1082"/>
      <c r="AU1093" s="1126"/>
      <c r="AV1093" s="1083" t="str">
        <f t="shared" si="552"/>
        <v>CA</v>
      </c>
      <c r="AW1093" s="1083" t="str">
        <f t="shared" si="552"/>
        <v>CL</v>
      </c>
      <c r="AX1093" s="1083" t="str">
        <f t="shared" si="552"/>
        <v>AIC</v>
      </c>
      <c r="AY1093" s="1083" t="str">
        <f t="shared" si="544"/>
        <v>ERB</v>
      </c>
      <c r="AZ1093" s="1083" t="str">
        <f t="shared" si="544"/>
        <v>GRB</v>
      </c>
      <c r="BA1093" s="1083" t="str">
        <f t="shared" si="544"/>
        <v>Non-Op</v>
      </c>
      <c r="BC1093" s="623"/>
      <c r="BD1093" s="623"/>
      <c r="BF1093" s="623"/>
      <c r="BG1093" s="623"/>
      <c r="BH1093" s="623"/>
      <c r="BI1093" s="623"/>
      <c r="BJ1093" s="623"/>
      <c r="BK1093" s="623"/>
      <c r="BL1093" s="623"/>
      <c r="BN1093" s="634"/>
    </row>
    <row r="1094" spans="1:66" s="638" customFormat="1" ht="12" customHeight="1">
      <c r="A1094" s="992">
        <v>21900233</v>
      </c>
      <c r="B1094" s="993" t="s">
        <v>4302</v>
      </c>
      <c r="C1094" s="634" t="s">
        <v>2320</v>
      </c>
      <c r="D1094" s="635" t="s">
        <v>1381</v>
      </c>
      <c r="E1094" s="635"/>
      <c r="F1094" s="634"/>
      <c r="G1094" s="635"/>
      <c r="H1094" s="1168">
        <v>2462530.38</v>
      </c>
      <c r="I1094" s="1168">
        <v>2450093.34</v>
      </c>
      <c r="J1094" s="1168">
        <v>2437656.2999999998</v>
      </c>
      <c r="K1094" s="1168">
        <v>2425219.2599999998</v>
      </c>
      <c r="L1094" s="1168">
        <v>2412782.2200000002</v>
      </c>
      <c r="M1094" s="1168">
        <v>2400345.1800000002</v>
      </c>
      <c r="N1094" s="1168">
        <v>2387908.14</v>
      </c>
      <c r="O1094" s="1168">
        <v>2375471.1</v>
      </c>
      <c r="P1094" s="1168">
        <v>2363034.06</v>
      </c>
      <c r="Q1094" s="1168">
        <v>2350597.02</v>
      </c>
      <c r="R1094" s="1168">
        <v>2338159.98</v>
      </c>
      <c r="S1094" s="1168">
        <v>2325722.94</v>
      </c>
      <c r="T1094" s="1168">
        <v>2313285.9</v>
      </c>
      <c r="U1094" s="567"/>
      <c r="V1094" s="567">
        <f t="shared" si="540"/>
        <v>2387908.14</v>
      </c>
      <c r="W1094" s="1084"/>
      <c r="X1094" s="1085"/>
      <c r="Y1094" s="591">
        <f t="shared" si="546"/>
        <v>0</v>
      </c>
      <c r="Z1094" s="899">
        <f t="shared" si="546"/>
        <v>0</v>
      </c>
      <c r="AA1094" s="899">
        <f t="shared" si="546"/>
        <v>2313285.9</v>
      </c>
      <c r="AB1094" s="1080">
        <f t="shared" si="553"/>
        <v>0</v>
      </c>
      <c r="AC1094" s="1079">
        <f t="shared" si="554"/>
        <v>0</v>
      </c>
      <c r="AD1094" s="899">
        <f t="shared" si="525"/>
        <v>0</v>
      </c>
      <c r="AE1094" s="903">
        <f t="shared" si="517"/>
        <v>0</v>
      </c>
      <c r="AF1094" s="1080">
        <f t="shared" si="518"/>
        <v>0</v>
      </c>
      <c r="AG1094" s="1081">
        <f t="shared" si="542"/>
        <v>0</v>
      </c>
      <c r="AH1094" s="1079">
        <f t="shared" si="550"/>
        <v>0</v>
      </c>
      <c r="AI1094" s="901">
        <f t="shared" si="547"/>
        <v>0</v>
      </c>
      <c r="AJ1094" s="899">
        <f t="shared" si="547"/>
        <v>0</v>
      </c>
      <c r="AK1094" s="899">
        <f t="shared" si="547"/>
        <v>2387908.14</v>
      </c>
      <c r="AL1094" s="1080">
        <f t="shared" si="555"/>
        <v>0</v>
      </c>
      <c r="AM1094" s="1079">
        <f t="shared" si="556"/>
        <v>0</v>
      </c>
      <c r="AN1094" s="899">
        <f t="shared" si="548"/>
        <v>0</v>
      </c>
      <c r="AO1094" s="899">
        <f t="shared" si="549"/>
        <v>0</v>
      </c>
      <c r="AP1094" s="899">
        <f t="shared" si="557"/>
        <v>0</v>
      </c>
      <c r="AQ1094" s="1081">
        <f t="shared" si="516"/>
        <v>0</v>
      </c>
      <c r="AR1094" s="1079">
        <f t="shared" si="551"/>
        <v>0</v>
      </c>
      <c r="AS1094" s="153"/>
      <c r="AT1094" s="1082"/>
      <c r="AU1094" s="1126"/>
      <c r="AV1094" s="1083" t="str">
        <f t="shared" si="552"/>
        <v>CA</v>
      </c>
      <c r="AW1094" s="1083" t="str">
        <f t="shared" si="552"/>
        <v>CL</v>
      </c>
      <c r="AX1094" s="1083" t="str">
        <f t="shared" si="552"/>
        <v>AIC</v>
      </c>
      <c r="AY1094" s="1083" t="str">
        <f t="shared" si="544"/>
        <v>ERB</v>
      </c>
      <c r="AZ1094" s="1083" t="str">
        <f t="shared" si="544"/>
        <v>GRB</v>
      </c>
      <c r="BA1094" s="1083" t="str">
        <f t="shared" si="544"/>
        <v>Non-Op</v>
      </c>
      <c r="BC1094" s="623"/>
      <c r="BD1094" s="623"/>
      <c r="BF1094" s="623"/>
      <c r="BG1094" s="623"/>
      <c r="BH1094" s="623"/>
      <c r="BI1094" s="623"/>
      <c r="BJ1094" s="623"/>
      <c r="BK1094" s="623"/>
      <c r="BL1094" s="623"/>
      <c r="BN1094" s="634"/>
    </row>
    <row r="1095" spans="1:66" s="638" customFormat="1" ht="12" customHeight="1">
      <c r="A1095" s="992">
        <v>21900243</v>
      </c>
      <c r="B1095" s="993" t="s">
        <v>4303</v>
      </c>
      <c r="C1095" s="945" t="s">
        <v>2321</v>
      </c>
      <c r="D1095" s="635" t="s">
        <v>1381</v>
      </c>
      <c r="E1095" s="635"/>
      <c r="F1095" s="945"/>
      <c r="G1095" s="635"/>
      <c r="H1095" s="1168">
        <v>-3810570.22</v>
      </c>
      <c r="I1095" s="1168">
        <v>-3789972.58</v>
      </c>
      <c r="J1095" s="1168">
        <v>-3769374.94</v>
      </c>
      <c r="K1095" s="1168">
        <v>-3748777.3</v>
      </c>
      <c r="L1095" s="1168">
        <v>-3728179.66</v>
      </c>
      <c r="M1095" s="1168">
        <v>-3707582.02</v>
      </c>
      <c r="N1095" s="1168">
        <v>-3686984.38</v>
      </c>
      <c r="O1095" s="1168">
        <v>-3666386.74</v>
      </c>
      <c r="P1095" s="1168">
        <v>-3645789.1</v>
      </c>
      <c r="Q1095" s="1168">
        <v>-3625191.46</v>
      </c>
      <c r="R1095" s="1168">
        <v>-3604593.82</v>
      </c>
      <c r="S1095" s="1168">
        <v>-3583996.18</v>
      </c>
      <c r="T1095" s="1168">
        <v>-3563398.54</v>
      </c>
      <c r="U1095" s="567"/>
      <c r="V1095" s="567">
        <f t="shared" si="540"/>
        <v>-3686984.3800000004</v>
      </c>
      <c r="W1095" s="1084"/>
      <c r="X1095" s="1085"/>
      <c r="Y1095" s="591">
        <f t="shared" si="546"/>
        <v>0</v>
      </c>
      <c r="Z1095" s="899">
        <f t="shared" si="546"/>
        <v>0</v>
      </c>
      <c r="AA1095" s="899">
        <f t="shared" si="546"/>
        <v>-3563398.54</v>
      </c>
      <c r="AB1095" s="1080">
        <f t="shared" si="553"/>
        <v>0</v>
      </c>
      <c r="AC1095" s="1079">
        <f t="shared" si="554"/>
        <v>0</v>
      </c>
      <c r="AD1095" s="899">
        <f t="shared" si="525"/>
        <v>0</v>
      </c>
      <c r="AE1095" s="903">
        <f t="shared" si="517"/>
        <v>0</v>
      </c>
      <c r="AF1095" s="1080">
        <f t="shared" si="518"/>
        <v>0</v>
      </c>
      <c r="AG1095" s="1081">
        <f t="shared" si="542"/>
        <v>0</v>
      </c>
      <c r="AH1095" s="1079">
        <f t="shared" si="550"/>
        <v>0</v>
      </c>
      <c r="AI1095" s="901">
        <f t="shared" si="547"/>
        <v>0</v>
      </c>
      <c r="AJ1095" s="899">
        <f t="shared" si="547"/>
        <v>0</v>
      </c>
      <c r="AK1095" s="899">
        <f t="shared" si="547"/>
        <v>-3686984.3800000004</v>
      </c>
      <c r="AL1095" s="1080">
        <f t="shared" si="555"/>
        <v>0</v>
      </c>
      <c r="AM1095" s="1079">
        <f t="shared" si="556"/>
        <v>0</v>
      </c>
      <c r="AN1095" s="899">
        <f t="shared" si="548"/>
        <v>0</v>
      </c>
      <c r="AO1095" s="899">
        <f t="shared" si="549"/>
        <v>0</v>
      </c>
      <c r="AP1095" s="899">
        <f t="shared" si="557"/>
        <v>0</v>
      </c>
      <c r="AQ1095" s="1081">
        <f t="shared" si="516"/>
        <v>0</v>
      </c>
      <c r="AR1095" s="1079">
        <f t="shared" si="551"/>
        <v>0</v>
      </c>
      <c r="AS1095" s="153"/>
      <c r="AT1095" s="1082"/>
      <c r="AU1095" s="1126"/>
      <c r="AV1095" s="1083" t="str">
        <f t="shared" si="552"/>
        <v>CA</v>
      </c>
      <c r="AW1095" s="1083" t="str">
        <f t="shared" si="552"/>
        <v>CL</v>
      </c>
      <c r="AX1095" s="1083" t="str">
        <f t="shared" si="552"/>
        <v>AIC</v>
      </c>
      <c r="AY1095" s="1083" t="str">
        <f t="shared" si="544"/>
        <v>ERB</v>
      </c>
      <c r="AZ1095" s="1083" t="str">
        <f t="shared" si="544"/>
        <v>GRB</v>
      </c>
      <c r="BA1095" s="1083" t="str">
        <f t="shared" si="544"/>
        <v>Non-Op</v>
      </c>
      <c r="BC1095" s="623"/>
      <c r="BD1095" s="623"/>
      <c r="BF1095" s="623"/>
      <c r="BG1095" s="623"/>
      <c r="BH1095" s="623"/>
      <c r="BI1095" s="623"/>
      <c r="BJ1095" s="623"/>
      <c r="BK1095" s="623"/>
      <c r="BL1095" s="623"/>
      <c r="BN1095" s="634"/>
    </row>
    <row r="1096" spans="1:66" s="638" customFormat="1" ht="12" customHeight="1">
      <c r="A1096" s="645">
        <v>22100393</v>
      </c>
      <c r="B1096" s="666" t="s">
        <v>4304</v>
      </c>
      <c r="C1096" s="953" t="s">
        <v>2322</v>
      </c>
      <c r="D1096" s="648" t="s">
        <v>1381</v>
      </c>
      <c r="E1096" s="648"/>
      <c r="F1096" s="647"/>
      <c r="G1096" s="648"/>
      <c r="H1096" s="1168">
        <v>-15000000</v>
      </c>
      <c r="I1096" s="1168">
        <v>-15000000</v>
      </c>
      <c r="J1096" s="1168">
        <v>-15000000</v>
      </c>
      <c r="K1096" s="1168">
        <v>-15000000</v>
      </c>
      <c r="L1096" s="1168">
        <v>-15000000</v>
      </c>
      <c r="M1096" s="1168">
        <v>-15000000</v>
      </c>
      <c r="N1096" s="1168">
        <v>-15000000</v>
      </c>
      <c r="O1096" s="1168">
        <v>-15000000</v>
      </c>
      <c r="P1096" s="1168">
        <v>-15000000</v>
      </c>
      <c r="Q1096" s="1168">
        <v>-15000000</v>
      </c>
      <c r="R1096" s="1168">
        <v>-15000000</v>
      </c>
      <c r="S1096" s="1168">
        <v>-15000000</v>
      </c>
      <c r="T1096" s="1168">
        <v>-15000000</v>
      </c>
      <c r="U1096" s="569"/>
      <c r="V1096" s="567">
        <f t="shared" si="540"/>
        <v>-15000000</v>
      </c>
      <c r="W1096" s="1084"/>
      <c r="X1096" s="1085"/>
      <c r="Y1096" s="591">
        <f t="shared" si="546"/>
        <v>0</v>
      </c>
      <c r="Z1096" s="899">
        <f t="shared" si="546"/>
        <v>0</v>
      </c>
      <c r="AA1096" s="899">
        <f t="shared" si="546"/>
        <v>-15000000</v>
      </c>
      <c r="AB1096" s="1080">
        <f t="shared" si="553"/>
        <v>0</v>
      </c>
      <c r="AC1096" s="1079">
        <f t="shared" si="554"/>
        <v>0</v>
      </c>
      <c r="AD1096" s="899">
        <f t="shared" si="525"/>
        <v>0</v>
      </c>
      <c r="AE1096" s="903">
        <f t="shared" ref="AE1096:AE1159" si="558">IF($D1096=AE$5,$T1096,IF($D1096=AE$4, $T1096*$AK$2,0))</f>
        <v>0</v>
      </c>
      <c r="AF1096" s="1080">
        <f t="shared" ref="AF1096:AF1159" si="559">IF($D1096=AF$5,$T1096,IF($D1096=AF$4, $T1096*$AL$2,0))</f>
        <v>0</v>
      </c>
      <c r="AG1096" s="1081">
        <f t="shared" si="542"/>
        <v>0</v>
      </c>
      <c r="AH1096" s="1079">
        <f t="shared" si="550"/>
        <v>0</v>
      </c>
      <c r="AI1096" s="901">
        <f t="shared" si="547"/>
        <v>0</v>
      </c>
      <c r="AJ1096" s="899">
        <f t="shared" si="547"/>
        <v>0</v>
      </c>
      <c r="AK1096" s="899">
        <f t="shared" si="547"/>
        <v>-15000000</v>
      </c>
      <c r="AL1096" s="1080">
        <f t="shared" si="555"/>
        <v>0</v>
      </c>
      <c r="AM1096" s="1079">
        <f t="shared" si="556"/>
        <v>0</v>
      </c>
      <c r="AN1096" s="899">
        <f t="shared" si="548"/>
        <v>0</v>
      </c>
      <c r="AO1096" s="899">
        <f t="shared" si="549"/>
        <v>0</v>
      </c>
      <c r="AP1096" s="899">
        <f t="shared" si="557"/>
        <v>0</v>
      </c>
      <c r="AQ1096" s="1081">
        <f t="shared" si="516"/>
        <v>0</v>
      </c>
      <c r="AR1096" s="1079">
        <f t="shared" si="551"/>
        <v>0</v>
      </c>
      <c r="AS1096" s="153"/>
      <c r="AT1096" s="1082"/>
      <c r="AU1096" s="1126"/>
      <c r="AV1096" s="1083" t="str">
        <f t="shared" si="552"/>
        <v>CA</v>
      </c>
      <c r="AW1096" s="1083" t="str">
        <f t="shared" si="552"/>
        <v>CL</v>
      </c>
      <c r="AX1096" s="1083" t="str">
        <f t="shared" si="552"/>
        <v>AIC</v>
      </c>
      <c r="AY1096" s="1083" t="str">
        <f t="shared" si="544"/>
        <v>ERB</v>
      </c>
      <c r="AZ1096" s="1083" t="str">
        <f t="shared" si="544"/>
        <v>GRB</v>
      </c>
      <c r="BA1096" s="1083" t="str">
        <f t="shared" si="544"/>
        <v>Non-Op</v>
      </c>
      <c r="BC1096" s="623"/>
      <c r="BD1096" s="623"/>
      <c r="BF1096" s="623"/>
      <c r="BG1096" s="623"/>
      <c r="BH1096" s="623"/>
      <c r="BI1096" s="623"/>
      <c r="BJ1096" s="623"/>
      <c r="BK1096" s="623"/>
      <c r="BL1096" s="623"/>
      <c r="BN1096" s="634"/>
    </row>
    <row r="1097" spans="1:66" s="638" customFormat="1" ht="12" customHeight="1">
      <c r="A1097" s="651">
        <v>22100413</v>
      </c>
      <c r="B1097" s="669" t="s">
        <v>4305</v>
      </c>
      <c r="C1097" s="954" t="s">
        <v>2323</v>
      </c>
      <c r="D1097" s="640" t="s">
        <v>1381</v>
      </c>
      <c r="E1097" s="640"/>
      <c r="F1097" s="639"/>
      <c r="G1097" s="640"/>
      <c r="H1097" s="1168">
        <v>-2000000</v>
      </c>
      <c r="I1097" s="1168">
        <v>-2000000</v>
      </c>
      <c r="J1097" s="1168">
        <v>-2000000</v>
      </c>
      <c r="K1097" s="1168">
        <v>-2000000</v>
      </c>
      <c r="L1097" s="1168">
        <v>-2000000</v>
      </c>
      <c r="M1097" s="1168">
        <v>-2000000</v>
      </c>
      <c r="N1097" s="1168">
        <v>-2000000</v>
      </c>
      <c r="O1097" s="1168">
        <v>-2000000</v>
      </c>
      <c r="P1097" s="1168">
        <v>-2000000</v>
      </c>
      <c r="Q1097" s="1168">
        <v>-2000000</v>
      </c>
      <c r="R1097" s="1168">
        <v>-2000000</v>
      </c>
      <c r="S1097" s="1168">
        <v>-2000000</v>
      </c>
      <c r="T1097" s="1168">
        <v>-2000000</v>
      </c>
      <c r="U1097" s="607"/>
      <c r="V1097" s="567">
        <f t="shared" si="540"/>
        <v>-2000000</v>
      </c>
      <c r="W1097" s="1084"/>
      <c r="X1097" s="1085"/>
      <c r="Y1097" s="591">
        <f t="shared" si="546"/>
        <v>0</v>
      </c>
      <c r="Z1097" s="899">
        <f t="shared" si="546"/>
        <v>0</v>
      </c>
      <c r="AA1097" s="899">
        <f t="shared" si="546"/>
        <v>-2000000</v>
      </c>
      <c r="AB1097" s="1080">
        <f t="shared" si="553"/>
        <v>0</v>
      </c>
      <c r="AC1097" s="1079">
        <f t="shared" si="554"/>
        <v>0</v>
      </c>
      <c r="AD1097" s="899">
        <f t="shared" si="525"/>
        <v>0</v>
      </c>
      <c r="AE1097" s="903">
        <f t="shared" si="558"/>
        <v>0</v>
      </c>
      <c r="AF1097" s="1080">
        <f t="shared" si="559"/>
        <v>0</v>
      </c>
      <c r="AG1097" s="1081">
        <f t="shared" si="542"/>
        <v>0</v>
      </c>
      <c r="AH1097" s="1079">
        <f t="shared" si="550"/>
        <v>0</v>
      </c>
      <c r="AI1097" s="901">
        <f t="shared" si="547"/>
        <v>0</v>
      </c>
      <c r="AJ1097" s="899">
        <f t="shared" si="547"/>
        <v>0</v>
      </c>
      <c r="AK1097" s="899">
        <f t="shared" si="547"/>
        <v>-2000000</v>
      </c>
      <c r="AL1097" s="1080">
        <f t="shared" si="555"/>
        <v>0</v>
      </c>
      <c r="AM1097" s="1079">
        <f t="shared" si="556"/>
        <v>0</v>
      </c>
      <c r="AN1097" s="899">
        <f t="shared" si="548"/>
        <v>0</v>
      </c>
      <c r="AO1097" s="899">
        <f t="shared" si="549"/>
        <v>0</v>
      </c>
      <c r="AP1097" s="899">
        <f t="shared" si="557"/>
        <v>0</v>
      </c>
      <c r="AQ1097" s="1081">
        <f t="shared" si="516"/>
        <v>0</v>
      </c>
      <c r="AR1097" s="1079">
        <f t="shared" si="551"/>
        <v>0</v>
      </c>
      <c r="AS1097" s="153"/>
      <c r="AT1097" s="1082"/>
      <c r="AU1097" s="1126"/>
      <c r="AV1097" s="1083" t="str">
        <f t="shared" si="552"/>
        <v>CA</v>
      </c>
      <c r="AW1097" s="1083" t="str">
        <f t="shared" si="552"/>
        <v>CL</v>
      </c>
      <c r="AX1097" s="1083" t="str">
        <f t="shared" si="552"/>
        <v>AIC</v>
      </c>
      <c r="AY1097" s="1083" t="str">
        <f t="shared" si="544"/>
        <v>ERB</v>
      </c>
      <c r="AZ1097" s="1083" t="str">
        <f t="shared" si="544"/>
        <v>GRB</v>
      </c>
      <c r="BA1097" s="1083" t="str">
        <f t="shared" si="544"/>
        <v>Non-Op</v>
      </c>
      <c r="BC1097" s="623"/>
      <c r="BD1097" s="623"/>
      <c r="BF1097" s="623"/>
      <c r="BG1097" s="623"/>
      <c r="BH1097" s="623"/>
      <c r="BI1097" s="623"/>
      <c r="BJ1097" s="623"/>
      <c r="BK1097" s="623"/>
      <c r="BL1097" s="623"/>
      <c r="BN1097" s="634"/>
    </row>
    <row r="1098" spans="1:66" s="638" customFormat="1" ht="12" customHeight="1">
      <c r="A1098" s="643">
        <v>22100713</v>
      </c>
      <c r="B1098" s="644" t="s">
        <v>4306</v>
      </c>
      <c r="C1098" s="634" t="s">
        <v>2324</v>
      </c>
      <c r="D1098" s="635" t="s">
        <v>1381</v>
      </c>
      <c r="E1098" s="635"/>
      <c r="F1098" s="634"/>
      <c r="G1098" s="635"/>
      <c r="H1098" s="1168">
        <v>-300000000</v>
      </c>
      <c r="I1098" s="1168">
        <v>-300000000</v>
      </c>
      <c r="J1098" s="1168">
        <v>-300000000</v>
      </c>
      <c r="K1098" s="1168">
        <v>-300000000</v>
      </c>
      <c r="L1098" s="1168">
        <v>-300000000</v>
      </c>
      <c r="M1098" s="1168">
        <v>-300000000</v>
      </c>
      <c r="N1098" s="1168">
        <v>-300000000</v>
      </c>
      <c r="O1098" s="1168">
        <v>-300000000</v>
      </c>
      <c r="P1098" s="1168">
        <v>-300000000</v>
      </c>
      <c r="Q1098" s="1168">
        <v>-300000000</v>
      </c>
      <c r="R1098" s="1168">
        <v>-300000000</v>
      </c>
      <c r="S1098" s="1168">
        <v>-300000000</v>
      </c>
      <c r="T1098" s="1168">
        <v>-300000000</v>
      </c>
      <c r="U1098" s="567"/>
      <c r="V1098" s="567">
        <f t="shared" si="540"/>
        <v>-300000000</v>
      </c>
      <c r="W1098" s="1084"/>
      <c r="X1098" s="1085"/>
      <c r="Y1098" s="591">
        <f t="shared" si="546"/>
        <v>0</v>
      </c>
      <c r="Z1098" s="899">
        <f t="shared" si="546"/>
        <v>0</v>
      </c>
      <c r="AA1098" s="899">
        <f t="shared" si="546"/>
        <v>-300000000</v>
      </c>
      <c r="AB1098" s="1080">
        <f t="shared" si="553"/>
        <v>0</v>
      </c>
      <c r="AC1098" s="1079">
        <f t="shared" si="554"/>
        <v>0</v>
      </c>
      <c r="AD1098" s="899">
        <f t="shared" si="525"/>
        <v>0</v>
      </c>
      <c r="AE1098" s="903">
        <f t="shared" si="558"/>
        <v>0</v>
      </c>
      <c r="AF1098" s="1080">
        <f t="shared" si="559"/>
        <v>0</v>
      </c>
      <c r="AG1098" s="1081">
        <f t="shared" si="542"/>
        <v>0</v>
      </c>
      <c r="AH1098" s="1079">
        <f t="shared" si="550"/>
        <v>0</v>
      </c>
      <c r="AI1098" s="901">
        <f t="shared" si="547"/>
        <v>0</v>
      </c>
      <c r="AJ1098" s="899">
        <f t="shared" si="547"/>
        <v>0</v>
      </c>
      <c r="AK1098" s="899">
        <f t="shared" si="547"/>
        <v>-300000000</v>
      </c>
      <c r="AL1098" s="1080">
        <f t="shared" si="555"/>
        <v>0</v>
      </c>
      <c r="AM1098" s="1079">
        <f t="shared" si="556"/>
        <v>0</v>
      </c>
      <c r="AN1098" s="899">
        <f t="shared" si="548"/>
        <v>0</v>
      </c>
      <c r="AO1098" s="899">
        <f t="shared" si="549"/>
        <v>0</v>
      </c>
      <c r="AP1098" s="899">
        <f t="shared" si="557"/>
        <v>0</v>
      </c>
      <c r="AQ1098" s="1081">
        <f t="shared" si="516"/>
        <v>0</v>
      </c>
      <c r="AR1098" s="1079">
        <f t="shared" si="551"/>
        <v>0</v>
      </c>
      <c r="AS1098" s="153"/>
      <c r="AT1098" s="1082"/>
      <c r="AU1098" s="1126"/>
      <c r="AV1098" s="1083" t="str">
        <f t="shared" si="552"/>
        <v>CA</v>
      </c>
      <c r="AW1098" s="1083" t="str">
        <f t="shared" si="552"/>
        <v>CL</v>
      </c>
      <c r="AX1098" s="1083" t="str">
        <f t="shared" si="552"/>
        <v>AIC</v>
      </c>
      <c r="AY1098" s="1083" t="str">
        <f t="shared" si="544"/>
        <v>ERB</v>
      </c>
      <c r="AZ1098" s="1083" t="str">
        <f t="shared" si="544"/>
        <v>GRB</v>
      </c>
      <c r="BA1098" s="1083" t="str">
        <f t="shared" si="544"/>
        <v>Non-Op</v>
      </c>
      <c r="BC1098" s="623"/>
      <c r="BD1098" s="623"/>
      <c r="BF1098" s="623"/>
      <c r="BG1098" s="623"/>
      <c r="BH1098" s="623"/>
      <c r="BI1098" s="623"/>
      <c r="BJ1098" s="623"/>
      <c r="BK1098" s="623"/>
      <c r="BL1098" s="623"/>
      <c r="BN1098" s="634"/>
    </row>
    <row r="1099" spans="1:66" s="638" customFormat="1" ht="12" customHeight="1">
      <c r="A1099" s="643">
        <v>22100723</v>
      </c>
      <c r="B1099" s="644" t="s">
        <v>4307</v>
      </c>
      <c r="C1099" s="634" t="s">
        <v>2325</v>
      </c>
      <c r="D1099" s="635" t="s">
        <v>1381</v>
      </c>
      <c r="E1099" s="635"/>
      <c r="F1099" s="634"/>
      <c r="G1099" s="635"/>
      <c r="H1099" s="1168">
        <v>0</v>
      </c>
      <c r="I1099" s="1168">
        <v>0</v>
      </c>
      <c r="J1099" s="1168">
        <v>0</v>
      </c>
      <c r="K1099" s="1168">
        <v>0</v>
      </c>
      <c r="L1099" s="1168">
        <v>0</v>
      </c>
      <c r="M1099" s="1168">
        <v>0</v>
      </c>
      <c r="N1099" s="1168">
        <v>0</v>
      </c>
      <c r="O1099" s="1168">
        <v>0</v>
      </c>
      <c r="P1099" s="1168">
        <v>0</v>
      </c>
      <c r="Q1099" s="1168">
        <v>0</v>
      </c>
      <c r="R1099" s="1168">
        <v>0</v>
      </c>
      <c r="S1099" s="1168">
        <v>0</v>
      </c>
      <c r="T1099" s="1168">
        <v>0</v>
      </c>
      <c r="U1099" s="567"/>
      <c r="V1099" s="567">
        <f t="shared" si="540"/>
        <v>0</v>
      </c>
      <c r="W1099" s="1084"/>
      <c r="X1099" s="1085"/>
      <c r="Y1099" s="591">
        <f t="shared" si="546"/>
        <v>0</v>
      </c>
      <c r="Z1099" s="899">
        <f t="shared" si="546"/>
        <v>0</v>
      </c>
      <c r="AA1099" s="899">
        <f t="shared" si="546"/>
        <v>0</v>
      </c>
      <c r="AB1099" s="1080">
        <f t="shared" si="553"/>
        <v>0</v>
      </c>
      <c r="AC1099" s="1079">
        <f t="shared" si="554"/>
        <v>0</v>
      </c>
      <c r="AD1099" s="899">
        <f t="shared" si="525"/>
        <v>0</v>
      </c>
      <c r="AE1099" s="903">
        <f t="shared" si="558"/>
        <v>0</v>
      </c>
      <c r="AF1099" s="1080">
        <f t="shared" si="559"/>
        <v>0</v>
      </c>
      <c r="AG1099" s="1081">
        <f t="shared" si="542"/>
        <v>0</v>
      </c>
      <c r="AH1099" s="1079">
        <f t="shared" si="550"/>
        <v>0</v>
      </c>
      <c r="AI1099" s="901">
        <f t="shared" si="547"/>
        <v>0</v>
      </c>
      <c r="AJ1099" s="899">
        <f t="shared" si="547"/>
        <v>0</v>
      </c>
      <c r="AK1099" s="899">
        <f t="shared" si="547"/>
        <v>0</v>
      </c>
      <c r="AL1099" s="1080">
        <f t="shared" si="555"/>
        <v>0</v>
      </c>
      <c r="AM1099" s="1079">
        <f t="shared" si="556"/>
        <v>0</v>
      </c>
      <c r="AN1099" s="899">
        <f t="shared" si="548"/>
        <v>0</v>
      </c>
      <c r="AO1099" s="899">
        <f t="shared" si="549"/>
        <v>0</v>
      </c>
      <c r="AP1099" s="899">
        <f t="shared" si="557"/>
        <v>0</v>
      </c>
      <c r="AQ1099" s="1081">
        <f t="shared" si="516"/>
        <v>0</v>
      </c>
      <c r="AR1099" s="1079">
        <f t="shared" si="551"/>
        <v>0</v>
      </c>
      <c r="AS1099" s="153"/>
      <c r="AT1099" s="1082"/>
      <c r="AU1099" s="1126"/>
      <c r="AV1099" s="1083" t="str">
        <f t="shared" si="552"/>
        <v>CA</v>
      </c>
      <c r="AW1099" s="1083" t="str">
        <f t="shared" si="552"/>
        <v>CL</v>
      </c>
      <c r="AX1099" s="1083" t="str">
        <f t="shared" si="552"/>
        <v>AIC</v>
      </c>
      <c r="AY1099" s="1083" t="str">
        <f t="shared" si="544"/>
        <v>ERB</v>
      </c>
      <c r="AZ1099" s="1083" t="str">
        <f t="shared" si="544"/>
        <v>GRB</v>
      </c>
      <c r="BA1099" s="1083" t="str">
        <f t="shared" si="544"/>
        <v>Non-Op</v>
      </c>
      <c r="BC1099" s="623"/>
      <c r="BD1099" s="623"/>
      <c r="BF1099" s="623"/>
      <c r="BG1099" s="623"/>
      <c r="BH1099" s="623"/>
      <c r="BI1099" s="623"/>
      <c r="BJ1099" s="623"/>
      <c r="BK1099" s="623"/>
      <c r="BL1099" s="623"/>
      <c r="BN1099" s="634"/>
    </row>
    <row r="1100" spans="1:66" s="638" customFormat="1" ht="12" customHeight="1">
      <c r="A1100" s="661">
        <v>22100743</v>
      </c>
      <c r="B1100" s="662" t="s">
        <v>4308</v>
      </c>
      <c r="C1100" s="994" t="s">
        <v>2326</v>
      </c>
      <c r="D1100" s="635" t="s">
        <v>1381</v>
      </c>
      <c r="E1100" s="635"/>
      <c r="F1100" s="994"/>
      <c r="G1100" s="635"/>
      <c r="H1100" s="1168">
        <v>-100000000</v>
      </c>
      <c r="I1100" s="1168">
        <v>-100000000</v>
      </c>
      <c r="J1100" s="1168">
        <v>-100000000</v>
      </c>
      <c r="K1100" s="1168">
        <v>-100000000</v>
      </c>
      <c r="L1100" s="1168">
        <v>-100000000</v>
      </c>
      <c r="M1100" s="1168">
        <v>-100000000</v>
      </c>
      <c r="N1100" s="1168">
        <v>-100000000</v>
      </c>
      <c r="O1100" s="1168">
        <v>-100000000</v>
      </c>
      <c r="P1100" s="1168">
        <v>-100000000</v>
      </c>
      <c r="Q1100" s="1168">
        <v>-100000000</v>
      </c>
      <c r="R1100" s="1168">
        <v>-100000000</v>
      </c>
      <c r="S1100" s="1168">
        <v>-100000000</v>
      </c>
      <c r="T1100" s="1168">
        <v>-100000000</v>
      </c>
      <c r="U1100" s="567"/>
      <c r="V1100" s="567">
        <f t="shared" si="540"/>
        <v>-100000000</v>
      </c>
      <c r="W1100" s="1084"/>
      <c r="X1100" s="1085"/>
      <c r="Y1100" s="591">
        <f t="shared" si="546"/>
        <v>0</v>
      </c>
      <c r="Z1100" s="899">
        <f t="shared" si="546"/>
        <v>0</v>
      </c>
      <c r="AA1100" s="899">
        <f t="shared" si="546"/>
        <v>-100000000</v>
      </c>
      <c r="AB1100" s="1080">
        <f t="shared" si="553"/>
        <v>0</v>
      </c>
      <c r="AC1100" s="1079">
        <f t="shared" si="554"/>
        <v>0</v>
      </c>
      <c r="AD1100" s="899">
        <f t="shared" si="525"/>
        <v>0</v>
      </c>
      <c r="AE1100" s="903">
        <f t="shared" si="558"/>
        <v>0</v>
      </c>
      <c r="AF1100" s="1080">
        <f t="shared" si="559"/>
        <v>0</v>
      </c>
      <c r="AG1100" s="1081">
        <f t="shared" si="542"/>
        <v>0</v>
      </c>
      <c r="AH1100" s="1079">
        <f t="shared" si="550"/>
        <v>0</v>
      </c>
      <c r="AI1100" s="901">
        <f t="shared" si="547"/>
        <v>0</v>
      </c>
      <c r="AJ1100" s="899">
        <f t="shared" si="547"/>
        <v>0</v>
      </c>
      <c r="AK1100" s="899">
        <f t="shared" si="547"/>
        <v>-100000000</v>
      </c>
      <c r="AL1100" s="1080">
        <f t="shared" si="555"/>
        <v>0</v>
      </c>
      <c r="AM1100" s="1079">
        <f t="shared" si="556"/>
        <v>0</v>
      </c>
      <c r="AN1100" s="899">
        <f t="shared" si="548"/>
        <v>0</v>
      </c>
      <c r="AO1100" s="899">
        <f t="shared" si="549"/>
        <v>0</v>
      </c>
      <c r="AP1100" s="899">
        <f t="shared" si="557"/>
        <v>0</v>
      </c>
      <c r="AQ1100" s="1081">
        <f t="shared" si="516"/>
        <v>0</v>
      </c>
      <c r="AR1100" s="1079">
        <f t="shared" si="551"/>
        <v>0</v>
      </c>
      <c r="AS1100" s="153"/>
      <c r="AT1100" s="1082"/>
      <c r="AU1100" s="1126"/>
      <c r="AV1100" s="1083" t="str">
        <f t="shared" si="552"/>
        <v>CA</v>
      </c>
      <c r="AW1100" s="1083" t="str">
        <f t="shared" si="552"/>
        <v>CL</v>
      </c>
      <c r="AX1100" s="1083" t="str">
        <f t="shared" si="552"/>
        <v>AIC</v>
      </c>
      <c r="AY1100" s="1083" t="str">
        <f t="shared" si="544"/>
        <v>ERB</v>
      </c>
      <c r="AZ1100" s="1083" t="str">
        <f t="shared" si="544"/>
        <v>GRB</v>
      </c>
      <c r="BA1100" s="1083" t="str">
        <f t="shared" si="544"/>
        <v>Non-Op</v>
      </c>
      <c r="BC1100" s="623"/>
      <c r="BD1100" s="623"/>
      <c r="BF1100" s="623"/>
      <c r="BG1100" s="623"/>
      <c r="BH1100" s="623"/>
      <c r="BI1100" s="623"/>
      <c r="BJ1100" s="623"/>
      <c r="BK1100" s="623"/>
      <c r="BL1100" s="623"/>
      <c r="BN1100" s="634"/>
    </row>
    <row r="1101" spans="1:66" s="638" customFormat="1" ht="12" customHeight="1">
      <c r="A1101" s="661">
        <v>22100823</v>
      </c>
      <c r="B1101" s="662" t="s">
        <v>4309</v>
      </c>
      <c r="C1101" s="994" t="s">
        <v>1803</v>
      </c>
      <c r="D1101" s="635" t="s">
        <v>1381</v>
      </c>
      <c r="E1101" s="635"/>
      <c r="F1101" s="994"/>
      <c r="G1101" s="635"/>
      <c r="H1101" s="1168">
        <v>-250000000</v>
      </c>
      <c r="I1101" s="1168">
        <v>-250000000</v>
      </c>
      <c r="J1101" s="1168">
        <v>-250000000</v>
      </c>
      <c r="K1101" s="1168">
        <v>-250000000</v>
      </c>
      <c r="L1101" s="1168">
        <v>-250000000</v>
      </c>
      <c r="M1101" s="1168">
        <v>-250000000</v>
      </c>
      <c r="N1101" s="1168">
        <v>-250000000</v>
      </c>
      <c r="O1101" s="1168">
        <v>-250000000</v>
      </c>
      <c r="P1101" s="1168">
        <v>-250000000</v>
      </c>
      <c r="Q1101" s="1168">
        <v>-250000000</v>
      </c>
      <c r="R1101" s="1168">
        <v>-250000000</v>
      </c>
      <c r="S1101" s="1168">
        <v>-250000000</v>
      </c>
      <c r="T1101" s="1168">
        <v>-250000000</v>
      </c>
      <c r="U1101" s="567"/>
      <c r="V1101" s="567">
        <f t="shared" si="540"/>
        <v>-250000000</v>
      </c>
      <c r="W1101" s="1084"/>
      <c r="X1101" s="1085"/>
      <c r="Y1101" s="591">
        <f t="shared" si="546"/>
        <v>0</v>
      </c>
      <c r="Z1101" s="899">
        <f t="shared" si="546"/>
        <v>0</v>
      </c>
      <c r="AA1101" s="899">
        <f t="shared" si="546"/>
        <v>-250000000</v>
      </c>
      <c r="AB1101" s="1080">
        <f t="shared" si="553"/>
        <v>0</v>
      </c>
      <c r="AC1101" s="1079">
        <f t="shared" si="554"/>
        <v>0</v>
      </c>
      <c r="AD1101" s="899">
        <f t="shared" si="525"/>
        <v>0</v>
      </c>
      <c r="AE1101" s="903">
        <f t="shared" si="558"/>
        <v>0</v>
      </c>
      <c r="AF1101" s="1080">
        <f t="shared" si="559"/>
        <v>0</v>
      </c>
      <c r="AG1101" s="1081">
        <f t="shared" si="542"/>
        <v>0</v>
      </c>
      <c r="AH1101" s="1079">
        <f t="shared" si="550"/>
        <v>0</v>
      </c>
      <c r="AI1101" s="901">
        <f t="shared" si="547"/>
        <v>0</v>
      </c>
      <c r="AJ1101" s="899">
        <f t="shared" si="547"/>
        <v>0</v>
      </c>
      <c r="AK1101" s="899">
        <f t="shared" si="547"/>
        <v>-250000000</v>
      </c>
      <c r="AL1101" s="1080">
        <f t="shared" si="555"/>
        <v>0</v>
      </c>
      <c r="AM1101" s="1079">
        <f t="shared" si="556"/>
        <v>0</v>
      </c>
      <c r="AN1101" s="899">
        <f t="shared" si="548"/>
        <v>0</v>
      </c>
      <c r="AO1101" s="899">
        <f t="shared" si="549"/>
        <v>0</v>
      </c>
      <c r="AP1101" s="899">
        <f t="shared" si="557"/>
        <v>0</v>
      </c>
      <c r="AQ1101" s="1081">
        <f t="shared" si="516"/>
        <v>0</v>
      </c>
      <c r="AR1101" s="1079">
        <f t="shared" si="551"/>
        <v>0</v>
      </c>
      <c r="AS1101" s="153"/>
      <c r="AT1101" s="1082"/>
      <c r="AU1101" s="1126"/>
      <c r="AV1101" s="1083" t="str">
        <f t="shared" si="552"/>
        <v>CA</v>
      </c>
      <c r="AW1101" s="1083" t="str">
        <f t="shared" si="552"/>
        <v>CL</v>
      </c>
      <c r="AX1101" s="1083" t="str">
        <f t="shared" si="552"/>
        <v>AIC</v>
      </c>
      <c r="AY1101" s="1083" t="str">
        <f t="shared" si="544"/>
        <v>ERB</v>
      </c>
      <c r="AZ1101" s="1083" t="str">
        <f t="shared" si="544"/>
        <v>GRB</v>
      </c>
      <c r="BA1101" s="1083" t="str">
        <f t="shared" si="544"/>
        <v>Non-Op</v>
      </c>
      <c r="BC1101" s="623"/>
      <c r="BD1101" s="623"/>
      <c r="BF1101" s="623"/>
      <c r="BG1101" s="623"/>
      <c r="BH1101" s="623"/>
      <c r="BI1101" s="623"/>
      <c r="BJ1101" s="623"/>
      <c r="BK1101" s="623"/>
      <c r="BL1101" s="623"/>
      <c r="BN1101" s="634"/>
    </row>
    <row r="1102" spans="1:66" s="638" customFormat="1" ht="12" customHeight="1">
      <c r="A1102" s="643">
        <v>22100833</v>
      </c>
      <c r="B1102" s="644" t="s">
        <v>4310</v>
      </c>
      <c r="C1102" s="586" t="s">
        <v>2327</v>
      </c>
      <c r="D1102" s="635" t="s">
        <v>1381</v>
      </c>
      <c r="E1102" s="635"/>
      <c r="F1102" s="580"/>
      <c r="G1102" s="635"/>
      <c r="H1102" s="1168">
        <v>-138460000</v>
      </c>
      <c r="I1102" s="1168">
        <v>-138460000</v>
      </c>
      <c r="J1102" s="1168">
        <v>-138460000</v>
      </c>
      <c r="K1102" s="1168">
        <v>-138460000</v>
      </c>
      <c r="L1102" s="1168">
        <v>-138460000</v>
      </c>
      <c r="M1102" s="1168">
        <v>-138460000</v>
      </c>
      <c r="N1102" s="1168">
        <v>-138460000</v>
      </c>
      <c r="O1102" s="1168">
        <v>-138460000</v>
      </c>
      <c r="P1102" s="1168">
        <v>-138460000</v>
      </c>
      <c r="Q1102" s="1168">
        <v>-138460000</v>
      </c>
      <c r="R1102" s="1168">
        <v>-138460000</v>
      </c>
      <c r="S1102" s="1168">
        <v>-138460000</v>
      </c>
      <c r="T1102" s="1168">
        <v>-138460000</v>
      </c>
      <c r="U1102" s="567"/>
      <c r="V1102" s="567">
        <f t="shared" si="540"/>
        <v>-138460000</v>
      </c>
      <c r="W1102" s="1084"/>
      <c r="X1102" s="1085"/>
      <c r="Y1102" s="591">
        <f t="shared" ref="Y1102:AA1121" si="560">IF($D1102=Y$5,$T1102,0)</f>
        <v>0</v>
      </c>
      <c r="Z1102" s="899">
        <f t="shared" si="560"/>
        <v>0</v>
      </c>
      <c r="AA1102" s="899">
        <f t="shared" si="560"/>
        <v>-138460000</v>
      </c>
      <c r="AB1102" s="1080">
        <f t="shared" si="553"/>
        <v>0</v>
      </c>
      <c r="AC1102" s="1079">
        <f t="shared" si="554"/>
        <v>0</v>
      </c>
      <c r="AD1102" s="899">
        <f t="shared" si="525"/>
        <v>0</v>
      </c>
      <c r="AE1102" s="903">
        <f t="shared" si="558"/>
        <v>0</v>
      </c>
      <c r="AF1102" s="1080">
        <f t="shared" si="559"/>
        <v>0</v>
      </c>
      <c r="AG1102" s="1081">
        <f t="shared" si="542"/>
        <v>0</v>
      </c>
      <c r="AH1102" s="1079">
        <f t="shared" si="550"/>
        <v>0</v>
      </c>
      <c r="AI1102" s="901">
        <f t="shared" ref="AI1102:AK1121" si="561">IF($D1102=AI$5,$V1102,0)</f>
        <v>0</v>
      </c>
      <c r="AJ1102" s="899">
        <f t="shared" si="561"/>
        <v>0</v>
      </c>
      <c r="AK1102" s="899">
        <f t="shared" si="561"/>
        <v>-138460000</v>
      </c>
      <c r="AL1102" s="1080">
        <f t="shared" si="555"/>
        <v>0</v>
      </c>
      <c r="AM1102" s="1079">
        <f t="shared" si="556"/>
        <v>0</v>
      </c>
      <c r="AN1102" s="899">
        <f t="shared" si="548"/>
        <v>0</v>
      </c>
      <c r="AO1102" s="899">
        <f t="shared" si="549"/>
        <v>0</v>
      </c>
      <c r="AP1102" s="899">
        <f t="shared" si="557"/>
        <v>0</v>
      </c>
      <c r="AQ1102" s="1081">
        <f t="shared" si="516"/>
        <v>0</v>
      </c>
      <c r="AR1102" s="1079">
        <f t="shared" si="551"/>
        <v>0</v>
      </c>
      <c r="AS1102" s="153"/>
      <c r="AT1102" s="1082"/>
      <c r="AU1102" s="1126"/>
      <c r="AV1102" s="1083" t="str">
        <f t="shared" si="552"/>
        <v>CA</v>
      </c>
      <c r="AW1102" s="1083" t="str">
        <f t="shared" si="552"/>
        <v>CL</v>
      </c>
      <c r="AX1102" s="1083" t="str">
        <f t="shared" si="552"/>
        <v>AIC</v>
      </c>
      <c r="AY1102" s="1083" t="str">
        <f t="shared" si="544"/>
        <v>ERB</v>
      </c>
      <c r="AZ1102" s="1083" t="str">
        <f t="shared" si="544"/>
        <v>GRB</v>
      </c>
      <c r="BA1102" s="1083" t="str">
        <f t="shared" si="544"/>
        <v>Non-Op</v>
      </c>
      <c r="BC1102" s="623"/>
      <c r="BD1102" s="623"/>
      <c r="BF1102" s="623"/>
      <c r="BG1102" s="623"/>
      <c r="BH1102" s="623"/>
      <c r="BI1102" s="623"/>
      <c r="BJ1102" s="623"/>
      <c r="BK1102" s="623"/>
      <c r="BL1102" s="623"/>
      <c r="BN1102" s="634"/>
    </row>
    <row r="1103" spans="1:66" s="638" customFormat="1" ht="12" customHeight="1">
      <c r="A1103" s="643">
        <v>22100843</v>
      </c>
      <c r="B1103" s="644" t="s">
        <v>4311</v>
      </c>
      <c r="C1103" s="634" t="s">
        <v>1806</v>
      </c>
      <c r="D1103" s="635" t="s">
        <v>1381</v>
      </c>
      <c r="E1103" s="635"/>
      <c r="F1103" s="634"/>
      <c r="G1103" s="635"/>
      <c r="H1103" s="1171">
        <v>-23400000</v>
      </c>
      <c r="I1103" s="1171">
        <v>-23400000</v>
      </c>
      <c r="J1103" s="1171">
        <v>-23400000</v>
      </c>
      <c r="K1103" s="1171">
        <v>-23400000</v>
      </c>
      <c r="L1103" s="1171">
        <v>-23400000</v>
      </c>
      <c r="M1103" s="1171">
        <v>-23400000</v>
      </c>
      <c r="N1103" s="1171">
        <v>-23400000</v>
      </c>
      <c r="O1103" s="1171">
        <v>-23400000</v>
      </c>
      <c r="P1103" s="1171">
        <v>-23400000</v>
      </c>
      <c r="Q1103" s="1171">
        <v>-23400000</v>
      </c>
      <c r="R1103" s="1171">
        <v>-23400000</v>
      </c>
      <c r="S1103" s="1171">
        <v>-23400000</v>
      </c>
      <c r="T1103" s="1171">
        <v>-23400000</v>
      </c>
      <c r="U1103" s="567"/>
      <c r="V1103" s="567">
        <f t="shared" si="540"/>
        <v>-23400000</v>
      </c>
      <c r="W1103" s="1084"/>
      <c r="X1103" s="1085"/>
      <c r="Y1103" s="591">
        <f t="shared" si="560"/>
        <v>0</v>
      </c>
      <c r="Z1103" s="899">
        <f t="shared" si="560"/>
        <v>0</v>
      </c>
      <c r="AA1103" s="899">
        <f t="shared" si="560"/>
        <v>-23400000</v>
      </c>
      <c r="AB1103" s="1080">
        <f t="shared" si="553"/>
        <v>0</v>
      </c>
      <c r="AC1103" s="1079">
        <f t="shared" si="554"/>
        <v>0</v>
      </c>
      <c r="AD1103" s="899">
        <f t="shared" si="525"/>
        <v>0</v>
      </c>
      <c r="AE1103" s="903">
        <f t="shared" si="558"/>
        <v>0</v>
      </c>
      <c r="AF1103" s="1080">
        <f t="shared" si="559"/>
        <v>0</v>
      </c>
      <c r="AG1103" s="1081">
        <f t="shared" si="542"/>
        <v>0</v>
      </c>
      <c r="AH1103" s="1079">
        <f t="shared" si="550"/>
        <v>0</v>
      </c>
      <c r="AI1103" s="901">
        <f t="shared" si="561"/>
        <v>0</v>
      </c>
      <c r="AJ1103" s="899">
        <f t="shared" si="561"/>
        <v>0</v>
      </c>
      <c r="AK1103" s="899">
        <f t="shared" si="561"/>
        <v>-23400000</v>
      </c>
      <c r="AL1103" s="1080">
        <f t="shared" si="555"/>
        <v>0</v>
      </c>
      <c r="AM1103" s="1079">
        <f t="shared" si="556"/>
        <v>0</v>
      </c>
      <c r="AN1103" s="899">
        <f t="shared" si="548"/>
        <v>0</v>
      </c>
      <c r="AO1103" s="899">
        <f t="shared" si="549"/>
        <v>0</v>
      </c>
      <c r="AP1103" s="899">
        <f t="shared" si="557"/>
        <v>0</v>
      </c>
      <c r="AQ1103" s="1081">
        <f t="shared" si="516"/>
        <v>0</v>
      </c>
      <c r="AR1103" s="1079">
        <f t="shared" si="551"/>
        <v>0</v>
      </c>
      <c r="AS1103" s="153"/>
      <c r="AT1103" s="1082"/>
      <c r="AU1103" s="1126"/>
      <c r="AV1103" s="1083" t="str">
        <f t="shared" si="552"/>
        <v>CA</v>
      </c>
      <c r="AW1103" s="1083" t="str">
        <f t="shared" si="552"/>
        <v>CL</v>
      </c>
      <c r="AX1103" s="1083" t="str">
        <f t="shared" si="552"/>
        <v>AIC</v>
      </c>
      <c r="AY1103" s="1083" t="str">
        <f t="shared" si="544"/>
        <v>ERB</v>
      </c>
      <c r="AZ1103" s="1083" t="str">
        <f t="shared" si="544"/>
        <v>GRB</v>
      </c>
      <c r="BA1103" s="1083" t="str">
        <f t="shared" si="544"/>
        <v>Non-Op</v>
      </c>
      <c r="BC1103" s="623"/>
      <c r="BD1103" s="623"/>
      <c r="BF1103" s="623"/>
      <c r="BG1103" s="623"/>
      <c r="BH1103" s="623"/>
      <c r="BI1103" s="623"/>
      <c r="BJ1103" s="623"/>
      <c r="BK1103" s="623"/>
      <c r="BL1103" s="623"/>
      <c r="BN1103" s="634"/>
    </row>
    <row r="1104" spans="1:66" s="638" customFormat="1" ht="12" customHeight="1">
      <c r="A1104" s="643">
        <v>22100853</v>
      </c>
      <c r="B1104" s="644" t="s">
        <v>4312</v>
      </c>
      <c r="C1104" s="634" t="s">
        <v>2328</v>
      </c>
      <c r="D1104" s="635" t="s">
        <v>1381</v>
      </c>
      <c r="E1104" s="635"/>
      <c r="F1104" s="634"/>
      <c r="G1104" s="635"/>
      <c r="H1104" s="1170">
        <v>-425000000</v>
      </c>
      <c r="I1104" s="1170">
        <v>-425000000</v>
      </c>
      <c r="J1104" s="1170">
        <v>-425000000</v>
      </c>
      <c r="K1104" s="1170">
        <v>-425000000</v>
      </c>
      <c r="L1104" s="1170">
        <v>-425000000</v>
      </c>
      <c r="M1104" s="1170">
        <v>-425000000</v>
      </c>
      <c r="N1104" s="1170">
        <v>-425000000</v>
      </c>
      <c r="O1104" s="1170">
        <v>-425000000</v>
      </c>
      <c r="P1104" s="1170">
        <v>-425000000</v>
      </c>
      <c r="Q1104" s="1170">
        <v>-425000000</v>
      </c>
      <c r="R1104" s="1170">
        <v>-425000000</v>
      </c>
      <c r="S1104" s="1170">
        <v>-425000000</v>
      </c>
      <c r="T1104" s="1170">
        <v>-425000000</v>
      </c>
      <c r="U1104" s="567"/>
      <c r="V1104" s="567">
        <f t="shared" si="540"/>
        <v>-425000000</v>
      </c>
      <c r="W1104" s="1084"/>
      <c r="X1104" s="1085"/>
      <c r="Y1104" s="591">
        <f t="shared" si="560"/>
        <v>0</v>
      </c>
      <c r="Z1104" s="899">
        <f t="shared" si="560"/>
        <v>0</v>
      </c>
      <c r="AA1104" s="899">
        <f t="shared" si="560"/>
        <v>-425000000</v>
      </c>
      <c r="AB1104" s="1080">
        <f t="shared" si="553"/>
        <v>0</v>
      </c>
      <c r="AC1104" s="1079">
        <f t="shared" si="554"/>
        <v>0</v>
      </c>
      <c r="AD1104" s="899">
        <f t="shared" si="525"/>
        <v>0</v>
      </c>
      <c r="AE1104" s="903">
        <f t="shared" si="558"/>
        <v>0</v>
      </c>
      <c r="AF1104" s="1080">
        <f t="shared" si="559"/>
        <v>0</v>
      </c>
      <c r="AG1104" s="1081">
        <f t="shared" si="542"/>
        <v>0</v>
      </c>
      <c r="AH1104" s="1079">
        <f t="shared" si="550"/>
        <v>0</v>
      </c>
      <c r="AI1104" s="901">
        <f t="shared" si="561"/>
        <v>0</v>
      </c>
      <c r="AJ1104" s="899">
        <f t="shared" si="561"/>
        <v>0</v>
      </c>
      <c r="AK1104" s="899">
        <f t="shared" si="561"/>
        <v>-425000000</v>
      </c>
      <c r="AL1104" s="1080">
        <f t="shared" si="555"/>
        <v>0</v>
      </c>
      <c r="AM1104" s="1079">
        <f t="shared" si="556"/>
        <v>0</v>
      </c>
      <c r="AN1104" s="899">
        <f t="shared" si="548"/>
        <v>0</v>
      </c>
      <c r="AO1104" s="899">
        <f t="shared" si="549"/>
        <v>0</v>
      </c>
      <c r="AP1104" s="899">
        <f t="shared" si="557"/>
        <v>0</v>
      </c>
      <c r="AQ1104" s="1081">
        <f t="shared" si="516"/>
        <v>0</v>
      </c>
      <c r="AR1104" s="1079">
        <f t="shared" si="551"/>
        <v>0</v>
      </c>
      <c r="AS1104" s="153"/>
      <c r="AT1104" s="1082"/>
      <c r="AU1104" s="1126"/>
      <c r="AV1104" s="1083" t="str">
        <f t="shared" si="552"/>
        <v>CA</v>
      </c>
      <c r="AW1104" s="1083" t="str">
        <f t="shared" si="552"/>
        <v>CL</v>
      </c>
      <c r="AX1104" s="1083" t="str">
        <f t="shared" si="552"/>
        <v>AIC</v>
      </c>
      <c r="AY1104" s="1083" t="str">
        <f t="shared" si="544"/>
        <v>ERB</v>
      </c>
      <c r="AZ1104" s="1083" t="str">
        <f t="shared" si="544"/>
        <v>GRB</v>
      </c>
      <c r="BA1104" s="1083" t="str">
        <f t="shared" si="544"/>
        <v>Non-Op</v>
      </c>
      <c r="BC1104" s="623"/>
      <c r="BD1104" s="623"/>
      <c r="BF1104" s="623"/>
      <c r="BG1104" s="623"/>
      <c r="BH1104" s="623"/>
      <c r="BI1104" s="623"/>
      <c r="BJ1104" s="623"/>
      <c r="BK1104" s="623"/>
      <c r="BL1104" s="623"/>
      <c r="BN1104" s="634"/>
    </row>
    <row r="1105" spans="1:66" s="638" customFormat="1" ht="12" customHeight="1">
      <c r="A1105" s="643" t="s">
        <v>2329</v>
      </c>
      <c r="B1105" s="644" t="s">
        <v>2329</v>
      </c>
      <c r="C1105" s="634" t="s">
        <v>2330</v>
      </c>
      <c r="D1105" s="635" t="s">
        <v>1381</v>
      </c>
      <c r="E1105" s="635"/>
      <c r="F1105" s="683">
        <v>43252</v>
      </c>
      <c r="G1105" s="635"/>
      <c r="H1105" s="1168">
        <v>-600000000</v>
      </c>
      <c r="I1105" s="1168">
        <v>-600000000</v>
      </c>
      <c r="J1105" s="1168">
        <v>-600000000</v>
      </c>
      <c r="K1105" s="1168">
        <v>-600000000</v>
      </c>
      <c r="L1105" s="1168">
        <v>-600000000</v>
      </c>
      <c r="M1105" s="1168">
        <v>-600000000</v>
      </c>
      <c r="N1105" s="1168">
        <v>-600000000</v>
      </c>
      <c r="O1105" s="1168">
        <v>-600000000</v>
      </c>
      <c r="P1105" s="1168">
        <v>-600000000</v>
      </c>
      <c r="Q1105" s="1168">
        <v>-600000000</v>
      </c>
      <c r="R1105" s="1168">
        <v>-600000000</v>
      </c>
      <c r="S1105" s="1168">
        <v>-600000000</v>
      </c>
      <c r="T1105" s="1168">
        <v>-600000000</v>
      </c>
      <c r="U1105" s="567"/>
      <c r="V1105" s="569">
        <f t="shared" si="540"/>
        <v>-600000000</v>
      </c>
      <c r="W1105" s="1090"/>
      <c r="X1105" s="1091"/>
      <c r="Y1105" s="591">
        <f t="shared" si="560"/>
        <v>0</v>
      </c>
      <c r="Z1105" s="899">
        <f t="shared" si="560"/>
        <v>0</v>
      </c>
      <c r="AA1105" s="899">
        <f t="shared" si="560"/>
        <v>-600000000</v>
      </c>
      <c r="AB1105" s="1080">
        <f t="shared" si="553"/>
        <v>0</v>
      </c>
      <c r="AC1105" s="1079">
        <f t="shared" si="554"/>
        <v>0</v>
      </c>
      <c r="AD1105" s="899">
        <f t="shared" ref="AD1105:AD1168" si="562">IF($D1105=AD$5,$T1105,IF($D1105=AD$4, $T1105*$AK$1,0))</f>
        <v>0</v>
      </c>
      <c r="AE1105" s="903">
        <f t="shared" si="558"/>
        <v>0</v>
      </c>
      <c r="AF1105" s="1080">
        <f t="shared" si="559"/>
        <v>0</v>
      </c>
      <c r="AG1105" s="1081">
        <f t="shared" si="542"/>
        <v>0</v>
      </c>
      <c r="AH1105" s="1079">
        <f t="shared" si="550"/>
        <v>0</v>
      </c>
      <c r="AI1105" s="901">
        <f t="shared" si="561"/>
        <v>0</v>
      </c>
      <c r="AJ1105" s="899">
        <f t="shared" si="561"/>
        <v>0</v>
      </c>
      <c r="AK1105" s="899">
        <f t="shared" si="561"/>
        <v>-600000000</v>
      </c>
      <c r="AL1105" s="1080">
        <f t="shared" si="555"/>
        <v>0</v>
      </c>
      <c r="AM1105" s="1079">
        <f t="shared" si="556"/>
        <v>0</v>
      </c>
      <c r="AN1105" s="899">
        <f t="shared" si="548"/>
        <v>0</v>
      </c>
      <c r="AO1105" s="899">
        <f t="shared" si="549"/>
        <v>0</v>
      </c>
      <c r="AP1105" s="899">
        <f t="shared" si="557"/>
        <v>0</v>
      </c>
      <c r="AQ1105" s="1081">
        <f t="shared" si="516"/>
        <v>0</v>
      </c>
      <c r="AR1105" s="1079">
        <f t="shared" si="551"/>
        <v>0</v>
      </c>
      <c r="AS1105" s="153"/>
      <c r="AT1105" s="1082"/>
      <c r="AU1105" s="1126"/>
      <c r="AV1105" s="1083" t="str">
        <f t="shared" si="552"/>
        <v>CA</v>
      </c>
      <c r="AW1105" s="1083" t="str">
        <f t="shared" si="552"/>
        <v>CL</v>
      </c>
      <c r="AX1105" s="1083" t="str">
        <f t="shared" si="552"/>
        <v>AIC</v>
      </c>
      <c r="AY1105" s="1083" t="str">
        <f t="shared" si="544"/>
        <v>ERB</v>
      </c>
      <c r="AZ1105" s="1083" t="str">
        <f t="shared" si="544"/>
        <v>GRB</v>
      </c>
      <c r="BA1105" s="1083" t="str">
        <f t="shared" si="544"/>
        <v>Non-Op</v>
      </c>
      <c r="BC1105" s="623"/>
      <c r="BD1105" s="623"/>
      <c r="BF1105" s="623"/>
      <c r="BG1105" s="623"/>
      <c r="BH1105" s="623"/>
      <c r="BI1105" s="623"/>
      <c r="BJ1105" s="623"/>
      <c r="BK1105" s="623"/>
      <c r="BL1105" s="623"/>
      <c r="BN1105" s="634"/>
    </row>
    <row r="1106" spans="1:66" s="638" customFormat="1" ht="12" customHeight="1">
      <c r="A1106" s="643" t="s">
        <v>2909</v>
      </c>
      <c r="B1106" s="644" t="s">
        <v>2909</v>
      </c>
      <c r="C1106" s="634" t="s">
        <v>3014</v>
      </c>
      <c r="D1106" s="635" t="s">
        <v>1381</v>
      </c>
      <c r="E1106" s="635"/>
      <c r="F1106" s="683">
        <v>43678</v>
      </c>
      <c r="G1106" s="635"/>
      <c r="H1106" s="1168">
        <v>-450000000</v>
      </c>
      <c r="I1106" s="1168">
        <v>-450000000</v>
      </c>
      <c r="J1106" s="1168">
        <v>-450000000</v>
      </c>
      <c r="K1106" s="1168">
        <v>-450000000</v>
      </c>
      <c r="L1106" s="1168">
        <v>-450000000</v>
      </c>
      <c r="M1106" s="1168">
        <v>-450000000</v>
      </c>
      <c r="N1106" s="1168">
        <v>-450000000</v>
      </c>
      <c r="O1106" s="1168">
        <v>-450000000</v>
      </c>
      <c r="P1106" s="1168">
        <v>-450000000</v>
      </c>
      <c r="Q1106" s="1168">
        <v>-450000000</v>
      </c>
      <c r="R1106" s="1168">
        <v>-450000000</v>
      </c>
      <c r="S1106" s="1168">
        <v>-450000000</v>
      </c>
      <c r="T1106" s="1168">
        <v>-450000000</v>
      </c>
      <c r="U1106" s="567"/>
      <c r="V1106" s="607">
        <f t="shared" si="540"/>
        <v>-450000000</v>
      </c>
      <c r="W1106" s="1092"/>
      <c r="X1106" s="1093"/>
      <c r="Y1106" s="591">
        <f t="shared" si="560"/>
        <v>0</v>
      </c>
      <c r="Z1106" s="899">
        <f t="shared" si="560"/>
        <v>0</v>
      </c>
      <c r="AA1106" s="899">
        <f t="shared" si="560"/>
        <v>-450000000</v>
      </c>
      <c r="AB1106" s="1080">
        <f t="shared" si="553"/>
        <v>0</v>
      </c>
      <c r="AC1106" s="1079">
        <f t="shared" si="554"/>
        <v>0</v>
      </c>
      <c r="AD1106" s="899">
        <f t="shared" si="562"/>
        <v>0</v>
      </c>
      <c r="AE1106" s="903">
        <f t="shared" si="558"/>
        <v>0</v>
      </c>
      <c r="AF1106" s="1080">
        <f t="shared" si="559"/>
        <v>0</v>
      </c>
      <c r="AG1106" s="1081">
        <f t="shared" si="542"/>
        <v>0</v>
      </c>
      <c r="AH1106" s="1079">
        <f t="shared" si="550"/>
        <v>0</v>
      </c>
      <c r="AI1106" s="901">
        <f t="shared" si="561"/>
        <v>0</v>
      </c>
      <c r="AJ1106" s="899">
        <f t="shared" si="561"/>
        <v>0</v>
      </c>
      <c r="AK1106" s="899">
        <f t="shared" si="561"/>
        <v>-450000000</v>
      </c>
      <c r="AL1106" s="1080">
        <f t="shared" si="555"/>
        <v>0</v>
      </c>
      <c r="AM1106" s="1079">
        <f t="shared" si="556"/>
        <v>0</v>
      </c>
      <c r="AN1106" s="899">
        <f t="shared" si="548"/>
        <v>0</v>
      </c>
      <c r="AO1106" s="899">
        <f t="shared" si="549"/>
        <v>0</v>
      </c>
      <c r="AP1106" s="899">
        <f t="shared" si="557"/>
        <v>0</v>
      </c>
      <c r="AQ1106" s="1081">
        <f t="shared" si="516"/>
        <v>0</v>
      </c>
      <c r="AR1106" s="1079">
        <f t="shared" si="551"/>
        <v>0</v>
      </c>
      <c r="AS1106" s="153"/>
      <c r="AT1106" s="1082"/>
      <c r="AU1106" s="1126"/>
      <c r="AV1106" s="1083" t="str">
        <f t="shared" si="552"/>
        <v>CA</v>
      </c>
      <c r="AW1106" s="1083" t="str">
        <f t="shared" si="552"/>
        <v>CL</v>
      </c>
      <c r="AX1106" s="1083" t="str">
        <f t="shared" si="552"/>
        <v>AIC</v>
      </c>
      <c r="AY1106" s="1083" t="str">
        <f t="shared" si="544"/>
        <v>ERB</v>
      </c>
      <c r="AZ1106" s="1083" t="str">
        <f t="shared" si="544"/>
        <v>GRB</v>
      </c>
      <c r="BA1106" s="1083" t="str">
        <f t="shared" si="544"/>
        <v>Non-Op</v>
      </c>
      <c r="BC1106" s="623"/>
      <c r="BD1106" s="623"/>
      <c r="BF1106" s="623"/>
      <c r="BG1106" s="623"/>
      <c r="BH1106" s="623"/>
      <c r="BI1106" s="623"/>
      <c r="BJ1106" s="623"/>
      <c r="BK1106" s="623"/>
      <c r="BL1106" s="623"/>
      <c r="BN1106" s="634"/>
    </row>
    <row r="1107" spans="1:66" s="638" customFormat="1" ht="12" customHeight="1">
      <c r="A1107" s="645">
        <v>22100923</v>
      </c>
      <c r="B1107" s="666" t="s">
        <v>4313</v>
      </c>
      <c r="C1107" s="953" t="s">
        <v>1814</v>
      </c>
      <c r="D1107" s="648" t="s">
        <v>1381</v>
      </c>
      <c r="E1107" s="648"/>
      <c r="F1107" s="647"/>
      <c r="G1107" s="648"/>
      <c r="H1107" s="1168">
        <v>-250000000</v>
      </c>
      <c r="I1107" s="1168">
        <v>-250000000</v>
      </c>
      <c r="J1107" s="1168">
        <v>-250000000</v>
      </c>
      <c r="K1107" s="1168">
        <v>-250000000</v>
      </c>
      <c r="L1107" s="1168">
        <v>-250000000</v>
      </c>
      <c r="M1107" s="1168">
        <v>-250000000</v>
      </c>
      <c r="N1107" s="1168">
        <v>-250000000</v>
      </c>
      <c r="O1107" s="1168">
        <v>-250000000</v>
      </c>
      <c r="P1107" s="1168">
        <v>-250000000</v>
      </c>
      <c r="Q1107" s="1168">
        <v>-250000000</v>
      </c>
      <c r="R1107" s="1168">
        <v>-250000000</v>
      </c>
      <c r="S1107" s="1168">
        <v>-250000000</v>
      </c>
      <c r="T1107" s="1168">
        <v>-250000000</v>
      </c>
      <c r="U1107" s="569"/>
      <c r="V1107" s="567">
        <f t="shared" si="540"/>
        <v>-250000000</v>
      </c>
      <c r="W1107" s="1084"/>
      <c r="X1107" s="1085"/>
      <c r="Y1107" s="591">
        <f t="shared" si="560"/>
        <v>0</v>
      </c>
      <c r="Z1107" s="899">
        <f t="shared" si="560"/>
        <v>0</v>
      </c>
      <c r="AA1107" s="899">
        <f t="shared" si="560"/>
        <v>-250000000</v>
      </c>
      <c r="AB1107" s="1080">
        <f t="shared" si="553"/>
        <v>0</v>
      </c>
      <c r="AC1107" s="1079">
        <f t="shared" si="554"/>
        <v>0</v>
      </c>
      <c r="AD1107" s="899">
        <f t="shared" si="562"/>
        <v>0</v>
      </c>
      <c r="AE1107" s="903">
        <f t="shared" si="558"/>
        <v>0</v>
      </c>
      <c r="AF1107" s="1080">
        <f t="shared" si="559"/>
        <v>0</v>
      </c>
      <c r="AG1107" s="1081">
        <f t="shared" si="542"/>
        <v>0</v>
      </c>
      <c r="AH1107" s="1079">
        <f t="shared" si="550"/>
        <v>0</v>
      </c>
      <c r="AI1107" s="901">
        <f t="shared" si="561"/>
        <v>0</v>
      </c>
      <c r="AJ1107" s="899">
        <f t="shared" si="561"/>
        <v>0</v>
      </c>
      <c r="AK1107" s="899">
        <f t="shared" si="561"/>
        <v>-250000000</v>
      </c>
      <c r="AL1107" s="1080">
        <f t="shared" si="555"/>
        <v>0</v>
      </c>
      <c r="AM1107" s="1079">
        <f t="shared" si="556"/>
        <v>0</v>
      </c>
      <c r="AN1107" s="899">
        <f t="shared" si="548"/>
        <v>0</v>
      </c>
      <c r="AO1107" s="899">
        <f t="shared" si="549"/>
        <v>0</v>
      </c>
      <c r="AP1107" s="899">
        <f t="shared" si="557"/>
        <v>0</v>
      </c>
      <c r="AQ1107" s="1081">
        <f t="shared" si="516"/>
        <v>0</v>
      </c>
      <c r="AR1107" s="1079">
        <f t="shared" si="551"/>
        <v>0</v>
      </c>
      <c r="AS1107" s="153"/>
      <c r="AT1107" s="1082"/>
      <c r="AU1107" s="1126"/>
      <c r="AV1107" s="1083" t="str">
        <f t="shared" si="552"/>
        <v>CA</v>
      </c>
      <c r="AW1107" s="1083" t="str">
        <f t="shared" si="552"/>
        <v>CL</v>
      </c>
      <c r="AX1107" s="1083" t="str">
        <f t="shared" si="552"/>
        <v>AIC</v>
      </c>
      <c r="AY1107" s="1083" t="str">
        <f t="shared" si="544"/>
        <v>ERB</v>
      </c>
      <c r="AZ1107" s="1083" t="str">
        <f t="shared" si="544"/>
        <v>GRB</v>
      </c>
      <c r="BA1107" s="1083" t="str">
        <f t="shared" si="544"/>
        <v>Non-Op</v>
      </c>
      <c r="BC1107" s="623"/>
      <c r="BD1107" s="623"/>
      <c r="BF1107" s="623"/>
      <c r="BG1107" s="623"/>
      <c r="BH1107" s="623"/>
      <c r="BI1107" s="623"/>
      <c r="BJ1107" s="623"/>
      <c r="BK1107" s="623"/>
      <c r="BL1107" s="623"/>
      <c r="BN1107" s="634"/>
    </row>
    <row r="1108" spans="1:66" s="638" customFormat="1" ht="12" customHeight="1">
      <c r="A1108" s="643">
        <v>22100933</v>
      </c>
      <c r="B1108" s="644" t="s">
        <v>4314</v>
      </c>
      <c r="C1108" s="634" t="s">
        <v>1815</v>
      </c>
      <c r="D1108" s="635" t="s">
        <v>1381</v>
      </c>
      <c r="E1108" s="635"/>
      <c r="F1108" s="634"/>
      <c r="G1108" s="635"/>
      <c r="H1108" s="1168">
        <v>-45000000</v>
      </c>
      <c r="I1108" s="1168">
        <v>-45000000</v>
      </c>
      <c r="J1108" s="1168">
        <v>-45000000</v>
      </c>
      <c r="K1108" s="1168">
        <v>-45000000</v>
      </c>
      <c r="L1108" s="1168">
        <v>-45000000</v>
      </c>
      <c r="M1108" s="1168">
        <v>-45000000</v>
      </c>
      <c r="N1108" s="1168">
        <v>-45000000</v>
      </c>
      <c r="O1108" s="1168">
        <v>-45000000</v>
      </c>
      <c r="P1108" s="1168">
        <v>-45000000</v>
      </c>
      <c r="Q1108" s="1168">
        <v>-45000000</v>
      </c>
      <c r="R1108" s="1168">
        <v>-45000000</v>
      </c>
      <c r="S1108" s="1168">
        <v>-45000000</v>
      </c>
      <c r="T1108" s="1168">
        <v>-45000000</v>
      </c>
      <c r="U1108" s="567"/>
      <c r="V1108" s="567">
        <f t="shared" si="540"/>
        <v>-45000000</v>
      </c>
      <c r="W1108" s="1084"/>
      <c r="X1108" s="1085"/>
      <c r="Y1108" s="591">
        <f t="shared" si="560"/>
        <v>0</v>
      </c>
      <c r="Z1108" s="899">
        <f t="shared" si="560"/>
        <v>0</v>
      </c>
      <c r="AA1108" s="899">
        <f t="shared" si="560"/>
        <v>-45000000</v>
      </c>
      <c r="AB1108" s="1080">
        <f t="shared" si="553"/>
        <v>0</v>
      </c>
      <c r="AC1108" s="1079">
        <f t="shared" si="554"/>
        <v>0</v>
      </c>
      <c r="AD1108" s="899">
        <f t="shared" si="562"/>
        <v>0</v>
      </c>
      <c r="AE1108" s="903">
        <f t="shared" si="558"/>
        <v>0</v>
      </c>
      <c r="AF1108" s="1080">
        <f t="shared" si="559"/>
        <v>0</v>
      </c>
      <c r="AG1108" s="1081">
        <f t="shared" si="542"/>
        <v>0</v>
      </c>
      <c r="AH1108" s="1079">
        <f t="shared" si="550"/>
        <v>0</v>
      </c>
      <c r="AI1108" s="901">
        <f t="shared" si="561"/>
        <v>0</v>
      </c>
      <c r="AJ1108" s="899">
        <f t="shared" si="561"/>
        <v>0</v>
      </c>
      <c r="AK1108" s="899">
        <f t="shared" si="561"/>
        <v>-45000000</v>
      </c>
      <c r="AL1108" s="1080">
        <f t="shared" si="555"/>
        <v>0</v>
      </c>
      <c r="AM1108" s="1079">
        <f t="shared" si="556"/>
        <v>0</v>
      </c>
      <c r="AN1108" s="899">
        <f t="shared" si="548"/>
        <v>0</v>
      </c>
      <c r="AO1108" s="899">
        <f t="shared" si="549"/>
        <v>0</v>
      </c>
      <c r="AP1108" s="899">
        <f t="shared" si="557"/>
        <v>0</v>
      </c>
      <c r="AQ1108" s="1081">
        <f t="shared" si="516"/>
        <v>0</v>
      </c>
      <c r="AR1108" s="1079">
        <f t="shared" si="551"/>
        <v>0</v>
      </c>
      <c r="AS1108" s="153"/>
      <c r="AT1108" s="1082"/>
      <c r="AU1108" s="1126"/>
      <c r="AV1108" s="1083" t="str">
        <f t="shared" si="552"/>
        <v>CA</v>
      </c>
      <c r="AW1108" s="1083" t="str">
        <f t="shared" si="552"/>
        <v>CL</v>
      </c>
      <c r="AX1108" s="1083" t="str">
        <f t="shared" si="552"/>
        <v>AIC</v>
      </c>
      <c r="AY1108" s="1083" t="str">
        <f t="shared" si="544"/>
        <v>ERB</v>
      </c>
      <c r="AZ1108" s="1083" t="str">
        <f t="shared" si="544"/>
        <v>GRB</v>
      </c>
      <c r="BA1108" s="1083" t="str">
        <f t="shared" si="544"/>
        <v>Non-Op</v>
      </c>
      <c r="BC1108" s="623"/>
      <c r="BD1108" s="623"/>
      <c r="BF1108" s="623"/>
      <c r="BG1108" s="623"/>
      <c r="BH1108" s="623"/>
      <c r="BI1108" s="623"/>
      <c r="BJ1108" s="623"/>
      <c r="BK1108" s="623"/>
      <c r="BL1108" s="623"/>
      <c r="BN1108" s="634"/>
    </row>
    <row r="1109" spans="1:66" s="638" customFormat="1" ht="12" customHeight="1">
      <c r="A1109" s="643">
        <v>22101023</v>
      </c>
      <c r="B1109" s="644" t="s">
        <v>4315</v>
      </c>
      <c r="C1109" s="945" t="s">
        <v>2331</v>
      </c>
      <c r="D1109" s="635" t="s">
        <v>1381</v>
      </c>
      <c r="E1109" s="635"/>
      <c r="F1109" s="945"/>
      <c r="G1109" s="635"/>
      <c r="H1109" s="1168">
        <v>-250000000</v>
      </c>
      <c r="I1109" s="1168">
        <v>-250000000</v>
      </c>
      <c r="J1109" s="1168">
        <v>-250000000</v>
      </c>
      <c r="K1109" s="1168">
        <v>-250000000</v>
      </c>
      <c r="L1109" s="1168">
        <v>-250000000</v>
      </c>
      <c r="M1109" s="1168">
        <v>-250000000</v>
      </c>
      <c r="N1109" s="1168">
        <v>-250000000</v>
      </c>
      <c r="O1109" s="1168">
        <v>-250000000</v>
      </c>
      <c r="P1109" s="1168">
        <v>-250000000</v>
      </c>
      <c r="Q1109" s="1168">
        <v>-250000000</v>
      </c>
      <c r="R1109" s="1168">
        <v>-250000000</v>
      </c>
      <c r="S1109" s="1168">
        <v>-250000000</v>
      </c>
      <c r="T1109" s="1168">
        <v>-250000000</v>
      </c>
      <c r="U1109" s="567"/>
      <c r="V1109" s="567">
        <f t="shared" si="540"/>
        <v>-250000000</v>
      </c>
      <c r="W1109" s="1084"/>
      <c r="X1109" s="1085"/>
      <c r="Y1109" s="591">
        <f t="shared" si="560"/>
        <v>0</v>
      </c>
      <c r="Z1109" s="899">
        <f t="shared" si="560"/>
        <v>0</v>
      </c>
      <c r="AA1109" s="899">
        <f t="shared" si="560"/>
        <v>-250000000</v>
      </c>
      <c r="AB1109" s="1080">
        <f t="shared" si="553"/>
        <v>0</v>
      </c>
      <c r="AC1109" s="1079">
        <f t="shared" si="554"/>
        <v>0</v>
      </c>
      <c r="AD1109" s="899">
        <f t="shared" si="562"/>
        <v>0</v>
      </c>
      <c r="AE1109" s="903">
        <f t="shared" si="558"/>
        <v>0</v>
      </c>
      <c r="AF1109" s="1080">
        <f t="shared" si="559"/>
        <v>0</v>
      </c>
      <c r="AG1109" s="1081">
        <f t="shared" si="542"/>
        <v>0</v>
      </c>
      <c r="AH1109" s="1079">
        <f t="shared" si="550"/>
        <v>0</v>
      </c>
      <c r="AI1109" s="901">
        <f t="shared" si="561"/>
        <v>0</v>
      </c>
      <c r="AJ1109" s="899">
        <f t="shared" si="561"/>
        <v>0</v>
      </c>
      <c r="AK1109" s="899">
        <f t="shared" si="561"/>
        <v>-250000000</v>
      </c>
      <c r="AL1109" s="1080">
        <f t="shared" si="555"/>
        <v>0</v>
      </c>
      <c r="AM1109" s="1079">
        <f t="shared" si="556"/>
        <v>0</v>
      </c>
      <c r="AN1109" s="899">
        <f t="shared" si="548"/>
        <v>0</v>
      </c>
      <c r="AO1109" s="899">
        <f t="shared" si="549"/>
        <v>0</v>
      </c>
      <c r="AP1109" s="899">
        <f t="shared" si="557"/>
        <v>0</v>
      </c>
      <c r="AQ1109" s="1081">
        <f t="shared" si="516"/>
        <v>0</v>
      </c>
      <c r="AR1109" s="1079">
        <f t="shared" si="551"/>
        <v>0</v>
      </c>
      <c r="AS1109" s="153"/>
      <c r="AT1109" s="1082"/>
      <c r="AU1109" s="1126"/>
      <c r="AV1109" s="1083" t="str">
        <f t="shared" si="552"/>
        <v>CA</v>
      </c>
      <c r="AW1109" s="1083" t="str">
        <f t="shared" si="552"/>
        <v>CL</v>
      </c>
      <c r="AX1109" s="1083" t="str">
        <f t="shared" si="552"/>
        <v>AIC</v>
      </c>
      <c r="AY1109" s="1083" t="str">
        <f t="shared" si="544"/>
        <v>ERB</v>
      </c>
      <c r="AZ1109" s="1083" t="str">
        <f t="shared" si="544"/>
        <v>GRB</v>
      </c>
      <c r="BA1109" s="1083" t="str">
        <f t="shared" si="544"/>
        <v>Non-Op</v>
      </c>
      <c r="BC1109" s="623"/>
      <c r="BD1109" s="623"/>
      <c r="BF1109" s="623"/>
      <c r="BG1109" s="623"/>
      <c r="BH1109" s="623"/>
      <c r="BI1109" s="623"/>
      <c r="BJ1109" s="623"/>
      <c r="BK1109" s="623"/>
      <c r="BL1109" s="623"/>
      <c r="BN1109" s="634"/>
    </row>
    <row r="1110" spans="1:66" s="638" customFormat="1" ht="12" customHeight="1">
      <c r="A1110" s="655">
        <v>22101033</v>
      </c>
      <c r="B1110" s="652" t="s">
        <v>4316</v>
      </c>
      <c r="C1110" s="955" t="s">
        <v>2332</v>
      </c>
      <c r="D1110" s="656" t="s">
        <v>1381</v>
      </c>
      <c r="E1110" s="656"/>
      <c r="F1110" s="659"/>
      <c r="G1110" s="656"/>
      <c r="H1110" s="1168">
        <v>-300000000</v>
      </c>
      <c r="I1110" s="1168">
        <v>-300000000</v>
      </c>
      <c r="J1110" s="1168">
        <v>-300000000</v>
      </c>
      <c r="K1110" s="1168">
        <v>-300000000</v>
      </c>
      <c r="L1110" s="1168">
        <v>-300000000</v>
      </c>
      <c r="M1110" s="1168">
        <v>-300000000</v>
      </c>
      <c r="N1110" s="1168">
        <v>-300000000</v>
      </c>
      <c r="O1110" s="1168">
        <v>-300000000</v>
      </c>
      <c r="P1110" s="1168">
        <v>-300000000</v>
      </c>
      <c r="Q1110" s="1168">
        <v>-300000000</v>
      </c>
      <c r="R1110" s="1168">
        <v>-300000000</v>
      </c>
      <c r="S1110" s="1168">
        <v>-300000000</v>
      </c>
      <c r="T1110" s="1168">
        <v>-300000000</v>
      </c>
      <c r="U1110" s="607"/>
      <c r="V1110" s="567">
        <f t="shared" si="540"/>
        <v>-300000000</v>
      </c>
      <c r="W1110" s="1084"/>
      <c r="X1110" s="1085"/>
      <c r="Y1110" s="591">
        <f t="shared" si="560"/>
        <v>0</v>
      </c>
      <c r="Z1110" s="899">
        <f t="shared" si="560"/>
        <v>0</v>
      </c>
      <c r="AA1110" s="899">
        <f t="shared" si="560"/>
        <v>-300000000</v>
      </c>
      <c r="AB1110" s="1080">
        <f t="shared" si="553"/>
        <v>0</v>
      </c>
      <c r="AC1110" s="1079">
        <f t="shared" si="554"/>
        <v>0</v>
      </c>
      <c r="AD1110" s="899">
        <f t="shared" si="562"/>
        <v>0</v>
      </c>
      <c r="AE1110" s="903">
        <f t="shared" si="558"/>
        <v>0</v>
      </c>
      <c r="AF1110" s="1080">
        <f t="shared" si="559"/>
        <v>0</v>
      </c>
      <c r="AG1110" s="1081">
        <f t="shared" si="542"/>
        <v>0</v>
      </c>
      <c r="AH1110" s="1079">
        <f t="shared" si="550"/>
        <v>0</v>
      </c>
      <c r="AI1110" s="901">
        <f t="shared" si="561"/>
        <v>0</v>
      </c>
      <c r="AJ1110" s="899">
        <f t="shared" si="561"/>
        <v>0</v>
      </c>
      <c r="AK1110" s="899">
        <f t="shared" si="561"/>
        <v>-300000000</v>
      </c>
      <c r="AL1110" s="1080">
        <f t="shared" si="555"/>
        <v>0</v>
      </c>
      <c r="AM1110" s="1079">
        <f t="shared" si="556"/>
        <v>0</v>
      </c>
      <c r="AN1110" s="899">
        <f t="shared" si="548"/>
        <v>0</v>
      </c>
      <c r="AO1110" s="899">
        <f t="shared" si="549"/>
        <v>0</v>
      </c>
      <c r="AP1110" s="899">
        <f t="shared" si="557"/>
        <v>0</v>
      </c>
      <c r="AQ1110" s="1081">
        <f t="shared" si="516"/>
        <v>0</v>
      </c>
      <c r="AR1110" s="1079">
        <f t="shared" si="551"/>
        <v>0</v>
      </c>
      <c r="AS1110" s="153"/>
      <c r="AT1110" s="1082"/>
      <c r="AU1110" s="1126"/>
      <c r="AV1110" s="1083" t="str">
        <f t="shared" si="552"/>
        <v>CA</v>
      </c>
      <c r="AW1110" s="1083" t="str">
        <f t="shared" si="552"/>
        <v>CL</v>
      </c>
      <c r="AX1110" s="1083" t="str">
        <f t="shared" si="552"/>
        <v>AIC</v>
      </c>
      <c r="AY1110" s="1083" t="str">
        <f t="shared" si="544"/>
        <v>ERB</v>
      </c>
      <c r="AZ1110" s="1083" t="str">
        <f t="shared" si="544"/>
        <v>GRB</v>
      </c>
      <c r="BA1110" s="1083" t="str">
        <f t="shared" si="544"/>
        <v>Non-Op</v>
      </c>
      <c r="BC1110" s="623"/>
      <c r="BD1110" s="623"/>
      <c r="BF1110" s="623"/>
      <c r="BG1110" s="623"/>
      <c r="BH1110" s="623"/>
      <c r="BI1110" s="623"/>
      <c r="BJ1110" s="623"/>
      <c r="BK1110" s="623"/>
      <c r="BL1110" s="623"/>
      <c r="BN1110" s="634"/>
    </row>
    <row r="1111" spans="1:66" s="638" customFormat="1" ht="12" customHeight="1">
      <c r="A1111" s="645">
        <v>22101053</v>
      </c>
      <c r="B1111" s="646" t="s">
        <v>4317</v>
      </c>
      <c r="C1111" s="953" t="s">
        <v>1819</v>
      </c>
      <c r="D1111" s="648" t="s">
        <v>1381</v>
      </c>
      <c r="E1111" s="648"/>
      <c r="F1111" s="647"/>
      <c r="G1111" s="648"/>
      <c r="H1111" s="1168">
        <v>0</v>
      </c>
      <c r="I1111" s="1168">
        <v>0</v>
      </c>
      <c r="J1111" s="1168">
        <v>0</v>
      </c>
      <c r="K1111" s="1168">
        <v>0</v>
      </c>
      <c r="L1111" s="1168">
        <v>0</v>
      </c>
      <c r="M1111" s="1168">
        <v>0</v>
      </c>
      <c r="N1111" s="1168">
        <v>0</v>
      </c>
      <c r="O1111" s="1168">
        <v>0</v>
      </c>
      <c r="P1111" s="1168">
        <v>0</v>
      </c>
      <c r="Q1111" s="1168">
        <v>0</v>
      </c>
      <c r="R1111" s="1168">
        <v>0</v>
      </c>
      <c r="S1111" s="1168">
        <v>0</v>
      </c>
      <c r="T1111" s="1168">
        <v>0</v>
      </c>
      <c r="U1111" s="569"/>
      <c r="V1111" s="567">
        <f t="shared" si="540"/>
        <v>0</v>
      </c>
      <c r="W1111" s="1084"/>
      <c r="X1111" s="1085"/>
      <c r="Y1111" s="591">
        <f t="shared" si="560"/>
        <v>0</v>
      </c>
      <c r="Z1111" s="899">
        <f t="shared" si="560"/>
        <v>0</v>
      </c>
      <c r="AA1111" s="899">
        <f t="shared" si="560"/>
        <v>0</v>
      </c>
      <c r="AB1111" s="1080">
        <f t="shared" si="553"/>
        <v>0</v>
      </c>
      <c r="AC1111" s="1079">
        <f t="shared" si="554"/>
        <v>0</v>
      </c>
      <c r="AD1111" s="899">
        <f t="shared" si="562"/>
        <v>0</v>
      </c>
      <c r="AE1111" s="903">
        <f t="shared" si="558"/>
        <v>0</v>
      </c>
      <c r="AF1111" s="1080">
        <f t="shared" si="559"/>
        <v>0</v>
      </c>
      <c r="AG1111" s="1081">
        <f t="shared" si="542"/>
        <v>0</v>
      </c>
      <c r="AH1111" s="1079">
        <f t="shared" si="550"/>
        <v>0</v>
      </c>
      <c r="AI1111" s="901">
        <f t="shared" si="561"/>
        <v>0</v>
      </c>
      <c r="AJ1111" s="899">
        <f t="shared" si="561"/>
        <v>0</v>
      </c>
      <c r="AK1111" s="899">
        <f t="shared" si="561"/>
        <v>0</v>
      </c>
      <c r="AL1111" s="1080">
        <f t="shared" si="555"/>
        <v>0</v>
      </c>
      <c r="AM1111" s="1079">
        <f t="shared" si="556"/>
        <v>0</v>
      </c>
      <c r="AN1111" s="899">
        <f t="shared" si="548"/>
        <v>0</v>
      </c>
      <c r="AO1111" s="899">
        <f t="shared" si="549"/>
        <v>0</v>
      </c>
      <c r="AP1111" s="899">
        <f t="shared" si="557"/>
        <v>0</v>
      </c>
      <c r="AQ1111" s="1081">
        <f t="shared" ref="AQ1111:AQ1188" si="563">SUM(AN1111:AP1111)</f>
        <v>0</v>
      </c>
      <c r="AR1111" s="1079">
        <f t="shared" si="551"/>
        <v>0</v>
      </c>
      <c r="AS1111" s="153"/>
      <c r="AT1111" s="1082"/>
      <c r="AU1111" s="1126"/>
      <c r="AV1111" s="1083" t="str">
        <f t="shared" si="552"/>
        <v>CA</v>
      </c>
      <c r="AW1111" s="1083" t="str">
        <f t="shared" si="552"/>
        <v>CL</v>
      </c>
      <c r="AX1111" s="1083" t="str">
        <f t="shared" si="552"/>
        <v>AIC</v>
      </c>
      <c r="AY1111" s="1083" t="str">
        <f t="shared" si="544"/>
        <v>ERB</v>
      </c>
      <c r="AZ1111" s="1083" t="str">
        <f t="shared" si="544"/>
        <v>GRB</v>
      </c>
      <c r="BA1111" s="1083" t="str">
        <f t="shared" si="544"/>
        <v>Non-Op</v>
      </c>
      <c r="BC1111" s="623"/>
      <c r="BD1111" s="623"/>
      <c r="BF1111" s="623"/>
      <c r="BG1111" s="623"/>
      <c r="BH1111" s="623"/>
      <c r="BI1111" s="623"/>
      <c r="BJ1111" s="623"/>
      <c r="BK1111" s="623"/>
      <c r="BL1111" s="623"/>
      <c r="BN1111" s="634"/>
    </row>
    <row r="1112" spans="1:66" s="638" customFormat="1" ht="12" customHeight="1">
      <c r="A1112" s="651">
        <v>22101113</v>
      </c>
      <c r="B1112" s="660" t="s">
        <v>4318</v>
      </c>
      <c r="C1112" s="942" t="s">
        <v>2333</v>
      </c>
      <c r="D1112" s="640" t="s">
        <v>1381</v>
      </c>
      <c r="E1112" s="640"/>
      <c r="F1112" s="639"/>
      <c r="G1112" s="640"/>
      <c r="H1112" s="1168">
        <v>-350000000</v>
      </c>
      <c r="I1112" s="1168">
        <v>-350000000</v>
      </c>
      <c r="J1112" s="1168">
        <v>-350000000</v>
      </c>
      <c r="K1112" s="1168">
        <v>-350000000</v>
      </c>
      <c r="L1112" s="1168">
        <v>-350000000</v>
      </c>
      <c r="M1112" s="1168">
        <v>-350000000</v>
      </c>
      <c r="N1112" s="1168">
        <v>-350000000</v>
      </c>
      <c r="O1112" s="1168">
        <v>-350000000</v>
      </c>
      <c r="P1112" s="1168">
        <v>-350000000</v>
      </c>
      <c r="Q1112" s="1168">
        <v>-350000000</v>
      </c>
      <c r="R1112" s="1168">
        <v>-350000000</v>
      </c>
      <c r="S1112" s="1168">
        <v>-350000000</v>
      </c>
      <c r="T1112" s="1168">
        <v>-350000000</v>
      </c>
      <c r="U1112" s="606"/>
      <c r="V1112" s="567">
        <f t="shared" si="540"/>
        <v>-350000000</v>
      </c>
      <c r="W1112" s="1084"/>
      <c r="X1112" s="1085"/>
      <c r="Y1112" s="591">
        <f t="shared" si="560"/>
        <v>0</v>
      </c>
      <c r="Z1112" s="899">
        <f t="shared" si="560"/>
        <v>0</v>
      </c>
      <c r="AA1112" s="899">
        <f t="shared" si="560"/>
        <v>-350000000</v>
      </c>
      <c r="AB1112" s="1080">
        <f t="shared" si="553"/>
        <v>0</v>
      </c>
      <c r="AC1112" s="1079">
        <f t="shared" si="554"/>
        <v>0</v>
      </c>
      <c r="AD1112" s="899">
        <f t="shared" si="562"/>
        <v>0</v>
      </c>
      <c r="AE1112" s="903">
        <f t="shared" si="558"/>
        <v>0</v>
      </c>
      <c r="AF1112" s="1080">
        <f t="shared" si="559"/>
        <v>0</v>
      </c>
      <c r="AG1112" s="1081">
        <f t="shared" si="542"/>
        <v>0</v>
      </c>
      <c r="AH1112" s="1079">
        <f t="shared" si="550"/>
        <v>0</v>
      </c>
      <c r="AI1112" s="901">
        <f t="shared" si="561"/>
        <v>0</v>
      </c>
      <c r="AJ1112" s="899">
        <f t="shared" si="561"/>
        <v>0</v>
      </c>
      <c r="AK1112" s="899">
        <f t="shared" si="561"/>
        <v>-350000000</v>
      </c>
      <c r="AL1112" s="1080">
        <f t="shared" si="555"/>
        <v>0</v>
      </c>
      <c r="AM1112" s="1079">
        <f t="shared" si="556"/>
        <v>0</v>
      </c>
      <c r="AN1112" s="899">
        <f t="shared" si="548"/>
        <v>0</v>
      </c>
      <c r="AO1112" s="899">
        <f t="shared" si="549"/>
        <v>0</v>
      </c>
      <c r="AP1112" s="899">
        <f t="shared" si="557"/>
        <v>0</v>
      </c>
      <c r="AQ1112" s="1081">
        <f t="shared" si="563"/>
        <v>0</v>
      </c>
      <c r="AR1112" s="1079">
        <f t="shared" si="551"/>
        <v>0</v>
      </c>
      <c r="AS1112" s="153"/>
      <c r="AT1112" s="1082"/>
      <c r="AU1112" s="1126"/>
      <c r="AV1112" s="1083" t="str">
        <f t="shared" si="552"/>
        <v>CA</v>
      </c>
      <c r="AW1112" s="1083" t="str">
        <f t="shared" si="552"/>
        <v>CL</v>
      </c>
      <c r="AX1112" s="1083" t="str">
        <f t="shared" si="552"/>
        <v>AIC</v>
      </c>
      <c r="AY1112" s="1083" t="str">
        <f t="shared" si="544"/>
        <v>ERB</v>
      </c>
      <c r="AZ1112" s="1083" t="str">
        <f t="shared" si="544"/>
        <v>GRB</v>
      </c>
      <c r="BA1112" s="1083" t="str">
        <f t="shared" si="544"/>
        <v>Non-Op</v>
      </c>
      <c r="BC1112" s="623"/>
      <c r="BD1112" s="623"/>
      <c r="BF1112" s="623"/>
      <c r="BG1112" s="623"/>
      <c r="BH1112" s="623"/>
      <c r="BI1112" s="623"/>
      <c r="BJ1112" s="623"/>
      <c r="BK1112" s="623"/>
      <c r="BL1112" s="623"/>
      <c r="BN1112" s="634"/>
    </row>
    <row r="1113" spans="1:66" s="638" customFormat="1" ht="12" customHeight="1">
      <c r="A1113" s="643">
        <v>22101123</v>
      </c>
      <c r="B1113" s="644" t="s">
        <v>4319</v>
      </c>
      <c r="C1113" s="634" t="s">
        <v>1823</v>
      </c>
      <c r="D1113" s="635" t="s">
        <v>1381</v>
      </c>
      <c r="E1113" s="635"/>
      <c r="F1113" s="634"/>
      <c r="G1113" s="635"/>
      <c r="H1113" s="1168">
        <v>-325000000</v>
      </c>
      <c r="I1113" s="1168">
        <v>-325000000</v>
      </c>
      <c r="J1113" s="1168">
        <v>-325000000</v>
      </c>
      <c r="K1113" s="1168">
        <v>-325000000</v>
      </c>
      <c r="L1113" s="1168">
        <v>-325000000</v>
      </c>
      <c r="M1113" s="1168">
        <v>-325000000</v>
      </c>
      <c r="N1113" s="1168">
        <v>-325000000</v>
      </c>
      <c r="O1113" s="1168">
        <v>-325000000</v>
      </c>
      <c r="P1113" s="1168">
        <v>-325000000</v>
      </c>
      <c r="Q1113" s="1168">
        <v>-325000000</v>
      </c>
      <c r="R1113" s="1168">
        <v>-325000000</v>
      </c>
      <c r="S1113" s="1168">
        <v>-325000000</v>
      </c>
      <c r="T1113" s="1168">
        <v>-325000000</v>
      </c>
      <c r="U1113" s="567"/>
      <c r="V1113" s="567">
        <f t="shared" si="540"/>
        <v>-325000000</v>
      </c>
      <c r="W1113" s="1084"/>
      <c r="X1113" s="1085"/>
      <c r="Y1113" s="591">
        <f t="shared" si="560"/>
        <v>0</v>
      </c>
      <c r="Z1113" s="899">
        <f t="shared" si="560"/>
        <v>0</v>
      </c>
      <c r="AA1113" s="899">
        <f t="shared" si="560"/>
        <v>-325000000</v>
      </c>
      <c r="AB1113" s="1080">
        <f t="shared" si="553"/>
        <v>0</v>
      </c>
      <c r="AC1113" s="1079">
        <f t="shared" si="554"/>
        <v>0</v>
      </c>
      <c r="AD1113" s="899">
        <f t="shared" si="562"/>
        <v>0</v>
      </c>
      <c r="AE1113" s="903">
        <f t="shared" si="558"/>
        <v>0</v>
      </c>
      <c r="AF1113" s="1080">
        <f t="shared" si="559"/>
        <v>0</v>
      </c>
      <c r="AG1113" s="1081">
        <f t="shared" si="542"/>
        <v>0</v>
      </c>
      <c r="AH1113" s="1079">
        <f t="shared" si="550"/>
        <v>0</v>
      </c>
      <c r="AI1113" s="901">
        <f t="shared" si="561"/>
        <v>0</v>
      </c>
      <c r="AJ1113" s="899">
        <f t="shared" si="561"/>
        <v>0</v>
      </c>
      <c r="AK1113" s="899">
        <f t="shared" si="561"/>
        <v>-325000000</v>
      </c>
      <c r="AL1113" s="1080">
        <f t="shared" si="555"/>
        <v>0</v>
      </c>
      <c r="AM1113" s="1079">
        <f t="shared" si="556"/>
        <v>0</v>
      </c>
      <c r="AN1113" s="899">
        <f t="shared" si="548"/>
        <v>0</v>
      </c>
      <c r="AO1113" s="899">
        <f t="shared" si="549"/>
        <v>0</v>
      </c>
      <c r="AP1113" s="899">
        <f t="shared" si="557"/>
        <v>0</v>
      </c>
      <c r="AQ1113" s="1081">
        <f t="shared" si="563"/>
        <v>0</v>
      </c>
      <c r="AR1113" s="1079">
        <f t="shared" si="551"/>
        <v>0</v>
      </c>
      <c r="AS1113" s="153"/>
      <c r="AT1113" s="1082"/>
      <c r="AU1113" s="1126"/>
      <c r="AV1113" s="1083" t="str">
        <f t="shared" si="552"/>
        <v>CA</v>
      </c>
      <c r="AW1113" s="1083" t="str">
        <f t="shared" si="552"/>
        <v>CL</v>
      </c>
      <c r="AX1113" s="1083" t="str">
        <f t="shared" si="552"/>
        <v>AIC</v>
      </c>
      <c r="AY1113" s="1083" t="str">
        <f t="shared" si="544"/>
        <v>ERB</v>
      </c>
      <c r="AZ1113" s="1083" t="str">
        <f t="shared" si="544"/>
        <v>GRB</v>
      </c>
      <c r="BA1113" s="1083" t="str">
        <f t="shared" si="544"/>
        <v>Non-Op</v>
      </c>
      <c r="BC1113" s="623"/>
      <c r="BD1113" s="623"/>
      <c r="BF1113" s="623"/>
      <c r="BG1113" s="623"/>
      <c r="BH1113" s="623"/>
      <c r="BI1113" s="623"/>
      <c r="BJ1113" s="623"/>
      <c r="BK1113" s="623"/>
      <c r="BL1113" s="623"/>
      <c r="BN1113" s="634"/>
    </row>
    <row r="1114" spans="1:66" s="638" customFormat="1" ht="12" customHeight="1">
      <c r="A1114" s="651">
        <v>22101133</v>
      </c>
      <c r="B1114" s="660" t="s">
        <v>4320</v>
      </c>
      <c r="C1114" s="956" t="s">
        <v>2334</v>
      </c>
      <c r="D1114" s="640" t="s">
        <v>1381</v>
      </c>
      <c r="E1114" s="640"/>
      <c r="F1114" s="639"/>
      <c r="G1114" s="640"/>
      <c r="H1114" s="1171">
        <v>-250000000</v>
      </c>
      <c r="I1114" s="1171">
        <v>-250000000</v>
      </c>
      <c r="J1114" s="1171">
        <v>-250000000</v>
      </c>
      <c r="K1114" s="1171">
        <v>-250000000</v>
      </c>
      <c r="L1114" s="1171">
        <v>-250000000</v>
      </c>
      <c r="M1114" s="1171">
        <v>-250000000</v>
      </c>
      <c r="N1114" s="1171">
        <v>-250000000</v>
      </c>
      <c r="O1114" s="1171">
        <v>-250000000</v>
      </c>
      <c r="P1114" s="1171">
        <v>-250000000</v>
      </c>
      <c r="Q1114" s="1171">
        <v>-250000000</v>
      </c>
      <c r="R1114" s="1171">
        <v>-250000000</v>
      </c>
      <c r="S1114" s="1171">
        <v>-250000000</v>
      </c>
      <c r="T1114" s="1171">
        <v>-250000000</v>
      </c>
      <c r="U1114" s="606"/>
      <c r="V1114" s="567">
        <f t="shared" si="540"/>
        <v>-250000000</v>
      </c>
      <c r="W1114" s="1084"/>
      <c r="X1114" s="1085"/>
      <c r="Y1114" s="591">
        <f t="shared" si="560"/>
        <v>0</v>
      </c>
      <c r="Z1114" s="899">
        <f t="shared" si="560"/>
        <v>0</v>
      </c>
      <c r="AA1114" s="899">
        <f t="shared" si="560"/>
        <v>-250000000</v>
      </c>
      <c r="AB1114" s="1080">
        <f t="shared" si="553"/>
        <v>0</v>
      </c>
      <c r="AC1114" s="1079">
        <f t="shared" si="554"/>
        <v>0</v>
      </c>
      <c r="AD1114" s="899">
        <f t="shared" si="562"/>
        <v>0</v>
      </c>
      <c r="AE1114" s="903">
        <f t="shared" si="558"/>
        <v>0</v>
      </c>
      <c r="AF1114" s="1080">
        <f t="shared" si="559"/>
        <v>0</v>
      </c>
      <c r="AG1114" s="1081">
        <f t="shared" si="542"/>
        <v>0</v>
      </c>
      <c r="AH1114" s="1079">
        <f t="shared" si="550"/>
        <v>0</v>
      </c>
      <c r="AI1114" s="901">
        <f t="shared" si="561"/>
        <v>0</v>
      </c>
      <c r="AJ1114" s="899">
        <f t="shared" si="561"/>
        <v>0</v>
      </c>
      <c r="AK1114" s="899">
        <f t="shared" si="561"/>
        <v>-250000000</v>
      </c>
      <c r="AL1114" s="1080">
        <f t="shared" si="555"/>
        <v>0</v>
      </c>
      <c r="AM1114" s="1079">
        <f t="shared" si="556"/>
        <v>0</v>
      </c>
      <c r="AN1114" s="899">
        <f t="shared" si="548"/>
        <v>0</v>
      </c>
      <c r="AO1114" s="899">
        <f t="shared" si="549"/>
        <v>0</v>
      </c>
      <c r="AP1114" s="899">
        <f t="shared" si="557"/>
        <v>0</v>
      </c>
      <c r="AQ1114" s="1081">
        <f t="shared" si="563"/>
        <v>0</v>
      </c>
      <c r="AR1114" s="1079">
        <f t="shared" si="551"/>
        <v>0</v>
      </c>
      <c r="AS1114" s="153"/>
      <c r="AT1114" s="1082"/>
      <c r="AU1114" s="1126"/>
      <c r="AV1114" s="1083" t="str">
        <f t="shared" si="552"/>
        <v>CA</v>
      </c>
      <c r="AW1114" s="1083" t="str">
        <f t="shared" si="552"/>
        <v>CL</v>
      </c>
      <c r="AX1114" s="1083" t="str">
        <f t="shared" si="552"/>
        <v>AIC</v>
      </c>
      <c r="AY1114" s="1083" t="str">
        <f t="shared" si="544"/>
        <v>ERB</v>
      </c>
      <c r="AZ1114" s="1083" t="str">
        <f t="shared" si="544"/>
        <v>GRB</v>
      </c>
      <c r="BA1114" s="1083" t="str">
        <f t="shared" si="544"/>
        <v>Non-Op</v>
      </c>
      <c r="BC1114" s="623"/>
      <c r="BD1114" s="623"/>
      <c r="BF1114" s="623"/>
      <c r="BG1114" s="623"/>
      <c r="BH1114" s="623"/>
      <c r="BI1114" s="623"/>
      <c r="BJ1114" s="623"/>
      <c r="BK1114" s="623"/>
      <c r="BL1114" s="623"/>
      <c r="BN1114" s="634"/>
    </row>
    <row r="1115" spans="1:66" s="638" customFormat="1" ht="12" customHeight="1">
      <c r="A1115" s="643">
        <v>22101143</v>
      </c>
      <c r="B1115" s="644" t="s">
        <v>4321</v>
      </c>
      <c r="C1115" s="634" t="s">
        <v>1825</v>
      </c>
      <c r="D1115" s="635" t="s">
        <v>1381</v>
      </c>
      <c r="E1115" s="635"/>
      <c r="F1115" s="634"/>
      <c r="G1115" s="635"/>
      <c r="H1115" s="1168">
        <v>-300000000</v>
      </c>
      <c r="I1115" s="1168">
        <v>-300000000</v>
      </c>
      <c r="J1115" s="1168">
        <v>-300000000</v>
      </c>
      <c r="K1115" s="1168">
        <v>-300000000</v>
      </c>
      <c r="L1115" s="1168">
        <v>-300000000</v>
      </c>
      <c r="M1115" s="1168">
        <v>-300000000</v>
      </c>
      <c r="N1115" s="1168">
        <v>-300000000</v>
      </c>
      <c r="O1115" s="1168">
        <v>-300000000</v>
      </c>
      <c r="P1115" s="1168">
        <v>-300000000</v>
      </c>
      <c r="Q1115" s="1168">
        <v>-300000000</v>
      </c>
      <c r="R1115" s="1168">
        <v>-300000000</v>
      </c>
      <c r="S1115" s="1168">
        <v>-300000000</v>
      </c>
      <c r="T1115" s="1168">
        <v>-300000000</v>
      </c>
      <c r="U1115" s="567"/>
      <c r="V1115" s="567">
        <f t="shared" si="540"/>
        <v>-300000000</v>
      </c>
      <c r="W1115" s="1084"/>
      <c r="X1115" s="1085"/>
      <c r="Y1115" s="591">
        <f t="shared" si="560"/>
        <v>0</v>
      </c>
      <c r="Z1115" s="899">
        <f t="shared" si="560"/>
        <v>0</v>
      </c>
      <c r="AA1115" s="899">
        <f t="shared" si="560"/>
        <v>-300000000</v>
      </c>
      <c r="AB1115" s="1080">
        <f t="shared" si="553"/>
        <v>0</v>
      </c>
      <c r="AC1115" s="1079">
        <f t="shared" si="554"/>
        <v>0</v>
      </c>
      <c r="AD1115" s="899">
        <f t="shared" si="562"/>
        <v>0</v>
      </c>
      <c r="AE1115" s="903">
        <f t="shared" si="558"/>
        <v>0</v>
      </c>
      <c r="AF1115" s="1080">
        <f t="shared" si="559"/>
        <v>0</v>
      </c>
      <c r="AG1115" s="1081">
        <f t="shared" si="542"/>
        <v>0</v>
      </c>
      <c r="AH1115" s="1079">
        <f t="shared" si="550"/>
        <v>0</v>
      </c>
      <c r="AI1115" s="901">
        <f t="shared" si="561"/>
        <v>0</v>
      </c>
      <c r="AJ1115" s="899">
        <f t="shared" si="561"/>
        <v>0</v>
      </c>
      <c r="AK1115" s="899">
        <f t="shared" si="561"/>
        <v>-300000000</v>
      </c>
      <c r="AL1115" s="1080">
        <f t="shared" si="555"/>
        <v>0</v>
      </c>
      <c r="AM1115" s="1079">
        <f t="shared" si="556"/>
        <v>0</v>
      </c>
      <c r="AN1115" s="899">
        <f t="shared" si="548"/>
        <v>0</v>
      </c>
      <c r="AO1115" s="899">
        <f t="shared" si="549"/>
        <v>0</v>
      </c>
      <c r="AP1115" s="899">
        <f t="shared" si="557"/>
        <v>0</v>
      </c>
      <c r="AQ1115" s="1081">
        <f t="shared" si="563"/>
        <v>0</v>
      </c>
      <c r="AR1115" s="1079">
        <f t="shared" si="551"/>
        <v>0</v>
      </c>
      <c r="AS1115" s="153"/>
      <c r="AT1115" s="1082"/>
      <c r="AU1115" s="1126"/>
      <c r="AV1115" s="1083" t="str">
        <f t="shared" si="552"/>
        <v>CA</v>
      </c>
      <c r="AW1115" s="1083" t="str">
        <f t="shared" si="552"/>
        <v>CL</v>
      </c>
      <c r="AX1115" s="1083" t="str">
        <f t="shared" si="552"/>
        <v>AIC</v>
      </c>
      <c r="AY1115" s="1083" t="str">
        <f t="shared" si="544"/>
        <v>ERB</v>
      </c>
      <c r="AZ1115" s="1083" t="str">
        <f t="shared" si="544"/>
        <v>GRB</v>
      </c>
      <c r="BA1115" s="1083" t="str">
        <f t="shared" si="544"/>
        <v>Non-Op</v>
      </c>
      <c r="BC1115" s="623"/>
      <c r="BD1115" s="623"/>
      <c r="BF1115" s="623"/>
      <c r="BG1115" s="623"/>
      <c r="BH1115" s="623"/>
      <c r="BI1115" s="623"/>
      <c r="BJ1115" s="623"/>
      <c r="BK1115" s="623"/>
      <c r="BL1115" s="623"/>
      <c r="BN1115" s="634"/>
    </row>
    <row r="1116" spans="1:66" s="638" customFormat="1" ht="12" customHeight="1">
      <c r="A1116" s="643" t="s">
        <v>2335</v>
      </c>
      <c r="B1116" s="644" t="s">
        <v>2335</v>
      </c>
      <c r="C1116" s="634" t="s">
        <v>2330</v>
      </c>
      <c r="D1116" s="635" t="s">
        <v>1381</v>
      </c>
      <c r="E1116" s="635"/>
      <c r="F1116" s="683">
        <v>43252</v>
      </c>
      <c r="G1116" s="635"/>
      <c r="H1116" s="1168">
        <v>4980208.3899999997</v>
      </c>
      <c r="I1116" s="1168">
        <v>4965625.0599999996</v>
      </c>
      <c r="J1116" s="1168">
        <v>4951041.7300000004</v>
      </c>
      <c r="K1116" s="1168">
        <v>4936458.4000000004</v>
      </c>
      <c r="L1116" s="1168">
        <v>4921875.07</v>
      </c>
      <c r="M1116" s="1168">
        <v>4907291.74</v>
      </c>
      <c r="N1116" s="1168">
        <v>4892708.41</v>
      </c>
      <c r="O1116" s="1168">
        <v>4878125.08</v>
      </c>
      <c r="P1116" s="1168">
        <v>4863541.75</v>
      </c>
      <c r="Q1116" s="1168">
        <v>4848958.42</v>
      </c>
      <c r="R1116" s="1168">
        <v>4834375.09</v>
      </c>
      <c r="S1116" s="1168">
        <v>4819791.76</v>
      </c>
      <c r="T1116" s="1168">
        <v>4805208.43</v>
      </c>
      <c r="U1116" s="567"/>
      <c r="V1116" s="569">
        <f t="shared" si="540"/>
        <v>4892708.41</v>
      </c>
      <c r="W1116" s="1090"/>
      <c r="X1116" s="1091"/>
      <c r="Y1116" s="591">
        <f t="shared" si="560"/>
        <v>0</v>
      </c>
      <c r="Z1116" s="899">
        <f t="shared" si="560"/>
        <v>0</v>
      </c>
      <c r="AA1116" s="899">
        <f t="shared" si="560"/>
        <v>4805208.43</v>
      </c>
      <c r="AB1116" s="1080">
        <f t="shared" si="553"/>
        <v>0</v>
      </c>
      <c r="AC1116" s="1079">
        <f t="shared" si="554"/>
        <v>0</v>
      </c>
      <c r="AD1116" s="899">
        <f t="shared" si="562"/>
        <v>0</v>
      </c>
      <c r="AE1116" s="903">
        <f t="shared" si="558"/>
        <v>0</v>
      </c>
      <c r="AF1116" s="1080">
        <f t="shared" si="559"/>
        <v>0</v>
      </c>
      <c r="AG1116" s="1081">
        <f t="shared" si="542"/>
        <v>0</v>
      </c>
      <c r="AH1116" s="1079">
        <f t="shared" si="550"/>
        <v>0</v>
      </c>
      <c r="AI1116" s="901">
        <f t="shared" si="561"/>
        <v>0</v>
      </c>
      <c r="AJ1116" s="899">
        <f t="shared" si="561"/>
        <v>0</v>
      </c>
      <c r="AK1116" s="899">
        <f t="shared" si="561"/>
        <v>4892708.41</v>
      </c>
      <c r="AL1116" s="1080">
        <f t="shared" si="555"/>
        <v>0</v>
      </c>
      <c r="AM1116" s="1079">
        <f t="shared" si="556"/>
        <v>0</v>
      </c>
      <c r="AN1116" s="899">
        <f t="shared" si="548"/>
        <v>0</v>
      </c>
      <c r="AO1116" s="899">
        <f t="shared" si="549"/>
        <v>0</v>
      </c>
      <c r="AP1116" s="899">
        <f t="shared" si="557"/>
        <v>0</v>
      </c>
      <c r="AQ1116" s="1081">
        <f t="shared" si="563"/>
        <v>0</v>
      </c>
      <c r="AR1116" s="1079">
        <f t="shared" si="551"/>
        <v>0</v>
      </c>
      <c r="AS1116" s="153"/>
      <c r="AT1116" s="1082"/>
      <c r="AU1116" s="1126"/>
      <c r="AV1116" s="1083" t="str">
        <f t="shared" si="552"/>
        <v>CA</v>
      </c>
      <c r="AW1116" s="1083" t="str">
        <f t="shared" si="552"/>
        <v>CL</v>
      </c>
      <c r="AX1116" s="1083" t="str">
        <f t="shared" si="552"/>
        <v>AIC</v>
      </c>
      <c r="AY1116" s="1083" t="str">
        <f t="shared" si="544"/>
        <v>ERB</v>
      </c>
      <c r="AZ1116" s="1083" t="str">
        <f t="shared" si="544"/>
        <v>GRB</v>
      </c>
      <c r="BA1116" s="1083" t="str">
        <f t="shared" si="544"/>
        <v>Non-Op</v>
      </c>
      <c r="BC1116" s="623"/>
      <c r="BD1116" s="623"/>
      <c r="BF1116" s="623"/>
      <c r="BG1116" s="623"/>
      <c r="BH1116" s="623"/>
      <c r="BI1116" s="623"/>
      <c r="BJ1116" s="623"/>
      <c r="BK1116" s="623"/>
      <c r="BL1116" s="623"/>
      <c r="BN1116" s="634"/>
    </row>
    <row r="1117" spans="1:66" s="638" customFormat="1" ht="12" customHeight="1">
      <c r="A1117" s="643">
        <v>22600083</v>
      </c>
      <c r="B1117" s="644" t="s">
        <v>4322</v>
      </c>
      <c r="C1117" s="634" t="s">
        <v>2336</v>
      </c>
      <c r="D1117" s="635" t="s">
        <v>1381</v>
      </c>
      <c r="E1117" s="635"/>
      <c r="F1117" s="634"/>
      <c r="G1117" s="635"/>
      <c r="H1117" s="1172">
        <v>10628.52</v>
      </c>
      <c r="I1117" s="1172">
        <v>10586.67</v>
      </c>
      <c r="J1117" s="1172">
        <v>10544.82</v>
      </c>
      <c r="K1117" s="1172">
        <v>10502.97</v>
      </c>
      <c r="L1117" s="1172">
        <v>10461.120000000001</v>
      </c>
      <c r="M1117" s="1172">
        <v>10419.27</v>
      </c>
      <c r="N1117" s="1172">
        <v>10377.42</v>
      </c>
      <c r="O1117" s="1172">
        <v>10335.57</v>
      </c>
      <c r="P1117" s="1172">
        <v>10293.719999999999</v>
      </c>
      <c r="Q1117" s="1172">
        <v>10251.870000000001</v>
      </c>
      <c r="R1117" s="1172">
        <v>10210.02</v>
      </c>
      <c r="S1117" s="1172">
        <v>10168.17</v>
      </c>
      <c r="T1117" s="1172">
        <v>10126.32</v>
      </c>
      <c r="U1117" s="567"/>
      <c r="V1117" s="567">
        <f t="shared" si="540"/>
        <v>10377.42</v>
      </c>
      <c r="W1117" s="1084"/>
      <c r="X1117" s="1085"/>
      <c r="Y1117" s="591">
        <f t="shared" si="560"/>
        <v>0</v>
      </c>
      <c r="Z1117" s="899">
        <f t="shared" si="560"/>
        <v>0</v>
      </c>
      <c r="AA1117" s="899">
        <f t="shared" si="560"/>
        <v>10126.32</v>
      </c>
      <c r="AB1117" s="1080">
        <f t="shared" si="553"/>
        <v>0</v>
      </c>
      <c r="AC1117" s="1079">
        <f t="shared" si="554"/>
        <v>0</v>
      </c>
      <c r="AD1117" s="899">
        <f t="shared" si="562"/>
        <v>0</v>
      </c>
      <c r="AE1117" s="903">
        <f t="shared" si="558"/>
        <v>0</v>
      </c>
      <c r="AF1117" s="1080">
        <f t="shared" si="559"/>
        <v>0</v>
      </c>
      <c r="AG1117" s="1081">
        <f t="shared" si="542"/>
        <v>0</v>
      </c>
      <c r="AH1117" s="1079">
        <f t="shared" si="550"/>
        <v>0</v>
      </c>
      <c r="AI1117" s="901">
        <f t="shared" si="561"/>
        <v>0</v>
      </c>
      <c r="AJ1117" s="899">
        <f t="shared" si="561"/>
        <v>0</v>
      </c>
      <c r="AK1117" s="899">
        <f t="shared" si="561"/>
        <v>10377.42</v>
      </c>
      <c r="AL1117" s="1080">
        <f t="shared" si="555"/>
        <v>0</v>
      </c>
      <c r="AM1117" s="1079">
        <f t="shared" si="556"/>
        <v>0</v>
      </c>
      <c r="AN1117" s="899">
        <f t="shared" si="548"/>
        <v>0</v>
      </c>
      <c r="AO1117" s="899">
        <f t="shared" si="549"/>
        <v>0</v>
      </c>
      <c r="AP1117" s="899">
        <f t="shared" si="557"/>
        <v>0</v>
      </c>
      <c r="AQ1117" s="1081">
        <f t="shared" si="563"/>
        <v>0</v>
      </c>
      <c r="AR1117" s="1079">
        <f t="shared" si="551"/>
        <v>0</v>
      </c>
      <c r="AS1117" s="153"/>
      <c r="AT1117" s="1082"/>
      <c r="AU1117" s="1126"/>
      <c r="AV1117" s="1083" t="str">
        <f t="shared" si="552"/>
        <v>CA</v>
      </c>
      <c r="AW1117" s="1083" t="str">
        <f t="shared" si="552"/>
        <v>CL</v>
      </c>
      <c r="AX1117" s="1083" t="str">
        <f t="shared" si="552"/>
        <v>AIC</v>
      </c>
      <c r="AY1117" s="1083" t="str">
        <f t="shared" si="544"/>
        <v>ERB</v>
      </c>
      <c r="AZ1117" s="1083" t="str">
        <f t="shared" si="544"/>
        <v>GRB</v>
      </c>
      <c r="BA1117" s="1083" t="str">
        <f t="shared" si="544"/>
        <v>Non-Op</v>
      </c>
      <c r="BC1117" s="623"/>
      <c r="BD1117" s="623"/>
      <c r="BF1117" s="623"/>
      <c r="BG1117" s="623"/>
      <c r="BH1117" s="623"/>
      <c r="BI1117" s="623"/>
      <c r="BJ1117" s="623"/>
      <c r="BK1117" s="623"/>
      <c r="BL1117" s="623"/>
      <c r="BN1117" s="634"/>
    </row>
    <row r="1118" spans="1:66" s="638" customFormat="1" ht="12" customHeight="1">
      <c r="A1118" s="643">
        <v>22600093</v>
      </c>
      <c r="B1118" s="644" t="s">
        <v>4323</v>
      </c>
      <c r="C1118" s="634" t="s">
        <v>2337</v>
      </c>
      <c r="D1118" s="635" t="s">
        <v>1381</v>
      </c>
      <c r="E1118" s="635"/>
      <c r="F1118" s="634"/>
      <c r="G1118" s="635"/>
      <c r="H1118" s="1171">
        <v>1619427.08</v>
      </c>
      <c r="I1118" s="1171">
        <v>1614114.58</v>
      </c>
      <c r="J1118" s="1171">
        <v>1608802.08</v>
      </c>
      <c r="K1118" s="1171">
        <v>1603489.58</v>
      </c>
      <c r="L1118" s="1171">
        <v>1598177.08</v>
      </c>
      <c r="M1118" s="1171">
        <v>1592864.58</v>
      </c>
      <c r="N1118" s="1171">
        <v>1587552.08</v>
      </c>
      <c r="O1118" s="1171">
        <v>1582239.58</v>
      </c>
      <c r="P1118" s="1171">
        <v>1576927.08</v>
      </c>
      <c r="Q1118" s="1171">
        <v>1571614.58</v>
      </c>
      <c r="R1118" s="1171">
        <v>1566302.08</v>
      </c>
      <c r="S1118" s="1171">
        <v>1560989.58</v>
      </c>
      <c r="T1118" s="1171">
        <v>1555677.08</v>
      </c>
      <c r="U1118" s="567"/>
      <c r="V1118" s="567">
        <f t="shared" si="540"/>
        <v>1587552.08</v>
      </c>
      <c r="W1118" s="1084"/>
      <c r="X1118" s="1085"/>
      <c r="Y1118" s="591">
        <f t="shared" si="560"/>
        <v>0</v>
      </c>
      <c r="Z1118" s="899">
        <f t="shared" si="560"/>
        <v>0</v>
      </c>
      <c r="AA1118" s="899">
        <f t="shared" si="560"/>
        <v>1555677.08</v>
      </c>
      <c r="AB1118" s="1080">
        <f t="shared" si="553"/>
        <v>0</v>
      </c>
      <c r="AC1118" s="1079">
        <f t="shared" si="554"/>
        <v>0</v>
      </c>
      <c r="AD1118" s="899">
        <f t="shared" si="562"/>
        <v>0</v>
      </c>
      <c r="AE1118" s="903">
        <f t="shared" si="558"/>
        <v>0</v>
      </c>
      <c r="AF1118" s="1080">
        <f t="shared" si="559"/>
        <v>0</v>
      </c>
      <c r="AG1118" s="1081">
        <f t="shared" si="542"/>
        <v>0</v>
      </c>
      <c r="AH1118" s="1079">
        <f t="shared" si="550"/>
        <v>0</v>
      </c>
      <c r="AI1118" s="901">
        <f t="shared" si="561"/>
        <v>0</v>
      </c>
      <c r="AJ1118" s="899">
        <f t="shared" si="561"/>
        <v>0</v>
      </c>
      <c r="AK1118" s="899">
        <f t="shared" si="561"/>
        <v>1587552.08</v>
      </c>
      <c r="AL1118" s="1080">
        <f t="shared" si="555"/>
        <v>0</v>
      </c>
      <c r="AM1118" s="1079">
        <f t="shared" si="556"/>
        <v>0</v>
      </c>
      <c r="AN1118" s="899">
        <f t="shared" si="548"/>
        <v>0</v>
      </c>
      <c r="AO1118" s="899">
        <f t="shared" si="549"/>
        <v>0</v>
      </c>
      <c r="AP1118" s="899">
        <f t="shared" si="557"/>
        <v>0</v>
      </c>
      <c r="AQ1118" s="1081">
        <f t="shared" si="563"/>
        <v>0</v>
      </c>
      <c r="AR1118" s="1079">
        <f t="shared" si="551"/>
        <v>0</v>
      </c>
      <c r="AS1118" s="153"/>
      <c r="AT1118" s="1082" t="s">
        <v>2769</v>
      </c>
      <c r="AU1118" s="1126"/>
      <c r="AV1118" s="1083" t="str">
        <f t="shared" si="552"/>
        <v>CA</v>
      </c>
      <c r="AW1118" s="1083" t="str">
        <f t="shared" si="552"/>
        <v>CL</v>
      </c>
      <c r="AX1118" s="1083" t="str">
        <f t="shared" si="552"/>
        <v>AIC</v>
      </c>
      <c r="AY1118" s="1083" t="str">
        <f t="shared" si="544"/>
        <v>ERB</v>
      </c>
      <c r="AZ1118" s="1083" t="str">
        <f t="shared" si="544"/>
        <v>GRB</v>
      </c>
      <c r="BA1118" s="1083" t="str">
        <f t="shared" si="544"/>
        <v>Non-Op</v>
      </c>
      <c r="BC1118" s="623"/>
      <c r="BD1118" s="623"/>
      <c r="BF1118" s="623"/>
      <c r="BG1118" s="623"/>
      <c r="BH1118" s="623"/>
      <c r="BI1118" s="623"/>
      <c r="BJ1118" s="623"/>
      <c r="BK1118" s="623"/>
      <c r="BL1118" s="623"/>
      <c r="BN1118" s="634"/>
    </row>
    <row r="1119" spans="1:66" s="638" customFormat="1" ht="12" customHeight="1">
      <c r="A1119" s="643" t="s">
        <v>2910</v>
      </c>
      <c r="B1119" s="644" t="s">
        <v>2910</v>
      </c>
      <c r="C1119" s="634" t="s">
        <v>3015</v>
      </c>
      <c r="D1119" s="635" t="s">
        <v>1381</v>
      </c>
      <c r="E1119" s="635"/>
      <c r="F1119" s="683">
        <v>43678</v>
      </c>
      <c r="G1119" s="635"/>
      <c r="H1119" s="1170">
        <v>6753875</v>
      </c>
      <c r="I1119" s="1170">
        <v>6734850</v>
      </c>
      <c r="J1119" s="1170">
        <v>6715825</v>
      </c>
      <c r="K1119" s="1170">
        <v>6696800</v>
      </c>
      <c r="L1119" s="1170">
        <v>6677775</v>
      </c>
      <c r="M1119" s="1170">
        <v>6658750</v>
      </c>
      <c r="N1119" s="1170">
        <v>6639725</v>
      </c>
      <c r="O1119" s="1170">
        <v>6620700</v>
      </c>
      <c r="P1119" s="1170">
        <v>6601675</v>
      </c>
      <c r="Q1119" s="1170">
        <v>6582650</v>
      </c>
      <c r="R1119" s="1170">
        <v>6563625</v>
      </c>
      <c r="S1119" s="1170">
        <v>6544600</v>
      </c>
      <c r="T1119" s="1170">
        <v>6525575</v>
      </c>
      <c r="U1119" s="567"/>
      <c r="V1119" s="607">
        <f t="shared" si="540"/>
        <v>6639725</v>
      </c>
      <c r="W1119" s="1092"/>
      <c r="X1119" s="1093"/>
      <c r="Y1119" s="591">
        <f t="shared" si="560"/>
        <v>0</v>
      </c>
      <c r="Z1119" s="899">
        <f t="shared" si="560"/>
        <v>0</v>
      </c>
      <c r="AA1119" s="899">
        <f t="shared" si="560"/>
        <v>6525575</v>
      </c>
      <c r="AB1119" s="1080">
        <f t="shared" si="553"/>
        <v>0</v>
      </c>
      <c r="AC1119" s="1079">
        <f t="shared" si="554"/>
        <v>0</v>
      </c>
      <c r="AD1119" s="899">
        <f t="shared" si="562"/>
        <v>0</v>
      </c>
      <c r="AE1119" s="903">
        <f t="shared" si="558"/>
        <v>0</v>
      </c>
      <c r="AF1119" s="1080">
        <f t="shared" si="559"/>
        <v>0</v>
      </c>
      <c r="AG1119" s="1081">
        <f t="shared" si="542"/>
        <v>0</v>
      </c>
      <c r="AH1119" s="1079">
        <f t="shared" si="550"/>
        <v>0</v>
      </c>
      <c r="AI1119" s="901">
        <f t="shared" si="561"/>
        <v>0</v>
      </c>
      <c r="AJ1119" s="899">
        <f t="shared" si="561"/>
        <v>0</v>
      </c>
      <c r="AK1119" s="899">
        <f t="shared" si="561"/>
        <v>6639725</v>
      </c>
      <c r="AL1119" s="1080">
        <f t="shared" si="555"/>
        <v>0</v>
      </c>
      <c r="AM1119" s="1079">
        <f t="shared" si="556"/>
        <v>0</v>
      </c>
      <c r="AN1119" s="899">
        <f t="shared" si="548"/>
        <v>0</v>
      </c>
      <c r="AO1119" s="899">
        <f t="shared" si="549"/>
        <v>0</v>
      </c>
      <c r="AP1119" s="899">
        <f t="shared" si="557"/>
        <v>0</v>
      </c>
      <c r="AQ1119" s="1081">
        <f t="shared" ref="AQ1119" si="564">SUM(AN1119:AP1119)</f>
        <v>0</v>
      </c>
      <c r="AR1119" s="1079">
        <f t="shared" si="551"/>
        <v>0</v>
      </c>
      <c r="AS1119" s="153"/>
      <c r="AT1119" s="1082" t="s">
        <v>3055</v>
      </c>
      <c r="AU1119" s="1126"/>
      <c r="AV1119" s="1083" t="str">
        <f t="shared" si="552"/>
        <v>CA</v>
      </c>
      <c r="AW1119" s="1083" t="str">
        <f t="shared" si="552"/>
        <v>CL</v>
      </c>
      <c r="AX1119" s="1083" t="str">
        <f t="shared" si="552"/>
        <v>AIC</v>
      </c>
      <c r="AY1119" s="1083" t="str">
        <f t="shared" si="544"/>
        <v>ERB</v>
      </c>
      <c r="AZ1119" s="1083" t="str">
        <f t="shared" si="544"/>
        <v>GRB</v>
      </c>
      <c r="BA1119" s="1083" t="str">
        <f t="shared" si="544"/>
        <v>Non-Op</v>
      </c>
      <c r="BC1119" s="623"/>
      <c r="BD1119" s="623"/>
      <c r="BF1119" s="623"/>
      <c r="BG1119" s="623"/>
      <c r="BH1119" s="623"/>
      <c r="BI1119" s="623"/>
      <c r="BJ1119" s="623"/>
      <c r="BK1119" s="623"/>
      <c r="BL1119" s="623"/>
      <c r="BN1119" s="634"/>
    </row>
    <row r="1120" spans="1:66" s="638" customFormat="1" ht="12" customHeight="1">
      <c r="A1120" s="643">
        <v>22700013</v>
      </c>
      <c r="B1120" s="644" t="s">
        <v>4324</v>
      </c>
      <c r="C1120" s="634" t="s">
        <v>2338</v>
      </c>
      <c r="D1120" s="635" t="s">
        <v>1384</v>
      </c>
      <c r="E1120" s="635"/>
      <c r="F1120" s="683">
        <v>43070</v>
      </c>
      <c r="G1120" s="635"/>
      <c r="H1120" s="1168">
        <v>0</v>
      </c>
      <c r="I1120" s="1168">
        <v>0</v>
      </c>
      <c r="J1120" s="1168">
        <v>0</v>
      </c>
      <c r="K1120" s="1168">
        <v>0</v>
      </c>
      <c r="L1120" s="1168">
        <v>0</v>
      </c>
      <c r="M1120" s="1168">
        <v>0</v>
      </c>
      <c r="N1120" s="1168">
        <v>0</v>
      </c>
      <c r="O1120" s="1168">
        <v>0</v>
      </c>
      <c r="P1120" s="1168">
        <v>0</v>
      </c>
      <c r="Q1120" s="1168">
        <v>0</v>
      </c>
      <c r="R1120" s="1168">
        <v>0</v>
      </c>
      <c r="S1120" s="1168">
        <v>0</v>
      </c>
      <c r="T1120" s="1168">
        <v>0</v>
      </c>
      <c r="U1120" s="567"/>
      <c r="V1120" s="569">
        <f t="shared" si="540"/>
        <v>0</v>
      </c>
      <c r="W1120" s="1090"/>
      <c r="X1120" s="1091"/>
      <c r="Y1120" s="591">
        <f t="shared" si="560"/>
        <v>0</v>
      </c>
      <c r="Z1120" s="899">
        <f t="shared" si="560"/>
        <v>0</v>
      </c>
      <c r="AA1120" s="899">
        <f t="shared" si="560"/>
        <v>0</v>
      </c>
      <c r="AB1120" s="1080">
        <f t="shared" si="553"/>
        <v>0</v>
      </c>
      <c r="AC1120" s="1079">
        <f t="shared" si="554"/>
        <v>0</v>
      </c>
      <c r="AD1120" s="899">
        <f t="shared" si="562"/>
        <v>0</v>
      </c>
      <c r="AE1120" s="903">
        <f t="shared" si="558"/>
        <v>0</v>
      </c>
      <c r="AF1120" s="1080">
        <f t="shared" si="559"/>
        <v>0</v>
      </c>
      <c r="AG1120" s="1081">
        <f t="shared" si="542"/>
        <v>0</v>
      </c>
      <c r="AH1120" s="1079">
        <f t="shared" si="550"/>
        <v>0</v>
      </c>
      <c r="AI1120" s="901">
        <f t="shared" si="561"/>
        <v>0</v>
      </c>
      <c r="AJ1120" s="899">
        <f t="shared" si="561"/>
        <v>0</v>
      </c>
      <c r="AK1120" s="899">
        <f t="shared" si="561"/>
        <v>0</v>
      </c>
      <c r="AL1120" s="1080">
        <f t="shared" si="555"/>
        <v>0</v>
      </c>
      <c r="AM1120" s="1079">
        <f t="shared" si="556"/>
        <v>0</v>
      </c>
      <c r="AN1120" s="899">
        <f t="shared" si="548"/>
        <v>0</v>
      </c>
      <c r="AO1120" s="899">
        <f t="shared" si="549"/>
        <v>0</v>
      </c>
      <c r="AP1120" s="899">
        <f t="shared" si="557"/>
        <v>0</v>
      </c>
      <c r="AQ1120" s="1081">
        <f t="shared" si="563"/>
        <v>0</v>
      </c>
      <c r="AR1120" s="1079">
        <f t="shared" si="551"/>
        <v>0</v>
      </c>
      <c r="AS1120" s="153"/>
      <c r="AT1120" s="1082"/>
      <c r="AU1120" s="1126"/>
      <c r="AV1120" s="1083" t="str">
        <f t="shared" si="552"/>
        <v>CA</v>
      </c>
      <c r="AW1120" s="1083" t="str">
        <f t="shared" si="552"/>
        <v>CL</v>
      </c>
      <c r="AX1120" s="1083" t="str">
        <f t="shared" si="552"/>
        <v>AIC</v>
      </c>
      <c r="AY1120" s="1083" t="str">
        <f t="shared" si="544"/>
        <v>ERB</v>
      </c>
      <c r="AZ1120" s="1083" t="str">
        <f t="shared" si="544"/>
        <v>GRB</v>
      </c>
      <c r="BA1120" s="1083" t="str">
        <f t="shared" si="544"/>
        <v>Non-Op</v>
      </c>
      <c r="BC1120" s="623"/>
      <c r="BD1120" s="623"/>
      <c r="BF1120" s="623"/>
      <c r="BG1120" s="623"/>
      <c r="BH1120" s="623"/>
      <c r="BI1120" s="623"/>
      <c r="BJ1120" s="623"/>
      <c r="BK1120" s="623"/>
      <c r="BL1120" s="623"/>
      <c r="BN1120" s="634"/>
    </row>
    <row r="1121" spans="1:66" s="638" customFormat="1" ht="12" customHeight="1">
      <c r="A1121" s="643" t="s">
        <v>2911</v>
      </c>
      <c r="B1121" s="644" t="s">
        <v>2911</v>
      </c>
      <c r="C1121" s="634" t="s">
        <v>3016</v>
      </c>
      <c r="D1121" s="635" t="s">
        <v>1384</v>
      </c>
      <c r="E1121" s="635"/>
      <c r="F1121" s="683">
        <v>43466</v>
      </c>
      <c r="G1121" s="635"/>
      <c r="H1121" s="1170">
        <v>-811297.48</v>
      </c>
      <c r="I1121" s="1170">
        <v>-759707.3</v>
      </c>
      <c r="J1121" s="1170">
        <v>-707990.19</v>
      </c>
      <c r="K1121" s="1170">
        <v>-656144.18000000005</v>
      </c>
      <c r="L1121" s="1170">
        <v>-604170.87</v>
      </c>
      <c r="M1121" s="1170">
        <v>-552067.34</v>
      </c>
      <c r="N1121" s="1170">
        <v>-519199.97</v>
      </c>
      <c r="O1121" s="1170">
        <v>-486251.06</v>
      </c>
      <c r="P1121" s="1170">
        <v>-453220.47</v>
      </c>
      <c r="Q1121" s="1170">
        <v>-420107.91</v>
      </c>
      <c r="R1121" s="1170">
        <v>-386912.88</v>
      </c>
      <c r="S1121" s="1170">
        <v>-353635.26</v>
      </c>
      <c r="T1121" s="1170">
        <v>-320275.37</v>
      </c>
      <c r="U1121" s="567"/>
      <c r="V1121" s="606">
        <f t="shared" si="540"/>
        <v>-538766.15458333318</v>
      </c>
      <c r="W1121" s="1088"/>
      <c r="X1121" s="1089"/>
      <c r="Y1121" s="591">
        <f t="shared" si="560"/>
        <v>0</v>
      </c>
      <c r="Z1121" s="899">
        <f t="shared" si="560"/>
        <v>0</v>
      </c>
      <c r="AA1121" s="899">
        <f t="shared" si="560"/>
        <v>0</v>
      </c>
      <c r="AB1121" s="1080">
        <f t="shared" si="553"/>
        <v>-320275.37</v>
      </c>
      <c r="AC1121" s="1079">
        <f t="shared" si="554"/>
        <v>0</v>
      </c>
      <c r="AD1121" s="899">
        <f t="shared" si="562"/>
        <v>0</v>
      </c>
      <c r="AE1121" s="903">
        <f t="shared" si="558"/>
        <v>0</v>
      </c>
      <c r="AF1121" s="1080">
        <f t="shared" si="559"/>
        <v>-320275.37</v>
      </c>
      <c r="AG1121" s="1081">
        <f t="shared" si="542"/>
        <v>-320275.37</v>
      </c>
      <c r="AH1121" s="1079">
        <f t="shared" si="550"/>
        <v>0</v>
      </c>
      <c r="AI1121" s="901">
        <f t="shared" si="561"/>
        <v>0</v>
      </c>
      <c r="AJ1121" s="899">
        <f t="shared" si="561"/>
        <v>0</v>
      </c>
      <c r="AK1121" s="899">
        <f t="shared" si="561"/>
        <v>0</v>
      </c>
      <c r="AL1121" s="1080">
        <f t="shared" si="555"/>
        <v>-538766.15458333318</v>
      </c>
      <c r="AM1121" s="1079">
        <f t="shared" si="556"/>
        <v>0</v>
      </c>
      <c r="AN1121" s="899">
        <f t="shared" si="548"/>
        <v>0</v>
      </c>
      <c r="AO1121" s="899">
        <f t="shared" si="549"/>
        <v>0</v>
      </c>
      <c r="AP1121" s="899">
        <f t="shared" si="557"/>
        <v>-538766.15458333318</v>
      </c>
      <c r="AQ1121" s="1081">
        <f t="shared" ref="AQ1121" si="565">SUM(AN1121:AP1121)</f>
        <v>-538766.15458333318</v>
      </c>
      <c r="AR1121" s="1079">
        <f t="shared" si="551"/>
        <v>0</v>
      </c>
      <c r="AS1121" s="153"/>
      <c r="AT1121" s="1082"/>
      <c r="AU1121" s="1126"/>
      <c r="AV1121" s="1083" t="str">
        <f t="shared" si="552"/>
        <v>CA</v>
      </c>
      <c r="AW1121" s="1083" t="str">
        <f t="shared" si="552"/>
        <v>CL</v>
      </c>
      <c r="AX1121" s="1083" t="str">
        <f t="shared" si="552"/>
        <v>AIC</v>
      </c>
      <c r="AY1121" s="1083" t="str">
        <f t="shared" si="544"/>
        <v>ERB</v>
      </c>
      <c r="AZ1121" s="1083" t="str">
        <f t="shared" si="544"/>
        <v>GRB</v>
      </c>
      <c r="BA1121" s="1083" t="str">
        <f t="shared" si="544"/>
        <v>Non-Op</v>
      </c>
      <c r="BC1121" s="623"/>
      <c r="BD1121" s="623"/>
      <c r="BF1121" s="623"/>
      <c r="BG1121" s="623"/>
      <c r="BH1121" s="623"/>
      <c r="BI1121" s="623"/>
      <c r="BJ1121" s="623"/>
      <c r="BK1121" s="623"/>
      <c r="BL1121" s="623"/>
      <c r="BN1121" s="634"/>
    </row>
    <row r="1122" spans="1:66" s="638" customFormat="1" ht="12" customHeight="1">
      <c r="A1122" s="643">
        <v>22820011</v>
      </c>
      <c r="B1122" s="644" t="s">
        <v>4325</v>
      </c>
      <c r="C1122" s="634" t="s">
        <v>2339</v>
      </c>
      <c r="D1122" s="635" t="s">
        <v>3099</v>
      </c>
      <c r="E1122" s="635"/>
      <c r="F1122" s="634"/>
      <c r="G1122" s="635"/>
      <c r="H1122" s="1168">
        <v>-1504250</v>
      </c>
      <c r="I1122" s="1168">
        <v>-1504250</v>
      </c>
      <c r="J1122" s="1168">
        <v>-1504250</v>
      </c>
      <c r="K1122" s="1168">
        <v>-514250</v>
      </c>
      <c r="L1122" s="1168">
        <v>-514250</v>
      </c>
      <c r="M1122" s="1168">
        <v>-514250</v>
      </c>
      <c r="N1122" s="1168">
        <v>-515000</v>
      </c>
      <c r="O1122" s="1168">
        <v>-515000</v>
      </c>
      <c r="P1122" s="1168">
        <v>-515000</v>
      </c>
      <c r="Q1122" s="1168">
        <v>-515000</v>
      </c>
      <c r="R1122" s="1168">
        <v>-515000</v>
      </c>
      <c r="S1122" s="1168">
        <v>-515000</v>
      </c>
      <c r="T1122" s="1168">
        <v>-515000</v>
      </c>
      <c r="U1122" s="567"/>
      <c r="V1122" s="567">
        <f t="shared" si="540"/>
        <v>-720906.25</v>
      </c>
      <c r="W1122" s="1084"/>
      <c r="X1122" s="1085"/>
      <c r="Y1122" s="591">
        <f t="shared" ref="Y1122:AA1141" si="566">IF($D1122=Y$5,$T1122,0)</f>
        <v>0</v>
      </c>
      <c r="Z1122" s="899">
        <f t="shared" si="566"/>
        <v>-515000</v>
      </c>
      <c r="AA1122" s="899">
        <f t="shared" si="566"/>
        <v>0</v>
      </c>
      <c r="AB1122" s="1080">
        <f t="shared" si="553"/>
        <v>0</v>
      </c>
      <c r="AC1122" s="1079">
        <f t="shared" si="554"/>
        <v>0</v>
      </c>
      <c r="AD1122" s="899">
        <f t="shared" si="562"/>
        <v>0</v>
      </c>
      <c r="AE1122" s="903">
        <f t="shared" si="558"/>
        <v>0</v>
      </c>
      <c r="AF1122" s="1080">
        <f t="shared" si="559"/>
        <v>0</v>
      </c>
      <c r="AG1122" s="1081">
        <f t="shared" si="542"/>
        <v>0</v>
      </c>
      <c r="AH1122" s="1079">
        <f t="shared" si="550"/>
        <v>0</v>
      </c>
      <c r="AI1122" s="901">
        <f t="shared" ref="AI1122:AK1141" si="567">IF($D1122=AI$5,$V1122,0)</f>
        <v>0</v>
      </c>
      <c r="AJ1122" s="899">
        <f t="shared" si="567"/>
        <v>-720906.25</v>
      </c>
      <c r="AK1122" s="899">
        <f t="shared" si="567"/>
        <v>0</v>
      </c>
      <c r="AL1122" s="1080">
        <f t="shared" si="555"/>
        <v>0</v>
      </c>
      <c r="AM1122" s="1079">
        <f t="shared" si="556"/>
        <v>0</v>
      </c>
      <c r="AN1122" s="899">
        <f t="shared" si="548"/>
        <v>0</v>
      </c>
      <c r="AO1122" s="899">
        <f t="shared" si="549"/>
        <v>0</v>
      </c>
      <c r="AP1122" s="899">
        <f t="shared" si="557"/>
        <v>0</v>
      </c>
      <c r="AQ1122" s="1081">
        <f t="shared" si="563"/>
        <v>0</v>
      </c>
      <c r="AR1122" s="1079">
        <f t="shared" si="551"/>
        <v>0</v>
      </c>
      <c r="AS1122" s="153"/>
      <c r="AT1122" s="1082"/>
      <c r="AU1122" s="1126"/>
      <c r="AV1122" s="1083" t="str">
        <f t="shared" si="552"/>
        <v>CA</v>
      </c>
      <c r="AW1122" s="1083" t="str">
        <f t="shared" si="552"/>
        <v>CL</v>
      </c>
      <c r="AX1122" s="1083" t="str">
        <f t="shared" si="552"/>
        <v>AIC</v>
      </c>
      <c r="AY1122" s="1083" t="str">
        <f t="shared" si="544"/>
        <v>ERB</v>
      </c>
      <c r="AZ1122" s="1083" t="str">
        <f t="shared" si="544"/>
        <v>GRB</v>
      </c>
      <c r="BA1122" s="1083" t="str">
        <f t="shared" si="544"/>
        <v>Non-Op</v>
      </c>
      <c r="BC1122" s="623"/>
      <c r="BD1122" s="623"/>
      <c r="BF1122" s="623"/>
      <c r="BG1122" s="623"/>
      <c r="BH1122" s="623"/>
      <c r="BI1122" s="623"/>
      <c r="BJ1122" s="623"/>
      <c r="BK1122" s="623"/>
      <c r="BL1122" s="623"/>
      <c r="BN1122" s="634"/>
    </row>
    <row r="1123" spans="1:66" s="638" customFormat="1" ht="12" customHeight="1">
      <c r="A1123" s="643" t="s">
        <v>2340</v>
      </c>
      <c r="B1123" s="644" t="s">
        <v>2340</v>
      </c>
      <c r="C1123" s="634" t="s">
        <v>2341</v>
      </c>
      <c r="D1123" s="635" t="s">
        <v>3099</v>
      </c>
      <c r="E1123" s="635"/>
      <c r="F1123" s="683">
        <v>43344</v>
      </c>
      <c r="G1123" s="635"/>
      <c r="H1123" s="1168">
        <v>75000</v>
      </c>
      <c r="I1123" s="1168">
        <v>75000</v>
      </c>
      <c r="J1123" s="1168">
        <v>75000</v>
      </c>
      <c r="K1123" s="1168">
        <v>70000</v>
      </c>
      <c r="L1123" s="1168">
        <v>70000</v>
      </c>
      <c r="M1123" s="1168">
        <v>70000</v>
      </c>
      <c r="N1123" s="1168">
        <v>70000</v>
      </c>
      <c r="O1123" s="1168">
        <v>70000</v>
      </c>
      <c r="P1123" s="1168">
        <v>70000</v>
      </c>
      <c r="Q1123" s="1168">
        <v>85000</v>
      </c>
      <c r="R1123" s="1168">
        <v>85000</v>
      </c>
      <c r="S1123" s="1168">
        <v>85000</v>
      </c>
      <c r="T1123" s="1168">
        <v>85000</v>
      </c>
      <c r="U1123" s="567"/>
      <c r="V1123" s="606">
        <f t="shared" si="540"/>
        <v>75416.666666666672</v>
      </c>
      <c r="W1123" s="1088"/>
      <c r="X1123" s="1089"/>
      <c r="Y1123" s="591">
        <f t="shared" si="566"/>
        <v>0</v>
      </c>
      <c r="Z1123" s="899">
        <f t="shared" si="566"/>
        <v>85000</v>
      </c>
      <c r="AA1123" s="899">
        <f t="shared" si="566"/>
        <v>0</v>
      </c>
      <c r="AB1123" s="1080">
        <f t="shared" si="553"/>
        <v>0</v>
      </c>
      <c r="AC1123" s="1079">
        <f t="shared" si="554"/>
        <v>0</v>
      </c>
      <c r="AD1123" s="899">
        <f t="shared" si="562"/>
        <v>0</v>
      </c>
      <c r="AE1123" s="903">
        <f t="shared" si="558"/>
        <v>0</v>
      </c>
      <c r="AF1123" s="1080">
        <f t="shared" si="559"/>
        <v>0</v>
      </c>
      <c r="AG1123" s="1081">
        <f t="shared" si="542"/>
        <v>0</v>
      </c>
      <c r="AH1123" s="1079">
        <f t="shared" si="550"/>
        <v>0</v>
      </c>
      <c r="AI1123" s="901">
        <f t="shared" si="567"/>
        <v>0</v>
      </c>
      <c r="AJ1123" s="899">
        <f t="shared" si="567"/>
        <v>75416.666666666672</v>
      </c>
      <c r="AK1123" s="899">
        <f t="shared" si="567"/>
        <v>0</v>
      </c>
      <c r="AL1123" s="1080">
        <f t="shared" si="555"/>
        <v>0</v>
      </c>
      <c r="AM1123" s="1079">
        <f t="shared" si="556"/>
        <v>0</v>
      </c>
      <c r="AN1123" s="899">
        <f t="shared" si="548"/>
        <v>0</v>
      </c>
      <c r="AO1123" s="899">
        <f t="shared" si="549"/>
        <v>0</v>
      </c>
      <c r="AP1123" s="899">
        <f t="shared" si="557"/>
        <v>0</v>
      </c>
      <c r="AQ1123" s="1081">
        <f t="shared" si="563"/>
        <v>0</v>
      </c>
      <c r="AR1123" s="1079">
        <f t="shared" si="551"/>
        <v>0</v>
      </c>
      <c r="AS1123" s="153"/>
      <c r="AT1123" s="1082" t="s">
        <v>2784</v>
      </c>
      <c r="AU1123" s="1126"/>
      <c r="AV1123" s="1083" t="str">
        <f t="shared" si="552"/>
        <v>CA</v>
      </c>
      <c r="AW1123" s="1083" t="str">
        <f t="shared" si="552"/>
        <v>CL</v>
      </c>
      <c r="AX1123" s="1083" t="str">
        <f t="shared" si="552"/>
        <v>AIC</v>
      </c>
      <c r="AY1123" s="1083" t="str">
        <f t="shared" si="544"/>
        <v>ERB</v>
      </c>
      <c r="AZ1123" s="1083" t="str">
        <f t="shared" si="544"/>
        <v>GRB</v>
      </c>
      <c r="BA1123" s="1083" t="str">
        <f t="shared" si="544"/>
        <v>Non-Op</v>
      </c>
      <c r="BC1123" s="623"/>
      <c r="BD1123" s="623"/>
      <c r="BF1123" s="623"/>
      <c r="BG1123" s="623"/>
      <c r="BH1123" s="623"/>
      <c r="BI1123" s="623"/>
      <c r="BJ1123" s="623"/>
      <c r="BK1123" s="623"/>
      <c r="BL1123" s="623"/>
      <c r="BN1123" s="634"/>
    </row>
    <row r="1124" spans="1:66" s="638" customFormat="1" ht="12" customHeight="1">
      <c r="A1124" s="651">
        <v>22820012</v>
      </c>
      <c r="B1124" s="660" t="s">
        <v>4326</v>
      </c>
      <c r="C1124" s="639" t="s">
        <v>2342</v>
      </c>
      <c r="D1124" s="640" t="s">
        <v>3099</v>
      </c>
      <c r="E1124" s="640"/>
      <c r="F1124" s="639"/>
      <c r="G1124" s="640"/>
      <c r="H1124" s="1168">
        <v>-132250</v>
      </c>
      <c r="I1124" s="1168">
        <v>-132250</v>
      </c>
      <c r="J1124" s="1168">
        <v>-132250</v>
      </c>
      <c r="K1124" s="1168">
        <v>-134250</v>
      </c>
      <c r="L1124" s="1168">
        <v>-134250</v>
      </c>
      <c r="M1124" s="1168">
        <v>-134250</v>
      </c>
      <c r="N1124" s="1168">
        <v>-135000</v>
      </c>
      <c r="O1124" s="1168">
        <v>-135000</v>
      </c>
      <c r="P1124" s="1168">
        <v>-135000</v>
      </c>
      <c r="Q1124" s="1168">
        <v>-140000</v>
      </c>
      <c r="R1124" s="1168">
        <v>-140000</v>
      </c>
      <c r="S1124" s="1168">
        <v>-140000</v>
      </c>
      <c r="T1124" s="1168">
        <v>-290000</v>
      </c>
      <c r="U1124" s="606"/>
      <c r="V1124" s="567">
        <f t="shared" si="540"/>
        <v>-141947.91666666666</v>
      </c>
      <c r="W1124" s="1084"/>
      <c r="X1124" s="1085"/>
      <c r="Y1124" s="591">
        <f t="shared" si="566"/>
        <v>0</v>
      </c>
      <c r="Z1124" s="899">
        <f t="shared" si="566"/>
        <v>-290000</v>
      </c>
      <c r="AA1124" s="899">
        <f t="shared" si="566"/>
        <v>0</v>
      </c>
      <c r="AB1124" s="1080">
        <f t="shared" si="553"/>
        <v>0</v>
      </c>
      <c r="AC1124" s="1079">
        <f t="shared" si="554"/>
        <v>0</v>
      </c>
      <c r="AD1124" s="899">
        <f t="shared" si="562"/>
        <v>0</v>
      </c>
      <c r="AE1124" s="903">
        <f t="shared" si="558"/>
        <v>0</v>
      </c>
      <c r="AF1124" s="1080">
        <f t="shared" si="559"/>
        <v>0</v>
      </c>
      <c r="AG1124" s="1081">
        <f t="shared" si="542"/>
        <v>0</v>
      </c>
      <c r="AH1124" s="1079">
        <f t="shared" si="550"/>
        <v>0</v>
      </c>
      <c r="AI1124" s="901">
        <f t="shared" si="567"/>
        <v>0</v>
      </c>
      <c r="AJ1124" s="899">
        <f t="shared" si="567"/>
        <v>-141947.91666666666</v>
      </c>
      <c r="AK1124" s="899">
        <f t="shared" si="567"/>
        <v>0</v>
      </c>
      <c r="AL1124" s="1080">
        <f t="shared" si="555"/>
        <v>0</v>
      </c>
      <c r="AM1124" s="1079">
        <f t="shared" si="556"/>
        <v>0</v>
      </c>
      <c r="AN1124" s="899">
        <f t="shared" si="548"/>
        <v>0</v>
      </c>
      <c r="AO1124" s="899">
        <f t="shared" si="549"/>
        <v>0</v>
      </c>
      <c r="AP1124" s="899">
        <f t="shared" si="557"/>
        <v>0</v>
      </c>
      <c r="AQ1124" s="1081">
        <f t="shared" si="563"/>
        <v>0</v>
      </c>
      <c r="AR1124" s="1079">
        <f t="shared" si="551"/>
        <v>0</v>
      </c>
      <c r="AS1124" s="153"/>
      <c r="AT1124" s="1082" t="s">
        <v>2784</v>
      </c>
      <c r="AU1124" s="1126"/>
      <c r="AV1124" s="1083" t="str">
        <f t="shared" si="552"/>
        <v>CA</v>
      </c>
      <c r="AW1124" s="1083" t="str">
        <f t="shared" si="552"/>
        <v>CL</v>
      </c>
      <c r="AX1124" s="1083" t="str">
        <f t="shared" si="552"/>
        <v>AIC</v>
      </c>
      <c r="AY1124" s="1083" t="str">
        <f t="shared" si="544"/>
        <v>ERB</v>
      </c>
      <c r="AZ1124" s="1083" t="str">
        <f t="shared" si="544"/>
        <v>GRB</v>
      </c>
      <c r="BA1124" s="1083" t="str">
        <f t="shared" si="544"/>
        <v>Non-Op</v>
      </c>
      <c r="BC1124" s="623"/>
      <c r="BD1124" s="623"/>
      <c r="BF1124" s="623"/>
      <c r="BG1124" s="623"/>
      <c r="BH1124" s="623"/>
      <c r="BI1124" s="623"/>
      <c r="BJ1124" s="623"/>
      <c r="BK1124" s="623"/>
      <c r="BL1124" s="623"/>
      <c r="BN1124" s="634"/>
    </row>
    <row r="1125" spans="1:66" s="638" customFormat="1" ht="12" customHeight="1">
      <c r="A1125" s="651">
        <v>22830003</v>
      </c>
      <c r="B1125" s="660" t="s">
        <v>4327</v>
      </c>
      <c r="C1125" s="639" t="s">
        <v>2343</v>
      </c>
      <c r="D1125" s="640" t="s">
        <v>1384</v>
      </c>
      <c r="E1125" s="640"/>
      <c r="F1125" s="639"/>
      <c r="G1125" s="640"/>
      <c r="H1125" s="1168">
        <v>-64325541.729999997</v>
      </c>
      <c r="I1125" s="1168">
        <v>-64440950.310000002</v>
      </c>
      <c r="J1125" s="1168">
        <v>-51276878.549999997</v>
      </c>
      <c r="K1125" s="1168">
        <v>-50847210.170000002</v>
      </c>
      <c r="L1125" s="1168">
        <v>-47382510.57</v>
      </c>
      <c r="M1125" s="1168">
        <v>-47800001.25</v>
      </c>
      <c r="N1125" s="1168">
        <v>-47433185.810000002</v>
      </c>
      <c r="O1125" s="1168">
        <v>-47461136.189999998</v>
      </c>
      <c r="P1125" s="1168">
        <v>-47489086.57</v>
      </c>
      <c r="Q1125" s="1168">
        <v>-47516238.109999999</v>
      </c>
      <c r="R1125" s="1168">
        <v>-47543922.210000001</v>
      </c>
      <c r="S1125" s="1168">
        <v>-47572001.210000001</v>
      </c>
      <c r="T1125" s="1168">
        <v>-48295095.539999999</v>
      </c>
      <c r="U1125" s="606"/>
      <c r="V1125" s="567">
        <f t="shared" si="540"/>
        <v>-50256119.965416662</v>
      </c>
      <c r="W1125" s="1084"/>
      <c r="X1125" s="1084"/>
      <c r="Y1125" s="591">
        <f t="shared" si="566"/>
        <v>0</v>
      </c>
      <c r="Z1125" s="899">
        <f t="shared" si="566"/>
        <v>0</v>
      </c>
      <c r="AA1125" s="899">
        <f t="shared" si="566"/>
        <v>0</v>
      </c>
      <c r="AB1125" s="1080">
        <f t="shared" si="553"/>
        <v>-48295095.539999999</v>
      </c>
      <c r="AC1125" s="1079">
        <f t="shared" si="554"/>
        <v>0</v>
      </c>
      <c r="AD1125" s="899">
        <f t="shared" si="562"/>
        <v>0</v>
      </c>
      <c r="AE1125" s="903">
        <f t="shared" si="558"/>
        <v>0</v>
      </c>
      <c r="AF1125" s="1080">
        <f t="shared" si="559"/>
        <v>-48295095.539999999</v>
      </c>
      <c r="AG1125" s="1081">
        <f t="shared" si="542"/>
        <v>-48295095.539999999</v>
      </c>
      <c r="AH1125" s="1079">
        <f t="shared" si="550"/>
        <v>0</v>
      </c>
      <c r="AI1125" s="901">
        <f t="shared" si="567"/>
        <v>0</v>
      </c>
      <c r="AJ1125" s="899">
        <f t="shared" si="567"/>
        <v>0</v>
      </c>
      <c r="AK1125" s="899">
        <f t="shared" si="567"/>
        <v>0</v>
      </c>
      <c r="AL1125" s="1080">
        <f t="shared" si="555"/>
        <v>-50256119.965416662</v>
      </c>
      <c r="AM1125" s="1079">
        <f t="shared" si="556"/>
        <v>0</v>
      </c>
      <c r="AN1125" s="899">
        <f t="shared" si="548"/>
        <v>0</v>
      </c>
      <c r="AO1125" s="899">
        <f t="shared" si="549"/>
        <v>0</v>
      </c>
      <c r="AP1125" s="899">
        <f t="shared" si="557"/>
        <v>-50256119.965416662</v>
      </c>
      <c r="AQ1125" s="1081">
        <f t="shared" si="563"/>
        <v>-50256119.965416662</v>
      </c>
      <c r="AR1125" s="1079">
        <f t="shared" si="551"/>
        <v>0</v>
      </c>
      <c r="AS1125" s="153"/>
      <c r="AT1125" s="1082" t="s">
        <v>2788</v>
      </c>
      <c r="AU1125" s="1126"/>
      <c r="AV1125" s="1083" t="str">
        <f t="shared" si="552"/>
        <v>CA</v>
      </c>
      <c r="AW1125" s="1083" t="str">
        <f t="shared" si="552"/>
        <v>CL</v>
      </c>
      <c r="AX1125" s="1083" t="str">
        <f t="shared" si="552"/>
        <v>AIC</v>
      </c>
      <c r="AY1125" s="1083" t="str">
        <f t="shared" si="544"/>
        <v>ERB</v>
      </c>
      <c r="AZ1125" s="1083" t="str">
        <f t="shared" si="544"/>
        <v>GRB</v>
      </c>
      <c r="BA1125" s="1083" t="str">
        <f t="shared" si="544"/>
        <v>Non-Op</v>
      </c>
      <c r="BC1125" s="623"/>
      <c r="BD1125" s="623"/>
      <c r="BF1125" s="623"/>
      <c r="BG1125" s="623"/>
      <c r="BH1125" s="623"/>
      <c r="BI1125" s="623"/>
      <c r="BJ1125" s="623"/>
      <c r="BK1125" s="623"/>
      <c r="BL1125" s="623"/>
      <c r="BN1125" s="634"/>
    </row>
    <row r="1126" spans="1:66" s="638" customFormat="1" ht="12" customHeight="1">
      <c r="A1126" s="643">
        <v>22830013</v>
      </c>
      <c r="B1126" s="644" t="s">
        <v>4328</v>
      </c>
      <c r="C1126" s="634" t="s">
        <v>2344</v>
      </c>
      <c r="D1126" s="635" t="s">
        <v>1384</v>
      </c>
      <c r="E1126" s="635"/>
      <c r="F1126" s="634"/>
      <c r="G1126" s="635"/>
      <c r="H1126" s="1168">
        <v>-4012579.65</v>
      </c>
      <c r="I1126" s="1168">
        <v>-3989960.64</v>
      </c>
      <c r="J1126" s="1168">
        <v>-3985723.76</v>
      </c>
      <c r="K1126" s="1168">
        <v>-3944970.27</v>
      </c>
      <c r="L1126" s="1168">
        <v>-4110475.91</v>
      </c>
      <c r="M1126" s="1168">
        <v>-4087715.23</v>
      </c>
      <c r="N1126" s="1168">
        <v>-4066200.71</v>
      </c>
      <c r="O1126" s="1168">
        <v>-4076522.01</v>
      </c>
      <c r="P1126" s="1168">
        <v>-4055677.77</v>
      </c>
      <c r="Q1126" s="1168">
        <v>-4035256.61</v>
      </c>
      <c r="R1126" s="1168">
        <v>-4015711.26</v>
      </c>
      <c r="S1126" s="1168">
        <v>-4011069.37</v>
      </c>
      <c r="T1126" s="1168">
        <v>-4643231.1900000004</v>
      </c>
      <c r="U1126" s="567"/>
      <c r="V1126" s="567">
        <f t="shared" ref="V1126:V1190" si="568">(H1126+T1126+SUM(I1126:S1126)*2)/24</f>
        <v>-4058932.4133333336</v>
      </c>
      <c r="W1126" s="1084"/>
      <c r="X1126" s="1084"/>
      <c r="Y1126" s="591">
        <f t="shared" si="566"/>
        <v>0</v>
      </c>
      <c r="Z1126" s="899">
        <f t="shared" si="566"/>
        <v>0</v>
      </c>
      <c r="AA1126" s="899">
        <f t="shared" si="566"/>
        <v>0</v>
      </c>
      <c r="AB1126" s="1080">
        <f t="shared" si="553"/>
        <v>-4643231.1900000004</v>
      </c>
      <c r="AC1126" s="1079">
        <f t="shared" si="554"/>
        <v>0</v>
      </c>
      <c r="AD1126" s="899">
        <f t="shared" si="562"/>
        <v>0</v>
      </c>
      <c r="AE1126" s="903">
        <f t="shared" si="558"/>
        <v>0</v>
      </c>
      <c r="AF1126" s="1080">
        <f t="shared" si="559"/>
        <v>-4643231.1900000004</v>
      </c>
      <c r="AG1126" s="1081">
        <f t="shared" ref="AG1126:AG1190" si="569">SUM(AD1126:AF1126)</f>
        <v>-4643231.1900000004</v>
      </c>
      <c r="AH1126" s="1079">
        <f t="shared" si="550"/>
        <v>0</v>
      </c>
      <c r="AI1126" s="901">
        <f t="shared" si="567"/>
        <v>0</v>
      </c>
      <c r="AJ1126" s="899">
        <f t="shared" si="567"/>
        <v>0</v>
      </c>
      <c r="AK1126" s="899">
        <f t="shared" si="567"/>
        <v>0</v>
      </c>
      <c r="AL1126" s="1080">
        <f t="shared" si="555"/>
        <v>-4058932.4133333336</v>
      </c>
      <c r="AM1126" s="1079">
        <f t="shared" si="556"/>
        <v>0</v>
      </c>
      <c r="AN1126" s="899">
        <f t="shared" si="548"/>
        <v>0</v>
      </c>
      <c r="AO1126" s="899">
        <f t="shared" si="549"/>
        <v>0</v>
      </c>
      <c r="AP1126" s="899">
        <f t="shared" si="557"/>
        <v>-4058932.4133333336</v>
      </c>
      <c r="AQ1126" s="1081">
        <f t="shared" si="563"/>
        <v>-4058932.4133333336</v>
      </c>
      <c r="AR1126" s="1079">
        <f t="shared" si="551"/>
        <v>0</v>
      </c>
      <c r="AS1126" s="153"/>
      <c r="AT1126" s="1082"/>
      <c r="AU1126" s="1126"/>
      <c r="AV1126" s="1083" t="str">
        <f t="shared" si="552"/>
        <v>CA</v>
      </c>
      <c r="AW1126" s="1083" t="str">
        <f t="shared" si="552"/>
        <v>CL</v>
      </c>
      <c r="AX1126" s="1083" t="str">
        <f t="shared" si="552"/>
        <v>AIC</v>
      </c>
      <c r="AY1126" s="1083" t="str">
        <f t="shared" si="544"/>
        <v>ERB</v>
      </c>
      <c r="AZ1126" s="1083" t="str">
        <f t="shared" si="544"/>
        <v>GRB</v>
      </c>
      <c r="BA1126" s="1083" t="str">
        <f t="shared" si="544"/>
        <v>Non-Op</v>
      </c>
      <c r="BC1126" s="623"/>
      <c r="BD1126" s="623"/>
      <c r="BF1126" s="623"/>
      <c r="BG1126" s="623"/>
      <c r="BH1126" s="623"/>
      <c r="BI1126" s="623"/>
      <c r="BJ1126" s="623"/>
      <c r="BK1126" s="623"/>
      <c r="BL1126" s="623"/>
      <c r="BN1126" s="634"/>
    </row>
    <row r="1127" spans="1:66" s="638" customFormat="1" ht="12" customHeight="1">
      <c r="A1127" s="643">
        <v>22830023</v>
      </c>
      <c r="B1127" s="644" t="s">
        <v>4329</v>
      </c>
      <c r="C1127" s="634" t="s">
        <v>2345</v>
      </c>
      <c r="D1127" s="635" t="s">
        <v>1384</v>
      </c>
      <c r="E1127" s="635"/>
      <c r="F1127" s="634"/>
      <c r="G1127" s="635"/>
      <c r="H1127" s="1168">
        <v>-21262507.039999999</v>
      </c>
      <c r="I1127" s="1168">
        <v>-21371023.289999999</v>
      </c>
      <c r="J1127" s="1168">
        <v>-21123007.039999999</v>
      </c>
      <c r="K1127" s="1168">
        <v>-21053257.039999999</v>
      </c>
      <c r="L1127" s="1168">
        <v>-20983507.039999999</v>
      </c>
      <c r="M1127" s="1168">
        <v>-20913757.039999999</v>
      </c>
      <c r="N1127" s="1168">
        <v>-20844007.039999999</v>
      </c>
      <c r="O1127" s="1168">
        <v>-22167770.370000001</v>
      </c>
      <c r="P1127" s="1168">
        <v>-22135052.699999999</v>
      </c>
      <c r="Q1127" s="1168">
        <v>-4102335.03</v>
      </c>
      <c r="R1127" s="1168">
        <v>-4069617.36</v>
      </c>
      <c r="S1127" s="1168">
        <v>-4036899.69</v>
      </c>
      <c r="T1127" s="1168">
        <v>-14728303.039999999</v>
      </c>
      <c r="U1127" s="567"/>
      <c r="V1127" s="567">
        <f t="shared" si="568"/>
        <v>-16732969.889999999</v>
      </c>
      <c r="W1127" s="1084"/>
      <c r="X1127" s="1085"/>
      <c r="Y1127" s="591">
        <f t="shared" si="566"/>
        <v>0</v>
      </c>
      <c r="Z1127" s="899">
        <f t="shared" si="566"/>
        <v>0</v>
      </c>
      <c r="AA1127" s="899">
        <f t="shared" si="566"/>
        <v>0</v>
      </c>
      <c r="AB1127" s="1080">
        <f t="shared" si="553"/>
        <v>-14728303.039999999</v>
      </c>
      <c r="AC1127" s="1079">
        <f t="shared" si="554"/>
        <v>0</v>
      </c>
      <c r="AD1127" s="899">
        <f t="shared" si="562"/>
        <v>0</v>
      </c>
      <c r="AE1127" s="903">
        <f t="shared" si="558"/>
        <v>0</v>
      </c>
      <c r="AF1127" s="1080">
        <f t="shared" si="559"/>
        <v>-14728303.039999999</v>
      </c>
      <c r="AG1127" s="1081">
        <f t="shared" si="569"/>
        <v>-14728303.039999999</v>
      </c>
      <c r="AH1127" s="1079">
        <f t="shared" si="550"/>
        <v>0</v>
      </c>
      <c r="AI1127" s="901">
        <f t="shared" si="567"/>
        <v>0</v>
      </c>
      <c r="AJ1127" s="899">
        <f t="shared" si="567"/>
        <v>0</v>
      </c>
      <c r="AK1127" s="899">
        <f t="shared" si="567"/>
        <v>0</v>
      </c>
      <c r="AL1127" s="1080">
        <f t="shared" si="555"/>
        <v>-16732969.889999999</v>
      </c>
      <c r="AM1127" s="1079">
        <f t="shared" si="556"/>
        <v>0</v>
      </c>
      <c r="AN1127" s="899">
        <f t="shared" si="548"/>
        <v>0</v>
      </c>
      <c r="AO1127" s="899">
        <f t="shared" si="549"/>
        <v>0</v>
      </c>
      <c r="AP1127" s="899">
        <f t="shared" si="557"/>
        <v>-16732969.889999999</v>
      </c>
      <c r="AQ1127" s="1081">
        <f t="shared" si="563"/>
        <v>-16732969.889999999</v>
      </c>
      <c r="AR1127" s="1079">
        <f t="shared" si="551"/>
        <v>0</v>
      </c>
      <c r="AS1127" s="153"/>
      <c r="AT1127" s="1082"/>
      <c r="AU1127" s="1126"/>
      <c r="AV1127" s="1083" t="str">
        <f t="shared" si="552"/>
        <v>CA</v>
      </c>
      <c r="AW1127" s="1083" t="str">
        <f t="shared" si="552"/>
        <v>CL</v>
      </c>
      <c r="AX1127" s="1083" t="str">
        <f t="shared" si="552"/>
        <v>AIC</v>
      </c>
      <c r="AY1127" s="1083" t="str">
        <f t="shared" si="544"/>
        <v>ERB</v>
      </c>
      <c r="AZ1127" s="1083" t="str">
        <f t="shared" si="544"/>
        <v>GRB</v>
      </c>
      <c r="BA1127" s="1083" t="str">
        <f t="shared" si="544"/>
        <v>Non-Op</v>
      </c>
      <c r="BC1127" s="623"/>
      <c r="BD1127" s="623"/>
      <c r="BF1127" s="623"/>
      <c r="BG1127" s="623"/>
      <c r="BH1127" s="623"/>
      <c r="BI1127" s="623"/>
      <c r="BJ1127" s="623"/>
      <c r="BK1127" s="623"/>
      <c r="BL1127" s="623"/>
      <c r="BN1127" s="634"/>
    </row>
    <row r="1128" spans="1:66" s="638" customFormat="1" ht="12" customHeight="1">
      <c r="A1128" s="643">
        <v>22830033</v>
      </c>
      <c r="B1128" s="644" t="s">
        <v>4330</v>
      </c>
      <c r="C1128" s="634" t="s">
        <v>2346</v>
      </c>
      <c r="D1128" s="635" t="s">
        <v>3099</v>
      </c>
      <c r="E1128" s="635"/>
      <c r="F1128" s="634"/>
      <c r="G1128" s="635"/>
      <c r="H1128" s="1168">
        <v>-994788</v>
      </c>
      <c r="I1128" s="1168">
        <v>-1439211</v>
      </c>
      <c r="J1128" s="1168">
        <v>-1366262.82</v>
      </c>
      <c r="K1128" s="1168">
        <v>-578893.27</v>
      </c>
      <c r="L1128" s="1168">
        <v>-747092.43</v>
      </c>
      <c r="M1128" s="1168">
        <v>-663340.5</v>
      </c>
      <c r="N1128" s="1168">
        <v>-616296.71</v>
      </c>
      <c r="O1128" s="1168">
        <v>-596268.56000000006</v>
      </c>
      <c r="P1128" s="1168">
        <v>-594868.56000000006</v>
      </c>
      <c r="Q1128" s="1168">
        <v>-620814.28</v>
      </c>
      <c r="R1128" s="1168">
        <v>-760605.43</v>
      </c>
      <c r="S1128" s="1168">
        <v>-757411.43</v>
      </c>
      <c r="T1128" s="1168">
        <v>-806586.93</v>
      </c>
      <c r="U1128" s="567"/>
      <c r="V1128" s="567">
        <f t="shared" si="568"/>
        <v>-803479.3712500002</v>
      </c>
      <c r="W1128" s="1084"/>
      <c r="X1128" s="1085"/>
      <c r="Y1128" s="591">
        <f t="shared" si="566"/>
        <v>0</v>
      </c>
      <c r="Z1128" s="899">
        <f t="shared" si="566"/>
        <v>-806586.93</v>
      </c>
      <c r="AA1128" s="899">
        <f t="shared" si="566"/>
        <v>0</v>
      </c>
      <c r="AB1128" s="1080">
        <f t="shared" si="553"/>
        <v>0</v>
      </c>
      <c r="AC1128" s="1079">
        <f t="shared" si="554"/>
        <v>0</v>
      </c>
      <c r="AD1128" s="899">
        <f t="shared" si="562"/>
        <v>0</v>
      </c>
      <c r="AE1128" s="903">
        <f t="shared" si="558"/>
        <v>0</v>
      </c>
      <c r="AF1128" s="1080">
        <f t="shared" si="559"/>
        <v>0</v>
      </c>
      <c r="AG1128" s="1081">
        <f t="shared" si="569"/>
        <v>0</v>
      </c>
      <c r="AH1128" s="1079">
        <f t="shared" si="550"/>
        <v>0</v>
      </c>
      <c r="AI1128" s="901">
        <f t="shared" si="567"/>
        <v>0</v>
      </c>
      <c r="AJ1128" s="899">
        <f t="shared" si="567"/>
        <v>-803479.3712500002</v>
      </c>
      <c r="AK1128" s="899">
        <f t="shared" si="567"/>
        <v>0</v>
      </c>
      <c r="AL1128" s="1080">
        <f t="shared" si="555"/>
        <v>0</v>
      </c>
      <c r="AM1128" s="1079">
        <f t="shared" si="556"/>
        <v>0</v>
      </c>
      <c r="AN1128" s="899">
        <f t="shared" si="548"/>
        <v>0</v>
      </c>
      <c r="AO1128" s="899">
        <f t="shared" si="549"/>
        <v>0</v>
      </c>
      <c r="AP1128" s="899">
        <f t="shared" si="557"/>
        <v>0</v>
      </c>
      <c r="AQ1128" s="1081">
        <f t="shared" si="563"/>
        <v>0</v>
      </c>
      <c r="AR1128" s="1079">
        <f t="shared" si="551"/>
        <v>0</v>
      </c>
      <c r="AS1128" s="153"/>
      <c r="AT1128" s="1082"/>
      <c r="AU1128" s="1126"/>
      <c r="AV1128" s="1083" t="str">
        <f t="shared" si="552"/>
        <v>CA</v>
      </c>
      <c r="AW1128" s="1083" t="str">
        <f t="shared" si="552"/>
        <v>CL</v>
      </c>
      <c r="AX1128" s="1083" t="str">
        <f t="shared" si="552"/>
        <v>AIC</v>
      </c>
      <c r="AY1128" s="1083" t="str">
        <f t="shared" si="544"/>
        <v>ERB</v>
      </c>
      <c r="AZ1128" s="1083" t="str">
        <f t="shared" si="544"/>
        <v>GRB</v>
      </c>
      <c r="BA1128" s="1083" t="str">
        <f t="shared" si="544"/>
        <v>Non-Op</v>
      </c>
      <c r="BC1128" s="623"/>
      <c r="BD1128" s="623"/>
      <c r="BF1128" s="623"/>
      <c r="BG1128" s="623"/>
      <c r="BH1128" s="623"/>
      <c r="BI1128" s="623"/>
      <c r="BJ1128" s="623"/>
      <c r="BK1128" s="623"/>
      <c r="BL1128" s="623"/>
      <c r="BN1128" s="634"/>
    </row>
    <row r="1129" spans="1:66" s="638" customFormat="1" ht="12" customHeight="1">
      <c r="A1129" s="643">
        <v>22830043</v>
      </c>
      <c r="B1129" s="644" t="s">
        <v>4331</v>
      </c>
      <c r="C1129" s="634" t="s">
        <v>2347</v>
      </c>
      <c r="D1129" s="635" t="s">
        <v>3099</v>
      </c>
      <c r="E1129" s="635"/>
      <c r="F1129" s="634"/>
      <c r="G1129" s="635"/>
      <c r="H1129" s="1168">
        <v>-59763.42</v>
      </c>
      <c r="I1129" s="1168">
        <v>62913.95</v>
      </c>
      <c r="J1129" s="1168">
        <v>83090.179999999993</v>
      </c>
      <c r="K1129" s="1168">
        <v>97098.23</v>
      </c>
      <c r="L1129" s="1168">
        <v>-239462.94</v>
      </c>
      <c r="M1129" s="1168">
        <v>-245101.37</v>
      </c>
      <c r="N1129" s="1168">
        <v>-213140.67</v>
      </c>
      <c r="O1129" s="1168">
        <v>-162909.76000000001</v>
      </c>
      <c r="P1129" s="1168">
        <v>-147878.34</v>
      </c>
      <c r="Q1129" s="1168">
        <v>-117801.81</v>
      </c>
      <c r="R1129" s="1168">
        <v>-102845.83</v>
      </c>
      <c r="S1129" s="1168">
        <v>-87894.57</v>
      </c>
      <c r="T1129" s="1168">
        <v>-125185.23</v>
      </c>
      <c r="U1129" s="567"/>
      <c r="V1129" s="567">
        <f t="shared" si="568"/>
        <v>-97200.604583333319</v>
      </c>
      <c r="W1129" s="1084"/>
      <c r="X1129" s="1085"/>
      <c r="Y1129" s="591">
        <f t="shared" si="566"/>
        <v>0</v>
      </c>
      <c r="Z1129" s="899">
        <f t="shared" si="566"/>
        <v>-125185.23</v>
      </c>
      <c r="AA1129" s="899">
        <f t="shared" si="566"/>
        <v>0</v>
      </c>
      <c r="AB1129" s="1080">
        <f t="shared" si="553"/>
        <v>0</v>
      </c>
      <c r="AC1129" s="1079">
        <f t="shared" si="554"/>
        <v>0</v>
      </c>
      <c r="AD1129" s="899">
        <f t="shared" si="562"/>
        <v>0</v>
      </c>
      <c r="AE1129" s="903">
        <f t="shared" si="558"/>
        <v>0</v>
      </c>
      <c r="AF1129" s="1080">
        <f t="shared" si="559"/>
        <v>0</v>
      </c>
      <c r="AG1129" s="1081">
        <f t="shared" si="569"/>
        <v>0</v>
      </c>
      <c r="AH1129" s="1079">
        <f t="shared" si="550"/>
        <v>0</v>
      </c>
      <c r="AI1129" s="901">
        <f t="shared" si="567"/>
        <v>0</v>
      </c>
      <c r="AJ1129" s="899">
        <f t="shared" si="567"/>
        <v>-97200.604583333319</v>
      </c>
      <c r="AK1129" s="899">
        <f t="shared" si="567"/>
        <v>0</v>
      </c>
      <c r="AL1129" s="1080">
        <f t="shared" si="555"/>
        <v>0</v>
      </c>
      <c r="AM1129" s="1079">
        <f t="shared" si="556"/>
        <v>0</v>
      </c>
      <c r="AN1129" s="899">
        <f t="shared" si="548"/>
        <v>0</v>
      </c>
      <c r="AO1129" s="899">
        <f t="shared" si="549"/>
        <v>0</v>
      </c>
      <c r="AP1129" s="899">
        <f t="shared" si="557"/>
        <v>0</v>
      </c>
      <c r="AQ1129" s="1081">
        <f t="shared" si="563"/>
        <v>0</v>
      </c>
      <c r="AR1129" s="1079">
        <f t="shared" si="551"/>
        <v>0</v>
      </c>
      <c r="AS1129" s="153"/>
      <c r="AT1129" s="1082"/>
      <c r="AU1129" s="1126"/>
      <c r="AV1129" s="1083" t="str">
        <f t="shared" si="552"/>
        <v>CA</v>
      </c>
      <c r="AW1129" s="1083" t="str">
        <f t="shared" si="552"/>
        <v>CL</v>
      </c>
      <c r="AX1129" s="1083" t="str">
        <f t="shared" si="552"/>
        <v>AIC</v>
      </c>
      <c r="AY1129" s="1083" t="str">
        <f t="shared" si="544"/>
        <v>ERB</v>
      </c>
      <c r="AZ1129" s="1083" t="str">
        <f t="shared" si="544"/>
        <v>GRB</v>
      </c>
      <c r="BA1129" s="1083" t="str">
        <f t="shared" si="544"/>
        <v>Non-Op</v>
      </c>
      <c r="BC1129" s="623"/>
      <c r="BD1129" s="623"/>
      <c r="BF1129" s="623"/>
      <c r="BG1129" s="623"/>
      <c r="BH1129" s="623"/>
      <c r="BI1129" s="623"/>
      <c r="BJ1129" s="623"/>
      <c r="BK1129" s="623"/>
      <c r="BL1129" s="623"/>
      <c r="BN1129" s="634"/>
    </row>
    <row r="1130" spans="1:66" s="638" customFormat="1" ht="12" customHeight="1">
      <c r="A1130" s="643">
        <v>22830053</v>
      </c>
      <c r="B1130" s="644" t="s">
        <v>4332</v>
      </c>
      <c r="C1130" s="634" t="s">
        <v>2348</v>
      </c>
      <c r="D1130" s="635" t="s">
        <v>3099</v>
      </c>
      <c r="E1130" s="635"/>
      <c r="F1130" s="634"/>
      <c r="G1130" s="635"/>
      <c r="H1130" s="1168">
        <v>-2545019</v>
      </c>
      <c r="I1130" s="1168">
        <v>-2254333.2599999998</v>
      </c>
      <c r="J1130" s="1168">
        <v>-2169979.0099999998</v>
      </c>
      <c r="K1130" s="1168">
        <v>-2436123.69</v>
      </c>
      <c r="L1130" s="1168">
        <v>-2528282.86</v>
      </c>
      <c r="M1130" s="1168">
        <v>-2452185</v>
      </c>
      <c r="N1130" s="1168">
        <v>-2191337</v>
      </c>
      <c r="O1130" s="1168">
        <v>-2387886.66</v>
      </c>
      <c r="P1130" s="1168">
        <v>-2482958.88</v>
      </c>
      <c r="Q1130" s="1168">
        <v>-2489472.75</v>
      </c>
      <c r="R1130" s="1168">
        <v>-2603942.31</v>
      </c>
      <c r="S1130" s="1168">
        <v>-2629107.25</v>
      </c>
      <c r="T1130" s="1168">
        <v>-2238243.8199999998</v>
      </c>
      <c r="U1130" s="567"/>
      <c r="V1130" s="567">
        <f t="shared" si="568"/>
        <v>-2418103.34</v>
      </c>
      <c r="W1130" s="1084"/>
      <c r="X1130" s="1085"/>
      <c r="Y1130" s="591">
        <f t="shared" si="566"/>
        <v>0</v>
      </c>
      <c r="Z1130" s="899">
        <f t="shared" si="566"/>
        <v>-2238243.8199999998</v>
      </c>
      <c r="AA1130" s="899">
        <f t="shared" si="566"/>
        <v>0</v>
      </c>
      <c r="AB1130" s="1080">
        <f t="shared" si="553"/>
        <v>0</v>
      </c>
      <c r="AC1130" s="1079">
        <f t="shared" si="554"/>
        <v>0</v>
      </c>
      <c r="AD1130" s="899">
        <f t="shared" si="562"/>
        <v>0</v>
      </c>
      <c r="AE1130" s="903">
        <f t="shared" si="558"/>
        <v>0</v>
      </c>
      <c r="AF1130" s="1080">
        <f t="shared" si="559"/>
        <v>0</v>
      </c>
      <c r="AG1130" s="1081">
        <f t="shared" si="569"/>
        <v>0</v>
      </c>
      <c r="AH1130" s="1079">
        <f t="shared" si="550"/>
        <v>0</v>
      </c>
      <c r="AI1130" s="901">
        <f t="shared" si="567"/>
        <v>0</v>
      </c>
      <c r="AJ1130" s="899">
        <f t="shared" si="567"/>
        <v>-2418103.34</v>
      </c>
      <c r="AK1130" s="899">
        <f t="shared" si="567"/>
        <v>0</v>
      </c>
      <c r="AL1130" s="1080">
        <f t="shared" si="555"/>
        <v>0</v>
      </c>
      <c r="AM1130" s="1079">
        <f t="shared" si="556"/>
        <v>0</v>
      </c>
      <c r="AN1130" s="899">
        <f t="shared" si="548"/>
        <v>0</v>
      </c>
      <c r="AO1130" s="899">
        <f t="shared" si="549"/>
        <v>0</v>
      </c>
      <c r="AP1130" s="899">
        <f t="shared" si="557"/>
        <v>0</v>
      </c>
      <c r="AQ1130" s="1081">
        <f t="shared" si="563"/>
        <v>0</v>
      </c>
      <c r="AR1130" s="1079">
        <f t="shared" si="551"/>
        <v>0</v>
      </c>
      <c r="AS1130" s="153"/>
      <c r="AT1130" s="1082"/>
      <c r="AU1130" s="1126"/>
      <c r="AV1130" s="1083" t="str">
        <f t="shared" si="552"/>
        <v>CA</v>
      </c>
      <c r="AW1130" s="1083" t="str">
        <f t="shared" si="552"/>
        <v>CL</v>
      </c>
      <c r="AX1130" s="1083" t="str">
        <f t="shared" si="552"/>
        <v>AIC</v>
      </c>
      <c r="AY1130" s="1083" t="str">
        <f t="shared" ref="AY1130:BA1194" si="570">IF(VALUE(AD1130),AY$7,IF(ISBLANK(AD1130),"",AY$7))</f>
        <v>ERB</v>
      </c>
      <c r="AZ1130" s="1083" t="str">
        <f t="shared" si="570"/>
        <v>GRB</v>
      </c>
      <c r="BA1130" s="1083" t="str">
        <f t="shared" si="570"/>
        <v>Non-Op</v>
      </c>
      <c r="BC1130" s="623"/>
      <c r="BD1130" s="623"/>
      <c r="BF1130" s="623"/>
      <c r="BG1130" s="623"/>
      <c r="BH1130" s="623"/>
      <c r="BI1130" s="623"/>
      <c r="BJ1130" s="623"/>
      <c r="BK1130" s="623"/>
      <c r="BL1130" s="623"/>
      <c r="BN1130" s="634"/>
    </row>
    <row r="1131" spans="1:66" s="638" customFormat="1" ht="12" customHeight="1">
      <c r="A1131" s="643">
        <v>22830063</v>
      </c>
      <c r="B1131" s="644" t="s">
        <v>4333</v>
      </c>
      <c r="C1131" s="634" t="s">
        <v>2349</v>
      </c>
      <c r="D1131" s="635" t="s">
        <v>3099</v>
      </c>
      <c r="E1131" s="635"/>
      <c r="F1131" s="634"/>
      <c r="G1131" s="635"/>
      <c r="H1131" s="1170">
        <v>-63434.85</v>
      </c>
      <c r="I1131" s="1170">
        <v>-63434.85</v>
      </c>
      <c r="J1131" s="1170">
        <v>-63434.85</v>
      </c>
      <c r="K1131" s="1170">
        <v>-63434.85</v>
      </c>
      <c r="L1131" s="1170">
        <v>-63434.85</v>
      </c>
      <c r="M1131" s="1170">
        <v>-63434.85</v>
      </c>
      <c r="N1131" s="1170">
        <v>-63434.85</v>
      </c>
      <c r="O1131" s="1170">
        <v>-63434.85</v>
      </c>
      <c r="P1131" s="1170">
        <v>-63434.85</v>
      </c>
      <c r="Q1131" s="1170">
        <v>-63434.85</v>
      </c>
      <c r="R1131" s="1170">
        <v>-63434.85</v>
      </c>
      <c r="S1131" s="1170">
        <v>-63434.85</v>
      </c>
      <c r="T1131" s="1170">
        <v>-63434.85</v>
      </c>
      <c r="U1131" s="567"/>
      <c r="V1131" s="567">
        <f t="shared" si="568"/>
        <v>-63434.849999999984</v>
      </c>
      <c r="W1131" s="1084"/>
      <c r="X1131" s="1085"/>
      <c r="Y1131" s="591">
        <f t="shared" si="566"/>
        <v>0</v>
      </c>
      <c r="Z1131" s="899">
        <f t="shared" si="566"/>
        <v>-63434.85</v>
      </c>
      <c r="AA1131" s="899">
        <f t="shared" si="566"/>
        <v>0</v>
      </c>
      <c r="AB1131" s="1080">
        <f t="shared" si="553"/>
        <v>0</v>
      </c>
      <c r="AC1131" s="1079">
        <f t="shared" si="554"/>
        <v>0</v>
      </c>
      <c r="AD1131" s="899">
        <f t="shared" si="562"/>
        <v>0</v>
      </c>
      <c r="AE1131" s="903">
        <f t="shared" si="558"/>
        <v>0</v>
      </c>
      <c r="AF1131" s="1080">
        <f t="shared" si="559"/>
        <v>0</v>
      </c>
      <c r="AG1131" s="1081">
        <f t="shared" si="569"/>
        <v>0</v>
      </c>
      <c r="AH1131" s="1079">
        <f t="shared" si="550"/>
        <v>0</v>
      </c>
      <c r="AI1131" s="901">
        <f t="shared" si="567"/>
        <v>0</v>
      </c>
      <c r="AJ1131" s="899">
        <f t="shared" si="567"/>
        <v>-63434.849999999984</v>
      </c>
      <c r="AK1131" s="899">
        <f t="shared" si="567"/>
        <v>0</v>
      </c>
      <c r="AL1131" s="1080">
        <f t="shared" si="555"/>
        <v>0</v>
      </c>
      <c r="AM1131" s="1079">
        <f t="shared" si="556"/>
        <v>0</v>
      </c>
      <c r="AN1131" s="899">
        <f t="shared" si="548"/>
        <v>0</v>
      </c>
      <c r="AO1131" s="899">
        <f t="shared" si="549"/>
        <v>0</v>
      </c>
      <c r="AP1131" s="899">
        <f t="shared" si="557"/>
        <v>0</v>
      </c>
      <c r="AQ1131" s="1081">
        <f t="shared" si="563"/>
        <v>0</v>
      </c>
      <c r="AR1131" s="1079">
        <f t="shared" si="551"/>
        <v>0</v>
      </c>
      <c r="AS1131" s="153"/>
      <c r="AT1131" s="1082"/>
      <c r="AU1131" s="1126"/>
      <c r="AV1131" s="1083" t="str">
        <f t="shared" si="552"/>
        <v>CA</v>
      </c>
      <c r="AW1131" s="1083" t="str">
        <f t="shared" si="552"/>
        <v>CL</v>
      </c>
      <c r="AX1131" s="1083" t="str">
        <f t="shared" si="552"/>
        <v>AIC</v>
      </c>
      <c r="AY1131" s="1083" t="str">
        <f t="shared" si="570"/>
        <v>ERB</v>
      </c>
      <c r="AZ1131" s="1083" t="str">
        <f t="shared" si="570"/>
        <v>GRB</v>
      </c>
      <c r="BA1131" s="1083" t="str">
        <f t="shared" si="570"/>
        <v>Non-Op</v>
      </c>
      <c r="BC1131" s="623"/>
      <c r="BD1131" s="623"/>
      <c r="BF1131" s="623"/>
      <c r="BG1131" s="623"/>
      <c r="BH1131" s="623"/>
      <c r="BI1131" s="623"/>
      <c r="BJ1131" s="623"/>
      <c r="BK1131" s="623"/>
      <c r="BL1131" s="623"/>
      <c r="BN1131" s="634"/>
    </row>
    <row r="1132" spans="1:66" s="638" customFormat="1" ht="12" customHeight="1">
      <c r="A1132" s="643">
        <v>22830073</v>
      </c>
      <c r="B1132" s="644" t="s">
        <v>4334</v>
      </c>
      <c r="C1132" s="634" t="s">
        <v>2350</v>
      </c>
      <c r="D1132" s="635" t="s">
        <v>3099</v>
      </c>
      <c r="E1132" s="635"/>
      <c r="F1132" s="634"/>
      <c r="G1132" s="635"/>
      <c r="H1132" s="1170">
        <v>-128833.15</v>
      </c>
      <c r="I1132" s="1170">
        <v>-128833.15</v>
      </c>
      <c r="J1132" s="1170">
        <v>-128833.15</v>
      </c>
      <c r="K1132" s="1170">
        <v>-128833.15</v>
      </c>
      <c r="L1132" s="1170">
        <v>-128833.15</v>
      </c>
      <c r="M1132" s="1170">
        <v>-128833.15</v>
      </c>
      <c r="N1132" s="1170">
        <v>-128833.15</v>
      </c>
      <c r="O1132" s="1170">
        <v>-128833.15</v>
      </c>
      <c r="P1132" s="1170">
        <v>-128833.15</v>
      </c>
      <c r="Q1132" s="1170">
        <v>-128833.15</v>
      </c>
      <c r="R1132" s="1170">
        <v>-128833.15</v>
      </c>
      <c r="S1132" s="1170">
        <v>-128833.15</v>
      </c>
      <c r="T1132" s="1170">
        <v>-128833.15</v>
      </c>
      <c r="U1132" s="567"/>
      <c r="V1132" s="567">
        <f t="shared" si="568"/>
        <v>-128833.14999999998</v>
      </c>
      <c r="W1132" s="1084"/>
      <c r="X1132" s="1085"/>
      <c r="Y1132" s="591">
        <f t="shared" si="566"/>
        <v>0</v>
      </c>
      <c r="Z1132" s="899">
        <f t="shared" si="566"/>
        <v>-128833.15</v>
      </c>
      <c r="AA1132" s="899">
        <f t="shared" si="566"/>
        <v>0</v>
      </c>
      <c r="AB1132" s="1080">
        <f t="shared" si="553"/>
        <v>0</v>
      </c>
      <c r="AC1132" s="1079">
        <f t="shared" si="554"/>
        <v>0</v>
      </c>
      <c r="AD1132" s="899">
        <f t="shared" si="562"/>
        <v>0</v>
      </c>
      <c r="AE1132" s="903">
        <f t="shared" si="558"/>
        <v>0</v>
      </c>
      <c r="AF1132" s="1080">
        <f t="shared" si="559"/>
        <v>0</v>
      </c>
      <c r="AG1132" s="1081">
        <f t="shared" si="569"/>
        <v>0</v>
      </c>
      <c r="AH1132" s="1079">
        <f t="shared" si="550"/>
        <v>0</v>
      </c>
      <c r="AI1132" s="901">
        <f t="shared" si="567"/>
        <v>0</v>
      </c>
      <c r="AJ1132" s="899">
        <f t="shared" si="567"/>
        <v>-128833.14999999998</v>
      </c>
      <c r="AK1132" s="899">
        <f t="shared" si="567"/>
        <v>0</v>
      </c>
      <c r="AL1132" s="1080">
        <f t="shared" si="555"/>
        <v>0</v>
      </c>
      <c r="AM1132" s="1079">
        <f t="shared" si="556"/>
        <v>0</v>
      </c>
      <c r="AN1132" s="899">
        <f t="shared" si="548"/>
        <v>0</v>
      </c>
      <c r="AO1132" s="899">
        <f t="shared" si="549"/>
        <v>0</v>
      </c>
      <c r="AP1132" s="899">
        <f t="shared" si="557"/>
        <v>0</v>
      </c>
      <c r="AQ1132" s="1081">
        <f t="shared" si="563"/>
        <v>0</v>
      </c>
      <c r="AR1132" s="1079">
        <f t="shared" si="551"/>
        <v>0</v>
      </c>
      <c r="AS1132" s="153"/>
      <c r="AT1132" s="1082"/>
      <c r="AU1132" s="1126"/>
      <c r="AV1132" s="1083" t="str">
        <f t="shared" si="552"/>
        <v>CA</v>
      </c>
      <c r="AW1132" s="1083" t="str">
        <f t="shared" si="552"/>
        <v>CL</v>
      </c>
      <c r="AX1132" s="1083" t="str">
        <f t="shared" si="552"/>
        <v>AIC</v>
      </c>
      <c r="AY1132" s="1083" t="str">
        <f t="shared" si="570"/>
        <v>ERB</v>
      </c>
      <c r="AZ1132" s="1083" t="str">
        <f t="shared" si="570"/>
        <v>GRB</v>
      </c>
      <c r="BA1132" s="1083" t="str">
        <f t="shared" si="570"/>
        <v>Non-Op</v>
      </c>
      <c r="BC1132" s="623"/>
      <c r="BD1132" s="623"/>
      <c r="BF1132" s="623"/>
      <c r="BG1132" s="623"/>
      <c r="BH1132" s="623"/>
      <c r="BI1132" s="623"/>
      <c r="BJ1132" s="623"/>
      <c r="BK1132" s="623"/>
      <c r="BL1132" s="623"/>
      <c r="BN1132" s="634"/>
    </row>
    <row r="1133" spans="1:66" s="638" customFormat="1" ht="12" customHeight="1">
      <c r="A1133" s="643" t="s">
        <v>3226</v>
      </c>
      <c r="B1133" s="644" t="s">
        <v>3226</v>
      </c>
      <c r="C1133" s="634" t="s">
        <v>3227</v>
      </c>
      <c r="D1133" s="635" t="s">
        <v>3099</v>
      </c>
      <c r="E1133" s="635"/>
      <c r="F1133" s="683">
        <v>43831</v>
      </c>
      <c r="G1133" s="635"/>
      <c r="H1133" s="1168"/>
      <c r="I1133" s="1168">
        <v>-845646.59</v>
      </c>
      <c r="J1133" s="1168">
        <v>-695448.93</v>
      </c>
      <c r="K1133" s="1168">
        <v>-677793.4</v>
      </c>
      <c r="L1133" s="1168">
        <v>-731193.96</v>
      </c>
      <c r="M1133" s="1168">
        <v>-672885</v>
      </c>
      <c r="N1133" s="1168">
        <v>-782407</v>
      </c>
      <c r="O1133" s="1168">
        <v>-882818.89</v>
      </c>
      <c r="P1133" s="1168">
        <v>-810481.2</v>
      </c>
      <c r="Q1133" s="1168">
        <v>-659478.86</v>
      </c>
      <c r="R1133" s="1168">
        <v>-710416.67</v>
      </c>
      <c r="S1133" s="1168">
        <v>-733801.97</v>
      </c>
      <c r="T1133" s="1168">
        <v>-716248.94</v>
      </c>
      <c r="U1133" s="567"/>
      <c r="V1133" s="606">
        <f t="shared" si="568"/>
        <v>-713374.745</v>
      </c>
      <c r="W1133" s="1088"/>
      <c r="X1133" s="1089"/>
      <c r="Y1133" s="591">
        <f t="shared" si="566"/>
        <v>0</v>
      </c>
      <c r="Z1133" s="899">
        <f t="shared" si="566"/>
        <v>-716248.94</v>
      </c>
      <c r="AA1133" s="899">
        <f t="shared" si="566"/>
        <v>0</v>
      </c>
      <c r="AB1133" s="1080">
        <f t="shared" si="553"/>
        <v>0</v>
      </c>
      <c r="AC1133" s="1079">
        <f t="shared" si="554"/>
        <v>0</v>
      </c>
      <c r="AD1133" s="899">
        <f t="shared" si="562"/>
        <v>0</v>
      </c>
      <c r="AE1133" s="903">
        <f t="shared" si="558"/>
        <v>0</v>
      </c>
      <c r="AF1133" s="1080">
        <f t="shared" si="559"/>
        <v>0</v>
      </c>
      <c r="AG1133" s="1081">
        <f t="shared" si="569"/>
        <v>0</v>
      </c>
      <c r="AH1133" s="1079">
        <f t="shared" si="550"/>
        <v>0</v>
      </c>
      <c r="AI1133" s="901">
        <f t="shared" si="567"/>
        <v>0</v>
      </c>
      <c r="AJ1133" s="899">
        <f t="shared" si="567"/>
        <v>-713374.745</v>
      </c>
      <c r="AK1133" s="899">
        <f t="shared" si="567"/>
        <v>0</v>
      </c>
      <c r="AL1133" s="1080">
        <f t="shared" si="555"/>
        <v>0</v>
      </c>
      <c r="AM1133" s="1079">
        <f t="shared" si="556"/>
        <v>0</v>
      </c>
      <c r="AN1133" s="899">
        <f t="shared" si="548"/>
        <v>0</v>
      </c>
      <c r="AO1133" s="899">
        <f t="shared" si="549"/>
        <v>0</v>
      </c>
      <c r="AP1133" s="899">
        <f t="shared" si="557"/>
        <v>0</v>
      </c>
      <c r="AQ1133" s="1081">
        <f t="shared" si="563"/>
        <v>0</v>
      </c>
      <c r="AR1133" s="1079">
        <f t="shared" si="551"/>
        <v>0</v>
      </c>
      <c r="AS1133" s="153"/>
      <c r="AT1133" s="1082" t="s">
        <v>2781</v>
      </c>
      <c r="AU1133" s="1126"/>
      <c r="AV1133" s="1083" t="str">
        <f t="shared" si="552"/>
        <v>CA</v>
      </c>
      <c r="AW1133" s="1083" t="str">
        <f t="shared" si="552"/>
        <v>CL</v>
      </c>
      <c r="AX1133" s="1083" t="str">
        <f t="shared" si="552"/>
        <v>AIC</v>
      </c>
      <c r="AY1133" s="1083" t="str">
        <f t="shared" si="570"/>
        <v>ERB</v>
      </c>
      <c r="AZ1133" s="1083" t="str">
        <f t="shared" si="570"/>
        <v>GRB</v>
      </c>
      <c r="BA1133" s="1083" t="str">
        <f t="shared" si="570"/>
        <v>Non-Op</v>
      </c>
      <c r="BC1133" s="623"/>
      <c r="BD1133" s="623"/>
      <c r="BF1133" s="623"/>
      <c r="BG1133" s="623"/>
      <c r="BH1133" s="623"/>
      <c r="BI1133" s="623"/>
      <c r="BJ1133" s="623"/>
      <c r="BK1133" s="623"/>
      <c r="BL1133" s="623"/>
      <c r="BN1133" s="634"/>
    </row>
    <row r="1134" spans="1:66" s="638" customFormat="1" ht="12" customHeight="1">
      <c r="A1134" s="643" t="s">
        <v>3228</v>
      </c>
      <c r="B1134" s="644" t="s">
        <v>3228</v>
      </c>
      <c r="C1134" s="634" t="s">
        <v>3229</v>
      </c>
      <c r="D1134" s="635" t="s">
        <v>3099</v>
      </c>
      <c r="E1134" s="635"/>
      <c r="F1134" s="683">
        <v>43831</v>
      </c>
      <c r="G1134" s="635"/>
      <c r="H1134" s="1168"/>
      <c r="I1134" s="1168">
        <v>5638.18</v>
      </c>
      <c r="J1134" s="1168">
        <v>12270.05</v>
      </c>
      <c r="K1134" s="1168">
        <v>3747.16</v>
      </c>
      <c r="L1134" s="1168">
        <v>5043.74</v>
      </c>
      <c r="M1134" s="1168">
        <v>22148.75</v>
      </c>
      <c r="N1134" s="1168">
        <v>26810.49</v>
      </c>
      <c r="O1134" s="1168">
        <v>31352.11</v>
      </c>
      <c r="P1134" s="1168">
        <v>35999.410000000003</v>
      </c>
      <c r="Q1134" s="1168">
        <v>40544.730000000003</v>
      </c>
      <c r="R1134" s="1168">
        <v>44934.3</v>
      </c>
      <c r="S1134" s="1168">
        <v>49623.99</v>
      </c>
      <c r="T1134" s="1168">
        <v>54257.04</v>
      </c>
      <c r="U1134" s="567"/>
      <c r="V1134" s="606">
        <f t="shared" si="568"/>
        <v>25436.785833333339</v>
      </c>
      <c r="W1134" s="1088"/>
      <c r="X1134" s="1089"/>
      <c r="Y1134" s="591">
        <f t="shared" si="566"/>
        <v>0</v>
      </c>
      <c r="Z1134" s="899">
        <f t="shared" si="566"/>
        <v>54257.04</v>
      </c>
      <c r="AA1134" s="899">
        <f t="shared" si="566"/>
        <v>0</v>
      </c>
      <c r="AB1134" s="1080">
        <f t="shared" si="553"/>
        <v>0</v>
      </c>
      <c r="AC1134" s="1079">
        <f t="shared" si="554"/>
        <v>0</v>
      </c>
      <c r="AD1134" s="899">
        <f t="shared" si="562"/>
        <v>0</v>
      </c>
      <c r="AE1134" s="903">
        <f t="shared" si="558"/>
        <v>0</v>
      </c>
      <c r="AF1134" s="1080">
        <f t="shared" si="559"/>
        <v>0</v>
      </c>
      <c r="AG1134" s="1081">
        <f t="shared" si="569"/>
        <v>0</v>
      </c>
      <c r="AH1134" s="1079">
        <f t="shared" si="550"/>
        <v>0</v>
      </c>
      <c r="AI1134" s="901">
        <f t="shared" si="567"/>
        <v>0</v>
      </c>
      <c r="AJ1134" s="899">
        <f t="shared" si="567"/>
        <v>25436.785833333339</v>
      </c>
      <c r="AK1134" s="899">
        <f t="shared" si="567"/>
        <v>0</v>
      </c>
      <c r="AL1134" s="1080">
        <f t="shared" si="555"/>
        <v>0</v>
      </c>
      <c r="AM1134" s="1079">
        <f t="shared" si="556"/>
        <v>0</v>
      </c>
      <c r="AN1134" s="899">
        <f t="shared" si="548"/>
        <v>0</v>
      </c>
      <c r="AO1134" s="899">
        <f t="shared" si="549"/>
        <v>0</v>
      </c>
      <c r="AP1134" s="899">
        <f t="shared" si="557"/>
        <v>0</v>
      </c>
      <c r="AQ1134" s="1081">
        <f t="shared" si="563"/>
        <v>0</v>
      </c>
      <c r="AR1134" s="1079">
        <f t="shared" si="551"/>
        <v>0</v>
      </c>
      <c r="AS1134" s="153"/>
      <c r="AT1134" s="1082" t="s">
        <v>2781</v>
      </c>
      <c r="AU1134" s="1126"/>
      <c r="AV1134" s="1083" t="str">
        <f t="shared" si="552"/>
        <v>CA</v>
      </c>
      <c r="AW1134" s="1083" t="str">
        <f t="shared" si="552"/>
        <v>CL</v>
      </c>
      <c r="AX1134" s="1083" t="str">
        <f t="shared" si="552"/>
        <v>AIC</v>
      </c>
      <c r="AY1134" s="1083" t="str">
        <f t="shared" si="570"/>
        <v>ERB</v>
      </c>
      <c r="AZ1134" s="1083" t="str">
        <f t="shared" si="570"/>
        <v>GRB</v>
      </c>
      <c r="BA1134" s="1083" t="str">
        <f t="shared" si="570"/>
        <v>Non-Op</v>
      </c>
      <c r="BC1134" s="623"/>
      <c r="BD1134" s="623"/>
      <c r="BF1134" s="623"/>
      <c r="BG1134" s="623"/>
      <c r="BH1134" s="623"/>
      <c r="BI1134" s="623"/>
      <c r="BJ1134" s="623"/>
      <c r="BK1134" s="623"/>
      <c r="BL1134" s="623"/>
      <c r="BN1134" s="634"/>
    </row>
    <row r="1135" spans="1:66" s="638" customFormat="1" ht="12" customHeight="1">
      <c r="A1135" s="643">
        <v>22840012</v>
      </c>
      <c r="B1135" s="644" t="s">
        <v>4335</v>
      </c>
      <c r="C1135" s="634" t="s">
        <v>2137</v>
      </c>
      <c r="D1135" s="635" t="s">
        <v>1384</v>
      </c>
      <c r="E1135" s="635"/>
      <c r="F1135" s="634"/>
      <c r="G1135" s="635"/>
      <c r="H1135" s="1168">
        <v>-1237788.67</v>
      </c>
      <c r="I1135" s="1168">
        <v>-1237788.67</v>
      </c>
      <c r="J1135" s="1168">
        <v>-1237788.67</v>
      </c>
      <c r="K1135" s="1168">
        <v>-1227751.8700000001</v>
      </c>
      <c r="L1135" s="1168">
        <v>-1227751.8700000001</v>
      </c>
      <c r="M1135" s="1168">
        <v>-1227751.8700000001</v>
      </c>
      <c r="N1135" s="1168">
        <v>-1226433.75</v>
      </c>
      <c r="O1135" s="1168">
        <v>-1226433.75</v>
      </c>
      <c r="P1135" s="1168">
        <v>-1226433.75</v>
      </c>
      <c r="Q1135" s="1168">
        <v>-1239970.67</v>
      </c>
      <c r="R1135" s="1168">
        <v>-1239970.67</v>
      </c>
      <c r="S1135" s="1168">
        <v>-1239970.67</v>
      </c>
      <c r="T1135" s="1168">
        <v>-1262832.49</v>
      </c>
      <c r="U1135" s="567"/>
      <c r="V1135" s="567">
        <f t="shared" si="568"/>
        <v>-1234029.7324999999</v>
      </c>
      <c r="W1135" s="1084"/>
      <c r="X1135" s="1085"/>
      <c r="Y1135" s="591">
        <f t="shared" si="566"/>
        <v>0</v>
      </c>
      <c r="Z1135" s="899">
        <f t="shared" si="566"/>
        <v>0</v>
      </c>
      <c r="AA1135" s="899">
        <f t="shared" si="566"/>
        <v>0</v>
      </c>
      <c r="AB1135" s="1080">
        <f t="shared" si="553"/>
        <v>-1262832.49</v>
      </c>
      <c r="AC1135" s="1079">
        <f t="shared" si="554"/>
        <v>0</v>
      </c>
      <c r="AD1135" s="899">
        <f t="shared" si="562"/>
        <v>0</v>
      </c>
      <c r="AE1135" s="903">
        <f t="shared" si="558"/>
        <v>0</v>
      </c>
      <c r="AF1135" s="1080">
        <f t="shared" si="559"/>
        <v>-1262832.49</v>
      </c>
      <c r="AG1135" s="1081">
        <f t="shared" si="569"/>
        <v>-1262832.49</v>
      </c>
      <c r="AH1135" s="1079">
        <f t="shared" si="550"/>
        <v>0</v>
      </c>
      <c r="AI1135" s="901">
        <f t="shared" si="567"/>
        <v>0</v>
      </c>
      <c r="AJ1135" s="899">
        <f t="shared" si="567"/>
        <v>0</v>
      </c>
      <c r="AK1135" s="899">
        <f t="shared" si="567"/>
        <v>0</v>
      </c>
      <c r="AL1135" s="1080">
        <f t="shared" si="555"/>
        <v>-1234029.7324999999</v>
      </c>
      <c r="AM1135" s="1079">
        <f t="shared" si="556"/>
        <v>0</v>
      </c>
      <c r="AN1135" s="899">
        <f t="shared" si="548"/>
        <v>0</v>
      </c>
      <c r="AO1135" s="899">
        <f t="shared" si="549"/>
        <v>0</v>
      </c>
      <c r="AP1135" s="899">
        <f t="shared" si="557"/>
        <v>-1234029.7324999999</v>
      </c>
      <c r="AQ1135" s="1081">
        <f t="shared" si="563"/>
        <v>-1234029.7324999999</v>
      </c>
      <c r="AR1135" s="1079">
        <f t="shared" si="551"/>
        <v>0</v>
      </c>
      <c r="AS1135" s="153"/>
      <c r="AT1135" s="1082" t="s">
        <v>2781</v>
      </c>
      <c r="AU1135" s="1126"/>
      <c r="AV1135" s="1083" t="str">
        <f t="shared" si="552"/>
        <v>CA</v>
      </c>
      <c r="AW1135" s="1083" t="str">
        <f t="shared" si="552"/>
        <v>CL</v>
      </c>
      <c r="AX1135" s="1083" t="str">
        <f t="shared" si="552"/>
        <v>AIC</v>
      </c>
      <c r="AY1135" s="1083" t="str">
        <f t="shared" si="570"/>
        <v>ERB</v>
      </c>
      <c r="AZ1135" s="1083" t="str">
        <f t="shared" si="570"/>
        <v>GRB</v>
      </c>
      <c r="BA1135" s="1083" t="str">
        <f t="shared" si="570"/>
        <v>Non-Op</v>
      </c>
      <c r="BC1135" s="623"/>
      <c r="BD1135" s="623"/>
      <c r="BF1135" s="623"/>
      <c r="BG1135" s="623"/>
      <c r="BH1135" s="623"/>
      <c r="BI1135" s="623"/>
      <c r="BJ1135" s="623"/>
      <c r="BK1135" s="623"/>
      <c r="BL1135" s="623"/>
      <c r="BN1135" s="634"/>
    </row>
    <row r="1136" spans="1:66" s="638" customFormat="1" ht="12" customHeight="1">
      <c r="A1136" s="643">
        <v>22840021</v>
      </c>
      <c r="B1136" s="644" t="s">
        <v>4336</v>
      </c>
      <c r="C1136" s="634" t="s">
        <v>2351</v>
      </c>
      <c r="D1136" s="635" t="s">
        <v>1384</v>
      </c>
      <c r="E1136" s="635"/>
      <c r="F1136" s="634"/>
      <c r="G1136" s="635"/>
      <c r="H1136" s="1168">
        <v>-49293.25</v>
      </c>
      <c r="I1136" s="1168">
        <v>-49293.25</v>
      </c>
      <c r="J1136" s="1168">
        <v>-49293.25</v>
      </c>
      <c r="K1136" s="1168">
        <v>-48356.2</v>
      </c>
      <c r="L1136" s="1168">
        <v>-48356.2</v>
      </c>
      <c r="M1136" s="1168">
        <v>-48356.2</v>
      </c>
      <c r="N1136" s="1168">
        <v>-48356.2</v>
      </c>
      <c r="O1136" s="1168">
        <v>-48356.2</v>
      </c>
      <c r="P1136" s="1168">
        <v>-48356.2</v>
      </c>
      <c r="Q1136" s="1168">
        <v>-49933.75</v>
      </c>
      <c r="R1136" s="1168">
        <v>-49933.75</v>
      </c>
      <c r="S1136" s="1168">
        <v>-49933.75</v>
      </c>
      <c r="T1136" s="1168">
        <v>-49058.25</v>
      </c>
      <c r="U1136" s="567"/>
      <c r="V1136" s="567">
        <f t="shared" si="568"/>
        <v>-48975.058333333342</v>
      </c>
      <c r="W1136" s="1084"/>
      <c r="X1136" s="1085"/>
      <c r="Y1136" s="591">
        <f t="shared" si="566"/>
        <v>0</v>
      </c>
      <c r="Z1136" s="899">
        <f t="shared" si="566"/>
        <v>0</v>
      </c>
      <c r="AA1136" s="899">
        <f t="shared" si="566"/>
        <v>0</v>
      </c>
      <c r="AB1136" s="1080">
        <f t="shared" si="553"/>
        <v>-49058.25</v>
      </c>
      <c r="AC1136" s="1079">
        <f t="shared" si="554"/>
        <v>0</v>
      </c>
      <c r="AD1136" s="899">
        <f t="shared" si="562"/>
        <v>0</v>
      </c>
      <c r="AE1136" s="903">
        <f t="shared" si="558"/>
        <v>0</v>
      </c>
      <c r="AF1136" s="1080">
        <f t="shared" si="559"/>
        <v>-49058.25</v>
      </c>
      <c r="AG1136" s="1081">
        <f t="shared" si="569"/>
        <v>-49058.25</v>
      </c>
      <c r="AH1136" s="1079">
        <f t="shared" si="550"/>
        <v>0</v>
      </c>
      <c r="AI1136" s="901">
        <f t="shared" si="567"/>
        <v>0</v>
      </c>
      <c r="AJ1136" s="899">
        <f t="shared" si="567"/>
        <v>0</v>
      </c>
      <c r="AK1136" s="899">
        <f t="shared" si="567"/>
        <v>0</v>
      </c>
      <c r="AL1136" s="1080">
        <f t="shared" si="555"/>
        <v>-48975.058333333342</v>
      </c>
      <c r="AM1136" s="1079">
        <f t="shared" si="556"/>
        <v>0</v>
      </c>
      <c r="AN1136" s="899">
        <f t="shared" si="548"/>
        <v>0</v>
      </c>
      <c r="AO1136" s="899">
        <f t="shared" si="549"/>
        <v>0</v>
      </c>
      <c r="AP1136" s="899">
        <f t="shared" si="557"/>
        <v>-48975.058333333342</v>
      </c>
      <c r="AQ1136" s="1081">
        <f t="shared" si="563"/>
        <v>-48975.058333333342</v>
      </c>
      <c r="AR1136" s="1079">
        <f t="shared" si="551"/>
        <v>0</v>
      </c>
      <c r="AS1136" s="153"/>
      <c r="AT1136" s="1082"/>
      <c r="AU1136" s="1126"/>
      <c r="AV1136" s="1083" t="str">
        <f t="shared" si="552"/>
        <v>CA</v>
      </c>
      <c r="AW1136" s="1083" t="str">
        <f t="shared" si="552"/>
        <v>CL</v>
      </c>
      <c r="AX1136" s="1083" t="str">
        <f t="shared" si="552"/>
        <v>AIC</v>
      </c>
      <c r="AY1136" s="1083" t="str">
        <f t="shared" si="570"/>
        <v>ERB</v>
      </c>
      <c r="AZ1136" s="1083" t="str">
        <f t="shared" si="570"/>
        <v>GRB</v>
      </c>
      <c r="BA1136" s="1083" t="str">
        <f t="shared" si="570"/>
        <v>Non-Op</v>
      </c>
      <c r="BC1136" s="623"/>
      <c r="BD1136" s="623"/>
      <c r="BF1136" s="623"/>
      <c r="BG1136" s="623"/>
      <c r="BH1136" s="623"/>
      <c r="BI1136" s="623"/>
      <c r="BJ1136" s="623"/>
      <c r="BK1136" s="623"/>
      <c r="BL1136" s="623"/>
      <c r="BN1136" s="634"/>
    </row>
    <row r="1137" spans="1:66" s="638" customFormat="1" ht="12" customHeight="1">
      <c r="A1137" s="643">
        <v>22840022</v>
      </c>
      <c r="B1137" s="644" t="s">
        <v>4337</v>
      </c>
      <c r="C1137" s="634" t="s">
        <v>2138</v>
      </c>
      <c r="D1137" s="635" t="s">
        <v>1384</v>
      </c>
      <c r="E1137" s="635"/>
      <c r="F1137" s="634"/>
      <c r="G1137" s="635"/>
      <c r="H1137" s="1168">
        <v>-561500</v>
      </c>
      <c r="I1137" s="1168">
        <v>-561500</v>
      </c>
      <c r="J1137" s="1168">
        <v>-561500</v>
      </c>
      <c r="K1137" s="1168">
        <v>-561500</v>
      </c>
      <c r="L1137" s="1168">
        <v>-561500</v>
      </c>
      <c r="M1137" s="1168">
        <v>-561500</v>
      </c>
      <c r="N1137" s="1168">
        <v>-561500</v>
      </c>
      <c r="O1137" s="1168">
        <v>-561500</v>
      </c>
      <c r="P1137" s="1168">
        <v>-561500</v>
      </c>
      <c r="Q1137" s="1168">
        <v>-550500</v>
      </c>
      <c r="R1137" s="1168">
        <v>-550500</v>
      </c>
      <c r="S1137" s="1168">
        <v>-550500</v>
      </c>
      <c r="T1137" s="1168">
        <v>-572000</v>
      </c>
      <c r="U1137" s="567"/>
      <c r="V1137" s="567">
        <f t="shared" si="568"/>
        <v>-559187.5</v>
      </c>
      <c r="W1137" s="1084"/>
      <c r="X1137" s="1085"/>
      <c r="Y1137" s="591">
        <f t="shared" si="566"/>
        <v>0</v>
      </c>
      <c r="Z1137" s="899">
        <f t="shared" si="566"/>
        <v>0</v>
      </c>
      <c r="AA1137" s="899">
        <f t="shared" si="566"/>
        <v>0</v>
      </c>
      <c r="AB1137" s="1080">
        <f t="shared" si="553"/>
        <v>-572000</v>
      </c>
      <c r="AC1137" s="1079">
        <f t="shared" si="554"/>
        <v>0</v>
      </c>
      <c r="AD1137" s="899">
        <f t="shared" si="562"/>
        <v>0</v>
      </c>
      <c r="AE1137" s="903">
        <f t="shared" si="558"/>
        <v>0</v>
      </c>
      <c r="AF1137" s="1080">
        <f t="shared" si="559"/>
        <v>-572000</v>
      </c>
      <c r="AG1137" s="1081">
        <f t="shared" si="569"/>
        <v>-572000</v>
      </c>
      <c r="AH1137" s="1079">
        <f t="shared" si="550"/>
        <v>0</v>
      </c>
      <c r="AI1137" s="901">
        <f t="shared" si="567"/>
        <v>0</v>
      </c>
      <c r="AJ1137" s="899">
        <f t="shared" si="567"/>
        <v>0</v>
      </c>
      <c r="AK1137" s="899">
        <f t="shared" si="567"/>
        <v>0</v>
      </c>
      <c r="AL1137" s="1080">
        <f t="shared" si="555"/>
        <v>-559187.5</v>
      </c>
      <c r="AM1137" s="1079">
        <f t="shared" si="556"/>
        <v>0</v>
      </c>
      <c r="AN1137" s="899">
        <f t="shared" si="548"/>
        <v>0</v>
      </c>
      <c r="AO1137" s="899">
        <f t="shared" si="549"/>
        <v>0</v>
      </c>
      <c r="AP1137" s="899">
        <f t="shared" si="557"/>
        <v>-559187.5</v>
      </c>
      <c r="AQ1137" s="1081">
        <f t="shared" si="563"/>
        <v>-559187.5</v>
      </c>
      <c r="AR1137" s="1079">
        <f t="shared" si="551"/>
        <v>0</v>
      </c>
      <c r="AS1137" s="153"/>
      <c r="AT1137" s="1082" t="s">
        <v>2781</v>
      </c>
      <c r="AU1137" s="1126"/>
      <c r="AV1137" s="1083" t="str">
        <f t="shared" si="552"/>
        <v>CA</v>
      </c>
      <c r="AW1137" s="1083" t="str">
        <f t="shared" si="552"/>
        <v>CL</v>
      </c>
      <c r="AX1137" s="1083" t="str">
        <f t="shared" si="552"/>
        <v>AIC</v>
      </c>
      <c r="AY1137" s="1083" t="str">
        <f t="shared" si="570"/>
        <v>ERB</v>
      </c>
      <c r="AZ1137" s="1083" t="str">
        <f t="shared" si="570"/>
        <v>GRB</v>
      </c>
      <c r="BA1137" s="1083" t="str">
        <f t="shared" si="570"/>
        <v>Non-Op</v>
      </c>
      <c r="BC1137" s="623"/>
      <c r="BD1137" s="623"/>
      <c r="BF1137" s="623"/>
      <c r="BG1137" s="623"/>
      <c r="BH1137" s="623"/>
      <c r="BI1137" s="623"/>
      <c r="BJ1137" s="623"/>
      <c r="BK1137" s="623"/>
      <c r="BL1137" s="623"/>
      <c r="BN1137" s="634"/>
    </row>
    <row r="1138" spans="1:66" s="638" customFormat="1" ht="12" customHeight="1">
      <c r="A1138" s="643">
        <v>22840031</v>
      </c>
      <c r="B1138" s="644" t="s">
        <v>4338</v>
      </c>
      <c r="C1138" s="634" t="s">
        <v>2352</v>
      </c>
      <c r="D1138" s="635" t="s">
        <v>3099</v>
      </c>
      <c r="E1138" s="635"/>
      <c r="F1138" s="634"/>
      <c r="G1138" s="635"/>
      <c r="H1138" s="1168">
        <v>0</v>
      </c>
      <c r="I1138" s="1168">
        <v>0</v>
      </c>
      <c r="J1138" s="1168">
        <v>0</v>
      </c>
      <c r="K1138" s="1168">
        <v>0</v>
      </c>
      <c r="L1138" s="1168">
        <v>0</v>
      </c>
      <c r="M1138" s="1168">
        <v>0</v>
      </c>
      <c r="N1138" s="1168">
        <v>0</v>
      </c>
      <c r="O1138" s="1168">
        <v>0</v>
      </c>
      <c r="P1138" s="1168">
        <v>0</v>
      </c>
      <c r="Q1138" s="1168">
        <v>0</v>
      </c>
      <c r="R1138" s="1168">
        <v>0</v>
      </c>
      <c r="S1138" s="1168">
        <v>0</v>
      </c>
      <c r="T1138" s="1168">
        <v>0</v>
      </c>
      <c r="U1138" s="567"/>
      <c r="V1138" s="567">
        <f t="shared" si="568"/>
        <v>0</v>
      </c>
      <c r="W1138" s="1084"/>
      <c r="X1138" s="1085"/>
      <c r="Y1138" s="591">
        <f t="shared" si="566"/>
        <v>0</v>
      </c>
      <c r="Z1138" s="899">
        <f t="shared" si="566"/>
        <v>0</v>
      </c>
      <c r="AA1138" s="899">
        <f t="shared" si="566"/>
        <v>0</v>
      </c>
      <c r="AB1138" s="1080">
        <f t="shared" si="553"/>
        <v>0</v>
      </c>
      <c r="AC1138" s="1079">
        <f t="shared" si="554"/>
        <v>0</v>
      </c>
      <c r="AD1138" s="899">
        <f t="shared" si="562"/>
        <v>0</v>
      </c>
      <c r="AE1138" s="903">
        <f t="shared" si="558"/>
        <v>0</v>
      </c>
      <c r="AF1138" s="1080">
        <f t="shared" si="559"/>
        <v>0</v>
      </c>
      <c r="AG1138" s="1081">
        <f t="shared" si="569"/>
        <v>0</v>
      </c>
      <c r="AH1138" s="1079">
        <f t="shared" si="550"/>
        <v>0</v>
      </c>
      <c r="AI1138" s="901">
        <f t="shared" si="567"/>
        <v>0</v>
      </c>
      <c r="AJ1138" s="899">
        <f t="shared" si="567"/>
        <v>0</v>
      </c>
      <c r="AK1138" s="899">
        <f t="shared" si="567"/>
        <v>0</v>
      </c>
      <c r="AL1138" s="1080">
        <f t="shared" si="555"/>
        <v>0</v>
      </c>
      <c r="AM1138" s="1079">
        <f t="shared" si="556"/>
        <v>0</v>
      </c>
      <c r="AN1138" s="899">
        <f t="shared" si="548"/>
        <v>0</v>
      </c>
      <c r="AO1138" s="899">
        <f t="shared" si="549"/>
        <v>0</v>
      </c>
      <c r="AP1138" s="899">
        <f t="shared" si="557"/>
        <v>0</v>
      </c>
      <c r="AQ1138" s="1081">
        <f t="shared" si="563"/>
        <v>0</v>
      </c>
      <c r="AR1138" s="1079">
        <f t="shared" si="551"/>
        <v>0</v>
      </c>
      <c r="AS1138" s="153"/>
      <c r="AT1138" s="1082" t="s">
        <v>2781</v>
      </c>
      <c r="AU1138" s="1126"/>
      <c r="AV1138" s="1083" t="str">
        <f t="shared" si="552"/>
        <v>CA</v>
      </c>
      <c r="AW1138" s="1083" t="str">
        <f t="shared" si="552"/>
        <v>CL</v>
      </c>
      <c r="AX1138" s="1083" t="str">
        <f t="shared" si="552"/>
        <v>AIC</v>
      </c>
      <c r="AY1138" s="1083" t="str">
        <f t="shared" si="570"/>
        <v>ERB</v>
      </c>
      <c r="AZ1138" s="1083" t="str">
        <f t="shared" si="570"/>
        <v>GRB</v>
      </c>
      <c r="BA1138" s="1083" t="str">
        <f t="shared" si="570"/>
        <v>Non-Op</v>
      </c>
      <c r="BC1138" s="623"/>
      <c r="BD1138" s="623"/>
      <c r="BF1138" s="623"/>
      <c r="BG1138" s="623"/>
      <c r="BH1138" s="623"/>
      <c r="BI1138" s="623"/>
      <c r="BJ1138" s="623"/>
      <c r="BK1138" s="623"/>
      <c r="BL1138" s="623"/>
      <c r="BN1138" s="634"/>
    </row>
    <row r="1139" spans="1:66" s="638" customFormat="1" ht="12" customHeight="1">
      <c r="A1139" s="643">
        <v>22840032</v>
      </c>
      <c r="B1139" s="644" t="s">
        <v>4339</v>
      </c>
      <c r="C1139" s="634" t="s">
        <v>2139</v>
      </c>
      <c r="D1139" s="635" t="s">
        <v>1384</v>
      </c>
      <c r="E1139" s="635"/>
      <c r="F1139" s="634"/>
      <c r="G1139" s="635"/>
      <c r="H1139" s="1168">
        <v>-2472221.25</v>
      </c>
      <c r="I1139" s="1168">
        <v>-2472221.25</v>
      </c>
      <c r="J1139" s="1168">
        <v>-2472221.25</v>
      </c>
      <c r="K1139" s="1168">
        <v>-2472221.25</v>
      </c>
      <c r="L1139" s="1168">
        <v>-2472221.25</v>
      </c>
      <c r="M1139" s="1168">
        <v>-2472221.25</v>
      </c>
      <c r="N1139" s="1168">
        <v>-2472221.25</v>
      </c>
      <c r="O1139" s="1168">
        <v>-2472221.25</v>
      </c>
      <c r="P1139" s="1168">
        <v>-2472221.25</v>
      </c>
      <c r="Q1139" s="1168">
        <v>-2474745.2000000002</v>
      </c>
      <c r="R1139" s="1168">
        <v>-2474745.2000000002</v>
      </c>
      <c r="S1139" s="1168">
        <v>-2474745.2000000002</v>
      </c>
      <c r="T1139" s="1168">
        <v>-2467091.7799999998</v>
      </c>
      <c r="U1139" s="567"/>
      <c r="V1139" s="567">
        <f t="shared" si="568"/>
        <v>-2472638.509583333</v>
      </c>
      <c r="W1139" s="1084"/>
      <c r="X1139" s="1085"/>
      <c r="Y1139" s="591">
        <f t="shared" si="566"/>
        <v>0</v>
      </c>
      <c r="Z1139" s="899">
        <f t="shared" si="566"/>
        <v>0</v>
      </c>
      <c r="AA1139" s="899">
        <f t="shared" si="566"/>
        <v>0</v>
      </c>
      <c r="AB1139" s="1080">
        <f t="shared" si="553"/>
        <v>-2467091.7799999998</v>
      </c>
      <c r="AC1139" s="1079">
        <f t="shared" si="554"/>
        <v>0</v>
      </c>
      <c r="AD1139" s="899">
        <f t="shared" si="562"/>
        <v>0</v>
      </c>
      <c r="AE1139" s="903">
        <f t="shared" si="558"/>
        <v>0</v>
      </c>
      <c r="AF1139" s="1080">
        <f t="shared" si="559"/>
        <v>-2467091.7799999998</v>
      </c>
      <c r="AG1139" s="1081">
        <f t="shared" si="569"/>
        <v>-2467091.7799999998</v>
      </c>
      <c r="AH1139" s="1079">
        <f t="shared" si="550"/>
        <v>0</v>
      </c>
      <c r="AI1139" s="901">
        <f t="shared" si="567"/>
        <v>0</v>
      </c>
      <c r="AJ1139" s="899">
        <f t="shared" si="567"/>
        <v>0</v>
      </c>
      <c r="AK1139" s="899">
        <f t="shared" si="567"/>
        <v>0</v>
      </c>
      <c r="AL1139" s="1080">
        <f t="shared" si="555"/>
        <v>-2472638.509583333</v>
      </c>
      <c r="AM1139" s="1079">
        <f t="shared" si="556"/>
        <v>0</v>
      </c>
      <c r="AN1139" s="899">
        <f t="shared" si="548"/>
        <v>0</v>
      </c>
      <c r="AO1139" s="899">
        <f t="shared" si="549"/>
        <v>0</v>
      </c>
      <c r="AP1139" s="899">
        <f t="shared" si="557"/>
        <v>-2472638.509583333</v>
      </c>
      <c r="AQ1139" s="1081">
        <f t="shared" si="563"/>
        <v>-2472638.509583333</v>
      </c>
      <c r="AR1139" s="1079">
        <f t="shared" si="551"/>
        <v>0</v>
      </c>
      <c r="AS1139" s="153"/>
      <c r="AT1139" s="1082" t="s">
        <v>2781</v>
      </c>
      <c r="AU1139" s="1126"/>
      <c r="AV1139" s="1083" t="str">
        <f t="shared" si="552"/>
        <v>CA</v>
      </c>
      <c r="AW1139" s="1083" t="str">
        <f t="shared" si="552"/>
        <v>CL</v>
      </c>
      <c r="AX1139" s="1083" t="str">
        <f t="shared" si="552"/>
        <v>AIC</v>
      </c>
      <c r="AY1139" s="1083" t="str">
        <f t="shared" si="570"/>
        <v>ERB</v>
      </c>
      <c r="AZ1139" s="1083" t="str">
        <f t="shared" si="570"/>
        <v>GRB</v>
      </c>
      <c r="BA1139" s="1083" t="str">
        <f t="shared" si="570"/>
        <v>Non-Op</v>
      </c>
      <c r="BC1139" s="623"/>
      <c r="BD1139" s="623"/>
      <c r="BF1139" s="623"/>
      <c r="BG1139" s="623"/>
      <c r="BH1139" s="623"/>
      <c r="BI1139" s="623"/>
      <c r="BJ1139" s="623"/>
      <c r="BK1139" s="623"/>
      <c r="BL1139" s="623"/>
      <c r="BN1139" s="634"/>
    </row>
    <row r="1140" spans="1:66" s="638" customFormat="1" ht="12" customHeight="1">
      <c r="A1140" s="643">
        <v>22840042</v>
      </c>
      <c r="B1140" s="644" t="s">
        <v>4340</v>
      </c>
      <c r="C1140" s="634" t="s">
        <v>2140</v>
      </c>
      <c r="D1140" s="635" t="s">
        <v>1384</v>
      </c>
      <c r="E1140" s="635"/>
      <c r="F1140" s="634"/>
      <c r="G1140" s="635"/>
      <c r="H1140" s="1168">
        <v>-89740</v>
      </c>
      <c r="I1140" s="1168">
        <v>-89740</v>
      </c>
      <c r="J1140" s="1168">
        <v>-89740</v>
      </c>
      <c r="K1140" s="1168">
        <v>-89740</v>
      </c>
      <c r="L1140" s="1168">
        <v>-89740</v>
      </c>
      <c r="M1140" s="1168">
        <v>-89740</v>
      </c>
      <c r="N1140" s="1168">
        <v>-89740</v>
      </c>
      <c r="O1140" s="1168">
        <v>-89740</v>
      </c>
      <c r="P1140" s="1168">
        <v>-89740</v>
      </c>
      <c r="Q1140" s="1168">
        <v>-239000</v>
      </c>
      <c r="R1140" s="1168">
        <v>-239000</v>
      </c>
      <c r="S1140" s="1168">
        <v>-239000</v>
      </c>
      <c r="T1140" s="1168">
        <v>-91000</v>
      </c>
      <c r="U1140" s="567"/>
      <c r="V1140" s="567">
        <f t="shared" si="568"/>
        <v>-127107.5</v>
      </c>
      <c r="W1140" s="1084"/>
      <c r="X1140" s="1085"/>
      <c r="Y1140" s="591">
        <f t="shared" si="566"/>
        <v>0</v>
      </c>
      <c r="Z1140" s="899">
        <f t="shared" si="566"/>
        <v>0</v>
      </c>
      <c r="AA1140" s="899">
        <f t="shared" si="566"/>
        <v>0</v>
      </c>
      <c r="AB1140" s="1080">
        <f t="shared" si="553"/>
        <v>-91000</v>
      </c>
      <c r="AC1140" s="1079">
        <f t="shared" si="554"/>
        <v>0</v>
      </c>
      <c r="AD1140" s="899">
        <f t="shared" si="562"/>
        <v>0</v>
      </c>
      <c r="AE1140" s="903">
        <f t="shared" si="558"/>
        <v>0</v>
      </c>
      <c r="AF1140" s="1080">
        <f t="shared" si="559"/>
        <v>-91000</v>
      </c>
      <c r="AG1140" s="1081">
        <f t="shared" si="569"/>
        <v>-91000</v>
      </c>
      <c r="AH1140" s="1079">
        <f t="shared" si="550"/>
        <v>0</v>
      </c>
      <c r="AI1140" s="901">
        <f t="shared" si="567"/>
        <v>0</v>
      </c>
      <c r="AJ1140" s="899">
        <f t="shared" si="567"/>
        <v>0</v>
      </c>
      <c r="AK1140" s="899">
        <f t="shared" si="567"/>
        <v>0</v>
      </c>
      <c r="AL1140" s="1080">
        <f t="shared" si="555"/>
        <v>-127107.5</v>
      </c>
      <c r="AM1140" s="1079">
        <f t="shared" si="556"/>
        <v>0</v>
      </c>
      <c r="AN1140" s="899">
        <f t="shared" si="548"/>
        <v>0</v>
      </c>
      <c r="AO1140" s="899">
        <f t="shared" si="549"/>
        <v>0</v>
      </c>
      <c r="AP1140" s="899">
        <f t="shared" si="557"/>
        <v>-127107.5</v>
      </c>
      <c r="AQ1140" s="1081">
        <f t="shared" si="563"/>
        <v>-127107.5</v>
      </c>
      <c r="AR1140" s="1079">
        <f t="shared" si="551"/>
        <v>0</v>
      </c>
      <c r="AS1140" s="153"/>
      <c r="AT1140" s="1082" t="s">
        <v>2781</v>
      </c>
      <c r="AU1140" s="1126"/>
      <c r="AV1140" s="1083" t="str">
        <f t="shared" si="552"/>
        <v>CA</v>
      </c>
      <c r="AW1140" s="1083" t="str">
        <f t="shared" si="552"/>
        <v>CL</v>
      </c>
      <c r="AX1140" s="1083" t="str">
        <f t="shared" si="552"/>
        <v>AIC</v>
      </c>
      <c r="AY1140" s="1083" t="str">
        <f t="shared" si="570"/>
        <v>ERB</v>
      </c>
      <c r="AZ1140" s="1083" t="str">
        <f t="shared" si="570"/>
        <v>GRB</v>
      </c>
      <c r="BA1140" s="1083" t="str">
        <f t="shared" si="570"/>
        <v>Non-Op</v>
      </c>
      <c r="BC1140" s="623"/>
      <c r="BD1140" s="623"/>
      <c r="BF1140" s="623"/>
      <c r="BG1140" s="623"/>
      <c r="BH1140" s="623"/>
      <c r="BI1140" s="623"/>
      <c r="BJ1140" s="623"/>
      <c r="BK1140" s="623"/>
      <c r="BL1140" s="623"/>
      <c r="BN1140" s="634"/>
    </row>
    <row r="1141" spans="1:66" s="638" customFormat="1" ht="12" customHeight="1">
      <c r="A1141" s="643">
        <v>22840051</v>
      </c>
      <c r="B1141" s="644" t="s">
        <v>4341</v>
      </c>
      <c r="C1141" s="634" t="s">
        <v>2353</v>
      </c>
      <c r="D1141" s="635" t="s">
        <v>1384</v>
      </c>
      <c r="E1141" s="635"/>
      <c r="F1141" s="634"/>
      <c r="G1141" s="635"/>
      <c r="H1141" s="1168">
        <v>-32000</v>
      </c>
      <c r="I1141" s="1168">
        <v>-32000</v>
      </c>
      <c r="J1141" s="1168">
        <v>-32000</v>
      </c>
      <c r="K1141" s="1168">
        <v>-32000</v>
      </c>
      <c r="L1141" s="1168">
        <v>-32000</v>
      </c>
      <c r="M1141" s="1168">
        <v>-32000</v>
      </c>
      <c r="N1141" s="1168">
        <v>-32000</v>
      </c>
      <c r="O1141" s="1168">
        <v>-32000</v>
      </c>
      <c r="P1141" s="1168">
        <v>-32000</v>
      </c>
      <c r="Q1141" s="1168">
        <v>-32000</v>
      </c>
      <c r="R1141" s="1168">
        <v>-32000</v>
      </c>
      <c r="S1141" s="1168">
        <v>-32000</v>
      </c>
      <c r="T1141" s="1168">
        <v>-32000</v>
      </c>
      <c r="U1141" s="567"/>
      <c r="V1141" s="567">
        <f t="shared" si="568"/>
        <v>-32000</v>
      </c>
      <c r="W1141" s="1084"/>
      <c r="X1141" s="1085"/>
      <c r="Y1141" s="591">
        <f t="shared" si="566"/>
        <v>0</v>
      </c>
      <c r="Z1141" s="899">
        <f t="shared" si="566"/>
        <v>0</v>
      </c>
      <c r="AA1141" s="899">
        <f t="shared" si="566"/>
        <v>0</v>
      </c>
      <c r="AB1141" s="1080">
        <f t="shared" si="553"/>
        <v>-32000</v>
      </c>
      <c r="AC1141" s="1079">
        <f t="shared" si="554"/>
        <v>0</v>
      </c>
      <c r="AD1141" s="899">
        <f t="shared" si="562"/>
        <v>0</v>
      </c>
      <c r="AE1141" s="903">
        <f t="shared" si="558"/>
        <v>0</v>
      </c>
      <c r="AF1141" s="1080">
        <f t="shared" si="559"/>
        <v>-32000</v>
      </c>
      <c r="AG1141" s="1081">
        <f t="shared" si="569"/>
        <v>-32000</v>
      </c>
      <c r="AH1141" s="1079">
        <f t="shared" si="550"/>
        <v>0</v>
      </c>
      <c r="AI1141" s="901">
        <f t="shared" si="567"/>
        <v>0</v>
      </c>
      <c r="AJ1141" s="899">
        <f t="shared" si="567"/>
        <v>0</v>
      </c>
      <c r="AK1141" s="899">
        <f t="shared" si="567"/>
        <v>0</v>
      </c>
      <c r="AL1141" s="1080">
        <f t="shared" si="555"/>
        <v>-32000</v>
      </c>
      <c r="AM1141" s="1079">
        <f t="shared" si="556"/>
        <v>0</v>
      </c>
      <c r="AN1141" s="899">
        <f t="shared" si="548"/>
        <v>0</v>
      </c>
      <c r="AO1141" s="899">
        <f t="shared" si="549"/>
        <v>0</v>
      </c>
      <c r="AP1141" s="899">
        <f t="shared" si="557"/>
        <v>-32000</v>
      </c>
      <c r="AQ1141" s="1081">
        <f t="shared" si="563"/>
        <v>-32000</v>
      </c>
      <c r="AR1141" s="1079">
        <f t="shared" si="551"/>
        <v>0</v>
      </c>
      <c r="AS1141" s="153"/>
      <c r="AT1141" s="1082"/>
      <c r="AU1141" s="1126"/>
      <c r="AV1141" s="1083" t="str">
        <f t="shared" si="552"/>
        <v>CA</v>
      </c>
      <c r="AW1141" s="1083" t="str">
        <f t="shared" si="552"/>
        <v>CL</v>
      </c>
      <c r="AX1141" s="1083" t="str">
        <f t="shared" si="552"/>
        <v>AIC</v>
      </c>
      <c r="AY1141" s="1083" t="str">
        <f t="shared" si="570"/>
        <v>ERB</v>
      </c>
      <c r="AZ1141" s="1083" t="str">
        <f t="shared" si="570"/>
        <v>GRB</v>
      </c>
      <c r="BA1141" s="1083" t="str">
        <f t="shared" si="570"/>
        <v>Non-Op</v>
      </c>
      <c r="BC1141" s="623"/>
      <c r="BD1141" s="623"/>
      <c r="BF1141" s="623"/>
      <c r="BG1141" s="623"/>
      <c r="BH1141" s="623"/>
      <c r="BI1141" s="623"/>
      <c r="BJ1141" s="623"/>
      <c r="BK1141" s="623"/>
      <c r="BL1141" s="623"/>
      <c r="BN1141" s="634"/>
    </row>
    <row r="1142" spans="1:66" s="638" customFormat="1" ht="12" customHeight="1">
      <c r="A1142" s="643">
        <v>22840062</v>
      </c>
      <c r="B1142" s="644" t="s">
        <v>4342</v>
      </c>
      <c r="C1142" s="634" t="s">
        <v>2141</v>
      </c>
      <c r="D1142" s="635" t="s">
        <v>1384</v>
      </c>
      <c r="E1142" s="635"/>
      <c r="F1142" s="634"/>
      <c r="G1142" s="635"/>
      <c r="H1142" s="1168">
        <v>-1264975.5</v>
      </c>
      <c r="I1142" s="1168">
        <v>-1264975.5</v>
      </c>
      <c r="J1142" s="1168">
        <v>-1264975.5</v>
      </c>
      <c r="K1142" s="1168">
        <v>-1264975.5</v>
      </c>
      <c r="L1142" s="1168">
        <v>-1264975.5</v>
      </c>
      <c r="M1142" s="1168">
        <v>-1264975.5</v>
      </c>
      <c r="N1142" s="1168">
        <v>-1745839.32</v>
      </c>
      <c r="O1142" s="1168">
        <v>-1745839.32</v>
      </c>
      <c r="P1142" s="1168">
        <v>-1745839.32</v>
      </c>
      <c r="Q1142" s="1168">
        <v>-1659620.64</v>
      </c>
      <c r="R1142" s="1168">
        <v>-1659620.64</v>
      </c>
      <c r="S1142" s="1168">
        <v>-1659620.64</v>
      </c>
      <c r="T1142" s="1168">
        <v>-1166044.6599999999</v>
      </c>
      <c r="U1142" s="567"/>
      <c r="V1142" s="567">
        <f t="shared" si="568"/>
        <v>-1479730.6216666668</v>
      </c>
      <c r="W1142" s="1084"/>
      <c r="X1142" s="1085"/>
      <c r="Y1142" s="591">
        <f t="shared" ref="Y1142:AA1161" si="571">IF($D1142=Y$5,$T1142,0)</f>
        <v>0</v>
      </c>
      <c r="Z1142" s="899">
        <f t="shared" si="571"/>
        <v>0</v>
      </c>
      <c r="AA1142" s="899">
        <f t="shared" si="571"/>
        <v>0</v>
      </c>
      <c r="AB1142" s="1080">
        <f t="shared" si="553"/>
        <v>-1166044.6599999999</v>
      </c>
      <c r="AC1142" s="1079">
        <f t="shared" si="554"/>
        <v>0</v>
      </c>
      <c r="AD1142" s="899">
        <f t="shared" si="562"/>
        <v>0</v>
      </c>
      <c r="AE1142" s="903">
        <f t="shared" si="558"/>
        <v>0</v>
      </c>
      <c r="AF1142" s="1080">
        <f t="shared" si="559"/>
        <v>-1166044.6599999999</v>
      </c>
      <c r="AG1142" s="1081">
        <f t="shared" si="569"/>
        <v>-1166044.6599999999</v>
      </c>
      <c r="AH1142" s="1079">
        <f t="shared" si="550"/>
        <v>0</v>
      </c>
      <c r="AI1142" s="901">
        <f t="shared" ref="AI1142:AK1161" si="572">IF($D1142=AI$5,$V1142,0)</f>
        <v>0</v>
      </c>
      <c r="AJ1142" s="899">
        <f t="shared" si="572"/>
        <v>0</v>
      </c>
      <c r="AK1142" s="899">
        <f t="shared" si="572"/>
        <v>0</v>
      </c>
      <c r="AL1142" s="1080">
        <f t="shared" si="555"/>
        <v>-1479730.6216666668</v>
      </c>
      <c r="AM1142" s="1079">
        <f t="shared" si="556"/>
        <v>0</v>
      </c>
      <c r="AN1142" s="899">
        <f t="shared" si="548"/>
        <v>0</v>
      </c>
      <c r="AO1142" s="899">
        <f t="shared" si="549"/>
        <v>0</v>
      </c>
      <c r="AP1142" s="899">
        <f t="shared" si="557"/>
        <v>-1479730.6216666668</v>
      </c>
      <c r="AQ1142" s="1081">
        <f t="shared" si="563"/>
        <v>-1479730.6216666668</v>
      </c>
      <c r="AR1142" s="1079">
        <f t="shared" si="551"/>
        <v>0</v>
      </c>
      <c r="AS1142" s="153"/>
      <c r="AT1142" s="1082" t="s">
        <v>2781</v>
      </c>
      <c r="AU1142" s="1126"/>
      <c r="AV1142" s="1083" t="str">
        <f t="shared" si="552"/>
        <v>CA</v>
      </c>
      <c r="AW1142" s="1083" t="str">
        <f t="shared" si="552"/>
        <v>CL</v>
      </c>
      <c r="AX1142" s="1083" t="str">
        <f t="shared" si="552"/>
        <v>AIC</v>
      </c>
      <c r="AY1142" s="1083" t="str">
        <f t="shared" si="570"/>
        <v>ERB</v>
      </c>
      <c r="AZ1142" s="1083" t="str">
        <f t="shared" si="570"/>
        <v>GRB</v>
      </c>
      <c r="BA1142" s="1083" t="str">
        <f t="shared" si="570"/>
        <v>Non-Op</v>
      </c>
      <c r="BC1142" s="623"/>
      <c r="BD1142" s="623"/>
      <c r="BF1142" s="623"/>
      <c r="BG1142" s="623"/>
      <c r="BH1142" s="623"/>
      <c r="BI1142" s="623"/>
      <c r="BJ1142" s="623"/>
      <c r="BK1142" s="623"/>
      <c r="BL1142" s="623"/>
      <c r="BN1142" s="634"/>
    </row>
    <row r="1143" spans="1:66" s="638" customFormat="1" ht="12" customHeight="1">
      <c r="A1143" s="643">
        <v>22840081</v>
      </c>
      <c r="B1143" s="644" t="s">
        <v>4343</v>
      </c>
      <c r="C1143" s="634" t="s">
        <v>2354</v>
      </c>
      <c r="D1143" s="635" t="s">
        <v>3099</v>
      </c>
      <c r="E1143" s="635"/>
      <c r="F1143" s="634"/>
      <c r="G1143" s="635"/>
      <c r="H1143" s="1168">
        <v>0</v>
      </c>
      <c r="I1143" s="1168">
        <v>0</v>
      </c>
      <c r="J1143" s="1168">
        <v>0</v>
      </c>
      <c r="K1143" s="1168">
        <v>0</v>
      </c>
      <c r="L1143" s="1168">
        <v>0</v>
      </c>
      <c r="M1143" s="1168">
        <v>0</v>
      </c>
      <c r="N1143" s="1168">
        <v>0</v>
      </c>
      <c r="O1143" s="1168">
        <v>0</v>
      </c>
      <c r="P1143" s="1168">
        <v>0</v>
      </c>
      <c r="Q1143" s="1168">
        <v>0</v>
      </c>
      <c r="R1143" s="1168">
        <v>0</v>
      </c>
      <c r="S1143" s="1168">
        <v>0</v>
      </c>
      <c r="T1143" s="1168">
        <v>0</v>
      </c>
      <c r="U1143" s="567"/>
      <c r="V1143" s="567">
        <f t="shared" si="568"/>
        <v>0</v>
      </c>
      <c r="W1143" s="1084"/>
      <c r="X1143" s="1085"/>
      <c r="Y1143" s="591">
        <f t="shared" si="571"/>
        <v>0</v>
      </c>
      <c r="Z1143" s="899">
        <f t="shared" si="571"/>
        <v>0</v>
      </c>
      <c r="AA1143" s="899">
        <f t="shared" si="571"/>
        <v>0</v>
      </c>
      <c r="AB1143" s="1080">
        <f t="shared" si="553"/>
        <v>0</v>
      </c>
      <c r="AC1143" s="1079">
        <f t="shared" si="554"/>
        <v>0</v>
      </c>
      <c r="AD1143" s="899">
        <f t="shared" si="562"/>
        <v>0</v>
      </c>
      <c r="AE1143" s="903">
        <f t="shared" si="558"/>
        <v>0</v>
      </c>
      <c r="AF1143" s="1080">
        <f t="shared" si="559"/>
        <v>0</v>
      </c>
      <c r="AG1143" s="1081">
        <f t="shared" si="569"/>
        <v>0</v>
      </c>
      <c r="AH1143" s="1079">
        <f t="shared" si="550"/>
        <v>0</v>
      </c>
      <c r="AI1143" s="901">
        <f t="shared" si="572"/>
        <v>0</v>
      </c>
      <c r="AJ1143" s="899">
        <f t="shared" si="572"/>
        <v>0</v>
      </c>
      <c r="AK1143" s="899">
        <f t="shared" si="572"/>
        <v>0</v>
      </c>
      <c r="AL1143" s="1080">
        <f t="shared" si="555"/>
        <v>0</v>
      </c>
      <c r="AM1143" s="1079">
        <f t="shared" si="556"/>
        <v>0</v>
      </c>
      <c r="AN1143" s="899">
        <f t="shared" si="548"/>
        <v>0</v>
      </c>
      <c r="AO1143" s="899">
        <f t="shared" si="549"/>
        <v>0</v>
      </c>
      <c r="AP1143" s="899">
        <f t="shared" si="557"/>
        <v>0</v>
      </c>
      <c r="AQ1143" s="1081">
        <f t="shared" si="563"/>
        <v>0</v>
      </c>
      <c r="AR1143" s="1079">
        <f t="shared" si="551"/>
        <v>0</v>
      </c>
      <c r="AS1143" s="153"/>
      <c r="AT1143" s="1082" t="s">
        <v>2781</v>
      </c>
      <c r="AU1143" s="1126"/>
      <c r="AV1143" s="1083" t="str">
        <f t="shared" si="552"/>
        <v>CA</v>
      </c>
      <c r="AW1143" s="1083" t="str">
        <f t="shared" si="552"/>
        <v>CL</v>
      </c>
      <c r="AX1143" s="1083" t="str">
        <f t="shared" si="552"/>
        <v>AIC</v>
      </c>
      <c r="AY1143" s="1083" t="str">
        <f t="shared" si="570"/>
        <v>ERB</v>
      </c>
      <c r="AZ1143" s="1083" t="str">
        <f t="shared" si="570"/>
        <v>GRB</v>
      </c>
      <c r="BA1143" s="1083" t="str">
        <f t="shared" si="570"/>
        <v>Non-Op</v>
      </c>
      <c r="BC1143" s="623"/>
      <c r="BD1143" s="623"/>
      <c r="BF1143" s="623"/>
      <c r="BG1143" s="623"/>
      <c r="BH1143" s="623"/>
      <c r="BI1143" s="623"/>
      <c r="BJ1143" s="623"/>
      <c r="BK1143" s="623"/>
      <c r="BL1143" s="623"/>
      <c r="BN1143" s="634"/>
    </row>
    <row r="1144" spans="1:66" s="638" customFormat="1" ht="12" customHeight="1">
      <c r="A1144" s="643">
        <v>22840082</v>
      </c>
      <c r="B1144" s="644" t="s">
        <v>4344</v>
      </c>
      <c r="C1144" s="634" t="s">
        <v>2142</v>
      </c>
      <c r="D1144" s="635" t="s">
        <v>1384</v>
      </c>
      <c r="E1144" s="635"/>
      <c r="F1144" s="634"/>
      <c r="G1144" s="635"/>
      <c r="H1144" s="1168">
        <v>-7635695.2300000004</v>
      </c>
      <c r="I1144" s="1168">
        <v>-7635695.2300000004</v>
      </c>
      <c r="J1144" s="1168">
        <v>-7635695.2300000004</v>
      </c>
      <c r="K1144" s="1168">
        <v>-7601985.7300000004</v>
      </c>
      <c r="L1144" s="1168">
        <v>-7601985.7300000004</v>
      </c>
      <c r="M1144" s="1168">
        <v>-7601985.7300000004</v>
      </c>
      <c r="N1144" s="1168">
        <v>-7535507.5899999999</v>
      </c>
      <c r="O1144" s="1168">
        <v>-7535507.5899999999</v>
      </c>
      <c r="P1144" s="1168">
        <v>-7535507.5899999999</v>
      </c>
      <c r="Q1144" s="1168">
        <v>-7561622.1100000003</v>
      </c>
      <c r="R1144" s="1168">
        <v>-7561622.1100000003</v>
      </c>
      <c r="S1144" s="1168">
        <v>-7561622.1100000003</v>
      </c>
      <c r="T1144" s="1168">
        <v>-7671643.5</v>
      </c>
      <c r="U1144" s="567"/>
      <c r="V1144" s="567">
        <f t="shared" si="568"/>
        <v>-7585200.5095833344</v>
      </c>
      <c r="W1144" s="1084"/>
      <c r="X1144" s="1085"/>
      <c r="Y1144" s="591">
        <f t="shared" si="571"/>
        <v>0</v>
      </c>
      <c r="Z1144" s="899">
        <f t="shared" si="571"/>
        <v>0</v>
      </c>
      <c r="AA1144" s="899">
        <f t="shared" si="571"/>
        <v>0</v>
      </c>
      <c r="AB1144" s="1080">
        <f t="shared" si="553"/>
        <v>-7671643.5</v>
      </c>
      <c r="AC1144" s="1079">
        <f t="shared" si="554"/>
        <v>0</v>
      </c>
      <c r="AD1144" s="899">
        <f t="shared" si="562"/>
        <v>0</v>
      </c>
      <c r="AE1144" s="903">
        <f t="shared" si="558"/>
        <v>0</v>
      </c>
      <c r="AF1144" s="1080">
        <f t="shared" si="559"/>
        <v>-7671643.5</v>
      </c>
      <c r="AG1144" s="1081">
        <f t="shared" si="569"/>
        <v>-7671643.5</v>
      </c>
      <c r="AH1144" s="1079">
        <f t="shared" si="550"/>
        <v>0</v>
      </c>
      <c r="AI1144" s="901">
        <f t="shared" si="572"/>
        <v>0</v>
      </c>
      <c r="AJ1144" s="899">
        <f t="shared" si="572"/>
        <v>0</v>
      </c>
      <c r="AK1144" s="899">
        <f t="shared" si="572"/>
        <v>0</v>
      </c>
      <c r="AL1144" s="1080">
        <f t="shared" si="555"/>
        <v>-7585200.5095833344</v>
      </c>
      <c r="AM1144" s="1079">
        <f t="shared" si="556"/>
        <v>0</v>
      </c>
      <c r="AN1144" s="899">
        <f t="shared" si="548"/>
        <v>0</v>
      </c>
      <c r="AO1144" s="899">
        <f t="shared" si="549"/>
        <v>0</v>
      </c>
      <c r="AP1144" s="899">
        <f t="shared" si="557"/>
        <v>-7585200.5095833344</v>
      </c>
      <c r="AQ1144" s="1081">
        <f t="shared" si="563"/>
        <v>-7585200.5095833344</v>
      </c>
      <c r="AR1144" s="1079">
        <f t="shared" si="551"/>
        <v>0</v>
      </c>
      <c r="AS1144" s="153"/>
      <c r="AT1144" s="1082" t="s">
        <v>2781</v>
      </c>
      <c r="AU1144" s="1126"/>
      <c r="AV1144" s="1083" t="str">
        <f t="shared" si="552"/>
        <v>CA</v>
      </c>
      <c r="AW1144" s="1083" t="str">
        <f t="shared" si="552"/>
        <v>CL</v>
      </c>
      <c r="AX1144" s="1083" t="str">
        <f t="shared" si="552"/>
        <v>AIC</v>
      </c>
      <c r="AY1144" s="1083" t="str">
        <f t="shared" si="570"/>
        <v>ERB</v>
      </c>
      <c r="AZ1144" s="1083" t="str">
        <f t="shared" si="570"/>
        <v>GRB</v>
      </c>
      <c r="BA1144" s="1083" t="str">
        <f t="shared" si="570"/>
        <v>Non-Op</v>
      </c>
      <c r="BC1144" s="623"/>
      <c r="BD1144" s="623"/>
      <c r="BF1144" s="623"/>
      <c r="BG1144" s="623"/>
      <c r="BH1144" s="623"/>
      <c r="BI1144" s="623"/>
      <c r="BJ1144" s="623"/>
      <c r="BK1144" s="623"/>
      <c r="BL1144" s="623"/>
      <c r="BN1144" s="634"/>
    </row>
    <row r="1145" spans="1:66" s="638" customFormat="1" ht="12" customHeight="1">
      <c r="A1145" s="643">
        <v>22840092</v>
      </c>
      <c r="B1145" s="644" t="s">
        <v>4345</v>
      </c>
      <c r="C1145" s="634" t="s">
        <v>2143</v>
      </c>
      <c r="D1145" s="635" t="s">
        <v>1384</v>
      </c>
      <c r="E1145" s="635"/>
      <c r="F1145" s="634"/>
      <c r="G1145" s="635"/>
      <c r="H1145" s="1168">
        <v>-1987415</v>
      </c>
      <c r="I1145" s="1168">
        <v>-1987415</v>
      </c>
      <c r="J1145" s="1168">
        <v>-1987415</v>
      </c>
      <c r="K1145" s="1168">
        <v>-1969286.74</v>
      </c>
      <c r="L1145" s="1168">
        <v>-1969286.74</v>
      </c>
      <c r="M1145" s="1168">
        <v>-1969286.74</v>
      </c>
      <c r="N1145" s="1168">
        <v>-1889565.14</v>
      </c>
      <c r="O1145" s="1168">
        <v>-1889565.14</v>
      </c>
      <c r="P1145" s="1168">
        <v>-1889565.14</v>
      </c>
      <c r="Q1145" s="1168">
        <v>-2349568.8199999998</v>
      </c>
      <c r="R1145" s="1168">
        <v>-2349568.8199999998</v>
      </c>
      <c r="S1145" s="1168">
        <v>-2349568.8199999998</v>
      </c>
      <c r="T1145" s="1168">
        <v>-4645677.07</v>
      </c>
      <c r="U1145" s="567"/>
      <c r="V1145" s="567">
        <f t="shared" si="568"/>
        <v>-2159719.8445833335</v>
      </c>
      <c r="W1145" s="1084"/>
      <c r="X1145" s="1085"/>
      <c r="Y1145" s="591">
        <f t="shared" si="571"/>
        <v>0</v>
      </c>
      <c r="Z1145" s="899">
        <f t="shared" si="571"/>
        <v>0</v>
      </c>
      <c r="AA1145" s="899">
        <f t="shared" si="571"/>
        <v>0</v>
      </c>
      <c r="AB1145" s="1080">
        <f t="shared" si="553"/>
        <v>-4645677.07</v>
      </c>
      <c r="AC1145" s="1079">
        <f t="shared" si="554"/>
        <v>0</v>
      </c>
      <c r="AD1145" s="899">
        <f t="shared" si="562"/>
        <v>0</v>
      </c>
      <c r="AE1145" s="903">
        <f t="shared" si="558"/>
        <v>0</v>
      </c>
      <c r="AF1145" s="1080">
        <f t="shared" si="559"/>
        <v>-4645677.07</v>
      </c>
      <c r="AG1145" s="1081">
        <f t="shared" si="569"/>
        <v>-4645677.07</v>
      </c>
      <c r="AH1145" s="1079">
        <f t="shared" si="550"/>
        <v>0</v>
      </c>
      <c r="AI1145" s="901">
        <f t="shared" si="572"/>
        <v>0</v>
      </c>
      <c r="AJ1145" s="899">
        <f t="shared" si="572"/>
        <v>0</v>
      </c>
      <c r="AK1145" s="899">
        <f t="shared" si="572"/>
        <v>0</v>
      </c>
      <c r="AL1145" s="1080">
        <f t="shared" si="555"/>
        <v>-2159719.8445833335</v>
      </c>
      <c r="AM1145" s="1079">
        <f t="shared" si="556"/>
        <v>0</v>
      </c>
      <c r="AN1145" s="899">
        <f t="shared" si="548"/>
        <v>0</v>
      </c>
      <c r="AO1145" s="899">
        <f t="shared" si="549"/>
        <v>0</v>
      </c>
      <c r="AP1145" s="899">
        <f t="shared" si="557"/>
        <v>-2159719.8445833335</v>
      </c>
      <c r="AQ1145" s="1081">
        <f t="shared" si="563"/>
        <v>-2159719.8445833335</v>
      </c>
      <c r="AR1145" s="1079">
        <f t="shared" si="551"/>
        <v>0</v>
      </c>
      <c r="AS1145" s="153"/>
      <c r="AT1145" s="1082"/>
      <c r="AU1145" s="1126"/>
      <c r="AV1145" s="1083" t="str">
        <f t="shared" si="552"/>
        <v>CA</v>
      </c>
      <c r="AW1145" s="1083" t="str">
        <f t="shared" si="552"/>
        <v>CL</v>
      </c>
      <c r="AX1145" s="1083" t="str">
        <f t="shared" si="552"/>
        <v>AIC</v>
      </c>
      <c r="AY1145" s="1083" t="str">
        <f t="shared" si="570"/>
        <v>ERB</v>
      </c>
      <c r="AZ1145" s="1083" t="str">
        <f t="shared" si="570"/>
        <v>GRB</v>
      </c>
      <c r="BA1145" s="1083" t="str">
        <f t="shared" si="570"/>
        <v>Non-Op</v>
      </c>
      <c r="BC1145" s="623"/>
      <c r="BD1145" s="623"/>
      <c r="BF1145" s="623"/>
      <c r="BG1145" s="623"/>
      <c r="BH1145" s="623"/>
      <c r="BI1145" s="623"/>
      <c r="BJ1145" s="623"/>
      <c r="BK1145" s="623"/>
      <c r="BL1145" s="623"/>
      <c r="BN1145" s="634"/>
    </row>
    <row r="1146" spans="1:66" s="638" customFormat="1" ht="12" customHeight="1">
      <c r="A1146" s="643">
        <v>22840102</v>
      </c>
      <c r="B1146" s="644" t="s">
        <v>4346</v>
      </c>
      <c r="C1146" s="634" t="s">
        <v>2144</v>
      </c>
      <c r="D1146" s="635" t="s">
        <v>1384</v>
      </c>
      <c r="E1146" s="635"/>
      <c r="F1146" s="634"/>
      <c r="G1146" s="635"/>
      <c r="H1146" s="1168">
        <v>-611308.72</v>
      </c>
      <c r="I1146" s="1168">
        <v>-611308.72</v>
      </c>
      <c r="J1146" s="1168">
        <v>-611308.72</v>
      </c>
      <c r="K1146" s="1168">
        <v>-610521.47</v>
      </c>
      <c r="L1146" s="1168">
        <v>-610521.47</v>
      </c>
      <c r="M1146" s="1168">
        <v>-610521.47</v>
      </c>
      <c r="N1146" s="1168">
        <v>-605124.97</v>
      </c>
      <c r="O1146" s="1168">
        <v>-605124.97</v>
      </c>
      <c r="P1146" s="1168">
        <v>-605124.97</v>
      </c>
      <c r="Q1146" s="1168">
        <v>-612150.01</v>
      </c>
      <c r="R1146" s="1168">
        <v>-612150.01</v>
      </c>
      <c r="S1146" s="1168">
        <v>-612150.01</v>
      </c>
      <c r="T1146" s="1168">
        <v>-615410</v>
      </c>
      <c r="U1146" s="567"/>
      <c r="V1146" s="567">
        <f t="shared" si="568"/>
        <v>-609947.17916666658</v>
      </c>
      <c r="W1146" s="1084"/>
      <c r="X1146" s="1085"/>
      <c r="Y1146" s="591">
        <f t="shared" si="571"/>
        <v>0</v>
      </c>
      <c r="Z1146" s="899">
        <f t="shared" si="571"/>
        <v>0</v>
      </c>
      <c r="AA1146" s="899">
        <f t="shared" si="571"/>
        <v>0</v>
      </c>
      <c r="AB1146" s="1080">
        <f t="shared" si="553"/>
        <v>-615410</v>
      </c>
      <c r="AC1146" s="1079">
        <f t="shared" si="554"/>
        <v>0</v>
      </c>
      <c r="AD1146" s="899">
        <f t="shared" si="562"/>
        <v>0</v>
      </c>
      <c r="AE1146" s="903">
        <f t="shared" si="558"/>
        <v>0</v>
      </c>
      <c r="AF1146" s="1080">
        <f t="shared" si="559"/>
        <v>-615410</v>
      </c>
      <c r="AG1146" s="1081">
        <f t="shared" si="569"/>
        <v>-615410</v>
      </c>
      <c r="AH1146" s="1079">
        <f t="shared" si="550"/>
        <v>0</v>
      </c>
      <c r="AI1146" s="901">
        <f t="shared" si="572"/>
        <v>0</v>
      </c>
      <c r="AJ1146" s="899">
        <f t="shared" si="572"/>
        <v>0</v>
      </c>
      <c r="AK1146" s="899">
        <f t="shared" si="572"/>
        <v>0</v>
      </c>
      <c r="AL1146" s="1080">
        <f t="shared" si="555"/>
        <v>-609947.17916666658</v>
      </c>
      <c r="AM1146" s="1079">
        <f t="shared" si="556"/>
        <v>0</v>
      </c>
      <c r="AN1146" s="899">
        <f t="shared" si="548"/>
        <v>0</v>
      </c>
      <c r="AO1146" s="899">
        <f t="shared" si="549"/>
        <v>0</v>
      </c>
      <c r="AP1146" s="899">
        <f t="shared" si="557"/>
        <v>-609947.17916666658</v>
      </c>
      <c r="AQ1146" s="1081">
        <f t="shared" si="563"/>
        <v>-609947.17916666658</v>
      </c>
      <c r="AR1146" s="1079">
        <f t="shared" si="551"/>
        <v>0</v>
      </c>
      <c r="AS1146" s="153"/>
      <c r="AT1146" s="1082" t="s">
        <v>2781</v>
      </c>
      <c r="AU1146" s="1126"/>
      <c r="AV1146" s="1083" t="str">
        <f t="shared" si="552"/>
        <v>CA</v>
      </c>
      <c r="AW1146" s="1083" t="str">
        <f t="shared" si="552"/>
        <v>CL</v>
      </c>
      <c r="AX1146" s="1083" t="str">
        <f t="shared" si="552"/>
        <v>AIC</v>
      </c>
      <c r="AY1146" s="1083" t="str">
        <f t="shared" si="570"/>
        <v>ERB</v>
      </c>
      <c r="AZ1146" s="1083" t="str">
        <f t="shared" si="570"/>
        <v>GRB</v>
      </c>
      <c r="BA1146" s="1083" t="str">
        <f t="shared" si="570"/>
        <v>Non-Op</v>
      </c>
      <c r="BC1146" s="623"/>
      <c r="BD1146" s="623"/>
      <c r="BF1146" s="623"/>
      <c r="BG1146" s="623"/>
      <c r="BH1146" s="623"/>
      <c r="BI1146" s="623"/>
      <c r="BJ1146" s="623"/>
      <c r="BK1146" s="623"/>
      <c r="BL1146" s="623"/>
      <c r="BN1146" s="634"/>
    </row>
    <row r="1147" spans="1:66" s="638" customFormat="1" ht="12" customHeight="1">
      <c r="A1147" s="643">
        <v>22840111</v>
      </c>
      <c r="B1147" s="644" t="s">
        <v>4347</v>
      </c>
      <c r="C1147" s="634" t="s">
        <v>2355</v>
      </c>
      <c r="D1147" s="635" t="s">
        <v>3099</v>
      </c>
      <c r="E1147" s="635"/>
      <c r="F1147" s="634"/>
      <c r="G1147" s="635"/>
      <c r="H1147" s="1168">
        <v>3648.75</v>
      </c>
      <c r="I1147" s="1168">
        <v>3648.75</v>
      </c>
      <c r="J1147" s="1168">
        <v>3648.75</v>
      </c>
      <c r="K1147" s="1168">
        <v>3648.75</v>
      </c>
      <c r="L1147" s="1168">
        <v>3648.75</v>
      </c>
      <c r="M1147" s="1168">
        <v>3648.75</v>
      </c>
      <c r="N1147" s="1168">
        <v>3648.75</v>
      </c>
      <c r="O1147" s="1168">
        <v>3648.75</v>
      </c>
      <c r="P1147" s="1168">
        <v>3648.75</v>
      </c>
      <c r="Q1147" s="1168">
        <v>3648.75</v>
      </c>
      <c r="R1147" s="1168">
        <v>3648.75</v>
      </c>
      <c r="S1147" s="1168">
        <v>3648.75</v>
      </c>
      <c r="T1147" s="1168">
        <v>3648.75</v>
      </c>
      <c r="U1147" s="567"/>
      <c r="V1147" s="567">
        <f t="shared" si="568"/>
        <v>3648.75</v>
      </c>
      <c r="W1147" s="1084"/>
      <c r="X1147" s="1085"/>
      <c r="Y1147" s="591">
        <f t="shared" si="571"/>
        <v>0</v>
      </c>
      <c r="Z1147" s="899">
        <f t="shared" si="571"/>
        <v>3648.75</v>
      </c>
      <c r="AA1147" s="899">
        <f t="shared" si="571"/>
        <v>0</v>
      </c>
      <c r="AB1147" s="1080">
        <f t="shared" si="553"/>
        <v>0</v>
      </c>
      <c r="AC1147" s="1079">
        <f t="shared" si="554"/>
        <v>0</v>
      </c>
      <c r="AD1147" s="899">
        <f t="shared" si="562"/>
        <v>0</v>
      </c>
      <c r="AE1147" s="903">
        <f t="shared" si="558"/>
        <v>0</v>
      </c>
      <c r="AF1147" s="1080">
        <f t="shared" si="559"/>
        <v>0</v>
      </c>
      <c r="AG1147" s="1081">
        <f t="shared" si="569"/>
        <v>0</v>
      </c>
      <c r="AH1147" s="1079">
        <f t="shared" ref="AH1147:AH1210" si="573">AG1147-AB1147</f>
        <v>0</v>
      </c>
      <c r="AI1147" s="901">
        <f t="shared" si="572"/>
        <v>0</v>
      </c>
      <c r="AJ1147" s="899">
        <f t="shared" si="572"/>
        <v>3648.75</v>
      </c>
      <c r="AK1147" s="899">
        <f t="shared" si="572"/>
        <v>0</v>
      </c>
      <c r="AL1147" s="1080">
        <f t="shared" si="555"/>
        <v>0</v>
      </c>
      <c r="AM1147" s="1079">
        <f t="shared" si="556"/>
        <v>0</v>
      </c>
      <c r="AN1147" s="899">
        <f t="shared" si="548"/>
        <v>0</v>
      </c>
      <c r="AO1147" s="899">
        <f t="shared" si="549"/>
        <v>0</v>
      </c>
      <c r="AP1147" s="899">
        <f t="shared" si="557"/>
        <v>0</v>
      </c>
      <c r="AQ1147" s="1081">
        <f t="shared" si="563"/>
        <v>0</v>
      </c>
      <c r="AR1147" s="1079">
        <f t="shared" si="551"/>
        <v>0</v>
      </c>
      <c r="AS1147" s="153"/>
      <c r="AT1147" s="1082" t="s">
        <v>2781</v>
      </c>
      <c r="AU1147" s="1126"/>
      <c r="AV1147" s="1083" t="str">
        <f t="shared" si="552"/>
        <v>CA</v>
      </c>
      <c r="AW1147" s="1083" t="str">
        <f t="shared" si="552"/>
        <v>CL</v>
      </c>
      <c r="AX1147" s="1083" t="str">
        <f t="shared" si="552"/>
        <v>AIC</v>
      </c>
      <c r="AY1147" s="1083" t="str">
        <f t="shared" si="570"/>
        <v>ERB</v>
      </c>
      <c r="AZ1147" s="1083" t="str">
        <f t="shared" si="570"/>
        <v>GRB</v>
      </c>
      <c r="BA1147" s="1083" t="str">
        <f t="shared" si="570"/>
        <v>Non-Op</v>
      </c>
      <c r="BC1147" s="623"/>
      <c r="BD1147" s="623"/>
      <c r="BF1147" s="623"/>
      <c r="BG1147" s="623"/>
      <c r="BH1147" s="623"/>
      <c r="BI1147" s="623"/>
      <c r="BJ1147" s="623"/>
      <c r="BK1147" s="623"/>
      <c r="BL1147" s="623"/>
      <c r="BN1147" s="634"/>
    </row>
    <row r="1148" spans="1:66" s="638" customFormat="1" ht="12" customHeight="1">
      <c r="A1148" s="643">
        <v>22840112</v>
      </c>
      <c r="B1148" s="644" t="s">
        <v>4348</v>
      </c>
      <c r="C1148" s="634" t="s">
        <v>2145</v>
      </c>
      <c r="D1148" s="635" t="s">
        <v>1384</v>
      </c>
      <c r="E1148" s="635"/>
      <c r="F1148" s="634"/>
      <c r="G1148" s="635"/>
      <c r="H1148" s="1168">
        <v>-220000</v>
      </c>
      <c r="I1148" s="1168">
        <v>-220000</v>
      </c>
      <c r="J1148" s="1168">
        <v>-220000</v>
      </c>
      <c r="K1148" s="1168">
        <v>-220000</v>
      </c>
      <c r="L1148" s="1168">
        <v>-220000</v>
      </c>
      <c r="M1148" s="1168">
        <v>-220000</v>
      </c>
      <c r="N1148" s="1168">
        <v>-220000</v>
      </c>
      <c r="O1148" s="1168">
        <v>-220000</v>
      </c>
      <c r="P1148" s="1168">
        <v>-220000</v>
      </c>
      <c r="Q1148" s="1168">
        <v>-215000</v>
      </c>
      <c r="R1148" s="1168">
        <v>-215000</v>
      </c>
      <c r="S1148" s="1168">
        <v>-215000</v>
      </c>
      <c r="T1148" s="1168">
        <v>-220000</v>
      </c>
      <c r="U1148" s="567"/>
      <c r="V1148" s="567">
        <f t="shared" si="568"/>
        <v>-218750</v>
      </c>
      <c r="W1148" s="1084"/>
      <c r="X1148" s="1085"/>
      <c r="Y1148" s="591">
        <f t="shared" si="571"/>
        <v>0</v>
      </c>
      <c r="Z1148" s="899">
        <f t="shared" si="571"/>
        <v>0</v>
      </c>
      <c r="AA1148" s="899">
        <f t="shared" si="571"/>
        <v>0</v>
      </c>
      <c r="AB1148" s="1080">
        <f t="shared" si="553"/>
        <v>-220000</v>
      </c>
      <c r="AC1148" s="1079">
        <f t="shared" si="554"/>
        <v>0</v>
      </c>
      <c r="AD1148" s="899">
        <f t="shared" si="562"/>
        <v>0</v>
      </c>
      <c r="AE1148" s="903">
        <f t="shared" si="558"/>
        <v>0</v>
      </c>
      <c r="AF1148" s="1080">
        <f t="shared" si="559"/>
        <v>-220000</v>
      </c>
      <c r="AG1148" s="1081">
        <f t="shared" si="569"/>
        <v>-220000</v>
      </c>
      <c r="AH1148" s="1079">
        <f t="shared" si="573"/>
        <v>0</v>
      </c>
      <c r="AI1148" s="901">
        <f t="shared" si="572"/>
        <v>0</v>
      </c>
      <c r="AJ1148" s="899">
        <f t="shared" si="572"/>
        <v>0</v>
      </c>
      <c r="AK1148" s="899">
        <f t="shared" si="572"/>
        <v>0</v>
      </c>
      <c r="AL1148" s="1080">
        <f t="shared" si="555"/>
        <v>-218750</v>
      </c>
      <c r="AM1148" s="1079">
        <f t="shared" si="556"/>
        <v>0</v>
      </c>
      <c r="AN1148" s="899">
        <f t="shared" si="548"/>
        <v>0</v>
      </c>
      <c r="AO1148" s="899">
        <f t="shared" si="549"/>
        <v>0</v>
      </c>
      <c r="AP1148" s="899">
        <f t="shared" si="557"/>
        <v>-218750</v>
      </c>
      <c r="AQ1148" s="1081">
        <f t="shared" si="563"/>
        <v>-218750</v>
      </c>
      <c r="AR1148" s="1079">
        <f t="shared" si="551"/>
        <v>0</v>
      </c>
      <c r="AS1148" s="153"/>
      <c r="AT1148" s="1082" t="s">
        <v>2781</v>
      </c>
      <c r="AU1148" s="1126"/>
      <c r="AV1148" s="1083" t="str">
        <f t="shared" si="552"/>
        <v>CA</v>
      </c>
      <c r="AW1148" s="1083" t="str">
        <f t="shared" si="552"/>
        <v>CL</v>
      </c>
      <c r="AX1148" s="1083" t="str">
        <f t="shared" si="552"/>
        <v>AIC</v>
      </c>
      <c r="AY1148" s="1083" t="str">
        <f t="shared" si="570"/>
        <v>ERB</v>
      </c>
      <c r="AZ1148" s="1083" t="str">
        <f t="shared" si="570"/>
        <v>GRB</v>
      </c>
      <c r="BA1148" s="1083" t="str">
        <f t="shared" si="570"/>
        <v>Non-Op</v>
      </c>
      <c r="BC1148" s="623"/>
      <c r="BD1148" s="623"/>
      <c r="BF1148" s="623"/>
      <c r="BG1148" s="623"/>
      <c r="BH1148" s="623"/>
      <c r="BI1148" s="623"/>
      <c r="BJ1148" s="623"/>
      <c r="BK1148" s="623"/>
      <c r="BL1148" s="623"/>
      <c r="BN1148" s="634"/>
    </row>
    <row r="1149" spans="1:66" s="638" customFormat="1" ht="12" customHeight="1">
      <c r="A1149" s="643">
        <v>22840122</v>
      </c>
      <c r="B1149" s="644" t="s">
        <v>4349</v>
      </c>
      <c r="C1149" s="634" t="s">
        <v>2146</v>
      </c>
      <c r="D1149" s="635" t="s">
        <v>1384</v>
      </c>
      <c r="E1149" s="635"/>
      <c r="F1149" s="634"/>
      <c r="G1149" s="635"/>
      <c r="H1149" s="1168">
        <v>-149000</v>
      </c>
      <c r="I1149" s="1168">
        <v>-149000</v>
      </c>
      <c r="J1149" s="1168">
        <v>-149000</v>
      </c>
      <c r="K1149" s="1168">
        <v>-149000</v>
      </c>
      <c r="L1149" s="1168">
        <v>-149000</v>
      </c>
      <c r="M1149" s="1168">
        <v>-149000</v>
      </c>
      <c r="N1149" s="1168">
        <v>-149000</v>
      </c>
      <c r="O1149" s="1168">
        <v>-149000</v>
      </c>
      <c r="P1149" s="1168">
        <v>-149000</v>
      </c>
      <c r="Q1149" s="1168">
        <v>-149000</v>
      </c>
      <c r="R1149" s="1168">
        <v>-149000</v>
      </c>
      <c r="S1149" s="1168">
        <v>-149000</v>
      </c>
      <c r="T1149" s="1168">
        <v>-149000</v>
      </c>
      <c r="U1149" s="567"/>
      <c r="V1149" s="567">
        <f t="shared" si="568"/>
        <v>-149000</v>
      </c>
      <c r="W1149" s="1084"/>
      <c r="X1149" s="1085"/>
      <c r="Y1149" s="591">
        <f t="shared" si="571"/>
        <v>0</v>
      </c>
      <c r="Z1149" s="899">
        <f t="shared" si="571"/>
        <v>0</v>
      </c>
      <c r="AA1149" s="899">
        <f t="shared" si="571"/>
        <v>0</v>
      </c>
      <c r="AB1149" s="1080">
        <f t="shared" si="553"/>
        <v>-149000</v>
      </c>
      <c r="AC1149" s="1079">
        <f t="shared" si="554"/>
        <v>0</v>
      </c>
      <c r="AD1149" s="899">
        <f t="shared" si="562"/>
        <v>0</v>
      </c>
      <c r="AE1149" s="903">
        <f t="shared" si="558"/>
        <v>0</v>
      </c>
      <c r="AF1149" s="1080">
        <f t="shared" si="559"/>
        <v>-149000</v>
      </c>
      <c r="AG1149" s="1081">
        <f t="shared" si="569"/>
        <v>-149000</v>
      </c>
      <c r="AH1149" s="1079">
        <f t="shared" si="573"/>
        <v>0</v>
      </c>
      <c r="AI1149" s="901">
        <f t="shared" si="572"/>
        <v>0</v>
      </c>
      <c r="AJ1149" s="899">
        <f t="shared" si="572"/>
        <v>0</v>
      </c>
      <c r="AK1149" s="899">
        <f t="shared" si="572"/>
        <v>0</v>
      </c>
      <c r="AL1149" s="1080">
        <f t="shared" si="555"/>
        <v>-149000</v>
      </c>
      <c r="AM1149" s="1079">
        <f t="shared" si="556"/>
        <v>0</v>
      </c>
      <c r="AN1149" s="899">
        <f t="shared" si="548"/>
        <v>0</v>
      </c>
      <c r="AO1149" s="899">
        <f t="shared" si="549"/>
        <v>0</v>
      </c>
      <c r="AP1149" s="899">
        <f t="shared" si="557"/>
        <v>-149000</v>
      </c>
      <c r="AQ1149" s="1081">
        <f t="shared" si="563"/>
        <v>-149000</v>
      </c>
      <c r="AR1149" s="1079">
        <f t="shared" si="551"/>
        <v>0</v>
      </c>
      <c r="AS1149" s="153"/>
      <c r="AT1149" s="1082" t="s">
        <v>2781</v>
      </c>
      <c r="AU1149" s="1126"/>
      <c r="AV1149" s="1083" t="str">
        <f t="shared" si="552"/>
        <v>CA</v>
      </c>
      <c r="AW1149" s="1083" t="str">
        <f t="shared" si="552"/>
        <v>CL</v>
      </c>
      <c r="AX1149" s="1083" t="str">
        <f t="shared" si="552"/>
        <v>AIC</v>
      </c>
      <c r="AY1149" s="1083" t="str">
        <f t="shared" si="570"/>
        <v>ERB</v>
      </c>
      <c r="AZ1149" s="1083" t="str">
        <f t="shared" si="570"/>
        <v>GRB</v>
      </c>
      <c r="BA1149" s="1083" t="str">
        <f t="shared" si="570"/>
        <v>Non-Op</v>
      </c>
      <c r="BC1149" s="623"/>
      <c r="BD1149" s="623"/>
      <c r="BF1149" s="623"/>
      <c r="BG1149" s="623"/>
      <c r="BH1149" s="623"/>
      <c r="BI1149" s="623"/>
      <c r="BJ1149" s="623"/>
      <c r="BK1149" s="623"/>
      <c r="BL1149" s="623"/>
      <c r="BN1149" s="634"/>
    </row>
    <row r="1150" spans="1:66" s="638" customFormat="1" ht="12" customHeight="1">
      <c r="A1150" s="643">
        <v>22840131</v>
      </c>
      <c r="B1150" s="644" t="s">
        <v>4350</v>
      </c>
      <c r="C1150" s="634" t="s">
        <v>2356</v>
      </c>
      <c r="D1150" s="635" t="s">
        <v>1384</v>
      </c>
      <c r="E1150" s="635"/>
      <c r="F1150" s="634"/>
      <c r="G1150" s="635"/>
      <c r="H1150" s="1168">
        <v>-580000</v>
      </c>
      <c r="I1150" s="1168">
        <v>-580000</v>
      </c>
      <c r="J1150" s="1168">
        <v>-580000</v>
      </c>
      <c r="K1150" s="1168">
        <v>-580000</v>
      </c>
      <c r="L1150" s="1168">
        <v>-580000</v>
      </c>
      <c r="M1150" s="1168">
        <v>-580000</v>
      </c>
      <c r="N1150" s="1168">
        <v>-580000</v>
      </c>
      <c r="O1150" s="1168">
        <v>-580000</v>
      </c>
      <c r="P1150" s="1168">
        <v>-580000</v>
      </c>
      <c r="Q1150" s="1168">
        <v>-580000</v>
      </c>
      <c r="R1150" s="1168">
        <v>-580000</v>
      </c>
      <c r="S1150" s="1168">
        <v>-580000</v>
      </c>
      <c r="T1150" s="1168">
        <v>-580000</v>
      </c>
      <c r="U1150" s="567"/>
      <c r="V1150" s="567">
        <f t="shared" si="568"/>
        <v>-580000</v>
      </c>
      <c r="W1150" s="1084"/>
      <c r="X1150" s="1085"/>
      <c r="Y1150" s="591">
        <f t="shared" si="571"/>
        <v>0</v>
      </c>
      <c r="Z1150" s="899">
        <f t="shared" si="571"/>
        <v>0</v>
      </c>
      <c r="AA1150" s="899">
        <f t="shared" si="571"/>
        <v>0</v>
      </c>
      <c r="AB1150" s="1080">
        <f t="shared" si="553"/>
        <v>-580000</v>
      </c>
      <c r="AC1150" s="1079">
        <f t="shared" si="554"/>
        <v>0</v>
      </c>
      <c r="AD1150" s="899">
        <f t="shared" si="562"/>
        <v>0</v>
      </c>
      <c r="AE1150" s="903">
        <f t="shared" si="558"/>
        <v>0</v>
      </c>
      <c r="AF1150" s="1080">
        <f t="shared" si="559"/>
        <v>-580000</v>
      </c>
      <c r="AG1150" s="1081">
        <f t="shared" si="569"/>
        <v>-580000</v>
      </c>
      <c r="AH1150" s="1079">
        <f t="shared" si="573"/>
        <v>0</v>
      </c>
      <c r="AI1150" s="901">
        <f t="shared" si="572"/>
        <v>0</v>
      </c>
      <c r="AJ1150" s="899">
        <f t="shared" si="572"/>
        <v>0</v>
      </c>
      <c r="AK1150" s="899">
        <f t="shared" si="572"/>
        <v>0</v>
      </c>
      <c r="AL1150" s="1080">
        <f t="shared" si="555"/>
        <v>-580000</v>
      </c>
      <c r="AM1150" s="1079">
        <f t="shared" si="556"/>
        <v>0</v>
      </c>
      <c r="AN1150" s="899">
        <f t="shared" si="548"/>
        <v>0</v>
      </c>
      <c r="AO1150" s="899">
        <f t="shared" si="549"/>
        <v>0</v>
      </c>
      <c r="AP1150" s="899">
        <f t="shared" si="557"/>
        <v>-580000</v>
      </c>
      <c r="AQ1150" s="1081">
        <f t="shared" si="563"/>
        <v>-580000</v>
      </c>
      <c r="AR1150" s="1079">
        <f t="shared" si="551"/>
        <v>0</v>
      </c>
      <c r="AS1150" s="153"/>
      <c r="AT1150" s="1082" t="s">
        <v>2781</v>
      </c>
      <c r="AU1150" s="1126"/>
      <c r="AV1150" s="1083" t="str">
        <f t="shared" si="552"/>
        <v>CA</v>
      </c>
      <c r="AW1150" s="1083" t="str">
        <f t="shared" si="552"/>
        <v>CL</v>
      </c>
      <c r="AX1150" s="1083" t="str">
        <f t="shared" si="552"/>
        <v>AIC</v>
      </c>
      <c r="AY1150" s="1083" t="str">
        <f t="shared" si="570"/>
        <v>ERB</v>
      </c>
      <c r="AZ1150" s="1083" t="str">
        <f t="shared" si="570"/>
        <v>GRB</v>
      </c>
      <c r="BA1150" s="1083" t="str">
        <f t="shared" si="570"/>
        <v>Non-Op</v>
      </c>
      <c r="BC1150" s="623"/>
      <c r="BD1150" s="623"/>
      <c r="BF1150" s="623"/>
      <c r="BG1150" s="623"/>
      <c r="BH1150" s="623"/>
      <c r="BI1150" s="623"/>
      <c r="BJ1150" s="623"/>
      <c r="BK1150" s="623"/>
      <c r="BL1150" s="623"/>
      <c r="BN1150" s="634"/>
    </row>
    <row r="1151" spans="1:66" s="638" customFormat="1" ht="12" customHeight="1">
      <c r="A1151" s="643">
        <v>22840132</v>
      </c>
      <c r="B1151" s="644" t="s">
        <v>4351</v>
      </c>
      <c r="C1151" s="634" t="s">
        <v>2147</v>
      </c>
      <c r="D1151" s="635" t="s">
        <v>1384</v>
      </c>
      <c r="E1151" s="635"/>
      <c r="F1151" s="634"/>
      <c r="G1151" s="635"/>
      <c r="H1151" s="1168">
        <v>-107000</v>
      </c>
      <c r="I1151" s="1168">
        <v>-107000</v>
      </c>
      <c r="J1151" s="1168">
        <v>-107000</v>
      </c>
      <c r="K1151" s="1168">
        <v>-107000</v>
      </c>
      <c r="L1151" s="1168">
        <v>-107000</v>
      </c>
      <c r="M1151" s="1168">
        <v>-107000</v>
      </c>
      <c r="N1151" s="1168">
        <v>-107000</v>
      </c>
      <c r="O1151" s="1168">
        <v>-107000</v>
      </c>
      <c r="P1151" s="1168">
        <v>-107000</v>
      </c>
      <c r="Q1151" s="1168">
        <v>-107000</v>
      </c>
      <c r="R1151" s="1168">
        <v>-107000</v>
      </c>
      <c r="S1151" s="1168">
        <v>-107000</v>
      </c>
      <c r="T1151" s="1168">
        <v>-107000</v>
      </c>
      <c r="U1151" s="567"/>
      <c r="V1151" s="567">
        <f t="shared" si="568"/>
        <v>-107000</v>
      </c>
      <c r="W1151" s="1084"/>
      <c r="X1151" s="1085"/>
      <c r="Y1151" s="591">
        <f t="shared" si="571"/>
        <v>0</v>
      </c>
      <c r="Z1151" s="899">
        <f t="shared" si="571"/>
        <v>0</v>
      </c>
      <c r="AA1151" s="899">
        <f t="shared" si="571"/>
        <v>0</v>
      </c>
      <c r="AB1151" s="1080">
        <f t="shared" si="553"/>
        <v>-107000</v>
      </c>
      <c r="AC1151" s="1079">
        <f t="shared" si="554"/>
        <v>0</v>
      </c>
      <c r="AD1151" s="899">
        <f t="shared" si="562"/>
        <v>0</v>
      </c>
      <c r="AE1151" s="903">
        <f t="shared" si="558"/>
        <v>0</v>
      </c>
      <c r="AF1151" s="1080">
        <f t="shared" si="559"/>
        <v>-107000</v>
      </c>
      <c r="AG1151" s="1081">
        <f t="shared" si="569"/>
        <v>-107000</v>
      </c>
      <c r="AH1151" s="1079">
        <f t="shared" si="573"/>
        <v>0</v>
      </c>
      <c r="AI1151" s="901">
        <f t="shared" si="572"/>
        <v>0</v>
      </c>
      <c r="AJ1151" s="899">
        <f t="shared" si="572"/>
        <v>0</v>
      </c>
      <c r="AK1151" s="899">
        <f t="shared" si="572"/>
        <v>0</v>
      </c>
      <c r="AL1151" s="1080">
        <f t="shared" si="555"/>
        <v>-107000</v>
      </c>
      <c r="AM1151" s="1079">
        <f t="shared" si="556"/>
        <v>0</v>
      </c>
      <c r="AN1151" s="899">
        <f t="shared" si="548"/>
        <v>0</v>
      </c>
      <c r="AO1151" s="899">
        <f t="shared" si="549"/>
        <v>0</v>
      </c>
      <c r="AP1151" s="899">
        <f t="shared" si="557"/>
        <v>-107000</v>
      </c>
      <c r="AQ1151" s="1081">
        <f t="shared" si="563"/>
        <v>-107000</v>
      </c>
      <c r="AR1151" s="1079">
        <f t="shared" si="551"/>
        <v>0</v>
      </c>
      <c r="AS1151" s="153"/>
      <c r="AT1151" s="1082" t="s">
        <v>2781</v>
      </c>
      <c r="AU1151" s="1126"/>
      <c r="AV1151" s="1083" t="str">
        <f t="shared" si="552"/>
        <v>CA</v>
      </c>
      <c r="AW1151" s="1083" t="str">
        <f t="shared" si="552"/>
        <v>CL</v>
      </c>
      <c r="AX1151" s="1083" t="str">
        <f t="shared" si="552"/>
        <v>AIC</v>
      </c>
      <c r="AY1151" s="1083" t="str">
        <f t="shared" si="570"/>
        <v>ERB</v>
      </c>
      <c r="AZ1151" s="1083" t="str">
        <f t="shared" si="570"/>
        <v>GRB</v>
      </c>
      <c r="BA1151" s="1083" t="str">
        <f t="shared" si="570"/>
        <v>Non-Op</v>
      </c>
      <c r="BC1151" s="623"/>
      <c r="BD1151" s="623"/>
      <c r="BF1151" s="623"/>
      <c r="BG1151" s="623"/>
      <c r="BH1151" s="623"/>
      <c r="BI1151" s="623"/>
      <c r="BJ1151" s="623"/>
      <c r="BK1151" s="623"/>
      <c r="BL1151" s="623"/>
      <c r="BN1151" s="634"/>
    </row>
    <row r="1152" spans="1:66" s="638" customFormat="1" ht="12" customHeight="1">
      <c r="A1152" s="676">
        <v>22840161</v>
      </c>
      <c r="B1152" s="635" t="s">
        <v>4352</v>
      </c>
      <c r="C1152" s="634" t="s">
        <v>2357</v>
      </c>
      <c r="D1152" s="635" t="s">
        <v>1384</v>
      </c>
      <c r="E1152" s="635"/>
      <c r="F1152" s="634"/>
      <c r="G1152" s="635"/>
      <c r="H1152" s="1168">
        <v>-310864.42</v>
      </c>
      <c r="I1152" s="1168">
        <v>-310864.42</v>
      </c>
      <c r="J1152" s="1168">
        <v>-310864.42</v>
      </c>
      <c r="K1152" s="1168">
        <v>-307196.12</v>
      </c>
      <c r="L1152" s="1168">
        <v>-307196.12</v>
      </c>
      <c r="M1152" s="1168">
        <v>-307196.12</v>
      </c>
      <c r="N1152" s="1168">
        <v>-301518.82</v>
      </c>
      <c r="O1152" s="1168">
        <v>-301518.82</v>
      </c>
      <c r="P1152" s="1168">
        <v>-301518.82</v>
      </c>
      <c r="Q1152" s="1168">
        <v>-346492.3</v>
      </c>
      <c r="R1152" s="1168">
        <v>-346492.3</v>
      </c>
      <c r="S1152" s="1168">
        <v>-346492.3</v>
      </c>
      <c r="T1152" s="1168">
        <v>-347384.45</v>
      </c>
      <c r="U1152" s="567"/>
      <c r="V1152" s="567">
        <f t="shared" si="568"/>
        <v>-318039.58291666664</v>
      </c>
      <c r="W1152" s="1084"/>
      <c r="X1152" s="1085"/>
      <c r="Y1152" s="591">
        <f t="shared" si="571"/>
        <v>0</v>
      </c>
      <c r="Z1152" s="899">
        <f t="shared" si="571"/>
        <v>0</v>
      </c>
      <c r="AA1152" s="899">
        <f t="shared" si="571"/>
        <v>0</v>
      </c>
      <c r="AB1152" s="1080">
        <f t="shared" si="553"/>
        <v>-347384.45</v>
      </c>
      <c r="AC1152" s="1079">
        <f t="shared" si="554"/>
        <v>0</v>
      </c>
      <c r="AD1152" s="899">
        <f t="shared" si="562"/>
        <v>0</v>
      </c>
      <c r="AE1152" s="903">
        <f t="shared" si="558"/>
        <v>0</v>
      </c>
      <c r="AF1152" s="1080">
        <f t="shared" si="559"/>
        <v>-347384.45</v>
      </c>
      <c r="AG1152" s="1081">
        <f t="shared" si="569"/>
        <v>-347384.45</v>
      </c>
      <c r="AH1152" s="1079">
        <f t="shared" si="573"/>
        <v>0</v>
      </c>
      <c r="AI1152" s="901">
        <f t="shared" si="572"/>
        <v>0</v>
      </c>
      <c r="AJ1152" s="899">
        <f t="shared" si="572"/>
        <v>0</v>
      </c>
      <c r="AK1152" s="899">
        <f t="shared" si="572"/>
        <v>0</v>
      </c>
      <c r="AL1152" s="1080">
        <f t="shared" si="555"/>
        <v>-318039.58291666664</v>
      </c>
      <c r="AM1152" s="1079">
        <f t="shared" si="556"/>
        <v>0</v>
      </c>
      <c r="AN1152" s="899">
        <f t="shared" si="548"/>
        <v>0</v>
      </c>
      <c r="AO1152" s="899">
        <f t="shared" si="549"/>
        <v>0</v>
      </c>
      <c r="AP1152" s="899">
        <f t="shared" si="557"/>
        <v>-318039.58291666664</v>
      </c>
      <c r="AQ1152" s="1081">
        <f t="shared" si="563"/>
        <v>-318039.58291666664</v>
      </c>
      <c r="AR1152" s="1079">
        <f t="shared" si="551"/>
        <v>0</v>
      </c>
      <c r="AS1152" s="153"/>
      <c r="AT1152" s="1082"/>
      <c r="AU1152" s="1126"/>
      <c r="AV1152" s="1083" t="str">
        <f t="shared" si="552"/>
        <v>CA</v>
      </c>
      <c r="AW1152" s="1083" t="str">
        <f t="shared" si="552"/>
        <v>CL</v>
      </c>
      <c r="AX1152" s="1083" t="str">
        <f t="shared" si="552"/>
        <v>AIC</v>
      </c>
      <c r="AY1152" s="1083" t="str">
        <f t="shared" si="570"/>
        <v>ERB</v>
      </c>
      <c r="AZ1152" s="1083" t="str">
        <f t="shared" si="570"/>
        <v>GRB</v>
      </c>
      <c r="BA1152" s="1083" t="str">
        <f t="shared" si="570"/>
        <v>Non-Op</v>
      </c>
      <c r="BC1152" s="623"/>
      <c r="BD1152" s="623"/>
      <c r="BF1152" s="623"/>
      <c r="BG1152" s="623"/>
      <c r="BH1152" s="623"/>
      <c r="BI1152" s="623"/>
      <c r="BJ1152" s="623"/>
      <c r="BK1152" s="623"/>
      <c r="BL1152" s="623"/>
      <c r="BN1152" s="634"/>
    </row>
    <row r="1153" spans="1:66" s="638" customFormat="1" ht="12" customHeight="1">
      <c r="A1153" s="676">
        <v>22840162</v>
      </c>
      <c r="B1153" s="635" t="s">
        <v>4353</v>
      </c>
      <c r="C1153" s="634" t="s">
        <v>2358</v>
      </c>
      <c r="D1153" s="635" t="s">
        <v>1384</v>
      </c>
      <c r="E1153" s="635"/>
      <c r="F1153" s="634"/>
      <c r="G1153" s="635"/>
      <c r="H1153" s="1168">
        <v>-47720.07</v>
      </c>
      <c r="I1153" s="1168">
        <v>-47720.07</v>
      </c>
      <c r="J1153" s="1168">
        <v>-47720.07</v>
      </c>
      <c r="K1153" s="1168">
        <v>-46036.32</v>
      </c>
      <c r="L1153" s="1168">
        <v>-46036.32</v>
      </c>
      <c r="M1153" s="1168">
        <v>-46036.32</v>
      </c>
      <c r="N1153" s="1168">
        <v>-29306.11</v>
      </c>
      <c r="O1153" s="1168">
        <v>-29306.11</v>
      </c>
      <c r="P1153" s="1168">
        <v>-29306.11</v>
      </c>
      <c r="Q1153" s="1168">
        <v>-69860.56</v>
      </c>
      <c r="R1153" s="1168">
        <v>-69860.56</v>
      </c>
      <c r="S1153" s="1168">
        <v>-69860.56</v>
      </c>
      <c r="T1153" s="1168">
        <v>-60970.12</v>
      </c>
      <c r="U1153" s="567"/>
      <c r="V1153" s="567">
        <f t="shared" si="568"/>
        <v>-48782.850416666661</v>
      </c>
      <c r="W1153" s="1084"/>
      <c r="X1153" s="1085"/>
      <c r="Y1153" s="591">
        <f t="shared" si="571"/>
        <v>0</v>
      </c>
      <c r="Z1153" s="899">
        <f t="shared" si="571"/>
        <v>0</v>
      </c>
      <c r="AA1153" s="899">
        <f t="shared" si="571"/>
        <v>0</v>
      </c>
      <c r="AB1153" s="1080">
        <f t="shared" si="553"/>
        <v>-60970.12</v>
      </c>
      <c r="AC1153" s="1079">
        <f t="shared" si="554"/>
        <v>0</v>
      </c>
      <c r="AD1153" s="899">
        <f t="shared" si="562"/>
        <v>0</v>
      </c>
      <c r="AE1153" s="903">
        <f t="shared" si="558"/>
        <v>0</v>
      </c>
      <c r="AF1153" s="1080">
        <f t="shared" si="559"/>
        <v>-60970.12</v>
      </c>
      <c r="AG1153" s="1081">
        <f t="shared" si="569"/>
        <v>-60970.12</v>
      </c>
      <c r="AH1153" s="1079">
        <f t="shared" si="573"/>
        <v>0</v>
      </c>
      <c r="AI1153" s="901">
        <f t="shared" si="572"/>
        <v>0</v>
      </c>
      <c r="AJ1153" s="899">
        <f t="shared" si="572"/>
        <v>0</v>
      </c>
      <c r="AK1153" s="899">
        <f t="shared" si="572"/>
        <v>0</v>
      </c>
      <c r="AL1153" s="1080">
        <f t="shared" si="555"/>
        <v>-48782.850416666661</v>
      </c>
      <c r="AM1153" s="1079">
        <f t="shared" si="556"/>
        <v>0</v>
      </c>
      <c r="AN1153" s="899">
        <f t="shared" si="548"/>
        <v>0</v>
      </c>
      <c r="AO1153" s="899">
        <f t="shared" si="549"/>
        <v>0</v>
      </c>
      <c r="AP1153" s="899">
        <f t="shared" si="557"/>
        <v>-48782.850416666661</v>
      </c>
      <c r="AQ1153" s="1081">
        <f t="shared" si="563"/>
        <v>-48782.850416666661</v>
      </c>
      <c r="AR1153" s="1079">
        <f t="shared" si="551"/>
        <v>0</v>
      </c>
      <c r="AS1153" s="153"/>
      <c r="AT1153" s="1082" t="s">
        <v>2781</v>
      </c>
      <c r="AU1153" s="1126"/>
      <c r="AV1153" s="1083" t="str">
        <f t="shared" si="552"/>
        <v>CA</v>
      </c>
      <c r="AW1153" s="1083" t="str">
        <f t="shared" si="552"/>
        <v>CL</v>
      </c>
      <c r="AX1153" s="1083" t="str">
        <f t="shared" si="552"/>
        <v>AIC</v>
      </c>
      <c r="AY1153" s="1083" t="str">
        <f t="shared" si="570"/>
        <v>ERB</v>
      </c>
      <c r="AZ1153" s="1083" t="str">
        <f t="shared" si="570"/>
        <v>GRB</v>
      </c>
      <c r="BA1153" s="1083" t="str">
        <f t="shared" si="570"/>
        <v>Non-Op</v>
      </c>
      <c r="BC1153" s="623"/>
      <c r="BD1153" s="623"/>
      <c r="BF1153" s="623"/>
      <c r="BG1153" s="623"/>
      <c r="BH1153" s="623"/>
      <c r="BI1153" s="623"/>
      <c r="BJ1153" s="623"/>
      <c r="BK1153" s="623"/>
      <c r="BL1153" s="623"/>
      <c r="BN1153" s="634"/>
    </row>
    <row r="1154" spans="1:66" s="638" customFormat="1" ht="12" customHeight="1">
      <c r="A1154" s="676">
        <v>22840171</v>
      </c>
      <c r="B1154" s="635" t="s">
        <v>4354</v>
      </c>
      <c r="C1154" s="634" t="s">
        <v>2359</v>
      </c>
      <c r="D1154" s="635" t="s">
        <v>3099</v>
      </c>
      <c r="E1154" s="635"/>
      <c r="F1154" s="634"/>
      <c r="G1154" s="635"/>
      <c r="H1154" s="1168">
        <v>-53000</v>
      </c>
      <c r="I1154" s="1168">
        <v>-53000</v>
      </c>
      <c r="J1154" s="1168">
        <v>-53000</v>
      </c>
      <c r="K1154" s="1168">
        <v>-53000</v>
      </c>
      <c r="L1154" s="1168">
        <v>-53000</v>
      </c>
      <c r="M1154" s="1168">
        <v>-53000</v>
      </c>
      <c r="N1154" s="1168">
        <v>-53000</v>
      </c>
      <c r="O1154" s="1168">
        <v>-53000</v>
      </c>
      <c r="P1154" s="1168">
        <v>-53000</v>
      </c>
      <c r="Q1154" s="1168">
        <v>-53000</v>
      </c>
      <c r="R1154" s="1168">
        <v>-53000</v>
      </c>
      <c r="S1154" s="1168">
        <v>-53000</v>
      </c>
      <c r="T1154" s="1168">
        <v>-53000</v>
      </c>
      <c r="U1154" s="567"/>
      <c r="V1154" s="567">
        <f t="shared" si="568"/>
        <v>-53000</v>
      </c>
      <c r="W1154" s="1084"/>
      <c r="X1154" s="1085"/>
      <c r="Y1154" s="591">
        <f t="shared" si="571"/>
        <v>0</v>
      </c>
      <c r="Z1154" s="899">
        <f t="shared" si="571"/>
        <v>-53000</v>
      </c>
      <c r="AA1154" s="899">
        <f t="shared" si="571"/>
        <v>0</v>
      </c>
      <c r="AB1154" s="1080">
        <f t="shared" si="553"/>
        <v>0</v>
      </c>
      <c r="AC1154" s="1079">
        <f t="shared" si="554"/>
        <v>0</v>
      </c>
      <c r="AD1154" s="899">
        <f t="shared" si="562"/>
        <v>0</v>
      </c>
      <c r="AE1154" s="903">
        <f t="shared" si="558"/>
        <v>0</v>
      </c>
      <c r="AF1154" s="1080">
        <f t="shared" si="559"/>
        <v>0</v>
      </c>
      <c r="AG1154" s="1081">
        <f t="shared" si="569"/>
        <v>0</v>
      </c>
      <c r="AH1154" s="1079">
        <f t="shared" si="573"/>
        <v>0</v>
      </c>
      <c r="AI1154" s="901">
        <f t="shared" si="572"/>
        <v>0</v>
      </c>
      <c r="AJ1154" s="899">
        <f t="shared" si="572"/>
        <v>-53000</v>
      </c>
      <c r="AK1154" s="899">
        <f t="shared" si="572"/>
        <v>0</v>
      </c>
      <c r="AL1154" s="1080">
        <f t="shared" si="555"/>
        <v>0</v>
      </c>
      <c r="AM1154" s="1079">
        <f t="shared" si="556"/>
        <v>0</v>
      </c>
      <c r="AN1154" s="899">
        <f t="shared" si="548"/>
        <v>0</v>
      </c>
      <c r="AO1154" s="899">
        <f t="shared" si="549"/>
        <v>0</v>
      </c>
      <c r="AP1154" s="899">
        <f t="shared" si="557"/>
        <v>0</v>
      </c>
      <c r="AQ1154" s="1081">
        <f t="shared" si="563"/>
        <v>0</v>
      </c>
      <c r="AR1154" s="1079">
        <f t="shared" ref="AR1154:AR1218" si="574">AQ1154-AL1154</f>
        <v>0</v>
      </c>
      <c r="AS1154" s="153"/>
      <c r="AT1154" s="1082" t="s">
        <v>2781</v>
      </c>
      <c r="AU1154" s="1126"/>
      <c r="AV1154" s="1083" t="str">
        <f t="shared" ref="AV1154:AX1218" si="575">IF(VALUE(Y1154),AV$7,IF(ISBLANK(Y1154),"",AV$7))</f>
        <v>CA</v>
      </c>
      <c r="AW1154" s="1083" t="str">
        <f t="shared" si="575"/>
        <v>CL</v>
      </c>
      <c r="AX1154" s="1083" t="str">
        <f t="shared" si="575"/>
        <v>AIC</v>
      </c>
      <c r="AY1154" s="1083" t="str">
        <f t="shared" si="570"/>
        <v>ERB</v>
      </c>
      <c r="AZ1154" s="1083" t="str">
        <f t="shared" si="570"/>
        <v>GRB</v>
      </c>
      <c r="BA1154" s="1083" t="str">
        <f t="shared" si="570"/>
        <v>Non-Op</v>
      </c>
      <c r="BC1154" s="623"/>
      <c r="BD1154" s="623"/>
      <c r="BF1154" s="623"/>
      <c r="BG1154" s="623"/>
      <c r="BH1154" s="623"/>
      <c r="BI1154" s="623"/>
      <c r="BJ1154" s="623"/>
      <c r="BK1154" s="623"/>
      <c r="BL1154" s="623"/>
      <c r="BN1154" s="634"/>
    </row>
    <row r="1155" spans="1:66" s="638" customFormat="1" ht="12" customHeight="1">
      <c r="A1155" s="676">
        <v>22840181</v>
      </c>
      <c r="B1155" s="635" t="s">
        <v>4355</v>
      </c>
      <c r="C1155" s="634" t="s">
        <v>2360</v>
      </c>
      <c r="D1155" s="635" t="s">
        <v>1384</v>
      </c>
      <c r="E1155" s="635"/>
      <c r="F1155" s="634"/>
      <c r="G1155" s="635"/>
      <c r="H1155" s="1168">
        <v>-6124708.8899999997</v>
      </c>
      <c r="I1155" s="1168">
        <v>-6124708.8899999997</v>
      </c>
      <c r="J1155" s="1168">
        <v>-6124708.8899999997</v>
      </c>
      <c r="K1155" s="1168">
        <v>-6038632.6200000001</v>
      </c>
      <c r="L1155" s="1168">
        <v>-6038632.6200000001</v>
      </c>
      <c r="M1155" s="1168">
        <v>-6038632.6200000001</v>
      </c>
      <c r="N1155" s="1168">
        <v>-5974349.1100000003</v>
      </c>
      <c r="O1155" s="1168">
        <v>-5974349.1100000003</v>
      </c>
      <c r="P1155" s="1168">
        <v>-5974349.1100000003</v>
      </c>
      <c r="Q1155" s="1168">
        <v>-6152327.2999999998</v>
      </c>
      <c r="R1155" s="1168">
        <v>-6152327.2999999998</v>
      </c>
      <c r="S1155" s="1168">
        <v>-6152327.2999999998</v>
      </c>
      <c r="T1155" s="1168">
        <v>-6686988.5499999998</v>
      </c>
      <c r="U1155" s="567"/>
      <c r="V1155" s="567">
        <f t="shared" si="568"/>
        <v>-6095932.7991666654</v>
      </c>
      <c r="W1155" s="1084"/>
      <c r="X1155" s="1085"/>
      <c r="Y1155" s="591">
        <f t="shared" si="571"/>
        <v>0</v>
      </c>
      <c r="Z1155" s="899">
        <f t="shared" si="571"/>
        <v>0</v>
      </c>
      <c r="AA1155" s="899">
        <f t="shared" si="571"/>
        <v>0</v>
      </c>
      <c r="AB1155" s="1080">
        <f t="shared" si="553"/>
        <v>-6686988.5499999998</v>
      </c>
      <c r="AC1155" s="1079">
        <f t="shared" si="554"/>
        <v>0</v>
      </c>
      <c r="AD1155" s="899">
        <f t="shared" si="562"/>
        <v>0</v>
      </c>
      <c r="AE1155" s="903">
        <f t="shared" si="558"/>
        <v>0</v>
      </c>
      <c r="AF1155" s="1080">
        <f t="shared" si="559"/>
        <v>-6686988.5499999998</v>
      </c>
      <c r="AG1155" s="1081">
        <f t="shared" si="569"/>
        <v>-6686988.5499999998</v>
      </c>
      <c r="AH1155" s="1079">
        <f t="shared" si="573"/>
        <v>0</v>
      </c>
      <c r="AI1155" s="901">
        <f t="shared" si="572"/>
        <v>0</v>
      </c>
      <c r="AJ1155" s="899">
        <f t="shared" si="572"/>
        <v>0</v>
      </c>
      <c r="AK1155" s="899">
        <f t="shared" si="572"/>
        <v>0</v>
      </c>
      <c r="AL1155" s="1080">
        <f t="shared" si="555"/>
        <v>-6095932.7991666654</v>
      </c>
      <c r="AM1155" s="1079">
        <f t="shared" si="556"/>
        <v>0</v>
      </c>
      <c r="AN1155" s="899">
        <f t="shared" ref="AN1155:AN1218" si="576">IF($D1155=AN$5,$V1155,IF($D1155=AN$4, $V1155*$AK$1,0))</f>
        <v>0</v>
      </c>
      <c r="AO1155" s="899">
        <f t="shared" ref="AO1155:AO1218" si="577">IF($D1155=AO$5,$V1155,IF($D1155=AO$4, $V1155*$AK$2,0))</f>
        <v>0</v>
      </c>
      <c r="AP1155" s="899">
        <f t="shared" si="557"/>
        <v>-6095932.7991666654</v>
      </c>
      <c r="AQ1155" s="1081">
        <f t="shared" si="563"/>
        <v>-6095932.7991666654</v>
      </c>
      <c r="AR1155" s="1079">
        <f t="shared" si="574"/>
        <v>0</v>
      </c>
      <c r="AS1155" s="153"/>
      <c r="AT1155" s="1082" t="s">
        <v>2781</v>
      </c>
      <c r="AU1155" s="1126"/>
      <c r="AV1155" s="1083" t="str">
        <f t="shared" si="575"/>
        <v>CA</v>
      </c>
      <c r="AW1155" s="1083" t="str">
        <f t="shared" si="575"/>
        <v>CL</v>
      </c>
      <c r="AX1155" s="1083" t="str">
        <f t="shared" si="575"/>
        <v>AIC</v>
      </c>
      <c r="AY1155" s="1083" t="str">
        <f t="shared" si="570"/>
        <v>ERB</v>
      </c>
      <c r="AZ1155" s="1083" t="str">
        <f t="shared" si="570"/>
        <v>GRB</v>
      </c>
      <c r="BA1155" s="1083" t="str">
        <f t="shared" si="570"/>
        <v>Non-Op</v>
      </c>
      <c r="BC1155" s="623"/>
      <c r="BD1155" s="623"/>
      <c r="BF1155" s="623"/>
      <c r="BG1155" s="623"/>
      <c r="BH1155" s="623"/>
      <c r="BI1155" s="623"/>
      <c r="BJ1155" s="623"/>
      <c r="BK1155" s="623"/>
      <c r="BL1155" s="623"/>
      <c r="BN1155" s="634"/>
    </row>
    <row r="1156" spans="1:66" s="638" customFormat="1" ht="12" customHeight="1">
      <c r="A1156" s="676">
        <v>22840191</v>
      </c>
      <c r="B1156" s="635" t="s">
        <v>4356</v>
      </c>
      <c r="C1156" s="634" t="s">
        <v>2361</v>
      </c>
      <c r="D1156" s="635" t="s">
        <v>1384</v>
      </c>
      <c r="E1156" s="635"/>
      <c r="F1156" s="634"/>
      <c r="G1156" s="635"/>
      <c r="H1156" s="1168">
        <v>-267000</v>
      </c>
      <c r="I1156" s="1168">
        <v>-267000</v>
      </c>
      <c r="J1156" s="1168">
        <v>-267000</v>
      </c>
      <c r="K1156" s="1168">
        <v>-267000</v>
      </c>
      <c r="L1156" s="1168">
        <v>-267000</v>
      </c>
      <c r="M1156" s="1168">
        <v>-267000</v>
      </c>
      <c r="N1156" s="1168">
        <v>-267000</v>
      </c>
      <c r="O1156" s="1168">
        <v>-267000</v>
      </c>
      <c r="P1156" s="1168">
        <v>-267000</v>
      </c>
      <c r="Q1156" s="1168">
        <v>-267000</v>
      </c>
      <c r="R1156" s="1168">
        <v>-267000</v>
      </c>
      <c r="S1156" s="1168">
        <v>-267000</v>
      </c>
      <c r="T1156" s="1168">
        <v>-267000</v>
      </c>
      <c r="U1156" s="567"/>
      <c r="V1156" s="567">
        <f t="shared" si="568"/>
        <v>-267000</v>
      </c>
      <c r="W1156" s="1084"/>
      <c r="X1156" s="1085"/>
      <c r="Y1156" s="591">
        <f t="shared" si="571"/>
        <v>0</v>
      </c>
      <c r="Z1156" s="899">
        <f t="shared" si="571"/>
        <v>0</v>
      </c>
      <c r="AA1156" s="899">
        <f t="shared" si="571"/>
        <v>0</v>
      </c>
      <c r="AB1156" s="1080">
        <f t="shared" ref="AB1156:AB1220" si="578">T1156-SUM(Y1156:AA1156)</f>
        <v>-267000</v>
      </c>
      <c r="AC1156" s="1079">
        <f t="shared" ref="AC1156:AC1220" si="579">T1156-SUM(Y1156:AA1156)-AB1156</f>
        <v>0</v>
      </c>
      <c r="AD1156" s="899">
        <f t="shared" si="562"/>
        <v>0</v>
      </c>
      <c r="AE1156" s="903">
        <f t="shared" si="558"/>
        <v>0</v>
      </c>
      <c r="AF1156" s="1080">
        <f t="shared" si="559"/>
        <v>-267000</v>
      </c>
      <c r="AG1156" s="1081">
        <f t="shared" si="569"/>
        <v>-267000</v>
      </c>
      <c r="AH1156" s="1079">
        <f t="shared" si="573"/>
        <v>0</v>
      </c>
      <c r="AI1156" s="901">
        <f t="shared" si="572"/>
        <v>0</v>
      </c>
      <c r="AJ1156" s="899">
        <f t="shared" si="572"/>
        <v>0</v>
      </c>
      <c r="AK1156" s="899">
        <f t="shared" si="572"/>
        <v>0</v>
      </c>
      <c r="AL1156" s="1080">
        <f t="shared" ref="AL1156:AL1220" si="580">V1156-SUM(AI1156:AK1156)</f>
        <v>-267000</v>
      </c>
      <c r="AM1156" s="1079">
        <f t="shared" ref="AM1156:AM1220" si="581">V1156-SUM(AI1156:AK1156)-AL1156</f>
        <v>0</v>
      </c>
      <c r="AN1156" s="899">
        <f t="shared" si="576"/>
        <v>0</v>
      </c>
      <c r="AO1156" s="899">
        <f t="shared" si="577"/>
        <v>0</v>
      </c>
      <c r="AP1156" s="899">
        <f t="shared" ref="AP1156:AP1220" si="582">IF($D1156=AP$5,$V1156,IF($D1156=AP$4, $V1156*$AL$2,0))</f>
        <v>-267000</v>
      </c>
      <c r="AQ1156" s="1081">
        <f t="shared" si="563"/>
        <v>-267000</v>
      </c>
      <c r="AR1156" s="1079">
        <f t="shared" si="574"/>
        <v>0</v>
      </c>
      <c r="AS1156" s="153"/>
      <c r="AT1156" s="1082" t="s">
        <v>2781</v>
      </c>
      <c r="AU1156" s="1126"/>
      <c r="AV1156" s="1083" t="str">
        <f t="shared" si="575"/>
        <v>CA</v>
      </c>
      <c r="AW1156" s="1083" t="str">
        <f t="shared" si="575"/>
        <v>CL</v>
      </c>
      <c r="AX1156" s="1083" t="str">
        <f t="shared" si="575"/>
        <v>AIC</v>
      </c>
      <c r="AY1156" s="1083" t="str">
        <f t="shared" si="570"/>
        <v>ERB</v>
      </c>
      <c r="AZ1156" s="1083" t="str">
        <f t="shared" si="570"/>
        <v>GRB</v>
      </c>
      <c r="BA1156" s="1083" t="str">
        <f t="shared" si="570"/>
        <v>Non-Op</v>
      </c>
      <c r="BC1156" s="623"/>
      <c r="BD1156" s="623"/>
      <c r="BF1156" s="623"/>
      <c r="BG1156" s="623"/>
      <c r="BH1156" s="623"/>
      <c r="BI1156" s="623"/>
      <c r="BJ1156" s="623"/>
      <c r="BK1156" s="623"/>
      <c r="BL1156" s="623"/>
      <c r="BN1156" s="634"/>
    </row>
    <row r="1157" spans="1:66" s="638" customFormat="1" ht="12" customHeight="1">
      <c r="A1157" s="676">
        <v>22840221</v>
      </c>
      <c r="B1157" s="635" t="s">
        <v>4357</v>
      </c>
      <c r="C1157" s="634" t="s">
        <v>2362</v>
      </c>
      <c r="D1157" s="635" t="s">
        <v>1384</v>
      </c>
      <c r="E1157" s="635"/>
      <c r="F1157" s="634"/>
      <c r="G1157" s="635"/>
      <c r="H1157" s="1168">
        <v>-357763.51</v>
      </c>
      <c r="I1157" s="1168">
        <v>-357763.51</v>
      </c>
      <c r="J1157" s="1168">
        <v>-357763.51</v>
      </c>
      <c r="K1157" s="1168">
        <v>-396698.4</v>
      </c>
      <c r="L1157" s="1168">
        <v>-396698.4</v>
      </c>
      <c r="M1157" s="1168">
        <v>-396698.4</v>
      </c>
      <c r="N1157" s="1168">
        <v>-398290.17</v>
      </c>
      <c r="O1157" s="1168">
        <v>-398290.17</v>
      </c>
      <c r="P1157" s="1168">
        <v>-398290.17</v>
      </c>
      <c r="Q1157" s="1168">
        <v>-393880.1</v>
      </c>
      <c r="R1157" s="1168">
        <v>-393880.1</v>
      </c>
      <c r="S1157" s="1168">
        <v>-393880.1</v>
      </c>
      <c r="T1157" s="1168">
        <v>-296191.39</v>
      </c>
      <c r="U1157" s="567"/>
      <c r="V1157" s="567">
        <f t="shared" si="568"/>
        <v>-384092.54</v>
      </c>
      <c r="W1157" s="1084"/>
      <c r="X1157" s="1085"/>
      <c r="Y1157" s="591">
        <f t="shared" si="571"/>
        <v>0</v>
      </c>
      <c r="Z1157" s="899">
        <f t="shared" si="571"/>
        <v>0</v>
      </c>
      <c r="AA1157" s="899">
        <f t="shared" si="571"/>
        <v>0</v>
      </c>
      <c r="AB1157" s="1080">
        <f t="shared" si="578"/>
        <v>-296191.39</v>
      </c>
      <c r="AC1157" s="1079">
        <f t="shared" si="579"/>
        <v>0</v>
      </c>
      <c r="AD1157" s="899">
        <f t="shared" si="562"/>
        <v>0</v>
      </c>
      <c r="AE1157" s="903">
        <f t="shared" si="558"/>
        <v>0</v>
      </c>
      <c r="AF1157" s="1080">
        <f t="shared" si="559"/>
        <v>-296191.39</v>
      </c>
      <c r="AG1157" s="1081">
        <f t="shared" si="569"/>
        <v>-296191.39</v>
      </c>
      <c r="AH1157" s="1079">
        <f t="shared" si="573"/>
        <v>0</v>
      </c>
      <c r="AI1157" s="901">
        <f t="shared" si="572"/>
        <v>0</v>
      </c>
      <c r="AJ1157" s="899">
        <f t="shared" si="572"/>
        <v>0</v>
      </c>
      <c r="AK1157" s="899">
        <f t="shared" si="572"/>
        <v>0</v>
      </c>
      <c r="AL1157" s="1080">
        <f t="shared" si="580"/>
        <v>-384092.54</v>
      </c>
      <c r="AM1157" s="1079">
        <f t="shared" si="581"/>
        <v>0</v>
      </c>
      <c r="AN1157" s="899">
        <f t="shared" si="576"/>
        <v>0</v>
      </c>
      <c r="AO1157" s="899">
        <f t="shared" si="577"/>
        <v>0</v>
      </c>
      <c r="AP1157" s="899">
        <f t="shared" si="582"/>
        <v>-384092.54</v>
      </c>
      <c r="AQ1157" s="1081">
        <f t="shared" si="563"/>
        <v>-384092.54</v>
      </c>
      <c r="AR1157" s="1079">
        <f t="shared" si="574"/>
        <v>0</v>
      </c>
      <c r="AS1157" s="153"/>
      <c r="AT1157" s="1082" t="s">
        <v>2776</v>
      </c>
      <c r="AU1157" s="1126"/>
      <c r="AV1157" s="1083" t="str">
        <f t="shared" si="575"/>
        <v>CA</v>
      </c>
      <c r="AW1157" s="1083" t="str">
        <f t="shared" si="575"/>
        <v>CL</v>
      </c>
      <c r="AX1157" s="1083" t="str">
        <f t="shared" si="575"/>
        <v>AIC</v>
      </c>
      <c r="AY1157" s="1083" t="str">
        <f t="shared" si="570"/>
        <v>ERB</v>
      </c>
      <c r="AZ1157" s="1083" t="str">
        <f t="shared" si="570"/>
        <v>GRB</v>
      </c>
      <c r="BA1157" s="1083" t="str">
        <f t="shared" si="570"/>
        <v>Non-Op</v>
      </c>
      <c r="BC1157" s="623"/>
      <c r="BD1157" s="623"/>
      <c r="BF1157" s="623"/>
      <c r="BG1157" s="623"/>
      <c r="BH1157" s="623"/>
      <c r="BI1157" s="623"/>
      <c r="BJ1157" s="623"/>
      <c r="BK1157" s="623"/>
      <c r="BL1157" s="623"/>
      <c r="BN1157" s="634"/>
    </row>
    <row r="1158" spans="1:66" s="638" customFormat="1" ht="12" customHeight="1">
      <c r="A1158" s="676">
        <v>22840231</v>
      </c>
      <c r="B1158" s="635" t="s">
        <v>4358</v>
      </c>
      <c r="C1158" s="634" t="s">
        <v>2363</v>
      </c>
      <c r="D1158" s="635" t="s">
        <v>1384</v>
      </c>
      <c r="E1158" s="635"/>
      <c r="F1158" s="634"/>
      <c r="G1158" s="635"/>
      <c r="H1158" s="1168">
        <v>-80000</v>
      </c>
      <c r="I1158" s="1168">
        <v>-80000</v>
      </c>
      <c r="J1158" s="1168">
        <v>-80000</v>
      </c>
      <c r="K1158" s="1168">
        <v>-80000</v>
      </c>
      <c r="L1158" s="1168">
        <v>-80000</v>
      </c>
      <c r="M1158" s="1168">
        <v>-80000</v>
      </c>
      <c r="N1158" s="1168">
        <v>-80000</v>
      </c>
      <c r="O1158" s="1168">
        <v>-80000</v>
      </c>
      <c r="P1158" s="1168">
        <v>-80000</v>
      </c>
      <c r="Q1158" s="1168">
        <v>-80000</v>
      </c>
      <c r="R1158" s="1168">
        <v>-80000</v>
      </c>
      <c r="S1158" s="1168">
        <v>-80000</v>
      </c>
      <c r="T1158" s="1168">
        <v>-80000</v>
      </c>
      <c r="U1158" s="567"/>
      <c r="V1158" s="567">
        <f t="shared" si="568"/>
        <v>-80000</v>
      </c>
      <c r="W1158" s="1084"/>
      <c r="X1158" s="1085"/>
      <c r="Y1158" s="591">
        <f t="shared" si="571"/>
        <v>0</v>
      </c>
      <c r="Z1158" s="899">
        <f t="shared" si="571"/>
        <v>0</v>
      </c>
      <c r="AA1158" s="899">
        <f t="shared" si="571"/>
        <v>0</v>
      </c>
      <c r="AB1158" s="1080">
        <f t="shared" si="578"/>
        <v>-80000</v>
      </c>
      <c r="AC1158" s="1079">
        <f t="shared" si="579"/>
        <v>0</v>
      </c>
      <c r="AD1158" s="899">
        <f t="shared" si="562"/>
        <v>0</v>
      </c>
      <c r="AE1158" s="903">
        <f t="shared" si="558"/>
        <v>0</v>
      </c>
      <c r="AF1158" s="1080">
        <f t="shared" si="559"/>
        <v>-80000</v>
      </c>
      <c r="AG1158" s="1081">
        <f t="shared" si="569"/>
        <v>-80000</v>
      </c>
      <c r="AH1158" s="1079">
        <f t="shared" si="573"/>
        <v>0</v>
      </c>
      <c r="AI1158" s="901">
        <f t="shared" si="572"/>
        <v>0</v>
      </c>
      <c r="AJ1158" s="899">
        <f t="shared" si="572"/>
        <v>0</v>
      </c>
      <c r="AK1158" s="899">
        <f t="shared" si="572"/>
        <v>0</v>
      </c>
      <c r="AL1158" s="1080">
        <f t="shared" si="580"/>
        <v>-80000</v>
      </c>
      <c r="AM1158" s="1079">
        <f t="shared" si="581"/>
        <v>0</v>
      </c>
      <c r="AN1158" s="899">
        <f t="shared" si="576"/>
        <v>0</v>
      </c>
      <c r="AO1158" s="899">
        <f t="shared" si="577"/>
        <v>0</v>
      </c>
      <c r="AP1158" s="899">
        <f t="shared" si="582"/>
        <v>-80000</v>
      </c>
      <c r="AQ1158" s="1081">
        <f t="shared" si="563"/>
        <v>-80000</v>
      </c>
      <c r="AR1158" s="1079">
        <f t="shared" si="574"/>
        <v>0</v>
      </c>
      <c r="AS1158" s="153"/>
      <c r="AT1158" s="1082" t="s">
        <v>2781</v>
      </c>
      <c r="AU1158" s="1126"/>
      <c r="AV1158" s="1083" t="str">
        <f t="shared" si="575"/>
        <v>CA</v>
      </c>
      <c r="AW1158" s="1083" t="str">
        <f t="shared" si="575"/>
        <v>CL</v>
      </c>
      <c r="AX1158" s="1083" t="str">
        <f t="shared" si="575"/>
        <v>AIC</v>
      </c>
      <c r="AY1158" s="1083" t="str">
        <f t="shared" si="570"/>
        <v>ERB</v>
      </c>
      <c r="AZ1158" s="1083" t="str">
        <f t="shared" si="570"/>
        <v>GRB</v>
      </c>
      <c r="BA1158" s="1083" t="str">
        <f t="shared" si="570"/>
        <v>Non-Op</v>
      </c>
      <c r="BC1158" s="623"/>
      <c r="BD1158" s="623"/>
      <c r="BF1158" s="623"/>
      <c r="BG1158" s="623"/>
      <c r="BH1158" s="623"/>
      <c r="BI1158" s="623"/>
      <c r="BJ1158" s="623"/>
      <c r="BK1158" s="623"/>
      <c r="BL1158" s="623"/>
      <c r="BN1158" s="634"/>
    </row>
    <row r="1159" spans="1:66" s="638" customFormat="1" ht="12" customHeight="1">
      <c r="A1159" s="645">
        <v>22840251</v>
      </c>
      <c r="B1159" s="646" t="s">
        <v>4359</v>
      </c>
      <c r="C1159" s="647" t="s">
        <v>2364</v>
      </c>
      <c r="D1159" s="648" t="s">
        <v>1384</v>
      </c>
      <c r="E1159" s="648"/>
      <c r="F1159" s="667"/>
      <c r="G1159" s="648"/>
      <c r="H1159" s="1168">
        <v>-238959</v>
      </c>
      <c r="I1159" s="1168">
        <v>-238959</v>
      </c>
      <c r="J1159" s="1168">
        <v>-238959</v>
      </c>
      <c r="K1159" s="1168">
        <v>-238959</v>
      </c>
      <c r="L1159" s="1168">
        <v>-238959</v>
      </c>
      <c r="M1159" s="1168">
        <v>-238959</v>
      </c>
      <c r="N1159" s="1168">
        <v>-238959</v>
      </c>
      <c r="O1159" s="1168">
        <v>-238959</v>
      </c>
      <c r="P1159" s="1168">
        <v>-238959</v>
      </c>
      <c r="Q1159" s="1168">
        <v>-238959</v>
      </c>
      <c r="R1159" s="1168">
        <v>-238959</v>
      </c>
      <c r="S1159" s="1168">
        <v>-238959</v>
      </c>
      <c r="T1159" s="1168">
        <v>-238959</v>
      </c>
      <c r="U1159" s="569"/>
      <c r="V1159" s="567">
        <f t="shared" si="568"/>
        <v>-238959</v>
      </c>
      <c r="W1159" s="1084"/>
      <c r="X1159" s="1085"/>
      <c r="Y1159" s="591">
        <f t="shared" si="571"/>
        <v>0</v>
      </c>
      <c r="Z1159" s="899">
        <f t="shared" si="571"/>
        <v>0</v>
      </c>
      <c r="AA1159" s="899">
        <f t="shared" si="571"/>
        <v>0</v>
      </c>
      <c r="AB1159" s="1080">
        <f t="shared" si="578"/>
        <v>-238959</v>
      </c>
      <c r="AC1159" s="1079">
        <f t="shared" si="579"/>
        <v>0</v>
      </c>
      <c r="AD1159" s="899">
        <f t="shared" si="562"/>
        <v>0</v>
      </c>
      <c r="AE1159" s="903">
        <f t="shared" si="558"/>
        <v>0</v>
      </c>
      <c r="AF1159" s="1080">
        <f t="shared" si="559"/>
        <v>-238959</v>
      </c>
      <c r="AG1159" s="1081">
        <f t="shared" si="569"/>
        <v>-238959</v>
      </c>
      <c r="AH1159" s="1079">
        <f t="shared" si="573"/>
        <v>0</v>
      </c>
      <c r="AI1159" s="901">
        <f t="shared" si="572"/>
        <v>0</v>
      </c>
      <c r="AJ1159" s="899">
        <f t="shared" si="572"/>
        <v>0</v>
      </c>
      <c r="AK1159" s="899">
        <f t="shared" si="572"/>
        <v>0</v>
      </c>
      <c r="AL1159" s="1080">
        <f t="shared" si="580"/>
        <v>-238959</v>
      </c>
      <c r="AM1159" s="1079">
        <f t="shared" si="581"/>
        <v>0</v>
      </c>
      <c r="AN1159" s="899">
        <f t="shared" si="576"/>
        <v>0</v>
      </c>
      <c r="AO1159" s="899">
        <f t="shared" si="577"/>
        <v>0</v>
      </c>
      <c r="AP1159" s="899">
        <f t="shared" si="582"/>
        <v>-238959</v>
      </c>
      <c r="AQ1159" s="1081">
        <f t="shared" si="563"/>
        <v>-238959</v>
      </c>
      <c r="AR1159" s="1079">
        <f t="shared" si="574"/>
        <v>0</v>
      </c>
      <c r="AS1159" s="153"/>
      <c r="AT1159" s="1082" t="s">
        <v>2781</v>
      </c>
      <c r="AU1159" s="1126"/>
      <c r="AV1159" s="1083" t="str">
        <f t="shared" si="575"/>
        <v>CA</v>
      </c>
      <c r="AW1159" s="1083" t="str">
        <f t="shared" si="575"/>
        <v>CL</v>
      </c>
      <c r="AX1159" s="1083" t="str">
        <f t="shared" si="575"/>
        <v>AIC</v>
      </c>
      <c r="AY1159" s="1083" t="str">
        <f t="shared" si="570"/>
        <v>ERB</v>
      </c>
      <c r="AZ1159" s="1083" t="str">
        <f t="shared" si="570"/>
        <v>GRB</v>
      </c>
      <c r="BA1159" s="1083" t="str">
        <f t="shared" si="570"/>
        <v>Non-Op</v>
      </c>
      <c r="BC1159" s="623"/>
      <c r="BD1159" s="623"/>
      <c r="BF1159" s="623"/>
      <c r="BG1159" s="623"/>
      <c r="BH1159" s="623"/>
      <c r="BI1159" s="623"/>
      <c r="BJ1159" s="623"/>
      <c r="BK1159" s="623"/>
      <c r="BL1159" s="623"/>
      <c r="BN1159" s="634"/>
    </row>
    <row r="1160" spans="1:66" s="638" customFormat="1" ht="12" customHeight="1">
      <c r="A1160" s="645">
        <v>22840281</v>
      </c>
      <c r="B1160" s="646" t="s">
        <v>4360</v>
      </c>
      <c r="C1160" s="647" t="s">
        <v>2365</v>
      </c>
      <c r="D1160" s="648" t="s">
        <v>1384</v>
      </c>
      <c r="E1160" s="648"/>
      <c r="F1160" s="667"/>
      <c r="G1160" s="648"/>
      <c r="H1160" s="1168">
        <v>-53000</v>
      </c>
      <c r="I1160" s="1168">
        <v>-53000</v>
      </c>
      <c r="J1160" s="1168">
        <v>-53000</v>
      </c>
      <c r="K1160" s="1168">
        <v>-53000</v>
      </c>
      <c r="L1160" s="1168">
        <v>-53000</v>
      </c>
      <c r="M1160" s="1168">
        <v>-53000</v>
      </c>
      <c r="N1160" s="1168">
        <v>-53000</v>
      </c>
      <c r="O1160" s="1168">
        <v>-53000</v>
      </c>
      <c r="P1160" s="1168">
        <v>-53000</v>
      </c>
      <c r="Q1160" s="1168">
        <v>-53000</v>
      </c>
      <c r="R1160" s="1168">
        <v>-53000</v>
      </c>
      <c r="S1160" s="1168">
        <v>-53000</v>
      </c>
      <c r="T1160" s="1168">
        <v>-53000</v>
      </c>
      <c r="U1160" s="569"/>
      <c r="V1160" s="567">
        <f t="shared" si="568"/>
        <v>-53000</v>
      </c>
      <c r="W1160" s="1084"/>
      <c r="X1160" s="1085"/>
      <c r="Y1160" s="591">
        <f t="shared" si="571"/>
        <v>0</v>
      </c>
      <c r="Z1160" s="899">
        <f t="shared" si="571"/>
        <v>0</v>
      </c>
      <c r="AA1160" s="899">
        <f t="shared" si="571"/>
        <v>0</v>
      </c>
      <c r="AB1160" s="1080">
        <f t="shared" si="578"/>
        <v>-53000</v>
      </c>
      <c r="AC1160" s="1079">
        <f t="shared" si="579"/>
        <v>0</v>
      </c>
      <c r="AD1160" s="899">
        <f t="shared" si="562"/>
        <v>0</v>
      </c>
      <c r="AE1160" s="903">
        <f t="shared" ref="AE1160:AE1224" si="583">IF($D1160=AE$5,$T1160,IF($D1160=AE$4, $T1160*$AK$2,0))</f>
        <v>0</v>
      </c>
      <c r="AF1160" s="1080">
        <f t="shared" ref="AF1160:AF1224" si="584">IF($D1160=AF$5,$T1160,IF($D1160=AF$4, $T1160*$AL$2,0))</f>
        <v>-53000</v>
      </c>
      <c r="AG1160" s="1081">
        <f t="shared" si="569"/>
        <v>-53000</v>
      </c>
      <c r="AH1160" s="1079">
        <f t="shared" si="573"/>
        <v>0</v>
      </c>
      <c r="AI1160" s="901">
        <f t="shared" si="572"/>
        <v>0</v>
      </c>
      <c r="AJ1160" s="899">
        <f t="shared" si="572"/>
        <v>0</v>
      </c>
      <c r="AK1160" s="899">
        <f t="shared" si="572"/>
        <v>0</v>
      </c>
      <c r="AL1160" s="1080">
        <f t="shared" si="580"/>
        <v>-53000</v>
      </c>
      <c r="AM1160" s="1079">
        <f t="shared" si="581"/>
        <v>0</v>
      </c>
      <c r="AN1160" s="899">
        <f t="shared" si="576"/>
        <v>0</v>
      </c>
      <c r="AO1160" s="899">
        <f t="shared" si="577"/>
        <v>0</v>
      </c>
      <c r="AP1160" s="899">
        <f t="shared" si="582"/>
        <v>-53000</v>
      </c>
      <c r="AQ1160" s="1081">
        <f t="shared" si="563"/>
        <v>-53000</v>
      </c>
      <c r="AR1160" s="1079">
        <f t="shared" si="574"/>
        <v>0</v>
      </c>
      <c r="AS1160" s="153"/>
      <c r="AT1160" s="1082" t="s">
        <v>2781</v>
      </c>
      <c r="AU1160" s="1126"/>
      <c r="AV1160" s="1083" t="str">
        <f t="shared" si="575"/>
        <v>CA</v>
      </c>
      <c r="AW1160" s="1083" t="str">
        <f t="shared" si="575"/>
        <v>CL</v>
      </c>
      <c r="AX1160" s="1083" t="str">
        <f t="shared" si="575"/>
        <v>AIC</v>
      </c>
      <c r="AY1160" s="1083" t="str">
        <f t="shared" si="570"/>
        <v>ERB</v>
      </c>
      <c r="AZ1160" s="1083" t="str">
        <f t="shared" si="570"/>
        <v>GRB</v>
      </c>
      <c r="BA1160" s="1083" t="str">
        <f t="shared" si="570"/>
        <v>Non-Op</v>
      </c>
      <c r="BC1160" s="623"/>
      <c r="BD1160" s="623"/>
      <c r="BF1160" s="623"/>
      <c r="BG1160" s="623"/>
      <c r="BH1160" s="623"/>
      <c r="BI1160" s="623"/>
      <c r="BJ1160" s="623"/>
      <c r="BK1160" s="623"/>
      <c r="BL1160" s="623"/>
      <c r="BN1160" s="634"/>
    </row>
    <row r="1161" spans="1:66" s="638" customFormat="1" ht="12" customHeight="1">
      <c r="A1161" s="651">
        <v>22840301</v>
      </c>
      <c r="B1161" s="660" t="s">
        <v>4361</v>
      </c>
      <c r="C1161" s="639" t="s">
        <v>2366</v>
      </c>
      <c r="D1161" s="640" t="s">
        <v>1384</v>
      </c>
      <c r="E1161" s="640"/>
      <c r="F1161" s="670"/>
      <c r="G1161" s="640"/>
      <c r="H1161" s="1168">
        <v>0</v>
      </c>
      <c r="I1161" s="1168">
        <v>0</v>
      </c>
      <c r="J1161" s="1168">
        <v>0</v>
      </c>
      <c r="K1161" s="1168">
        <v>0</v>
      </c>
      <c r="L1161" s="1168">
        <v>0</v>
      </c>
      <c r="M1161" s="1168">
        <v>0</v>
      </c>
      <c r="N1161" s="1168">
        <v>0</v>
      </c>
      <c r="O1161" s="1168">
        <v>0</v>
      </c>
      <c r="P1161" s="1168">
        <v>0</v>
      </c>
      <c r="Q1161" s="1168">
        <v>0</v>
      </c>
      <c r="R1161" s="1168">
        <v>0</v>
      </c>
      <c r="S1161" s="1168">
        <v>0</v>
      </c>
      <c r="T1161" s="1168">
        <v>0</v>
      </c>
      <c r="U1161" s="606"/>
      <c r="V1161" s="567">
        <f t="shared" si="568"/>
        <v>0</v>
      </c>
      <c r="W1161" s="1084"/>
      <c r="X1161" s="1085"/>
      <c r="Y1161" s="591">
        <f t="shared" si="571"/>
        <v>0</v>
      </c>
      <c r="Z1161" s="899">
        <f t="shared" si="571"/>
        <v>0</v>
      </c>
      <c r="AA1161" s="899">
        <f t="shared" si="571"/>
        <v>0</v>
      </c>
      <c r="AB1161" s="1080">
        <f t="shared" si="578"/>
        <v>0</v>
      </c>
      <c r="AC1161" s="1079">
        <f t="shared" si="579"/>
        <v>0</v>
      </c>
      <c r="AD1161" s="899">
        <f t="shared" si="562"/>
        <v>0</v>
      </c>
      <c r="AE1161" s="903">
        <f t="shared" si="583"/>
        <v>0</v>
      </c>
      <c r="AF1161" s="1080">
        <f t="shared" si="584"/>
        <v>0</v>
      </c>
      <c r="AG1161" s="1081">
        <f t="shared" si="569"/>
        <v>0</v>
      </c>
      <c r="AH1161" s="1079">
        <f t="shared" si="573"/>
        <v>0</v>
      </c>
      <c r="AI1161" s="901">
        <f t="shared" si="572"/>
        <v>0</v>
      </c>
      <c r="AJ1161" s="899">
        <f t="shared" si="572"/>
        <v>0</v>
      </c>
      <c r="AK1161" s="899">
        <f t="shared" si="572"/>
        <v>0</v>
      </c>
      <c r="AL1161" s="1080">
        <f t="shared" si="580"/>
        <v>0</v>
      </c>
      <c r="AM1161" s="1079">
        <f t="shared" si="581"/>
        <v>0</v>
      </c>
      <c r="AN1161" s="899">
        <f t="shared" si="576"/>
        <v>0</v>
      </c>
      <c r="AO1161" s="899">
        <f t="shared" si="577"/>
        <v>0</v>
      </c>
      <c r="AP1161" s="899">
        <f t="shared" si="582"/>
        <v>0</v>
      </c>
      <c r="AQ1161" s="1081">
        <f t="shared" si="563"/>
        <v>0</v>
      </c>
      <c r="AR1161" s="1079">
        <f t="shared" si="574"/>
        <v>0</v>
      </c>
      <c r="AS1161" s="153"/>
      <c r="AT1161" s="1082" t="s">
        <v>2776</v>
      </c>
      <c r="AU1161" s="1126"/>
      <c r="AV1161" s="1083" t="str">
        <f t="shared" si="575"/>
        <v>CA</v>
      </c>
      <c r="AW1161" s="1083" t="str">
        <f t="shared" si="575"/>
        <v>CL</v>
      </c>
      <c r="AX1161" s="1083" t="str">
        <f t="shared" si="575"/>
        <v>AIC</v>
      </c>
      <c r="AY1161" s="1083" t="str">
        <f t="shared" si="570"/>
        <v>ERB</v>
      </c>
      <c r="AZ1161" s="1083" t="str">
        <f t="shared" si="570"/>
        <v>GRB</v>
      </c>
      <c r="BA1161" s="1083" t="str">
        <f t="shared" si="570"/>
        <v>Non-Op</v>
      </c>
      <c r="BC1161" s="623"/>
      <c r="BD1161" s="623"/>
      <c r="BF1161" s="623"/>
      <c r="BG1161" s="623"/>
      <c r="BH1161" s="623"/>
      <c r="BI1161" s="623"/>
      <c r="BJ1161" s="623"/>
      <c r="BK1161" s="623"/>
      <c r="BL1161" s="623"/>
      <c r="BN1161" s="634"/>
    </row>
    <row r="1162" spans="1:66" s="638" customFormat="1" ht="12" customHeight="1">
      <c r="A1162" s="651">
        <v>22840311</v>
      </c>
      <c r="B1162" s="660" t="s">
        <v>4362</v>
      </c>
      <c r="C1162" s="639" t="s">
        <v>2367</v>
      </c>
      <c r="D1162" s="640" t="s">
        <v>1384</v>
      </c>
      <c r="E1162" s="640"/>
      <c r="F1162" s="670"/>
      <c r="G1162" s="640"/>
      <c r="H1162" s="1168">
        <v>-102000</v>
      </c>
      <c r="I1162" s="1168">
        <v>-102000</v>
      </c>
      <c r="J1162" s="1168">
        <v>-102000</v>
      </c>
      <c r="K1162" s="1168">
        <v>-102000</v>
      </c>
      <c r="L1162" s="1168">
        <v>-102000</v>
      </c>
      <c r="M1162" s="1168">
        <v>-102000</v>
      </c>
      <c r="N1162" s="1168">
        <v>-102000</v>
      </c>
      <c r="O1162" s="1168">
        <v>-102000</v>
      </c>
      <c r="P1162" s="1168">
        <v>-102000</v>
      </c>
      <c r="Q1162" s="1168">
        <v>-102000</v>
      </c>
      <c r="R1162" s="1168">
        <v>-102000</v>
      </c>
      <c r="S1162" s="1168">
        <v>-102000</v>
      </c>
      <c r="T1162" s="1168">
        <v>-102000</v>
      </c>
      <c r="U1162" s="606"/>
      <c r="V1162" s="567">
        <f t="shared" si="568"/>
        <v>-102000</v>
      </c>
      <c r="W1162" s="1084"/>
      <c r="X1162" s="1085"/>
      <c r="Y1162" s="591">
        <f t="shared" ref="Y1162:AA1182" si="585">IF($D1162=Y$5,$T1162,0)</f>
        <v>0</v>
      </c>
      <c r="Z1162" s="899">
        <f t="shared" si="585"/>
        <v>0</v>
      </c>
      <c r="AA1162" s="899">
        <f t="shared" si="585"/>
        <v>0</v>
      </c>
      <c r="AB1162" s="1080">
        <f t="shared" si="578"/>
        <v>-102000</v>
      </c>
      <c r="AC1162" s="1079">
        <f t="shared" si="579"/>
        <v>0</v>
      </c>
      <c r="AD1162" s="899">
        <f t="shared" si="562"/>
        <v>0</v>
      </c>
      <c r="AE1162" s="903">
        <f t="shared" si="583"/>
        <v>0</v>
      </c>
      <c r="AF1162" s="1080">
        <f t="shared" si="584"/>
        <v>-102000</v>
      </c>
      <c r="AG1162" s="1081">
        <f t="shared" si="569"/>
        <v>-102000</v>
      </c>
      <c r="AH1162" s="1079">
        <f t="shared" si="573"/>
        <v>0</v>
      </c>
      <c r="AI1162" s="901">
        <f t="shared" ref="AI1162:AK1182" si="586">IF($D1162=AI$5,$V1162,0)</f>
        <v>0</v>
      </c>
      <c r="AJ1162" s="899">
        <f t="shared" si="586"/>
        <v>0</v>
      </c>
      <c r="AK1162" s="899">
        <f t="shared" si="586"/>
        <v>0</v>
      </c>
      <c r="AL1162" s="1080">
        <f t="shared" si="580"/>
        <v>-102000</v>
      </c>
      <c r="AM1162" s="1079">
        <f t="shared" si="581"/>
        <v>0</v>
      </c>
      <c r="AN1162" s="899">
        <f t="shared" si="576"/>
        <v>0</v>
      </c>
      <c r="AO1162" s="899">
        <f t="shared" si="577"/>
        <v>0</v>
      </c>
      <c r="AP1162" s="899">
        <f t="shared" si="582"/>
        <v>-102000</v>
      </c>
      <c r="AQ1162" s="1081">
        <f t="shared" si="563"/>
        <v>-102000</v>
      </c>
      <c r="AR1162" s="1079">
        <f t="shared" si="574"/>
        <v>0</v>
      </c>
      <c r="AS1162" s="153"/>
      <c r="AT1162" s="1082"/>
      <c r="AU1162" s="1126"/>
      <c r="AV1162" s="1083" t="str">
        <f t="shared" si="575"/>
        <v>CA</v>
      </c>
      <c r="AW1162" s="1083" t="str">
        <f t="shared" si="575"/>
        <v>CL</v>
      </c>
      <c r="AX1162" s="1083" t="str">
        <f t="shared" si="575"/>
        <v>AIC</v>
      </c>
      <c r="AY1162" s="1083" t="str">
        <f t="shared" si="570"/>
        <v>ERB</v>
      </c>
      <c r="AZ1162" s="1083" t="str">
        <f t="shared" si="570"/>
        <v>GRB</v>
      </c>
      <c r="BA1162" s="1083" t="str">
        <f t="shared" si="570"/>
        <v>Non-Op</v>
      </c>
      <c r="BC1162" s="623"/>
      <c r="BD1162" s="623"/>
      <c r="BF1162" s="623"/>
      <c r="BG1162" s="623"/>
      <c r="BH1162" s="623"/>
      <c r="BI1162" s="623"/>
      <c r="BJ1162" s="623"/>
      <c r="BK1162" s="623"/>
      <c r="BL1162" s="623"/>
      <c r="BN1162" s="634"/>
    </row>
    <row r="1163" spans="1:66" s="638" customFormat="1" ht="12" customHeight="1">
      <c r="A1163" s="651">
        <v>22840321</v>
      </c>
      <c r="B1163" s="660" t="s">
        <v>4363</v>
      </c>
      <c r="C1163" s="639" t="s">
        <v>2368</v>
      </c>
      <c r="D1163" s="640" t="s">
        <v>1384</v>
      </c>
      <c r="E1163" s="640"/>
      <c r="F1163" s="670"/>
      <c r="G1163" s="640"/>
      <c r="H1163" s="1168">
        <v>-63288907</v>
      </c>
      <c r="I1163" s="1168">
        <v>-42762774</v>
      </c>
      <c r="J1163" s="1168">
        <v>-42762774</v>
      </c>
      <c r="K1163" s="1168">
        <v>-42762774</v>
      </c>
      <c r="L1163" s="1168">
        <v>-42762774</v>
      </c>
      <c r="M1163" s="1168">
        <v>-42762774</v>
      </c>
      <c r="N1163" s="1168">
        <v>-42762774</v>
      </c>
      <c r="O1163" s="1168">
        <v>-42762774</v>
      </c>
      <c r="P1163" s="1168">
        <v>-42762774</v>
      </c>
      <c r="Q1163" s="1168">
        <v>-42762774</v>
      </c>
      <c r="R1163" s="1168">
        <v>-42762774</v>
      </c>
      <c r="S1163" s="1168">
        <v>-42762774</v>
      </c>
      <c r="T1163" s="1168">
        <v>-42762774</v>
      </c>
      <c r="U1163" s="606"/>
      <c r="V1163" s="567">
        <f t="shared" si="568"/>
        <v>-43618029.541666664</v>
      </c>
      <c r="W1163" s="1084"/>
      <c r="X1163" s="1085"/>
      <c r="Y1163" s="591">
        <f t="shared" si="585"/>
        <v>0</v>
      </c>
      <c r="Z1163" s="899">
        <f t="shared" si="585"/>
        <v>0</v>
      </c>
      <c r="AA1163" s="899">
        <f t="shared" si="585"/>
        <v>0</v>
      </c>
      <c r="AB1163" s="1080">
        <f t="shared" si="578"/>
        <v>-42762774</v>
      </c>
      <c r="AC1163" s="1079">
        <f t="shared" si="579"/>
        <v>0</v>
      </c>
      <c r="AD1163" s="899">
        <f t="shared" si="562"/>
        <v>0</v>
      </c>
      <c r="AE1163" s="903">
        <f t="shared" si="583"/>
        <v>0</v>
      </c>
      <c r="AF1163" s="1080">
        <f t="shared" si="584"/>
        <v>-42762774</v>
      </c>
      <c r="AG1163" s="1081">
        <f t="shared" si="569"/>
        <v>-42762774</v>
      </c>
      <c r="AH1163" s="1079">
        <f t="shared" si="573"/>
        <v>0</v>
      </c>
      <c r="AI1163" s="901">
        <f t="shared" si="586"/>
        <v>0</v>
      </c>
      <c r="AJ1163" s="899">
        <f t="shared" si="586"/>
        <v>0</v>
      </c>
      <c r="AK1163" s="899">
        <f t="shared" si="586"/>
        <v>0</v>
      </c>
      <c r="AL1163" s="1080">
        <f t="shared" si="580"/>
        <v>-43618029.541666664</v>
      </c>
      <c r="AM1163" s="1079">
        <f t="shared" si="581"/>
        <v>0</v>
      </c>
      <c r="AN1163" s="899">
        <f t="shared" si="576"/>
        <v>0</v>
      </c>
      <c r="AO1163" s="899">
        <f t="shared" si="577"/>
        <v>0</v>
      </c>
      <c r="AP1163" s="899">
        <f t="shared" si="582"/>
        <v>-43618029.541666664</v>
      </c>
      <c r="AQ1163" s="1081">
        <f t="shared" si="563"/>
        <v>-43618029.541666664</v>
      </c>
      <c r="AR1163" s="1079">
        <f t="shared" si="574"/>
        <v>0</v>
      </c>
      <c r="AS1163" s="153"/>
      <c r="AT1163" s="1082" t="s">
        <v>2781</v>
      </c>
      <c r="AU1163" s="1126"/>
      <c r="AV1163" s="1083" t="str">
        <f t="shared" si="575"/>
        <v>CA</v>
      </c>
      <c r="AW1163" s="1083" t="str">
        <f t="shared" si="575"/>
        <v>CL</v>
      </c>
      <c r="AX1163" s="1083" t="str">
        <f t="shared" si="575"/>
        <v>AIC</v>
      </c>
      <c r="AY1163" s="1083" t="str">
        <f t="shared" si="570"/>
        <v>ERB</v>
      </c>
      <c r="AZ1163" s="1083" t="str">
        <f t="shared" si="570"/>
        <v>GRB</v>
      </c>
      <c r="BA1163" s="1083" t="str">
        <f t="shared" si="570"/>
        <v>Non-Op</v>
      </c>
      <c r="BC1163" s="623"/>
      <c r="BD1163" s="623"/>
      <c r="BF1163" s="623"/>
      <c r="BG1163" s="623"/>
      <c r="BH1163" s="623"/>
      <c r="BI1163" s="623"/>
      <c r="BJ1163" s="623"/>
      <c r="BK1163" s="623"/>
      <c r="BL1163" s="623"/>
      <c r="BN1163" s="634"/>
    </row>
    <row r="1164" spans="1:66" s="638" customFormat="1" ht="12" customHeight="1">
      <c r="A1164" s="643">
        <v>22840331</v>
      </c>
      <c r="B1164" s="644" t="s">
        <v>4364</v>
      </c>
      <c r="C1164" s="634" t="s">
        <v>2369</v>
      </c>
      <c r="D1164" s="635" t="s">
        <v>1382</v>
      </c>
      <c r="E1164" s="635"/>
      <c r="F1164" s="634"/>
      <c r="G1164" s="635"/>
      <c r="H1164" s="1168">
        <v>0</v>
      </c>
      <c r="I1164" s="1168">
        <v>0</v>
      </c>
      <c r="J1164" s="1168">
        <v>0</v>
      </c>
      <c r="K1164" s="1168">
        <v>0</v>
      </c>
      <c r="L1164" s="1168">
        <v>0</v>
      </c>
      <c r="M1164" s="1168">
        <v>0</v>
      </c>
      <c r="N1164" s="1168">
        <v>0</v>
      </c>
      <c r="O1164" s="1168">
        <v>0</v>
      </c>
      <c r="P1164" s="1168">
        <v>0</v>
      </c>
      <c r="Q1164" s="1168">
        <v>0</v>
      </c>
      <c r="R1164" s="1168">
        <v>0</v>
      </c>
      <c r="S1164" s="1168">
        <v>0</v>
      </c>
      <c r="T1164" s="1168">
        <v>0</v>
      </c>
      <c r="U1164" s="567"/>
      <c r="V1164" s="567">
        <f t="shared" si="568"/>
        <v>0</v>
      </c>
      <c r="W1164" s="1084" t="s">
        <v>2277</v>
      </c>
      <c r="X1164" s="1085"/>
      <c r="Y1164" s="591">
        <f t="shared" si="585"/>
        <v>0</v>
      </c>
      <c r="Z1164" s="899">
        <f t="shared" si="585"/>
        <v>0</v>
      </c>
      <c r="AA1164" s="899">
        <f t="shared" si="585"/>
        <v>0</v>
      </c>
      <c r="AB1164" s="1080">
        <f t="shared" si="578"/>
        <v>0</v>
      </c>
      <c r="AC1164" s="1079">
        <f t="shared" si="579"/>
        <v>0</v>
      </c>
      <c r="AD1164" s="899">
        <f t="shared" si="562"/>
        <v>0</v>
      </c>
      <c r="AE1164" s="903">
        <f t="shared" si="583"/>
        <v>0</v>
      </c>
      <c r="AF1164" s="1080">
        <f t="shared" si="584"/>
        <v>0</v>
      </c>
      <c r="AG1164" s="1081">
        <f t="shared" si="569"/>
        <v>0</v>
      </c>
      <c r="AH1164" s="1079">
        <f t="shared" si="573"/>
        <v>0</v>
      </c>
      <c r="AI1164" s="901">
        <f t="shared" si="586"/>
        <v>0</v>
      </c>
      <c r="AJ1164" s="899">
        <f t="shared" si="586"/>
        <v>0</v>
      </c>
      <c r="AK1164" s="899">
        <f t="shared" si="586"/>
        <v>0</v>
      </c>
      <c r="AL1164" s="1080">
        <f t="shared" si="580"/>
        <v>0</v>
      </c>
      <c r="AM1164" s="1079">
        <f t="shared" si="581"/>
        <v>0</v>
      </c>
      <c r="AN1164" s="899">
        <f t="shared" si="576"/>
        <v>0</v>
      </c>
      <c r="AO1164" s="899">
        <f t="shared" si="577"/>
        <v>0</v>
      </c>
      <c r="AP1164" s="899">
        <f t="shared" si="582"/>
        <v>0</v>
      </c>
      <c r="AQ1164" s="1081">
        <f t="shared" si="563"/>
        <v>0</v>
      </c>
      <c r="AR1164" s="1079">
        <f t="shared" si="574"/>
        <v>0</v>
      </c>
      <c r="AS1164" s="153"/>
      <c r="AT1164" s="1082"/>
      <c r="AU1164" s="1126"/>
      <c r="AV1164" s="1083" t="str">
        <f t="shared" si="575"/>
        <v>CA</v>
      </c>
      <c r="AW1164" s="1083" t="str">
        <f t="shared" si="575"/>
        <v>CL</v>
      </c>
      <c r="AX1164" s="1083" t="str">
        <f t="shared" si="575"/>
        <v>AIC</v>
      </c>
      <c r="AY1164" s="1083" t="str">
        <f t="shared" si="570"/>
        <v>ERB</v>
      </c>
      <c r="AZ1164" s="1083" t="str">
        <f t="shared" si="570"/>
        <v>GRB</v>
      </c>
      <c r="BA1164" s="1083" t="str">
        <f t="shared" si="570"/>
        <v>Non-Op</v>
      </c>
      <c r="BC1164" s="623"/>
      <c r="BD1164" s="623"/>
      <c r="BF1164" s="623"/>
      <c r="BG1164" s="623"/>
      <c r="BH1164" s="623"/>
      <c r="BI1164" s="623"/>
      <c r="BJ1164" s="623"/>
      <c r="BK1164" s="623"/>
      <c r="BL1164" s="623"/>
      <c r="BN1164" s="634"/>
    </row>
    <row r="1165" spans="1:66" s="638" customFormat="1" ht="12" customHeight="1">
      <c r="A1165" s="652">
        <v>22840332</v>
      </c>
      <c r="B1165" s="691" t="s">
        <v>4365</v>
      </c>
      <c r="C1165" s="909" t="s">
        <v>2370</v>
      </c>
      <c r="D1165" s="640" t="s">
        <v>1384</v>
      </c>
      <c r="E1165" s="656"/>
      <c r="F1165" s="989"/>
      <c r="G1165" s="656"/>
      <c r="H1165" s="1168">
        <v>-25462305.68</v>
      </c>
      <c r="I1165" s="1168">
        <v>-25462305.68</v>
      </c>
      <c r="J1165" s="1168">
        <v>-25462305.68</v>
      </c>
      <c r="K1165" s="1168">
        <v>-25051751.829999998</v>
      </c>
      <c r="L1165" s="1168">
        <v>-25051751.829999998</v>
      </c>
      <c r="M1165" s="1168">
        <v>-25051751.829999998</v>
      </c>
      <c r="N1165" s="1168">
        <v>-24624688.91</v>
      </c>
      <c r="O1165" s="1168">
        <v>-24624688.91</v>
      </c>
      <c r="P1165" s="1168">
        <v>-24624688.91</v>
      </c>
      <c r="Q1165" s="1168">
        <v>-24740386.879999999</v>
      </c>
      <c r="R1165" s="1168">
        <v>-24740386.879999999</v>
      </c>
      <c r="S1165" s="1168">
        <v>-24740386.879999999</v>
      </c>
      <c r="T1165" s="1168">
        <v>-24719508.690000001</v>
      </c>
      <c r="U1165" s="606"/>
      <c r="V1165" s="567">
        <f t="shared" si="568"/>
        <v>-24938833.450416666</v>
      </c>
      <c r="W1165" s="1084"/>
      <c r="X1165" s="1085"/>
      <c r="Y1165" s="591">
        <f t="shared" si="585"/>
        <v>0</v>
      </c>
      <c r="Z1165" s="899">
        <f t="shared" si="585"/>
        <v>0</v>
      </c>
      <c r="AA1165" s="899">
        <f t="shared" si="585"/>
        <v>0</v>
      </c>
      <c r="AB1165" s="1080">
        <f t="shared" si="578"/>
        <v>-24719508.690000001</v>
      </c>
      <c r="AC1165" s="1079">
        <f t="shared" si="579"/>
        <v>0</v>
      </c>
      <c r="AD1165" s="899">
        <f t="shared" si="562"/>
        <v>0</v>
      </c>
      <c r="AE1165" s="903">
        <f t="shared" si="583"/>
        <v>0</v>
      </c>
      <c r="AF1165" s="1080">
        <f t="shared" si="584"/>
        <v>-24719508.690000001</v>
      </c>
      <c r="AG1165" s="1081">
        <f t="shared" si="569"/>
        <v>-24719508.690000001</v>
      </c>
      <c r="AH1165" s="1079">
        <f t="shared" si="573"/>
        <v>0</v>
      </c>
      <c r="AI1165" s="901">
        <f t="shared" si="586"/>
        <v>0</v>
      </c>
      <c r="AJ1165" s="899">
        <f t="shared" si="586"/>
        <v>0</v>
      </c>
      <c r="AK1165" s="899">
        <f t="shared" si="586"/>
        <v>0</v>
      </c>
      <c r="AL1165" s="1080">
        <f t="shared" si="580"/>
        <v>-24938833.450416666</v>
      </c>
      <c r="AM1165" s="1079">
        <f t="shared" si="581"/>
        <v>0</v>
      </c>
      <c r="AN1165" s="899">
        <f t="shared" si="576"/>
        <v>0</v>
      </c>
      <c r="AO1165" s="899">
        <f t="shared" si="577"/>
        <v>0</v>
      </c>
      <c r="AP1165" s="899">
        <f t="shared" si="582"/>
        <v>-24938833.450416666</v>
      </c>
      <c r="AQ1165" s="1081">
        <f t="shared" si="563"/>
        <v>-24938833.450416666</v>
      </c>
      <c r="AR1165" s="1079">
        <f t="shared" si="574"/>
        <v>0</v>
      </c>
      <c r="AS1165" s="153"/>
      <c r="AT1165" s="1082" t="s">
        <v>2781</v>
      </c>
      <c r="AU1165" s="1126"/>
      <c r="AV1165" s="1083" t="str">
        <f t="shared" si="575"/>
        <v>CA</v>
      </c>
      <c r="AW1165" s="1083" t="str">
        <f t="shared" si="575"/>
        <v>CL</v>
      </c>
      <c r="AX1165" s="1083" t="str">
        <f t="shared" si="575"/>
        <v>AIC</v>
      </c>
      <c r="AY1165" s="1083" t="str">
        <f t="shared" si="570"/>
        <v>ERB</v>
      </c>
      <c r="AZ1165" s="1083" t="str">
        <f t="shared" si="570"/>
        <v>GRB</v>
      </c>
      <c r="BA1165" s="1083" t="str">
        <f t="shared" si="570"/>
        <v>Non-Op</v>
      </c>
      <c r="BC1165" s="623"/>
      <c r="BD1165" s="623"/>
      <c r="BF1165" s="623"/>
      <c r="BG1165" s="623"/>
      <c r="BH1165" s="623"/>
      <c r="BI1165" s="623"/>
      <c r="BJ1165" s="623"/>
      <c r="BK1165" s="623"/>
      <c r="BL1165" s="623"/>
      <c r="BN1165" s="634"/>
    </row>
    <row r="1166" spans="1:66" s="638" customFormat="1" ht="12" customHeight="1">
      <c r="A1166" s="652">
        <v>22840341</v>
      </c>
      <c r="B1166" s="691" t="s">
        <v>4366</v>
      </c>
      <c r="C1166" s="909" t="s">
        <v>2371</v>
      </c>
      <c r="D1166" s="640" t="s">
        <v>1382</v>
      </c>
      <c r="E1166" s="656"/>
      <c r="F1166" s="989"/>
      <c r="G1166" s="656"/>
      <c r="H1166" s="1171">
        <v>0</v>
      </c>
      <c r="I1166" s="1171">
        <v>0</v>
      </c>
      <c r="J1166" s="1171">
        <v>0</v>
      </c>
      <c r="K1166" s="1171">
        <v>0</v>
      </c>
      <c r="L1166" s="1171">
        <v>0</v>
      </c>
      <c r="M1166" s="1171">
        <v>0</v>
      </c>
      <c r="N1166" s="1171">
        <v>0</v>
      </c>
      <c r="O1166" s="1171">
        <v>0</v>
      </c>
      <c r="P1166" s="1171">
        <v>0</v>
      </c>
      <c r="Q1166" s="1171">
        <v>0</v>
      </c>
      <c r="R1166" s="1171">
        <v>0</v>
      </c>
      <c r="S1166" s="1171">
        <v>0</v>
      </c>
      <c r="T1166" s="1171">
        <v>0</v>
      </c>
      <c r="U1166" s="606"/>
      <c r="V1166" s="567">
        <f t="shared" si="568"/>
        <v>0</v>
      </c>
      <c r="W1166" s="1084" t="s">
        <v>2277</v>
      </c>
      <c r="X1166" s="1085"/>
      <c r="Y1166" s="591">
        <f t="shared" si="585"/>
        <v>0</v>
      </c>
      <c r="Z1166" s="899">
        <f t="shared" si="585"/>
        <v>0</v>
      </c>
      <c r="AA1166" s="899">
        <f t="shared" si="585"/>
        <v>0</v>
      </c>
      <c r="AB1166" s="1080">
        <f t="shared" si="578"/>
        <v>0</v>
      </c>
      <c r="AC1166" s="1079">
        <f t="shared" si="579"/>
        <v>0</v>
      </c>
      <c r="AD1166" s="899">
        <f t="shared" si="562"/>
        <v>0</v>
      </c>
      <c r="AE1166" s="903">
        <f t="shared" si="583"/>
        <v>0</v>
      </c>
      <c r="AF1166" s="1080">
        <f t="shared" si="584"/>
        <v>0</v>
      </c>
      <c r="AG1166" s="1081">
        <f t="shared" si="569"/>
        <v>0</v>
      </c>
      <c r="AH1166" s="1079">
        <f t="shared" si="573"/>
        <v>0</v>
      </c>
      <c r="AI1166" s="901">
        <f t="shared" si="586"/>
        <v>0</v>
      </c>
      <c r="AJ1166" s="899">
        <f t="shared" si="586"/>
        <v>0</v>
      </c>
      <c r="AK1166" s="899">
        <f t="shared" si="586"/>
        <v>0</v>
      </c>
      <c r="AL1166" s="1080">
        <f t="shared" si="580"/>
        <v>0</v>
      </c>
      <c r="AM1166" s="1079">
        <f t="shared" si="581"/>
        <v>0</v>
      </c>
      <c r="AN1166" s="899">
        <f t="shared" si="576"/>
        <v>0</v>
      </c>
      <c r="AO1166" s="899">
        <f t="shared" si="577"/>
        <v>0</v>
      </c>
      <c r="AP1166" s="899">
        <f t="shared" si="582"/>
        <v>0</v>
      </c>
      <c r="AQ1166" s="1081">
        <f t="shared" si="563"/>
        <v>0</v>
      </c>
      <c r="AR1166" s="1079">
        <f t="shared" si="574"/>
        <v>0</v>
      </c>
      <c r="AS1166" s="153"/>
      <c r="AT1166" s="1082" t="s">
        <v>2781</v>
      </c>
      <c r="AU1166" s="1126"/>
      <c r="AV1166" s="1083" t="str">
        <f t="shared" si="575"/>
        <v>CA</v>
      </c>
      <c r="AW1166" s="1083" t="str">
        <f t="shared" si="575"/>
        <v>CL</v>
      </c>
      <c r="AX1166" s="1083" t="str">
        <f t="shared" si="575"/>
        <v>AIC</v>
      </c>
      <c r="AY1166" s="1083" t="str">
        <f t="shared" si="570"/>
        <v>ERB</v>
      </c>
      <c r="AZ1166" s="1083" t="str">
        <f t="shared" si="570"/>
        <v>GRB</v>
      </c>
      <c r="BA1166" s="1083" t="str">
        <f t="shared" si="570"/>
        <v>Non-Op</v>
      </c>
      <c r="BC1166" s="623"/>
      <c r="BD1166" s="623"/>
      <c r="BF1166" s="623"/>
      <c r="BG1166" s="623"/>
      <c r="BH1166" s="623"/>
      <c r="BI1166" s="623"/>
      <c r="BJ1166" s="623"/>
      <c r="BK1166" s="623"/>
      <c r="BL1166" s="623"/>
      <c r="BN1166" s="634"/>
    </row>
    <row r="1167" spans="1:66" s="638" customFormat="1" ht="12" customHeight="1">
      <c r="A1167" s="666">
        <v>22840351</v>
      </c>
      <c r="B1167" s="666" t="s">
        <v>4367</v>
      </c>
      <c r="C1167" s="667" t="s">
        <v>2372</v>
      </c>
      <c r="D1167" s="648" t="s">
        <v>1384</v>
      </c>
      <c r="E1167" s="648"/>
      <c r="F1167" s="667"/>
      <c r="G1167" s="648"/>
      <c r="H1167" s="1171">
        <v>0</v>
      </c>
      <c r="I1167" s="1171">
        <v>0</v>
      </c>
      <c r="J1167" s="1171">
        <v>0</v>
      </c>
      <c r="K1167" s="1171">
        <v>0</v>
      </c>
      <c r="L1167" s="1171">
        <v>0</v>
      </c>
      <c r="M1167" s="1171">
        <v>0</v>
      </c>
      <c r="N1167" s="1171">
        <v>0</v>
      </c>
      <c r="O1167" s="1171">
        <v>0</v>
      </c>
      <c r="P1167" s="1171">
        <v>0</v>
      </c>
      <c r="Q1167" s="1171">
        <v>0</v>
      </c>
      <c r="R1167" s="1171">
        <v>0</v>
      </c>
      <c r="S1167" s="1171">
        <v>0</v>
      </c>
      <c r="T1167" s="1171">
        <v>0</v>
      </c>
      <c r="U1167" s="569"/>
      <c r="V1167" s="567">
        <f t="shared" si="568"/>
        <v>0</v>
      </c>
      <c r="W1167" s="1084"/>
      <c r="X1167" s="1085"/>
      <c r="Y1167" s="591">
        <f t="shared" si="585"/>
        <v>0</v>
      </c>
      <c r="Z1167" s="899">
        <f t="shared" si="585"/>
        <v>0</v>
      </c>
      <c r="AA1167" s="899">
        <f t="shared" si="585"/>
        <v>0</v>
      </c>
      <c r="AB1167" s="1080">
        <f t="shared" si="578"/>
        <v>0</v>
      </c>
      <c r="AC1167" s="1079">
        <f t="shared" si="579"/>
        <v>0</v>
      </c>
      <c r="AD1167" s="899">
        <f t="shared" si="562"/>
        <v>0</v>
      </c>
      <c r="AE1167" s="903">
        <f t="shared" si="583"/>
        <v>0</v>
      </c>
      <c r="AF1167" s="1080">
        <f t="shared" si="584"/>
        <v>0</v>
      </c>
      <c r="AG1167" s="1081">
        <f t="shared" si="569"/>
        <v>0</v>
      </c>
      <c r="AH1167" s="1079">
        <f t="shared" si="573"/>
        <v>0</v>
      </c>
      <c r="AI1167" s="901">
        <f t="shared" si="586"/>
        <v>0</v>
      </c>
      <c r="AJ1167" s="899">
        <f t="shared" si="586"/>
        <v>0</v>
      </c>
      <c r="AK1167" s="899">
        <f t="shared" si="586"/>
        <v>0</v>
      </c>
      <c r="AL1167" s="1080">
        <f t="shared" si="580"/>
        <v>0</v>
      </c>
      <c r="AM1167" s="1079">
        <f t="shared" si="581"/>
        <v>0</v>
      </c>
      <c r="AN1167" s="899">
        <f t="shared" si="576"/>
        <v>0</v>
      </c>
      <c r="AO1167" s="899">
        <f t="shared" si="577"/>
        <v>0</v>
      </c>
      <c r="AP1167" s="899">
        <f t="shared" si="582"/>
        <v>0</v>
      </c>
      <c r="AQ1167" s="1081">
        <f t="shared" si="563"/>
        <v>0</v>
      </c>
      <c r="AR1167" s="1079">
        <f t="shared" si="574"/>
        <v>0</v>
      </c>
      <c r="AS1167" s="153"/>
      <c r="AT1167" s="1082" t="s">
        <v>2781</v>
      </c>
      <c r="AU1167" s="1126"/>
      <c r="AV1167" s="1083" t="str">
        <f t="shared" si="575"/>
        <v>CA</v>
      </c>
      <c r="AW1167" s="1083" t="str">
        <f t="shared" si="575"/>
        <v>CL</v>
      </c>
      <c r="AX1167" s="1083" t="str">
        <f t="shared" si="575"/>
        <v>AIC</v>
      </c>
      <c r="AY1167" s="1083" t="str">
        <f t="shared" si="570"/>
        <v>ERB</v>
      </c>
      <c r="AZ1167" s="1083" t="str">
        <f t="shared" si="570"/>
        <v>GRB</v>
      </c>
      <c r="BA1167" s="1083" t="str">
        <f t="shared" si="570"/>
        <v>Non-Op</v>
      </c>
      <c r="BC1167" s="623"/>
      <c r="BD1167" s="623"/>
      <c r="BF1167" s="623"/>
      <c r="BG1167" s="623"/>
      <c r="BH1167" s="623"/>
      <c r="BI1167" s="623"/>
      <c r="BJ1167" s="623"/>
      <c r="BK1167" s="623"/>
      <c r="BL1167" s="623"/>
      <c r="BN1167" s="634"/>
    </row>
    <row r="1168" spans="1:66" s="638" customFormat="1" ht="12" customHeight="1">
      <c r="A1168" s="995">
        <v>22840361</v>
      </c>
      <c r="B1168" s="995" t="s">
        <v>4368</v>
      </c>
      <c r="C1168" s="667" t="s">
        <v>2373</v>
      </c>
      <c r="D1168" s="648" t="s">
        <v>1384</v>
      </c>
      <c r="E1168" s="648"/>
      <c r="F1168" s="668">
        <v>42995</v>
      </c>
      <c r="G1168" s="648"/>
      <c r="H1168" s="1170">
        <v>-45000</v>
      </c>
      <c r="I1168" s="1170">
        <v>-45000</v>
      </c>
      <c r="J1168" s="1170">
        <v>-45000</v>
      </c>
      <c r="K1168" s="1170">
        <v>-45000</v>
      </c>
      <c r="L1168" s="1170">
        <v>-45000</v>
      </c>
      <c r="M1168" s="1170">
        <v>-45000</v>
      </c>
      <c r="N1168" s="1170">
        <v>-45000</v>
      </c>
      <c r="O1168" s="1170">
        <v>-45000</v>
      </c>
      <c r="P1168" s="1170">
        <v>-45000</v>
      </c>
      <c r="Q1168" s="1170">
        <v>-45000</v>
      </c>
      <c r="R1168" s="1170">
        <v>-45000</v>
      </c>
      <c r="S1168" s="1170">
        <v>-45000</v>
      </c>
      <c r="T1168" s="1170">
        <v>-45000</v>
      </c>
      <c r="U1168" s="569"/>
      <c r="V1168" s="569">
        <f t="shared" si="568"/>
        <v>-45000</v>
      </c>
      <c r="W1168" s="1090"/>
      <c r="X1168" s="1091"/>
      <c r="Y1168" s="591">
        <f t="shared" si="585"/>
        <v>0</v>
      </c>
      <c r="Z1168" s="899">
        <f t="shared" si="585"/>
        <v>0</v>
      </c>
      <c r="AA1168" s="899">
        <f t="shared" si="585"/>
        <v>0</v>
      </c>
      <c r="AB1168" s="1080">
        <f t="shared" si="578"/>
        <v>-45000</v>
      </c>
      <c r="AC1168" s="1079">
        <f t="shared" si="579"/>
        <v>0</v>
      </c>
      <c r="AD1168" s="899">
        <f t="shared" si="562"/>
        <v>0</v>
      </c>
      <c r="AE1168" s="903">
        <f t="shared" si="583"/>
        <v>0</v>
      </c>
      <c r="AF1168" s="1080">
        <f t="shared" si="584"/>
        <v>-45000</v>
      </c>
      <c r="AG1168" s="1081">
        <f t="shared" si="569"/>
        <v>-45000</v>
      </c>
      <c r="AH1168" s="1079">
        <f t="shared" si="573"/>
        <v>0</v>
      </c>
      <c r="AI1168" s="901">
        <f t="shared" si="586"/>
        <v>0</v>
      </c>
      <c r="AJ1168" s="899">
        <f t="shared" si="586"/>
        <v>0</v>
      </c>
      <c r="AK1168" s="899">
        <f t="shared" si="586"/>
        <v>0</v>
      </c>
      <c r="AL1168" s="1080">
        <f t="shared" si="580"/>
        <v>-45000</v>
      </c>
      <c r="AM1168" s="1079">
        <f t="shared" si="581"/>
        <v>0</v>
      </c>
      <c r="AN1168" s="899">
        <f t="shared" si="576"/>
        <v>0</v>
      </c>
      <c r="AO1168" s="899">
        <f t="shared" si="577"/>
        <v>0</v>
      </c>
      <c r="AP1168" s="899">
        <f t="shared" si="582"/>
        <v>-45000</v>
      </c>
      <c r="AQ1168" s="1081">
        <f t="shared" si="563"/>
        <v>-45000</v>
      </c>
      <c r="AR1168" s="1079">
        <f t="shared" si="574"/>
        <v>0</v>
      </c>
      <c r="AS1168" s="153"/>
      <c r="AT1168" s="1082" t="s">
        <v>2781</v>
      </c>
      <c r="AU1168" s="1126"/>
      <c r="AV1168" s="1083" t="str">
        <f t="shared" si="575"/>
        <v>CA</v>
      </c>
      <c r="AW1168" s="1083" t="str">
        <f t="shared" si="575"/>
        <v>CL</v>
      </c>
      <c r="AX1168" s="1083" t="str">
        <f t="shared" si="575"/>
        <v>AIC</v>
      </c>
      <c r="AY1168" s="1083" t="str">
        <f t="shared" si="570"/>
        <v>ERB</v>
      </c>
      <c r="AZ1168" s="1083" t="str">
        <f t="shared" si="570"/>
        <v>GRB</v>
      </c>
      <c r="BA1168" s="1083" t="str">
        <f t="shared" si="570"/>
        <v>Non-Op</v>
      </c>
      <c r="BC1168" s="623"/>
      <c r="BD1168" s="623"/>
      <c r="BF1168" s="623"/>
      <c r="BG1168" s="623"/>
      <c r="BH1168" s="623"/>
      <c r="BI1168" s="623"/>
      <c r="BJ1168" s="623"/>
      <c r="BK1168" s="623"/>
      <c r="BL1168" s="623"/>
      <c r="BN1168" s="634"/>
    </row>
    <row r="1169" spans="1:66" s="638" customFormat="1" ht="12" customHeight="1">
      <c r="A1169" s="676">
        <v>22840371</v>
      </c>
      <c r="B1169" s="635" t="s">
        <v>4369</v>
      </c>
      <c r="C1169" s="634" t="s">
        <v>2374</v>
      </c>
      <c r="D1169" s="635" t="s">
        <v>1384</v>
      </c>
      <c r="E1169" s="635"/>
      <c r="F1169" s="683">
        <v>42995</v>
      </c>
      <c r="G1169" s="635"/>
      <c r="H1169" s="1170">
        <v>-122834.94</v>
      </c>
      <c r="I1169" s="1170">
        <v>-122834.94</v>
      </c>
      <c r="J1169" s="1170">
        <v>-122834.94</v>
      </c>
      <c r="K1169" s="1170">
        <v>-115427.44</v>
      </c>
      <c r="L1169" s="1170">
        <v>-115427.44</v>
      </c>
      <c r="M1169" s="1170">
        <v>-115427.44</v>
      </c>
      <c r="N1169" s="1170">
        <v>-114931.69</v>
      </c>
      <c r="O1169" s="1170">
        <v>-114931.69</v>
      </c>
      <c r="P1169" s="1170">
        <v>-114931.69</v>
      </c>
      <c r="Q1169" s="1170">
        <v>-185000</v>
      </c>
      <c r="R1169" s="1170">
        <v>-185000</v>
      </c>
      <c r="S1169" s="1170">
        <v>-185000</v>
      </c>
      <c r="T1169" s="1170">
        <v>-122863.5</v>
      </c>
      <c r="U1169" s="567"/>
      <c r="V1169" s="569">
        <f t="shared" si="568"/>
        <v>-134549.70749999999</v>
      </c>
      <c r="W1169" s="1090"/>
      <c r="X1169" s="1091"/>
      <c r="Y1169" s="591">
        <f t="shared" si="585"/>
        <v>0</v>
      </c>
      <c r="Z1169" s="899">
        <f t="shared" si="585"/>
        <v>0</v>
      </c>
      <c r="AA1169" s="899">
        <f t="shared" si="585"/>
        <v>0</v>
      </c>
      <c r="AB1169" s="1080">
        <f t="shared" si="578"/>
        <v>-122863.5</v>
      </c>
      <c r="AC1169" s="1079">
        <f t="shared" si="579"/>
        <v>0</v>
      </c>
      <c r="AD1169" s="899">
        <f t="shared" ref="AD1169:AD1233" si="587">IF($D1169=AD$5,$T1169,IF($D1169=AD$4, $T1169*$AK$1,0))</f>
        <v>0</v>
      </c>
      <c r="AE1169" s="903">
        <f t="shared" si="583"/>
        <v>0</v>
      </c>
      <c r="AF1169" s="1080">
        <f t="shared" si="584"/>
        <v>-122863.5</v>
      </c>
      <c r="AG1169" s="1081">
        <f t="shared" si="569"/>
        <v>-122863.5</v>
      </c>
      <c r="AH1169" s="1079">
        <f t="shared" si="573"/>
        <v>0</v>
      </c>
      <c r="AI1169" s="901">
        <f t="shared" si="586"/>
        <v>0</v>
      </c>
      <c r="AJ1169" s="899">
        <f t="shared" si="586"/>
        <v>0</v>
      </c>
      <c r="AK1169" s="899">
        <f t="shared" si="586"/>
        <v>0</v>
      </c>
      <c r="AL1169" s="1080">
        <f t="shared" si="580"/>
        <v>-134549.70749999999</v>
      </c>
      <c r="AM1169" s="1079">
        <f t="shared" si="581"/>
        <v>0</v>
      </c>
      <c r="AN1169" s="899">
        <f t="shared" si="576"/>
        <v>0</v>
      </c>
      <c r="AO1169" s="899">
        <f t="shared" si="577"/>
        <v>0</v>
      </c>
      <c r="AP1169" s="899">
        <f t="shared" si="582"/>
        <v>-134549.70749999999</v>
      </c>
      <c r="AQ1169" s="1081">
        <f t="shared" si="563"/>
        <v>-134549.70749999999</v>
      </c>
      <c r="AR1169" s="1079">
        <f t="shared" si="574"/>
        <v>0</v>
      </c>
      <c r="AS1169" s="153"/>
      <c r="AT1169" s="1082" t="s">
        <v>2781</v>
      </c>
      <c r="AU1169" s="1126"/>
      <c r="AV1169" s="1083" t="str">
        <f t="shared" si="575"/>
        <v>CA</v>
      </c>
      <c r="AW1169" s="1083" t="str">
        <f t="shared" si="575"/>
        <v>CL</v>
      </c>
      <c r="AX1169" s="1083" t="str">
        <f t="shared" si="575"/>
        <v>AIC</v>
      </c>
      <c r="AY1169" s="1083" t="str">
        <f t="shared" si="570"/>
        <v>ERB</v>
      </c>
      <c r="AZ1169" s="1083" t="str">
        <f t="shared" si="570"/>
        <v>GRB</v>
      </c>
      <c r="BA1169" s="1083" t="str">
        <f t="shared" si="570"/>
        <v>Non-Op</v>
      </c>
      <c r="BC1169" s="623"/>
      <c r="BD1169" s="623"/>
      <c r="BF1169" s="623"/>
      <c r="BG1169" s="623"/>
      <c r="BH1169" s="623"/>
      <c r="BI1169" s="623"/>
      <c r="BJ1169" s="623"/>
      <c r="BK1169" s="623"/>
      <c r="BL1169" s="623"/>
      <c r="BN1169" s="634"/>
    </row>
    <row r="1170" spans="1:66" s="638" customFormat="1" ht="12" customHeight="1">
      <c r="A1170" s="676">
        <v>22840381</v>
      </c>
      <c r="B1170" s="635" t="s">
        <v>4370</v>
      </c>
      <c r="C1170" s="634" t="s">
        <v>3069</v>
      </c>
      <c r="D1170" s="635" t="s">
        <v>1384</v>
      </c>
      <c r="E1170" s="635"/>
      <c r="F1170" s="683">
        <v>43555</v>
      </c>
      <c r="G1170" s="635"/>
      <c r="H1170" s="1170">
        <v>-346561.11</v>
      </c>
      <c r="I1170" s="1170">
        <v>-346561.11</v>
      </c>
      <c r="J1170" s="1170">
        <v>-346561.11</v>
      </c>
      <c r="K1170" s="1170">
        <v>-346561.11</v>
      </c>
      <c r="L1170" s="1170">
        <v>-346561.11</v>
      </c>
      <c r="M1170" s="1170">
        <v>-346561.11</v>
      </c>
      <c r="N1170" s="1170">
        <v>-346561.11</v>
      </c>
      <c r="O1170" s="1170">
        <v>-334895.18</v>
      </c>
      <c r="P1170" s="1170">
        <v>-326892.18</v>
      </c>
      <c r="Q1170" s="1170">
        <v>-306663.25</v>
      </c>
      <c r="R1170" s="1170">
        <v>-44837.68</v>
      </c>
      <c r="S1170" s="1170">
        <v>-44163.93</v>
      </c>
      <c r="T1170" s="1170">
        <v>-44163.93</v>
      </c>
      <c r="U1170" s="567"/>
      <c r="V1170" s="606">
        <f t="shared" si="568"/>
        <v>-277681.78333333338</v>
      </c>
      <c r="W1170" s="1088"/>
      <c r="X1170" s="1089"/>
      <c r="Y1170" s="591">
        <f t="shared" si="585"/>
        <v>0</v>
      </c>
      <c r="Z1170" s="899">
        <f t="shared" si="585"/>
        <v>0</v>
      </c>
      <c r="AA1170" s="899">
        <f t="shared" si="585"/>
        <v>0</v>
      </c>
      <c r="AB1170" s="1080">
        <f t="shared" si="578"/>
        <v>-44163.93</v>
      </c>
      <c r="AC1170" s="1079">
        <f t="shared" si="579"/>
        <v>0</v>
      </c>
      <c r="AD1170" s="899">
        <f t="shared" si="587"/>
        <v>0</v>
      </c>
      <c r="AE1170" s="903">
        <f t="shared" si="583"/>
        <v>0</v>
      </c>
      <c r="AF1170" s="1080">
        <f t="shared" si="584"/>
        <v>-44163.93</v>
      </c>
      <c r="AG1170" s="1081">
        <f t="shared" si="569"/>
        <v>-44163.93</v>
      </c>
      <c r="AH1170" s="1079">
        <f t="shared" si="573"/>
        <v>0</v>
      </c>
      <c r="AI1170" s="901">
        <f t="shared" si="586"/>
        <v>0</v>
      </c>
      <c r="AJ1170" s="899">
        <f t="shared" si="586"/>
        <v>0</v>
      </c>
      <c r="AK1170" s="899">
        <f t="shared" si="586"/>
        <v>0</v>
      </c>
      <c r="AL1170" s="1080">
        <f t="shared" si="580"/>
        <v>-277681.78333333338</v>
      </c>
      <c r="AM1170" s="1079">
        <f t="shared" si="581"/>
        <v>0</v>
      </c>
      <c r="AN1170" s="899">
        <f t="shared" si="576"/>
        <v>0</v>
      </c>
      <c r="AO1170" s="899">
        <f t="shared" si="577"/>
        <v>0</v>
      </c>
      <c r="AP1170" s="899">
        <f t="shared" si="582"/>
        <v>-277681.78333333338</v>
      </c>
      <c r="AQ1170" s="1081">
        <f t="shared" si="563"/>
        <v>-277681.78333333338</v>
      </c>
      <c r="AR1170" s="1079">
        <f t="shared" si="574"/>
        <v>0</v>
      </c>
      <c r="AS1170" s="153"/>
      <c r="AT1170" s="1082" t="s">
        <v>2781</v>
      </c>
      <c r="AU1170" s="1126"/>
      <c r="AV1170" s="1083" t="str">
        <f t="shared" si="575"/>
        <v>CA</v>
      </c>
      <c r="AW1170" s="1083" t="str">
        <f t="shared" si="575"/>
        <v>CL</v>
      </c>
      <c r="AX1170" s="1083" t="str">
        <f t="shared" si="575"/>
        <v>AIC</v>
      </c>
      <c r="AY1170" s="1083" t="str">
        <f t="shared" si="570"/>
        <v>ERB</v>
      </c>
      <c r="AZ1170" s="1083" t="str">
        <f t="shared" si="570"/>
        <v>GRB</v>
      </c>
      <c r="BA1170" s="1083" t="str">
        <f t="shared" si="570"/>
        <v>Non-Op</v>
      </c>
      <c r="BC1170" s="623"/>
      <c r="BD1170" s="623"/>
      <c r="BF1170" s="623"/>
      <c r="BG1170" s="623"/>
      <c r="BH1170" s="623"/>
      <c r="BI1170" s="623"/>
      <c r="BJ1170" s="623"/>
      <c r="BK1170" s="623"/>
      <c r="BL1170" s="623"/>
      <c r="BN1170" s="634"/>
    </row>
    <row r="1171" spans="1:66" s="638" customFormat="1" ht="12" customHeight="1">
      <c r="A1171" s="676">
        <v>22840401</v>
      </c>
      <c r="B1171" s="635" t="s">
        <v>4371</v>
      </c>
      <c r="C1171" s="634" t="s">
        <v>3070</v>
      </c>
      <c r="D1171" s="635" t="s">
        <v>1384</v>
      </c>
      <c r="E1171" s="635"/>
      <c r="F1171" s="683">
        <v>43616</v>
      </c>
      <c r="G1171" s="635"/>
      <c r="H1171" s="1168">
        <v>-70611.87</v>
      </c>
      <c r="I1171" s="1168">
        <v>-70611.87</v>
      </c>
      <c r="J1171" s="1168">
        <v>-70611.87</v>
      </c>
      <c r="K1171" s="1168">
        <v>-70543.87</v>
      </c>
      <c r="L1171" s="1168">
        <v>-70543.87</v>
      </c>
      <c r="M1171" s="1168">
        <v>-70543.87</v>
      </c>
      <c r="N1171" s="1168">
        <v>-70543.87</v>
      </c>
      <c r="O1171" s="1168">
        <v>-70543.87</v>
      </c>
      <c r="P1171" s="1168">
        <v>-70543.87</v>
      </c>
      <c r="Q1171" s="1168">
        <v>-139389.26</v>
      </c>
      <c r="R1171" s="1168">
        <v>-139389.26</v>
      </c>
      <c r="S1171" s="1168">
        <v>-139389.26</v>
      </c>
      <c r="T1171" s="1168">
        <v>-100000</v>
      </c>
      <c r="U1171" s="567"/>
      <c r="V1171" s="606">
        <f t="shared" si="568"/>
        <v>-88996.722916666666</v>
      </c>
      <c r="W1171" s="1088"/>
      <c r="X1171" s="1089"/>
      <c r="Y1171" s="591">
        <f t="shared" si="585"/>
        <v>0</v>
      </c>
      <c r="Z1171" s="899">
        <f t="shared" si="585"/>
        <v>0</v>
      </c>
      <c r="AA1171" s="899">
        <f t="shared" si="585"/>
        <v>0</v>
      </c>
      <c r="AB1171" s="1080">
        <f t="shared" si="578"/>
        <v>-100000</v>
      </c>
      <c r="AC1171" s="1079">
        <f t="shared" si="579"/>
        <v>0</v>
      </c>
      <c r="AD1171" s="899">
        <f t="shared" si="587"/>
        <v>0</v>
      </c>
      <c r="AE1171" s="903">
        <f t="shared" si="583"/>
        <v>0</v>
      </c>
      <c r="AF1171" s="1080">
        <f t="shared" si="584"/>
        <v>-100000</v>
      </c>
      <c r="AG1171" s="1081">
        <f t="shared" si="569"/>
        <v>-100000</v>
      </c>
      <c r="AH1171" s="1079">
        <f t="shared" si="573"/>
        <v>0</v>
      </c>
      <c r="AI1171" s="901">
        <f t="shared" si="586"/>
        <v>0</v>
      </c>
      <c r="AJ1171" s="899">
        <f t="shared" si="586"/>
        <v>0</v>
      </c>
      <c r="AK1171" s="899">
        <f t="shared" si="586"/>
        <v>0</v>
      </c>
      <c r="AL1171" s="1080">
        <f t="shared" si="580"/>
        <v>-88996.722916666666</v>
      </c>
      <c r="AM1171" s="1079">
        <f t="shared" si="581"/>
        <v>0</v>
      </c>
      <c r="AN1171" s="899">
        <f t="shared" si="576"/>
        <v>0</v>
      </c>
      <c r="AO1171" s="899">
        <f t="shared" si="577"/>
        <v>0</v>
      </c>
      <c r="AP1171" s="899">
        <f t="shared" si="582"/>
        <v>-88996.722916666666</v>
      </c>
      <c r="AQ1171" s="1081">
        <f t="shared" ref="AQ1171" si="588">SUM(AN1171:AP1171)</f>
        <v>-88996.722916666666</v>
      </c>
      <c r="AR1171" s="1079">
        <f t="shared" si="574"/>
        <v>0</v>
      </c>
      <c r="AS1171" s="153"/>
      <c r="AT1171" s="1082"/>
      <c r="AU1171" s="1126"/>
      <c r="AV1171" s="1083" t="str">
        <f t="shared" si="575"/>
        <v>CA</v>
      </c>
      <c r="AW1171" s="1083" t="str">
        <f t="shared" si="575"/>
        <v>CL</v>
      </c>
      <c r="AX1171" s="1083" t="str">
        <f t="shared" si="575"/>
        <v>AIC</v>
      </c>
      <c r="AY1171" s="1083" t="str">
        <f t="shared" si="570"/>
        <v>ERB</v>
      </c>
      <c r="AZ1171" s="1083" t="str">
        <f t="shared" si="570"/>
        <v>GRB</v>
      </c>
      <c r="BA1171" s="1083" t="str">
        <f t="shared" si="570"/>
        <v>Non-Op</v>
      </c>
      <c r="BC1171" s="623"/>
      <c r="BD1171" s="623"/>
      <c r="BF1171" s="623"/>
      <c r="BG1171" s="623"/>
      <c r="BH1171" s="623"/>
      <c r="BI1171" s="623"/>
      <c r="BJ1171" s="623"/>
      <c r="BK1171" s="623"/>
      <c r="BL1171" s="623"/>
      <c r="BN1171" s="634"/>
    </row>
    <row r="1172" spans="1:66" s="638" customFormat="1" ht="12" customHeight="1">
      <c r="A1172" s="676">
        <v>22840421</v>
      </c>
      <c r="B1172" s="635" t="s">
        <v>4372</v>
      </c>
      <c r="C1172" s="634" t="s">
        <v>3230</v>
      </c>
      <c r="D1172" s="635" t="s">
        <v>1384</v>
      </c>
      <c r="E1172" s="635"/>
      <c r="F1172" s="683">
        <v>44104</v>
      </c>
      <c r="G1172" s="635"/>
      <c r="H1172" s="1172"/>
      <c r="I1172" s="1172"/>
      <c r="J1172" s="1172"/>
      <c r="K1172" s="1172"/>
      <c r="L1172" s="1172"/>
      <c r="M1172" s="1172"/>
      <c r="N1172" s="1172"/>
      <c r="O1172" s="1172"/>
      <c r="P1172" s="1172"/>
      <c r="Q1172" s="1172">
        <v>-23496000</v>
      </c>
      <c r="R1172" s="1172">
        <v>-23496000</v>
      </c>
      <c r="S1172" s="1172">
        <v>-23496000</v>
      </c>
      <c r="T1172" s="1172">
        <v>-39002500</v>
      </c>
      <c r="U1172" s="567"/>
      <c r="V1172" s="606">
        <f t="shared" si="568"/>
        <v>-7499104.166666667</v>
      </c>
      <c r="W1172" s="1088"/>
      <c r="X1172" s="1089"/>
      <c r="Y1172" s="591">
        <f t="shared" si="585"/>
        <v>0</v>
      </c>
      <c r="Z1172" s="899">
        <f t="shared" si="585"/>
        <v>0</v>
      </c>
      <c r="AA1172" s="899">
        <f t="shared" si="585"/>
        <v>0</v>
      </c>
      <c r="AB1172" s="1080">
        <f t="shared" ref="AB1172" si="589">T1172-SUM(Y1172:AA1172)</f>
        <v>-39002500</v>
      </c>
      <c r="AC1172" s="1079">
        <f t="shared" ref="AC1172" si="590">T1172-SUM(Y1172:AA1172)-AB1172</f>
        <v>0</v>
      </c>
      <c r="AD1172" s="899">
        <f t="shared" si="587"/>
        <v>0</v>
      </c>
      <c r="AE1172" s="903">
        <f t="shared" si="583"/>
        <v>0</v>
      </c>
      <c r="AF1172" s="1080">
        <f t="shared" si="584"/>
        <v>-39002500</v>
      </c>
      <c r="AG1172" s="1081">
        <f t="shared" ref="AG1172" si="591">SUM(AD1172:AF1172)</f>
        <v>-39002500</v>
      </c>
      <c r="AH1172" s="1079">
        <f t="shared" si="573"/>
        <v>0</v>
      </c>
      <c r="AI1172" s="901">
        <f t="shared" si="586"/>
        <v>0</v>
      </c>
      <c r="AJ1172" s="899">
        <f t="shared" si="586"/>
        <v>0</v>
      </c>
      <c r="AK1172" s="899">
        <f t="shared" si="586"/>
        <v>0</v>
      </c>
      <c r="AL1172" s="1080">
        <f t="shared" si="580"/>
        <v>-7499104.166666667</v>
      </c>
      <c r="AM1172" s="1079">
        <f t="shared" si="581"/>
        <v>0</v>
      </c>
      <c r="AN1172" s="899">
        <f t="shared" si="576"/>
        <v>0</v>
      </c>
      <c r="AO1172" s="899">
        <f t="shared" si="577"/>
        <v>0</v>
      </c>
      <c r="AP1172" s="899">
        <f t="shared" si="582"/>
        <v>-7499104.166666667</v>
      </c>
      <c r="AQ1172" s="1081">
        <f t="shared" ref="AQ1172" si="592">SUM(AN1172:AP1172)</f>
        <v>-7499104.166666667</v>
      </c>
      <c r="AR1172" s="1079">
        <f t="shared" si="574"/>
        <v>0</v>
      </c>
      <c r="AS1172" s="153"/>
      <c r="AT1172" s="1082" t="s">
        <v>2781</v>
      </c>
      <c r="AU1172" s="1126"/>
      <c r="AV1172" s="1083" t="str">
        <f t="shared" si="575"/>
        <v>CA</v>
      </c>
      <c r="AW1172" s="1083" t="str">
        <f t="shared" si="575"/>
        <v>CL</v>
      </c>
      <c r="AX1172" s="1083" t="str">
        <f t="shared" si="575"/>
        <v>AIC</v>
      </c>
      <c r="AY1172" s="1083" t="str">
        <f t="shared" si="570"/>
        <v>ERB</v>
      </c>
      <c r="AZ1172" s="1083" t="str">
        <f t="shared" si="570"/>
        <v>GRB</v>
      </c>
      <c r="BA1172" s="1083" t="str">
        <f t="shared" si="570"/>
        <v>Non-Op</v>
      </c>
      <c r="BC1172" s="623"/>
      <c r="BD1172" s="623"/>
      <c r="BF1172" s="623"/>
      <c r="BG1172" s="623"/>
      <c r="BH1172" s="623"/>
      <c r="BI1172" s="623"/>
      <c r="BJ1172" s="623"/>
      <c r="BK1172" s="623"/>
      <c r="BL1172" s="623"/>
      <c r="BN1172" s="634"/>
    </row>
    <row r="1173" spans="1:66" s="638" customFormat="1" ht="12" customHeight="1">
      <c r="A1173" s="643">
        <v>22841001</v>
      </c>
      <c r="B1173" s="644" t="s">
        <v>4373</v>
      </c>
      <c r="C1173" s="634" t="s">
        <v>3231</v>
      </c>
      <c r="D1173" s="635" t="s">
        <v>3099</v>
      </c>
      <c r="E1173" s="635"/>
      <c r="F1173" s="634"/>
      <c r="G1173" s="635"/>
      <c r="H1173" s="1172">
        <v>-2615296.7999999998</v>
      </c>
      <c r="I1173" s="1172">
        <v>-2615296.7999999998</v>
      </c>
      <c r="J1173" s="1172">
        <v>-2615296.7999999998</v>
      </c>
      <c r="K1173" s="1172">
        <v>-2615296.7999999998</v>
      </c>
      <c r="L1173" s="1172">
        <v>-2615296.7999999998</v>
      </c>
      <c r="M1173" s="1172">
        <v>-2615296.7999999998</v>
      </c>
      <c r="N1173" s="1172">
        <v>-2615296.7999999998</v>
      </c>
      <c r="O1173" s="1172">
        <v>-2615296.7999999998</v>
      </c>
      <c r="P1173" s="1172">
        <v>-2615296.7999999998</v>
      </c>
      <c r="Q1173" s="1172">
        <v>-2615296.7999999998</v>
      </c>
      <c r="R1173" s="1172">
        <v>-2464846.2000000002</v>
      </c>
      <c r="S1173" s="1172">
        <v>-2464846.2000000002</v>
      </c>
      <c r="T1173" s="1172">
        <v>-2326489.2000000002</v>
      </c>
      <c r="U1173" s="567"/>
      <c r="V1173" s="567">
        <f t="shared" si="568"/>
        <v>-2578188.0500000003</v>
      </c>
      <c r="W1173" s="1084"/>
      <c r="X1173" s="1085"/>
      <c r="Y1173" s="591">
        <f t="shared" si="585"/>
        <v>0</v>
      </c>
      <c r="Z1173" s="899">
        <f t="shared" si="585"/>
        <v>-2326489.2000000002</v>
      </c>
      <c r="AA1173" s="899">
        <f t="shared" si="585"/>
        <v>0</v>
      </c>
      <c r="AB1173" s="1080">
        <f t="shared" si="578"/>
        <v>0</v>
      </c>
      <c r="AC1173" s="1079">
        <f t="shared" si="579"/>
        <v>0</v>
      </c>
      <c r="AD1173" s="899">
        <f t="shared" si="587"/>
        <v>0</v>
      </c>
      <c r="AE1173" s="903">
        <f t="shared" si="583"/>
        <v>0</v>
      </c>
      <c r="AF1173" s="1080">
        <f t="shared" si="584"/>
        <v>0</v>
      </c>
      <c r="AG1173" s="1081">
        <f t="shared" si="569"/>
        <v>0</v>
      </c>
      <c r="AH1173" s="1079">
        <f t="shared" si="573"/>
        <v>0</v>
      </c>
      <c r="AI1173" s="901">
        <f t="shared" si="586"/>
        <v>0</v>
      </c>
      <c r="AJ1173" s="899">
        <f t="shared" si="586"/>
        <v>-2578188.0500000003</v>
      </c>
      <c r="AK1173" s="899">
        <f t="shared" si="586"/>
        <v>0</v>
      </c>
      <c r="AL1173" s="1080">
        <f t="shared" si="580"/>
        <v>0</v>
      </c>
      <c r="AM1173" s="1079">
        <f t="shared" si="581"/>
        <v>0</v>
      </c>
      <c r="AN1173" s="899">
        <f t="shared" si="576"/>
        <v>0</v>
      </c>
      <c r="AO1173" s="899">
        <f t="shared" si="577"/>
        <v>0</v>
      </c>
      <c r="AP1173" s="899">
        <f t="shared" si="582"/>
        <v>0</v>
      </c>
      <c r="AQ1173" s="1081">
        <f t="shared" si="563"/>
        <v>0</v>
      </c>
      <c r="AR1173" s="1079">
        <f t="shared" si="574"/>
        <v>0</v>
      </c>
      <c r="AS1173" s="153"/>
      <c r="AT1173" s="1082" t="s">
        <v>2781</v>
      </c>
      <c r="AU1173" s="1126"/>
      <c r="AV1173" s="1083" t="str">
        <f t="shared" si="575"/>
        <v>CA</v>
      </c>
      <c r="AW1173" s="1083" t="str">
        <f t="shared" si="575"/>
        <v>CL</v>
      </c>
      <c r="AX1173" s="1083" t="str">
        <f t="shared" si="575"/>
        <v>AIC</v>
      </c>
      <c r="AY1173" s="1083" t="str">
        <f t="shared" si="570"/>
        <v>ERB</v>
      </c>
      <c r="AZ1173" s="1083" t="str">
        <f t="shared" si="570"/>
        <v>GRB</v>
      </c>
      <c r="BA1173" s="1083" t="str">
        <f t="shared" si="570"/>
        <v>Non-Op</v>
      </c>
      <c r="BC1173" s="623"/>
      <c r="BD1173" s="623"/>
      <c r="BF1173" s="623"/>
      <c r="BG1173" s="623"/>
      <c r="BH1173" s="623"/>
      <c r="BI1173" s="623"/>
      <c r="BJ1173" s="623"/>
      <c r="BK1173" s="623"/>
      <c r="BL1173" s="623"/>
      <c r="BN1173" s="634"/>
    </row>
    <row r="1174" spans="1:66" s="638" customFormat="1" ht="12" customHeight="1">
      <c r="A1174" s="643" t="s">
        <v>2912</v>
      </c>
      <c r="B1174" s="644" t="s">
        <v>2912</v>
      </c>
      <c r="C1174" s="634" t="s">
        <v>3071</v>
      </c>
      <c r="D1174" s="635" t="s">
        <v>1384</v>
      </c>
      <c r="E1174" s="635"/>
      <c r="F1174" s="683">
        <v>43830</v>
      </c>
      <c r="G1174" s="635"/>
      <c r="H1174" s="1171">
        <v>-4520.3999999999996</v>
      </c>
      <c r="I1174" s="1171">
        <v>-4520.3999999999996</v>
      </c>
      <c r="J1174" s="1171">
        <v>-4520.3999999999996</v>
      </c>
      <c r="K1174" s="1171">
        <v>-2651.65</v>
      </c>
      <c r="L1174" s="1171">
        <v>-2651.65</v>
      </c>
      <c r="M1174" s="1171">
        <v>-2651.65</v>
      </c>
      <c r="N1174" s="1171">
        <v>-2651.65</v>
      </c>
      <c r="O1174" s="1171">
        <v>-2651.65</v>
      </c>
      <c r="P1174" s="1171">
        <v>-2651.65</v>
      </c>
      <c r="Q1174" s="1171">
        <v>-2651.65</v>
      </c>
      <c r="R1174" s="1171">
        <v>-2651.65</v>
      </c>
      <c r="S1174" s="1171">
        <v>-2651.65</v>
      </c>
      <c r="T1174" s="1171">
        <v>1269.22</v>
      </c>
      <c r="U1174" s="567"/>
      <c r="V1174" s="606">
        <f t="shared" si="568"/>
        <v>-2877.6033333333339</v>
      </c>
      <c r="W1174" s="1088"/>
      <c r="X1174" s="1089"/>
      <c r="Y1174" s="591">
        <f t="shared" si="585"/>
        <v>0</v>
      </c>
      <c r="Z1174" s="899">
        <f t="shared" si="585"/>
        <v>0</v>
      </c>
      <c r="AA1174" s="899">
        <f t="shared" si="585"/>
        <v>0</v>
      </c>
      <c r="AB1174" s="1080">
        <f t="shared" si="578"/>
        <v>1269.22</v>
      </c>
      <c r="AC1174" s="1079">
        <f t="shared" si="579"/>
        <v>0</v>
      </c>
      <c r="AD1174" s="899">
        <f t="shared" si="587"/>
        <v>0</v>
      </c>
      <c r="AE1174" s="903">
        <f t="shared" si="583"/>
        <v>0</v>
      </c>
      <c r="AF1174" s="1080">
        <f t="shared" si="584"/>
        <v>1269.22</v>
      </c>
      <c r="AG1174" s="1081">
        <f t="shared" si="569"/>
        <v>1269.22</v>
      </c>
      <c r="AH1174" s="1079">
        <f t="shared" si="573"/>
        <v>0</v>
      </c>
      <c r="AI1174" s="901">
        <f t="shared" si="586"/>
        <v>0</v>
      </c>
      <c r="AJ1174" s="899">
        <f t="shared" si="586"/>
        <v>0</v>
      </c>
      <c r="AK1174" s="899">
        <f t="shared" si="586"/>
        <v>0</v>
      </c>
      <c r="AL1174" s="1080">
        <f t="shared" si="580"/>
        <v>-2877.6033333333339</v>
      </c>
      <c r="AM1174" s="1079">
        <f t="shared" si="581"/>
        <v>0</v>
      </c>
      <c r="AN1174" s="899">
        <f t="shared" si="576"/>
        <v>0</v>
      </c>
      <c r="AO1174" s="899">
        <f t="shared" si="577"/>
        <v>0</v>
      </c>
      <c r="AP1174" s="899">
        <f t="shared" si="582"/>
        <v>-2877.6033333333339</v>
      </c>
      <c r="AQ1174" s="1081">
        <f t="shared" si="563"/>
        <v>-2877.6033333333339</v>
      </c>
      <c r="AR1174" s="1079">
        <f t="shared" si="574"/>
        <v>0</v>
      </c>
      <c r="AS1174" s="153"/>
      <c r="AT1174" s="1082"/>
      <c r="AU1174" s="1126"/>
      <c r="AV1174" s="1083" t="str">
        <f t="shared" si="575"/>
        <v>CA</v>
      </c>
      <c r="AW1174" s="1083" t="str">
        <f t="shared" si="575"/>
        <v>CL</v>
      </c>
      <c r="AX1174" s="1083" t="str">
        <f t="shared" si="575"/>
        <v>AIC</v>
      </c>
      <c r="AY1174" s="1083" t="str">
        <f t="shared" si="570"/>
        <v>ERB</v>
      </c>
      <c r="AZ1174" s="1083" t="str">
        <f t="shared" si="570"/>
        <v>GRB</v>
      </c>
      <c r="BA1174" s="1083" t="str">
        <f t="shared" si="570"/>
        <v>Non-Op</v>
      </c>
      <c r="BC1174" s="623"/>
      <c r="BD1174" s="623"/>
      <c r="BF1174" s="623"/>
      <c r="BG1174" s="623"/>
      <c r="BH1174" s="623"/>
      <c r="BI1174" s="623"/>
      <c r="BJ1174" s="623"/>
      <c r="BK1174" s="623"/>
      <c r="BL1174" s="623"/>
      <c r="BN1174" s="634"/>
    </row>
    <row r="1175" spans="1:66" s="638" customFormat="1" ht="12" customHeight="1">
      <c r="A1175" s="643" t="s">
        <v>2913</v>
      </c>
      <c r="B1175" s="644" t="s">
        <v>2913</v>
      </c>
      <c r="C1175" s="634" t="s">
        <v>3072</v>
      </c>
      <c r="D1175" s="635" t="s">
        <v>1384</v>
      </c>
      <c r="E1175" s="635"/>
      <c r="F1175" s="683">
        <v>43830</v>
      </c>
      <c r="G1175" s="635"/>
      <c r="H1175" s="1171">
        <v>-100000</v>
      </c>
      <c r="I1175" s="1171">
        <v>-100000</v>
      </c>
      <c r="J1175" s="1171">
        <v>-100000</v>
      </c>
      <c r="K1175" s="1171">
        <v>-100000</v>
      </c>
      <c r="L1175" s="1171">
        <v>-100000</v>
      </c>
      <c r="M1175" s="1171">
        <v>-100000</v>
      </c>
      <c r="N1175" s="1171">
        <v>-100000</v>
      </c>
      <c r="O1175" s="1171">
        <v>-100000</v>
      </c>
      <c r="P1175" s="1171">
        <v>-100000</v>
      </c>
      <c r="Q1175" s="1171">
        <v>-100000</v>
      </c>
      <c r="R1175" s="1171">
        <v>-100000</v>
      </c>
      <c r="S1175" s="1171">
        <v>-100000</v>
      </c>
      <c r="T1175" s="1171">
        <v>-100000</v>
      </c>
      <c r="U1175" s="567"/>
      <c r="V1175" s="606">
        <f t="shared" si="568"/>
        <v>-100000</v>
      </c>
      <c r="W1175" s="1088"/>
      <c r="X1175" s="1089"/>
      <c r="Y1175" s="591">
        <f t="shared" si="585"/>
        <v>0</v>
      </c>
      <c r="Z1175" s="899">
        <f t="shared" si="585"/>
        <v>0</v>
      </c>
      <c r="AA1175" s="899">
        <f t="shared" si="585"/>
        <v>0</v>
      </c>
      <c r="AB1175" s="1080">
        <f t="shared" si="578"/>
        <v>-100000</v>
      </c>
      <c r="AC1175" s="1079">
        <f t="shared" si="579"/>
        <v>0</v>
      </c>
      <c r="AD1175" s="899">
        <f t="shared" si="587"/>
        <v>0</v>
      </c>
      <c r="AE1175" s="903">
        <f t="shared" si="583"/>
        <v>0</v>
      </c>
      <c r="AF1175" s="1080">
        <f t="shared" si="584"/>
        <v>-100000</v>
      </c>
      <c r="AG1175" s="1081">
        <f t="shared" si="569"/>
        <v>-100000</v>
      </c>
      <c r="AH1175" s="1079">
        <f t="shared" si="573"/>
        <v>0</v>
      </c>
      <c r="AI1175" s="901">
        <f t="shared" si="586"/>
        <v>0</v>
      </c>
      <c r="AJ1175" s="899">
        <f t="shared" si="586"/>
        <v>0</v>
      </c>
      <c r="AK1175" s="899">
        <f t="shared" si="586"/>
        <v>0</v>
      </c>
      <c r="AL1175" s="1080">
        <f t="shared" si="580"/>
        <v>-100000</v>
      </c>
      <c r="AM1175" s="1079">
        <f t="shared" si="581"/>
        <v>0</v>
      </c>
      <c r="AN1175" s="899">
        <f t="shared" si="576"/>
        <v>0</v>
      </c>
      <c r="AO1175" s="899">
        <f t="shared" si="577"/>
        <v>0</v>
      </c>
      <c r="AP1175" s="899">
        <f t="shared" si="582"/>
        <v>-100000</v>
      </c>
      <c r="AQ1175" s="1081">
        <f t="shared" si="563"/>
        <v>-100000</v>
      </c>
      <c r="AR1175" s="1079">
        <f t="shared" si="574"/>
        <v>0</v>
      </c>
      <c r="AS1175" s="153"/>
      <c r="AT1175" s="1082"/>
      <c r="AU1175" s="1126"/>
      <c r="AV1175" s="1083" t="str">
        <f t="shared" si="575"/>
        <v>CA</v>
      </c>
      <c r="AW1175" s="1083" t="str">
        <f t="shared" si="575"/>
        <v>CL</v>
      </c>
      <c r="AX1175" s="1083" t="str">
        <f t="shared" si="575"/>
        <v>AIC</v>
      </c>
      <c r="AY1175" s="1083" t="str">
        <f t="shared" si="570"/>
        <v>ERB</v>
      </c>
      <c r="AZ1175" s="1083" t="str">
        <f t="shared" si="570"/>
        <v>GRB</v>
      </c>
      <c r="BA1175" s="1083" t="str">
        <f t="shared" si="570"/>
        <v>Non-Op</v>
      </c>
      <c r="BC1175" s="623"/>
      <c r="BD1175" s="623"/>
      <c r="BF1175" s="623"/>
      <c r="BG1175" s="623"/>
      <c r="BH1175" s="623"/>
      <c r="BI1175" s="623"/>
      <c r="BJ1175" s="623"/>
      <c r="BK1175" s="623"/>
      <c r="BL1175" s="623"/>
      <c r="BN1175" s="634"/>
    </row>
    <row r="1176" spans="1:66" s="638" customFormat="1" ht="12" customHeight="1">
      <c r="A1176" s="645">
        <v>22900001</v>
      </c>
      <c r="B1176" s="646" t="s">
        <v>4374</v>
      </c>
      <c r="C1176" s="647" t="s">
        <v>2375</v>
      </c>
      <c r="D1176" s="648" t="s">
        <v>3099</v>
      </c>
      <c r="E1176" s="648"/>
      <c r="F1176" s="668">
        <v>43132</v>
      </c>
      <c r="G1176" s="648"/>
      <c r="H1176" s="1168">
        <v>0</v>
      </c>
      <c r="I1176" s="1168">
        <v>0</v>
      </c>
      <c r="J1176" s="1168">
        <v>0</v>
      </c>
      <c r="K1176" s="1168">
        <v>0</v>
      </c>
      <c r="L1176" s="1168">
        <v>0</v>
      </c>
      <c r="M1176" s="1168">
        <v>0</v>
      </c>
      <c r="N1176" s="1168">
        <v>0</v>
      </c>
      <c r="O1176" s="1168">
        <v>0</v>
      </c>
      <c r="P1176" s="1168">
        <v>0</v>
      </c>
      <c r="Q1176" s="1168">
        <v>0</v>
      </c>
      <c r="R1176" s="1168">
        <v>0</v>
      </c>
      <c r="S1176" s="1168">
        <v>0</v>
      </c>
      <c r="T1176" s="1168">
        <v>0</v>
      </c>
      <c r="U1176" s="569"/>
      <c r="V1176" s="569">
        <f t="shared" si="568"/>
        <v>0</v>
      </c>
      <c r="W1176" s="1090"/>
      <c r="X1176" s="1091"/>
      <c r="Y1176" s="591">
        <f t="shared" si="585"/>
        <v>0</v>
      </c>
      <c r="Z1176" s="899">
        <f t="shared" si="585"/>
        <v>0</v>
      </c>
      <c r="AA1176" s="899">
        <f t="shared" si="585"/>
        <v>0</v>
      </c>
      <c r="AB1176" s="1080">
        <f t="shared" si="578"/>
        <v>0</v>
      </c>
      <c r="AC1176" s="1079">
        <f t="shared" si="579"/>
        <v>0</v>
      </c>
      <c r="AD1176" s="899">
        <f t="shared" si="587"/>
        <v>0</v>
      </c>
      <c r="AE1176" s="903">
        <f t="shared" si="583"/>
        <v>0</v>
      </c>
      <c r="AF1176" s="1080">
        <f t="shared" si="584"/>
        <v>0</v>
      </c>
      <c r="AG1176" s="1081">
        <f t="shared" si="569"/>
        <v>0</v>
      </c>
      <c r="AH1176" s="1079">
        <f t="shared" si="573"/>
        <v>0</v>
      </c>
      <c r="AI1176" s="901">
        <f t="shared" si="586"/>
        <v>0</v>
      </c>
      <c r="AJ1176" s="899">
        <f t="shared" si="586"/>
        <v>0</v>
      </c>
      <c r="AK1176" s="899">
        <f t="shared" si="586"/>
        <v>0</v>
      </c>
      <c r="AL1176" s="1080">
        <f t="shared" si="580"/>
        <v>0</v>
      </c>
      <c r="AM1176" s="1079">
        <f t="shared" si="581"/>
        <v>0</v>
      </c>
      <c r="AN1176" s="899">
        <f t="shared" si="576"/>
        <v>0</v>
      </c>
      <c r="AO1176" s="899">
        <f t="shared" si="577"/>
        <v>0</v>
      </c>
      <c r="AP1176" s="899">
        <f t="shared" si="582"/>
        <v>0</v>
      </c>
      <c r="AQ1176" s="1081">
        <f t="shared" si="563"/>
        <v>0</v>
      </c>
      <c r="AR1176" s="1079">
        <f t="shared" si="574"/>
        <v>0</v>
      </c>
      <c r="AS1176" s="153"/>
      <c r="AT1176" s="1082"/>
      <c r="AU1176" s="1126"/>
      <c r="AV1176" s="1083" t="str">
        <f t="shared" si="575"/>
        <v>CA</v>
      </c>
      <c r="AW1176" s="1083" t="str">
        <f t="shared" si="575"/>
        <v>CL</v>
      </c>
      <c r="AX1176" s="1083" t="str">
        <f t="shared" si="575"/>
        <v>AIC</v>
      </c>
      <c r="AY1176" s="1083" t="str">
        <f t="shared" si="570"/>
        <v>ERB</v>
      </c>
      <c r="AZ1176" s="1083" t="str">
        <f t="shared" si="570"/>
        <v>GRB</v>
      </c>
      <c r="BA1176" s="1083" t="str">
        <f t="shared" si="570"/>
        <v>Non-Op</v>
      </c>
      <c r="BC1176" s="623"/>
      <c r="BD1176" s="623"/>
      <c r="BF1176" s="623"/>
      <c r="BG1176" s="623"/>
      <c r="BH1176" s="623"/>
      <c r="BI1176" s="623"/>
      <c r="BJ1176" s="623"/>
      <c r="BK1176" s="623"/>
      <c r="BL1176" s="623"/>
      <c r="BN1176" s="634"/>
    </row>
    <row r="1177" spans="1:66" s="638" customFormat="1" ht="12" customHeight="1">
      <c r="A1177" s="643">
        <v>22900002</v>
      </c>
      <c r="B1177" s="644" t="s">
        <v>4375</v>
      </c>
      <c r="C1177" s="634" t="s">
        <v>2376</v>
      </c>
      <c r="D1177" s="635" t="s">
        <v>3099</v>
      </c>
      <c r="E1177" s="635"/>
      <c r="F1177" s="683">
        <v>43132</v>
      </c>
      <c r="G1177" s="635"/>
      <c r="H1177" s="1168">
        <v>0</v>
      </c>
      <c r="I1177" s="1168">
        <v>0</v>
      </c>
      <c r="J1177" s="1168">
        <v>0</v>
      </c>
      <c r="K1177" s="1168">
        <v>0</v>
      </c>
      <c r="L1177" s="1168">
        <v>0</v>
      </c>
      <c r="M1177" s="1168">
        <v>0</v>
      </c>
      <c r="N1177" s="1168">
        <v>0</v>
      </c>
      <c r="O1177" s="1168">
        <v>0</v>
      </c>
      <c r="P1177" s="1168">
        <v>0</v>
      </c>
      <c r="Q1177" s="1168">
        <v>0</v>
      </c>
      <c r="R1177" s="1168">
        <v>0</v>
      </c>
      <c r="S1177" s="1168">
        <v>0</v>
      </c>
      <c r="T1177" s="1168">
        <v>0</v>
      </c>
      <c r="U1177" s="567"/>
      <c r="V1177" s="569">
        <f t="shared" si="568"/>
        <v>0</v>
      </c>
      <c r="W1177" s="1090"/>
      <c r="X1177" s="1091"/>
      <c r="Y1177" s="591">
        <f t="shared" si="585"/>
        <v>0</v>
      </c>
      <c r="Z1177" s="899">
        <f t="shared" si="585"/>
        <v>0</v>
      </c>
      <c r="AA1177" s="899">
        <f t="shared" si="585"/>
        <v>0</v>
      </c>
      <c r="AB1177" s="1080">
        <f t="shared" si="578"/>
        <v>0</v>
      </c>
      <c r="AC1177" s="1079">
        <f t="shared" si="579"/>
        <v>0</v>
      </c>
      <c r="AD1177" s="899">
        <f t="shared" si="587"/>
        <v>0</v>
      </c>
      <c r="AE1177" s="903">
        <f t="shared" si="583"/>
        <v>0</v>
      </c>
      <c r="AF1177" s="1080">
        <f t="shared" si="584"/>
        <v>0</v>
      </c>
      <c r="AG1177" s="1081">
        <f t="shared" si="569"/>
        <v>0</v>
      </c>
      <c r="AH1177" s="1079">
        <f t="shared" si="573"/>
        <v>0</v>
      </c>
      <c r="AI1177" s="901">
        <f t="shared" si="586"/>
        <v>0</v>
      </c>
      <c r="AJ1177" s="899">
        <f t="shared" si="586"/>
        <v>0</v>
      </c>
      <c r="AK1177" s="899">
        <f t="shared" si="586"/>
        <v>0</v>
      </c>
      <c r="AL1177" s="1080">
        <f t="shared" si="580"/>
        <v>0</v>
      </c>
      <c r="AM1177" s="1079">
        <f t="shared" si="581"/>
        <v>0</v>
      </c>
      <c r="AN1177" s="899">
        <f t="shared" si="576"/>
        <v>0</v>
      </c>
      <c r="AO1177" s="899">
        <f t="shared" si="577"/>
        <v>0</v>
      </c>
      <c r="AP1177" s="899">
        <f t="shared" si="582"/>
        <v>0</v>
      </c>
      <c r="AQ1177" s="1081">
        <f t="shared" si="563"/>
        <v>0</v>
      </c>
      <c r="AR1177" s="1079">
        <f t="shared" si="574"/>
        <v>0</v>
      </c>
      <c r="AS1177" s="153"/>
      <c r="AT1177" s="1082"/>
      <c r="AU1177" s="1126"/>
      <c r="AV1177" s="1083" t="str">
        <f t="shared" si="575"/>
        <v>CA</v>
      </c>
      <c r="AW1177" s="1083" t="str">
        <f t="shared" si="575"/>
        <v>CL</v>
      </c>
      <c r="AX1177" s="1083" t="str">
        <f t="shared" si="575"/>
        <v>AIC</v>
      </c>
      <c r="AY1177" s="1083" t="str">
        <f t="shared" si="570"/>
        <v>ERB</v>
      </c>
      <c r="AZ1177" s="1083" t="str">
        <f t="shared" si="570"/>
        <v>GRB</v>
      </c>
      <c r="BA1177" s="1083" t="str">
        <f t="shared" si="570"/>
        <v>Non-Op</v>
      </c>
      <c r="BC1177" s="623"/>
      <c r="BD1177" s="623"/>
      <c r="BF1177" s="623"/>
      <c r="BG1177" s="623"/>
      <c r="BH1177" s="623"/>
      <c r="BI1177" s="623"/>
      <c r="BJ1177" s="623"/>
      <c r="BK1177" s="623"/>
      <c r="BL1177" s="623"/>
      <c r="BN1177" s="634"/>
    </row>
    <row r="1178" spans="1:66" s="638" customFormat="1" ht="12" customHeight="1">
      <c r="A1178" s="643">
        <v>23001021</v>
      </c>
      <c r="B1178" s="644" t="s">
        <v>4376</v>
      </c>
      <c r="C1178" s="634" t="s">
        <v>362</v>
      </c>
      <c r="D1178" s="635" t="s">
        <v>1382</v>
      </c>
      <c r="E1178" s="635"/>
      <c r="F1178" s="634"/>
      <c r="G1178" s="635"/>
      <c r="H1178" s="1168">
        <v>-51395487.759999998</v>
      </c>
      <c r="I1178" s="1168">
        <v>-51521060</v>
      </c>
      <c r="J1178" s="1168">
        <v>-51618628.649999999</v>
      </c>
      <c r="K1178" s="1168">
        <v>-51467070.409999996</v>
      </c>
      <c r="L1178" s="1168">
        <v>-51635156.890000001</v>
      </c>
      <c r="M1178" s="1168">
        <v>-51671350.810000002</v>
      </c>
      <c r="N1178" s="1168">
        <v>-54653789.909999996</v>
      </c>
      <c r="O1178" s="1168">
        <v>-54797725.090000004</v>
      </c>
      <c r="P1178" s="1168">
        <v>-54938527.25</v>
      </c>
      <c r="Q1178" s="1168">
        <v>-53243200.280000001</v>
      </c>
      <c r="R1178" s="1168">
        <v>-52861933.799999997</v>
      </c>
      <c r="S1178" s="1168">
        <v>-53001780.740000002</v>
      </c>
      <c r="T1178" s="1168">
        <v>-76637034.709999993</v>
      </c>
      <c r="U1178" s="567"/>
      <c r="V1178" s="567">
        <f t="shared" si="568"/>
        <v>-53785540.422083326</v>
      </c>
      <c r="W1178" s="1127">
        <v>4</v>
      </c>
      <c r="X1178" s="1127"/>
      <c r="Y1178" s="591">
        <f t="shared" si="585"/>
        <v>0</v>
      </c>
      <c r="Z1178" s="899">
        <f t="shared" si="585"/>
        <v>0</v>
      </c>
      <c r="AA1178" s="899">
        <f t="shared" si="585"/>
        <v>0</v>
      </c>
      <c r="AB1178" s="1080">
        <f t="shared" si="578"/>
        <v>-76637034.709999993</v>
      </c>
      <c r="AC1178" s="1079">
        <f t="shared" si="579"/>
        <v>0</v>
      </c>
      <c r="AD1178" s="899">
        <f t="shared" si="587"/>
        <v>-76637034.709999993</v>
      </c>
      <c r="AE1178" s="903">
        <f t="shared" si="583"/>
        <v>0</v>
      </c>
      <c r="AF1178" s="1080">
        <f t="shared" si="584"/>
        <v>0</v>
      </c>
      <c r="AG1178" s="1081">
        <f t="shared" si="569"/>
        <v>-76637034.709999993</v>
      </c>
      <c r="AH1178" s="1079">
        <f t="shared" si="573"/>
        <v>0</v>
      </c>
      <c r="AI1178" s="901">
        <f t="shared" si="586"/>
        <v>0</v>
      </c>
      <c r="AJ1178" s="899">
        <f t="shared" si="586"/>
        <v>0</v>
      </c>
      <c r="AK1178" s="899">
        <f t="shared" si="586"/>
        <v>0</v>
      </c>
      <c r="AL1178" s="1080">
        <f t="shared" si="580"/>
        <v>-53785540.422083326</v>
      </c>
      <c r="AM1178" s="1079">
        <f t="shared" si="581"/>
        <v>0</v>
      </c>
      <c r="AN1178" s="899">
        <f t="shared" si="576"/>
        <v>-53785540.422083326</v>
      </c>
      <c r="AO1178" s="899">
        <f t="shared" si="577"/>
        <v>0</v>
      </c>
      <c r="AP1178" s="899">
        <f t="shared" si="582"/>
        <v>0</v>
      </c>
      <c r="AQ1178" s="1081">
        <f t="shared" si="563"/>
        <v>-53785540.422083326</v>
      </c>
      <c r="AR1178" s="1079">
        <f t="shared" si="574"/>
        <v>0</v>
      </c>
      <c r="AS1178" s="153"/>
      <c r="AT1178" s="1082"/>
      <c r="AU1178" s="1126"/>
      <c r="AV1178" s="1083" t="str">
        <f t="shared" si="575"/>
        <v>CA</v>
      </c>
      <c r="AW1178" s="1083" t="str">
        <f t="shared" si="575"/>
        <v>CL</v>
      </c>
      <c r="AX1178" s="1083" t="str">
        <f t="shared" si="575"/>
        <v>AIC</v>
      </c>
      <c r="AY1178" s="1083" t="str">
        <f t="shared" si="570"/>
        <v>ERB</v>
      </c>
      <c r="AZ1178" s="1083" t="str">
        <f t="shared" si="570"/>
        <v>GRB</v>
      </c>
      <c r="BA1178" s="1083" t="str">
        <f t="shared" si="570"/>
        <v>Non-Op</v>
      </c>
      <c r="BC1178" s="623"/>
      <c r="BD1178" s="623"/>
      <c r="BF1178" s="623"/>
      <c r="BG1178" s="623"/>
      <c r="BH1178" s="623"/>
      <c r="BI1178" s="623"/>
      <c r="BJ1178" s="623"/>
      <c r="BK1178" s="623"/>
      <c r="BL1178" s="623"/>
      <c r="BN1178" s="634"/>
    </row>
    <row r="1179" spans="1:66" s="638" customFormat="1" ht="12" customHeight="1">
      <c r="A1179" s="643">
        <v>23001031</v>
      </c>
      <c r="B1179" s="644" t="s">
        <v>4377</v>
      </c>
      <c r="C1179" s="634" t="s">
        <v>363</v>
      </c>
      <c r="D1179" s="635" t="s">
        <v>1382</v>
      </c>
      <c r="E1179" s="635"/>
      <c r="F1179" s="634"/>
      <c r="G1179" s="635"/>
      <c r="H1179" s="1168">
        <v>-36553271.759999998</v>
      </c>
      <c r="I1179" s="1168">
        <v>-36529153.100000001</v>
      </c>
      <c r="J1179" s="1168">
        <v>-36604976.960000001</v>
      </c>
      <c r="K1179" s="1168">
        <v>-38614347</v>
      </c>
      <c r="L1179" s="1168">
        <v>-38696422.07</v>
      </c>
      <c r="M1179" s="1168">
        <v>-38752152.689999998</v>
      </c>
      <c r="N1179" s="1168">
        <v>-38447213.789999999</v>
      </c>
      <c r="O1179" s="1168">
        <v>-38549038.880000003</v>
      </c>
      <c r="P1179" s="1168">
        <v>-38344646.380000003</v>
      </c>
      <c r="Q1179" s="1168">
        <v>-37320082.310000002</v>
      </c>
      <c r="R1179" s="1168">
        <v>-37003765.780000001</v>
      </c>
      <c r="S1179" s="1168">
        <v>-37102771.549999997</v>
      </c>
      <c r="T1179" s="1168">
        <v>-36221039.630000003</v>
      </c>
      <c r="U1179" s="567"/>
      <c r="V1179" s="567">
        <f t="shared" si="568"/>
        <v>-37695977.183750004</v>
      </c>
      <c r="W1179" s="1127">
        <v>4</v>
      </c>
      <c r="X1179" s="1127"/>
      <c r="Y1179" s="591">
        <f t="shared" si="585"/>
        <v>0</v>
      </c>
      <c r="Z1179" s="899">
        <f t="shared" si="585"/>
        <v>0</v>
      </c>
      <c r="AA1179" s="899">
        <f t="shared" si="585"/>
        <v>0</v>
      </c>
      <c r="AB1179" s="1080">
        <f t="shared" si="578"/>
        <v>-36221039.630000003</v>
      </c>
      <c r="AC1179" s="1079">
        <f t="shared" si="579"/>
        <v>0</v>
      </c>
      <c r="AD1179" s="899">
        <f t="shared" si="587"/>
        <v>-36221039.630000003</v>
      </c>
      <c r="AE1179" s="903">
        <f t="shared" si="583"/>
        <v>0</v>
      </c>
      <c r="AF1179" s="1080">
        <f t="shared" si="584"/>
        <v>0</v>
      </c>
      <c r="AG1179" s="1081">
        <f t="shared" si="569"/>
        <v>-36221039.630000003</v>
      </c>
      <c r="AH1179" s="1079">
        <f t="shared" si="573"/>
        <v>0</v>
      </c>
      <c r="AI1179" s="901">
        <f t="shared" si="586"/>
        <v>0</v>
      </c>
      <c r="AJ1179" s="899">
        <f t="shared" si="586"/>
        <v>0</v>
      </c>
      <c r="AK1179" s="899">
        <f t="shared" si="586"/>
        <v>0</v>
      </c>
      <c r="AL1179" s="1080">
        <f t="shared" si="580"/>
        <v>-37695977.183750004</v>
      </c>
      <c r="AM1179" s="1079">
        <f t="shared" si="581"/>
        <v>0</v>
      </c>
      <c r="AN1179" s="899">
        <f t="shared" si="576"/>
        <v>-37695977.183750004</v>
      </c>
      <c r="AO1179" s="899">
        <f t="shared" si="577"/>
        <v>0</v>
      </c>
      <c r="AP1179" s="899">
        <f t="shared" si="582"/>
        <v>0</v>
      </c>
      <c r="AQ1179" s="1081">
        <f t="shared" si="563"/>
        <v>-37695977.183750004</v>
      </c>
      <c r="AR1179" s="1079">
        <f t="shared" si="574"/>
        <v>0</v>
      </c>
      <c r="AS1179" s="153"/>
      <c r="AT1179" s="1082"/>
      <c r="AU1179" s="1126"/>
      <c r="AV1179" s="1083" t="str">
        <f t="shared" si="575"/>
        <v>CA</v>
      </c>
      <c r="AW1179" s="1083" t="str">
        <f t="shared" si="575"/>
        <v>CL</v>
      </c>
      <c r="AX1179" s="1083" t="str">
        <f t="shared" si="575"/>
        <v>AIC</v>
      </c>
      <c r="AY1179" s="1083" t="str">
        <f t="shared" si="570"/>
        <v>ERB</v>
      </c>
      <c r="AZ1179" s="1083" t="str">
        <f t="shared" si="570"/>
        <v>GRB</v>
      </c>
      <c r="BA1179" s="1083" t="str">
        <f t="shared" si="570"/>
        <v>Non-Op</v>
      </c>
      <c r="BC1179" s="623"/>
      <c r="BD1179" s="623"/>
      <c r="BF1179" s="623"/>
      <c r="BG1179" s="623"/>
      <c r="BH1179" s="623"/>
      <c r="BI1179" s="623"/>
      <c r="BJ1179" s="623"/>
      <c r="BK1179" s="623"/>
      <c r="BL1179" s="623"/>
      <c r="BN1179" s="634"/>
    </row>
    <row r="1180" spans="1:66" s="638" customFormat="1" ht="12" customHeight="1">
      <c r="A1180" s="643">
        <v>23001041</v>
      </c>
      <c r="B1180" s="644" t="s">
        <v>4378</v>
      </c>
      <c r="C1180" s="634" t="s">
        <v>364</v>
      </c>
      <c r="D1180" s="635" t="s">
        <v>1382</v>
      </c>
      <c r="E1180" s="635"/>
      <c r="F1180" s="634"/>
      <c r="G1180" s="635"/>
      <c r="H1180" s="1168">
        <v>-14903371.689999999</v>
      </c>
      <c r="I1180" s="1168">
        <v>-14945225.33</v>
      </c>
      <c r="J1180" s="1168">
        <v>-14987196.51</v>
      </c>
      <c r="K1180" s="1168">
        <v>-15029285.560000001</v>
      </c>
      <c r="L1180" s="1168">
        <v>-15071492.810000001</v>
      </c>
      <c r="M1180" s="1168">
        <v>-15113818.59</v>
      </c>
      <c r="N1180" s="1168">
        <v>-15156263.23</v>
      </c>
      <c r="O1180" s="1168">
        <v>-15198827.07</v>
      </c>
      <c r="P1180" s="1168">
        <v>-15241510.439999999</v>
      </c>
      <c r="Q1180" s="1168">
        <v>-15284313.68</v>
      </c>
      <c r="R1180" s="1168">
        <v>-15327237.130000001</v>
      </c>
      <c r="S1180" s="1168">
        <v>-15370281.119999999</v>
      </c>
      <c r="T1180" s="1168">
        <v>-15413446</v>
      </c>
      <c r="U1180" s="567"/>
      <c r="V1180" s="567">
        <f t="shared" si="568"/>
        <v>-15156988.359583333</v>
      </c>
      <c r="W1180" s="1127">
        <v>4</v>
      </c>
      <c r="X1180" s="1127"/>
      <c r="Y1180" s="591">
        <f t="shared" si="585"/>
        <v>0</v>
      </c>
      <c r="Z1180" s="899">
        <f t="shared" si="585"/>
        <v>0</v>
      </c>
      <c r="AA1180" s="899">
        <f t="shared" si="585"/>
        <v>0</v>
      </c>
      <c r="AB1180" s="1080">
        <f t="shared" si="578"/>
        <v>-15413446</v>
      </c>
      <c r="AC1180" s="1079">
        <f t="shared" si="579"/>
        <v>0</v>
      </c>
      <c r="AD1180" s="899">
        <f t="shared" si="587"/>
        <v>-15413446</v>
      </c>
      <c r="AE1180" s="903">
        <f t="shared" si="583"/>
        <v>0</v>
      </c>
      <c r="AF1180" s="1080">
        <f t="shared" si="584"/>
        <v>0</v>
      </c>
      <c r="AG1180" s="1081">
        <f t="shared" si="569"/>
        <v>-15413446</v>
      </c>
      <c r="AH1180" s="1079">
        <f t="shared" si="573"/>
        <v>0</v>
      </c>
      <c r="AI1180" s="901">
        <f t="shared" si="586"/>
        <v>0</v>
      </c>
      <c r="AJ1180" s="899">
        <f t="shared" si="586"/>
        <v>0</v>
      </c>
      <c r="AK1180" s="899">
        <f t="shared" si="586"/>
        <v>0</v>
      </c>
      <c r="AL1180" s="1080">
        <f t="shared" si="580"/>
        <v>-15156988.359583333</v>
      </c>
      <c r="AM1180" s="1079">
        <f t="shared" si="581"/>
        <v>0</v>
      </c>
      <c r="AN1180" s="899">
        <f t="shared" si="576"/>
        <v>-15156988.359583333</v>
      </c>
      <c r="AO1180" s="899">
        <f t="shared" si="577"/>
        <v>0</v>
      </c>
      <c r="AP1180" s="899">
        <f t="shared" si="582"/>
        <v>0</v>
      </c>
      <c r="AQ1180" s="1081">
        <f t="shared" si="563"/>
        <v>-15156988.359583333</v>
      </c>
      <c r="AR1180" s="1079">
        <f t="shared" si="574"/>
        <v>0</v>
      </c>
      <c r="AS1180" s="153"/>
      <c r="AT1180" s="1082"/>
      <c r="AU1180" s="1126"/>
      <c r="AV1180" s="1083" t="str">
        <f t="shared" si="575"/>
        <v>CA</v>
      </c>
      <c r="AW1180" s="1083" t="str">
        <f t="shared" si="575"/>
        <v>CL</v>
      </c>
      <c r="AX1180" s="1083" t="str">
        <f t="shared" si="575"/>
        <v>AIC</v>
      </c>
      <c r="AY1180" s="1083" t="str">
        <f t="shared" si="570"/>
        <v>ERB</v>
      </c>
      <c r="AZ1180" s="1083" t="str">
        <f t="shared" si="570"/>
        <v>GRB</v>
      </c>
      <c r="BA1180" s="1083" t="str">
        <f t="shared" si="570"/>
        <v>Non-Op</v>
      </c>
      <c r="BC1180" s="623"/>
      <c r="BD1180" s="623"/>
      <c r="BF1180" s="623"/>
      <c r="BG1180" s="623"/>
      <c r="BH1180" s="623"/>
      <c r="BI1180" s="623"/>
      <c r="BJ1180" s="623"/>
      <c r="BK1180" s="623"/>
      <c r="BL1180" s="623"/>
      <c r="BN1180" s="634"/>
    </row>
    <row r="1181" spans="1:66" s="638" customFormat="1" ht="12" customHeight="1">
      <c r="A1181" s="643">
        <v>23001043</v>
      </c>
      <c r="B1181" s="644" t="s">
        <v>4379</v>
      </c>
      <c r="C1181" s="634" t="s">
        <v>2377</v>
      </c>
      <c r="D1181" s="635" t="s">
        <v>3097</v>
      </c>
      <c r="E1181" s="635"/>
      <c r="F1181" s="634"/>
      <c r="G1181" s="635"/>
      <c r="H1181" s="1168">
        <v>0</v>
      </c>
      <c r="I1181" s="1168">
        <v>0</v>
      </c>
      <c r="J1181" s="1168">
        <v>0</v>
      </c>
      <c r="K1181" s="1168">
        <v>0</v>
      </c>
      <c r="L1181" s="1168">
        <v>0</v>
      </c>
      <c r="M1181" s="1168">
        <v>0</v>
      </c>
      <c r="N1181" s="1168">
        <v>0</v>
      </c>
      <c r="O1181" s="1168">
        <v>0</v>
      </c>
      <c r="P1181" s="1168">
        <v>0</v>
      </c>
      <c r="Q1181" s="1168">
        <v>0</v>
      </c>
      <c r="R1181" s="1168">
        <v>0</v>
      </c>
      <c r="S1181" s="1168">
        <v>0</v>
      </c>
      <c r="T1181" s="1168">
        <v>0</v>
      </c>
      <c r="U1181" s="567"/>
      <c r="V1181" s="567">
        <f t="shared" si="568"/>
        <v>0</v>
      </c>
      <c r="W1181" s="1127">
        <v>5</v>
      </c>
      <c r="X1181" s="1127">
        <v>1</v>
      </c>
      <c r="Y1181" s="591">
        <f t="shared" si="585"/>
        <v>0</v>
      </c>
      <c r="Z1181" s="899">
        <f t="shared" si="585"/>
        <v>0</v>
      </c>
      <c r="AA1181" s="899">
        <f t="shared" si="585"/>
        <v>0</v>
      </c>
      <c r="AB1181" s="1080">
        <f t="shared" si="578"/>
        <v>0</v>
      </c>
      <c r="AC1181" s="1079">
        <f t="shared" si="579"/>
        <v>0</v>
      </c>
      <c r="AD1181" s="899">
        <f t="shared" si="587"/>
        <v>0</v>
      </c>
      <c r="AE1181" s="903">
        <f t="shared" si="583"/>
        <v>0</v>
      </c>
      <c r="AF1181" s="1080">
        <f t="shared" si="584"/>
        <v>0</v>
      </c>
      <c r="AG1181" s="1081">
        <f t="shared" si="569"/>
        <v>0</v>
      </c>
      <c r="AH1181" s="1079">
        <f t="shared" si="573"/>
        <v>0</v>
      </c>
      <c r="AI1181" s="901">
        <f t="shared" si="586"/>
        <v>0</v>
      </c>
      <c r="AJ1181" s="899">
        <f t="shared" si="586"/>
        <v>0</v>
      </c>
      <c r="AK1181" s="899">
        <f t="shared" si="586"/>
        <v>0</v>
      </c>
      <c r="AL1181" s="1080">
        <f t="shared" si="580"/>
        <v>0</v>
      </c>
      <c r="AM1181" s="1079">
        <f t="shared" si="581"/>
        <v>0</v>
      </c>
      <c r="AN1181" s="899">
        <f t="shared" si="576"/>
        <v>0</v>
      </c>
      <c r="AO1181" s="899">
        <f t="shared" si="577"/>
        <v>0</v>
      </c>
      <c r="AP1181" s="899">
        <f t="shared" si="582"/>
        <v>0</v>
      </c>
      <c r="AQ1181" s="1081">
        <f t="shared" si="563"/>
        <v>0</v>
      </c>
      <c r="AR1181" s="1079">
        <f t="shared" si="574"/>
        <v>0</v>
      </c>
      <c r="AS1181" s="153"/>
      <c r="AT1181" s="1082"/>
      <c r="AU1181" s="1126"/>
      <c r="AV1181" s="1083" t="str">
        <f t="shared" si="575"/>
        <v>CA</v>
      </c>
      <c r="AW1181" s="1083" t="str">
        <f t="shared" si="575"/>
        <v>CL</v>
      </c>
      <c r="AX1181" s="1083" t="str">
        <f t="shared" si="575"/>
        <v>AIC</v>
      </c>
      <c r="AY1181" s="1083" t="str">
        <f t="shared" si="570"/>
        <v>ERB</v>
      </c>
      <c r="AZ1181" s="1083" t="str">
        <f t="shared" si="570"/>
        <v>GRB</v>
      </c>
      <c r="BA1181" s="1083" t="str">
        <f t="shared" si="570"/>
        <v>Non-Op</v>
      </c>
      <c r="BC1181" s="623"/>
      <c r="BD1181" s="623"/>
      <c r="BF1181" s="623"/>
      <c r="BG1181" s="623"/>
      <c r="BH1181" s="623"/>
      <c r="BI1181" s="623"/>
      <c r="BJ1181" s="623"/>
      <c r="BK1181" s="623"/>
      <c r="BL1181" s="623"/>
      <c r="BN1181" s="634"/>
    </row>
    <row r="1182" spans="1:66" s="638" customFormat="1" ht="12" customHeight="1">
      <c r="A1182" s="568">
        <v>23001061</v>
      </c>
      <c r="B1182" s="566" t="s">
        <v>4380</v>
      </c>
      <c r="C1182" s="634" t="s">
        <v>365</v>
      </c>
      <c r="D1182" s="635" t="s">
        <v>1382</v>
      </c>
      <c r="E1182" s="635"/>
      <c r="F1182" s="634"/>
      <c r="G1182" s="635"/>
      <c r="H1182" s="1168">
        <v>-2471495.9300000002</v>
      </c>
      <c r="I1182" s="1168">
        <v>-2472386.15</v>
      </c>
      <c r="J1182" s="1168">
        <v>-2473276.75</v>
      </c>
      <c r="K1182" s="1168">
        <v>-2474167.6800000002</v>
      </c>
      <c r="L1182" s="1168">
        <v>-2475058.96</v>
      </c>
      <c r="M1182" s="1168">
        <v>-2475950.5499999998</v>
      </c>
      <c r="N1182" s="1168">
        <v>-2476842.4</v>
      </c>
      <c r="O1182" s="1168">
        <v>-2477734.67</v>
      </c>
      <c r="P1182" s="1168">
        <v>-2478627.25</v>
      </c>
      <c r="Q1182" s="1168">
        <v>-2479520.1800000002</v>
      </c>
      <c r="R1182" s="1168">
        <v>-2480413.52</v>
      </c>
      <c r="S1182" s="1168">
        <v>-2481307.16</v>
      </c>
      <c r="T1182" s="1168">
        <v>-1691456.75</v>
      </c>
      <c r="U1182" s="567"/>
      <c r="V1182" s="567">
        <f t="shared" si="568"/>
        <v>-2443896.8008333333</v>
      </c>
      <c r="W1182" s="1127">
        <v>4</v>
      </c>
      <c r="X1182" s="1127"/>
      <c r="Y1182" s="591">
        <f t="shared" si="585"/>
        <v>0</v>
      </c>
      <c r="Z1182" s="899">
        <f t="shared" si="585"/>
        <v>0</v>
      </c>
      <c r="AA1182" s="899">
        <f t="shared" si="585"/>
        <v>0</v>
      </c>
      <c r="AB1182" s="1080">
        <f t="shared" si="578"/>
        <v>-1691456.75</v>
      </c>
      <c r="AC1182" s="1079">
        <f t="shared" si="579"/>
        <v>0</v>
      </c>
      <c r="AD1182" s="899">
        <f t="shared" si="587"/>
        <v>-1691456.75</v>
      </c>
      <c r="AE1182" s="903">
        <f t="shared" si="583"/>
        <v>0</v>
      </c>
      <c r="AF1182" s="1080">
        <f t="shared" si="584"/>
        <v>0</v>
      </c>
      <c r="AG1182" s="1081">
        <f t="shared" si="569"/>
        <v>-1691456.75</v>
      </c>
      <c r="AH1182" s="1079">
        <f t="shared" si="573"/>
        <v>0</v>
      </c>
      <c r="AI1182" s="901">
        <f t="shared" si="586"/>
        <v>0</v>
      </c>
      <c r="AJ1182" s="899">
        <f t="shared" si="586"/>
        <v>0</v>
      </c>
      <c r="AK1182" s="899">
        <f t="shared" si="586"/>
        <v>0</v>
      </c>
      <c r="AL1182" s="1080">
        <f t="shared" si="580"/>
        <v>-2443896.8008333333</v>
      </c>
      <c r="AM1182" s="1079">
        <f t="shared" si="581"/>
        <v>0</v>
      </c>
      <c r="AN1182" s="899">
        <f t="shared" si="576"/>
        <v>-2443896.8008333333</v>
      </c>
      <c r="AO1182" s="899">
        <f t="shared" si="577"/>
        <v>0</v>
      </c>
      <c r="AP1182" s="899">
        <f t="shared" si="582"/>
        <v>0</v>
      </c>
      <c r="AQ1182" s="1081">
        <f t="shared" si="563"/>
        <v>-2443896.8008333333</v>
      </c>
      <c r="AR1182" s="1079">
        <f t="shared" si="574"/>
        <v>0</v>
      </c>
      <c r="AS1182" s="153"/>
      <c r="AT1182" s="1082"/>
      <c r="AU1182" s="1126"/>
      <c r="AV1182" s="1083" t="str">
        <f t="shared" si="575"/>
        <v>CA</v>
      </c>
      <c r="AW1182" s="1083" t="str">
        <f t="shared" si="575"/>
        <v>CL</v>
      </c>
      <c r="AX1182" s="1083" t="str">
        <f t="shared" si="575"/>
        <v>AIC</v>
      </c>
      <c r="AY1182" s="1083" t="str">
        <f t="shared" si="570"/>
        <v>ERB</v>
      </c>
      <c r="AZ1182" s="1083" t="str">
        <f t="shared" si="570"/>
        <v>GRB</v>
      </c>
      <c r="BA1182" s="1083" t="str">
        <f t="shared" si="570"/>
        <v>Non-Op</v>
      </c>
      <c r="BC1182" s="623"/>
      <c r="BD1182" s="623"/>
      <c r="BF1182" s="623"/>
      <c r="BG1182" s="623"/>
      <c r="BH1182" s="623"/>
      <c r="BI1182" s="623"/>
      <c r="BJ1182" s="623"/>
      <c r="BK1182" s="623"/>
      <c r="BL1182" s="623"/>
      <c r="BN1182" s="634"/>
    </row>
    <row r="1183" spans="1:66" s="638" customFormat="1" ht="12" customHeight="1">
      <c r="A1183" s="643">
        <v>23001071</v>
      </c>
      <c r="B1183" s="644" t="s">
        <v>4381</v>
      </c>
      <c r="C1183" s="634" t="s">
        <v>366</v>
      </c>
      <c r="D1183" s="635" t="s">
        <v>1382</v>
      </c>
      <c r="E1183" s="635"/>
      <c r="F1183" s="634"/>
      <c r="G1183" s="635"/>
      <c r="H1183" s="1171">
        <v>-9782140.3300000001</v>
      </c>
      <c r="I1183" s="1171">
        <v>-9786837.4600000009</v>
      </c>
      <c r="J1183" s="1171">
        <v>-9791539.4000000004</v>
      </c>
      <c r="K1183" s="1171">
        <v>-9796246.0999999996</v>
      </c>
      <c r="L1183" s="1171">
        <v>-9800957.5500000007</v>
      </c>
      <c r="M1183" s="1171">
        <v>-9805673.8599999994</v>
      </c>
      <c r="N1183" s="1171">
        <v>-9810394.9399999995</v>
      </c>
      <c r="O1183" s="1171">
        <v>-9815120.9199999999</v>
      </c>
      <c r="P1183" s="1171">
        <v>-9819851.6699999999</v>
      </c>
      <c r="Q1183" s="1171">
        <v>-9824587.3499999996</v>
      </c>
      <c r="R1183" s="1171">
        <v>-9829327.8300000001</v>
      </c>
      <c r="S1183" s="1171">
        <v>-9834073.2599999998</v>
      </c>
      <c r="T1183" s="1171">
        <v>-12967460.92</v>
      </c>
      <c r="U1183" s="567"/>
      <c r="V1183" s="567">
        <f t="shared" si="568"/>
        <v>-9940784.2470833343</v>
      </c>
      <c r="W1183" s="1127">
        <v>4</v>
      </c>
      <c r="X1183" s="1127"/>
      <c r="Y1183" s="591">
        <f t="shared" ref="Y1183:AA1202" si="593">IF($D1183=Y$5,$T1183,0)</f>
        <v>0</v>
      </c>
      <c r="Z1183" s="899">
        <f t="shared" si="593"/>
        <v>0</v>
      </c>
      <c r="AA1183" s="899">
        <f t="shared" si="593"/>
        <v>0</v>
      </c>
      <c r="AB1183" s="1080">
        <f t="shared" si="578"/>
        <v>-12967460.92</v>
      </c>
      <c r="AC1183" s="1079">
        <f t="shared" si="579"/>
        <v>0</v>
      </c>
      <c r="AD1183" s="899">
        <f t="shared" si="587"/>
        <v>-12967460.92</v>
      </c>
      <c r="AE1183" s="903">
        <f t="shared" si="583"/>
        <v>0</v>
      </c>
      <c r="AF1183" s="1080">
        <f t="shared" si="584"/>
        <v>0</v>
      </c>
      <c r="AG1183" s="1081">
        <f t="shared" si="569"/>
        <v>-12967460.92</v>
      </c>
      <c r="AH1183" s="1079">
        <f t="shared" si="573"/>
        <v>0</v>
      </c>
      <c r="AI1183" s="901">
        <f t="shared" ref="AI1183:AK1196" si="594">IF($D1183=AI$5,$V1183,0)</f>
        <v>0</v>
      </c>
      <c r="AJ1183" s="899">
        <f t="shared" si="594"/>
        <v>0</v>
      </c>
      <c r="AK1183" s="899">
        <f t="shared" si="594"/>
        <v>0</v>
      </c>
      <c r="AL1183" s="1080">
        <f t="shared" si="580"/>
        <v>-9940784.2470833343</v>
      </c>
      <c r="AM1183" s="1079">
        <f t="shared" si="581"/>
        <v>0</v>
      </c>
      <c r="AN1183" s="899">
        <f t="shared" si="576"/>
        <v>-9940784.2470833343</v>
      </c>
      <c r="AO1183" s="899">
        <f t="shared" si="577"/>
        <v>0</v>
      </c>
      <c r="AP1183" s="899">
        <f t="shared" si="582"/>
        <v>0</v>
      </c>
      <c r="AQ1183" s="1081">
        <f t="shared" si="563"/>
        <v>-9940784.2470833343</v>
      </c>
      <c r="AR1183" s="1079">
        <f t="shared" si="574"/>
        <v>0</v>
      </c>
      <c r="AS1183" s="153"/>
      <c r="AT1183" s="1082"/>
      <c r="AU1183" s="1126"/>
      <c r="AV1183" s="1083" t="str">
        <f t="shared" si="575"/>
        <v>CA</v>
      </c>
      <c r="AW1183" s="1083" t="str">
        <f t="shared" si="575"/>
        <v>CL</v>
      </c>
      <c r="AX1183" s="1083" t="str">
        <f t="shared" si="575"/>
        <v>AIC</v>
      </c>
      <c r="AY1183" s="1083" t="str">
        <f t="shared" si="570"/>
        <v>ERB</v>
      </c>
      <c r="AZ1183" s="1083" t="str">
        <f t="shared" si="570"/>
        <v>GRB</v>
      </c>
      <c r="BA1183" s="1083" t="str">
        <f t="shared" si="570"/>
        <v>Non-Op</v>
      </c>
      <c r="BC1183" s="623"/>
      <c r="BD1183" s="623"/>
      <c r="BF1183" s="623"/>
      <c r="BG1183" s="623"/>
      <c r="BH1183" s="623"/>
      <c r="BI1183" s="623"/>
      <c r="BJ1183" s="623"/>
      <c r="BK1183" s="623"/>
      <c r="BL1183" s="623"/>
      <c r="BN1183" s="634"/>
    </row>
    <row r="1184" spans="1:66" s="638" customFormat="1" ht="12" customHeight="1">
      <c r="A1184" s="643">
        <v>23001092</v>
      </c>
      <c r="B1184" s="644" t="s">
        <v>4382</v>
      </c>
      <c r="C1184" s="634" t="s">
        <v>170</v>
      </c>
      <c r="D1184" s="635" t="s">
        <v>1383</v>
      </c>
      <c r="E1184" s="635"/>
      <c r="F1184" s="634"/>
      <c r="G1184" s="635"/>
      <c r="H1184" s="1168">
        <v>-8852250.3300000001</v>
      </c>
      <c r="I1184" s="1168">
        <v>-8860609.6300000008</v>
      </c>
      <c r="J1184" s="1168">
        <v>-8868984.9000000004</v>
      </c>
      <c r="K1184" s="1168">
        <v>-8877376.0999999996</v>
      </c>
      <c r="L1184" s="1168">
        <v>-8885783.25</v>
      </c>
      <c r="M1184" s="1168">
        <v>-8894206.5</v>
      </c>
      <c r="N1184" s="1168">
        <v>-8902645.8399999999</v>
      </c>
      <c r="O1184" s="1168">
        <v>-8911101.2799999993</v>
      </c>
      <c r="P1184" s="1168">
        <v>-8919572.7200000007</v>
      </c>
      <c r="Q1184" s="1168">
        <v>-8928060.4800000004</v>
      </c>
      <c r="R1184" s="1168">
        <v>-8936564.4000000004</v>
      </c>
      <c r="S1184" s="1168">
        <v>-8945084.5500000007</v>
      </c>
      <c r="T1184" s="1168">
        <v>-10600459.98</v>
      </c>
      <c r="U1184" s="567"/>
      <c r="V1184" s="567">
        <f t="shared" si="568"/>
        <v>-8971362.0670833346</v>
      </c>
      <c r="W1184" s="1127"/>
      <c r="X1184" s="1127">
        <v>1</v>
      </c>
      <c r="Y1184" s="591">
        <f t="shared" si="593"/>
        <v>0</v>
      </c>
      <c r="Z1184" s="899">
        <f t="shared" si="593"/>
        <v>0</v>
      </c>
      <c r="AA1184" s="899">
        <f t="shared" si="593"/>
        <v>0</v>
      </c>
      <c r="AB1184" s="1080">
        <f t="shared" si="578"/>
        <v>-10600459.98</v>
      </c>
      <c r="AC1184" s="1079">
        <f t="shared" si="579"/>
        <v>0</v>
      </c>
      <c r="AD1184" s="899">
        <f t="shared" si="587"/>
        <v>0</v>
      </c>
      <c r="AE1184" s="903">
        <f t="shared" si="583"/>
        <v>-10600459.98</v>
      </c>
      <c r="AF1184" s="1080">
        <f t="shared" si="584"/>
        <v>0</v>
      </c>
      <c r="AG1184" s="1081">
        <f t="shared" si="569"/>
        <v>-10600459.98</v>
      </c>
      <c r="AH1184" s="1079">
        <f t="shared" si="573"/>
        <v>0</v>
      </c>
      <c r="AI1184" s="901">
        <f t="shared" si="594"/>
        <v>0</v>
      </c>
      <c r="AJ1184" s="899">
        <f t="shared" si="594"/>
        <v>0</v>
      </c>
      <c r="AK1184" s="899">
        <f t="shared" si="594"/>
        <v>0</v>
      </c>
      <c r="AL1184" s="1080">
        <f t="shared" si="580"/>
        <v>-8971362.0670833346</v>
      </c>
      <c r="AM1184" s="1079">
        <f t="shared" si="581"/>
        <v>0</v>
      </c>
      <c r="AN1184" s="899">
        <f t="shared" si="576"/>
        <v>0</v>
      </c>
      <c r="AO1184" s="899">
        <f t="shared" si="577"/>
        <v>-8971362.0670833346</v>
      </c>
      <c r="AP1184" s="899">
        <f t="shared" si="582"/>
        <v>0</v>
      </c>
      <c r="AQ1184" s="1081">
        <f t="shared" si="563"/>
        <v>-8971362.0670833346</v>
      </c>
      <c r="AR1184" s="1079">
        <f t="shared" si="574"/>
        <v>0</v>
      </c>
      <c r="AS1184" s="153"/>
      <c r="AT1184" s="1082"/>
      <c r="AU1184" s="1126"/>
      <c r="AV1184" s="1083" t="str">
        <f t="shared" si="575"/>
        <v>CA</v>
      </c>
      <c r="AW1184" s="1083" t="str">
        <f t="shared" si="575"/>
        <v>CL</v>
      </c>
      <c r="AX1184" s="1083" t="str">
        <f t="shared" si="575"/>
        <v>AIC</v>
      </c>
      <c r="AY1184" s="1083" t="str">
        <f t="shared" si="570"/>
        <v>ERB</v>
      </c>
      <c r="AZ1184" s="1083" t="str">
        <f t="shared" si="570"/>
        <v>GRB</v>
      </c>
      <c r="BA1184" s="1083" t="str">
        <f t="shared" si="570"/>
        <v>Non-Op</v>
      </c>
      <c r="BC1184" s="623"/>
      <c r="BD1184" s="623"/>
      <c r="BF1184" s="623"/>
      <c r="BG1184" s="623"/>
      <c r="BH1184" s="623"/>
      <c r="BI1184" s="623"/>
      <c r="BJ1184" s="623"/>
      <c r="BK1184" s="623"/>
      <c r="BL1184" s="623"/>
      <c r="BN1184" s="634"/>
    </row>
    <row r="1185" spans="1:66" s="638" customFormat="1" ht="12" customHeight="1">
      <c r="A1185" s="676">
        <v>23001122</v>
      </c>
      <c r="B1185" s="635" t="s">
        <v>4383</v>
      </c>
      <c r="C1185" s="634" t="s">
        <v>982</v>
      </c>
      <c r="D1185" s="635" t="s">
        <v>1383</v>
      </c>
      <c r="E1185" s="635"/>
      <c r="F1185" s="683">
        <v>42995</v>
      </c>
      <c r="G1185" s="635"/>
      <c r="H1185" s="1168">
        <v>-2971219.1</v>
      </c>
      <c r="I1185" s="1168">
        <v>-2982207.63</v>
      </c>
      <c r="J1185" s="1168">
        <v>-2993236.94</v>
      </c>
      <c r="K1185" s="1168">
        <v>-2855882.43</v>
      </c>
      <c r="L1185" s="1168">
        <v>-2866430.99</v>
      </c>
      <c r="M1185" s="1168">
        <v>-2877018.66</v>
      </c>
      <c r="N1185" s="1168">
        <v>-3222692.91</v>
      </c>
      <c r="O1185" s="1168">
        <v>-3234271.68</v>
      </c>
      <c r="P1185" s="1168">
        <v>-3245892.48</v>
      </c>
      <c r="Q1185" s="1168">
        <v>-3015851.17</v>
      </c>
      <c r="R1185" s="1168">
        <v>-3026640.04</v>
      </c>
      <c r="S1185" s="1168">
        <v>-3037467.94</v>
      </c>
      <c r="T1185" s="1168">
        <v>-3255124.17</v>
      </c>
      <c r="U1185" s="567"/>
      <c r="V1185" s="569">
        <f t="shared" si="568"/>
        <v>-3039230.3754166667</v>
      </c>
      <c r="W1185" s="1128"/>
      <c r="X1185" s="1128">
        <v>1</v>
      </c>
      <c r="Y1185" s="591">
        <f t="shared" si="593"/>
        <v>0</v>
      </c>
      <c r="Z1185" s="899">
        <f t="shared" si="593"/>
        <v>0</v>
      </c>
      <c r="AA1185" s="899">
        <f t="shared" si="593"/>
        <v>0</v>
      </c>
      <c r="AB1185" s="1080">
        <f t="shared" si="578"/>
        <v>-3255124.17</v>
      </c>
      <c r="AC1185" s="1079">
        <f t="shared" si="579"/>
        <v>0</v>
      </c>
      <c r="AD1185" s="899">
        <f t="shared" si="587"/>
        <v>0</v>
      </c>
      <c r="AE1185" s="903">
        <f t="shared" si="583"/>
        <v>-3255124.17</v>
      </c>
      <c r="AF1185" s="1080">
        <f t="shared" si="584"/>
        <v>0</v>
      </c>
      <c r="AG1185" s="1081">
        <f t="shared" si="569"/>
        <v>-3255124.17</v>
      </c>
      <c r="AH1185" s="1079">
        <f t="shared" si="573"/>
        <v>0</v>
      </c>
      <c r="AI1185" s="901">
        <f t="shared" si="594"/>
        <v>0</v>
      </c>
      <c r="AJ1185" s="899">
        <f t="shared" si="594"/>
        <v>0</v>
      </c>
      <c r="AK1185" s="899">
        <f t="shared" si="594"/>
        <v>0</v>
      </c>
      <c r="AL1185" s="1080">
        <f t="shared" si="580"/>
        <v>-3039230.3754166667</v>
      </c>
      <c r="AM1185" s="1079">
        <f t="shared" si="581"/>
        <v>0</v>
      </c>
      <c r="AN1185" s="899">
        <f t="shared" si="576"/>
        <v>0</v>
      </c>
      <c r="AO1185" s="899">
        <f t="shared" si="577"/>
        <v>-3039230.3754166667</v>
      </c>
      <c r="AP1185" s="899">
        <f t="shared" si="582"/>
        <v>0</v>
      </c>
      <c r="AQ1185" s="1081">
        <f t="shared" si="563"/>
        <v>-3039230.3754166667</v>
      </c>
      <c r="AR1185" s="1079">
        <f t="shared" si="574"/>
        <v>0</v>
      </c>
      <c r="AS1185" s="153"/>
      <c r="AT1185" s="1082"/>
      <c r="AU1185" s="1126"/>
      <c r="AV1185" s="1083" t="str">
        <f t="shared" si="575"/>
        <v>CA</v>
      </c>
      <c r="AW1185" s="1083" t="str">
        <f t="shared" si="575"/>
        <v>CL</v>
      </c>
      <c r="AX1185" s="1083" t="str">
        <f t="shared" si="575"/>
        <v>AIC</v>
      </c>
      <c r="AY1185" s="1083" t="str">
        <f t="shared" si="570"/>
        <v>ERB</v>
      </c>
      <c r="AZ1185" s="1083" t="str">
        <f t="shared" si="570"/>
        <v>GRB</v>
      </c>
      <c r="BA1185" s="1083" t="str">
        <f t="shared" si="570"/>
        <v>Non-Op</v>
      </c>
      <c r="BC1185" s="623"/>
      <c r="BD1185" s="623"/>
      <c r="BF1185" s="623"/>
      <c r="BG1185" s="623"/>
      <c r="BH1185" s="623"/>
      <c r="BI1185" s="623"/>
      <c r="BJ1185" s="623"/>
      <c r="BK1185" s="623"/>
      <c r="BL1185" s="623"/>
      <c r="BN1185" s="634"/>
    </row>
    <row r="1186" spans="1:66" s="638" customFormat="1" ht="12" customHeight="1">
      <c r="A1186" s="643">
        <v>23001131</v>
      </c>
      <c r="B1186" s="644" t="s">
        <v>4384</v>
      </c>
      <c r="C1186" s="634" t="s">
        <v>591</v>
      </c>
      <c r="D1186" s="635" t="s">
        <v>1382</v>
      </c>
      <c r="E1186" s="635"/>
      <c r="F1186" s="634"/>
      <c r="G1186" s="635"/>
      <c r="H1186" s="1168">
        <v>-20925216.850000001</v>
      </c>
      <c r="I1186" s="1168">
        <v>-20993223.800000001</v>
      </c>
      <c r="J1186" s="1168">
        <v>-21061451.77</v>
      </c>
      <c r="K1186" s="1168">
        <v>-21129901.48</v>
      </c>
      <c r="L1186" s="1168">
        <v>-21198573.66</v>
      </c>
      <c r="M1186" s="1168">
        <v>-21267469.02</v>
      </c>
      <c r="N1186" s="1168">
        <v>-21336588.289999999</v>
      </c>
      <c r="O1186" s="1168">
        <v>-21405932.199999999</v>
      </c>
      <c r="P1186" s="1168">
        <v>-21475501.48</v>
      </c>
      <c r="Q1186" s="1168">
        <v>-21545296.859999999</v>
      </c>
      <c r="R1186" s="1168">
        <v>-21615319.07</v>
      </c>
      <c r="S1186" s="1168">
        <v>-21685568.850000001</v>
      </c>
      <c r="T1186" s="1168">
        <v>-21756046.940000001</v>
      </c>
      <c r="U1186" s="567"/>
      <c r="V1186" s="567">
        <f t="shared" si="568"/>
        <v>-21337954.864583328</v>
      </c>
      <c r="W1186" s="1127">
        <v>4</v>
      </c>
      <c r="X1186" s="1127"/>
      <c r="Y1186" s="591">
        <f t="shared" si="593"/>
        <v>0</v>
      </c>
      <c r="Z1186" s="899">
        <f t="shared" si="593"/>
        <v>0</v>
      </c>
      <c r="AA1186" s="899">
        <f t="shared" si="593"/>
        <v>0</v>
      </c>
      <c r="AB1186" s="1080">
        <f t="shared" si="578"/>
        <v>-21756046.940000001</v>
      </c>
      <c r="AC1186" s="1079">
        <f t="shared" si="579"/>
        <v>0</v>
      </c>
      <c r="AD1186" s="899">
        <f t="shared" si="587"/>
        <v>-21756046.940000001</v>
      </c>
      <c r="AE1186" s="903">
        <f t="shared" si="583"/>
        <v>0</v>
      </c>
      <c r="AF1186" s="1080">
        <f t="shared" si="584"/>
        <v>0</v>
      </c>
      <c r="AG1186" s="1081">
        <f t="shared" si="569"/>
        <v>-21756046.940000001</v>
      </c>
      <c r="AH1186" s="1079">
        <f t="shared" si="573"/>
        <v>0</v>
      </c>
      <c r="AI1186" s="901">
        <f t="shared" si="594"/>
        <v>0</v>
      </c>
      <c r="AJ1186" s="899">
        <f t="shared" si="594"/>
        <v>0</v>
      </c>
      <c r="AK1186" s="899">
        <f t="shared" si="594"/>
        <v>0</v>
      </c>
      <c r="AL1186" s="1080">
        <f t="shared" si="580"/>
        <v>-21337954.864583328</v>
      </c>
      <c r="AM1186" s="1079">
        <f t="shared" si="581"/>
        <v>0</v>
      </c>
      <c r="AN1186" s="899">
        <f t="shared" si="576"/>
        <v>-21337954.864583328</v>
      </c>
      <c r="AO1186" s="899">
        <f t="shared" si="577"/>
        <v>0</v>
      </c>
      <c r="AP1186" s="899">
        <f t="shared" si="582"/>
        <v>0</v>
      </c>
      <c r="AQ1186" s="1081">
        <f t="shared" si="563"/>
        <v>-21337954.864583328</v>
      </c>
      <c r="AR1186" s="1079">
        <f t="shared" si="574"/>
        <v>0</v>
      </c>
      <c r="AS1186" s="153"/>
      <c r="AT1186" s="1082"/>
      <c r="AU1186" s="1126"/>
      <c r="AV1186" s="1083" t="str">
        <f t="shared" si="575"/>
        <v>CA</v>
      </c>
      <c r="AW1186" s="1083" t="str">
        <f t="shared" si="575"/>
        <v>CL</v>
      </c>
      <c r="AX1186" s="1083" t="str">
        <f t="shared" si="575"/>
        <v>AIC</v>
      </c>
      <c r="AY1186" s="1083" t="str">
        <f t="shared" si="570"/>
        <v>ERB</v>
      </c>
      <c r="AZ1186" s="1083" t="str">
        <f t="shared" si="570"/>
        <v>GRB</v>
      </c>
      <c r="BA1186" s="1083" t="str">
        <f t="shared" si="570"/>
        <v>Non-Op</v>
      </c>
      <c r="BC1186" s="623"/>
      <c r="BD1186" s="623"/>
      <c r="BF1186" s="623"/>
      <c r="BG1186" s="623"/>
      <c r="BH1186" s="623"/>
      <c r="BI1186" s="623"/>
      <c r="BJ1186" s="623"/>
      <c r="BK1186" s="623"/>
      <c r="BL1186" s="623"/>
      <c r="BN1186" s="634"/>
    </row>
    <row r="1187" spans="1:66" s="638" customFormat="1" ht="12" customHeight="1">
      <c r="A1187" s="643">
        <v>23001141</v>
      </c>
      <c r="B1187" s="644" t="s">
        <v>4385</v>
      </c>
      <c r="C1187" s="634" t="s">
        <v>599</v>
      </c>
      <c r="D1187" s="635" t="s">
        <v>1382</v>
      </c>
      <c r="E1187" s="635"/>
      <c r="F1187" s="634"/>
      <c r="G1187" s="635"/>
      <c r="H1187" s="1168">
        <v>-600605.48</v>
      </c>
      <c r="I1187" s="1168">
        <v>-601590.97</v>
      </c>
      <c r="J1187" s="1168">
        <v>-602578.07999999996</v>
      </c>
      <c r="K1187" s="1168">
        <v>-603566.81000000006</v>
      </c>
      <c r="L1187" s="1168">
        <v>-604557.16</v>
      </c>
      <c r="M1187" s="1168">
        <v>-605549.14</v>
      </c>
      <c r="N1187" s="1168">
        <v>-606542.75</v>
      </c>
      <c r="O1187" s="1168">
        <v>-607537.99</v>
      </c>
      <c r="P1187" s="1168">
        <v>-608534.86</v>
      </c>
      <c r="Q1187" s="1168">
        <v>-609533.36</v>
      </c>
      <c r="R1187" s="1168">
        <v>-610533.5</v>
      </c>
      <c r="S1187" s="1168">
        <v>-611535.28</v>
      </c>
      <c r="T1187" s="1168">
        <v>-612538.71</v>
      </c>
      <c r="U1187" s="567"/>
      <c r="V1187" s="567">
        <f t="shared" si="568"/>
        <v>-606552.66625000013</v>
      </c>
      <c r="W1187" s="1127">
        <v>4</v>
      </c>
      <c r="X1187" s="1127"/>
      <c r="Y1187" s="591">
        <f t="shared" si="593"/>
        <v>0</v>
      </c>
      <c r="Z1187" s="899">
        <f t="shared" si="593"/>
        <v>0</v>
      </c>
      <c r="AA1187" s="899">
        <f t="shared" si="593"/>
        <v>0</v>
      </c>
      <c r="AB1187" s="1080">
        <f t="shared" si="578"/>
        <v>-612538.71</v>
      </c>
      <c r="AC1187" s="1079">
        <f t="shared" si="579"/>
        <v>0</v>
      </c>
      <c r="AD1187" s="899">
        <f t="shared" si="587"/>
        <v>-612538.71</v>
      </c>
      <c r="AE1187" s="903">
        <f t="shared" si="583"/>
        <v>0</v>
      </c>
      <c r="AF1187" s="1080">
        <f t="shared" si="584"/>
        <v>0</v>
      </c>
      <c r="AG1187" s="1081">
        <f t="shared" si="569"/>
        <v>-612538.71</v>
      </c>
      <c r="AH1187" s="1079">
        <f t="shared" si="573"/>
        <v>0</v>
      </c>
      <c r="AI1187" s="901">
        <f t="shared" si="594"/>
        <v>0</v>
      </c>
      <c r="AJ1187" s="899">
        <f t="shared" si="594"/>
        <v>0</v>
      </c>
      <c r="AK1187" s="899">
        <f t="shared" si="594"/>
        <v>0</v>
      </c>
      <c r="AL1187" s="1080">
        <f t="shared" si="580"/>
        <v>-606552.66625000013</v>
      </c>
      <c r="AM1187" s="1079">
        <f t="shared" si="581"/>
        <v>0</v>
      </c>
      <c r="AN1187" s="899">
        <f t="shared" si="576"/>
        <v>-606552.66625000013</v>
      </c>
      <c r="AO1187" s="899">
        <f t="shared" si="577"/>
        <v>0</v>
      </c>
      <c r="AP1187" s="899">
        <f t="shared" si="582"/>
        <v>0</v>
      </c>
      <c r="AQ1187" s="1081">
        <f t="shared" si="563"/>
        <v>-606552.66625000013</v>
      </c>
      <c r="AR1187" s="1079">
        <f t="shared" si="574"/>
        <v>0</v>
      </c>
      <c r="AS1187" s="153"/>
      <c r="AT1187" s="1082"/>
      <c r="AU1187" s="1126"/>
      <c r="AV1187" s="1083" t="str">
        <f t="shared" si="575"/>
        <v>CA</v>
      </c>
      <c r="AW1187" s="1083" t="str">
        <f t="shared" si="575"/>
        <v>CL</v>
      </c>
      <c r="AX1187" s="1083" t="str">
        <f t="shared" si="575"/>
        <v>AIC</v>
      </c>
      <c r="AY1187" s="1083" t="str">
        <f t="shared" si="570"/>
        <v>ERB</v>
      </c>
      <c r="AZ1187" s="1083" t="str">
        <f t="shared" si="570"/>
        <v>GRB</v>
      </c>
      <c r="BA1187" s="1083" t="str">
        <f t="shared" si="570"/>
        <v>Non-Op</v>
      </c>
      <c r="BC1187" s="623"/>
      <c r="BD1187" s="623"/>
      <c r="BF1187" s="623"/>
      <c r="BG1187" s="623"/>
      <c r="BH1187" s="623"/>
      <c r="BI1187" s="623"/>
      <c r="BJ1187" s="623"/>
      <c r="BK1187" s="623"/>
      <c r="BL1187" s="623"/>
      <c r="BN1187" s="634"/>
    </row>
    <row r="1188" spans="1:66" s="638" customFormat="1" ht="12" customHeight="1">
      <c r="A1188" s="651">
        <v>23001151</v>
      </c>
      <c r="B1188" s="660" t="s">
        <v>4386</v>
      </c>
      <c r="C1188" s="639" t="s">
        <v>602</v>
      </c>
      <c r="D1188" s="640" t="s">
        <v>1382</v>
      </c>
      <c r="E1188" s="640"/>
      <c r="F1188" s="670"/>
      <c r="G1188" s="640"/>
      <c r="H1188" s="1168">
        <v>-126513.85</v>
      </c>
      <c r="I1188" s="1168">
        <v>-126715.96</v>
      </c>
      <c r="J1188" s="1168">
        <v>-126918.39</v>
      </c>
      <c r="K1188" s="1168">
        <v>-127121.14</v>
      </c>
      <c r="L1188" s="1168">
        <v>-127324.22</v>
      </c>
      <c r="M1188" s="1168">
        <v>-127527.62</v>
      </c>
      <c r="N1188" s="1168">
        <v>-127731.35</v>
      </c>
      <c r="O1188" s="1168">
        <v>-127935.4</v>
      </c>
      <c r="P1188" s="1168">
        <v>-128139.78</v>
      </c>
      <c r="Q1188" s="1168">
        <v>-128344.48</v>
      </c>
      <c r="R1188" s="1168">
        <v>-128549.51</v>
      </c>
      <c r="S1188" s="1168">
        <v>-128754.87</v>
      </c>
      <c r="T1188" s="1168">
        <v>-128960.56</v>
      </c>
      <c r="U1188" s="606"/>
      <c r="V1188" s="567">
        <f t="shared" si="568"/>
        <v>-127733.32708333335</v>
      </c>
      <c r="W1188" s="1127">
        <v>4</v>
      </c>
      <c r="X1188" s="1127"/>
      <c r="Y1188" s="591">
        <f t="shared" si="593"/>
        <v>0</v>
      </c>
      <c r="Z1188" s="899">
        <f t="shared" si="593"/>
        <v>0</v>
      </c>
      <c r="AA1188" s="899">
        <f t="shared" si="593"/>
        <v>0</v>
      </c>
      <c r="AB1188" s="1080">
        <f t="shared" si="578"/>
        <v>-128960.56</v>
      </c>
      <c r="AC1188" s="1079">
        <f t="shared" si="579"/>
        <v>0</v>
      </c>
      <c r="AD1188" s="899">
        <f t="shared" si="587"/>
        <v>-128960.56</v>
      </c>
      <c r="AE1188" s="903">
        <f t="shared" si="583"/>
        <v>0</v>
      </c>
      <c r="AF1188" s="1080">
        <f t="shared" si="584"/>
        <v>0</v>
      </c>
      <c r="AG1188" s="1081">
        <f t="shared" si="569"/>
        <v>-128960.56</v>
      </c>
      <c r="AH1188" s="1079">
        <f t="shared" si="573"/>
        <v>0</v>
      </c>
      <c r="AI1188" s="901">
        <f t="shared" si="594"/>
        <v>0</v>
      </c>
      <c r="AJ1188" s="899">
        <f t="shared" si="594"/>
        <v>0</v>
      </c>
      <c r="AK1188" s="899">
        <f t="shared" si="594"/>
        <v>0</v>
      </c>
      <c r="AL1188" s="1080">
        <f t="shared" si="580"/>
        <v>-127733.32708333335</v>
      </c>
      <c r="AM1188" s="1079">
        <f t="shared" si="581"/>
        <v>0</v>
      </c>
      <c r="AN1188" s="899">
        <f t="shared" si="576"/>
        <v>-127733.32708333335</v>
      </c>
      <c r="AO1188" s="899">
        <f t="shared" si="577"/>
        <v>0</v>
      </c>
      <c r="AP1188" s="899">
        <f t="shared" si="582"/>
        <v>0</v>
      </c>
      <c r="AQ1188" s="1081">
        <f t="shared" si="563"/>
        <v>-127733.32708333335</v>
      </c>
      <c r="AR1188" s="1079">
        <f t="shared" si="574"/>
        <v>0</v>
      </c>
      <c r="AS1188" s="153"/>
      <c r="AT1188" s="1082"/>
      <c r="AU1188" s="1126"/>
      <c r="AV1188" s="1083" t="str">
        <f t="shared" si="575"/>
        <v>CA</v>
      </c>
      <c r="AW1188" s="1083" t="str">
        <f t="shared" si="575"/>
        <v>CL</v>
      </c>
      <c r="AX1188" s="1083" t="str">
        <f t="shared" si="575"/>
        <v>AIC</v>
      </c>
      <c r="AY1188" s="1083" t="str">
        <f t="shared" si="570"/>
        <v>ERB</v>
      </c>
      <c r="AZ1188" s="1083" t="str">
        <f t="shared" si="570"/>
        <v>GRB</v>
      </c>
      <c r="BA1188" s="1083" t="str">
        <f t="shared" si="570"/>
        <v>Non-Op</v>
      </c>
      <c r="BC1188" s="623"/>
      <c r="BD1188" s="623"/>
      <c r="BF1188" s="623"/>
      <c r="BG1188" s="623"/>
      <c r="BH1188" s="623"/>
      <c r="BI1188" s="623"/>
      <c r="BJ1188" s="623"/>
      <c r="BK1188" s="623"/>
      <c r="BL1188" s="623"/>
      <c r="BN1188" s="634"/>
    </row>
    <row r="1189" spans="1:66" s="638" customFormat="1" ht="12" customHeight="1">
      <c r="A1189" s="645">
        <v>23001231</v>
      </c>
      <c r="B1189" s="646" t="s">
        <v>4387</v>
      </c>
      <c r="C1189" s="647" t="s">
        <v>600</v>
      </c>
      <c r="D1189" s="648" t="s">
        <v>1382</v>
      </c>
      <c r="E1189" s="648"/>
      <c r="F1189" s="667"/>
      <c r="G1189" s="648"/>
      <c r="H1189" s="1168">
        <v>-1347080.87</v>
      </c>
      <c r="I1189" s="1168">
        <v>-1351391.53</v>
      </c>
      <c r="J1189" s="1168">
        <v>-1355715.98</v>
      </c>
      <c r="K1189" s="1168">
        <v>-1360054.27</v>
      </c>
      <c r="L1189" s="1168">
        <v>-1364406.44</v>
      </c>
      <c r="M1189" s="1168">
        <v>-1368772.54</v>
      </c>
      <c r="N1189" s="1168">
        <v>-1373152.61</v>
      </c>
      <c r="O1189" s="1168">
        <v>-1377546.7</v>
      </c>
      <c r="P1189" s="1168">
        <v>-1381954.85</v>
      </c>
      <c r="Q1189" s="1168">
        <v>-1386377.11</v>
      </c>
      <c r="R1189" s="1168">
        <v>-1390813.52</v>
      </c>
      <c r="S1189" s="1168">
        <v>-1395264.12</v>
      </c>
      <c r="T1189" s="1168">
        <v>-1399728.97</v>
      </c>
      <c r="U1189" s="569"/>
      <c r="V1189" s="567">
        <f t="shared" si="568"/>
        <v>-1373237.8824999998</v>
      </c>
      <c r="W1189" s="1127">
        <v>4</v>
      </c>
      <c r="X1189" s="1127"/>
      <c r="Y1189" s="591">
        <f t="shared" si="593"/>
        <v>0</v>
      </c>
      <c r="Z1189" s="899">
        <f t="shared" si="593"/>
        <v>0</v>
      </c>
      <c r="AA1189" s="899">
        <f t="shared" si="593"/>
        <v>0</v>
      </c>
      <c r="AB1189" s="1080">
        <f t="shared" si="578"/>
        <v>-1399728.97</v>
      </c>
      <c r="AC1189" s="1079">
        <f t="shared" si="579"/>
        <v>0</v>
      </c>
      <c r="AD1189" s="899">
        <f t="shared" si="587"/>
        <v>-1399728.97</v>
      </c>
      <c r="AE1189" s="903">
        <f t="shared" si="583"/>
        <v>0</v>
      </c>
      <c r="AF1189" s="1080">
        <f t="shared" si="584"/>
        <v>0</v>
      </c>
      <c r="AG1189" s="1081">
        <f t="shared" si="569"/>
        <v>-1399728.97</v>
      </c>
      <c r="AH1189" s="1079">
        <f t="shared" si="573"/>
        <v>0</v>
      </c>
      <c r="AI1189" s="901">
        <f t="shared" si="594"/>
        <v>0</v>
      </c>
      <c r="AJ1189" s="899">
        <f t="shared" si="594"/>
        <v>0</v>
      </c>
      <c r="AK1189" s="899">
        <f t="shared" si="594"/>
        <v>0</v>
      </c>
      <c r="AL1189" s="1080">
        <f t="shared" si="580"/>
        <v>-1373237.8824999998</v>
      </c>
      <c r="AM1189" s="1079">
        <f t="shared" si="581"/>
        <v>0</v>
      </c>
      <c r="AN1189" s="899">
        <f t="shared" si="576"/>
        <v>-1373237.8824999998</v>
      </c>
      <c r="AO1189" s="899">
        <f t="shared" si="577"/>
        <v>0</v>
      </c>
      <c r="AP1189" s="899">
        <f t="shared" si="582"/>
        <v>0</v>
      </c>
      <c r="AQ1189" s="1081">
        <f t="shared" ref="AQ1189:AQ1258" si="595">SUM(AN1189:AP1189)</f>
        <v>-1373237.8824999998</v>
      </c>
      <c r="AR1189" s="1079">
        <f t="shared" si="574"/>
        <v>0</v>
      </c>
      <c r="AS1189" s="153"/>
      <c r="AT1189" s="1082"/>
      <c r="AU1189" s="1126"/>
      <c r="AV1189" s="1083" t="str">
        <f t="shared" si="575"/>
        <v>CA</v>
      </c>
      <c r="AW1189" s="1083" t="str">
        <f t="shared" si="575"/>
        <v>CL</v>
      </c>
      <c r="AX1189" s="1083" t="str">
        <f t="shared" si="575"/>
        <v>AIC</v>
      </c>
      <c r="AY1189" s="1083" t="str">
        <f t="shared" si="570"/>
        <v>ERB</v>
      </c>
      <c r="AZ1189" s="1083" t="str">
        <f t="shared" si="570"/>
        <v>GRB</v>
      </c>
      <c r="BA1189" s="1083" t="str">
        <f t="shared" si="570"/>
        <v>Non-Op</v>
      </c>
      <c r="BC1189" s="623"/>
      <c r="BD1189" s="623"/>
      <c r="BF1189" s="623"/>
      <c r="BG1189" s="623"/>
      <c r="BH1189" s="623"/>
      <c r="BI1189" s="623"/>
      <c r="BJ1189" s="623"/>
      <c r="BK1189" s="623"/>
      <c r="BL1189" s="623"/>
      <c r="BN1189" s="634"/>
    </row>
    <row r="1190" spans="1:66" s="638" customFormat="1" ht="12" customHeight="1">
      <c r="A1190" s="645">
        <v>23002011</v>
      </c>
      <c r="B1190" s="646" t="s">
        <v>4388</v>
      </c>
      <c r="C1190" s="647" t="s">
        <v>172</v>
      </c>
      <c r="D1190" s="648" t="s">
        <v>1382</v>
      </c>
      <c r="E1190" s="648"/>
      <c r="F1190" s="667"/>
      <c r="G1190" s="648"/>
      <c r="H1190" s="1168">
        <v>-1142113.3400000001</v>
      </c>
      <c r="I1190" s="1168">
        <v>-1147916.1599999999</v>
      </c>
      <c r="J1190" s="1168">
        <v>-1153748.48</v>
      </c>
      <c r="K1190" s="1168">
        <v>-1159610.42</v>
      </c>
      <c r="L1190" s="1168">
        <v>-1165502.1499999999</v>
      </c>
      <c r="M1190" s="1168">
        <v>-1171423.81</v>
      </c>
      <c r="N1190" s="1168">
        <v>-1177375.58</v>
      </c>
      <c r="O1190" s="1168">
        <v>-1183357.58</v>
      </c>
      <c r="P1190" s="1168">
        <v>-1189369.96</v>
      </c>
      <c r="Q1190" s="1168">
        <v>-1195412.8899999999</v>
      </c>
      <c r="R1190" s="1168">
        <v>-1201486.54</v>
      </c>
      <c r="S1190" s="1168">
        <v>-1207591.05</v>
      </c>
      <c r="T1190" s="1168">
        <v>-1213726.57</v>
      </c>
      <c r="U1190" s="569"/>
      <c r="V1190" s="567">
        <f t="shared" si="568"/>
        <v>-1177559.5479166668</v>
      </c>
      <c r="W1190" s="1127">
        <v>4</v>
      </c>
      <c r="X1190" s="1127"/>
      <c r="Y1190" s="591">
        <f t="shared" si="593"/>
        <v>0</v>
      </c>
      <c r="Z1190" s="899">
        <f t="shared" si="593"/>
        <v>0</v>
      </c>
      <c r="AA1190" s="899">
        <f t="shared" si="593"/>
        <v>0</v>
      </c>
      <c r="AB1190" s="1080">
        <f t="shared" si="578"/>
        <v>-1213726.57</v>
      </c>
      <c r="AC1190" s="1079">
        <f t="shared" si="579"/>
        <v>0</v>
      </c>
      <c r="AD1190" s="899">
        <f t="shared" si="587"/>
        <v>-1213726.57</v>
      </c>
      <c r="AE1190" s="903">
        <f t="shared" si="583"/>
        <v>0</v>
      </c>
      <c r="AF1190" s="1080">
        <f t="shared" si="584"/>
        <v>0</v>
      </c>
      <c r="AG1190" s="1081">
        <f t="shared" si="569"/>
        <v>-1213726.57</v>
      </c>
      <c r="AH1190" s="1079">
        <f t="shared" si="573"/>
        <v>0</v>
      </c>
      <c r="AI1190" s="901">
        <f t="shared" si="594"/>
        <v>0</v>
      </c>
      <c r="AJ1190" s="899">
        <f t="shared" si="594"/>
        <v>0</v>
      </c>
      <c r="AK1190" s="899">
        <f t="shared" si="594"/>
        <v>0</v>
      </c>
      <c r="AL1190" s="1080">
        <f t="shared" si="580"/>
        <v>-1177559.5479166668</v>
      </c>
      <c r="AM1190" s="1079">
        <f t="shared" si="581"/>
        <v>0</v>
      </c>
      <c r="AN1190" s="899">
        <f t="shared" si="576"/>
        <v>-1177559.5479166668</v>
      </c>
      <c r="AO1190" s="899">
        <f t="shared" si="577"/>
        <v>0</v>
      </c>
      <c r="AP1190" s="899">
        <f t="shared" si="582"/>
        <v>0</v>
      </c>
      <c r="AQ1190" s="1081">
        <f t="shared" si="595"/>
        <v>-1177559.5479166668</v>
      </c>
      <c r="AR1190" s="1079">
        <f t="shared" si="574"/>
        <v>0</v>
      </c>
      <c r="AS1190" s="153"/>
      <c r="AT1190" s="1082"/>
      <c r="AU1190" s="1126"/>
      <c r="AV1190" s="1083" t="str">
        <f t="shared" si="575"/>
        <v>CA</v>
      </c>
      <c r="AW1190" s="1083" t="str">
        <f t="shared" si="575"/>
        <v>CL</v>
      </c>
      <c r="AX1190" s="1083" t="str">
        <f t="shared" si="575"/>
        <v>AIC</v>
      </c>
      <c r="AY1190" s="1083" t="str">
        <f t="shared" si="570"/>
        <v>ERB</v>
      </c>
      <c r="AZ1190" s="1083" t="str">
        <f t="shared" si="570"/>
        <v>GRB</v>
      </c>
      <c r="BA1190" s="1083" t="str">
        <f t="shared" si="570"/>
        <v>Non-Op</v>
      </c>
      <c r="BC1190" s="623"/>
      <c r="BD1190" s="623"/>
      <c r="BF1190" s="623"/>
      <c r="BG1190" s="623"/>
      <c r="BH1190" s="623"/>
      <c r="BI1190" s="623"/>
      <c r="BJ1190" s="623"/>
      <c r="BK1190" s="623"/>
      <c r="BL1190" s="623"/>
      <c r="BN1190" s="634"/>
    </row>
    <row r="1191" spans="1:66" s="638" customFormat="1" ht="12" customHeight="1">
      <c r="A1191" s="992">
        <v>23002041</v>
      </c>
      <c r="B1191" s="993" t="s">
        <v>4389</v>
      </c>
      <c r="C1191" s="634" t="s">
        <v>354</v>
      </c>
      <c r="D1191" s="635" t="s">
        <v>1382</v>
      </c>
      <c r="E1191" s="635"/>
      <c r="F1191" s="634"/>
      <c r="G1191" s="635"/>
      <c r="H1191" s="1168">
        <v>-25403162.550000001</v>
      </c>
      <c r="I1191" s="1168">
        <v>-25475097.960000001</v>
      </c>
      <c r="J1191" s="1168">
        <v>-25547237.079999998</v>
      </c>
      <c r="K1191" s="1168">
        <v>-25619580.48</v>
      </c>
      <c r="L1191" s="1168">
        <v>-25692128.75</v>
      </c>
      <c r="M1191" s="1168">
        <v>-25764882.449999999</v>
      </c>
      <c r="N1191" s="1168">
        <v>-25837842.18</v>
      </c>
      <c r="O1191" s="1168">
        <v>-25911008.510000002</v>
      </c>
      <c r="P1191" s="1168">
        <v>-25984382.030000001</v>
      </c>
      <c r="Q1191" s="1168">
        <v>-26057963.32</v>
      </c>
      <c r="R1191" s="1168">
        <v>-26131752.98</v>
      </c>
      <c r="S1191" s="1168">
        <v>-26205751.600000001</v>
      </c>
      <c r="T1191" s="1168">
        <v>-26279959.760000002</v>
      </c>
      <c r="U1191" s="567"/>
      <c r="V1191" s="567">
        <f t="shared" ref="V1191:V1254" si="596">(H1191+T1191+SUM(I1191:S1191)*2)/24</f>
        <v>-25839099.041250002</v>
      </c>
      <c r="W1191" s="1127">
        <v>4</v>
      </c>
      <c r="X1191" s="1127"/>
      <c r="Y1191" s="591">
        <f t="shared" si="593"/>
        <v>0</v>
      </c>
      <c r="Z1191" s="899">
        <f t="shared" si="593"/>
        <v>0</v>
      </c>
      <c r="AA1191" s="899">
        <f t="shared" si="593"/>
        <v>0</v>
      </c>
      <c r="AB1191" s="1080">
        <f t="shared" si="578"/>
        <v>-26279959.760000002</v>
      </c>
      <c r="AC1191" s="1079">
        <f t="shared" si="579"/>
        <v>0</v>
      </c>
      <c r="AD1191" s="899">
        <f t="shared" si="587"/>
        <v>-26279959.760000002</v>
      </c>
      <c r="AE1191" s="903">
        <f t="shared" si="583"/>
        <v>0</v>
      </c>
      <c r="AF1191" s="1080">
        <f t="shared" si="584"/>
        <v>0</v>
      </c>
      <c r="AG1191" s="1081">
        <f t="shared" ref="AG1191:AG1254" si="597">SUM(AD1191:AF1191)</f>
        <v>-26279959.760000002</v>
      </c>
      <c r="AH1191" s="1079">
        <f t="shared" si="573"/>
        <v>0</v>
      </c>
      <c r="AI1191" s="901">
        <f t="shared" si="594"/>
        <v>0</v>
      </c>
      <c r="AJ1191" s="899">
        <f t="shared" si="594"/>
        <v>0</v>
      </c>
      <c r="AK1191" s="899">
        <f t="shared" si="594"/>
        <v>0</v>
      </c>
      <c r="AL1191" s="1080">
        <f t="shared" si="580"/>
        <v>-25839099.041250002</v>
      </c>
      <c r="AM1191" s="1079">
        <f t="shared" si="581"/>
        <v>0</v>
      </c>
      <c r="AN1191" s="899">
        <f t="shared" si="576"/>
        <v>-25839099.041250002</v>
      </c>
      <c r="AO1191" s="899">
        <f t="shared" si="577"/>
        <v>0</v>
      </c>
      <c r="AP1191" s="899">
        <f t="shared" si="582"/>
        <v>0</v>
      </c>
      <c r="AQ1191" s="1081">
        <f t="shared" si="595"/>
        <v>-25839099.041250002</v>
      </c>
      <c r="AR1191" s="1079">
        <f t="shared" si="574"/>
        <v>0</v>
      </c>
      <c r="AS1191" s="153"/>
      <c r="AT1191" s="1082"/>
      <c r="AU1191" s="1126"/>
      <c r="AV1191" s="1083" t="str">
        <f t="shared" si="575"/>
        <v>CA</v>
      </c>
      <c r="AW1191" s="1083" t="str">
        <f t="shared" si="575"/>
        <v>CL</v>
      </c>
      <c r="AX1191" s="1083" t="str">
        <f t="shared" si="575"/>
        <v>AIC</v>
      </c>
      <c r="AY1191" s="1083" t="str">
        <f t="shared" si="570"/>
        <v>ERB</v>
      </c>
      <c r="AZ1191" s="1083" t="str">
        <f t="shared" si="570"/>
        <v>GRB</v>
      </c>
      <c r="BA1191" s="1083" t="str">
        <f t="shared" si="570"/>
        <v>Non-Op</v>
      </c>
      <c r="BC1191" s="623"/>
      <c r="BD1191" s="623"/>
      <c r="BF1191" s="623"/>
      <c r="BG1191" s="623"/>
      <c r="BH1191" s="623"/>
      <c r="BI1191" s="623"/>
      <c r="BJ1191" s="623"/>
      <c r="BK1191" s="623"/>
      <c r="BL1191" s="623"/>
      <c r="BN1191" s="634"/>
    </row>
    <row r="1192" spans="1:66" s="638" customFormat="1" ht="12" customHeight="1">
      <c r="A1192" s="643">
        <v>23002061</v>
      </c>
      <c r="B1192" s="644" t="s">
        <v>4390</v>
      </c>
      <c r="C1192" s="634" t="s">
        <v>367</v>
      </c>
      <c r="D1192" s="635" t="s">
        <v>1382</v>
      </c>
      <c r="E1192" s="635"/>
      <c r="F1192" s="634"/>
      <c r="G1192" s="635"/>
      <c r="H1192" s="1168">
        <v>51575.26</v>
      </c>
      <c r="I1192" s="1168">
        <v>51575.26</v>
      </c>
      <c r="J1192" s="1168">
        <v>51575.26</v>
      </c>
      <c r="K1192" s="1168">
        <v>51575.26</v>
      </c>
      <c r="L1192" s="1168">
        <v>51575.26</v>
      </c>
      <c r="M1192" s="1168">
        <v>51575.26</v>
      </c>
      <c r="N1192" s="1168">
        <v>51575.26</v>
      </c>
      <c r="O1192" s="1168">
        <v>51575.26</v>
      </c>
      <c r="P1192" s="1168">
        <v>51575.26</v>
      </c>
      <c r="Q1192" s="1168">
        <v>51575.26</v>
      </c>
      <c r="R1192" s="1168">
        <v>51575.26</v>
      </c>
      <c r="S1192" s="1168">
        <v>51575.26</v>
      </c>
      <c r="T1192" s="1168">
        <v>39513.11</v>
      </c>
      <c r="U1192" s="567"/>
      <c r="V1192" s="567">
        <f t="shared" si="596"/>
        <v>51072.67041666666</v>
      </c>
      <c r="W1192" s="1127">
        <v>4</v>
      </c>
      <c r="X1192" s="1129"/>
      <c r="Y1192" s="591">
        <f t="shared" si="593"/>
        <v>0</v>
      </c>
      <c r="Z1192" s="899">
        <f t="shared" si="593"/>
        <v>0</v>
      </c>
      <c r="AA1192" s="899">
        <f t="shared" si="593"/>
        <v>0</v>
      </c>
      <c r="AB1192" s="1080">
        <f t="shared" si="578"/>
        <v>39513.11</v>
      </c>
      <c r="AC1192" s="1079">
        <f t="shared" si="579"/>
        <v>0</v>
      </c>
      <c r="AD1192" s="899">
        <f t="shared" si="587"/>
        <v>39513.11</v>
      </c>
      <c r="AE1192" s="903">
        <f t="shared" si="583"/>
        <v>0</v>
      </c>
      <c r="AF1192" s="1080">
        <f t="shared" si="584"/>
        <v>0</v>
      </c>
      <c r="AG1192" s="1081">
        <f t="shared" si="597"/>
        <v>39513.11</v>
      </c>
      <c r="AH1192" s="1079">
        <f t="shared" si="573"/>
        <v>0</v>
      </c>
      <c r="AI1192" s="901">
        <f t="shared" si="594"/>
        <v>0</v>
      </c>
      <c r="AJ1192" s="899">
        <f t="shared" si="594"/>
        <v>0</v>
      </c>
      <c r="AK1192" s="899">
        <f t="shared" si="594"/>
        <v>0</v>
      </c>
      <c r="AL1192" s="1080">
        <f t="shared" si="580"/>
        <v>51072.67041666666</v>
      </c>
      <c r="AM1192" s="1079">
        <f t="shared" si="581"/>
        <v>0</v>
      </c>
      <c r="AN1192" s="899">
        <f t="shared" si="576"/>
        <v>51072.67041666666</v>
      </c>
      <c r="AO1192" s="899">
        <f t="shared" si="577"/>
        <v>0</v>
      </c>
      <c r="AP1192" s="899">
        <f t="shared" si="582"/>
        <v>0</v>
      </c>
      <c r="AQ1192" s="1081">
        <f t="shared" si="595"/>
        <v>51072.67041666666</v>
      </c>
      <c r="AR1192" s="1079">
        <f t="shared" si="574"/>
        <v>0</v>
      </c>
      <c r="AS1192" s="153"/>
      <c r="AT1192" s="1082"/>
      <c r="AU1192" s="1126"/>
      <c r="AV1192" s="1083" t="str">
        <f t="shared" si="575"/>
        <v>CA</v>
      </c>
      <c r="AW1192" s="1083" t="str">
        <f t="shared" si="575"/>
        <v>CL</v>
      </c>
      <c r="AX1192" s="1083" t="str">
        <f t="shared" si="575"/>
        <v>AIC</v>
      </c>
      <c r="AY1192" s="1083" t="str">
        <f t="shared" si="570"/>
        <v>ERB</v>
      </c>
      <c r="AZ1192" s="1083" t="str">
        <f t="shared" si="570"/>
        <v>GRB</v>
      </c>
      <c r="BA1192" s="1083" t="str">
        <f t="shared" si="570"/>
        <v>Non-Op</v>
      </c>
      <c r="BC1192" s="623"/>
      <c r="BD1192" s="623"/>
      <c r="BF1192" s="623"/>
      <c r="BG1192" s="623"/>
      <c r="BH1192" s="623"/>
      <c r="BI1192" s="623"/>
      <c r="BJ1192" s="623"/>
      <c r="BK1192" s="623"/>
      <c r="BL1192" s="623"/>
      <c r="BN1192" s="634"/>
    </row>
    <row r="1193" spans="1:66" s="638" customFormat="1" ht="12" customHeight="1">
      <c r="A1193" s="643">
        <v>23002071</v>
      </c>
      <c r="B1193" s="644" t="s">
        <v>4391</v>
      </c>
      <c r="C1193" s="634" t="s">
        <v>368</v>
      </c>
      <c r="D1193" s="635" t="s">
        <v>1382</v>
      </c>
      <c r="E1193" s="635"/>
      <c r="F1193" s="634"/>
      <c r="G1193" s="635"/>
      <c r="H1193" s="1168">
        <v>242484.51</v>
      </c>
      <c r="I1193" s="1168">
        <v>242484.51</v>
      </c>
      <c r="J1193" s="1168">
        <v>242484.51</v>
      </c>
      <c r="K1193" s="1168">
        <v>242484.51</v>
      </c>
      <c r="L1193" s="1168">
        <v>242484.51</v>
      </c>
      <c r="M1193" s="1168">
        <v>242484.51</v>
      </c>
      <c r="N1193" s="1168">
        <v>242484.51</v>
      </c>
      <c r="O1193" s="1168">
        <v>242484.51</v>
      </c>
      <c r="P1193" s="1168">
        <v>242484.51</v>
      </c>
      <c r="Q1193" s="1168">
        <v>242484.51</v>
      </c>
      <c r="R1193" s="1168">
        <v>242484.51</v>
      </c>
      <c r="S1193" s="1168">
        <v>242484.51</v>
      </c>
      <c r="T1193" s="1168">
        <v>356729.81</v>
      </c>
      <c r="U1193" s="567"/>
      <c r="V1193" s="567">
        <f t="shared" si="596"/>
        <v>247244.73083333331</v>
      </c>
      <c r="W1193" s="1127">
        <v>4</v>
      </c>
      <c r="X1193" s="1129"/>
      <c r="Y1193" s="591">
        <f t="shared" si="593"/>
        <v>0</v>
      </c>
      <c r="Z1193" s="899">
        <f t="shared" si="593"/>
        <v>0</v>
      </c>
      <c r="AA1193" s="899">
        <f t="shared" si="593"/>
        <v>0</v>
      </c>
      <c r="AB1193" s="1080">
        <f t="shared" si="578"/>
        <v>356729.81</v>
      </c>
      <c r="AC1193" s="1079">
        <f t="shared" si="579"/>
        <v>0</v>
      </c>
      <c r="AD1193" s="899">
        <f t="shared" si="587"/>
        <v>356729.81</v>
      </c>
      <c r="AE1193" s="903">
        <f t="shared" si="583"/>
        <v>0</v>
      </c>
      <c r="AF1193" s="1080">
        <f t="shared" si="584"/>
        <v>0</v>
      </c>
      <c r="AG1193" s="1081">
        <f t="shared" si="597"/>
        <v>356729.81</v>
      </c>
      <c r="AH1193" s="1079">
        <f t="shared" si="573"/>
        <v>0</v>
      </c>
      <c r="AI1193" s="901">
        <f t="shared" si="594"/>
        <v>0</v>
      </c>
      <c r="AJ1193" s="899">
        <f t="shared" si="594"/>
        <v>0</v>
      </c>
      <c r="AK1193" s="899">
        <f t="shared" si="594"/>
        <v>0</v>
      </c>
      <c r="AL1193" s="1080">
        <f t="shared" si="580"/>
        <v>247244.73083333331</v>
      </c>
      <c r="AM1193" s="1079">
        <f t="shared" si="581"/>
        <v>0</v>
      </c>
      <c r="AN1193" s="899">
        <f t="shared" si="576"/>
        <v>247244.73083333331</v>
      </c>
      <c r="AO1193" s="899">
        <f t="shared" si="577"/>
        <v>0</v>
      </c>
      <c r="AP1193" s="899">
        <f t="shared" si="582"/>
        <v>0</v>
      </c>
      <c r="AQ1193" s="1081">
        <f t="shared" si="595"/>
        <v>247244.73083333331</v>
      </c>
      <c r="AR1193" s="1079">
        <f t="shared" si="574"/>
        <v>0</v>
      </c>
      <c r="AS1193" s="153"/>
      <c r="AT1193" s="1082"/>
      <c r="AU1193" s="1126"/>
      <c r="AV1193" s="1083" t="str">
        <f t="shared" si="575"/>
        <v>CA</v>
      </c>
      <c r="AW1193" s="1083" t="str">
        <f t="shared" si="575"/>
        <v>CL</v>
      </c>
      <c r="AX1193" s="1083" t="str">
        <f t="shared" si="575"/>
        <v>AIC</v>
      </c>
      <c r="AY1193" s="1083" t="str">
        <f t="shared" si="570"/>
        <v>ERB</v>
      </c>
      <c r="AZ1193" s="1083" t="str">
        <f t="shared" si="570"/>
        <v>GRB</v>
      </c>
      <c r="BA1193" s="1083" t="str">
        <f t="shared" si="570"/>
        <v>Non-Op</v>
      </c>
      <c r="BC1193" s="623"/>
      <c r="BD1193" s="623"/>
      <c r="BF1193" s="623"/>
      <c r="BG1193" s="623"/>
      <c r="BH1193" s="623"/>
      <c r="BI1193" s="623"/>
      <c r="BJ1193" s="623"/>
      <c r="BK1193" s="623"/>
      <c r="BL1193" s="623"/>
      <c r="BN1193" s="634"/>
    </row>
    <row r="1194" spans="1:66" s="638" customFormat="1" ht="12" customHeight="1">
      <c r="A1194" s="645">
        <v>23002072</v>
      </c>
      <c r="B1194" s="646" t="s">
        <v>4392</v>
      </c>
      <c r="C1194" s="647" t="s">
        <v>601</v>
      </c>
      <c r="D1194" s="648" t="s">
        <v>1383</v>
      </c>
      <c r="E1194" s="648"/>
      <c r="F1194" s="667"/>
      <c r="G1194" s="648"/>
      <c r="H1194" s="1168">
        <v>80687.850000000006</v>
      </c>
      <c r="I1194" s="1168">
        <v>80687.850000000006</v>
      </c>
      <c r="J1194" s="1168">
        <v>80687.850000000006</v>
      </c>
      <c r="K1194" s="1168">
        <v>80687.850000000006</v>
      </c>
      <c r="L1194" s="1168">
        <v>80687.850000000006</v>
      </c>
      <c r="M1194" s="1168">
        <v>80687.850000000006</v>
      </c>
      <c r="N1194" s="1168">
        <v>80687.850000000006</v>
      </c>
      <c r="O1194" s="1168">
        <v>80687.850000000006</v>
      </c>
      <c r="P1194" s="1168">
        <v>80687.850000000006</v>
      </c>
      <c r="Q1194" s="1168">
        <v>80687.850000000006</v>
      </c>
      <c r="R1194" s="1168">
        <v>80687.850000000006</v>
      </c>
      <c r="S1194" s="1168">
        <v>80687.850000000006</v>
      </c>
      <c r="T1194" s="1168">
        <v>113610.19</v>
      </c>
      <c r="U1194" s="569"/>
      <c r="V1194" s="567">
        <f t="shared" si="596"/>
        <v>82059.614166666652</v>
      </c>
      <c r="W1194" s="1127" t="s">
        <v>401</v>
      </c>
      <c r="X1194" s="1129">
        <v>1</v>
      </c>
      <c r="Y1194" s="591">
        <f t="shared" si="593"/>
        <v>0</v>
      </c>
      <c r="Z1194" s="899">
        <f t="shared" si="593"/>
        <v>0</v>
      </c>
      <c r="AA1194" s="899">
        <f t="shared" si="593"/>
        <v>0</v>
      </c>
      <c r="AB1194" s="1080">
        <f t="shared" si="578"/>
        <v>113610.19</v>
      </c>
      <c r="AC1194" s="1079">
        <f t="shared" si="579"/>
        <v>0</v>
      </c>
      <c r="AD1194" s="899">
        <f t="shared" si="587"/>
        <v>0</v>
      </c>
      <c r="AE1194" s="903">
        <f t="shared" si="583"/>
        <v>113610.19</v>
      </c>
      <c r="AF1194" s="1080">
        <f t="shared" si="584"/>
        <v>0</v>
      </c>
      <c r="AG1194" s="1081">
        <f t="shared" si="597"/>
        <v>113610.19</v>
      </c>
      <c r="AH1194" s="1079">
        <f t="shared" si="573"/>
        <v>0</v>
      </c>
      <c r="AI1194" s="901">
        <f t="shared" si="594"/>
        <v>0</v>
      </c>
      <c r="AJ1194" s="899">
        <f t="shared" si="594"/>
        <v>0</v>
      </c>
      <c r="AK1194" s="899">
        <f t="shared" si="594"/>
        <v>0</v>
      </c>
      <c r="AL1194" s="1080">
        <f t="shared" si="580"/>
        <v>82059.614166666652</v>
      </c>
      <c r="AM1194" s="1079">
        <f t="shared" si="581"/>
        <v>0</v>
      </c>
      <c r="AN1194" s="899">
        <f t="shared" si="576"/>
        <v>0</v>
      </c>
      <c r="AO1194" s="899">
        <f t="shared" si="577"/>
        <v>82059.614166666652</v>
      </c>
      <c r="AP1194" s="899">
        <f t="shared" si="582"/>
        <v>0</v>
      </c>
      <c r="AQ1194" s="1081">
        <f t="shared" si="595"/>
        <v>82059.614166666652</v>
      </c>
      <c r="AR1194" s="1079">
        <f t="shared" si="574"/>
        <v>0</v>
      </c>
      <c r="AS1194" s="153"/>
      <c r="AT1194" s="1082"/>
      <c r="AU1194" s="1126"/>
      <c r="AV1194" s="1083" t="str">
        <f t="shared" si="575"/>
        <v>CA</v>
      </c>
      <c r="AW1194" s="1083" t="str">
        <f t="shared" si="575"/>
        <v>CL</v>
      </c>
      <c r="AX1194" s="1083" t="str">
        <f t="shared" si="575"/>
        <v>AIC</v>
      </c>
      <c r="AY1194" s="1083" t="str">
        <f t="shared" si="570"/>
        <v>ERB</v>
      </c>
      <c r="AZ1194" s="1083" t="str">
        <f t="shared" si="570"/>
        <v>GRB</v>
      </c>
      <c r="BA1194" s="1083" t="str">
        <f t="shared" si="570"/>
        <v>Non-Op</v>
      </c>
      <c r="BC1194" s="623"/>
      <c r="BD1194" s="623"/>
      <c r="BF1194" s="623"/>
      <c r="BG1194" s="623"/>
      <c r="BH1194" s="623"/>
      <c r="BI1194" s="623"/>
      <c r="BJ1194" s="623"/>
      <c r="BK1194" s="623"/>
      <c r="BL1194" s="623"/>
      <c r="BN1194" s="634"/>
    </row>
    <row r="1195" spans="1:66" s="638" customFormat="1" ht="12" customHeight="1">
      <c r="A1195" s="655">
        <v>23002091</v>
      </c>
      <c r="B1195" s="652" t="s">
        <v>4393</v>
      </c>
      <c r="C1195" s="916" t="s">
        <v>369</v>
      </c>
      <c r="D1195" s="656" t="s">
        <v>1382</v>
      </c>
      <c r="E1195" s="656"/>
      <c r="F1195" s="989"/>
      <c r="G1195" s="656"/>
      <c r="H1195" s="1170">
        <v>-8145349.7699999996</v>
      </c>
      <c r="I1195" s="1170">
        <v>-8145349.7699999996</v>
      </c>
      <c r="J1195" s="1170">
        <v>-8145349.7699999996</v>
      </c>
      <c r="K1195" s="1170">
        <v>-8145349.7699999996</v>
      </c>
      <c r="L1195" s="1170">
        <v>-8145349.7699999996</v>
      </c>
      <c r="M1195" s="1170">
        <v>-8145349.7699999996</v>
      </c>
      <c r="N1195" s="1170">
        <v>-8145349.7699999996</v>
      </c>
      <c r="O1195" s="1170">
        <v>-8145349.7699999996</v>
      </c>
      <c r="P1195" s="1170">
        <v>-8145349.7699999996</v>
      </c>
      <c r="Q1195" s="1170">
        <v>-8145349.7699999996</v>
      </c>
      <c r="R1195" s="1170">
        <v>-8145349.7699999996</v>
      </c>
      <c r="S1195" s="1170">
        <v>-8145349.7699999996</v>
      </c>
      <c r="T1195" s="1170">
        <v>-13533942.92</v>
      </c>
      <c r="U1195" s="607"/>
      <c r="V1195" s="567">
        <f t="shared" si="596"/>
        <v>-8369874.4845833303</v>
      </c>
      <c r="W1195" s="1127">
        <v>4</v>
      </c>
      <c r="X1195" s="1129"/>
      <c r="Y1195" s="591">
        <f t="shared" si="593"/>
        <v>0</v>
      </c>
      <c r="Z1195" s="899">
        <f t="shared" si="593"/>
        <v>0</v>
      </c>
      <c r="AA1195" s="899">
        <f t="shared" si="593"/>
        <v>0</v>
      </c>
      <c r="AB1195" s="1080">
        <f t="shared" si="578"/>
        <v>-13533942.92</v>
      </c>
      <c r="AC1195" s="1079">
        <f t="shared" si="579"/>
        <v>0</v>
      </c>
      <c r="AD1195" s="899">
        <f t="shared" si="587"/>
        <v>-13533942.92</v>
      </c>
      <c r="AE1195" s="903">
        <f t="shared" si="583"/>
        <v>0</v>
      </c>
      <c r="AF1195" s="1080">
        <f t="shared" si="584"/>
        <v>0</v>
      </c>
      <c r="AG1195" s="1081">
        <f t="shared" si="597"/>
        <v>-13533942.92</v>
      </c>
      <c r="AH1195" s="1079">
        <f t="shared" si="573"/>
        <v>0</v>
      </c>
      <c r="AI1195" s="901">
        <f t="shared" si="594"/>
        <v>0</v>
      </c>
      <c r="AJ1195" s="899">
        <f t="shared" si="594"/>
        <v>0</v>
      </c>
      <c r="AK1195" s="899">
        <f t="shared" si="594"/>
        <v>0</v>
      </c>
      <c r="AL1195" s="1080">
        <f t="shared" si="580"/>
        <v>-8369874.4845833303</v>
      </c>
      <c r="AM1195" s="1079">
        <f t="shared" si="581"/>
        <v>0</v>
      </c>
      <c r="AN1195" s="899">
        <f t="shared" si="576"/>
        <v>-8369874.4845833303</v>
      </c>
      <c r="AO1195" s="899">
        <f t="shared" si="577"/>
        <v>0</v>
      </c>
      <c r="AP1195" s="899">
        <f t="shared" si="582"/>
        <v>0</v>
      </c>
      <c r="AQ1195" s="1081">
        <f t="shared" si="595"/>
        <v>-8369874.4845833303</v>
      </c>
      <c r="AR1195" s="1079">
        <f t="shared" si="574"/>
        <v>0</v>
      </c>
      <c r="AS1195" s="153"/>
      <c r="AT1195" s="1082"/>
      <c r="AU1195" s="1126"/>
      <c r="AV1195" s="1083" t="str">
        <f t="shared" si="575"/>
        <v>CA</v>
      </c>
      <c r="AW1195" s="1083" t="str">
        <f t="shared" si="575"/>
        <v>CL</v>
      </c>
      <c r="AX1195" s="1083" t="str">
        <f t="shared" si="575"/>
        <v>AIC</v>
      </c>
      <c r="AY1195" s="1083" t="str">
        <f t="shared" ref="AY1195:BA1258" si="598">IF(VALUE(AD1195),AY$7,IF(ISBLANK(AD1195),"",AY$7))</f>
        <v>ERB</v>
      </c>
      <c r="AZ1195" s="1083" t="str">
        <f t="shared" si="598"/>
        <v>GRB</v>
      </c>
      <c r="BA1195" s="1083" t="str">
        <f t="shared" si="598"/>
        <v>Non-Op</v>
      </c>
      <c r="BC1195" s="623"/>
      <c r="BD1195" s="623"/>
      <c r="BF1195" s="623"/>
      <c r="BG1195" s="623"/>
      <c r="BH1195" s="623"/>
      <c r="BI1195" s="623"/>
      <c r="BJ1195" s="623"/>
      <c r="BK1195" s="623"/>
      <c r="BL1195" s="623"/>
      <c r="BN1195" s="634"/>
    </row>
    <row r="1196" spans="1:66" s="638" customFormat="1" ht="12" customHeight="1">
      <c r="A1196" s="643">
        <v>23002092</v>
      </c>
      <c r="B1196" s="644" t="s">
        <v>4394</v>
      </c>
      <c r="C1196" s="634" t="s">
        <v>171</v>
      </c>
      <c r="D1196" s="635" t="s">
        <v>1383</v>
      </c>
      <c r="E1196" s="635"/>
      <c r="F1196" s="634"/>
      <c r="G1196" s="635"/>
      <c r="H1196" s="1171">
        <v>-80687.850000000006</v>
      </c>
      <c r="I1196" s="1171">
        <v>-80687.850000000006</v>
      </c>
      <c r="J1196" s="1171">
        <v>-80687.850000000006</v>
      </c>
      <c r="K1196" s="1171">
        <v>-80687.850000000006</v>
      </c>
      <c r="L1196" s="1171">
        <v>-80687.850000000006</v>
      </c>
      <c r="M1196" s="1171">
        <v>-80687.850000000006</v>
      </c>
      <c r="N1196" s="1171">
        <v>-80687.850000000006</v>
      </c>
      <c r="O1196" s="1171">
        <v>-80687.850000000006</v>
      </c>
      <c r="P1196" s="1171">
        <v>-80687.850000000006</v>
      </c>
      <c r="Q1196" s="1171">
        <v>-80687.850000000006</v>
      </c>
      <c r="R1196" s="1171">
        <v>-80687.850000000006</v>
      </c>
      <c r="S1196" s="1171">
        <v>-80687.850000000006</v>
      </c>
      <c r="T1196" s="1171">
        <v>-113610.19</v>
      </c>
      <c r="U1196" s="567"/>
      <c r="V1196" s="567">
        <f t="shared" si="596"/>
        <v>-82059.614166666652</v>
      </c>
      <c r="W1196" s="1127"/>
      <c r="X1196" s="1129">
        <v>1</v>
      </c>
      <c r="Y1196" s="591">
        <f t="shared" si="593"/>
        <v>0</v>
      </c>
      <c r="Z1196" s="899">
        <f t="shared" si="593"/>
        <v>0</v>
      </c>
      <c r="AA1196" s="899">
        <f t="shared" si="593"/>
        <v>0</v>
      </c>
      <c r="AB1196" s="1080">
        <f t="shared" si="578"/>
        <v>-113610.19</v>
      </c>
      <c r="AC1196" s="1079">
        <f t="shared" si="579"/>
        <v>0</v>
      </c>
      <c r="AD1196" s="899">
        <f t="shared" si="587"/>
        <v>0</v>
      </c>
      <c r="AE1196" s="903">
        <f t="shared" si="583"/>
        <v>-113610.19</v>
      </c>
      <c r="AF1196" s="1080">
        <f t="shared" si="584"/>
        <v>0</v>
      </c>
      <c r="AG1196" s="1081">
        <f t="shared" si="597"/>
        <v>-113610.19</v>
      </c>
      <c r="AH1196" s="1079">
        <f t="shared" si="573"/>
        <v>0</v>
      </c>
      <c r="AI1196" s="901">
        <f t="shared" si="594"/>
        <v>0</v>
      </c>
      <c r="AJ1196" s="899">
        <f t="shared" si="594"/>
        <v>0</v>
      </c>
      <c r="AK1196" s="899">
        <f t="shared" si="594"/>
        <v>0</v>
      </c>
      <c r="AL1196" s="1080">
        <f t="shared" si="580"/>
        <v>-82059.614166666652</v>
      </c>
      <c r="AM1196" s="1079">
        <f t="shared" si="581"/>
        <v>0</v>
      </c>
      <c r="AN1196" s="899">
        <f t="shared" si="576"/>
        <v>0</v>
      </c>
      <c r="AO1196" s="899">
        <f t="shared" si="577"/>
        <v>-82059.614166666652</v>
      </c>
      <c r="AP1196" s="899">
        <f t="shared" si="582"/>
        <v>0</v>
      </c>
      <c r="AQ1196" s="1081">
        <f t="shared" si="595"/>
        <v>-82059.614166666652</v>
      </c>
      <c r="AR1196" s="1079">
        <f t="shared" si="574"/>
        <v>0</v>
      </c>
      <c r="AS1196" s="153"/>
      <c r="AT1196" s="1082"/>
      <c r="AU1196" s="1126"/>
      <c r="AV1196" s="1083" t="str">
        <f t="shared" si="575"/>
        <v>CA</v>
      </c>
      <c r="AW1196" s="1083" t="str">
        <f t="shared" si="575"/>
        <v>CL</v>
      </c>
      <c r="AX1196" s="1083" t="str">
        <f t="shared" si="575"/>
        <v>AIC</v>
      </c>
      <c r="AY1196" s="1083" t="str">
        <f t="shared" si="598"/>
        <v>ERB</v>
      </c>
      <c r="AZ1196" s="1083" t="str">
        <f t="shared" si="598"/>
        <v>GRB</v>
      </c>
      <c r="BA1196" s="1083" t="str">
        <f t="shared" si="598"/>
        <v>Non-Op</v>
      </c>
      <c r="BC1196" s="623"/>
      <c r="BD1196" s="623"/>
      <c r="BF1196" s="623"/>
      <c r="BG1196" s="623"/>
      <c r="BH1196" s="623"/>
      <c r="BI1196" s="623"/>
      <c r="BJ1196" s="623"/>
      <c r="BK1196" s="623"/>
      <c r="BL1196" s="623"/>
      <c r="BN1196" s="634"/>
    </row>
    <row r="1197" spans="1:66" s="638" customFormat="1" ht="12" customHeight="1">
      <c r="A1197" s="643" t="s">
        <v>2378</v>
      </c>
      <c r="B1197" s="644" t="s">
        <v>2378</v>
      </c>
      <c r="C1197" s="634" t="s">
        <v>2379</v>
      </c>
      <c r="D1197" s="635" t="s">
        <v>3097</v>
      </c>
      <c r="E1197" s="635"/>
      <c r="F1197" s="683">
        <v>43435</v>
      </c>
      <c r="G1197" s="635"/>
      <c r="H1197" s="1171">
        <v>-545321.94999999995</v>
      </c>
      <c r="I1197" s="1171">
        <v>-547111.15</v>
      </c>
      <c r="J1197" s="1171">
        <v>-548906.25</v>
      </c>
      <c r="K1197" s="1171">
        <v>-550707.26</v>
      </c>
      <c r="L1197" s="1171">
        <v>-552514.21</v>
      </c>
      <c r="M1197" s="1171">
        <v>-554327.11</v>
      </c>
      <c r="N1197" s="1171">
        <v>-556145.99</v>
      </c>
      <c r="O1197" s="1171">
        <v>-557970.86</v>
      </c>
      <c r="P1197" s="1171">
        <v>-559801.75</v>
      </c>
      <c r="Q1197" s="1171">
        <v>-561638.67000000004</v>
      </c>
      <c r="R1197" s="1171">
        <v>-563481.65</v>
      </c>
      <c r="S1197" s="1171">
        <v>-565330.69999999995</v>
      </c>
      <c r="T1197" s="1171">
        <v>-567185.84</v>
      </c>
      <c r="U1197" s="567"/>
      <c r="V1197" s="606">
        <f t="shared" si="596"/>
        <v>-556182.45791666675</v>
      </c>
      <c r="W1197" s="1130">
        <v>5</v>
      </c>
      <c r="X1197" s="1130" t="s">
        <v>1401</v>
      </c>
      <c r="Y1197" s="591">
        <f t="shared" si="593"/>
        <v>0</v>
      </c>
      <c r="Z1197" s="899">
        <f t="shared" si="593"/>
        <v>0</v>
      </c>
      <c r="AA1197" s="899">
        <f t="shared" si="593"/>
        <v>0</v>
      </c>
      <c r="AB1197" s="1080">
        <f t="shared" si="578"/>
        <v>-567185.84</v>
      </c>
      <c r="AC1197" s="1079">
        <f t="shared" si="579"/>
        <v>0</v>
      </c>
      <c r="AD1197" s="899">
        <f t="shared" si="587"/>
        <v>-375760.61899999995</v>
      </c>
      <c r="AE1197" s="903">
        <f t="shared" si="583"/>
        <v>-191425.22099999999</v>
      </c>
      <c r="AF1197" s="1080">
        <f t="shared" si="584"/>
        <v>0</v>
      </c>
      <c r="AG1197" s="1081">
        <f t="shared" si="597"/>
        <v>-567185.84</v>
      </c>
      <c r="AH1197" s="1079">
        <f t="shared" si="573"/>
        <v>0</v>
      </c>
      <c r="AI1197" s="901">
        <f>IF($D1197=AI$5,$T1197,0)</f>
        <v>0</v>
      </c>
      <c r="AJ1197" s="899">
        <f>IF($D1197=AJ$5,$T1197,0)</f>
        <v>0</v>
      </c>
      <c r="AK1197" s="899">
        <f>IF($D1197=AK$5,$T1197,0)</f>
        <v>0</v>
      </c>
      <c r="AL1197" s="1080">
        <f t="shared" si="580"/>
        <v>-556182.45791666675</v>
      </c>
      <c r="AM1197" s="1079">
        <f t="shared" si="581"/>
        <v>0</v>
      </c>
      <c r="AN1197" s="899">
        <f t="shared" si="576"/>
        <v>-368470.87836979172</v>
      </c>
      <c r="AO1197" s="899">
        <f t="shared" si="577"/>
        <v>-187711.57954687503</v>
      </c>
      <c r="AP1197" s="899">
        <f t="shared" si="582"/>
        <v>0</v>
      </c>
      <c r="AQ1197" s="1081">
        <f t="shared" ref="AQ1197" si="599">SUM(AN1197:AP1197)</f>
        <v>-556182.45791666675</v>
      </c>
      <c r="AR1197" s="1079">
        <f t="shared" si="574"/>
        <v>0</v>
      </c>
      <c r="AS1197" s="153"/>
      <c r="AT1197" s="1082"/>
      <c r="AU1197" s="1126"/>
      <c r="AV1197" s="1083" t="str">
        <f t="shared" si="575"/>
        <v>CA</v>
      </c>
      <c r="AW1197" s="1083" t="str">
        <f t="shared" si="575"/>
        <v>CL</v>
      </c>
      <c r="AX1197" s="1083" t="str">
        <f t="shared" si="575"/>
        <v>AIC</v>
      </c>
      <c r="AY1197" s="1083" t="str">
        <f t="shared" si="598"/>
        <v>ERB</v>
      </c>
      <c r="AZ1197" s="1083" t="str">
        <f t="shared" si="598"/>
        <v>GRB</v>
      </c>
      <c r="BA1197" s="1083" t="str">
        <f t="shared" si="598"/>
        <v>Non-Op</v>
      </c>
      <c r="BC1197" s="623"/>
      <c r="BD1197" s="623"/>
      <c r="BF1197" s="623"/>
      <c r="BG1197" s="623"/>
      <c r="BH1197" s="623"/>
      <c r="BI1197" s="623"/>
      <c r="BJ1197" s="623"/>
      <c r="BK1197" s="623"/>
      <c r="BL1197" s="623"/>
      <c r="BN1197" s="634"/>
    </row>
    <row r="1198" spans="1:66" s="638" customFormat="1" ht="12" customHeight="1">
      <c r="A1198" s="676">
        <v>23003021</v>
      </c>
      <c r="B1198" s="635" t="s">
        <v>4395</v>
      </c>
      <c r="C1198" s="634" t="s">
        <v>2380</v>
      </c>
      <c r="D1198" s="635" t="s">
        <v>1382</v>
      </c>
      <c r="E1198" s="635"/>
      <c r="F1198" s="683">
        <v>42811</v>
      </c>
      <c r="G1198" s="635"/>
      <c r="H1198" s="1168">
        <v>5745730</v>
      </c>
      <c r="I1198" s="1168">
        <v>5745730</v>
      </c>
      <c r="J1198" s="1168">
        <v>5745730</v>
      </c>
      <c r="K1198" s="1168">
        <v>5745730</v>
      </c>
      <c r="L1198" s="1168">
        <v>5745730</v>
      </c>
      <c r="M1198" s="1168">
        <v>5745730</v>
      </c>
      <c r="N1198" s="1168">
        <v>5745730</v>
      </c>
      <c r="O1198" s="1168">
        <v>5745730</v>
      </c>
      <c r="P1198" s="1168">
        <v>5745730</v>
      </c>
      <c r="Q1198" s="1168">
        <v>5745730</v>
      </c>
      <c r="R1198" s="1168">
        <v>5745730</v>
      </c>
      <c r="S1198" s="1168">
        <v>5745730</v>
      </c>
      <c r="T1198" s="1168">
        <v>9320085</v>
      </c>
      <c r="U1198" s="567"/>
      <c r="V1198" s="569">
        <f t="shared" si="596"/>
        <v>5894661.458333333</v>
      </c>
      <c r="W1198" s="1128">
        <v>4</v>
      </c>
      <c r="X1198" s="1131"/>
      <c r="Y1198" s="591">
        <f t="shared" si="593"/>
        <v>0</v>
      </c>
      <c r="Z1198" s="899">
        <f t="shared" si="593"/>
        <v>0</v>
      </c>
      <c r="AA1198" s="899">
        <f t="shared" si="593"/>
        <v>0</v>
      </c>
      <c r="AB1198" s="1080">
        <f t="shared" si="578"/>
        <v>9320085</v>
      </c>
      <c r="AC1198" s="1079">
        <f t="shared" si="579"/>
        <v>0</v>
      </c>
      <c r="AD1198" s="899">
        <f t="shared" si="587"/>
        <v>9320085</v>
      </c>
      <c r="AE1198" s="903">
        <f t="shared" si="583"/>
        <v>0</v>
      </c>
      <c r="AF1198" s="1080">
        <f t="shared" si="584"/>
        <v>0</v>
      </c>
      <c r="AG1198" s="1081">
        <f t="shared" si="597"/>
        <v>9320085</v>
      </c>
      <c r="AH1198" s="1079">
        <f t="shared" si="573"/>
        <v>0</v>
      </c>
      <c r="AI1198" s="901">
        <f t="shared" ref="AI1198:AK1217" si="600">IF($D1198=AI$5,$V1198,0)</f>
        <v>0</v>
      </c>
      <c r="AJ1198" s="899">
        <f t="shared" si="600"/>
        <v>0</v>
      </c>
      <c r="AK1198" s="899">
        <f t="shared" si="600"/>
        <v>0</v>
      </c>
      <c r="AL1198" s="1080">
        <f t="shared" si="580"/>
        <v>5894661.458333333</v>
      </c>
      <c r="AM1198" s="1079">
        <f t="shared" si="581"/>
        <v>0</v>
      </c>
      <c r="AN1198" s="899">
        <f t="shared" si="576"/>
        <v>5894661.458333333</v>
      </c>
      <c r="AO1198" s="899">
        <f t="shared" si="577"/>
        <v>0</v>
      </c>
      <c r="AP1198" s="899">
        <f t="shared" si="582"/>
        <v>0</v>
      </c>
      <c r="AQ1198" s="1081">
        <f t="shared" si="595"/>
        <v>5894661.458333333</v>
      </c>
      <c r="AR1198" s="1079">
        <f t="shared" si="574"/>
        <v>0</v>
      </c>
      <c r="AS1198" s="153"/>
      <c r="AT1198" s="1082"/>
      <c r="AU1198" s="1126"/>
      <c r="AV1198" s="1083" t="str">
        <f t="shared" si="575"/>
        <v>CA</v>
      </c>
      <c r="AW1198" s="1083" t="str">
        <f t="shared" si="575"/>
        <v>CL</v>
      </c>
      <c r="AX1198" s="1083" t="str">
        <f t="shared" si="575"/>
        <v>AIC</v>
      </c>
      <c r="AY1198" s="1083" t="str">
        <f t="shared" si="598"/>
        <v>ERB</v>
      </c>
      <c r="AZ1198" s="1083" t="str">
        <f t="shared" si="598"/>
        <v>GRB</v>
      </c>
      <c r="BA1198" s="1083" t="str">
        <f t="shared" si="598"/>
        <v>Non-Op</v>
      </c>
      <c r="BC1198" s="623"/>
      <c r="BD1198" s="623"/>
      <c r="BF1198" s="623"/>
      <c r="BG1198" s="623"/>
      <c r="BH1198" s="623"/>
      <c r="BI1198" s="623"/>
      <c r="BJ1198" s="623"/>
      <c r="BK1198" s="623"/>
      <c r="BL1198" s="623"/>
      <c r="BN1198" s="634"/>
    </row>
    <row r="1199" spans="1:66" s="638" customFormat="1" ht="12" customHeight="1">
      <c r="A1199" s="676">
        <v>23003031</v>
      </c>
      <c r="B1199" s="635" t="s">
        <v>4396</v>
      </c>
      <c r="C1199" s="634" t="s">
        <v>2381</v>
      </c>
      <c r="D1199" s="635" t="s">
        <v>1382</v>
      </c>
      <c r="E1199" s="635"/>
      <c r="F1199" s="683">
        <v>42811</v>
      </c>
      <c r="G1199" s="635"/>
      <c r="H1199" s="1168">
        <v>2105560</v>
      </c>
      <c r="I1199" s="1168">
        <v>2105560</v>
      </c>
      <c r="J1199" s="1168">
        <v>2105560</v>
      </c>
      <c r="K1199" s="1168">
        <v>2105560</v>
      </c>
      <c r="L1199" s="1168">
        <v>2105560</v>
      </c>
      <c r="M1199" s="1168">
        <v>2105560</v>
      </c>
      <c r="N1199" s="1168">
        <v>2105560</v>
      </c>
      <c r="O1199" s="1168">
        <v>2105560</v>
      </c>
      <c r="P1199" s="1168">
        <v>2105560</v>
      </c>
      <c r="Q1199" s="1168">
        <v>2105560</v>
      </c>
      <c r="R1199" s="1168">
        <v>2105560</v>
      </c>
      <c r="S1199" s="1168">
        <v>2105560</v>
      </c>
      <c r="T1199" s="1168">
        <v>3817615</v>
      </c>
      <c r="U1199" s="567"/>
      <c r="V1199" s="569">
        <f t="shared" si="596"/>
        <v>2176895.625</v>
      </c>
      <c r="W1199" s="1128">
        <v>4</v>
      </c>
      <c r="X1199" s="1131"/>
      <c r="Y1199" s="591">
        <f t="shared" si="593"/>
        <v>0</v>
      </c>
      <c r="Z1199" s="899">
        <f t="shared" si="593"/>
        <v>0</v>
      </c>
      <c r="AA1199" s="899">
        <f t="shared" si="593"/>
        <v>0</v>
      </c>
      <c r="AB1199" s="1080">
        <f t="shared" si="578"/>
        <v>3817615</v>
      </c>
      <c r="AC1199" s="1079">
        <f t="shared" si="579"/>
        <v>0</v>
      </c>
      <c r="AD1199" s="899">
        <f t="shared" si="587"/>
        <v>3817615</v>
      </c>
      <c r="AE1199" s="903">
        <f t="shared" si="583"/>
        <v>0</v>
      </c>
      <c r="AF1199" s="1080">
        <f t="shared" si="584"/>
        <v>0</v>
      </c>
      <c r="AG1199" s="1081">
        <f t="shared" si="597"/>
        <v>3817615</v>
      </c>
      <c r="AH1199" s="1079">
        <f t="shared" si="573"/>
        <v>0</v>
      </c>
      <c r="AI1199" s="901">
        <f t="shared" si="600"/>
        <v>0</v>
      </c>
      <c r="AJ1199" s="899">
        <f t="shared" si="600"/>
        <v>0</v>
      </c>
      <c r="AK1199" s="899">
        <f t="shared" si="600"/>
        <v>0</v>
      </c>
      <c r="AL1199" s="1080">
        <f t="shared" si="580"/>
        <v>2176895.625</v>
      </c>
      <c r="AM1199" s="1079">
        <f t="shared" si="581"/>
        <v>0</v>
      </c>
      <c r="AN1199" s="899">
        <f t="shared" si="576"/>
        <v>2176895.625</v>
      </c>
      <c r="AO1199" s="899">
        <f t="shared" si="577"/>
        <v>0</v>
      </c>
      <c r="AP1199" s="899">
        <f t="shared" si="582"/>
        <v>0</v>
      </c>
      <c r="AQ1199" s="1081">
        <f t="shared" si="595"/>
        <v>2176895.625</v>
      </c>
      <c r="AR1199" s="1079">
        <f t="shared" si="574"/>
        <v>0</v>
      </c>
      <c r="AS1199" s="153"/>
      <c r="AT1199" s="1082"/>
      <c r="AU1199" s="1126"/>
      <c r="AV1199" s="1083" t="str">
        <f t="shared" si="575"/>
        <v>CA</v>
      </c>
      <c r="AW1199" s="1083" t="str">
        <f t="shared" si="575"/>
        <v>CL</v>
      </c>
      <c r="AX1199" s="1083" t="str">
        <f t="shared" si="575"/>
        <v>AIC</v>
      </c>
      <c r="AY1199" s="1083" t="str">
        <f t="shared" si="598"/>
        <v>ERB</v>
      </c>
      <c r="AZ1199" s="1083" t="str">
        <f t="shared" si="598"/>
        <v>GRB</v>
      </c>
      <c r="BA1199" s="1083" t="str">
        <f t="shared" si="598"/>
        <v>Non-Op</v>
      </c>
      <c r="BC1199" s="623"/>
      <c r="BD1199" s="623"/>
      <c r="BF1199" s="623"/>
      <c r="BG1199" s="623"/>
      <c r="BH1199" s="623"/>
      <c r="BI1199" s="623"/>
      <c r="BJ1199" s="623"/>
      <c r="BK1199" s="623"/>
      <c r="BL1199" s="623"/>
      <c r="BN1199" s="634"/>
    </row>
    <row r="1200" spans="1:66" s="638" customFormat="1" ht="12" customHeight="1">
      <c r="A1200" s="643">
        <v>23108323</v>
      </c>
      <c r="B1200" s="644" t="s">
        <v>4397</v>
      </c>
      <c r="C1200" s="634" t="s">
        <v>2382</v>
      </c>
      <c r="D1200" s="635" t="s">
        <v>1381</v>
      </c>
      <c r="E1200" s="635"/>
      <c r="F1200" s="634"/>
      <c r="G1200" s="635"/>
      <c r="H1200" s="1168">
        <v>-46000000</v>
      </c>
      <c r="I1200" s="1168">
        <v>-22000000</v>
      </c>
      <c r="J1200" s="1168">
        <v>-9000000</v>
      </c>
      <c r="K1200" s="1168">
        <v>0</v>
      </c>
      <c r="L1200" s="1168">
        <v>0</v>
      </c>
      <c r="M1200" s="1168">
        <v>-10000000</v>
      </c>
      <c r="N1200" s="1168">
        <v>-30000000</v>
      </c>
      <c r="O1200" s="1168">
        <v>-37000000</v>
      </c>
      <c r="P1200" s="1168">
        <v>-46000000</v>
      </c>
      <c r="Q1200" s="1168">
        <v>-46000000</v>
      </c>
      <c r="R1200" s="1168">
        <v>-83000000</v>
      </c>
      <c r="S1200" s="1168">
        <v>-94000000</v>
      </c>
      <c r="T1200" s="1168">
        <v>-87000000</v>
      </c>
      <c r="U1200" s="567"/>
      <c r="V1200" s="567">
        <f t="shared" si="596"/>
        <v>-36958333.333333336</v>
      </c>
      <c r="W1200" s="1084"/>
      <c r="X1200" s="1085"/>
      <c r="Y1200" s="591">
        <f t="shared" si="593"/>
        <v>0</v>
      </c>
      <c r="Z1200" s="899">
        <f t="shared" si="593"/>
        <v>0</v>
      </c>
      <c r="AA1200" s="899">
        <f t="shared" si="593"/>
        <v>-87000000</v>
      </c>
      <c r="AB1200" s="1080">
        <f t="shared" si="578"/>
        <v>0</v>
      </c>
      <c r="AC1200" s="1079">
        <f t="shared" si="579"/>
        <v>0</v>
      </c>
      <c r="AD1200" s="899">
        <f t="shared" si="587"/>
        <v>0</v>
      </c>
      <c r="AE1200" s="903">
        <f t="shared" si="583"/>
        <v>0</v>
      </c>
      <c r="AF1200" s="1080">
        <f t="shared" si="584"/>
        <v>0</v>
      </c>
      <c r="AG1200" s="1081">
        <f t="shared" si="597"/>
        <v>0</v>
      </c>
      <c r="AH1200" s="1079">
        <f t="shared" si="573"/>
        <v>0</v>
      </c>
      <c r="AI1200" s="901">
        <f t="shared" si="600"/>
        <v>0</v>
      </c>
      <c r="AJ1200" s="899">
        <f t="shared" si="600"/>
        <v>0</v>
      </c>
      <c r="AK1200" s="899">
        <f t="shared" si="600"/>
        <v>-36958333.333333336</v>
      </c>
      <c r="AL1200" s="1080">
        <f t="shared" si="580"/>
        <v>0</v>
      </c>
      <c r="AM1200" s="1079">
        <f t="shared" si="581"/>
        <v>0</v>
      </c>
      <c r="AN1200" s="899">
        <f t="shared" si="576"/>
        <v>0</v>
      </c>
      <c r="AO1200" s="899">
        <f t="shared" si="577"/>
        <v>0</v>
      </c>
      <c r="AP1200" s="899">
        <f t="shared" si="582"/>
        <v>0</v>
      </c>
      <c r="AQ1200" s="1081">
        <f t="shared" si="595"/>
        <v>0</v>
      </c>
      <c r="AR1200" s="1079">
        <f t="shared" si="574"/>
        <v>0</v>
      </c>
      <c r="AS1200" s="153"/>
      <c r="AT1200" s="1082"/>
      <c r="AU1200" s="1126"/>
      <c r="AV1200" s="1083" t="str">
        <f t="shared" si="575"/>
        <v>CA</v>
      </c>
      <c r="AW1200" s="1083" t="str">
        <f t="shared" si="575"/>
        <v>CL</v>
      </c>
      <c r="AX1200" s="1083" t="str">
        <f t="shared" si="575"/>
        <v>AIC</v>
      </c>
      <c r="AY1200" s="1083" t="str">
        <f t="shared" si="598"/>
        <v>ERB</v>
      </c>
      <c r="AZ1200" s="1083" t="str">
        <f t="shared" si="598"/>
        <v>GRB</v>
      </c>
      <c r="BA1200" s="1083" t="str">
        <f t="shared" si="598"/>
        <v>Non-Op</v>
      </c>
      <c r="BC1200" s="623"/>
      <c r="BD1200" s="623"/>
      <c r="BF1200" s="623"/>
      <c r="BG1200" s="623"/>
      <c r="BH1200" s="623"/>
      <c r="BI1200" s="623"/>
      <c r="BJ1200" s="623"/>
      <c r="BK1200" s="623"/>
      <c r="BL1200" s="623"/>
      <c r="BN1200" s="634"/>
    </row>
    <row r="1201" spans="1:66 16352:16365" s="638" customFormat="1" ht="12" customHeight="1">
      <c r="A1201" s="643">
        <v>23108363</v>
      </c>
      <c r="B1201" s="644" t="s">
        <v>4398</v>
      </c>
      <c r="C1201" s="634" t="s">
        <v>2383</v>
      </c>
      <c r="D1201" s="635" t="s">
        <v>1381</v>
      </c>
      <c r="E1201" s="635"/>
      <c r="F1201" s="634"/>
      <c r="G1201" s="635"/>
      <c r="H1201" s="1171">
        <v>-49000000</v>
      </c>
      <c r="I1201" s="1171">
        <v>-31000000</v>
      </c>
      <c r="J1201" s="1171">
        <v>-13000000</v>
      </c>
      <c r="K1201" s="1171">
        <v>-6000000</v>
      </c>
      <c r="L1201" s="1171">
        <v>-10000000</v>
      </c>
      <c r="M1201" s="1171">
        <v>-10000000</v>
      </c>
      <c r="N1201" s="1171">
        <v>-40000000</v>
      </c>
      <c r="O1201" s="1171">
        <v>-45000000</v>
      </c>
      <c r="P1201" s="1171">
        <v>-44000000</v>
      </c>
      <c r="Q1201" s="1171">
        <v>-68000000</v>
      </c>
      <c r="R1201" s="1171">
        <v>-90000000</v>
      </c>
      <c r="S1201" s="1171">
        <v>-113000000</v>
      </c>
      <c r="T1201" s="1171">
        <v>-112000000</v>
      </c>
      <c r="U1201" s="567"/>
      <c r="V1201" s="567">
        <f t="shared" si="596"/>
        <v>-45875000</v>
      </c>
      <c r="W1201" s="1084"/>
      <c r="X1201" s="1085"/>
      <c r="Y1201" s="591">
        <f t="shared" si="593"/>
        <v>0</v>
      </c>
      <c r="Z1201" s="899">
        <f t="shared" si="593"/>
        <v>0</v>
      </c>
      <c r="AA1201" s="899">
        <f t="shared" si="593"/>
        <v>-112000000</v>
      </c>
      <c r="AB1201" s="1080">
        <f t="shared" si="578"/>
        <v>0</v>
      </c>
      <c r="AC1201" s="1079">
        <f t="shared" si="579"/>
        <v>0</v>
      </c>
      <c r="AD1201" s="899">
        <f t="shared" si="587"/>
        <v>0</v>
      </c>
      <c r="AE1201" s="903">
        <f t="shared" si="583"/>
        <v>0</v>
      </c>
      <c r="AF1201" s="1080">
        <f t="shared" si="584"/>
        <v>0</v>
      </c>
      <c r="AG1201" s="1081">
        <f t="shared" si="597"/>
        <v>0</v>
      </c>
      <c r="AH1201" s="1079">
        <f t="shared" si="573"/>
        <v>0</v>
      </c>
      <c r="AI1201" s="901">
        <f t="shared" si="600"/>
        <v>0</v>
      </c>
      <c r="AJ1201" s="899">
        <f t="shared" si="600"/>
        <v>0</v>
      </c>
      <c r="AK1201" s="899">
        <f t="shared" si="600"/>
        <v>-45875000</v>
      </c>
      <c r="AL1201" s="1080">
        <f t="shared" si="580"/>
        <v>0</v>
      </c>
      <c r="AM1201" s="1079">
        <f t="shared" si="581"/>
        <v>0</v>
      </c>
      <c r="AN1201" s="899">
        <f t="shared" si="576"/>
        <v>0</v>
      </c>
      <c r="AO1201" s="899">
        <f t="shared" si="577"/>
        <v>0</v>
      </c>
      <c r="AP1201" s="899">
        <f t="shared" si="582"/>
        <v>0</v>
      </c>
      <c r="AQ1201" s="1081">
        <f t="shared" si="595"/>
        <v>0</v>
      </c>
      <c r="AR1201" s="1079">
        <f t="shared" si="574"/>
        <v>0</v>
      </c>
      <c r="AS1201" s="153"/>
      <c r="AT1201" s="1082"/>
      <c r="AU1201" s="1126"/>
      <c r="AV1201" s="1083" t="str">
        <f t="shared" si="575"/>
        <v>CA</v>
      </c>
      <c r="AW1201" s="1083" t="str">
        <f t="shared" si="575"/>
        <v>CL</v>
      </c>
      <c r="AX1201" s="1083" t="str">
        <f t="shared" si="575"/>
        <v>AIC</v>
      </c>
      <c r="AY1201" s="1083" t="str">
        <f t="shared" si="598"/>
        <v>ERB</v>
      </c>
      <c r="AZ1201" s="1083" t="str">
        <f t="shared" si="598"/>
        <v>GRB</v>
      </c>
      <c r="BA1201" s="1083" t="str">
        <f t="shared" si="598"/>
        <v>Non-Op</v>
      </c>
      <c r="BC1201" s="623"/>
      <c r="BD1201" s="623"/>
      <c r="BF1201" s="623"/>
      <c r="BG1201" s="623"/>
      <c r="BH1201" s="623"/>
      <c r="BI1201" s="623"/>
      <c r="BJ1201" s="623"/>
      <c r="BK1201" s="623"/>
      <c r="BL1201" s="623"/>
      <c r="BN1201" s="634"/>
    </row>
    <row r="1202" spans="1:66 16352:16365" s="638" customFormat="1" ht="12" customHeight="1">
      <c r="A1202" s="643">
        <v>23108383</v>
      </c>
      <c r="B1202" s="644" t="s">
        <v>4399</v>
      </c>
      <c r="C1202" s="634" t="s">
        <v>2384</v>
      </c>
      <c r="D1202" s="635" t="s">
        <v>1381</v>
      </c>
      <c r="E1202" s="635"/>
      <c r="F1202" s="634"/>
      <c r="G1202" s="635"/>
      <c r="H1202" s="1172">
        <v>-25000000</v>
      </c>
      <c r="I1202" s="1172">
        <v>-2000000</v>
      </c>
      <c r="J1202" s="1172">
        <v>-8000000</v>
      </c>
      <c r="K1202" s="1172">
        <v>-5000000</v>
      </c>
      <c r="L1202" s="1172">
        <v>0</v>
      </c>
      <c r="M1202" s="1172">
        <v>-5000000</v>
      </c>
      <c r="N1202" s="1172">
        <v>-30000000</v>
      </c>
      <c r="O1202" s="1172">
        <v>-41000000</v>
      </c>
      <c r="P1202" s="1172">
        <v>-30000000</v>
      </c>
      <c r="Q1202" s="1172">
        <v>-37000000</v>
      </c>
      <c r="R1202" s="1172">
        <v>-30000000</v>
      </c>
      <c r="S1202" s="1172">
        <v>-45000000</v>
      </c>
      <c r="T1202" s="1172">
        <v>-55000000</v>
      </c>
      <c r="U1202" s="567"/>
      <c r="V1202" s="567">
        <f t="shared" si="596"/>
        <v>-22750000</v>
      </c>
      <c r="W1202" s="1084"/>
      <c r="X1202" s="1085"/>
      <c r="Y1202" s="591">
        <f t="shared" si="593"/>
        <v>0</v>
      </c>
      <c r="Z1202" s="899">
        <f t="shared" si="593"/>
        <v>0</v>
      </c>
      <c r="AA1202" s="899">
        <f t="shared" si="593"/>
        <v>-55000000</v>
      </c>
      <c r="AB1202" s="1080">
        <f t="shared" si="578"/>
        <v>0</v>
      </c>
      <c r="AC1202" s="1079">
        <f t="shared" si="579"/>
        <v>0</v>
      </c>
      <c r="AD1202" s="899">
        <f t="shared" si="587"/>
        <v>0</v>
      </c>
      <c r="AE1202" s="903">
        <f t="shared" si="583"/>
        <v>0</v>
      </c>
      <c r="AF1202" s="1080">
        <f t="shared" si="584"/>
        <v>0</v>
      </c>
      <c r="AG1202" s="1081">
        <f t="shared" si="597"/>
        <v>0</v>
      </c>
      <c r="AH1202" s="1079">
        <f t="shared" si="573"/>
        <v>0</v>
      </c>
      <c r="AI1202" s="901">
        <f t="shared" si="600"/>
        <v>0</v>
      </c>
      <c r="AJ1202" s="899">
        <f t="shared" si="600"/>
        <v>0</v>
      </c>
      <c r="AK1202" s="899">
        <f t="shared" si="600"/>
        <v>-22750000</v>
      </c>
      <c r="AL1202" s="1080">
        <f t="shared" si="580"/>
        <v>0</v>
      </c>
      <c r="AM1202" s="1079">
        <f t="shared" si="581"/>
        <v>0</v>
      </c>
      <c r="AN1202" s="899">
        <f t="shared" si="576"/>
        <v>0</v>
      </c>
      <c r="AO1202" s="899">
        <f t="shared" si="577"/>
        <v>0</v>
      </c>
      <c r="AP1202" s="899">
        <f t="shared" si="582"/>
        <v>0</v>
      </c>
      <c r="AQ1202" s="1081">
        <f t="shared" si="595"/>
        <v>0</v>
      </c>
      <c r="AR1202" s="1079">
        <f t="shared" si="574"/>
        <v>0</v>
      </c>
      <c r="AS1202" s="153"/>
      <c r="AT1202" s="1082"/>
      <c r="AU1202" s="1126"/>
      <c r="AV1202" s="1083" t="str">
        <f t="shared" si="575"/>
        <v>CA</v>
      </c>
      <c r="AW1202" s="1083" t="str">
        <f t="shared" si="575"/>
        <v>CL</v>
      </c>
      <c r="AX1202" s="1083" t="str">
        <f t="shared" si="575"/>
        <v>AIC</v>
      </c>
      <c r="AY1202" s="1083" t="str">
        <f t="shared" si="598"/>
        <v>ERB</v>
      </c>
      <c r="AZ1202" s="1083" t="str">
        <f t="shared" si="598"/>
        <v>GRB</v>
      </c>
      <c r="BA1202" s="1083" t="str">
        <f t="shared" si="598"/>
        <v>Non-Op</v>
      </c>
      <c r="BC1202" s="623"/>
      <c r="BD1202" s="623"/>
      <c r="BF1202" s="623"/>
      <c r="BG1202" s="623"/>
      <c r="BH1202" s="623"/>
      <c r="BI1202" s="623"/>
      <c r="BJ1202" s="623"/>
      <c r="BK1202" s="623"/>
      <c r="BL1202" s="623"/>
      <c r="BN1202" s="634"/>
    </row>
    <row r="1203" spans="1:66 16352:16365" s="638" customFormat="1" ht="12" customHeight="1">
      <c r="A1203" s="643">
        <v>23108393</v>
      </c>
      <c r="B1203" s="644" t="s">
        <v>4400</v>
      </c>
      <c r="C1203" s="634" t="s">
        <v>2385</v>
      </c>
      <c r="D1203" s="635" t="s">
        <v>1381</v>
      </c>
      <c r="E1203" s="635"/>
      <c r="F1203" s="683">
        <v>43190</v>
      </c>
      <c r="G1203" s="635"/>
      <c r="H1203" s="1168">
        <v>-56000000</v>
      </c>
      <c r="I1203" s="1168">
        <v>-48380000</v>
      </c>
      <c r="J1203" s="1168">
        <v>-10000000</v>
      </c>
      <c r="K1203" s="1168">
        <v>-5000000</v>
      </c>
      <c r="L1203" s="1168">
        <v>-10000000</v>
      </c>
      <c r="M1203" s="1168">
        <v>-10000000</v>
      </c>
      <c r="N1203" s="1168">
        <v>-40000000</v>
      </c>
      <c r="O1203" s="1168">
        <v>-40000000</v>
      </c>
      <c r="P1203" s="1168">
        <v>-36000000</v>
      </c>
      <c r="Q1203" s="1168">
        <v>-70000000</v>
      </c>
      <c r="R1203" s="1168">
        <v>-90000000</v>
      </c>
      <c r="S1203" s="1168">
        <v>-104800000</v>
      </c>
      <c r="T1203" s="1168">
        <v>-119800000</v>
      </c>
      <c r="U1203" s="567"/>
      <c r="V1203" s="569">
        <f t="shared" si="596"/>
        <v>-46006666.666666664</v>
      </c>
      <c r="W1203" s="1090"/>
      <c r="X1203" s="1091"/>
      <c r="Y1203" s="591">
        <f t="shared" ref="Y1203:AA1222" si="601">IF($D1203=Y$5,$T1203,0)</f>
        <v>0</v>
      </c>
      <c r="Z1203" s="899">
        <f t="shared" si="601"/>
        <v>0</v>
      </c>
      <c r="AA1203" s="899">
        <f t="shared" si="601"/>
        <v>-119800000</v>
      </c>
      <c r="AB1203" s="1080">
        <f t="shared" si="578"/>
        <v>0</v>
      </c>
      <c r="AC1203" s="1079">
        <f t="shared" si="579"/>
        <v>0</v>
      </c>
      <c r="AD1203" s="899">
        <f t="shared" si="587"/>
        <v>0</v>
      </c>
      <c r="AE1203" s="903">
        <f t="shared" si="583"/>
        <v>0</v>
      </c>
      <c r="AF1203" s="1080">
        <f t="shared" si="584"/>
        <v>0</v>
      </c>
      <c r="AG1203" s="1081">
        <f t="shared" si="597"/>
        <v>0</v>
      </c>
      <c r="AH1203" s="1079">
        <f t="shared" si="573"/>
        <v>0</v>
      </c>
      <c r="AI1203" s="901">
        <f t="shared" si="600"/>
        <v>0</v>
      </c>
      <c r="AJ1203" s="899">
        <f t="shared" si="600"/>
        <v>0</v>
      </c>
      <c r="AK1203" s="899">
        <f t="shared" si="600"/>
        <v>-46006666.666666664</v>
      </c>
      <c r="AL1203" s="1080">
        <f t="shared" si="580"/>
        <v>0</v>
      </c>
      <c r="AM1203" s="1079">
        <f t="shared" si="581"/>
        <v>0</v>
      </c>
      <c r="AN1203" s="899">
        <f t="shared" si="576"/>
        <v>0</v>
      </c>
      <c r="AO1203" s="899">
        <f t="shared" si="577"/>
        <v>0</v>
      </c>
      <c r="AP1203" s="899">
        <f t="shared" si="582"/>
        <v>0</v>
      </c>
      <c r="AQ1203" s="1081">
        <f t="shared" si="595"/>
        <v>0</v>
      </c>
      <c r="AR1203" s="1079">
        <f t="shared" si="574"/>
        <v>0</v>
      </c>
      <c r="AS1203" s="153"/>
      <c r="AT1203" s="1082"/>
      <c r="AU1203" s="1126"/>
      <c r="AV1203" s="1083" t="str">
        <f t="shared" si="575"/>
        <v>CA</v>
      </c>
      <c r="AW1203" s="1083" t="str">
        <f t="shared" si="575"/>
        <v>CL</v>
      </c>
      <c r="AX1203" s="1083" t="str">
        <f t="shared" si="575"/>
        <v>AIC</v>
      </c>
      <c r="AY1203" s="1083" t="str">
        <f t="shared" si="598"/>
        <v>ERB</v>
      </c>
      <c r="AZ1203" s="1083" t="str">
        <f t="shared" si="598"/>
        <v>GRB</v>
      </c>
      <c r="BA1203" s="1083" t="str">
        <f t="shared" si="598"/>
        <v>Non-Op</v>
      </c>
      <c r="BC1203" s="623"/>
      <c r="BD1203" s="623"/>
      <c r="BF1203" s="623"/>
      <c r="BG1203" s="623"/>
      <c r="BH1203" s="623"/>
      <c r="BI1203" s="623"/>
      <c r="BJ1203" s="623"/>
      <c r="BK1203" s="623"/>
      <c r="BL1203" s="623"/>
      <c r="BN1203" s="634"/>
    </row>
    <row r="1204" spans="1:66 16352:16365" s="638" customFormat="1" ht="12" customHeight="1">
      <c r="A1204" s="643" t="s">
        <v>3232</v>
      </c>
      <c r="B1204" s="644" t="s">
        <v>3232</v>
      </c>
      <c r="C1204" s="634" t="s">
        <v>3233</v>
      </c>
      <c r="D1204" s="635" t="s">
        <v>1381</v>
      </c>
      <c r="E1204" s="635"/>
      <c r="F1204" s="683">
        <v>43921</v>
      </c>
      <c r="G1204" s="635"/>
      <c r="H1204" s="1168"/>
      <c r="I1204" s="1168"/>
      <c r="J1204" s="1168"/>
      <c r="K1204" s="1168">
        <v>-60000000</v>
      </c>
      <c r="L1204" s="1168">
        <v>-130000000</v>
      </c>
      <c r="M1204" s="1168">
        <v>0</v>
      </c>
      <c r="N1204" s="1168">
        <v>0</v>
      </c>
      <c r="O1204" s="1168">
        <v>0</v>
      </c>
      <c r="P1204" s="1168">
        <v>0</v>
      </c>
      <c r="Q1204" s="1168">
        <v>0</v>
      </c>
      <c r="R1204" s="1168">
        <v>0</v>
      </c>
      <c r="S1204" s="1168">
        <v>0</v>
      </c>
      <c r="T1204" s="1168">
        <v>0</v>
      </c>
      <c r="U1204" s="567"/>
      <c r="V1204" s="607">
        <f t="shared" si="596"/>
        <v>-15833333.333333334</v>
      </c>
      <c r="W1204" s="1092"/>
      <c r="X1204" s="1093"/>
      <c r="Y1204" s="591">
        <f t="shared" si="601"/>
        <v>0</v>
      </c>
      <c r="Z1204" s="899">
        <f t="shared" si="601"/>
        <v>0</v>
      </c>
      <c r="AA1204" s="899">
        <f t="shared" si="601"/>
        <v>0</v>
      </c>
      <c r="AB1204" s="1080">
        <f t="shared" si="578"/>
        <v>0</v>
      </c>
      <c r="AC1204" s="1079">
        <f t="shared" si="579"/>
        <v>0</v>
      </c>
      <c r="AD1204" s="899">
        <f t="shared" si="587"/>
        <v>0</v>
      </c>
      <c r="AE1204" s="903">
        <f t="shared" si="583"/>
        <v>0</v>
      </c>
      <c r="AF1204" s="1080">
        <f t="shared" si="584"/>
        <v>0</v>
      </c>
      <c r="AG1204" s="1081">
        <f t="shared" si="597"/>
        <v>0</v>
      </c>
      <c r="AH1204" s="1079">
        <f t="shared" si="573"/>
        <v>0</v>
      </c>
      <c r="AI1204" s="901">
        <f t="shared" si="600"/>
        <v>0</v>
      </c>
      <c r="AJ1204" s="899">
        <f t="shared" si="600"/>
        <v>0</v>
      </c>
      <c r="AK1204" s="899">
        <f t="shared" si="600"/>
        <v>-15833333.333333334</v>
      </c>
      <c r="AL1204" s="1080">
        <f t="shared" si="580"/>
        <v>0</v>
      </c>
      <c r="AM1204" s="1079">
        <f t="shared" si="581"/>
        <v>0</v>
      </c>
      <c r="AN1204" s="899">
        <f t="shared" si="576"/>
        <v>0</v>
      </c>
      <c r="AO1204" s="899">
        <f t="shared" si="577"/>
        <v>0</v>
      </c>
      <c r="AP1204" s="899">
        <f t="shared" si="582"/>
        <v>0</v>
      </c>
      <c r="AQ1204" s="1081">
        <f t="shared" ref="AQ1204" si="602">SUM(AN1204:AP1204)</f>
        <v>0</v>
      </c>
      <c r="AR1204" s="1079">
        <f t="shared" si="574"/>
        <v>0</v>
      </c>
      <c r="AS1204" s="153"/>
      <c r="AT1204" s="1082"/>
      <c r="AU1204" s="1126"/>
      <c r="AV1204" s="1083" t="str">
        <f t="shared" si="575"/>
        <v>CA</v>
      </c>
      <c r="AW1204" s="1083" t="str">
        <f t="shared" si="575"/>
        <v>CL</v>
      </c>
      <c r="AX1204" s="1083" t="str">
        <f t="shared" si="575"/>
        <v>AIC</v>
      </c>
      <c r="AY1204" s="1083" t="str">
        <f t="shared" si="598"/>
        <v>ERB</v>
      </c>
      <c r="AZ1204" s="1083" t="str">
        <f t="shared" si="598"/>
        <v>GRB</v>
      </c>
      <c r="BA1204" s="1083" t="str">
        <f t="shared" si="598"/>
        <v>Non-Op</v>
      </c>
      <c r="BC1204" s="623"/>
      <c r="BD1204" s="623"/>
      <c r="BF1204" s="623"/>
      <c r="BG1204" s="623"/>
      <c r="BH1204" s="623"/>
      <c r="BI1204" s="623"/>
      <c r="BJ1204" s="623"/>
      <c r="BK1204" s="623"/>
      <c r="BL1204" s="623"/>
      <c r="BN1204" s="634"/>
    </row>
    <row r="1205" spans="1:66 16352:16365" s="638" customFormat="1" ht="12" customHeight="1">
      <c r="A1205" s="643">
        <v>23200011</v>
      </c>
      <c r="B1205" s="644" t="s">
        <v>4401</v>
      </c>
      <c r="C1205" s="634" t="s">
        <v>2386</v>
      </c>
      <c r="D1205" s="635" t="s">
        <v>3099</v>
      </c>
      <c r="E1205" s="635"/>
      <c r="F1205" s="634"/>
      <c r="G1205" s="635"/>
      <c r="H1205" s="1168">
        <v>-10313954.65</v>
      </c>
      <c r="I1205" s="1168">
        <v>-4884585.68</v>
      </c>
      <c r="J1205" s="1168">
        <v>-6424338.9500000002</v>
      </c>
      <c r="K1205" s="1168">
        <v>-4219282.47</v>
      </c>
      <c r="L1205" s="1168">
        <v>-4138749.61</v>
      </c>
      <c r="M1205" s="1168">
        <v>-1268300.52</v>
      </c>
      <c r="N1205" s="1168">
        <v>-1382976.05</v>
      </c>
      <c r="O1205" s="1168">
        <v>-3008158.57</v>
      </c>
      <c r="P1205" s="1168">
        <v>-3598783.81</v>
      </c>
      <c r="Q1205" s="1168">
        <v>-2364060.29</v>
      </c>
      <c r="R1205" s="1168">
        <v>-1552621.19</v>
      </c>
      <c r="S1205" s="1168">
        <v>-2469410.5</v>
      </c>
      <c r="T1205" s="1168">
        <v>-9934223.1899999995</v>
      </c>
      <c r="U1205" s="567"/>
      <c r="V1205" s="567">
        <f t="shared" si="596"/>
        <v>-3786279.7133333334</v>
      </c>
      <c r="W1205" s="1084"/>
      <c r="X1205" s="1085"/>
      <c r="Y1205" s="591">
        <f t="shared" si="601"/>
        <v>0</v>
      </c>
      <c r="Z1205" s="899">
        <f t="shared" si="601"/>
        <v>-9934223.1899999995</v>
      </c>
      <c r="AA1205" s="899">
        <f t="shared" si="601"/>
        <v>0</v>
      </c>
      <c r="AB1205" s="1080">
        <f t="shared" si="578"/>
        <v>0</v>
      </c>
      <c r="AC1205" s="1079">
        <f t="shared" si="579"/>
        <v>0</v>
      </c>
      <c r="AD1205" s="899">
        <f t="shared" si="587"/>
        <v>0</v>
      </c>
      <c r="AE1205" s="903">
        <f t="shared" si="583"/>
        <v>0</v>
      </c>
      <c r="AF1205" s="1080">
        <f t="shared" si="584"/>
        <v>0</v>
      </c>
      <c r="AG1205" s="1081">
        <f t="shared" si="597"/>
        <v>0</v>
      </c>
      <c r="AH1205" s="1079">
        <f t="shared" si="573"/>
        <v>0</v>
      </c>
      <c r="AI1205" s="901">
        <f t="shared" si="600"/>
        <v>0</v>
      </c>
      <c r="AJ1205" s="899">
        <f t="shared" si="600"/>
        <v>-3786279.7133333334</v>
      </c>
      <c r="AK1205" s="899">
        <f t="shared" si="600"/>
        <v>0</v>
      </c>
      <c r="AL1205" s="1080">
        <f t="shared" si="580"/>
        <v>0</v>
      </c>
      <c r="AM1205" s="1079">
        <f t="shared" si="581"/>
        <v>0</v>
      </c>
      <c r="AN1205" s="899">
        <f t="shared" si="576"/>
        <v>0</v>
      </c>
      <c r="AO1205" s="899">
        <f t="shared" si="577"/>
        <v>0</v>
      </c>
      <c r="AP1205" s="899">
        <f t="shared" si="582"/>
        <v>0</v>
      </c>
      <c r="AQ1205" s="1081">
        <f t="shared" si="595"/>
        <v>0</v>
      </c>
      <c r="AR1205" s="1079">
        <f t="shared" si="574"/>
        <v>0</v>
      </c>
      <c r="AS1205" s="153"/>
      <c r="AT1205" s="1082"/>
      <c r="AU1205" s="1126"/>
      <c r="AV1205" s="1083" t="str">
        <f t="shared" si="575"/>
        <v>CA</v>
      </c>
      <c r="AW1205" s="1083" t="str">
        <f t="shared" si="575"/>
        <v>CL</v>
      </c>
      <c r="AX1205" s="1083" t="str">
        <f t="shared" si="575"/>
        <v>AIC</v>
      </c>
      <c r="AY1205" s="1083" t="str">
        <f t="shared" si="598"/>
        <v>ERB</v>
      </c>
      <c r="AZ1205" s="1083" t="str">
        <f t="shared" si="598"/>
        <v>GRB</v>
      </c>
      <c r="BA1205" s="1083" t="str">
        <f t="shared" si="598"/>
        <v>Non-Op</v>
      </c>
      <c r="BC1205" s="623"/>
      <c r="BD1205" s="623"/>
      <c r="BF1205" s="623"/>
      <c r="BG1205" s="623"/>
      <c r="BH1205" s="623"/>
      <c r="BI1205" s="623"/>
      <c r="BJ1205" s="623"/>
      <c r="BK1205" s="623"/>
      <c r="BL1205" s="623"/>
      <c r="BN1205" s="634"/>
    </row>
    <row r="1206" spans="1:66 16352:16365" s="638" customFormat="1" ht="12" customHeight="1">
      <c r="A1206" s="643">
        <v>23200031</v>
      </c>
      <c r="B1206" s="644" t="s">
        <v>4402</v>
      </c>
      <c r="C1206" s="634" t="s">
        <v>2387</v>
      </c>
      <c r="D1206" s="635" t="s">
        <v>3099</v>
      </c>
      <c r="E1206" s="635"/>
      <c r="F1206" s="634"/>
      <c r="G1206" s="635"/>
      <c r="H1206" s="1168">
        <v>-24677982.469999999</v>
      </c>
      <c r="I1206" s="1168">
        <v>-21849897.530000001</v>
      </c>
      <c r="J1206" s="1168">
        <v>-15594302.84</v>
      </c>
      <c r="K1206" s="1168">
        <v>-16991057.57</v>
      </c>
      <c r="L1206" s="1168">
        <v>-15348925.66</v>
      </c>
      <c r="M1206" s="1168">
        <v>-15612377.93</v>
      </c>
      <c r="N1206" s="1168">
        <v>-13769332.83</v>
      </c>
      <c r="O1206" s="1168">
        <v>-16908293.390000001</v>
      </c>
      <c r="P1206" s="1168">
        <v>-24986274.190000001</v>
      </c>
      <c r="Q1206" s="1168">
        <v>-26848235.5</v>
      </c>
      <c r="R1206" s="1168">
        <v>-24828347.219999999</v>
      </c>
      <c r="S1206" s="1168">
        <v>-24741941.800000001</v>
      </c>
      <c r="T1206" s="1168">
        <v>-27265444.059999999</v>
      </c>
      <c r="U1206" s="567"/>
      <c r="V1206" s="567">
        <f t="shared" si="596"/>
        <v>-20287558.310416669</v>
      </c>
      <c r="W1206" s="1084"/>
      <c r="X1206" s="1085"/>
      <c r="Y1206" s="591">
        <f t="shared" si="601"/>
        <v>0</v>
      </c>
      <c r="Z1206" s="899">
        <f t="shared" si="601"/>
        <v>-27265444.059999999</v>
      </c>
      <c r="AA1206" s="899">
        <f t="shared" si="601"/>
        <v>0</v>
      </c>
      <c r="AB1206" s="1080">
        <f t="shared" si="578"/>
        <v>0</v>
      </c>
      <c r="AC1206" s="1079">
        <f t="shared" si="579"/>
        <v>0</v>
      </c>
      <c r="AD1206" s="899">
        <f t="shared" si="587"/>
        <v>0</v>
      </c>
      <c r="AE1206" s="903">
        <f t="shared" si="583"/>
        <v>0</v>
      </c>
      <c r="AF1206" s="1080">
        <f t="shared" si="584"/>
        <v>0</v>
      </c>
      <c r="AG1206" s="1081">
        <f t="shared" si="597"/>
        <v>0</v>
      </c>
      <c r="AH1206" s="1079">
        <f t="shared" si="573"/>
        <v>0</v>
      </c>
      <c r="AI1206" s="901">
        <f t="shared" si="600"/>
        <v>0</v>
      </c>
      <c r="AJ1206" s="899">
        <f t="shared" si="600"/>
        <v>-20287558.310416669</v>
      </c>
      <c r="AK1206" s="899">
        <f t="shared" si="600"/>
        <v>0</v>
      </c>
      <c r="AL1206" s="1080">
        <f t="shared" si="580"/>
        <v>0</v>
      </c>
      <c r="AM1206" s="1079">
        <f t="shared" si="581"/>
        <v>0</v>
      </c>
      <c r="AN1206" s="899">
        <f t="shared" si="576"/>
        <v>0</v>
      </c>
      <c r="AO1206" s="899">
        <f t="shared" si="577"/>
        <v>0</v>
      </c>
      <c r="AP1206" s="899">
        <f t="shared" si="582"/>
        <v>0</v>
      </c>
      <c r="AQ1206" s="1081">
        <f t="shared" si="595"/>
        <v>0</v>
      </c>
      <c r="AR1206" s="1079">
        <f t="shared" si="574"/>
        <v>0</v>
      </c>
      <c r="AS1206" s="153"/>
      <c r="AT1206" s="1082"/>
      <c r="AU1206" s="1126"/>
      <c r="AV1206" s="1083" t="str">
        <f t="shared" si="575"/>
        <v>CA</v>
      </c>
      <c r="AW1206" s="1083" t="str">
        <f t="shared" si="575"/>
        <v>CL</v>
      </c>
      <c r="AX1206" s="1083" t="str">
        <f t="shared" si="575"/>
        <v>AIC</v>
      </c>
      <c r="AY1206" s="1083" t="str">
        <f t="shared" si="598"/>
        <v>ERB</v>
      </c>
      <c r="AZ1206" s="1083" t="str">
        <f t="shared" si="598"/>
        <v>GRB</v>
      </c>
      <c r="BA1206" s="1083" t="str">
        <f t="shared" si="598"/>
        <v>Non-Op</v>
      </c>
      <c r="BC1206" s="623"/>
      <c r="BD1206" s="623"/>
      <c r="BF1206" s="623"/>
      <c r="BG1206" s="623"/>
      <c r="BH1206" s="623"/>
      <c r="BI1206" s="623"/>
      <c r="BJ1206" s="623"/>
      <c r="BK1206" s="623"/>
      <c r="BL1206" s="623"/>
      <c r="BN1206" s="634"/>
    </row>
    <row r="1207" spans="1:66 16352:16365" s="638" customFormat="1" ht="12" customHeight="1">
      <c r="A1207" s="643">
        <v>23200033</v>
      </c>
      <c r="B1207" s="644" t="s">
        <v>4403</v>
      </c>
      <c r="C1207" s="634" t="s">
        <v>2388</v>
      </c>
      <c r="D1207" s="635" t="s">
        <v>3099</v>
      </c>
      <c r="E1207" s="635"/>
      <c r="F1207" s="634"/>
      <c r="G1207" s="635"/>
      <c r="H1207" s="1168">
        <v>-787465.41</v>
      </c>
      <c r="I1207" s="1168">
        <v>-358887.78</v>
      </c>
      <c r="J1207" s="1168">
        <v>-358887.78</v>
      </c>
      <c r="K1207" s="1168">
        <v>-358887.78</v>
      </c>
      <c r="L1207" s="1168">
        <v>-358887.78</v>
      </c>
      <c r="M1207" s="1168">
        <v>-358887.78</v>
      </c>
      <c r="N1207" s="1168">
        <v>-358887.78</v>
      </c>
      <c r="O1207" s="1168">
        <v>-358887.78</v>
      </c>
      <c r="P1207" s="1168">
        <v>-358887.78</v>
      </c>
      <c r="Q1207" s="1168">
        <v>-649329.37</v>
      </c>
      <c r="R1207" s="1168">
        <v>-358887.78</v>
      </c>
      <c r="S1207" s="1168">
        <v>-383037.78</v>
      </c>
      <c r="T1207" s="1168">
        <v>-2017133.97</v>
      </c>
      <c r="U1207" s="567"/>
      <c r="V1207" s="567">
        <f t="shared" si="596"/>
        <v>-472054.73833333346</v>
      </c>
      <c r="W1207" s="1084"/>
      <c r="X1207" s="1085"/>
      <c r="Y1207" s="591">
        <f t="shared" si="601"/>
        <v>0</v>
      </c>
      <c r="Z1207" s="899">
        <f t="shared" si="601"/>
        <v>-2017133.97</v>
      </c>
      <c r="AA1207" s="899">
        <f t="shared" si="601"/>
        <v>0</v>
      </c>
      <c r="AB1207" s="1080">
        <f t="shared" si="578"/>
        <v>0</v>
      </c>
      <c r="AC1207" s="1079">
        <f t="shared" si="579"/>
        <v>0</v>
      </c>
      <c r="AD1207" s="899">
        <f t="shared" si="587"/>
        <v>0</v>
      </c>
      <c r="AE1207" s="903">
        <f t="shared" si="583"/>
        <v>0</v>
      </c>
      <c r="AF1207" s="1080">
        <f t="shared" si="584"/>
        <v>0</v>
      </c>
      <c r="AG1207" s="1081">
        <f t="shared" si="597"/>
        <v>0</v>
      </c>
      <c r="AH1207" s="1079">
        <f t="shared" si="573"/>
        <v>0</v>
      </c>
      <c r="AI1207" s="901">
        <f t="shared" si="600"/>
        <v>0</v>
      </c>
      <c r="AJ1207" s="899">
        <f t="shared" si="600"/>
        <v>-472054.73833333346</v>
      </c>
      <c r="AK1207" s="899">
        <f t="shared" si="600"/>
        <v>0</v>
      </c>
      <c r="AL1207" s="1080">
        <f t="shared" si="580"/>
        <v>0</v>
      </c>
      <c r="AM1207" s="1079">
        <f t="shared" si="581"/>
        <v>0</v>
      </c>
      <c r="AN1207" s="899">
        <f t="shared" si="576"/>
        <v>0</v>
      </c>
      <c r="AO1207" s="899">
        <f t="shared" si="577"/>
        <v>0</v>
      </c>
      <c r="AP1207" s="899">
        <f t="shared" si="582"/>
        <v>0</v>
      </c>
      <c r="AQ1207" s="1081">
        <f t="shared" si="595"/>
        <v>0</v>
      </c>
      <c r="AR1207" s="1079">
        <f t="shared" si="574"/>
        <v>0</v>
      </c>
      <c r="AS1207" s="153"/>
      <c r="AT1207" s="1082"/>
      <c r="AU1207" s="1126"/>
      <c r="AV1207" s="1083" t="str">
        <f t="shared" si="575"/>
        <v>CA</v>
      </c>
      <c r="AW1207" s="1083" t="str">
        <f t="shared" si="575"/>
        <v>CL</v>
      </c>
      <c r="AX1207" s="1083" t="str">
        <f t="shared" si="575"/>
        <v>AIC</v>
      </c>
      <c r="AY1207" s="1083" t="str">
        <f t="shared" si="598"/>
        <v>ERB</v>
      </c>
      <c r="AZ1207" s="1083" t="str">
        <f t="shared" si="598"/>
        <v>GRB</v>
      </c>
      <c r="BA1207" s="1083" t="str">
        <f t="shared" si="598"/>
        <v>Non-Op</v>
      </c>
      <c r="BC1207" s="623"/>
      <c r="BD1207" s="623"/>
      <c r="BF1207" s="623"/>
      <c r="BG1207" s="623"/>
      <c r="BH1207" s="623"/>
      <c r="BI1207" s="623"/>
      <c r="BJ1207" s="623"/>
      <c r="BK1207" s="623"/>
      <c r="BL1207" s="623"/>
      <c r="BN1207" s="634"/>
    </row>
    <row r="1208" spans="1:66 16352:16365" s="638" customFormat="1" ht="12" customHeight="1">
      <c r="A1208" s="643">
        <v>23200041</v>
      </c>
      <c r="B1208" s="644" t="s">
        <v>4404</v>
      </c>
      <c r="C1208" s="635" t="s">
        <v>2389</v>
      </c>
      <c r="D1208" s="635" t="s">
        <v>3099</v>
      </c>
      <c r="E1208" s="634"/>
      <c r="F1208" s="635"/>
      <c r="G1208" s="636"/>
      <c r="H1208" s="1168">
        <v>-9352428</v>
      </c>
      <c r="I1208" s="1168">
        <v>-9418716</v>
      </c>
      <c r="J1208" s="1168">
        <v>-9406804</v>
      </c>
      <c r="K1208" s="1168">
        <v>-9401479</v>
      </c>
      <c r="L1208" s="1168">
        <v>-9435502</v>
      </c>
      <c r="M1208" s="1168">
        <v>-9553368</v>
      </c>
      <c r="N1208" s="1168">
        <v>-9362830</v>
      </c>
      <c r="O1208" s="1168">
        <v>-9556564</v>
      </c>
      <c r="P1208" s="1168">
        <v>-9501750</v>
      </c>
      <c r="Q1208" s="1168">
        <v>-9890267</v>
      </c>
      <c r="R1208" s="1168">
        <v>-9495070</v>
      </c>
      <c r="S1208" s="1168">
        <v>-1155</v>
      </c>
      <c r="T1208" s="1168">
        <v>-9465825</v>
      </c>
      <c r="U1208" s="637"/>
      <c r="V1208" s="567">
        <f t="shared" si="596"/>
        <v>-8702719.291666666</v>
      </c>
      <c r="W1208" s="1084"/>
      <c r="X1208" s="1084"/>
      <c r="Y1208" s="591">
        <f t="shared" si="601"/>
        <v>0</v>
      </c>
      <c r="Z1208" s="899">
        <f t="shared" si="601"/>
        <v>-9465825</v>
      </c>
      <c r="AA1208" s="899">
        <f t="shared" si="601"/>
        <v>0</v>
      </c>
      <c r="AB1208" s="1080">
        <f t="shared" si="578"/>
        <v>0</v>
      </c>
      <c r="AC1208" s="1079">
        <f t="shared" si="579"/>
        <v>0</v>
      </c>
      <c r="AD1208" s="899">
        <f t="shared" si="587"/>
        <v>0</v>
      </c>
      <c r="AE1208" s="903">
        <f t="shared" si="583"/>
        <v>0</v>
      </c>
      <c r="AF1208" s="1080">
        <f t="shared" si="584"/>
        <v>0</v>
      </c>
      <c r="AG1208" s="1081">
        <f t="shared" si="597"/>
        <v>0</v>
      </c>
      <c r="AH1208" s="1079">
        <f t="shared" si="573"/>
        <v>0</v>
      </c>
      <c r="AI1208" s="901">
        <f t="shared" si="600"/>
        <v>0</v>
      </c>
      <c r="AJ1208" s="899">
        <f t="shared" si="600"/>
        <v>-8702719.291666666</v>
      </c>
      <c r="AK1208" s="899">
        <f t="shared" si="600"/>
        <v>0</v>
      </c>
      <c r="AL1208" s="1080">
        <f t="shared" si="580"/>
        <v>0</v>
      </c>
      <c r="AM1208" s="1079">
        <f t="shared" si="581"/>
        <v>0</v>
      </c>
      <c r="AN1208" s="899">
        <f t="shared" si="576"/>
        <v>0</v>
      </c>
      <c r="AO1208" s="899">
        <f t="shared" si="577"/>
        <v>0</v>
      </c>
      <c r="AP1208" s="899">
        <f t="shared" si="582"/>
        <v>0</v>
      </c>
      <c r="AQ1208" s="1081">
        <f t="shared" si="595"/>
        <v>0</v>
      </c>
      <c r="AR1208" s="1079">
        <f t="shared" si="574"/>
        <v>0</v>
      </c>
      <c r="AS1208" s="153"/>
      <c r="AT1208" s="1082"/>
      <c r="AU1208" s="1126"/>
      <c r="AV1208" s="1083" t="str">
        <f t="shared" si="575"/>
        <v>CA</v>
      </c>
      <c r="AW1208" s="1083" t="str">
        <f t="shared" si="575"/>
        <v>CL</v>
      </c>
      <c r="AX1208" s="1083" t="str">
        <f t="shared" si="575"/>
        <v>AIC</v>
      </c>
      <c r="AY1208" s="1083" t="str">
        <f t="shared" si="598"/>
        <v>ERB</v>
      </c>
      <c r="AZ1208" s="1083" t="str">
        <f t="shared" si="598"/>
        <v>GRB</v>
      </c>
      <c r="BA1208" s="1083" t="str">
        <f t="shared" si="598"/>
        <v>Non-Op</v>
      </c>
      <c r="BC1208" s="623"/>
      <c r="BD1208" s="623"/>
      <c r="BF1208" s="623"/>
      <c r="BG1208" s="623"/>
      <c r="BH1208" s="623"/>
      <c r="BI1208" s="623"/>
      <c r="BJ1208" s="623"/>
      <c r="BK1208" s="623"/>
      <c r="BL1208" s="623"/>
      <c r="BN1208" s="634"/>
      <c r="XDX1208" s="671"/>
      <c r="XDY1208" s="634"/>
      <c r="XDZ1208" s="635"/>
      <c r="XEA1208" s="635"/>
      <c r="XEB1208" s="634"/>
      <c r="XEC1208" s="635"/>
      <c r="XED1208" s="636"/>
      <c r="XEE1208" s="636"/>
      <c r="XEF1208" s="636"/>
      <c r="XEG1208" s="636"/>
      <c r="XEH1208" s="636"/>
      <c r="XEI1208" s="636"/>
      <c r="XEJ1208" s="636"/>
      <c r="XEK1208" s="642"/>
    </row>
    <row r="1209" spans="1:66 16352:16365" s="638" customFormat="1" ht="12" customHeight="1">
      <c r="A1209" s="643">
        <v>23200051</v>
      </c>
      <c r="B1209" s="644" t="s">
        <v>4405</v>
      </c>
      <c r="C1209" s="634" t="s">
        <v>2390</v>
      </c>
      <c r="D1209" s="635" t="s">
        <v>3099</v>
      </c>
      <c r="E1209" s="635"/>
      <c r="F1209" s="634"/>
      <c r="G1209" s="635"/>
      <c r="H1209" s="1168">
        <v>-16440823.550000001</v>
      </c>
      <c r="I1209" s="1168">
        <v>-17566969.66</v>
      </c>
      <c r="J1209" s="1168">
        <v>-16880687.309999999</v>
      </c>
      <c r="K1209" s="1168">
        <v>-17052203.120000001</v>
      </c>
      <c r="L1209" s="1168">
        <v>-16658814.26</v>
      </c>
      <c r="M1209" s="1168">
        <v>-17645343.120000001</v>
      </c>
      <c r="N1209" s="1168">
        <v>-18828124.940000001</v>
      </c>
      <c r="O1209" s="1168">
        <v>-20434693.719999999</v>
      </c>
      <c r="P1209" s="1168">
        <v>-20089288.25</v>
      </c>
      <c r="Q1209" s="1168">
        <v>-17368591.760000002</v>
      </c>
      <c r="R1209" s="1168">
        <v>-18275448.850000001</v>
      </c>
      <c r="S1209" s="1168">
        <v>-19874479.739999998</v>
      </c>
      <c r="T1209" s="1168">
        <v>-22462599.370000001</v>
      </c>
      <c r="U1209" s="567"/>
      <c r="V1209" s="567">
        <f t="shared" si="596"/>
        <v>-18343863.015833333</v>
      </c>
      <c r="W1209" s="1084"/>
      <c r="X1209" s="1084"/>
      <c r="Y1209" s="591">
        <f t="shared" si="601"/>
        <v>0</v>
      </c>
      <c r="Z1209" s="899">
        <f t="shared" si="601"/>
        <v>-22462599.370000001</v>
      </c>
      <c r="AA1209" s="899">
        <f t="shared" si="601"/>
        <v>0</v>
      </c>
      <c r="AB1209" s="1080">
        <f t="shared" si="578"/>
        <v>0</v>
      </c>
      <c r="AC1209" s="1079">
        <f t="shared" si="579"/>
        <v>0</v>
      </c>
      <c r="AD1209" s="899">
        <f t="shared" si="587"/>
        <v>0</v>
      </c>
      <c r="AE1209" s="903">
        <f t="shared" si="583"/>
        <v>0</v>
      </c>
      <c r="AF1209" s="1080">
        <f t="shared" si="584"/>
        <v>0</v>
      </c>
      <c r="AG1209" s="1081">
        <f t="shared" si="597"/>
        <v>0</v>
      </c>
      <c r="AH1209" s="1079">
        <f t="shared" si="573"/>
        <v>0</v>
      </c>
      <c r="AI1209" s="901">
        <f t="shared" si="600"/>
        <v>0</v>
      </c>
      <c r="AJ1209" s="899">
        <f t="shared" si="600"/>
        <v>-18343863.015833333</v>
      </c>
      <c r="AK1209" s="899">
        <f t="shared" si="600"/>
        <v>0</v>
      </c>
      <c r="AL1209" s="1080">
        <f t="shared" si="580"/>
        <v>0</v>
      </c>
      <c r="AM1209" s="1079">
        <f t="shared" si="581"/>
        <v>0</v>
      </c>
      <c r="AN1209" s="899">
        <f t="shared" si="576"/>
        <v>0</v>
      </c>
      <c r="AO1209" s="899">
        <f t="shared" si="577"/>
        <v>0</v>
      </c>
      <c r="AP1209" s="899">
        <f t="shared" si="582"/>
        <v>0</v>
      </c>
      <c r="AQ1209" s="1081">
        <f t="shared" si="595"/>
        <v>0</v>
      </c>
      <c r="AR1209" s="1079">
        <f t="shared" si="574"/>
        <v>0</v>
      </c>
      <c r="AS1209" s="153"/>
      <c r="AT1209" s="1082"/>
      <c r="AU1209" s="1126"/>
      <c r="AV1209" s="1083" t="str">
        <f t="shared" si="575"/>
        <v>CA</v>
      </c>
      <c r="AW1209" s="1083" t="str">
        <f t="shared" si="575"/>
        <v>CL</v>
      </c>
      <c r="AX1209" s="1083" t="str">
        <f t="shared" si="575"/>
        <v>AIC</v>
      </c>
      <c r="AY1209" s="1083" t="str">
        <f t="shared" si="598"/>
        <v>ERB</v>
      </c>
      <c r="AZ1209" s="1083" t="str">
        <f t="shared" si="598"/>
        <v>GRB</v>
      </c>
      <c r="BA1209" s="1083" t="str">
        <f t="shared" si="598"/>
        <v>Non-Op</v>
      </c>
      <c r="BC1209" s="623"/>
      <c r="BD1209" s="623"/>
      <c r="BF1209" s="623"/>
      <c r="BG1209" s="623"/>
      <c r="BH1209" s="623"/>
      <c r="BI1209" s="623"/>
      <c r="BJ1209" s="623"/>
      <c r="BK1209" s="623"/>
      <c r="BL1209" s="623"/>
      <c r="BN1209" s="634"/>
    </row>
    <row r="1210" spans="1:66 16352:16365" s="638" customFormat="1" ht="12" customHeight="1">
      <c r="A1210" s="643">
        <v>23200061</v>
      </c>
      <c r="B1210" s="644" t="s">
        <v>4406</v>
      </c>
      <c r="C1210" s="634" t="s">
        <v>2391</v>
      </c>
      <c r="D1210" s="635" t="s">
        <v>3099</v>
      </c>
      <c r="E1210" s="635"/>
      <c r="F1210" s="634"/>
      <c r="G1210" s="635"/>
      <c r="H1210" s="1168">
        <v>-18692274.920000002</v>
      </c>
      <c r="I1210" s="1168">
        <v>-14699573.189999999</v>
      </c>
      <c r="J1210" s="1168">
        <v>-12022294.51</v>
      </c>
      <c r="K1210" s="1168">
        <v>-13876257.48</v>
      </c>
      <c r="L1210" s="1168">
        <v>-5870105.3399999999</v>
      </c>
      <c r="M1210" s="1168">
        <v>-7211720.9900000002</v>
      </c>
      <c r="N1210" s="1168">
        <v>-4045727.48</v>
      </c>
      <c r="O1210" s="1168">
        <v>-4755669.9400000004</v>
      </c>
      <c r="P1210" s="1168">
        <v>-6841915.5999999996</v>
      </c>
      <c r="Q1210" s="1168">
        <v>-8487897.3200000003</v>
      </c>
      <c r="R1210" s="1168">
        <v>-16681359.93</v>
      </c>
      <c r="S1210" s="1168">
        <v>-14516884.74</v>
      </c>
      <c r="T1210" s="1168">
        <v>-19074207.82</v>
      </c>
      <c r="U1210" s="567"/>
      <c r="V1210" s="567">
        <f t="shared" si="596"/>
        <v>-10657720.657500001</v>
      </c>
      <c r="W1210" s="1084"/>
      <c r="X1210" s="1084"/>
      <c r="Y1210" s="591">
        <f t="shared" si="601"/>
        <v>0</v>
      </c>
      <c r="Z1210" s="899">
        <f t="shared" si="601"/>
        <v>-19074207.82</v>
      </c>
      <c r="AA1210" s="899">
        <f t="shared" si="601"/>
        <v>0</v>
      </c>
      <c r="AB1210" s="1080">
        <f t="shared" si="578"/>
        <v>0</v>
      </c>
      <c r="AC1210" s="1079">
        <f t="shared" si="579"/>
        <v>0</v>
      </c>
      <c r="AD1210" s="899">
        <f t="shared" si="587"/>
        <v>0</v>
      </c>
      <c r="AE1210" s="903">
        <f t="shared" si="583"/>
        <v>0</v>
      </c>
      <c r="AF1210" s="1080">
        <f t="shared" si="584"/>
        <v>0</v>
      </c>
      <c r="AG1210" s="1081">
        <f t="shared" si="597"/>
        <v>0</v>
      </c>
      <c r="AH1210" s="1079">
        <f t="shared" si="573"/>
        <v>0</v>
      </c>
      <c r="AI1210" s="901">
        <f t="shared" si="600"/>
        <v>0</v>
      </c>
      <c r="AJ1210" s="899">
        <f t="shared" si="600"/>
        <v>-10657720.657500001</v>
      </c>
      <c r="AK1210" s="899">
        <f t="shared" si="600"/>
        <v>0</v>
      </c>
      <c r="AL1210" s="1080">
        <f t="shared" si="580"/>
        <v>0</v>
      </c>
      <c r="AM1210" s="1079">
        <f t="shared" si="581"/>
        <v>0</v>
      </c>
      <c r="AN1210" s="899">
        <f t="shared" si="576"/>
        <v>0</v>
      </c>
      <c r="AO1210" s="899">
        <f t="shared" si="577"/>
        <v>0</v>
      </c>
      <c r="AP1210" s="899">
        <f t="shared" si="582"/>
        <v>0</v>
      </c>
      <c r="AQ1210" s="1081">
        <f t="shared" si="595"/>
        <v>0</v>
      </c>
      <c r="AR1210" s="1079">
        <f t="shared" si="574"/>
        <v>0</v>
      </c>
      <c r="AS1210" s="153"/>
      <c r="AT1210" s="1082"/>
      <c r="AU1210" s="1126"/>
      <c r="AV1210" s="1083" t="str">
        <f t="shared" si="575"/>
        <v>CA</v>
      </c>
      <c r="AW1210" s="1083" t="str">
        <f t="shared" si="575"/>
        <v>CL</v>
      </c>
      <c r="AX1210" s="1083" t="str">
        <f t="shared" si="575"/>
        <v>AIC</v>
      </c>
      <c r="AY1210" s="1083" t="str">
        <f t="shared" si="598"/>
        <v>ERB</v>
      </c>
      <c r="AZ1210" s="1083" t="str">
        <f t="shared" si="598"/>
        <v>GRB</v>
      </c>
      <c r="BA1210" s="1083" t="str">
        <f t="shared" si="598"/>
        <v>Non-Op</v>
      </c>
      <c r="BC1210" s="623"/>
      <c r="BD1210" s="623"/>
      <c r="BF1210" s="623"/>
      <c r="BG1210" s="623"/>
      <c r="BH1210" s="623"/>
      <c r="BI1210" s="623"/>
      <c r="BJ1210" s="623"/>
      <c r="BK1210" s="623"/>
      <c r="BL1210" s="623"/>
      <c r="BN1210" s="634"/>
    </row>
    <row r="1211" spans="1:66 16352:16365" s="638" customFormat="1" ht="12" customHeight="1">
      <c r="A1211" s="651">
        <v>23200063</v>
      </c>
      <c r="B1211" s="660" t="s">
        <v>4407</v>
      </c>
      <c r="C1211" s="639" t="s">
        <v>2392</v>
      </c>
      <c r="D1211" s="640" t="s">
        <v>3099</v>
      </c>
      <c r="E1211" s="640"/>
      <c r="F1211" s="639"/>
      <c r="G1211" s="640"/>
      <c r="H1211" s="1168">
        <v>-3386270.49</v>
      </c>
      <c r="I1211" s="1168">
        <v>0</v>
      </c>
      <c r="J1211" s="1168">
        <v>0</v>
      </c>
      <c r="K1211" s="1168">
        <v>0</v>
      </c>
      <c r="L1211" s="1168">
        <v>0</v>
      </c>
      <c r="M1211" s="1168">
        <v>-3393826.09</v>
      </c>
      <c r="N1211" s="1168">
        <v>-3464925.03</v>
      </c>
      <c r="O1211" s="1168">
        <v>0</v>
      </c>
      <c r="P1211" s="1168">
        <v>0</v>
      </c>
      <c r="Q1211" s="1168">
        <v>0</v>
      </c>
      <c r="R1211" s="1168">
        <v>0</v>
      </c>
      <c r="S1211" s="1168">
        <v>-3619081.05</v>
      </c>
      <c r="T1211" s="1168">
        <v>0</v>
      </c>
      <c r="U1211" s="606"/>
      <c r="V1211" s="567">
        <f t="shared" si="596"/>
        <v>-1014247.2845833333</v>
      </c>
      <c r="W1211" s="1084"/>
      <c r="X1211" s="1085"/>
      <c r="Y1211" s="591">
        <f t="shared" si="601"/>
        <v>0</v>
      </c>
      <c r="Z1211" s="899">
        <f t="shared" si="601"/>
        <v>0</v>
      </c>
      <c r="AA1211" s="899">
        <f t="shared" si="601"/>
        <v>0</v>
      </c>
      <c r="AB1211" s="1080">
        <f t="shared" si="578"/>
        <v>0</v>
      </c>
      <c r="AC1211" s="1079">
        <f t="shared" si="579"/>
        <v>0</v>
      </c>
      <c r="AD1211" s="899">
        <f t="shared" si="587"/>
        <v>0</v>
      </c>
      <c r="AE1211" s="903">
        <f t="shared" si="583"/>
        <v>0</v>
      </c>
      <c r="AF1211" s="1080">
        <f t="shared" si="584"/>
        <v>0</v>
      </c>
      <c r="AG1211" s="1081">
        <f t="shared" si="597"/>
        <v>0</v>
      </c>
      <c r="AH1211" s="1079">
        <f t="shared" ref="AH1211:AH1275" si="603">AG1211-AB1211</f>
        <v>0</v>
      </c>
      <c r="AI1211" s="901">
        <f t="shared" si="600"/>
        <v>0</v>
      </c>
      <c r="AJ1211" s="899">
        <f t="shared" si="600"/>
        <v>-1014247.2845833333</v>
      </c>
      <c r="AK1211" s="899">
        <f t="shared" si="600"/>
        <v>0</v>
      </c>
      <c r="AL1211" s="1080">
        <f t="shared" si="580"/>
        <v>0</v>
      </c>
      <c r="AM1211" s="1079">
        <f t="shared" si="581"/>
        <v>0</v>
      </c>
      <c r="AN1211" s="899">
        <f t="shared" si="576"/>
        <v>0</v>
      </c>
      <c r="AO1211" s="899">
        <f t="shared" si="577"/>
        <v>0</v>
      </c>
      <c r="AP1211" s="899">
        <f t="shared" si="582"/>
        <v>0</v>
      </c>
      <c r="AQ1211" s="1081">
        <f t="shared" si="595"/>
        <v>0</v>
      </c>
      <c r="AR1211" s="1079">
        <f t="shared" si="574"/>
        <v>0</v>
      </c>
      <c r="AS1211" s="153"/>
      <c r="AT1211" s="1082"/>
      <c r="AU1211" s="1126"/>
      <c r="AV1211" s="1083" t="str">
        <f t="shared" si="575"/>
        <v>CA</v>
      </c>
      <c r="AW1211" s="1083" t="str">
        <f t="shared" si="575"/>
        <v>CL</v>
      </c>
      <c r="AX1211" s="1083" t="str">
        <f t="shared" si="575"/>
        <v>AIC</v>
      </c>
      <c r="AY1211" s="1083" t="str">
        <f t="shared" si="598"/>
        <v>ERB</v>
      </c>
      <c r="AZ1211" s="1083" t="str">
        <f t="shared" si="598"/>
        <v>GRB</v>
      </c>
      <c r="BA1211" s="1083" t="str">
        <f t="shared" si="598"/>
        <v>Non-Op</v>
      </c>
      <c r="BC1211" s="623"/>
      <c r="BD1211" s="623"/>
      <c r="BF1211" s="623"/>
      <c r="BG1211" s="623"/>
      <c r="BH1211" s="623"/>
      <c r="BI1211" s="623"/>
      <c r="BJ1211" s="623"/>
      <c r="BK1211" s="623"/>
      <c r="BL1211" s="623"/>
      <c r="BN1211" s="634"/>
    </row>
    <row r="1212" spans="1:66 16352:16365" s="638" customFormat="1" ht="12" customHeight="1">
      <c r="A1212" s="643">
        <v>23200071</v>
      </c>
      <c r="B1212" s="644" t="s">
        <v>4408</v>
      </c>
      <c r="C1212" s="634" t="s">
        <v>2393</v>
      </c>
      <c r="D1212" s="635" t="s">
        <v>3099</v>
      </c>
      <c r="E1212" s="635"/>
      <c r="F1212" s="634"/>
      <c r="G1212" s="635"/>
      <c r="H1212" s="1168">
        <v>-1766567.12</v>
      </c>
      <c r="I1212" s="1168">
        <v>-3031366.06</v>
      </c>
      <c r="J1212" s="1168">
        <v>-2202377.96</v>
      </c>
      <c r="K1212" s="1168">
        <v>-1465670.27</v>
      </c>
      <c r="L1212" s="1168">
        <v>-2179924.58</v>
      </c>
      <c r="M1212" s="1168">
        <v>-3572320.6</v>
      </c>
      <c r="N1212" s="1168">
        <v>-2936664.16</v>
      </c>
      <c r="O1212" s="1168">
        <v>-1897440.91</v>
      </c>
      <c r="P1212" s="1168">
        <v>-581309.57999999996</v>
      </c>
      <c r="Q1212" s="1168">
        <v>-713592.36</v>
      </c>
      <c r="R1212" s="1168">
        <v>-1324768.3700000001</v>
      </c>
      <c r="S1212" s="1168">
        <v>-1541692.69</v>
      </c>
      <c r="T1212" s="1168">
        <v>-1531004.25</v>
      </c>
      <c r="U1212" s="567"/>
      <c r="V1212" s="567">
        <f t="shared" si="596"/>
        <v>-1924659.4354166666</v>
      </c>
      <c r="W1212" s="1084"/>
      <c r="X1212" s="1084"/>
      <c r="Y1212" s="591">
        <f t="shared" si="601"/>
        <v>0</v>
      </c>
      <c r="Z1212" s="899">
        <f t="shared" si="601"/>
        <v>-1531004.25</v>
      </c>
      <c r="AA1212" s="899">
        <f t="shared" si="601"/>
        <v>0</v>
      </c>
      <c r="AB1212" s="1080">
        <f t="shared" si="578"/>
        <v>0</v>
      </c>
      <c r="AC1212" s="1079">
        <f t="shared" si="579"/>
        <v>0</v>
      </c>
      <c r="AD1212" s="899">
        <f t="shared" si="587"/>
        <v>0</v>
      </c>
      <c r="AE1212" s="903">
        <f t="shared" si="583"/>
        <v>0</v>
      </c>
      <c r="AF1212" s="1080">
        <f t="shared" si="584"/>
        <v>0</v>
      </c>
      <c r="AG1212" s="1081">
        <f t="shared" si="597"/>
        <v>0</v>
      </c>
      <c r="AH1212" s="1079">
        <f t="shared" si="603"/>
        <v>0</v>
      </c>
      <c r="AI1212" s="901">
        <f t="shared" si="600"/>
        <v>0</v>
      </c>
      <c r="AJ1212" s="899">
        <f t="shared" si="600"/>
        <v>-1924659.4354166666</v>
      </c>
      <c r="AK1212" s="899">
        <f t="shared" si="600"/>
        <v>0</v>
      </c>
      <c r="AL1212" s="1080">
        <f t="shared" si="580"/>
        <v>0</v>
      </c>
      <c r="AM1212" s="1079">
        <f t="shared" si="581"/>
        <v>0</v>
      </c>
      <c r="AN1212" s="899">
        <f t="shared" si="576"/>
        <v>0</v>
      </c>
      <c r="AO1212" s="899">
        <f t="shared" si="577"/>
        <v>0</v>
      </c>
      <c r="AP1212" s="899">
        <f t="shared" si="582"/>
        <v>0</v>
      </c>
      <c r="AQ1212" s="1081">
        <f t="shared" si="595"/>
        <v>0</v>
      </c>
      <c r="AR1212" s="1079">
        <f t="shared" si="574"/>
        <v>0</v>
      </c>
      <c r="AS1212" s="153"/>
      <c r="AT1212" s="1082"/>
      <c r="AU1212" s="1126"/>
      <c r="AV1212" s="1083" t="str">
        <f t="shared" si="575"/>
        <v>CA</v>
      </c>
      <c r="AW1212" s="1083" t="str">
        <f t="shared" si="575"/>
        <v>CL</v>
      </c>
      <c r="AX1212" s="1083" t="str">
        <f t="shared" si="575"/>
        <v>AIC</v>
      </c>
      <c r="AY1212" s="1083" t="str">
        <f t="shared" si="598"/>
        <v>ERB</v>
      </c>
      <c r="AZ1212" s="1083" t="str">
        <f t="shared" si="598"/>
        <v>GRB</v>
      </c>
      <c r="BA1212" s="1083" t="str">
        <f t="shared" si="598"/>
        <v>Non-Op</v>
      </c>
      <c r="BC1212" s="623"/>
      <c r="BD1212" s="623"/>
      <c r="BF1212" s="623"/>
      <c r="BG1212" s="623"/>
      <c r="BH1212" s="623"/>
      <c r="BI1212" s="623"/>
      <c r="BJ1212" s="623"/>
      <c r="BK1212" s="623"/>
      <c r="BL1212" s="623"/>
      <c r="BN1212" s="634"/>
    </row>
    <row r="1213" spans="1:66 16352:16365" s="638" customFormat="1" ht="12" customHeight="1">
      <c r="A1213" s="643">
        <v>23200081</v>
      </c>
      <c r="B1213" s="644" t="s">
        <v>4409</v>
      </c>
      <c r="C1213" s="634" t="s">
        <v>2394</v>
      </c>
      <c r="D1213" s="635" t="s">
        <v>3099</v>
      </c>
      <c r="E1213" s="635"/>
      <c r="F1213" s="634"/>
      <c r="G1213" s="635"/>
      <c r="H1213" s="1168">
        <v>-6052231.9199999999</v>
      </c>
      <c r="I1213" s="1168">
        <v>-6047115.5899999999</v>
      </c>
      <c r="J1213" s="1168">
        <v>-5190824.32</v>
      </c>
      <c r="K1213" s="1168">
        <v>-5559798.3300000001</v>
      </c>
      <c r="L1213" s="1168">
        <v>-5560561.7800000003</v>
      </c>
      <c r="M1213" s="1168">
        <v>-4848897.4000000004</v>
      </c>
      <c r="N1213" s="1168">
        <v>-4292044.8899999997</v>
      </c>
      <c r="O1213" s="1168">
        <v>-4741790.0199999996</v>
      </c>
      <c r="P1213" s="1168">
        <v>-5110663.29</v>
      </c>
      <c r="Q1213" s="1168">
        <v>-5269583.2</v>
      </c>
      <c r="R1213" s="1168">
        <v>-5003568.55</v>
      </c>
      <c r="S1213" s="1168">
        <v>-4945980.32</v>
      </c>
      <c r="T1213" s="1168">
        <v>-5224853.8899999997</v>
      </c>
      <c r="U1213" s="567"/>
      <c r="V1213" s="567">
        <f t="shared" si="596"/>
        <v>-5184114.2162499996</v>
      </c>
      <c r="W1213" s="1084"/>
      <c r="X1213" s="1084"/>
      <c r="Y1213" s="591">
        <f t="shared" si="601"/>
        <v>0</v>
      </c>
      <c r="Z1213" s="899">
        <f t="shared" si="601"/>
        <v>-5224853.8899999997</v>
      </c>
      <c r="AA1213" s="899">
        <f t="shared" si="601"/>
        <v>0</v>
      </c>
      <c r="AB1213" s="1080">
        <f t="shared" si="578"/>
        <v>0</v>
      </c>
      <c r="AC1213" s="1079">
        <f t="shared" si="579"/>
        <v>0</v>
      </c>
      <c r="AD1213" s="899">
        <f t="shared" si="587"/>
        <v>0</v>
      </c>
      <c r="AE1213" s="903">
        <f t="shared" si="583"/>
        <v>0</v>
      </c>
      <c r="AF1213" s="1080">
        <f t="shared" si="584"/>
        <v>0</v>
      </c>
      <c r="AG1213" s="1081">
        <f t="shared" si="597"/>
        <v>0</v>
      </c>
      <c r="AH1213" s="1079">
        <f t="shared" si="603"/>
        <v>0</v>
      </c>
      <c r="AI1213" s="901">
        <f t="shared" si="600"/>
        <v>0</v>
      </c>
      <c r="AJ1213" s="899">
        <f t="shared" si="600"/>
        <v>-5184114.2162499996</v>
      </c>
      <c r="AK1213" s="899">
        <f t="shared" si="600"/>
        <v>0</v>
      </c>
      <c r="AL1213" s="1080">
        <f t="shared" si="580"/>
        <v>0</v>
      </c>
      <c r="AM1213" s="1079">
        <f t="shared" si="581"/>
        <v>0</v>
      </c>
      <c r="AN1213" s="899">
        <f t="shared" si="576"/>
        <v>0</v>
      </c>
      <c r="AO1213" s="899">
        <f t="shared" si="577"/>
        <v>0</v>
      </c>
      <c r="AP1213" s="899">
        <f t="shared" si="582"/>
        <v>0</v>
      </c>
      <c r="AQ1213" s="1081">
        <f t="shared" si="595"/>
        <v>0</v>
      </c>
      <c r="AR1213" s="1079">
        <f t="shared" si="574"/>
        <v>0</v>
      </c>
      <c r="AS1213" s="153"/>
      <c r="AT1213" s="1082"/>
      <c r="AU1213" s="1126"/>
      <c r="AV1213" s="1083" t="str">
        <f t="shared" si="575"/>
        <v>CA</v>
      </c>
      <c r="AW1213" s="1083" t="str">
        <f t="shared" si="575"/>
        <v>CL</v>
      </c>
      <c r="AX1213" s="1083" t="str">
        <f t="shared" si="575"/>
        <v>AIC</v>
      </c>
      <c r="AY1213" s="1083" t="str">
        <f t="shared" si="598"/>
        <v>ERB</v>
      </c>
      <c r="AZ1213" s="1083" t="str">
        <f t="shared" si="598"/>
        <v>GRB</v>
      </c>
      <c r="BA1213" s="1083" t="str">
        <f t="shared" si="598"/>
        <v>Non-Op</v>
      </c>
      <c r="BC1213" s="623"/>
      <c r="BD1213" s="623"/>
      <c r="BF1213" s="623"/>
      <c r="BG1213" s="623"/>
      <c r="BH1213" s="623"/>
      <c r="BI1213" s="623"/>
      <c r="BJ1213" s="623"/>
      <c r="BK1213" s="623"/>
      <c r="BL1213" s="623"/>
      <c r="BN1213" s="634"/>
    </row>
    <row r="1214" spans="1:66 16352:16365" s="638" customFormat="1" ht="12" customHeight="1">
      <c r="A1214" s="643">
        <v>23200101</v>
      </c>
      <c r="B1214" s="644" t="s">
        <v>4410</v>
      </c>
      <c r="C1214" s="634" t="s">
        <v>2395</v>
      </c>
      <c r="D1214" s="635" t="s">
        <v>3099</v>
      </c>
      <c r="E1214" s="635"/>
      <c r="F1214" s="634"/>
      <c r="G1214" s="635"/>
      <c r="H1214" s="1168">
        <v>-1583272.24</v>
      </c>
      <c r="I1214" s="1168">
        <v>-1493479.89</v>
      </c>
      <c r="J1214" s="1168">
        <v>-395156</v>
      </c>
      <c r="K1214" s="1168">
        <v>-938369.5</v>
      </c>
      <c r="L1214" s="1168">
        <v>-412047.32</v>
      </c>
      <c r="M1214" s="1168">
        <v>-294117.75</v>
      </c>
      <c r="N1214" s="1168">
        <v>-40660</v>
      </c>
      <c r="O1214" s="1168">
        <v>0</v>
      </c>
      <c r="P1214" s="1168">
        <v>-6510916.75</v>
      </c>
      <c r="Q1214" s="1168">
        <v>0</v>
      </c>
      <c r="R1214" s="1168">
        <v>-1167743.5</v>
      </c>
      <c r="S1214" s="1168">
        <v>-129598.48</v>
      </c>
      <c r="T1214" s="1168">
        <v>-509868</v>
      </c>
      <c r="U1214" s="567"/>
      <c r="V1214" s="567">
        <f t="shared" si="596"/>
        <v>-1035721.6091666665</v>
      </c>
      <c r="W1214" s="1084"/>
      <c r="X1214" s="1085"/>
      <c r="Y1214" s="591">
        <f t="shared" si="601"/>
        <v>0</v>
      </c>
      <c r="Z1214" s="899">
        <f t="shared" si="601"/>
        <v>-509868</v>
      </c>
      <c r="AA1214" s="899">
        <f t="shared" si="601"/>
        <v>0</v>
      </c>
      <c r="AB1214" s="1080">
        <f t="shared" si="578"/>
        <v>0</v>
      </c>
      <c r="AC1214" s="1079">
        <f t="shared" si="579"/>
        <v>0</v>
      </c>
      <c r="AD1214" s="899">
        <f t="shared" si="587"/>
        <v>0</v>
      </c>
      <c r="AE1214" s="903">
        <f t="shared" si="583"/>
        <v>0</v>
      </c>
      <c r="AF1214" s="1080">
        <f t="shared" si="584"/>
        <v>0</v>
      </c>
      <c r="AG1214" s="1081">
        <f t="shared" si="597"/>
        <v>0</v>
      </c>
      <c r="AH1214" s="1079">
        <f t="shared" si="603"/>
        <v>0</v>
      </c>
      <c r="AI1214" s="901">
        <f t="shared" si="600"/>
        <v>0</v>
      </c>
      <c r="AJ1214" s="899">
        <f t="shared" si="600"/>
        <v>-1035721.6091666665</v>
      </c>
      <c r="AK1214" s="899">
        <f t="shared" si="600"/>
        <v>0</v>
      </c>
      <c r="AL1214" s="1080">
        <f t="shared" si="580"/>
        <v>0</v>
      </c>
      <c r="AM1214" s="1079">
        <f t="shared" si="581"/>
        <v>0</v>
      </c>
      <c r="AN1214" s="899">
        <f t="shared" si="576"/>
        <v>0</v>
      </c>
      <c r="AO1214" s="899">
        <f t="shared" si="577"/>
        <v>0</v>
      </c>
      <c r="AP1214" s="899">
        <f t="shared" si="582"/>
        <v>0</v>
      </c>
      <c r="AQ1214" s="1081">
        <f t="shared" si="595"/>
        <v>0</v>
      </c>
      <c r="AR1214" s="1079">
        <f t="shared" si="574"/>
        <v>0</v>
      </c>
      <c r="AS1214" s="153"/>
      <c r="AT1214" s="1082"/>
      <c r="AU1214" s="1126"/>
      <c r="AV1214" s="1083" t="str">
        <f t="shared" si="575"/>
        <v>CA</v>
      </c>
      <c r="AW1214" s="1083" t="str">
        <f t="shared" si="575"/>
        <v>CL</v>
      </c>
      <c r="AX1214" s="1083" t="str">
        <f t="shared" si="575"/>
        <v>AIC</v>
      </c>
      <c r="AY1214" s="1083" t="str">
        <f t="shared" si="598"/>
        <v>ERB</v>
      </c>
      <c r="AZ1214" s="1083" t="str">
        <f t="shared" si="598"/>
        <v>GRB</v>
      </c>
      <c r="BA1214" s="1083" t="str">
        <f t="shared" si="598"/>
        <v>Non-Op</v>
      </c>
      <c r="BC1214" s="623"/>
      <c r="BD1214" s="623"/>
      <c r="BF1214" s="623"/>
      <c r="BG1214" s="623"/>
      <c r="BH1214" s="623"/>
      <c r="BI1214" s="623"/>
      <c r="BJ1214" s="623"/>
      <c r="BK1214" s="623"/>
      <c r="BL1214" s="623"/>
      <c r="BN1214" s="634"/>
    </row>
    <row r="1215" spans="1:66 16352:16365" s="638" customFormat="1" ht="12" customHeight="1">
      <c r="A1215" s="643">
        <v>23200103</v>
      </c>
      <c r="B1215" s="644" t="s">
        <v>4411</v>
      </c>
      <c r="C1215" s="634" t="s">
        <v>2396</v>
      </c>
      <c r="D1215" s="635" t="s">
        <v>3099</v>
      </c>
      <c r="E1215" s="635"/>
      <c r="F1215" s="634"/>
      <c r="G1215" s="635"/>
      <c r="H1215" s="1198">
        <v>-121440.46</v>
      </c>
      <c r="I1215" s="1199">
        <v>-107984.9</v>
      </c>
      <c r="J1215" s="1199">
        <v>-100527.67999999999</v>
      </c>
      <c r="K1215" s="1199">
        <v>-116797.14</v>
      </c>
      <c r="L1215" s="1199">
        <v>-139233.95000000001</v>
      </c>
      <c r="M1215" s="1199">
        <v>-123577.64</v>
      </c>
      <c r="N1215" s="1199">
        <v>-115072.85</v>
      </c>
      <c r="O1215" s="1199">
        <v>-113882.72</v>
      </c>
      <c r="P1215" s="1199">
        <v>-112640.54</v>
      </c>
      <c r="Q1215" s="1199">
        <v>-115229.47</v>
      </c>
      <c r="R1215" s="1199">
        <v>-132406.23000000001</v>
      </c>
      <c r="S1215" s="1199">
        <v>-116902.28</v>
      </c>
      <c r="T1215" s="1199">
        <v>-136791.73000000001</v>
      </c>
      <c r="U1215" s="567"/>
      <c r="V1215" s="567">
        <f t="shared" si="596"/>
        <v>-118614.29124999999</v>
      </c>
      <c r="W1215" s="1084"/>
      <c r="X1215" s="1085"/>
      <c r="Y1215" s="591">
        <f t="shared" si="601"/>
        <v>0</v>
      </c>
      <c r="Z1215" s="899">
        <f t="shared" si="601"/>
        <v>-136791.73000000001</v>
      </c>
      <c r="AA1215" s="899">
        <f t="shared" si="601"/>
        <v>0</v>
      </c>
      <c r="AB1215" s="1080">
        <f t="shared" si="578"/>
        <v>0</v>
      </c>
      <c r="AC1215" s="1079">
        <f t="shared" si="579"/>
        <v>0</v>
      </c>
      <c r="AD1215" s="899">
        <f t="shared" si="587"/>
        <v>0</v>
      </c>
      <c r="AE1215" s="903">
        <f t="shared" si="583"/>
        <v>0</v>
      </c>
      <c r="AF1215" s="1080">
        <f t="shared" si="584"/>
        <v>0</v>
      </c>
      <c r="AG1215" s="1081">
        <f t="shared" si="597"/>
        <v>0</v>
      </c>
      <c r="AH1215" s="1079">
        <f t="shared" si="603"/>
        <v>0</v>
      </c>
      <c r="AI1215" s="901">
        <f t="shared" si="600"/>
        <v>0</v>
      </c>
      <c r="AJ1215" s="899">
        <f t="shared" si="600"/>
        <v>-118614.29124999999</v>
      </c>
      <c r="AK1215" s="899">
        <f t="shared" si="600"/>
        <v>0</v>
      </c>
      <c r="AL1215" s="1080">
        <f t="shared" si="580"/>
        <v>0</v>
      </c>
      <c r="AM1215" s="1079">
        <f t="shared" si="581"/>
        <v>0</v>
      </c>
      <c r="AN1215" s="899">
        <f t="shared" si="576"/>
        <v>0</v>
      </c>
      <c r="AO1215" s="899">
        <f t="shared" si="577"/>
        <v>0</v>
      </c>
      <c r="AP1215" s="899">
        <f t="shared" si="582"/>
        <v>0</v>
      </c>
      <c r="AQ1215" s="1081">
        <f t="shared" si="595"/>
        <v>0</v>
      </c>
      <c r="AR1215" s="1079">
        <f t="shared" si="574"/>
        <v>0</v>
      </c>
      <c r="AS1215" s="153"/>
      <c r="AT1215" s="1082"/>
      <c r="AU1215" s="153"/>
      <c r="AV1215" s="1083" t="str">
        <f t="shared" si="575"/>
        <v>CA</v>
      </c>
      <c r="AW1215" s="1083" t="str">
        <f t="shared" si="575"/>
        <v>CL</v>
      </c>
      <c r="AX1215" s="1083" t="str">
        <f t="shared" si="575"/>
        <v>AIC</v>
      </c>
      <c r="AY1215" s="1083" t="str">
        <f t="shared" si="598"/>
        <v>ERB</v>
      </c>
      <c r="AZ1215" s="1083" t="str">
        <f t="shared" si="598"/>
        <v>GRB</v>
      </c>
      <c r="BA1215" s="1083" t="str">
        <f t="shared" si="598"/>
        <v>Non-Op</v>
      </c>
      <c r="BC1215" s="623"/>
      <c r="BD1215" s="623"/>
      <c r="BF1215" s="623"/>
      <c r="BG1215" s="623"/>
      <c r="BH1215" s="623"/>
      <c r="BI1215" s="623"/>
      <c r="BJ1215" s="623"/>
      <c r="BK1215" s="623"/>
      <c r="BL1215" s="623"/>
      <c r="BN1215" s="634"/>
    </row>
    <row r="1216" spans="1:66 16352:16365" s="638" customFormat="1" ht="12" customHeight="1">
      <c r="A1216" s="643">
        <v>23200111</v>
      </c>
      <c r="B1216" s="644" t="s">
        <v>4412</v>
      </c>
      <c r="C1216" s="634" t="s">
        <v>2397</v>
      </c>
      <c r="D1216" s="635" t="s">
        <v>3099</v>
      </c>
      <c r="E1216" s="635"/>
      <c r="F1216" s="634"/>
      <c r="G1216" s="635"/>
      <c r="H1216" s="1168">
        <v>-228913.45</v>
      </c>
      <c r="I1216" s="1168">
        <v>-396679.56</v>
      </c>
      <c r="J1216" s="1168">
        <v>-411648.07</v>
      </c>
      <c r="K1216" s="1168">
        <v>-305323.64</v>
      </c>
      <c r="L1216" s="1168">
        <v>-248574.69</v>
      </c>
      <c r="M1216" s="1168">
        <v>-281511.59000000003</v>
      </c>
      <c r="N1216" s="1168">
        <v>-260404.73</v>
      </c>
      <c r="O1216" s="1168">
        <v>-198678.43</v>
      </c>
      <c r="P1216" s="1168">
        <v>-228961.26</v>
      </c>
      <c r="Q1216" s="1168">
        <v>-238222.02</v>
      </c>
      <c r="R1216" s="1168">
        <v>-392561.75</v>
      </c>
      <c r="S1216" s="1168">
        <v>-235396.29</v>
      </c>
      <c r="T1216" s="1168">
        <v>-278915.25</v>
      </c>
      <c r="U1216" s="567"/>
      <c r="V1216" s="567">
        <f t="shared" si="596"/>
        <v>-287656.36499999999</v>
      </c>
      <c r="W1216" s="1084"/>
      <c r="X1216" s="1084"/>
      <c r="Y1216" s="591">
        <f t="shared" si="601"/>
        <v>0</v>
      </c>
      <c r="Z1216" s="899">
        <f t="shared" si="601"/>
        <v>-278915.25</v>
      </c>
      <c r="AA1216" s="899">
        <f t="shared" si="601"/>
        <v>0</v>
      </c>
      <c r="AB1216" s="1080">
        <f t="shared" si="578"/>
        <v>0</v>
      </c>
      <c r="AC1216" s="1079">
        <f t="shared" si="579"/>
        <v>0</v>
      </c>
      <c r="AD1216" s="899">
        <f t="shared" si="587"/>
        <v>0</v>
      </c>
      <c r="AE1216" s="903">
        <f t="shared" si="583"/>
        <v>0</v>
      </c>
      <c r="AF1216" s="1080">
        <f t="shared" si="584"/>
        <v>0</v>
      </c>
      <c r="AG1216" s="1081">
        <f t="shared" si="597"/>
        <v>0</v>
      </c>
      <c r="AH1216" s="1079">
        <f t="shared" si="603"/>
        <v>0</v>
      </c>
      <c r="AI1216" s="901">
        <f t="shared" si="600"/>
        <v>0</v>
      </c>
      <c r="AJ1216" s="899">
        <f t="shared" si="600"/>
        <v>-287656.36499999999</v>
      </c>
      <c r="AK1216" s="899">
        <f t="shared" si="600"/>
        <v>0</v>
      </c>
      <c r="AL1216" s="1080">
        <f t="shared" si="580"/>
        <v>0</v>
      </c>
      <c r="AM1216" s="1079">
        <f t="shared" si="581"/>
        <v>0</v>
      </c>
      <c r="AN1216" s="899">
        <f t="shared" si="576"/>
        <v>0</v>
      </c>
      <c r="AO1216" s="899">
        <f t="shared" si="577"/>
        <v>0</v>
      </c>
      <c r="AP1216" s="899">
        <f t="shared" si="582"/>
        <v>0</v>
      </c>
      <c r="AQ1216" s="1081">
        <f t="shared" si="595"/>
        <v>0</v>
      </c>
      <c r="AR1216" s="1079">
        <f t="shared" si="574"/>
        <v>0</v>
      </c>
      <c r="AS1216" s="153"/>
      <c r="AT1216" s="1082"/>
      <c r="AU1216" s="1126"/>
      <c r="AV1216" s="1083" t="str">
        <f t="shared" si="575"/>
        <v>CA</v>
      </c>
      <c r="AW1216" s="1083" t="str">
        <f t="shared" si="575"/>
        <v>CL</v>
      </c>
      <c r="AX1216" s="1083" t="str">
        <f t="shared" si="575"/>
        <v>AIC</v>
      </c>
      <c r="AY1216" s="1083" t="str">
        <f t="shared" si="598"/>
        <v>ERB</v>
      </c>
      <c r="AZ1216" s="1083" t="str">
        <f t="shared" si="598"/>
        <v>GRB</v>
      </c>
      <c r="BA1216" s="1083" t="str">
        <f t="shared" si="598"/>
        <v>Non-Op</v>
      </c>
      <c r="BC1216" s="623"/>
      <c r="BD1216" s="623"/>
      <c r="BF1216" s="623"/>
      <c r="BG1216" s="623"/>
      <c r="BH1216" s="623"/>
      <c r="BI1216" s="623"/>
      <c r="BJ1216" s="623"/>
      <c r="BK1216" s="623"/>
      <c r="BL1216" s="623"/>
      <c r="BN1216" s="634"/>
    </row>
    <row r="1217" spans="1:66" s="638" customFormat="1" ht="12" customHeight="1">
      <c r="A1217" s="676" t="s">
        <v>2398</v>
      </c>
      <c r="B1217" s="644" t="s">
        <v>2398</v>
      </c>
      <c r="C1217" s="634" t="s">
        <v>2399</v>
      </c>
      <c r="D1217" s="635" t="s">
        <v>3099</v>
      </c>
      <c r="E1217" s="635"/>
      <c r="F1217" s="634"/>
      <c r="G1217" s="635"/>
      <c r="H1217" s="1200">
        <v>0</v>
      </c>
      <c r="I1217" s="1200">
        <v>0</v>
      </c>
      <c r="J1217" s="1200">
        <v>0</v>
      </c>
      <c r="K1217" s="1200">
        <v>0</v>
      </c>
      <c r="L1217" s="1200">
        <v>0</v>
      </c>
      <c r="M1217" s="1200">
        <v>0</v>
      </c>
      <c r="N1217" s="1200">
        <v>0</v>
      </c>
      <c r="O1217" s="1200">
        <v>0</v>
      </c>
      <c r="P1217" s="1200">
        <v>0</v>
      </c>
      <c r="Q1217" s="1200">
        <v>0</v>
      </c>
      <c r="R1217" s="1200">
        <v>0</v>
      </c>
      <c r="S1217" s="1200">
        <v>0</v>
      </c>
      <c r="T1217" s="1200">
        <v>0</v>
      </c>
      <c r="U1217" s="567"/>
      <c r="V1217" s="1102">
        <f t="shared" si="596"/>
        <v>0</v>
      </c>
      <c r="W1217" s="1084"/>
      <c r="X1217" s="1084"/>
      <c r="Y1217" s="591">
        <f t="shared" si="601"/>
        <v>0</v>
      </c>
      <c r="Z1217" s="899">
        <f t="shared" si="601"/>
        <v>0</v>
      </c>
      <c r="AA1217" s="899">
        <f t="shared" si="601"/>
        <v>0</v>
      </c>
      <c r="AB1217" s="1080">
        <f t="shared" si="578"/>
        <v>0</v>
      </c>
      <c r="AC1217" s="1079">
        <f t="shared" si="579"/>
        <v>0</v>
      </c>
      <c r="AD1217" s="899">
        <f t="shared" si="587"/>
        <v>0</v>
      </c>
      <c r="AE1217" s="903">
        <f t="shared" si="583"/>
        <v>0</v>
      </c>
      <c r="AF1217" s="1080">
        <f t="shared" si="584"/>
        <v>0</v>
      </c>
      <c r="AG1217" s="1081">
        <f t="shared" si="597"/>
        <v>0</v>
      </c>
      <c r="AH1217" s="1079">
        <f t="shared" si="603"/>
        <v>0</v>
      </c>
      <c r="AI1217" s="901">
        <f t="shared" si="600"/>
        <v>0</v>
      </c>
      <c r="AJ1217" s="899">
        <f t="shared" si="600"/>
        <v>0</v>
      </c>
      <c r="AK1217" s="899">
        <f t="shared" si="600"/>
        <v>0</v>
      </c>
      <c r="AL1217" s="1080">
        <f t="shared" si="580"/>
        <v>0</v>
      </c>
      <c r="AM1217" s="1079">
        <f t="shared" si="581"/>
        <v>0</v>
      </c>
      <c r="AN1217" s="899">
        <f t="shared" si="576"/>
        <v>0</v>
      </c>
      <c r="AO1217" s="899">
        <f t="shared" si="577"/>
        <v>0</v>
      </c>
      <c r="AP1217" s="899">
        <f t="shared" si="582"/>
        <v>0</v>
      </c>
      <c r="AQ1217" s="1081">
        <f t="shared" ref="AQ1217" si="604">SUM(AN1217:AP1217)</f>
        <v>0</v>
      </c>
      <c r="AR1217" s="1079">
        <f t="shared" si="574"/>
        <v>0</v>
      </c>
      <c r="AS1217" s="153"/>
      <c r="AT1217" s="1082"/>
      <c r="AU1217" s="1126"/>
      <c r="AV1217" s="1083" t="str">
        <f t="shared" si="575"/>
        <v>CA</v>
      </c>
      <c r="AW1217" s="1083" t="str">
        <f t="shared" si="575"/>
        <v>CL</v>
      </c>
      <c r="AX1217" s="1083" t="str">
        <f t="shared" si="575"/>
        <v>AIC</v>
      </c>
      <c r="AY1217" s="1083" t="str">
        <f t="shared" si="598"/>
        <v>ERB</v>
      </c>
      <c r="AZ1217" s="1083" t="str">
        <f t="shared" si="598"/>
        <v>GRB</v>
      </c>
      <c r="BA1217" s="1083" t="str">
        <f t="shared" si="598"/>
        <v>Non-Op</v>
      </c>
      <c r="BC1217" s="623"/>
      <c r="BD1217" s="623"/>
      <c r="BF1217" s="623"/>
      <c r="BG1217" s="623"/>
      <c r="BH1217" s="623"/>
      <c r="BI1217" s="623"/>
      <c r="BJ1217" s="623"/>
      <c r="BK1217" s="623"/>
      <c r="BL1217" s="623"/>
      <c r="BN1217" s="634"/>
    </row>
    <row r="1218" spans="1:66" s="638" customFormat="1" ht="12" customHeight="1">
      <c r="A1218" s="645">
        <v>23200121</v>
      </c>
      <c r="B1218" s="646" t="s">
        <v>4413</v>
      </c>
      <c r="C1218" s="647" t="s">
        <v>2400</v>
      </c>
      <c r="D1218" s="648" t="s">
        <v>3099</v>
      </c>
      <c r="E1218" s="648"/>
      <c r="F1218" s="647"/>
      <c r="G1218" s="648"/>
      <c r="H1218" s="1170">
        <v>-302458.17</v>
      </c>
      <c r="I1218" s="1170">
        <v>-246268.7</v>
      </c>
      <c r="J1218" s="1170">
        <v>-302458.17</v>
      </c>
      <c r="K1218" s="1170">
        <v>-141964.21</v>
      </c>
      <c r="L1218" s="1170">
        <v>-141966.21</v>
      </c>
      <c r="M1218" s="1170">
        <v>-141966.21</v>
      </c>
      <c r="N1218" s="1170">
        <v>-205979.7</v>
      </c>
      <c r="O1218" s="1170">
        <v>-205979.7</v>
      </c>
      <c r="P1218" s="1170">
        <v>-205979.7</v>
      </c>
      <c r="Q1218" s="1170">
        <v>-252600.31</v>
      </c>
      <c r="R1218" s="1170">
        <v>-252600.31</v>
      </c>
      <c r="S1218" s="1170">
        <v>-252600.31</v>
      </c>
      <c r="T1218" s="1170">
        <v>-339187.11</v>
      </c>
      <c r="U1218" s="569"/>
      <c r="V1218" s="567">
        <f t="shared" si="596"/>
        <v>-222598.8475</v>
      </c>
      <c r="W1218" s="1084"/>
      <c r="X1218" s="1084"/>
      <c r="Y1218" s="591">
        <f t="shared" si="601"/>
        <v>0</v>
      </c>
      <c r="Z1218" s="899">
        <f t="shared" si="601"/>
        <v>-339187.11</v>
      </c>
      <c r="AA1218" s="899">
        <f t="shared" si="601"/>
        <v>0</v>
      </c>
      <c r="AB1218" s="1080">
        <f t="shared" si="578"/>
        <v>0</v>
      </c>
      <c r="AC1218" s="1079">
        <f t="shared" si="579"/>
        <v>0</v>
      </c>
      <c r="AD1218" s="899">
        <f t="shared" si="587"/>
        <v>0</v>
      </c>
      <c r="AE1218" s="903">
        <f t="shared" si="583"/>
        <v>0</v>
      </c>
      <c r="AF1218" s="1080">
        <f t="shared" si="584"/>
        <v>0</v>
      </c>
      <c r="AG1218" s="1081">
        <f t="shared" si="597"/>
        <v>0</v>
      </c>
      <c r="AH1218" s="1079">
        <f t="shared" si="603"/>
        <v>0</v>
      </c>
      <c r="AI1218" s="901">
        <f t="shared" ref="AI1218:AK1237" si="605">IF($D1218=AI$5,$V1218,0)</f>
        <v>0</v>
      </c>
      <c r="AJ1218" s="899">
        <f t="shared" si="605"/>
        <v>-222598.8475</v>
      </c>
      <c r="AK1218" s="899">
        <f t="shared" si="605"/>
        <v>0</v>
      </c>
      <c r="AL1218" s="1080">
        <f t="shared" si="580"/>
        <v>0</v>
      </c>
      <c r="AM1218" s="1079">
        <f t="shared" si="581"/>
        <v>0</v>
      </c>
      <c r="AN1218" s="899">
        <f t="shared" si="576"/>
        <v>0</v>
      </c>
      <c r="AO1218" s="899">
        <f t="shared" si="577"/>
        <v>0</v>
      </c>
      <c r="AP1218" s="899">
        <f t="shared" si="582"/>
        <v>0</v>
      </c>
      <c r="AQ1218" s="1081">
        <f t="shared" si="595"/>
        <v>0</v>
      </c>
      <c r="AR1218" s="1079">
        <f t="shared" si="574"/>
        <v>0</v>
      </c>
      <c r="AS1218" s="153"/>
      <c r="AT1218" s="1082"/>
      <c r="AU1218" s="1126"/>
      <c r="AV1218" s="1083" t="str">
        <f t="shared" si="575"/>
        <v>CA</v>
      </c>
      <c r="AW1218" s="1083" t="str">
        <f t="shared" si="575"/>
        <v>CL</v>
      </c>
      <c r="AX1218" s="1083" t="str">
        <f t="shared" si="575"/>
        <v>AIC</v>
      </c>
      <c r="AY1218" s="1083" t="str">
        <f t="shared" si="598"/>
        <v>ERB</v>
      </c>
      <c r="AZ1218" s="1083" t="str">
        <f t="shared" si="598"/>
        <v>GRB</v>
      </c>
      <c r="BA1218" s="1083" t="str">
        <f t="shared" si="598"/>
        <v>Non-Op</v>
      </c>
      <c r="BC1218" s="623"/>
      <c r="BD1218" s="623"/>
      <c r="BF1218" s="623"/>
      <c r="BG1218" s="623"/>
      <c r="BH1218" s="623"/>
      <c r="BI1218" s="623"/>
      <c r="BJ1218" s="623"/>
      <c r="BK1218" s="623"/>
      <c r="BL1218" s="623"/>
      <c r="BN1218" s="634"/>
    </row>
    <row r="1219" spans="1:66" s="638" customFormat="1" ht="12" customHeight="1">
      <c r="A1219" s="643">
        <v>23200153</v>
      </c>
      <c r="B1219" s="644" t="s">
        <v>4414</v>
      </c>
      <c r="C1219" s="634" t="s">
        <v>2401</v>
      </c>
      <c r="D1219" s="635" t="s">
        <v>3099</v>
      </c>
      <c r="E1219" s="635"/>
      <c r="F1219" s="634"/>
      <c r="G1219" s="635"/>
      <c r="H1219" s="1168">
        <v>-6514.24</v>
      </c>
      <c r="I1219" s="1168">
        <v>0</v>
      </c>
      <c r="J1219" s="1168">
        <v>0</v>
      </c>
      <c r="K1219" s="1168">
        <v>0</v>
      </c>
      <c r="L1219" s="1168">
        <v>0</v>
      </c>
      <c r="M1219" s="1168">
        <v>-7095.76</v>
      </c>
      <c r="N1219" s="1168">
        <v>-6459.52</v>
      </c>
      <c r="O1219" s="1168">
        <v>0</v>
      </c>
      <c r="P1219" s="1168">
        <v>0</v>
      </c>
      <c r="Q1219" s="1168">
        <v>0</v>
      </c>
      <c r="R1219" s="1168">
        <v>0</v>
      </c>
      <c r="S1219" s="1168">
        <v>-6366.08</v>
      </c>
      <c r="T1219" s="1168">
        <v>0</v>
      </c>
      <c r="U1219" s="567"/>
      <c r="V1219" s="567">
        <f t="shared" si="596"/>
        <v>-1931.54</v>
      </c>
      <c r="W1219" s="1077"/>
      <c r="X1219" s="1132"/>
      <c r="Y1219" s="591">
        <f t="shared" si="601"/>
        <v>0</v>
      </c>
      <c r="Z1219" s="899">
        <f t="shared" si="601"/>
        <v>0</v>
      </c>
      <c r="AA1219" s="899">
        <f t="shared" si="601"/>
        <v>0</v>
      </c>
      <c r="AB1219" s="1080">
        <f t="shared" si="578"/>
        <v>0</v>
      </c>
      <c r="AC1219" s="1079">
        <f t="shared" si="579"/>
        <v>0</v>
      </c>
      <c r="AD1219" s="899">
        <f t="shared" si="587"/>
        <v>0</v>
      </c>
      <c r="AE1219" s="903">
        <f t="shared" si="583"/>
        <v>0</v>
      </c>
      <c r="AF1219" s="1080">
        <f t="shared" si="584"/>
        <v>0</v>
      </c>
      <c r="AG1219" s="1081">
        <f t="shared" si="597"/>
        <v>0</v>
      </c>
      <c r="AH1219" s="1079">
        <f t="shared" si="603"/>
        <v>0</v>
      </c>
      <c r="AI1219" s="901">
        <f t="shared" si="605"/>
        <v>0</v>
      </c>
      <c r="AJ1219" s="899">
        <f t="shared" si="605"/>
        <v>-1931.54</v>
      </c>
      <c r="AK1219" s="899">
        <f t="shared" si="605"/>
        <v>0</v>
      </c>
      <c r="AL1219" s="1080">
        <f t="shared" si="580"/>
        <v>0</v>
      </c>
      <c r="AM1219" s="1079">
        <f t="shared" si="581"/>
        <v>0</v>
      </c>
      <c r="AN1219" s="899">
        <f t="shared" ref="AN1219:AN1283" si="606">IF($D1219=AN$5,$V1219,IF($D1219=AN$4, $V1219*$AK$1,0))</f>
        <v>0</v>
      </c>
      <c r="AO1219" s="899">
        <f t="shared" ref="AO1219:AO1283" si="607">IF($D1219=AO$5,$V1219,IF($D1219=AO$4, $V1219*$AK$2,0))</f>
        <v>0</v>
      </c>
      <c r="AP1219" s="899">
        <f t="shared" si="582"/>
        <v>0</v>
      </c>
      <c r="AQ1219" s="1081">
        <f t="shared" si="595"/>
        <v>0</v>
      </c>
      <c r="AR1219" s="1079">
        <f t="shared" ref="AR1219:AR1283" si="608">AQ1219-AL1219</f>
        <v>0</v>
      </c>
      <c r="AS1219" s="153"/>
      <c r="AT1219" s="1082"/>
      <c r="AU1219" s="1126"/>
      <c r="AV1219" s="1083" t="str">
        <f t="shared" ref="AV1219:AX1285" si="609">IF(VALUE(Y1219),AV$7,IF(ISBLANK(Y1219),"",AV$7))</f>
        <v>CA</v>
      </c>
      <c r="AW1219" s="1083" t="str">
        <f t="shared" si="609"/>
        <v>CL</v>
      </c>
      <c r="AX1219" s="1083" t="str">
        <f t="shared" si="609"/>
        <v>AIC</v>
      </c>
      <c r="AY1219" s="1083" t="str">
        <f t="shared" si="598"/>
        <v>ERB</v>
      </c>
      <c r="AZ1219" s="1083" t="str">
        <f t="shared" si="598"/>
        <v>GRB</v>
      </c>
      <c r="BA1219" s="1083" t="str">
        <f t="shared" si="598"/>
        <v>Non-Op</v>
      </c>
      <c r="BC1219" s="623"/>
      <c r="BD1219" s="623"/>
      <c r="BF1219" s="623"/>
      <c r="BG1219" s="623"/>
      <c r="BH1219" s="623"/>
      <c r="BI1219" s="623"/>
      <c r="BJ1219" s="623"/>
      <c r="BK1219" s="623"/>
      <c r="BL1219" s="623"/>
      <c r="BN1219" s="634"/>
    </row>
    <row r="1220" spans="1:66" s="638" customFormat="1" ht="12" customHeight="1">
      <c r="A1220" s="643">
        <v>23200171</v>
      </c>
      <c r="B1220" s="644" t="s">
        <v>4415</v>
      </c>
      <c r="C1220" s="634" t="s">
        <v>3017</v>
      </c>
      <c r="D1220" s="635" t="s">
        <v>3099</v>
      </c>
      <c r="E1220" s="635"/>
      <c r="F1220" s="683">
        <v>43525</v>
      </c>
      <c r="G1220" s="635"/>
      <c r="H1220" s="1168">
        <v>23398.84</v>
      </c>
      <c r="I1220" s="1168">
        <v>-85085.43</v>
      </c>
      <c r="J1220" s="1168">
        <v>-177876.02</v>
      </c>
      <c r="K1220" s="1168">
        <v>-364001.04</v>
      </c>
      <c r="L1220" s="1168">
        <v>-467782.25</v>
      </c>
      <c r="M1220" s="1168">
        <v>-496374.14</v>
      </c>
      <c r="N1220" s="1168">
        <v>-513132.39</v>
      </c>
      <c r="O1220" s="1168">
        <v>-491180</v>
      </c>
      <c r="P1220" s="1168">
        <v>-389510.07</v>
      </c>
      <c r="Q1220" s="1168">
        <v>-276758.42</v>
      </c>
      <c r="R1220" s="1168">
        <v>-202654.14</v>
      </c>
      <c r="S1220" s="1168">
        <v>-119903.75</v>
      </c>
      <c r="T1220" s="1168">
        <v>-37140.370000000003</v>
      </c>
      <c r="U1220" s="567"/>
      <c r="V1220" s="606">
        <f t="shared" si="596"/>
        <v>-299260.70124999998</v>
      </c>
      <c r="W1220" s="1133"/>
      <c r="X1220" s="1134"/>
      <c r="Y1220" s="591">
        <f t="shared" si="601"/>
        <v>0</v>
      </c>
      <c r="Z1220" s="899">
        <f t="shared" si="601"/>
        <v>-37140.370000000003</v>
      </c>
      <c r="AA1220" s="899">
        <f t="shared" si="601"/>
        <v>0</v>
      </c>
      <c r="AB1220" s="1080">
        <f t="shared" si="578"/>
        <v>0</v>
      </c>
      <c r="AC1220" s="1079">
        <f t="shared" si="579"/>
        <v>0</v>
      </c>
      <c r="AD1220" s="899">
        <f t="shared" si="587"/>
        <v>0</v>
      </c>
      <c r="AE1220" s="903">
        <f t="shared" si="583"/>
        <v>0</v>
      </c>
      <c r="AF1220" s="1080">
        <f t="shared" si="584"/>
        <v>0</v>
      </c>
      <c r="AG1220" s="1081">
        <f t="shared" si="597"/>
        <v>0</v>
      </c>
      <c r="AH1220" s="1079">
        <f t="shared" si="603"/>
        <v>0</v>
      </c>
      <c r="AI1220" s="901">
        <f t="shared" si="605"/>
        <v>0</v>
      </c>
      <c r="AJ1220" s="899">
        <f t="shared" si="605"/>
        <v>-299260.70124999998</v>
      </c>
      <c r="AK1220" s="899">
        <f t="shared" si="605"/>
        <v>0</v>
      </c>
      <c r="AL1220" s="1080">
        <f t="shared" si="580"/>
        <v>0</v>
      </c>
      <c r="AM1220" s="1079">
        <f t="shared" si="581"/>
        <v>0</v>
      </c>
      <c r="AN1220" s="899">
        <f t="shared" si="606"/>
        <v>0</v>
      </c>
      <c r="AO1220" s="899">
        <f t="shared" si="607"/>
        <v>0</v>
      </c>
      <c r="AP1220" s="899">
        <f t="shared" si="582"/>
        <v>0</v>
      </c>
      <c r="AQ1220" s="1081">
        <f t="shared" si="595"/>
        <v>0</v>
      </c>
      <c r="AR1220" s="1079">
        <f t="shared" si="608"/>
        <v>0</v>
      </c>
      <c r="AS1220" s="153"/>
      <c r="AT1220" s="1082"/>
      <c r="AU1220" s="1126"/>
      <c r="AV1220" s="1083" t="str">
        <f t="shared" si="609"/>
        <v>CA</v>
      </c>
      <c r="AW1220" s="1083" t="str">
        <f t="shared" si="609"/>
        <v>CL</v>
      </c>
      <c r="AX1220" s="1083" t="str">
        <f t="shared" si="609"/>
        <v>AIC</v>
      </c>
      <c r="AY1220" s="1083" t="str">
        <f t="shared" si="598"/>
        <v>ERB</v>
      </c>
      <c r="AZ1220" s="1083" t="str">
        <f t="shared" si="598"/>
        <v>GRB</v>
      </c>
      <c r="BA1220" s="1083" t="str">
        <f t="shared" si="598"/>
        <v>Non-Op</v>
      </c>
      <c r="BC1220" s="623"/>
      <c r="BD1220" s="623"/>
      <c r="BF1220" s="623"/>
      <c r="BG1220" s="623"/>
      <c r="BH1220" s="623"/>
      <c r="BI1220" s="623"/>
      <c r="BJ1220" s="623"/>
      <c r="BK1220" s="623"/>
      <c r="BL1220" s="623"/>
      <c r="BN1220" s="634"/>
    </row>
    <row r="1221" spans="1:66" s="638" customFormat="1" ht="12" customHeight="1">
      <c r="A1221" s="921">
        <v>23200221</v>
      </c>
      <c r="B1221" s="922" t="s">
        <v>4416</v>
      </c>
      <c r="C1221" s="906" t="s">
        <v>2402</v>
      </c>
      <c r="D1221" s="907" t="s">
        <v>3099</v>
      </c>
      <c r="E1221" s="907"/>
      <c r="F1221" s="906"/>
      <c r="G1221" s="907"/>
      <c r="H1221" s="1168">
        <v>-13300.87</v>
      </c>
      <c r="I1221" s="1168">
        <v>-567215.29</v>
      </c>
      <c r="J1221" s="1168">
        <v>-460411.97</v>
      </c>
      <c r="K1221" s="1168">
        <v>-186313.14</v>
      </c>
      <c r="L1221" s="1168">
        <v>-90245.46</v>
      </c>
      <c r="M1221" s="1168">
        <v>-12414.05</v>
      </c>
      <c r="N1221" s="1168">
        <v>-2761.62</v>
      </c>
      <c r="O1221" s="1168">
        <v>-39091.120000000003</v>
      </c>
      <c r="P1221" s="1168">
        <v>-212000.61</v>
      </c>
      <c r="Q1221" s="1168">
        <v>-426067.44</v>
      </c>
      <c r="R1221" s="1168">
        <v>-88576.25</v>
      </c>
      <c r="S1221" s="1168">
        <v>-56924.06</v>
      </c>
      <c r="T1221" s="1168">
        <v>-9350.44</v>
      </c>
      <c r="U1221" s="908"/>
      <c r="V1221" s="567">
        <f t="shared" si="596"/>
        <v>-179445.55541666667</v>
      </c>
      <c r="W1221" s="1084"/>
      <c r="X1221" s="1085"/>
      <c r="Y1221" s="591">
        <f t="shared" si="601"/>
        <v>0</v>
      </c>
      <c r="Z1221" s="899">
        <f t="shared" si="601"/>
        <v>-9350.44</v>
      </c>
      <c r="AA1221" s="899">
        <f t="shared" si="601"/>
        <v>0</v>
      </c>
      <c r="AB1221" s="1080">
        <f t="shared" ref="AB1221:AB1285" si="610">T1221-SUM(Y1221:AA1221)</f>
        <v>0</v>
      </c>
      <c r="AC1221" s="1079">
        <f t="shared" ref="AC1221:AC1285" si="611">T1221-SUM(Y1221:AA1221)-AB1221</f>
        <v>0</v>
      </c>
      <c r="AD1221" s="899">
        <f t="shared" si="587"/>
        <v>0</v>
      </c>
      <c r="AE1221" s="903">
        <f t="shared" si="583"/>
        <v>0</v>
      </c>
      <c r="AF1221" s="1080">
        <f t="shared" si="584"/>
        <v>0</v>
      </c>
      <c r="AG1221" s="1081">
        <f t="shared" si="597"/>
        <v>0</v>
      </c>
      <c r="AH1221" s="1079">
        <f t="shared" si="603"/>
        <v>0</v>
      </c>
      <c r="AI1221" s="901">
        <f t="shared" si="605"/>
        <v>0</v>
      </c>
      <c r="AJ1221" s="899">
        <f t="shared" si="605"/>
        <v>-179445.55541666667</v>
      </c>
      <c r="AK1221" s="899">
        <f t="shared" si="605"/>
        <v>0</v>
      </c>
      <c r="AL1221" s="1080">
        <f t="shared" ref="AL1221:AL1285" si="612">V1221-SUM(AI1221:AK1221)</f>
        <v>0</v>
      </c>
      <c r="AM1221" s="1079">
        <f t="shared" ref="AM1221:AM1285" si="613">V1221-SUM(AI1221:AK1221)-AL1221</f>
        <v>0</v>
      </c>
      <c r="AN1221" s="899">
        <f t="shared" si="606"/>
        <v>0</v>
      </c>
      <c r="AO1221" s="899">
        <f t="shared" si="607"/>
        <v>0</v>
      </c>
      <c r="AP1221" s="899">
        <f t="shared" ref="AP1221:AP1287" si="614">IF($D1221=AP$5,$V1221,IF($D1221=AP$4, $V1221*$AL$2,0))</f>
        <v>0</v>
      </c>
      <c r="AQ1221" s="1081">
        <f t="shared" si="595"/>
        <v>0</v>
      </c>
      <c r="AR1221" s="1079">
        <f t="shared" si="608"/>
        <v>0</v>
      </c>
      <c r="AS1221" s="153"/>
      <c r="AT1221" s="1082"/>
      <c r="AU1221" s="1126"/>
      <c r="AV1221" s="1083" t="str">
        <f t="shared" si="609"/>
        <v>CA</v>
      </c>
      <c r="AW1221" s="1083" t="str">
        <f t="shared" si="609"/>
        <v>CL</v>
      </c>
      <c r="AX1221" s="1083" t="str">
        <f t="shared" si="609"/>
        <v>AIC</v>
      </c>
      <c r="AY1221" s="1083" t="str">
        <f t="shared" si="598"/>
        <v>ERB</v>
      </c>
      <c r="AZ1221" s="1083" t="str">
        <f t="shared" si="598"/>
        <v>GRB</v>
      </c>
      <c r="BA1221" s="1083" t="str">
        <f t="shared" si="598"/>
        <v>Non-Op</v>
      </c>
      <c r="BC1221" s="623"/>
      <c r="BD1221" s="623"/>
      <c r="BF1221" s="623"/>
      <c r="BG1221" s="623"/>
      <c r="BH1221" s="623"/>
      <c r="BI1221" s="623"/>
      <c r="BJ1221" s="623"/>
      <c r="BK1221" s="623"/>
      <c r="BL1221" s="623"/>
      <c r="BN1221" s="634"/>
    </row>
    <row r="1222" spans="1:66" s="638" customFormat="1" ht="12" customHeight="1">
      <c r="A1222" s="643">
        <v>23200222</v>
      </c>
      <c r="B1222" s="644" t="s">
        <v>4417</v>
      </c>
      <c r="C1222" s="634" t="s">
        <v>2403</v>
      </c>
      <c r="D1222" s="635" t="s">
        <v>3099</v>
      </c>
      <c r="E1222" s="635"/>
      <c r="F1222" s="634"/>
      <c r="G1222" s="635"/>
      <c r="H1222" s="1168">
        <v>-12649784.560000001</v>
      </c>
      <c r="I1222" s="1168">
        <v>-12521047.42</v>
      </c>
      <c r="J1222" s="1168">
        <v>-11954184.220000001</v>
      </c>
      <c r="K1222" s="1168">
        <v>-12319005.640000001</v>
      </c>
      <c r="L1222" s="1168">
        <v>-11204460.17</v>
      </c>
      <c r="M1222" s="1168">
        <v>-11350076.48</v>
      </c>
      <c r="N1222" s="1168">
        <v>-11004975.07</v>
      </c>
      <c r="O1222" s="1168">
        <v>-11191719.779999999</v>
      </c>
      <c r="P1222" s="1168">
        <v>-11254950.41</v>
      </c>
      <c r="Q1222" s="1168">
        <v>-11033893.49</v>
      </c>
      <c r="R1222" s="1168">
        <v>-11278638.5</v>
      </c>
      <c r="S1222" s="1168">
        <v>-11971033.52</v>
      </c>
      <c r="T1222" s="1168">
        <v>-12384653.32</v>
      </c>
      <c r="U1222" s="567"/>
      <c r="V1222" s="567">
        <f t="shared" si="596"/>
        <v>-11633433.636666665</v>
      </c>
      <c r="W1222" s="1084"/>
      <c r="X1222" s="1085"/>
      <c r="Y1222" s="591">
        <f t="shared" si="601"/>
        <v>0</v>
      </c>
      <c r="Z1222" s="899">
        <f t="shared" si="601"/>
        <v>-12384653.32</v>
      </c>
      <c r="AA1222" s="899">
        <f t="shared" si="601"/>
        <v>0</v>
      </c>
      <c r="AB1222" s="1080">
        <f t="shared" si="610"/>
        <v>0</v>
      </c>
      <c r="AC1222" s="1079">
        <f t="shared" si="611"/>
        <v>0</v>
      </c>
      <c r="AD1222" s="899">
        <f t="shared" si="587"/>
        <v>0</v>
      </c>
      <c r="AE1222" s="903">
        <f t="shared" si="583"/>
        <v>0</v>
      </c>
      <c r="AF1222" s="1080">
        <f t="shared" si="584"/>
        <v>0</v>
      </c>
      <c r="AG1222" s="1081">
        <f t="shared" si="597"/>
        <v>0</v>
      </c>
      <c r="AH1222" s="1079">
        <f t="shared" si="603"/>
        <v>0</v>
      </c>
      <c r="AI1222" s="901">
        <f t="shared" si="605"/>
        <v>0</v>
      </c>
      <c r="AJ1222" s="899">
        <f t="shared" si="605"/>
        <v>-11633433.636666665</v>
      </c>
      <c r="AK1222" s="899">
        <f t="shared" si="605"/>
        <v>0</v>
      </c>
      <c r="AL1222" s="1080">
        <f t="shared" si="612"/>
        <v>0</v>
      </c>
      <c r="AM1222" s="1079">
        <f t="shared" si="613"/>
        <v>0</v>
      </c>
      <c r="AN1222" s="899">
        <f t="shared" si="606"/>
        <v>0</v>
      </c>
      <c r="AO1222" s="899">
        <f t="shared" si="607"/>
        <v>0</v>
      </c>
      <c r="AP1222" s="899">
        <f t="shared" si="614"/>
        <v>0</v>
      </c>
      <c r="AQ1222" s="1081">
        <f t="shared" si="595"/>
        <v>0</v>
      </c>
      <c r="AR1222" s="1079">
        <f t="shared" si="608"/>
        <v>0</v>
      </c>
      <c r="AS1222" s="153"/>
      <c r="AT1222" s="1082"/>
      <c r="AU1222" s="1126"/>
      <c r="AV1222" s="1083" t="str">
        <f t="shared" si="609"/>
        <v>CA</v>
      </c>
      <c r="AW1222" s="1083" t="str">
        <f t="shared" si="609"/>
        <v>CL</v>
      </c>
      <c r="AX1222" s="1083" t="str">
        <f t="shared" si="609"/>
        <v>AIC</v>
      </c>
      <c r="AY1222" s="1083" t="str">
        <f t="shared" si="598"/>
        <v>ERB</v>
      </c>
      <c r="AZ1222" s="1083" t="str">
        <f t="shared" si="598"/>
        <v>GRB</v>
      </c>
      <c r="BA1222" s="1083" t="str">
        <f t="shared" si="598"/>
        <v>Non-Op</v>
      </c>
      <c r="BC1222" s="623"/>
      <c r="BD1222" s="623"/>
      <c r="BF1222" s="623"/>
      <c r="BG1222" s="623"/>
      <c r="BH1222" s="623"/>
      <c r="BI1222" s="623"/>
      <c r="BJ1222" s="623"/>
      <c r="BK1222" s="623"/>
      <c r="BL1222" s="623"/>
      <c r="BN1222" s="634"/>
    </row>
    <row r="1223" spans="1:66" s="638" customFormat="1" ht="12" customHeight="1">
      <c r="A1223" s="643">
        <v>23200242</v>
      </c>
      <c r="B1223" s="644" t="s">
        <v>4418</v>
      </c>
      <c r="C1223" s="634" t="s">
        <v>2404</v>
      </c>
      <c r="D1223" s="635" t="s">
        <v>3099</v>
      </c>
      <c r="E1223" s="635"/>
      <c r="F1223" s="634"/>
      <c r="G1223" s="635"/>
      <c r="H1223" s="1168">
        <v>-60651448.630000003</v>
      </c>
      <c r="I1223" s="1168">
        <v>-40178009.799999997</v>
      </c>
      <c r="J1223" s="1168">
        <v>-26088585.239999998</v>
      </c>
      <c r="K1223" s="1168">
        <v>-23765851.960000001</v>
      </c>
      <c r="L1223" s="1168">
        <v>-17422720.489999998</v>
      </c>
      <c r="M1223" s="1168">
        <v>-19801584.829999998</v>
      </c>
      <c r="N1223" s="1168">
        <v>-13929642.689999999</v>
      </c>
      <c r="O1223" s="1168">
        <v>-13045771.17</v>
      </c>
      <c r="P1223" s="1168">
        <v>-15112176.9</v>
      </c>
      <c r="Q1223" s="1168">
        <v>-19811811.300000001</v>
      </c>
      <c r="R1223" s="1168">
        <v>-26128249.960000001</v>
      </c>
      <c r="S1223" s="1168">
        <v>-43612538.789999999</v>
      </c>
      <c r="T1223" s="1168">
        <v>-44137121.369999997</v>
      </c>
      <c r="U1223" s="567"/>
      <c r="V1223" s="567">
        <f t="shared" si="596"/>
        <v>-25940935.677499998</v>
      </c>
      <c r="W1223" s="1084"/>
      <c r="X1223" s="1085"/>
      <c r="Y1223" s="591">
        <f t="shared" ref="Y1223:AA1242" si="615">IF($D1223=Y$5,$T1223,0)</f>
        <v>0</v>
      </c>
      <c r="Z1223" s="899">
        <f t="shared" si="615"/>
        <v>-44137121.369999997</v>
      </c>
      <c r="AA1223" s="899">
        <f t="shared" si="615"/>
        <v>0</v>
      </c>
      <c r="AB1223" s="1080">
        <f t="shared" si="610"/>
        <v>0</v>
      </c>
      <c r="AC1223" s="1079">
        <f t="shared" si="611"/>
        <v>0</v>
      </c>
      <c r="AD1223" s="899">
        <f t="shared" si="587"/>
        <v>0</v>
      </c>
      <c r="AE1223" s="903">
        <f t="shared" si="583"/>
        <v>0</v>
      </c>
      <c r="AF1223" s="1080">
        <f t="shared" si="584"/>
        <v>0</v>
      </c>
      <c r="AG1223" s="1081">
        <f t="shared" si="597"/>
        <v>0</v>
      </c>
      <c r="AH1223" s="1079">
        <f t="shared" si="603"/>
        <v>0</v>
      </c>
      <c r="AI1223" s="901">
        <f t="shared" si="605"/>
        <v>0</v>
      </c>
      <c r="AJ1223" s="899">
        <f t="shared" si="605"/>
        <v>-25940935.677499998</v>
      </c>
      <c r="AK1223" s="899">
        <f t="shared" si="605"/>
        <v>0</v>
      </c>
      <c r="AL1223" s="1080">
        <f t="shared" si="612"/>
        <v>0</v>
      </c>
      <c r="AM1223" s="1079">
        <f t="shared" si="613"/>
        <v>0</v>
      </c>
      <c r="AN1223" s="899">
        <f t="shared" si="606"/>
        <v>0</v>
      </c>
      <c r="AO1223" s="899">
        <f t="shared" si="607"/>
        <v>0</v>
      </c>
      <c r="AP1223" s="899">
        <f t="shared" si="614"/>
        <v>0</v>
      </c>
      <c r="AQ1223" s="1081">
        <f t="shared" si="595"/>
        <v>0</v>
      </c>
      <c r="AR1223" s="1079">
        <f t="shared" si="608"/>
        <v>0</v>
      </c>
      <c r="AS1223" s="153"/>
      <c r="AT1223" s="1082"/>
      <c r="AU1223" s="1126"/>
      <c r="AV1223" s="1083" t="str">
        <f t="shared" si="609"/>
        <v>CA</v>
      </c>
      <c r="AW1223" s="1083" t="str">
        <f t="shared" si="609"/>
        <v>CL</v>
      </c>
      <c r="AX1223" s="1083" t="str">
        <f t="shared" si="609"/>
        <v>AIC</v>
      </c>
      <c r="AY1223" s="1083" t="str">
        <f t="shared" si="598"/>
        <v>ERB</v>
      </c>
      <c r="AZ1223" s="1083" t="str">
        <f t="shared" si="598"/>
        <v>GRB</v>
      </c>
      <c r="BA1223" s="1083" t="str">
        <f t="shared" si="598"/>
        <v>Non-Op</v>
      </c>
      <c r="BC1223" s="623"/>
      <c r="BD1223" s="623"/>
      <c r="BF1223" s="623"/>
      <c r="BG1223" s="623"/>
      <c r="BH1223" s="623"/>
      <c r="BI1223" s="623"/>
      <c r="BJ1223" s="623"/>
      <c r="BK1223" s="623"/>
      <c r="BL1223" s="623"/>
      <c r="BN1223" s="634"/>
    </row>
    <row r="1224" spans="1:66" s="638" customFormat="1" ht="12" customHeight="1">
      <c r="A1224" s="643">
        <v>23200281</v>
      </c>
      <c r="B1224" s="644" t="s">
        <v>4419</v>
      </c>
      <c r="C1224" s="634" t="s">
        <v>2405</v>
      </c>
      <c r="D1224" s="635" t="s">
        <v>3099</v>
      </c>
      <c r="E1224" s="635"/>
      <c r="F1224" s="634"/>
      <c r="G1224" s="635"/>
      <c r="H1224" s="1168">
        <v>-54.23</v>
      </c>
      <c r="I1224" s="1168">
        <v>0</v>
      </c>
      <c r="J1224" s="1168">
        <v>0</v>
      </c>
      <c r="K1224" s="1168">
        <v>0</v>
      </c>
      <c r="L1224" s="1168">
        <v>0</v>
      </c>
      <c r="M1224" s="1168">
        <v>-67.28</v>
      </c>
      <c r="N1224" s="1168">
        <v>-68.540000000000006</v>
      </c>
      <c r="O1224" s="1168">
        <v>0</v>
      </c>
      <c r="P1224" s="1168">
        <v>0</v>
      </c>
      <c r="Q1224" s="1168">
        <v>0</v>
      </c>
      <c r="R1224" s="1168">
        <v>0</v>
      </c>
      <c r="S1224" s="1168">
        <v>-83.48</v>
      </c>
      <c r="T1224" s="1168">
        <v>0</v>
      </c>
      <c r="U1224" s="567"/>
      <c r="V1224" s="567">
        <f t="shared" si="596"/>
        <v>-20.534583333333334</v>
      </c>
      <c r="W1224" s="1084"/>
      <c r="X1224" s="1085"/>
      <c r="Y1224" s="591">
        <f t="shared" si="615"/>
        <v>0</v>
      </c>
      <c r="Z1224" s="899">
        <f t="shared" si="615"/>
        <v>0</v>
      </c>
      <c r="AA1224" s="899">
        <f t="shared" si="615"/>
        <v>0</v>
      </c>
      <c r="AB1224" s="1080">
        <f t="shared" si="610"/>
        <v>0</v>
      </c>
      <c r="AC1224" s="1079">
        <f t="shared" si="611"/>
        <v>0</v>
      </c>
      <c r="AD1224" s="899">
        <f t="shared" si="587"/>
        <v>0</v>
      </c>
      <c r="AE1224" s="903">
        <f t="shared" si="583"/>
        <v>0</v>
      </c>
      <c r="AF1224" s="1080">
        <f t="shared" si="584"/>
        <v>0</v>
      </c>
      <c r="AG1224" s="1081">
        <f t="shared" si="597"/>
        <v>0</v>
      </c>
      <c r="AH1224" s="1079">
        <f t="shared" si="603"/>
        <v>0</v>
      </c>
      <c r="AI1224" s="901">
        <f t="shared" si="605"/>
        <v>0</v>
      </c>
      <c r="AJ1224" s="899">
        <f t="shared" si="605"/>
        <v>-20.534583333333334</v>
      </c>
      <c r="AK1224" s="899">
        <f t="shared" si="605"/>
        <v>0</v>
      </c>
      <c r="AL1224" s="1080">
        <f t="shared" si="612"/>
        <v>0</v>
      </c>
      <c r="AM1224" s="1079">
        <f t="shared" si="613"/>
        <v>0</v>
      </c>
      <c r="AN1224" s="899">
        <f t="shared" si="606"/>
        <v>0</v>
      </c>
      <c r="AO1224" s="899">
        <f t="shared" si="607"/>
        <v>0</v>
      </c>
      <c r="AP1224" s="899">
        <f t="shared" si="614"/>
        <v>0</v>
      </c>
      <c r="AQ1224" s="1081">
        <f t="shared" si="595"/>
        <v>0</v>
      </c>
      <c r="AR1224" s="1079">
        <f t="shared" si="608"/>
        <v>0</v>
      </c>
      <c r="AS1224" s="153"/>
      <c r="AT1224" s="1082"/>
      <c r="AU1224" s="1126"/>
      <c r="AV1224" s="1083" t="str">
        <f t="shared" si="609"/>
        <v>CA</v>
      </c>
      <c r="AW1224" s="1083" t="str">
        <f t="shared" si="609"/>
        <v>CL</v>
      </c>
      <c r="AX1224" s="1083" t="str">
        <f t="shared" si="609"/>
        <v>AIC</v>
      </c>
      <c r="AY1224" s="1083" t="str">
        <f t="shared" si="598"/>
        <v>ERB</v>
      </c>
      <c r="AZ1224" s="1083" t="str">
        <f t="shared" si="598"/>
        <v>GRB</v>
      </c>
      <c r="BA1224" s="1083" t="str">
        <f t="shared" si="598"/>
        <v>Non-Op</v>
      </c>
      <c r="BC1224" s="623"/>
      <c r="BD1224" s="623"/>
      <c r="BF1224" s="623"/>
      <c r="BG1224" s="623"/>
      <c r="BH1224" s="623"/>
      <c r="BI1224" s="623"/>
      <c r="BJ1224" s="623"/>
      <c r="BK1224" s="623"/>
      <c r="BL1224" s="623"/>
      <c r="BN1224" s="634"/>
    </row>
    <row r="1225" spans="1:66" s="638" customFormat="1" ht="12" customHeight="1">
      <c r="A1225" s="643">
        <v>23200282</v>
      </c>
      <c r="B1225" s="644" t="s">
        <v>4420</v>
      </c>
      <c r="C1225" s="634" t="s">
        <v>2406</v>
      </c>
      <c r="D1225" s="635" t="s">
        <v>3099</v>
      </c>
      <c r="E1225" s="635"/>
      <c r="F1225" s="634"/>
      <c r="G1225" s="635"/>
      <c r="H1225" s="1171">
        <v>-5587.44</v>
      </c>
      <c r="I1225" s="1171">
        <v>0</v>
      </c>
      <c r="J1225" s="1171">
        <v>0</v>
      </c>
      <c r="K1225" s="1171">
        <v>0</v>
      </c>
      <c r="L1225" s="1171">
        <v>0</v>
      </c>
      <c r="M1225" s="1171">
        <v>-10321.85</v>
      </c>
      <c r="N1225" s="1171">
        <v>-10587.76</v>
      </c>
      <c r="O1225" s="1171">
        <v>0</v>
      </c>
      <c r="P1225" s="1171">
        <v>0</v>
      </c>
      <c r="Q1225" s="1171">
        <v>0</v>
      </c>
      <c r="R1225" s="1171">
        <v>0</v>
      </c>
      <c r="S1225" s="1171">
        <v>-10857.08</v>
      </c>
      <c r="T1225" s="1171">
        <v>0</v>
      </c>
      <c r="U1225" s="567"/>
      <c r="V1225" s="567">
        <f t="shared" si="596"/>
        <v>-2880.0341666666668</v>
      </c>
      <c r="W1225" s="1084"/>
      <c r="X1225" s="1085"/>
      <c r="Y1225" s="591">
        <f t="shared" si="615"/>
        <v>0</v>
      </c>
      <c r="Z1225" s="899">
        <f t="shared" si="615"/>
        <v>0</v>
      </c>
      <c r="AA1225" s="899">
        <f t="shared" si="615"/>
        <v>0</v>
      </c>
      <c r="AB1225" s="1080">
        <f t="shared" si="610"/>
        <v>0</v>
      </c>
      <c r="AC1225" s="1079">
        <f t="shared" si="611"/>
        <v>0</v>
      </c>
      <c r="AD1225" s="899">
        <f t="shared" si="587"/>
        <v>0</v>
      </c>
      <c r="AE1225" s="903">
        <f t="shared" ref="AE1225:AE1292" si="616">IF($D1225=AE$5,$T1225,IF($D1225=AE$4, $T1225*$AK$2,0))</f>
        <v>0</v>
      </c>
      <c r="AF1225" s="1080">
        <f t="shared" ref="AF1225:AF1292" si="617">IF($D1225=AF$5,$T1225,IF($D1225=AF$4, $T1225*$AL$2,0))</f>
        <v>0</v>
      </c>
      <c r="AG1225" s="1081">
        <f t="shared" si="597"/>
        <v>0</v>
      </c>
      <c r="AH1225" s="1079">
        <f t="shared" si="603"/>
        <v>0</v>
      </c>
      <c r="AI1225" s="901">
        <f t="shared" si="605"/>
        <v>0</v>
      </c>
      <c r="AJ1225" s="899">
        <f t="shared" si="605"/>
        <v>-2880.0341666666668</v>
      </c>
      <c r="AK1225" s="899">
        <f t="shared" si="605"/>
        <v>0</v>
      </c>
      <c r="AL1225" s="1080">
        <f t="shared" si="612"/>
        <v>0</v>
      </c>
      <c r="AM1225" s="1079">
        <f t="shared" si="613"/>
        <v>0</v>
      </c>
      <c r="AN1225" s="899">
        <f t="shared" si="606"/>
        <v>0</v>
      </c>
      <c r="AO1225" s="899">
        <f t="shared" si="607"/>
        <v>0</v>
      </c>
      <c r="AP1225" s="899">
        <f t="shared" si="614"/>
        <v>0</v>
      </c>
      <c r="AQ1225" s="1081">
        <f t="shared" si="595"/>
        <v>0</v>
      </c>
      <c r="AR1225" s="1079">
        <f t="shared" si="608"/>
        <v>0</v>
      </c>
      <c r="AS1225" s="153"/>
      <c r="AT1225" s="1082" t="s">
        <v>2783</v>
      </c>
      <c r="AU1225" s="1126"/>
      <c r="AV1225" s="1083" t="str">
        <f t="shared" si="609"/>
        <v>CA</v>
      </c>
      <c r="AW1225" s="1083" t="str">
        <f t="shared" si="609"/>
        <v>CL</v>
      </c>
      <c r="AX1225" s="1083" t="str">
        <f t="shared" si="609"/>
        <v>AIC</v>
      </c>
      <c r="AY1225" s="1083" t="str">
        <f t="shared" si="598"/>
        <v>ERB</v>
      </c>
      <c r="AZ1225" s="1083" t="str">
        <f t="shared" si="598"/>
        <v>GRB</v>
      </c>
      <c r="BA1225" s="1083" t="str">
        <f t="shared" si="598"/>
        <v>Non-Op</v>
      </c>
      <c r="BC1225" s="623"/>
      <c r="BD1225" s="623"/>
      <c r="BF1225" s="623"/>
      <c r="BG1225" s="623"/>
      <c r="BH1225" s="623"/>
      <c r="BI1225" s="623"/>
      <c r="BJ1225" s="623"/>
      <c r="BK1225" s="623"/>
      <c r="BL1225" s="623"/>
      <c r="BN1225" s="634"/>
    </row>
    <row r="1226" spans="1:66" s="638" customFormat="1" ht="12" customHeight="1">
      <c r="A1226" s="643">
        <v>23200333</v>
      </c>
      <c r="B1226" s="644" t="s">
        <v>4421</v>
      </c>
      <c r="C1226" s="634" t="s">
        <v>2407</v>
      </c>
      <c r="D1226" s="635" t="s">
        <v>3099</v>
      </c>
      <c r="E1226" s="635"/>
      <c r="F1226" s="634"/>
      <c r="G1226" s="635"/>
      <c r="H1226" s="1168">
        <v>-13673258.91</v>
      </c>
      <c r="I1226" s="1168">
        <v>-14321107.449999999</v>
      </c>
      <c r="J1226" s="1168">
        <v>-15011760.619999999</v>
      </c>
      <c r="K1226" s="1168">
        <v>-16308576</v>
      </c>
      <c r="L1226" s="1168">
        <v>-17888088.870000001</v>
      </c>
      <c r="M1226" s="1168">
        <v>-18576466.399999999</v>
      </c>
      <c r="N1226" s="1168">
        <v>-19129694.66</v>
      </c>
      <c r="O1226" s="1168">
        <v>-18432310.539999999</v>
      </c>
      <c r="P1226" s="1168">
        <v>-17901015.579999998</v>
      </c>
      <c r="Q1226" s="1168">
        <v>-17913944.390000001</v>
      </c>
      <c r="R1226" s="1168">
        <v>-18198934.710000001</v>
      </c>
      <c r="S1226" s="1168">
        <v>-18541251.440000001</v>
      </c>
      <c r="T1226" s="1168">
        <v>-17864611.760000002</v>
      </c>
      <c r="U1226" s="567"/>
      <c r="V1226" s="567">
        <f t="shared" si="596"/>
        <v>-17332673.832916666</v>
      </c>
      <c r="W1226" s="1084"/>
      <c r="X1226" s="1085"/>
      <c r="Y1226" s="591">
        <f t="shared" si="615"/>
        <v>0</v>
      </c>
      <c r="Z1226" s="899">
        <f t="shared" si="615"/>
        <v>-17864611.760000002</v>
      </c>
      <c r="AA1226" s="899">
        <f t="shared" si="615"/>
        <v>0</v>
      </c>
      <c r="AB1226" s="1080">
        <f t="shared" si="610"/>
        <v>0</v>
      </c>
      <c r="AC1226" s="1079">
        <f t="shared" si="611"/>
        <v>0</v>
      </c>
      <c r="AD1226" s="899">
        <f t="shared" si="587"/>
        <v>0</v>
      </c>
      <c r="AE1226" s="903">
        <f t="shared" si="616"/>
        <v>0</v>
      </c>
      <c r="AF1226" s="1080">
        <f t="shared" si="617"/>
        <v>0</v>
      </c>
      <c r="AG1226" s="1081">
        <f t="shared" si="597"/>
        <v>0</v>
      </c>
      <c r="AH1226" s="1079">
        <f t="shared" si="603"/>
        <v>0</v>
      </c>
      <c r="AI1226" s="901">
        <f t="shared" si="605"/>
        <v>0</v>
      </c>
      <c r="AJ1226" s="899">
        <f t="shared" si="605"/>
        <v>-17332673.832916666</v>
      </c>
      <c r="AK1226" s="899">
        <f t="shared" si="605"/>
        <v>0</v>
      </c>
      <c r="AL1226" s="1080">
        <f t="shared" si="612"/>
        <v>0</v>
      </c>
      <c r="AM1226" s="1079">
        <f t="shared" si="613"/>
        <v>0</v>
      </c>
      <c r="AN1226" s="899">
        <f t="shared" si="606"/>
        <v>0</v>
      </c>
      <c r="AO1226" s="899">
        <f t="shared" si="607"/>
        <v>0</v>
      </c>
      <c r="AP1226" s="899">
        <f t="shared" si="614"/>
        <v>0</v>
      </c>
      <c r="AQ1226" s="1081">
        <f t="shared" si="595"/>
        <v>0</v>
      </c>
      <c r="AR1226" s="1079">
        <f t="shared" si="608"/>
        <v>0</v>
      </c>
      <c r="AS1226" s="153"/>
      <c r="AT1226" s="1082"/>
      <c r="AU1226" s="1126"/>
      <c r="AV1226" s="1083" t="str">
        <f t="shared" si="609"/>
        <v>CA</v>
      </c>
      <c r="AW1226" s="1083" t="str">
        <f t="shared" si="609"/>
        <v>CL</v>
      </c>
      <c r="AX1226" s="1083" t="str">
        <f t="shared" si="609"/>
        <v>AIC</v>
      </c>
      <c r="AY1226" s="1083" t="str">
        <f t="shared" si="598"/>
        <v>ERB</v>
      </c>
      <c r="AZ1226" s="1083" t="str">
        <f t="shared" si="598"/>
        <v>GRB</v>
      </c>
      <c r="BA1226" s="1083" t="str">
        <f t="shared" si="598"/>
        <v>Non-Op</v>
      </c>
      <c r="BC1226" s="623"/>
      <c r="BD1226" s="623"/>
      <c r="BF1226" s="623"/>
      <c r="BG1226" s="623"/>
      <c r="BH1226" s="623"/>
      <c r="BI1226" s="623"/>
      <c r="BJ1226" s="623"/>
      <c r="BK1226" s="623"/>
      <c r="BL1226" s="623"/>
      <c r="BN1226" s="634"/>
    </row>
    <row r="1227" spans="1:66" s="638" customFormat="1" ht="12" customHeight="1">
      <c r="A1227" s="643">
        <v>23200481</v>
      </c>
      <c r="B1227" s="644" t="s">
        <v>4422</v>
      </c>
      <c r="C1227" s="635" t="s">
        <v>2408</v>
      </c>
      <c r="D1227" s="635" t="s">
        <v>1384</v>
      </c>
      <c r="E1227" s="635"/>
      <c r="F1227" s="981">
        <v>43070</v>
      </c>
      <c r="G1227" s="635"/>
      <c r="H1227" s="1168">
        <v>0</v>
      </c>
      <c r="I1227" s="1168">
        <v>0</v>
      </c>
      <c r="J1227" s="1168">
        <v>0</v>
      </c>
      <c r="K1227" s="1168">
        <v>0</v>
      </c>
      <c r="L1227" s="1168">
        <v>0</v>
      </c>
      <c r="M1227" s="1168">
        <v>0</v>
      </c>
      <c r="N1227" s="1168">
        <v>0</v>
      </c>
      <c r="O1227" s="1168">
        <v>0</v>
      </c>
      <c r="P1227" s="1168">
        <v>0</v>
      </c>
      <c r="Q1227" s="1168">
        <v>0</v>
      </c>
      <c r="R1227" s="1168">
        <v>0</v>
      </c>
      <c r="S1227" s="1168">
        <v>0</v>
      </c>
      <c r="T1227" s="1168">
        <v>0</v>
      </c>
      <c r="U1227" s="567"/>
      <c r="V1227" s="569">
        <f t="shared" si="596"/>
        <v>0</v>
      </c>
      <c r="W1227" s="1090"/>
      <c r="X1227" s="1091"/>
      <c r="Y1227" s="591">
        <f t="shared" si="615"/>
        <v>0</v>
      </c>
      <c r="Z1227" s="899">
        <f t="shared" si="615"/>
        <v>0</v>
      </c>
      <c r="AA1227" s="899">
        <f t="shared" si="615"/>
        <v>0</v>
      </c>
      <c r="AB1227" s="1080">
        <f t="shared" si="610"/>
        <v>0</v>
      </c>
      <c r="AC1227" s="1079">
        <f t="shared" si="611"/>
        <v>0</v>
      </c>
      <c r="AD1227" s="899">
        <f t="shared" si="587"/>
        <v>0</v>
      </c>
      <c r="AE1227" s="903">
        <f t="shared" si="616"/>
        <v>0</v>
      </c>
      <c r="AF1227" s="1080">
        <f t="shared" si="617"/>
        <v>0</v>
      </c>
      <c r="AG1227" s="1081">
        <f t="shared" si="597"/>
        <v>0</v>
      </c>
      <c r="AH1227" s="1079">
        <f t="shared" si="603"/>
        <v>0</v>
      </c>
      <c r="AI1227" s="901">
        <f t="shared" si="605"/>
        <v>0</v>
      </c>
      <c r="AJ1227" s="899">
        <f t="shared" si="605"/>
        <v>0</v>
      </c>
      <c r="AK1227" s="899">
        <f t="shared" si="605"/>
        <v>0</v>
      </c>
      <c r="AL1227" s="1080">
        <f t="shared" si="612"/>
        <v>0</v>
      </c>
      <c r="AM1227" s="1079">
        <f t="shared" si="613"/>
        <v>0</v>
      </c>
      <c r="AN1227" s="899">
        <f t="shared" si="606"/>
        <v>0</v>
      </c>
      <c r="AO1227" s="899">
        <f t="shared" si="607"/>
        <v>0</v>
      </c>
      <c r="AP1227" s="899">
        <f t="shared" si="614"/>
        <v>0</v>
      </c>
      <c r="AQ1227" s="1081">
        <f t="shared" si="595"/>
        <v>0</v>
      </c>
      <c r="AR1227" s="1079">
        <f t="shared" si="608"/>
        <v>0</v>
      </c>
      <c r="AS1227" s="153"/>
      <c r="AT1227" s="1082"/>
      <c r="AU1227" s="1126"/>
      <c r="AV1227" s="1083" t="str">
        <f t="shared" si="609"/>
        <v>CA</v>
      </c>
      <c r="AW1227" s="1083" t="str">
        <f t="shared" si="609"/>
        <v>CL</v>
      </c>
      <c r="AX1227" s="1083" t="str">
        <f t="shared" si="609"/>
        <v>AIC</v>
      </c>
      <c r="AY1227" s="1083" t="str">
        <f t="shared" si="598"/>
        <v>ERB</v>
      </c>
      <c r="AZ1227" s="1083" t="str">
        <f t="shared" si="598"/>
        <v>GRB</v>
      </c>
      <c r="BA1227" s="1083" t="str">
        <f t="shared" si="598"/>
        <v>Non-Op</v>
      </c>
      <c r="BC1227" s="623"/>
      <c r="BD1227" s="623"/>
      <c r="BF1227" s="623"/>
      <c r="BG1227" s="623"/>
      <c r="BH1227" s="623"/>
      <c r="BI1227" s="623"/>
      <c r="BJ1227" s="623"/>
      <c r="BK1227" s="623"/>
      <c r="BL1227" s="623"/>
      <c r="BN1227" s="634"/>
    </row>
    <row r="1228" spans="1:66" s="638" customFormat="1" ht="12" customHeight="1">
      <c r="A1228" s="643">
        <v>23200483</v>
      </c>
      <c r="B1228" s="644" t="s">
        <v>4423</v>
      </c>
      <c r="C1228" s="635" t="s">
        <v>2409</v>
      </c>
      <c r="D1228" s="635" t="s">
        <v>3099</v>
      </c>
      <c r="E1228" s="635"/>
      <c r="F1228" s="635"/>
      <c r="G1228" s="635"/>
      <c r="H1228" s="1169">
        <v>-23833017.100000001</v>
      </c>
      <c r="I1228" s="1169">
        <v>-26170453.52</v>
      </c>
      <c r="J1228" s="1169">
        <v>-28462060.969999999</v>
      </c>
      <c r="K1228" s="1169">
        <v>-4779790.04</v>
      </c>
      <c r="L1228" s="1169">
        <v>-5135757.95</v>
      </c>
      <c r="M1228" s="1169">
        <v>-6530170.2699999996</v>
      </c>
      <c r="N1228" s="1169">
        <v>-9486178.1300000008</v>
      </c>
      <c r="O1228" s="1169">
        <v>-8642467.4399999995</v>
      </c>
      <c r="P1228" s="1169">
        <v>-9204116.4900000002</v>
      </c>
      <c r="Q1228" s="1169">
        <v>-10213151.460000001</v>
      </c>
      <c r="R1228" s="1169">
        <v>-11051267.720000001</v>
      </c>
      <c r="S1228" s="1169">
        <v>-12156394.51</v>
      </c>
      <c r="T1228" s="1169">
        <v>-13940113.25</v>
      </c>
      <c r="U1228" s="567"/>
      <c r="V1228" s="567">
        <f t="shared" si="596"/>
        <v>-12559864.472916665</v>
      </c>
      <c r="W1228" s="1084"/>
      <c r="X1228" s="1085"/>
      <c r="Y1228" s="591">
        <f t="shared" si="615"/>
        <v>0</v>
      </c>
      <c r="Z1228" s="899">
        <f t="shared" si="615"/>
        <v>-13940113.25</v>
      </c>
      <c r="AA1228" s="899">
        <f t="shared" si="615"/>
        <v>0</v>
      </c>
      <c r="AB1228" s="1080">
        <f t="shared" si="610"/>
        <v>0</v>
      </c>
      <c r="AC1228" s="1079">
        <f t="shared" si="611"/>
        <v>0</v>
      </c>
      <c r="AD1228" s="899">
        <f t="shared" si="587"/>
        <v>0</v>
      </c>
      <c r="AE1228" s="903">
        <f t="shared" si="616"/>
        <v>0</v>
      </c>
      <c r="AF1228" s="1080">
        <f t="shared" si="617"/>
        <v>0</v>
      </c>
      <c r="AG1228" s="1081">
        <f t="shared" si="597"/>
        <v>0</v>
      </c>
      <c r="AH1228" s="1079">
        <f t="shared" si="603"/>
        <v>0</v>
      </c>
      <c r="AI1228" s="901">
        <f t="shared" si="605"/>
        <v>0</v>
      </c>
      <c r="AJ1228" s="899">
        <f t="shared" si="605"/>
        <v>-12559864.472916665</v>
      </c>
      <c r="AK1228" s="899">
        <f t="shared" si="605"/>
        <v>0</v>
      </c>
      <c r="AL1228" s="1080">
        <f t="shared" si="612"/>
        <v>0</v>
      </c>
      <c r="AM1228" s="1079">
        <f t="shared" si="613"/>
        <v>0</v>
      </c>
      <c r="AN1228" s="899">
        <f t="shared" si="606"/>
        <v>0</v>
      </c>
      <c r="AO1228" s="899">
        <f t="shared" si="607"/>
        <v>0</v>
      </c>
      <c r="AP1228" s="899">
        <f t="shared" si="614"/>
        <v>0</v>
      </c>
      <c r="AQ1228" s="1081">
        <f t="shared" si="595"/>
        <v>0</v>
      </c>
      <c r="AR1228" s="1079">
        <f t="shared" si="608"/>
        <v>0</v>
      </c>
      <c r="AS1228" s="153"/>
      <c r="AT1228" s="1082"/>
      <c r="AU1228" s="1126"/>
      <c r="AV1228" s="1083" t="str">
        <f t="shared" si="609"/>
        <v>CA</v>
      </c>
      <c r="AW1228" s="1083" t="str">
        <f t="shared" si="609"/>
        <v>CL</v>
      </c>
      <c r="AX1228" s="1083" t="str">
        <f t="shared" si="609"/>
        <v>AIC</v>
      </c>
      <c r="AY1228" s="1083" t="str">
        <f t="shared" si="598"/>
        <v>ERB</v>
      </c>
      <c r="AZ1228" s="1083" t="str">
        <f t="shared" si="598"/>
        <v>GRB</v>
      </c>
      <c r="BA1228" s="1083" t="str">
        <f t="shared" si="598"/>
        <v>Non-Op</v>
      </c>
      <c r="BC1228" s="623"/>
      <c r="BD1228" s="623"/>
      <c r="BF1228" s="623"/>
      <c r="BG1228" s="623"/>
      <c r="BH1228" s="623"/>
      <c r="BI1228" s="623"/>
      <c r="BJ1228" s="623"/>
      <c r="BK1228" s="623"/>
      <c r="BL1228" s="623"/>
      <c r="BN1228" s="634"/>
    </row>
    <row r="1229" spans="1:66" s="638" customFormat="1" ht="12" customHeight="1">
      <c r="A1229" s="643">
        <v>23200493</v>
      </c>
      <c r="B1229" s="644" t="s">
        <v>4424</v>
      </c>
      <c r="C1229" s="635" t="s">
        <v>2410</v>
      </c>
      <c r="D1229" s="635" t="s">
        <v>3099</v>
      </c>
      <c r="E1229" s="635"/>
      <c r="F1229" s="635"/>
      <c r="G1229" s="635"/>
      <c r="H1229" s="1168">
        <v>-81971.06</v>
      </c>
      <c r="I1229" s="1168">
        <v>-34531.78</v>
      </c>
      <c r="J1229" s="1168">
        <v>-28738.639999999999</v>
      </c>
      <c r="K1229" s="1168">
        <v>-51242.7</v>
      </c>
      <c r="L1229" s="1168">
        <v>-43797.53</v>
      </c>
      <c r="M1229" s="1168">
        <v>-65545.63</v>
      </c>
      <c r="N1229" s="1168">
        <v>-30667.55</v>
      </c>
      <c r="O1229" s="1168">
        <v>-16195.31</v>
      </c>
      <c r="P1229" s="1168">
        <v>-5989.36</v>
      </c>
      <c r="Q1229" s="1168">
        <v>-7549.87</v>
      </c>
      <c r="R1229" s="1168">
        <v>-32924.89</v>
      </c>
      <c r="S1229" s="1168">
        <v>-22903.69</v>
      </c>
      <c r="T1229" s="1168">
        <v>-6665.05</v>
      </c>
      <c r="U1229" s="567"/>
      <c r="V1229" s="567">
        <f t="shared" si="596"/>
        <v>-32033.750416666666</v>
      </c>
      <c r="W1229" s="1084"/>
      <c r="X1229" s="1085"/>
      <c r="Y1229" s="591">
        <f t="shared" si="615"/>
        <v>0</v>
      </c>
      <c r="Z1229" s="899">
        <f t="shared" si="615"/>
        <v>-6665.05</v>
      </c>
      <c r="AA1229" s="899">
        <f t="shared" si="615"/>
        <v>0</v>
      </c>
      <c r="AB1229" s="1080">
        <f t="shared" si="610"/>
        <v>0</v>
      </c>
      <c r="AC1229" s="1079">
        <f t="shared" si="611"/>
        <v>0</v>
      </c>
      <c r="AD1229" s="899">
        <f t="shared" si="587"/>
        <v>0</v>
      </c>
      <c r="AE1229" s="903">
        <f t="shared" si="616"/>
        <v>0</v>
      </c>
      <c r="AF1229" s="1080">
        <f t="shared" si="617"/>
        <v>0</v>
      </c>
      <c r="AG1229" s="1081">
        <f t="shared" si="597"/>
        <v>0</v>
      </c>
      <c r="AH1229" s="1079">
        <f t="shared" si="603"/>
        <v>0</v>
      </c>
      <c r="AI1229" s="901">
        <f t="shared" si="605"/>
        <v>0</v>
      </c>
      <c r="AJ1229" s="899">
        <f t="shared" si="605"/>
        <v>-32033.750416666666</v>
      </c>
      <c r="AK1229" s="899">
        <f t="shared" si="605"/>
        <v>0</v>
      </c>
      <c r="AL1229" s="1080">
        <f t="shared" si="612"/>
        <v>0</v>
      </c>
      <c r="AM1229" s="1079">
        <f t="shared" si="613"/>
        <v>0</v>
      </c>
      <c r="AN1229" s="899">
        <f t="shared" si="606"/>
        <v>0</v>
      </c>
      <c r="AO1229" s="899">
        <f t="shared" si="607"/>
        <v>0</v>
      </c>
      <c r="AP1229" s="899">
        <f t="shared" si="614"/>
        <v>0</v>
      </c>
      <c r="AQ1229" s="1081">
        <f t="shared" si="595"/>
        <v>0</v>
      </c>
      <c r="AR1229" s="1079">
        <f t="shared" si="608"/>
        <v>0</v>
      </c>
      <c r="AS1229" s="153"/>
      <c r="AT1229" s="1082"/>
      <c r="AU1229" s="1126"/>
      <c r="AV1229" s="1083" t="str">
        <f t="shared" si="609"/>
        <v>CA</v>
      </c>
      <c r="AW1229" s="1083" t="str">
        <f t="shared" si="609"/>
        <v>CL</v>
      </c>
      <c r="AX1229" s="1083" t="str">
        <f t="shared" si="609"/>
        <v>AIC</v>
      </c>
      <c r="AY1229" s="1083" t="str">
        <f t="shared" si="598"/>
        <v>ERB</v>
      </c>
      <c r="AZ1229" s="1083" t="str">
        <f t="shared" si="598"/>
        <v>GRB</v>
      </c>
      <c r="BA1229" s="1083" t="str">
        <f t="shared" si="598"/>
        <v>Non-Op</v>
      </c>
      <c r="BC1229" s="623"/>
      <c r="BD1229" s="623"/>
      <c r="BF1229" s="623"/>
      <c r="BG1229" s="623"/>
      <c r="BH1229" s="623"/>
      <c r="BI1229" s="623"/>
      <c r="BJ1229" s="623"/>
      <c r="BK1229" s="623"/>
      <c r="BL1229" s="623"/>
      <c r="BN1229" s="634"/>
    </row>
    <row r="1230" spans="1:66" s="638" customFormat="1" ht="12" customHeight="1">
      <c r="A1230" s="643">
        <v>23200543</v>
      </c>
      <c r="B1230" s="644" t="s">
        <v>4425</v>
      </c>
      <c r="C1230" s="635" t="s">
        <v>2411</v>
      </c>
      <c r="D1230" s="635" t="s">
        <v>3099</v>
      </c>
      <c r="E1230" s="635"/>
      <c r="F1230" s="635"/>
      <c r="G1230" s="635"/>
      <c r="H1230" s="1168">
        <v>-82474572.340000004</v>
      </c>
      <c r="I1230" s="1168">
        <v>-79057066.890000001</v>
      </c>
      <c r="J1230" s="1168">
        <v>-85232193.090000004</v>
      </c>
      <c r="K1230" s="1168">
        <v>-78423482.989999995</v>
      </c>
      <c r="L1230" s="1168">
        <v>-66458793.020000003</v>
      </c>
      <c r="M1230" s="1168">
        <v>-70791333.799999997</v>
      </c>
      <c r="N1230" s="1168">
        <v>-83018178.609999999</v>
      </c>
      <c r="O1230" s="1168">
        <v>-71931221.390000001</v>
      </c>
      <c r="P1230" s="1168">
        <v>-72240849.459999993</v>
      </c>
      <c r="Q1230" s="1168">
        <v>-76440225.219999999</v>
      </c>
      <c r="R1230" s="1168">
        <v>-65044362.789999999</v>
      </c>
      <c r="S1230" s="1168">
        <v>-70487403.390000001</v>
      </c>
      <c r="T1230" s="1168">
        <v>-74979311.75</v>
      </c>
      <c r="U1230" s="567"/>
      <c r="V1230" s="908">
        <f t="shared" si="596"/>
        <v>-74821004.391249999</v>
      </c>
      <c r="W1230" s="1086"/>
      <c r="X1230" s="1087"/>
      <c r="Y1230" s="591">
        <f t="shared" si="615"/>
        <v>0</v>
      </c>
      <c r="Z1230" s="899">
        <f t="shared" si="615"/>
        <v>-74979311.75</v>
      </c>
      <c r="AA1230" s="899">
        <f t="shared" si="615"/>
        <v>0</v>
      </c>
      <c r="AB1230" s="1080">
        <f t="shared" si="610"/>
        <v>0</v>
      </c>
      <c r="AC1230" s="1079">
        <f t="shared" si="611"/>
        <v>0</v>
      </c>
      <c r="AD1230" s="899">
        <f t="shared" si="587"/>
        <v>0</v>
      </c>
      <c r="AE1230" s="903">
        <f t="shared" si="616"/>
        <v>0</v>
      </c>
      <c r="AF1230" s="1080">
        <f t="shared" si="617"/>
        <v>0</v>
      </c>
      <c r="AG1230" s="1081">
        <f t="shared" si="597"/>
        <v>0</v>
      </c>
      <c r="AH1230" s="1079">
        <f t="shared" si="603"/>
        <v>0</v>
      </c>
      <c r="AI1230" s="901">
        <f t="shared" si="605"/>
        <v>0</v>
      </c>
      <c r="AJ1230" s="899">
        <f t="shared" si="605"/>
        <v>-74821004.391249999</v>
      </c>
      <c r="AK1230" s="899">
        <f t="shared" si="605"/>
        <v>0</v>
      </c>
      <c r="AL1230" s="1080">
        <f t="shared" si="612"/>
        <v>0</v>
      </c>
      <c r="AM1230" s="1079">
        <f t="shared" si="613"/>
        <v>0</v>
      </c>
      <c r="AN1230" s="899">
        <f t="shared" si="606"/>
        <v>0</v>
      </c>
      <c r="AO1230" s="899">
        <f t="shared" si="607"/>
        <v>0</v>
      </c>
      <c r="AP1230" s="899">
        <f t="shared" si="614"/>
        <v>0</v>
      </c>
      <c r="AQ1230" s="1081">
        <f t="shared" si="595"/>
        <v>0</v>
      </c>
      <c r="AR1230" s="1079">
        <f t="shared" si="608"/>
        <v>0</v>
      </c>
      <c r="AS1230" s="153"/>
      <c r="AT1230" s="1082"/>
      <c r="AU1230" s="1126"/>
      <c r="AV1230" s="1083" t="str">
        <f t="shared" si="609"/>
        <v>CA</v>
      </c>
      <c r="AW1230" s="1083" t="str">
        <f t="shared" si="609"/>
        <v>CL</v>
      </c>
      <c r="AX1230" s="1083" t="str">
        <f t="shared" si="609"/>
        <v>AIC</v>
      </c>
      <c r="AY1230" s="1083" t="str">
        <f t="shared" si="598"/>
        <v>ERB</v>
      </c>
      <c r="AZ1230" s="1083" t="str">
        <f t="shared" si="598"/>
        <v>GRB</v>
      </c>
      <c r="BA1230" s="1083" t="str">
        <f t="shared" si="598"/>
        <v>Non-Op</v>
      </c>
      <c r="BC1230" s="623"/>
      <c r="BD1230" s="623"/>
      <c r="BF1230" s="623"/>
      <c r="BG1230" s="623"/>
      <c r="BH1230" s="623"/>
      <c r="BI1230" s="623"/>
      <c r="BJ1230" s="623"/>
      <c r="BK1230" s="623"/>
      <c r="BL1230" s="623"/>
      <c r="BN1230" s="634"/>
    </row>
    <row r="1231" spans="1:66" s="638" customFormat="1" ht="12" customHeight="1">
      <c r="A1231" s="643">
        <v>23200643</v>
      </c>
      <c r="B1231" s="644" t="s">
        <v>4426</v>
      </c>
      <c r="C1231" s="634" t="s">
        <v>2412</v>
      </c>
      <c r="D1231" s="635" t="s">
        <v>3099</v>
      </c>
      <c r="E1231" s="635"/>
      <c r="F1231" s="634"/>
      <c r="G1231" s="635"/>
      <c r="H1231" s="1168">
        <v>-8638038.4199999999</v>
      </c>
      <c r="I1231" s="1168">
        <v>-9483560.2400000002</v>
      </c>
      <c r="J1231" s="1168">
        <v>-8803734.2799999993</v>
      </c>
      <c r="K1231" s="1168">
        <v>-9759586.9100000001</v>
      </c>
      <c r="L1231" s="1168">
        <v>-9723864.1699999999</v>
      </c>
      <c r="M1231" s="1168">
        <v>-8051557.2000000002</v>
      </c>
      <c r="N1231" s="1168">
        <v>-8764744.6199999992</v>
      </c>
      <c r="O1231" s="1168">
        <v>-10070510.119999999</v>
      </c>
      <c r="P1231" s="1168">
        <v>-9480036.6099999994</v>
      </c>
      <c r="Q1231" s="1168">
        <v>-9767988.2100000009</v>
      </c>
      <c r="R1231" s="1168">
        <v>-10607424.369999999</v>
      </c>
      <c r="S1231" s="1168">
        <v>-8687335.7799999993</v>
      </c>
      <c r="T1231" s="1168">
        <v>-9565763.6400000006</v>
      </c>
      <c r="U1231" s="567"/>
      <c r="V1231" s="567">
        <f t="shared" si="596"/>
        <v>-9358520.2950000018</v>
      </c>
      <c r="W1231" s="1084"/>
      <c r="X1231" s="1085"/>
      <c r="Y1231" s="591">
        <f t="shared" si="615"/>
        <v>0</v>
      </c>
      <c r="Z1231" s="899">
        <f t="shared" si="615"/>
        <v>-9565763.6400000006</v>
      </c>
      <c r="AA1231" s="899">
        <f t="shared" si="615"/>
        <v>0</v>
      </c>
      <c r="AB1231" s="1080">
        <f t="shared" si="610"/>
        <v>0</v>
      </c>
      <c r="AC1231" s="1079">
        <f t="shared" si="611"/>
        <v>0</v>
      </c>
      <c r="AD1231" s="899">
        <f t="shared" si="587"/>
        <v>0</v>
      </c>
      <c r="AE1231" s="903">
        <f t="shared" si="616"/>
        <v>0</v>
      </c>
      <c r="AF1231" s="1080">
        <f t="shared" si="617"/>
        <v>0</v>
      </c>
      <c r="AG1231" s="1081">
        <f t="shared" si="597"/>
        <v>0</v>
      </c>
      <c r="AH1231" s="1079">
        <f t="shared" si="603"/>
        <v>0</v>
      </c>
      <c r="AI1231" s="901">
        <f t="shared" si="605"/>
        <v>0</v>
      </c>
      <c r="AJ1231" s="899">
        <f t="shared" si="605"/>
        <v>-9358520.2950000018</v>
      </c>
      <c r="AK1231" s="899">
        <f t="shared" si="605"/>
        <v>0</v>
      </c>
      <c r="AL1231" s="1080">
        <f t="shared" si="612"/>
        <v>0</v>
      </c>
      <c r="AM1231" s="1079">
        <f t="shared" si="613"/>
        <v>0</v>
      </c>
      <c r="AN1231" s="899">
        <f t="shared" si="606"/>
        <v>0</v>
      </c>
      <c r="AO1231" s="899">
        <f t="shared" si="607"/>
        <v>0</v>
      </c>
      <c r="AP1231" s="899">
        <f t="shared" si="614"/>
        <v>0</v>
      </c>
      <c r="AQ1231" s="1081">
        <f t="shared" si="595"/>
        <v>0</v>
      </c>
      <c r="AR1231" s="1079">
        <f t="shared" si="608"/>
        <v>0</v>
      </c>
      <c r="AS1231" s="153"/>
      <c r="AT1231" s="1082"/>
      <c r="AU1231" s="1126"/>
      <c r="AV1231" s="1083" t="str">
        <f t="shared" si="609"/>
        <v>CA</v>
      </c>
      <c r="AW1231" s="1083" t="str">
        <f t="shared" si="609"/>
        <v>CL</v>
      </c>
      <c r="AX1231" s="1083" t="str">
        <f t="shared" si="609"/>
        <v>AIC</v>
      </c>
      <c r="AY1231" s="1083" t="str">
        <f t="shared" si="598"/>
        <v>ERB</v>
      </c>
      <c r="AZ1231" s="1083" t="str">
        <f t="shared" si="598"/>
        <v>GRB</v>
      </c>
      <c r="BA1231" s="1083" t="str">
        <f t="shared" si="598"/>
        <v>Non-Op</v>
      </c>
      <c r="BC1231" s="623"/>
      <c r="BD1231" s="623"/>
      <c r="BF1231" s="623"/>
      <c r="BG1231" s="623"/>
      <c r="BH1231" s="623"/>
      <c r="BI1231" s="623"/>
      <c r="BJ1231" s="623"/>
      <c r="BK1231" s="623"/>
      <c r="BL1231" s="623"/>
      <c r="BN1231" s="634"/>
    </row>
    <row r="1232" spans="1:66" s="638" customFormat="1" ht="12" customHeight="1">
      <c r="A1232" s="643">
        <v>23200653</v>
      </c>
      <c r="B1232" s="644" t="s">
        <v>4427</v>
      </c>
      <c r="C1232" s="635" t="s">
        <v>2413</v>
      </c>
      <c r="D1232" s="635" t="s">
        <v>3099</v>
      </c>
      <c r="E1232" s="635"/>
      <c r="F1232" s="635"/>
      <c r="G1232" s="635"/>
      <c r="H1232" s="1168">
        <v>-561321.71</v>
      </c>
      <c r="I1232" s="1168">
        <v>-1518181.29</v>
      </c>
      <c r="J1232" s="1168">
        <v>-1560063.33</v>
      </c>
      <c r="K1232" s="1168">
        <v>-2003970.28</v>
      </c>
      <c r="L1232" s="1168">
        <v>-2577478.4</v>
      </c>
      <c r="M1232" s="1168">
        <v>0</v>
      </c>
      <c r="N1232" s="1168">
        <v>-548583.06999999995</v>
      </c>
      <c r="O1232" s="1168">
        <v>-1551634.99</v>
      </c>
      <c r="P1232" s="1168">
        <v>-2028123.27</v>
      </c>
      <c r="Q1232" s="1168">
        <v>-2693819.4</v>
      </c>
      <c r="R1232" s="1168">
        <v>-3441771.14</v>
      </c>
      <c r="S1232" s="1168">
        <v>-265590.53999999998</v>
      </c>
      <c r="T1232" s="1168">
        <v>-1159093.6000000001</v>
      </c>
      <c r="U1232" s="567"/>
      <c r="V1232" s="567">
        <f t="shared" si="596"/>
        <v>-1587451.9470833335</v>
      </c>
      <c r="W1232" s="1084"/>
      <c r="X1232" s="1085"/>
      <c r="Y1232" s="591">
        <f t="shared" si="615"/>
        <v>0</v>
      </c>
      <c r="Z1232" s="899">
        <f t="shared" si="615"/>
        <v>-1159093.6000000001</v>
      </c>
      <c r="AA1232" s="899">
        <f t="shared" si="615"/>
        <v>0</v>
      </c>
      <c r="AB1232" s="1080">
        <f t="shared" si="610"/>
        <v>0</v>
      </c>
      <c r="AC1232" s="1079">
        <f t="shared" si="611"/>
        <v>0</v>
      </c>
      <c r="AD1232" s="899">
        <f t="shared" si="587"/>
        <v>0</v>
      </c>
      <c r="AE1232" s="903">
        <f t="shared" si="616"/>
        <v>0</v>
      </c>
      <c r="AF1232" s="1080">
        <f t="shared" si="617"/>
        <v>0</v>
      </c>
      <c r="AG1232" s="1081">
        <f t="shared" si="597"/>
        <v>0</v>
      </c>
      <c r="AH1232" s="1079">
        <f t="shared" si="603"/>
        <v>0</v>
      </c>
      <c r="AI1232" s="901">
        <f t="shared" si="605"/>
        <v>0</v>
      </c>
      <c r="AJ1232" s="899">
        <f t="shared" si="605"/>
        <v>-1587451.9470833335</v>
      </c>
      <c r="AK1232" s="899">
        <f t="shared" si="605"/>
        <v>0</v>
      </c>
      <c r="AL1232" s="1080">
        <f t="shared" si="612"/>
        <v>0</v>
      </c>
      <c r="AM1232" s="1079">
        <f t="shared" si="613"/>
        <v>0</v>
      </c>
      <c r="AN1232" s="899">
        <f t="shared" si="606"/>
        <v>0</v>
      </c>
      <c r="AO1232" s="899">
        <f t="shared" si="607"/>
        <v>0</v>
      </c>
      <c r="AP1232" s="899">
        <f t="shared" si="614"/>
        <v>0</v>
      </c>
      <c r="AQ1232" s="1081">
        <f t="shared" si="595"/>
        <v>0</v>
      </c>
      <c r="AR1232" s="1079">
        <f t="shared" si="608"/>
        <v>0</v>
      </c>
      <c r="AS1232" s="153"/>
      <c r="AT1232" s="1082"/>
      <c r="AU1232" s="1126"/>
      <c r="AV1232" s="1083" t="str">
        <f t="shared" si="609"/>
        <v>CA</v>
      </c>
      <c r="AW1232" s="1083" t="str">
        <f t="shared" si="609"/>
        <v>CL</v>
      </c>
      <c r="AX1232" s="1083" t="str">
        <f t="shared" si="609"/>
        <v>AIC</v>
      </c>
      <c r="AY1232" s="1083" t="str">
        <f t="shared" si="598"/>
        <v>ERB</v>
      </c>
      <c r="AZ1232" s="1083" t="str">
        <f t="shared" si="598"/>
        <v>GRB</v>
      </c>
      <c r="BA1232" s="1083" t="str">
        <f t="shared" si="598"/>
        <v>Non-Op</v>
      </c>
      <c r="BC1232" s="623"/>
      <c r="BD1232" s="623"/>
      <c r="BF1232" s="623"/>
      <c r="BG1232" s="623"/>
      <c r="BH1232" s="623"/>
      <c r="BI1232" s="623"/>
      <c r="BJ1232" s="623"/>
      <c r="BK1232" s="623"/>
      <c r="BL1232" s="623"/>
      <c r="BN1232" s="634"/>
    </row>
    <row r="1233" spans="1:66" s="638" customFormat="1" ht="12" customHeight="1">
      <c r="A1233" s="643">
        <v>23200683</v>
      </c>
      <c r="B1233" s="644" t="s">
        <v>4428</v>
      </c>
      <c r="C1233" s="634" t="s">
        <v>2414</v>
      </c>
      <c r="D1233" s="635" t="s">
        <v>3099</v>
      </c>
      <c r="E1233" s="635"/>
      <c r="F1233" s="634"/>
      <c r="G1233" s="635"/>
      <c r="H1233" s="1168">
        <v>0</v>
      </c>
      <c r="I1233" s="1168">
        <v>0</v>
      </c>
      <c r="J1233" s="1168">
        <v>0</v>
      </c>
      <c r="K1233" s="1168">
        <v>0</v>
      </c>
      <c r="L1233" s="1168">
        <v>0</v>
      </c>
      <c r="M1233" s="1168">
        <v>0</v>
      </c>
      <c r="N1233" s="1168">
        <v>0</v>
      </c>
      <c r="O1233" s="1168">
        <v>0</v>
      </c>
      <c r="P1233" s="1168">
        <v>0</v>
      </c>
      <c r="Q1233" s="1168">
        <v>0</v>
      </c>
      <c r="R1233" s="1168">
        <v>0</v>
      </c>
      <c r="S1233" s="1168">
        <v>0</v>
      </c>
      <c r="T1233" s="1168">
        <v>0</v>
      </c>
      <c r="U1233" s="567"/>
      <c r="V1233" s="567">
        <f t="shared" si="596"/>
        <v>0</v>
      </c>
      <c r="W1233" s="1084"/>
      <c r="X1233" s="1085"/>
      <c r="Y1233" s="591">
        <f t="shared" si="615"/>
        <v>0</v>
      </c>
      <c r="Z1233" s="899">
        <f t="shared" si="615"/>
        <v>0</v>
      </c>
      <c r="AA1233" s="899">
        <f t="shared" si="615"/>
        <v>0</v>
      </c>
      <c r="AB1233" s="1080">
        <f t="shared" si="610"/>
        <v>0</v>
      </c>
      <c r="AC1233" s="1079">
        <f t="shared" si="611"/>
        <v>0</v>
      </c>
      <c r="AD1233" s="899">
        <f t="shared" si="587"/>
        <v>0</v>
      </c>
      <c r="AE1233" s="903">
        <f t="shared" si="616"/>
        <v>0</v>
      </c>
      <c r="AF1233" s="1080">
        <f t="shared" si="617"/>
        <v>0</v>
      </c>
      <c r="AG1233" s="1081">
        <f t="shared" si="597"/>
        <v>0</v>
      </c>
      <c r="AH1233" s="1079">
        <f t="shared" si="603"/>
        <v>0</v>
      </c>
      <c r="AI1233" s="901">
        <f t="shared" si="605"/>
        <v>0</v>
      </c>
      <c r="AJ1233" s="899">
        <f t="shared" si="605"/>
        <v>0</v>
      </c>
      <c r="AK1233" s="899">
        <f t="shared" si="605"/>
        <v>0</v>
      </c>
      <c r="AL1233" s="1080">
        <f t="shared" si="612"/>
        <v>0</v>
      </c>
      <c r="AM1233" s="1079">
        <f t="shared" si="613"/>
        <v>0</v>
      </c>
      <c r="AN1233" s="899">
        <f t="shared" si="606"/>
        <v>0</v>
      </c>
      <c r="AO1233" s="899">
        <f t="shared" si="607"/>
        <v>0</v>
      </c>
      <c r="AP1233" s="899">
        <f t="shared" si="614"/>
        <v>0</v>
      </c>
      <c r="AQ1233" s="1081">
        <f t="shared" si="595"/>
        <v>0</v>
      </c>
      <c r="AR1233" s="1079">
        <f t="shared" si="608"/>
        <v>0</v>
      </c>
      <c r="AS1233" s="153"/>
      <c r="AT1233" s="1082"/>
      <c r="AU1233" s="1126"/>
      <c r="AV1233" s="1083" t="str">
        <f t="shared" si="609"/>
        <v>CA</v>
      </c>
      <c r="AW1233" s="1083" t="str">
        <f t="shared" si="609"/>
        <v>CL</v>
      </c>
      <c r="AX1233" s="1083" t="str">
        <f t="shared" si="609"/>
        <v>AIC</v>
      </c>
      <c r="AY1233" s="1083" t="str">
        <f t="shared" si="598"/>
        <v>ERB</v>
      </c>
      <c r="AZ1233" s="1083" t="str">
        <f t="shared" si="598"/>
        <v>GRB</v>
      </c>
      <c r="BA1233" s="1083" t="str">
        <f t="shared" si="598"/>
        <v>Non-Op</v>
      </c>
      <c r="BC1233" s="623"/>
      <c r="BD1233" s="623"/>
      <c r="BF1233" s="623"/>
      <c r="BG1233" s="623"/>
      <c r="BH1233" s="623"/>
      <c r="BI1233" s="623"/>
      <c r="BJ1233" s="623"/>
      <c r="BK1233" s="623"/>
      <c r="BL1233" s="623"/>
      <c r="BN1233" s="634"/>
    </row>
    <row r="1234" spans="1:66" s="638" customFormat="1" ht="12" customHeight="1">
      <c r="A1234" s="651">
        <v>23200693</v>
      </c>
      <c r="B1234" s="660" t="s">
        <v>4429</v>
      </c>
      <c r="C1234" s="639" t="s">
        <v>2415</v>
      </c>
      <c r="D1234" s="640" t="s">
        <v>3099</v>
      </c>
      <c r="E1234" s="640"/>
      <c r="F1234" s="639"/>
      <c r="G1234" s="640"/>
      <c r="H1234" s="1168">
        <v>-242457.61</v>
      </c>
      <c r="I1234" s="1168">
        <v>-367.8</v>
      </c>
      <c r="J1234" s="1168">
        <v>0.59</v>
      </c>
      <c r="K1234" s="1168">
        <v>-1003.48</v>
      </c>
      <c r="L1234" s="1168">
        <v>342.95</v>
      </c>
      <c r="M1234" s="1168">
        <v>-237164.91</v>
      </c>
      <c r="N1234" s="1168">
        <v>-245198.02</v>
      </c>
      <c r="O1234" s="1168">
        <v>-144.66999999999999</v>
      </c>
      <c r="P1234" s="1168">
        <v>23.93</v>
      </c>
      <c r="Q1234" s="1168">
        <v>-187.23</v>
      </c>
      <c r="R1234" s="1168">
        <v>-1955.52</v>
      </c>
      <c r="S1234" s="1168">
        <v>-210441.46</v>
      </c>
      <c r="T1234" s="1168">
        <v>0</v>
      </c>
      <c r="U1234" s="606"/>
      <c r="V1234" s="567">
        <f t="shared" si="596"/>
        <v>-68110.368750000009</v>
      </c>
      <c r="W1234" s="1084"/>
      <c r="X1234" s="1085"/>
      <c r="Y1234" s="591">
        <f t="shared" si="615"/>
        <v>0</v>
      </c>
      <c r="Z1234" s="899">
        <f t="shared" si="615"/>
        <v>0</v>
      </c>
      <c r="AA1234" s="899">
        <f t="shared" si="615"/>
        <v>0</v>
      </c>
      <c r="AB1234" s="1080">
        <f t="shared" si="610"/>
        <v>0</v>
      </c>
      <c r="AC1234" s="1079">
        <f t="shared" si="611"/>
        <v>0</v>
      </c>
      <c r="AD1234" s="899">
        <f t="shared" ref="AD1234:AD1303" si="618">IF($D1234=AD$5,$T1234,IF($D1234=AD$4, $T1234*$AK$1,0))</f>
        <v>0</v>
      </c>
      <c r="AE1234" s="903">
        <f t="shared" si="616"/>
        <v>0</v>
      </c>
      <c r="AF1234" s="1080">
        <f t="shared" si="617"/>
        <v>0</v>
      </c>
      <c r="AG1234" s="1081">
        <f t="shared" si="597"/>
        <v>0</v>
      </c>
      <c r="AH1234" s="1079">
        <f t="shared" si="603"/>
        <v>0</v>
      </c>
      <c r="AI1234" s="901">
        <f t="shared" si="605"/>
        <v>0</v>
      </c>
      <c r="AJ1234" s="899">
        <f t="shared" si="605"/>
        <v>-68110.368750000009</v>
      </c>
      <c r="AK1234" s="899">
        <f t="shared" si="605"/>
        <v>0</v>
      </c>
      <c r="AL1234" s="1080">
        <f t="shared" si="612"/>
        <v>0</v>
      </c>
      <c r="AM1234" s="1079">
        <f t="shared" si="613"/>
        <v>0</v>
      </c>
      <c r="AN1234" s="899">
        <f t="shared" si="606"/>
        <v>0</v>
      </c>
      <c r="AO1234" s="899">
        <f t="shared" si="607"/>
        <v>0</v>
      </c>
      <c r="AP1234" s="899">
        <f t="shared" si="614"/>
        <v>0</v>
      </c>
      <c r="AQ1234" s="1081">
        <f t="shared" si="595"/>
        <v>0</v>
      </c>
      <c r="AR1234" s="1079">
        <f t="shared" si="608"/>
        <v>0</v>
      </c>
      <c r="AS1234" s="153"/>
      <c r="AT1234" s="1082"/>
      <c r="AU1234" s="1126"/>
      <c r="AV1234" s="1083" t="str">
        <f t="shared" si="609"/>
        <v>CA</v>
      </c>
      <c r="AW1234" s="1083" t="str">
        <f t="shared" si="609"/>
        <v>CL</v>
      </c>
      <c r="AX1234" s="1083" t="str">
        <f t="shared" si="609"/>
        <v>AIC</v>
      </c>
      <c r="AY1234" s="1083" t="str">
        <f t="shared" si="598"/>
        <v>ERB</v>
      </c>
      <c r="AZ1234" s="1083" t="str">
        <f t="shared" si="598"/>
        <v>GRB</v>
      </c>
      <c r="BA1234" s="1083" t="str">
        <f t="shared" si="598"/>
        <v>Non-Op</v>
      </c>
      <c r="BC1234" s="623"/>
      <c r="BD1234" s="623"/>
      <c r="BF1234" s="623"/>
      <c r="BG1234" s="623"/>
      <c r="BH1234" s="623"/>
      <c r="BI1234" s="623"/>
      <c r="BJ1234" s="623"/>
      <c r="BK1234" s="623"/>
      <c r="BL1234" s="623"/>
      <c r="BN1234" s="634"/>
    </row>
    <row r="1235" spans="1:66" s="638" customFormat="1" ht="12" customHeight="1">
      <c r="A1235" s="643">
        <v>23200733</v>
      </c>
      <c r="B1235" s="644" t="s">
        <v>4430</v>
      </c>
      <c r="C1235" s="634" t="s">
        <v>2416</v>
      </c>
      <c r="D1235" s="635" t="s">
        <v>3099</v>
      </c>
      <c r="E1235" s="635"/>
      <c r="F1235" s="634"/>
      <c r="G1235" s="635"/>
      <c r="H1235" s="1168">
        <v>-84582.98</v>
      </c>
      <c r="I1235" s="1168">
        <v>-108034.09</v>
      </c>
      <c r="J1235" s="1168">
        <v>-105999.28</v>
      </c>
      <c r="K1235" s="1168">
        <v>-166856.20000000001</v>
      </c>
      <c r="L1235" s="1168">
        <v>-386100.19</v>
      </c>
      <c r="M1235" s="1168">
        <v>-583745.28000000003</v>
      </c>
      <c r="N1235" s="1168">
        <v>-598251.37</v>
      </c>
      <c r="O1235" s="1168">
        <v>-562471.75</v>
      </c>
      <c r="P1235" s="1168">
        <v>-585378.81999999995</v>
      </c>
      <c r="Q1235" s="1168">
        <v>-552936.69999999995</v>
      </c>
      <c r="R1235" s="1168">
        <v>-603299.87</v>
      </c>
      <c r="S1235" s="1168">
        <v>-703211.63</v>
      </c>
      <c r="T1235" s="1168">
        <v>-669428.18999999994</v>
      </c>
      <c r="U1235" s="567"/>
      <c r="V1235" s="567">
        <f t="shared" si="596"/>
        <v>-444440.89708333329</v>
      </c>
      <c r="W1235" s="1084"/>
      <c r="X1235" s="1085"/>
      <c r="Y1235" s="591">
        <f t="shared" si="615"/>
        <v>0</v>
      </c>
      <c r="Z1235" s="899">
        <f t="shared" si="615"/>
        <v>-669428.18999999994</v>
      </c>
      <c r="AA1235" s="899">
        <f t="shared" si="615"/>
        <v>0</v>
      </c>
      <c r="AB1235" s="1080">
        <f t="shared" si="610"/>
        <v>0</v>
      </c>
      <c r="AC1235" s="1079">
        <f t="shared" si="611"/>
        <v>0</v>
      </c>
      <c r="AD1235" s="899">
        <f t="shared" si="618"/>
        <v>0</v>
      </c>
      <c r="AE1235" s="903">
        <f t="shared" si="616"/>
        <v>0</v>
      </c>
      <c r="AF1235" s="1080">
        <f t="shared" si="617"/>
        <v>0</v>
      </c>
      <c r="AG1235" s="1081">
        <f t="shared" si="597"/>
        <v>0</v>
      </c>
      <c r="AH1235" s="1079">
        <f t="shared" si="603"/>
        <v>0</v>
      </c>
      <c r="AI1235" s="901">
        <f t="shared" si="605"/>
        <v>0</v>
      </c>
      <c r="AJ1235" s="899">
        <f t="shared" si="605"/>
        <v>-444440.89708333329</v>
      </c>
      <c r="AK1235" s="899">
        <f t="shared" si="605"/>
        <v>0</v>
      </c>
      <c r="AL1235" s="1080">
        <f t="shared" si="612"/>
        <v>0</v>
      </c>
      <c r="AM1235" s="1079">
        <f t="shared" si="613"/>
        <v>0</v>
      </c>
      <c r="AN1235" s="899">
        <f t="shared" si="606"/>
        <v>0</v>
      </c>
      <c r="AO1235" s="899">
        <f t="shared" si="607"/>
        <v>0</v>
      </c>
      <c r="AP1235" s="899">
        <f t="shared" si="614"/>
        <v>0</v>
      </c>
      <c r="AQ1235" s="1081">
        <f t="shared" si="595"/>
        <v>0</v>
      </c>
      <c r="AR1235" s="1079">
        <f t="shared" si="608"/>
        <v>0</v>
      </c>
      <c r="AS1235" s="153"/>
      <c r="AT1235" s="1082"/>
      <c r="AU1235" s="1126"/>
      <c r="AV1235" s="1083" t="str">
        <f t="shared" si="609"/>
        <v>CA</v>
      </c>
      <c r="AW1235" s="1083" t="str">
        <f t="shared" si="609"/>
        <v>CL</v>
      </c>
      <c r="AX1235" s="1083" t="str">
        <f t="shared" si="609"/>
        <v>AIC</v>
      </c>
      <c r="AY1235" s="1083" t="str">
        <f t="shared" si="598"/>
        <v>ERB</v>
      </c>
      <c r="AZ1235" s="1083" t="str">
        <f t="shared" si="598"/>
        <v>GRB</v>
      </c>
      <c r="BA1235" s="1083" t="str">
        <f t="shared" si="598"/>
        <v>Non-Op</v>
      </c>
      <c r="BC1235" s="623"/>
      <c r="BD1235" s="623"/>
      <c r="BF1235" s="623"/>
      <c r="BG1235" s="623"/>
      <c r="BH1235" s="623"/>
      <c r="BI1235" s="623"/>
      <c r="BJ1235" s="623"/>
      <c r="BK1235" s="623"/>
      <c r="BL1235" s="623"/>
      <c r="BN1235" s="634"/>
    </row>
    <row r="1236" spans="1:66" s="638" customFormat="1" ht="12" customHeight="1">
      <c r="A1236" s="643">
        <v>23200743</v>
      </c>
      <c r="B1236" s="644" t="s">
        <v>4431</v>
      </c>
      <c r="C1236" s="634" t="s">
        <v>2417</v>
      </c>
      <c r="D1236" s="635" t="s">
        <v>3099</v>
      </c>
      <c r="E1236" s="635"/>
      <c r="F1236" s="634"/>
      <c r="G1236" s="635"/>
      <c r="H1236" s="1168">
        <v>-828.59</v>
      </c>
      <c r="I1236" s="1168">
        <v>403.92</v>
      </c>
      <c r="J1236" s="1168">
        <v>724.44</v>
      </c>
      <c r="K1236" s="1168">
        <v>-1655.25</v>
      </c>
      <c r="L1236" s="1168">
        <v>-4617.47</v>
      </c>
      <c r="M1236" s="1168">
        <v>-7590.92</v>
      </c>
      <c r="N1236" s="1168">
        <v>-7474</v>
      </c>
      <c r="O1236" s="1168">
        <v>-7659.64</v>
      </c>
      <c r="P1236" s="1168">
        <v>-7804.83</v>
      </c>
      <c r="Q1236" s="1168">
        <v>-7508.94</v>
      </c>
      <c r="R1236" s="1168">
        <v>-7726.61</v>
      </c>
      <c r="S1236" s="1168">
        <v>-7532.11</v>
      </c>
      <c r="T1236" s="1168">
        <v>-7547.74</v>
      </c>
      <c r="U1236" s="567"/>
      <c r="V1236" s="567">
        <f t="shared" si="596"/>
        <v>-5219.1312500000004</v>
      </c>
      <c r="W1236" s="1084"/>
      <c r="X1236" s="1085"/>
      <c r="Y1236" s="591">
        <f t="shared" si="615"/>
        <v>0</v>
      </c>
      <c r="Z1236" s="899">
        <f t="shared" si="615"/>
        <v>-7547.74</v>
      </c>
      <c r="AA1236" s="899">
        <f t="shared" si="615"/>
        <v>0</v>
      </c>
      <c r="AB1236" s="1080">
        <f t="shared" si="610"/>
        <v>0</v>
      </c>
      <c r="AC1236" s="1079">
        <f t="shared" si="611"/>
        <v>0</v>
      </c>
      <c r="AD1236" s="899">
        <f t="shared" si="618"/>
        <v>0</v>
      </c>
      <c r="AE1236" s="903">
        <f t="shared" si="616"/>
        <v>0</v>
      </c>
      <c r="AF1236" s="1080">
        <f t="shared" si="617"/>
        <v>0</v>
      </c>
      <c r="AG1236" s="1081">
        <f t="shared" si="597"/>
        <v>0</v>
      </c>
      <c r="AH1236" s="1079">
        <f t="shared" si="603"/>
        <v>0</v>
      </c>
      <c r="AI1236" s="901">
        <f t="shared" si="605"/>
        <v>0</v>
      </c>
      <c r="AJ1236" s="899">
        <f t="shared" si="605"/>
        <v>-5219.1312500000004</v>
      </c>
      <c r="AK1236" s="899">
        <f t="shared" si="605"/>
        <v>0</v>
      </c>
      <c r="AL1236" s="1080">
        <f t="shared" si="612"/>
        <v>0</v>
      </c>
      <c r="AM1236" s="1079">
        <f t="shared" si="613"/>
        <v>0</v>
      </c>
      <c r="AN1236" s="899">
        <f t="shared" si="606"/>
        <v>0</v>
      </c>
      <c r="AO1236" s="899">
        <f t="shared" si="607"/>
        <v>0</v>
      </c>
      <c r="AP1236" s="899">
        <f t="shared" si="614"/>
        <v>0</v>
      </c>
      <c r="AQ1236" s="1081">
        <f t="shared" si="595"/>
        <v>0</v>
      </c>
      <c r="AR1236" s="1079">
        <f t="shared" si="608"/>
        <v>0</v>
      </c>
      <c r="AS1236" s="153"/>
      <c r="AT1236" s="1082"/>
      <c r="AU1236" s="1126"/>
      <c r="AV1236" s="1083" t="str">
        <f t="shared" si="609"/>
        <v>CA</v>
      </c>
      <c r="AW1236" s="1083" t="str">
        <f t="shared" si="609"/>
        <v>CL</v>
      </c>
      <c r="AX1236" s="1083" t="str">
        <f t="shared" si="609"/>
        <v>AIC</v>
      </c>
      <c r="AY1236" s="1083" t="str">
        <f t="shared" si="598"/>
        <v>ERB</v>
      </c>
      <c r="AZ1236" s="1083" t="str">
        <f t="shared" si="598"/>
        <v>GRB</v>
      </c>
      <c r="BA1236" s="1083" t="str">
        <f t="shared" si="598"/>
        <v>Non-Op</v>
      </c>
      <c r="BC1236" s="623"/>
      <c r="BD1236" s="623"/>
      <c r="BF1236" s="623"/>
      <c r="BG1236" s="623"/>
      <c r="BH1236" s="623"/>
      <c r="BI1236" s="623"/>
      <c r="BJ1236" s="623"/>
      <c r="BK1236" s="623"/>
      <c r="BL1236" s="623"/>
      <c r="BN1236" s="634"/>
    </row>
    <row r="1237" spans="1:66" s="638" customFormat="1" ht="12" customHeight="1">
      <c r="A1237" s="643">
        <v>23200753</v>
      </c>
      <c r="B1237" s="644" t="s">
        <v>4432</v>
      </c>
      <c r="C1237" s="634" t="s">
        <v>2418</v>
      </c>
      <c r="D1237" s="635" t="s">
        <v>3099</v>
      </c>
      <c r="E1237" s="635"/>
      <c r="F1237" s="634"/>
      <c r="G1237" s="635"/>
      <c r="H1237" s="1168">
        <v>3714.77</v>
      </c>
      <c r="I1237" s="1168">
        <v>5473.38</v>
      </c>
      <c r="J1237" s="1168">
        <v>5453.62</v>
      </c>
      <c r="K1237" s="1168">
        <v>5429.29</v>
      </c>
      <c r="L1237" s="1168">
        <v>7014.05</v>
      </c>
      <c r="M1237" s="1168">
        <v>6946.99</v>
      </c>
      <c r="N1237" s="1168">
        <v>7466.47</v>
      </c>
      <c r="O1237" s="1168">
        <v>8498.43</v>
      </c>
      <c r="P1237" s="1168">
        <v>8520.59</v>
      </c>
      <c r="Q1237" s="1168">
        <v>8558.18</v>
      </c>
      <c r="R1237" s="1168">
        <v>9155.31</v>
      </c>
      <c r="S1237" s="1168">
        <v>9156.2099999999991</v>
      </c>
      <c r="T1237" s="1168">
        <v>9166.01</v>
      </c>
      <c r="U1237" s="567"/>
      <c r="V1237" s="567">
        <f t="shared" si="596"/>
        <v>7342.7425000000012</v>
      </c>
      <c r="W1237" s="1084"/>
      <c r="X1237" s="1085"/>
      <c r="Y1237" s="591">
        <f t="shared" si="615"/>
        <v>0</v>
      </c>
      <c r="Z1237" s="899">
        <f t="shared" si="615"/>
        <v>9166.01</v>
      </c>
      <c r="AA1237" s="899">
        <f t="shared" si="615"/>
        <v>0</v>
      </c>
      <c r="AB1237" s="1080">
        <f t="shared" si="610"/>
        <v>0</v>
      </c>
      <c r="AC1237" s="1079">
        <f t="shared" si="611"/>
        <v>0</v>
      </c>
      <c r="AD1237" s="899">
        <f t="shared" si="618"/>
        <v>0</v>
      </c>
      <c r="AE1237" s="903">
        <f t="shared" si="616"/>
        <v>0</v>
      </c>
      <c r="AF1237" s="1080">
        <f t="shared" si="617"/>
        <v>0</v>
      </c>
      <c r="AG1237" s="1081">
        <f t="shared" si="597"/>
        <v>0</v>
      </c>
      <c r="AH1237" s="1079">
        <f t="shared" si="603"/>
        <v>0</v>
      </c>
      <c r="AI1237" s="901">
        <f t="shared" si="605"/>
        <v>0</v>
      </c>
      <c r="AJ1237" s="899">
        <f t="shared" si="605"/>
        <v>7342.7425000000012</v>
      </c>
      <c r="AK1237" s="899">
        <f t="shared" si="605"/>
        <v>0</v>
      </c>
      <c r="AL1237" s="1080">
        <f t="shared" si="612"/>
        <v>0</v>
      </c>
      <c r="AM1237" s="1079">
        <f t="shared" si="613"/>
        <v>0</v>
      </c>
      <c r="AN1237" s="899">
        <f t="shared" si="606"/>
        <v>0</v>
      </c>
      <c r="AO1237" s="899">
        <f t="shared" si="607"/>
        <v>0</v>
      </c>
      <c r="AP1237" s="899">
        <f t="shared" si="614"/>
        <v>0</v>
      </c>
      <c r="AQ1237" s="1081">
        <f t="shared" si="595"/>
        <v>0</v>
      </c>
      <c r="AR1237" s="1079">
        <f t="shared" si="608"/>
        <v>0</v>
      </c>
      <c r="AS1237" s="153"/>
      <c r="AT1237" s="1082"/>
      <c r="AU1237" s="1126"/>
      <c r="AV1237" s="1083" t="str">
        <f t="shared" si="609"/>
        <v>CA</v>
      </c>
      <c r="AW1237" s="1083" t="str">
        <f t="shared" si="609"/>
        <v>CL</v>
      </c>
      <c r="AX1237" s="1083" t="str">
        <f t="shared" si="609"/>
        <v>AIC</v>
      </c>
      <c r="AY1237" s="1083" t="str">
        <f t="shared" si="598"/>
        <v>ERB</v>
      </c>
      <c r="AZ1237" s="1083" t="str">
        <f t="shared" si="598"/>
        <v>GRB</v>
      </c>
      <c r="BA1237" s="1083" t="str">
        <f t="shared" si="598"/>
        <v>Non-Op</v>
      </c>
      <c r="BC1237" s="623"/>
      <c r="BD1237" s="623"/>
      <c r="BF1237" s="623"/>
      <c r="BG1237" s="623"/>
      <c r="BH1237" s="623"/>
      <c r="BI1237" s="623"/>
      <c r="BJ1237" s="623"/>
      <c r="BK1237" s="623"/>
      <c r="BL1237" s="623"/>
      <c r="BN1237" s="634"/>
    </row>
    <row r="1238" spans="1:66" s="638" customFormat="1" ht="12" customHeight="1">
      <c r="A1238" s="643">
        <v>23200763</v>
      </c>
      <c r="B1238" s="644" t="s">
        <v>4433</v>
      </c>
      <c r="C1238" s="634" t="s">
        <v>2419</v>
      </c>
      <c r="D1238" s="635" t="s">
        <v>3099</v>
      </c>
      <c r="E1238" s="635"/>
      <c r="F1238" s="634"/>
      <c r="G1238" s="635"/>
      <c r="H1238" s="1168">
        <v>7389.45</v>
      </c>
      <c r="I1238" s="1168">
        <v>6940.7</v>
      </c>
      <c r="J1238" s="1168">
        <v>6549.06</v>
      </c>
      <c r="K1238" s="1168">
        <v>4232.91</v>
      </c>
      <c r="L1238" s="1168">
        <v>-19652.36</v>
      </c>
      <c r="M1238" s="1168">
        <v>-21704.81</v>
      </c>
      <c r="N1238" s="1168">
        <v>-22080.29</v>
      </c>
      <c r="O1238" s="1168">
        <v>-29261.38</v>
      </c>
      <c r="P1238" s="1168">
        <v>-29564.82</v>
      </c>
      <c r="Q1238" s="1168">
        <v>-29879.74</v>
      </c>
      <c r="R1238" s="1168">
        <v>-30468.53</v>
      </c>
      <c r="S1238" s="1168">
        <v>-30859.08</v>
      </c>
      <c r="T1238" s="1168">
        <v>-30940.86</v>
      </c>
      <c r="U1238" s="567"/>
      <c r="V1238" s="567">
        <f t="shared" si="596"/>
        <v>-17293.670416666668</v>
      </c>
      <c r="W1238" s="1084"/>
      <c r="X1238" s="1085"/>
      <c r="Y1238" s="591">
        <f t="shared" si="615"/>
        <v>0</v>
      </c>
      <c r="Z1238" s="899">
        <f t="shared" si="615"/>
        <v>-30940.86</v>
      </c>
      <c r="AA1238" s="899">
        <f t="shared" si="615"/>
        <v>0</v>
      </c>
      <c r="AB1238" s="1080">
        <f t="shared" si="610"/>
        <v>0</v>
      </c>
      <c r="AC1238" s="1079">
        <f t="shared" si="611"/>
        <v>0</v>
      </c>
      <c r="AD1238" s="899">
        <f t="shared" si="618"/>
        <v>0</v>
      </c>
      <c r="AE1238" s="903">
        <f t="shared" si="616"/>
        <v>0</v>
      </c>
      <c r="AF1238" s="1080">
        <f t="shared" si="617"/>
        <v>0</v>
      </c>
      <c r="AG1238" s="1081">
        <f t="shared" si="597"/>
        <v>0</v>
      </c>
      <c r="AH1238" s="1079">
        <f t="shared" si="603"/>
        <v>0</v>
      </c>
      <c r="AI1238" s="901">
        <f t="shared" ref="AI1238:AK1257" si="619">IF($D1238=AI$5,$V1238,0)</f>
        <v>0</v>
      </c>
      <c r="AJ1238" s="899">
        <f t="shared" si="619"/>
        <v>-17293.670416666668</v>
      </c>
      <c r="AK1238" s="899">
        <f t="shared" si="619"/>
        <v>0</v>
      </c>
      <c r="AL1238" s="1080">
        <f t="shared" si="612"/>
        <v>0</v>
      </c>
      <c r="AM1238" s="1079">
        <f t="shared" si="613"/>
        <v>0</v>
      </c>
      <c r="AN1238" s="899">
        <f t="shared" si="606"/>
        <v>0</v>
      </c>
      <c r="AO1238" s="899">
        <f t="shared" si="607"/>
        <v>0</v>
      </c>
      <c r="AP1238" s="899">
        <f t="shared" si="614"/>
        <v>0</v>
      </c>
      <c r="AQ1238" s="1081">
        <f t="shared" si="595"/>
        <v>0</v>
      </c>
      <c r="AR1238" s="1079">
        <f t="shared" si="608"/>
        <v>0</v>
      </c>
      <c r="AS1238" s="153"/>
      <c r="AT1238" s="1082"/>
      <c r="AU1238" s="1126"/>
      <c r="AV1238" s="1083" t="str">
        <f t="shared" si="609"/>
        <v>CA</v>
      </c>
      <c r="AW1238" s="1083" t="str">
        <f t="shared" si="609"/>
        <v>CL</v>
      </c>
      <c r="AX1238" s="1083" t="str">
        <f t="shared" si="609"/>
        <v>AIC</v>
      </c>
      <c r="AY1238" s="1083" t="str">
        <f t="shared" si="598"/>
        <v>ERB</v>
      </c>
      <c r="AZ1238" s="1083" t="str">
        <f t="shared" si="598"/>
        <v>GRB</v>
      </c>
      <c r="BA1238" s="1083" t="str">
        <f t="shared" si="598"/>
        <v>Non-Op</v>
      </c>
      <c r="BC1238" s="623"/>
      <c r="BD1238" s="623"/>
      <c r="BF1238" s="623"/>
      <c r="BG1238" s="623"/>
      <c r="BH1238" s="623"/>
      <c r="BI1238" s="623"/>
      <c r="BJ1238" s="623"/>
      <c r="BK1238" s="623"/>
      <c r="BL1238" s="623"/>
      <c r="BN1238" s="634"/>
    </row>
    <row r="1239" spans="1:66" s="638" customFormat="1" ht="12" customHeight="1">
      <c r="A1239" s="643">
        <v>23200773</v>
      </c>
      <c r="B1239" s="644" t="s">
        <v>4434</v>
      </c>
      <c r="C1239" s="634" t="s">
        <v>2420</v>
      </c>
      <c r="D1239" s="635" t="s">
        <v>3099</v>
      </c>
      <c r="E1239" s="635"/>
      <c r="F1239" s="634"/>
      <c r="G1239" s="635"/>
      <c r="H1239" s="1168">
        <v>-1102.0999999999999</v>
      </c>
      <c r="I1239" s="1168">
        <v>-1102.0999999999999</v>
      </c>
      <c r="J1239" s="1168">
        <v>-1102.0999999999999</v>
      </c>
      <c r="K1239" s="1168">
        <v>-1102.0999999999999</v>
      </c>
      <c r="L1239" s="1168">
        <v>14897.9</v>
      </c>
      <c r="M1239" s="1168">
        <v>-1102.0999999999999</v>
      </c>
      <c r="N1239" s="1168">
        <v>-1102.0999999999999</v>
      </c>
      <c r="O1239" s="1168">
        <v>-589</v>
      </c>
      <c r="P1239" s="1168">
        <v>-1102.0999999999999</v>
      </c>
      <c r="Q1239" s="1168">
        <v>-1102.0999999999999</v>
      </c>
      <c r="R1239" s="1168">
        <v>-1102.0999999999999</v>
      </c>
      <c r="S1239" s="1168">
        <v>-1102.0999999999999</v>
      </c>
      <c r="T1239" s="1168">
        <v>-1102.0999999999999</v>
      </c>
      <c r="U1239" s="567"/>
      <c r="V1239" s="567">
        <f t="shared" si="596"/>
        <v>273.9916666666665</v>
      </c>
      <c r="W1239" s="1084"/>
      <c r="X1239" s="1085"/>
      <c r="Y1239" s="591">
        <f t="shared" si="615"/>
        <v>0</v>
      </c>
      <c r="Z1239" s="899">
        <f t="shared" si="615"/>
        <v>-1102.0999999999999</v>
      </c>
      <c r="AA1239" s="899">
        <f t="shared" si="615"/>
        <v>0</v>
      </c>
      <c r="AB1239" s="1080">
        <f t="shared" si="610"/>
        <v>0</v>
      </c>
      <c r="AC1239" s="1079">
        <f t="shared" si="611"/>
        <v>0</v>
      </c>
      <c r="AD1239" s="899">
        <f t="shared" si="618"/>
        <v>0</v>
      </c>
      <c r="AE1239" s="903">
        <f t="shared" si="616"/>
        <v>0</v>
      </c>
      <c r="AF1239" s="1080">
        <f t="shared" si="617"/>
        <v>0</v>
      </c>
      <c r="AG1239" s="1081">
        <f t="shared" si="597"/>
        <v>0</v>
      </c>
      <c r="AH1239" s="1079">
        <f t="shared" si="603"/>
        <v>0</v>
      </c>
      <c r="AI1239" s="901">
        <f t="shared" si="619"/>
        <v>0</v>
      </c>
      <c r="AJ1239" s="899">
        <f t="shared" si="619"/>
        <v>273.9916666666665</v>
      </c>
      <c r="AK1239" s="899">
        <f t="shared" si="619"/>
        <v>0</v>
      </c>
      <c r="AL1239" s="1080">
        <f t="shared" si="612"/>
        <v>0</v>
      </c>
      <c r="AM1239" s="1079">
        <f t="shared" si="613"/>
        <v>0</v>
      </c>
      <c r="AN1239" s="899">
        <f t="shared" si="606"/>
        <v>0</v>
      </c>
      <c r="AO1239" s="899">
        <f t="shared" si="607"/>
        <v>0</v>
      </c>
      <c r="AP1239" s="899">
        <f t="shared" si="614"/>
        <v>0</v>
      </c>
      <c r="AQ1239" s="1081">
        <f t="shared" si="595"/>
        <v>0</v>
      </c>
      <c r="AR1239" s="1079">
        <f t="shared" si="608"/>
        <v>0</v>
      </c>
      <c r="AS1239" s="153"/>
      <c r="AT1239" s="1082"/>
      <c r="AU1239" s="1126"/>
      <c r="AV1239" s="1083" t="str">
        <f t="shared" si="609"/>
        <v>CA</v>
      </c>
      <c r="AW1239" s="1083" t="str">
        <f t="shared" si="609"/>
        <v>CL</v>
      </c>
      <c r="AX1239" s="1083" t="str">
        <f t="shared" si="609"/>
        <v>AIC</v>
      </c>
      <c r="AY1239" s="1083" t="str">
        <f t="shared" si="598"/>
        <v>ERB</v>
      </c>
      <c r="AZ1239" s="1083" t="str">
        <f t="shared" si="598"/>
        <v>GRB</v>
      </c>
      <c r="BA1239" s="1083" t="str">
        <f t="shared" si="598"/>
        <v>Non-Op</v>
      </c>
      <c r="BC1239" s="623"/>
      <c r="BD1239" s="623"/>
      <c r="BF1239" s="623"/>
      <c r="BG1239" s="623"/>
      <c r="BH1239" s="623"/>
      <c r="BI1239" s="623"/>
      <c r="BJ1239" s="623"/>
      <c r="BK1239" s="623"/>
      <c r="BL1239" s="623"/>
      <c r="BN1239" s="634"/>
    </row>
    <row r="1240" spans="1:66" s="638" customFormat="1" ht="12" customHeight="1">
      <c r="A1240" s="643">
        <v>23200813</v>
      </c>
      <c r="B1240" s="644" t="s">
        <v>4435</v>
      </c>
      <c r="C1240" s="634" t="s">
        <v>2421</v>
      </c>
      <c r="D1240" s="635" t="s">
        <v>3099</v>
      </c>
      <c r="E1240" s="635"/>
      <c r="F1240" s="634"/>
      <c r="G1240" s="635"/>
      <c r="H1240" s="1168">
        <v>-1258.9000000000001</v>
      </c>
      <c r="I1240" s="1168">
        <v>-2438.9</v>
      </c>
      <c r="J1240" s="1168">
        <v>-2438.9</v>
      </c>
      <c r="K1240" s="1168">
        <v>-2438.9</v>
      </c>
      <c r="L1240" s="1168">
        <v>24292.959999999999</v>
      </c>
      <c r="M1240" s="1168">
        <v>-2438.9</v>
      </c>
      <c r="N1240" s="1168">
        <v>-6532.19</v>
      </c>
      <c r="O1240" s="1168">
        <v>-2438.9</v>
      </c>
      <c r="P1240" s="1168">
        <v>-2438.9</v>
      </c>
      <c r="Q1240" s="1168">
        <v>-2438.9</v>
      </c>
      <c r="R1240" s="1168">
        <v>-2438.9</v>
      </c>
      <c r="S1240" s="1168">
        <v>-2438.9</v>
      </c>
      <c r="T1240" s="1168">
        <v>-2438.89</v>
      </c>
      <c r="U1240" s="567"/>
      <c r="V1240" s="567">
        <f t="shared" si="596"/>
        <v>-503.18541666666687</v>
      </c>
      <c r="W1240" s="1084"/>
      <c r="X1240" s="1085"/>
      <c r="Y1240" s="591">
        <f t="shared" si="615"/>
        <v>0</v>
      </c>
      <c r="Z1240" s="899">
        <f t="shared" si="615"/>
        <v>-2438.89</v>
      </c>
      <c r="AA1240" s="899">
        <f t="shared" si="615"/>
        <v>0</v>
      </c>
      <c r="AB1240" s="1080">
        <f t="shared" si="610"/>
        <v>0</v>
      </c>
      <c r="AC1240" s="1079">
        <f t="shared" si="611"/>
        <v>0</v>
      </c>
      <c r="AD1240" s="899">
        <f t="shared" si="618"/>
        <v>0</v>
      </c>
      <c r="AE1240" s="903">
        <f t="shared" si="616"/>
        <v>0</v>
      </c>
      <c r="AF1240" s="1080">
        <f t="shared" si="617"/>
        <v>0</v>
      </c>
      <c r="AG1240" s="1081">
        <f t="shared" si="597"/>
        <v>0</v>
      </c>
      <c r="AH1240" s="1079">
        <f t="shared" si="603"/>
        <v>0</v>
      </c>
      <c r="AI1240" s="901">
        <f t="shared" si="619"/>
        <v>0</v>
      </c>
      <c r="AJ1240" s="899">
        <f t="shared" si="619"/>
        <v>-503.18541666666687</v>
      </c>
      <c r="AK1240" s="899">
        <f t="shared" si="619"/>
        <v>0</v>
      </c>
      <c r="AL1240" s="1080">
        <f t="shared" si="612"/>
        <v>0</v>
      </c>
      <c r="AM1240" s="1079">
        <f t="shared" si="613"/>
        <v>0</v>
      </c>
      <c r="AN1240" s="899">
        <f t="shared" si="606"/>
        <v>0</v>
      </c>
      <c r="AO1240" s="899">
        <f t="shared" si="607"/>
        <v>0</v>
      </c>
      <c r="AP1240" s="899">
        <f t="shared" si="614"/>
        <v>0</v>
      </c>
      <c r="AQ1240" s="1081">
        <f t="shared" si="595"/>
        <v>0</v>
      </c>
      <c r="AR1240" s="1079">
        <f t="shared" si="608"/>
        <v>0</v>
      </c>
      <c r="AS1240" s="153"/>
      <c r="AT1240" s="1082"/>
      <c r="AU1240" s="1126"/>
      <c r="AV1240" s="1083" t="str">
        <f t="shared" si="609"/>
        <v>CA</v>
      </c>
      <c r="AW1240" s="1083" t="str">
        <f t="shared" si="609"/>
        <v>CL</v>
      </c>
      <c r="AX1240" s="1083" t="str">
        <f t="shared" si="609"/>
        <v>AIC</v>
      </c>
      <c r="AY1240" s="1083" t="str">
        <f t="shared" si="598"/>
        <v>ERB</v>
      </c>
      <c r="AZ1240" s="1083" t="str">
        <f t="shared" si="598"/>
        <v>GRB</v>
      </c>
      <c r="BA1240" s="1083" t="str">
        <f t="shared" si="598"/>
        <v>Non-Op</v>
      </c>
      <c r="BC1240" s="623"/>
      <c r="BD1240" s="623"/>
      <c r="BF1240" s="623"/>
      <c r="BG1240" s="623"/>
      <c r="BH1240" s="623"/>
      <c r="BI1240" s="623"/>
      <c r="BJ1240" s="623"/>
      <c r="BK1240" s="623"/>
      <c r="BL1240" s="623"/>
      <c r="BN1240" s="634"/>
    </row>
    <row r="1241" spans="1:66" s="638" customFormat="1" ht="12" customHeight="1">
      <c r="A1241" s="643">
        <v>23200823</v>
      </c>
      <c r="B1241" s="644" t="s">
        <v>4436</v>
      </c>
      <c r="C1241" s="634" t="s">
        <v>2422</v>
      </c>
      <c r="D1241" s="635" t="s">
        <v>3099</v>
      </c>
      <c r="E1241" s="635"/>
      <c r="F1241" s="634"/>
      <c r="G1241" s="635"/>
      <c r="H1241" s="1170">
        <v>-8279.68</v>
      </c>
      <c r="I1241" s="1170">
        <v>-8279.68</v>
      </c>
      <c r="J1241" s="1170">
        <v>-8279.68</v>
      </c>
      <c r="K1241" s="1170">
        <v>-8279.68</v>
      </c>
      <c r="L1241" s="1170">
        <v>-8279.68</v>
      </c>
      <c r="M1241" s="1170">
        <v>-8279.68</v>
      </c>
      <c r="N1241" s="1170">
        <v>-8279.68</v>
      </c>
      <c r="O1241" s="1170">
        <v>-8279.68</v>
      </c>
      <c r="P1241" s="1170">
        <v>-8279.68</v>
      </c>
      <c r="Q1241" s="1170">
        <v>-8279.68</v>
      </c>
      <c r="R1241" s="1170">
        <v>-8279.68</v>
      </c>
      <c r="S1241" s="1170">
        <v>-8279.68</v>
      </c>
      <c r="T1241" s="1170">
        <v>-8279.68</v>
      </c>
      <c r="U1241" s="567"/>
      <c r="V1241" s="567">
        <f t="shared" si="596"/>
        <v>-8279.6799999999985</v>
      </c>
      <c r="W1241" s="1084"/>
      <c r="X1241" s="1085"/>
      <c r="Y1241" s="591">
        <f t="shared" si="615"/>
        <v>0</v>
      </c>
      <c r="Z1241" s="899">
        <f t="shared" si="615"/>
        <v>-8279.68</v>
      </c>
      <c r="AA1241" s="899">
        <f t="shared" si="615"/>
        <v>0</v>
      </c>
      <c r="AB1241" s="1080">
        <f t="shared" si="610"/>
        <v>0</v>
      </c>
      <c r="AC1241" s="1079">
        <f t="shared" si="611"/>
        <v>0</v>
      </c>
      <c r="AD1241" s="899">
        <f t="shared" si="618"/>
        <v>0</v>
      </c>
      <c r="AE1241" s="903">
        <f t="shared" si="616"/>
        <v>0</v>
      </c>
      <c r="AF1241" s="1080">
        <f t="shared" si="617"/>
        <v>0</v>
      </c>
      <c r="AG1241" s="1081">
        <f t="shared" si="597"/>
        <v>0</v>
      </c>
      <c r="AH1241" s="1079">
        <f t="shared" si="603"/>
        <v>0</v>
      </c>
      <c r="AI1241" s="901">
        <f t="shared" si="619"/>
        <v>0</v>
      </c>
      <c r="AJ1241" s="899">
        <f t="shared" si="619"/>
        <v>-8279.6799999999985</v>
      </c>
      <c r="AK1241" s="899">
        <f t="shared" si="619"/>
        <v>0</v>
      </c>
      <c r="AL1241" s="1080">
        <f t="shared" si="612"/>
        <v>0</v>
      </c>
      <c r="AM1241" s="1079">
        <f t="shared" si="613"/>
        <v>0</v>
      </c>
      <c r="AN1241" s="899">
        <f t="shared" si="606"/>
        <v>0</v>
      </c>
      <c r="AO1241" s="899">
        <f t="shared" si="607"/>
        <v>0</v>
      </c>
      <c r="AP1241" s="899">
        <f t="shared" si="614"/>
        <v>0</v>
      </c>
      <c r="AQ1241" s="1081">
        <f t="shared" si="595"/>
        <v>0</v>
      </c>
      <c r="AR1241" s="1079">
        <f t="shared" si="608"/>
        <v>0</v>
      </c>
      <c r="AS1241" s="153"/>
      <c r="AT1241" s="1082"/>
      <c r="AU1241" s="1126"/>
      <c r="AV1241" s="1083" t="str">
        <f t="shared" si="609"/>
        <v>CA</v>
      </c>
      <c r="AW1241" s="1083" t="str">
        <f t="shared" si="609"/>
        <v>CL</v>
      </c>
      <c r="AX1241" s="1083" t="str">
        <f t="shared" si="609"/>
        <v>AIC</v>
      </c>
      <c r="AY1241" s="1083" t="str">
        <f t="shared" si="598"/>
        <v>ERB</v>
      </c>
      <c r="AZ1241" s="1083" t="str">
        <f t="shared" si="598"/>
        <v>GRB</v>
      </c>
      <c r="BA1241" s="1083" t="str">
        <f t="shared" si="598"/>
        <v>Non-Op</v>
      </c>
      <c r="BC1241" s="623"/>
      <c r="BD1241" s="623"/>
      <c r="BF1241" s="623"/>
      <c r="BG1241" s="623"/>
      <c r="BH1241" s="623"/>
      <c r="BI1241" s="623"/>
      <c r="BJ1241" s="623"/>
      <c r="BK1241" s="623"/>
      <c r="BL1241" s="623"/>
      <c r="BN1241" s="634"/>
    </row>
    <row r="1242" spans="1:66" s="638" customFormat="1" ht="12" customHeight="1">
      <c r="A1242" s="676">
        <v>23200833</v>
      </c>
      <c r="B1242" s="635" t="s">
        <v>4437</v>
      </c>
      <c r="C1242" s="634" t="s">
        <v>2423</v>
      </c>
      <c r="D1242" s="635" t="s">
        <v>3099</v>
      </c>
      <c r="E1242" s="635"/>
      <c r="F1242" s="634"/>
      <c r="G1242" s="635"/>
      <c r="H1242" s="1168">
        <v>4011.04</v>
      </c>
      <c r="I1242" s="1168">
        <v>3436.54</v>
      </c>
      <c r="J1242" s="1168">
        <v>4275.7</v>
      </c>
      <c r="K1242" s="1168">
        <v>4430.6000000000004</v>
      </c>
      <c r="L1242" s="1168">
        <v>4871.04</v>
      </c>
      <c r="M1242" s="1168">
        <v>4113.04</v>
      </c>
      <c r="N1242" s="1168">
        <v>4765.04</v>
      </c>
      <c r="O1242" s="1168">
        <v>4936.04</v>
      </c>
      <c r="P1242" s="1168">
        <v>5273.47</v>
      </c>
      <c r="Q1242" s="1168">
        <v>5557.89</v>
      </c>
      <c r="R1242" s="1168">
        <v>5660.5</v>
      </c>
      <c r="S1242" s="1168">
        <v>5412.54</v>
      </c>
      <c r="T1242" s="1168">
        <v>5427.45</v>
      </c>
      <c r="U1242" s="567"/>
      <c r="V1242" s="567">
        <f t="shared" si="596"/>
        <v>4787.637083333334</v>
      </c>
      <c r="W1242" s="1084"/>
      <c r="X1242" s="1085"/>
      <c r="Y1242" s="591">
        <f t="shared" si="615"/>
        <v>0</v>
      </c>
      <c r="Z1242" s="899">
        <f t="shared" si="615"/>
        <v>5427.45</v>
      </c>
      <c r="AA1242" s="899">
        <f t="shared" si="615"/>
        <v>0</v>
      </c>
      <c r="AB1242" s="1080">
        <f t="shared" si="610"/>
        <v>0</v>
      </c>
      <c r="AC1242" s="1079">
        <f t="shared" si="611"/>
        <v>0</v>
      </c>
      <c r="AD1242" s="899">
        <f t="shared" si="618"/>
        <v>0</v>
      </c>
      <c r="AE1242" s="903">
        <f t="shared" si="616"/>
        <v>0</v>
      </c>
      <c r="AF1242" s="1080">
        <f t="shared" si="617"/>
        <v>0</v>
      </c>
      <c r="AG1242" s="1081">
        <f t="shared" si="597"/>
        <v>0</v>
      </c>
      <c r="AH1242" s="1079">
        <f t="shared" si="603"/>
        <v>0</v>
      </c>
      <c r="AI1242" s="901">
        <f t="shared" si="619"/>
        <v>0</v>
      </c>
      <c r="AJ1242" s="899">
        <f t="shared" si="619"/>
        <v>4787.637083333334</v>
      </c>
      <c r="AK1242" s="899">
        <f t="shared" si="619"/>
        <v>0</v>
      </c>
      <c r="AL1242" s="1080">
        <f t="shared" si="612"/>
        <v>0</v>
      </c>
      <c r="AM1242" s="1079">
        <f t="shared" si="613"/>
        <v>0</v>
      </c>
      <c r="AN1242" s="899">
        <f t="shared" si="606"/>
        <v>0</v>
      </c>
      <c r="AO1242" s="899">
        <f t="shared" si="607"/>
        <v>0</v>
      </c>
      <c r="AP1242" s="899">
        <f t="shared" si="614"/>
        <v>0</v>
      </c>
      <c r="AQ1242" s="1081">
        <f t="shared" si="595"/>
        <v>0</v>
      </c>
      <c r="AR1242" s="1079">
        <f t="shared" si="608"/>
        <v>0</v>
      </c>
      <c r="AS1242" s="153"/>
      <c r="AT1242" s="1082" t="s">
        <v>2769</v>
      </c>
      <c r="AU1242" s="1126"/>
      <c r="AV1242" s="1083" t="str">
        <f t="shared" si="609"/>
        <v>CA</v>
      </c>
      <c r="AW1242" s="1083" t="str">
        <f t="shared" si="609"/>
        <v>CL</v>
      </c>
      <c r="AX1242" s="1083" t="str">
        <f t="shared" si="609"/>
        <v>AIC</v>
      </c>
      <c r="AY1242" s="1083" t="str">
        <f t="shared" si="598"/>
        <v>ERB</v>
      </c>
      <c r="AZ1242" s="1083" t="str">
        <f t="shared" si="598"/>
        <v>GRB</v>
      </c>
      <c r="BA1242" s="1083" t="str">
        <f t="shared" si="598"/>
        <v>Non-Op</v>
      </c>
      <c r="BC1242" s="623"/>
      <c r="BD1242" s="623"/>
      <c r="BF1242" s="623"/>
      <c r="BG1242" s="623"/>
      <c r="BH1242" s="623"/>
      <c r="BI1242" s="623"/>
      <c r="BJ1242" s="623"/>
      <c r="BK1242" s="623"/>
      <c r="BL1242" s="623"/>
      <c r="BN1242" s="634"/>
    </row>
    <row r="1243" spans="1:66" s="638" customFormat="1" ht="12" customHeight="1">
      <c r="A1243" s="676">
        <v>23200853</v>
      </c>
      <c r="B1243" s="635" t="s">
        <v>4438</v>
      </c>
      <c r="C1243" s="634" t="s">
        <v>3018</v>
      </c>
      <c r="D1243" s="635" t="s">
        <v>3099</v>
      </c>
      <c r="E1243" s="635"/>
      <c r="F1243" s="683">
        <v>43497</v>
      </c>
      <c r="G1243" s="635"/>
      <c r="H1243" s="1168">
        <v>-86053.42</v>
      </c>
      <c r="I1243" s="1168">
        <v>-47389.01</v>
      </c>
      <c r="J1243" s="1168">
        <v>-88608.06</v>
      </c>
      <c r="K1243" s="1168">
        <v>-159308.66</v>
      </c>
      <c r="L1243" s="1168">
        <v>-38482.160000000003</v>
      </c>
      <c r="M1243" s="1168">
        <v>-84104.34</v>
      </c>
      <c r="N1243" s="1168">
        <v>-123561.71</v>
      </c>
      <c r="O1243" s="1168">
        <v>-45965.94</v>
      </c>
      <c r="P1243" s="1168">
        <v>-82763.34</v>
      </c>
      <c r="Q1243" s="1168">
        <v>-117619.79</v>
      </c>
      <c r="R1243" s="1168">
        <v>-32096.080000000002</v>
      </c>
      <c r="S1243" s="1168">
        <v>-64818.98</v>
      </c>
      <c r="T1243" s="1168">
        <v>-89287.59</v>
      </c>
      <c r="U1243" s="567"/>
      <c r="V1243" s="606">
        <f t="shared" si="596"/>
        <v>-81032.381249999991</v>
      </c>
      <c r="W1243" s="1088"/>
      <c r="X1243" s="1089"/>
      <c r="Y1243" s="591">
        <f t="shared" ref="Y1243:AA1264" si="620">IF($D1243=Y$5,$T1243,0)</f>
        <v>0</v>
      </c>
      <c r="Z1243" s="899">
        <f t="shared" si="620"/>
        <v>-89287.59</v>
      </c>
      <c r="AA1243" s="899">
        <f t="shared" si="620"/>
        <v>0</v>
      </c>
      <c r="AB1243" s="1080">
        <f t="shared" si="610"/>
        <v>0</v>
      </c>
      <c r="AC1243" s="1079">
        <f t="shared" si="611"/>
        <v>0</v>
      </c>
      <c r="AD1243" s="899">
        <f t="shared" si="618"/>
        <v>0</v>
      </c>
      <c r="AE1243" s="903">
        <f t="shared" si="616"/>
        <v>0</v>
      </c>
      <c r="AF1243" s="1080">
        <f t="shared" si="617"/>
        <v>0</v>
      </c>
      <c r="AG1243" s="1081">
        <f t="shared" si="597"/>
        <v>0</v>
      </c>
      <c r="AH1243" s="1079">
        <f t="shared" si="603"/>
        <v>0</v>
      </c>
      <c r="AI1243" s="901">
        <f t="shared" si="619"/>
        <v>0</v>
      </c>
      <c r="AJ1243" s="899">
        <f t="shared" si="619"/>
        <v>-81032.381249999991</v>
      </c>
      <c r="AK1243" s="899">
        <f t="shared" si="619"/>
        <v>0</v>
      </c>
      <c r="AL1243" s="1080">
        <f t="shared" si="612"/>
        <v>0</v>
      </c>
      <c r="AM1243" s="1079">
        <f t="shared" si="613"/>
        <v>0</v>
      </c>
      <c r="AN1243" s="899">
        <f t="shared" si="606"/>
        <v>0</v>
      </c>
      <c r="AO1243" s="899">
        <f t="shared" si="607"/>
        <v>0</v>
      </c>
      <c r="AP1243" s="899">
        <f t="shared" si="614"/>
        <v>0</v>
      </c>
      <c r="AQ1243" s="1081">
        <f t="shared" si="595"/>
        <v>0</v>
      </c>
      <c r="AR1243" s="1079">
        <f t="shared" si="608"/>
        <v>0</v>
      </c>
      <c r="AS1243" s="153"/>
      <c r="AT1243" s="1082"/>
      <c r="AU1243" s="1126"/>
      <c r="AV1243" s="1083" t="str">
        <f t="shared" si="609"/>
        <v>CA</v>
      </c>
      <c r="AW1243" s="1083" t="str">
        <f t="shared" si="609"/>
        <v>CL</v>
      </c>
      <c r="AX1243" s="1083" t="str">
        <f t="shared" si="609"/>
        <v>AIC</v>
      </c>
      <c r="AY1243" s="1083" t="str">
        <f t="shared" si="598"/>
        <v>ERB</v>
      </c>
      <c r="AZ1243" s="1083" t="str">
        <f t="shared" si="598"/>
        <v>GRB</v>
      </c>
      <c r="BA1243" s="1083" t="str">
        <f t="shared" si="598"/>
        <v>Non-Op</v>
      </c>
      <c r="BC1243" s="623"/>
      <c r="BD1243" s="623"/>
      <c r="BF1243" s="623"/>
      <c r="BG1243" s="623"/>
      <c r="BH1243" s="623"/>
      <c r="BI1243" s="623"/>
      <c r="BJ1243" s="623"/>
      <c r="BK1243" s="623"/>
      <c r="BL1243" s="623"/>
      <c r="BN1243" s="634"/>
    </row>
    <row r="1244" spans="1:66" s="638" customFormat="1" ht="12" customHeight="1">
      <c r="A1244" s="692">
        <v>23200873</v>
      </c>
      <c r="B1244" s="693" t="s">
        <v>4439</v>
      </c>
      <c r="C1244" s="634" t="s">
        <v>2424</v>
      </c>
      <c r="D1244" s="635" t="s">
        <v>1384</v>
      </c>
      <c r="E1244" s="635"/>
      <c r="F1244" s="634"/>
      <c r="G1244" s="635"/>
      <c r="H1244" s="1168">
        <v>-4065880.08</v>
      </c>
      <c r="I1244" s="1168">
        <v>-3435653.91</v>
      </c>
      <c r="J1244" s="1168">
        <v>-3433886.29</v>
      </c>
      <c r="K1244" s="1168">
        <v>-4692164.08</v>
      </c>
      <c r="L1244" s="1168">
        <v>-3851801.86</v>
      </c>
      <c r="M1244" s="1168">
        <v>-3972603.23</v>
      </c>
      <c r="N1244" s="1168">
        <v>-2667442.36</v>
      </c>
      <c r="O1244" s="1168">
        <v>-2107323.13</v>
      </c>
      <c r="P1244" s="1168">
        <v>-2131347.2599999998</v>
      </c>
      <c r="Q1244" s="1168">
        <v>-3278789.82</v>
      </c>
      <c r="R1244" s="1168">
        <v>-2735256.97</v>
      </c>
      <c r="S1244" s="1168">
        <v>-2778279.24</v>
      </c>
      <c r="T1244" s="1168">
        <v>-4500294.51</v>
      </c>
      <c r="U1244" s="567"/>
      <c r="V1244" s="567">
        <f t="shared" si="596"/>
        <v>-3280636.2870833334</v>
      </c>
      <c r="W1244" s="1084"/>
      <c r="X1244" s="1085"/>
      <c r="Y1244" s="591">
        <f t="shared" si="620"/>
        <v>0</v>
      </c>
      <c r="Z1244" s="899">
        <f t="shared" si="620"/>
        <v>0</v>
      </c>
      <c r="AA1244" s="899">
        <f t="shared" si="620"/>
        <v>0</v>
      </c>
      <c r="AB1244" s="1080">
        <f t="shared" si="610"/>
        <v>-4500294.51</v>
      </c>
      <c r="AC1244" s="1079">
        <f t="shared" si="611"/>
        <v>0</v>
      </c>
      <c r="AD1244" s="899">
        <f t="shared" si="618"/>
        <v>0</v>
      </c>
      <c r="AE1244" s="903">
        <f t="shared" si="616"/>
        <v>0</v>
      </c>
      <c r="AF1244" s="1080">
        <f t="shared" si="617"/>
        <v>-4500294.51</v>
      </c>
      <c r="AG1244" s="1081">
        <f t="shared" si="597"/>
        <v>-4500294.51</v>
      </c>
      <c r="AH1244" s="1079">
        <f t="shared" si="603"/>
        <v>0</v>
      </c>
      <c r="AI1244" s="901">
        <f t="shared" si="619"/>
        <v>0</v>
      </c>
      <c r="AJ1244" s="899">
        <f t="shared" si="619"/>
        <v>0</v>
      </c>
      <c r="AK1244" s="899">
        <f t="shared" si="619"/>
        <v>0</v>
      </c>
      <c r="AL1244" s="1080">
        <f t="shared" si="612"/>
        <v>-3280636.2870833334</v>
      </c>
      <c r="AM1244" s="1079">
        <f t="shared" si="613"/>
        <v>0</v>
      </c>
      <c r="AN1244" s="899">
        <f t="shared" si="606"/>
        <v>0</v>
      </c>
      <c r="AO1244" s="899">
        <f t="shared" si="607"/>
        <v>0</v>
      </c>
      <c r="AP1244" s="899">
        <f t="shared" si="614"/>
        <v>-3280636.2870833334</v>
      </c>
      <c r="AQ1244" s="1081">
        <f t="shared" si="595"/>
        <v>-3280636.2870833334</v>
      </c>
      <c r="AR1244" s="1079">
        <f t="shared" si="608"/>
        <v>0</v>
      </c>
      <c r="AS1244" s="153"/>
      <c r="AT1244" s="1082"/>
      <c r="AU1244" s="1126"/>
      <c r="AV1244" s="1083" t="str">
        <f t="shared" si="609"/>
        <v>CA</v>
      </c>
      <c r="AW1244" s="1083" t="str">
        <f t="shared" si="609"/>
        <v>CL</v>
      </c>
      <c r="AX1244" s="1083" t="str">
        <f t="shared" si="609"/>
        <v>AIC</v>
      </c>
      <c r="AY1244" s="1083" t="str">
        <f t="shared" si="598"/>
        <v>ERB</v>
      </c>
      <c r="AZ1244" s="1083" t="str">
        <f t="shared" si="598"/>
        <v>GRB</v>
      </c>
      <c r="BA1244" s="1083" t="str">
        <f t="shared" si="598"/>
        <v>Non-Op</v>
      </c>
      <c r="BC1244" s="623"/>
      <c r="BD1244" s="623"/>
      <c r="BF1244" s="623"/>
      <c r="BG1244" s="623"/>
      <c r="BH1244" s="623"/>
      <c r="BI1244" s="623"/>
      <c r="BJ1244" s="623"/>
      <c r="BK1244" s="623"/>
      <c r="BL1244" s="623"/>
      <c r="BN1244" s="634"/>
    </row>
    <row r="1245" spans="1:66" s="638" customFormat="1" ht="12" customHeight="1">
      <c r="A1245" s="1201">
        <v>23200953</v>
      </c>
      <c r="B1245" s="1202" t="s">
        <v>4440</v>
      </c>
      <c r="C1245" s="647" t="s">
        <v>2425</v>
      </c>
      <c r="D1245" s="648" t="s">
        <v>3099</v>
      </c>
      <c r="E1245" s="648"/>
      <c r="F1245" s="647"/>
      <c r="G1245" s="648"/>
      <c r="H1245" s="1168">
        <v>0</v>
      </c>
      <c r="I1245" s="1168">
        <v>0</v>
      </c>
      <c r="J1245" s="1168">
        <v>0</v>
      </c>
      <c r="K1245" s="1168">
        <v>0</v>
      </c>
      <c r="L1245" s="1168">
        <v>0</v>
      </c>
      <c r="M1245" s="1168">
        <v>0</v>
      </c>
      <c r="N1245" s="1168">
        <v>0</v>
      </c>
      <c r="O1245" s="1168">
        <v>0</v>
      </c>
      <c r="P1245" s="1168">
        <v>148.69999999999999</v>
      </c>
      <c r="Q1245" s="1168">
        <v>0</v>
      </c>
      <c r="R1245" s="1168">
        <v>0</v>
      </c>
      <c r="S1245" s="1168">
        <v>58.78</v>
      </c>
      <c r="T1245" s="1168">
        <v>0</v>
      </c>
      <c r="U1245" s="569"/>
      <c r="V1245" s="567">
        <f t="shared" si="596"/>
        <v>17.29</v>
      </c>
      <c r="W1245" s="1084"/>
      <c r="X1245" s="1085"/>
      <c r="Y1245" s="591">
        <f t="shared" si="620"/>
        <v>0</v>
      </c>
      <c r="Z1245" s="899">
        <f t="shared" si="620"/>
        <v>0</v>
      </c>
      <c r="AA1245" s="899">
        <f t="shared" si="620"/>
        <v>0</v>
      </c>
      <c r="AB1245" s="1080">
        <f t="shared" si="610"/>
        <v>0</v>
      </c>
      <c r="AC1245" s="1079">
        <f t="shared" si="611"/>
        <v>0</v>
      </c>
      <c r="AD1245" s="899">
        <f t="shared" si="618"/>
        <v>0</v>
      </c>
      <c r="AE1245" s="903">
        <f t="shared" si="616"/>
        <v>0</v>
      </c>
      <c r="AF1245" s="1080">
        <f t="shared" si="617"/>
        <v>0</v>
      </c>
      <c r="AG1245" s="1081">
        <f t="shared" si="597"/>
        <v>0</v>
      </c>
      <c r="AH1245" s="1079">
        <f t="shared" si="603"/>
        <v>0</v>
      </c>
      <c r="AI1245" s="901">
        <f t="shared" si="619"/>
        <v>0</v>
      </c>
      <c r="AJ1245" s="899">
        <f t="shared" si="619"/>
        <v>17.29</v>
      </c>
      <c r="AK1245" s="899">
        <f t="shared" si="619"/>
        <v>0</v>
      </c>
      <c r="AL1245" s="1080">
        <f t="shared" si="612"/>
        <v>0</v>
      </c>
      <c r="AM1245" s="1079">
        <f t="shared" si="613"/>
        <v>0</v>
      </c>
      <c r="AN1245" s="899">
        <f t="shared" si="606"/>
        <v>0</v>
      </c>
      <c r="AO1245" s="899">
        <f t="shared" si="607"/>
        <v>0</v>
      </c>
      <c r="AP1245" s="899">
        <f t="shared" si="614"/>
        <v>0</v>
      </c>
      <c r="AQ1245" s="1081">
        <f t="shared" si="595"/>
        <v>0</v>
      </c>
      <c r="AR1245" s="1079">
        <f t="shared" si="608"/>
        <v>0</v>
      </c>
      <c r="AS1245" s="153"/>
      <c r="AT1245" s="1082"/>
      <c r="AU1245" s="1126"/>
      <c r="AV1245" s="1083" t="str">
        <f t="shared" si="609"/>
        <v>CA</v>
      </c>
      <c r="AW1245" s="1083" t="str">
        <f t="shared" si="609"/>
        <v>CL</v>
      </c>
      <c r="AX1245" s="1083" t="str">
        <f t="shared" si="609"/>
        <v>AIC</v>
      </c>
      <c r="AY1245" s="1083" t="str">
        <f t="shared" si="598"/>
        <v>ERB</v>
      </c>
      <c r="AZ1245" s="1083" t="str">
        <f t="shared" si="598"/>
        <v>GRB</v>
      </c>
      <c r="BA1245" s="1083" t="str">
        <f t="shared" si="598"/>
        <v>Non-Op</v>
      </c>
      <c r="BC1245" s="623"/>
      <c r="BD1245" s="623"/>
      <c r="BF1245" s="623"/>
      <c r="BG1245" s="623"/>
      <c r="BH1245" s="623"/>
      <c r="BI1245" s="623"/>
      <c r="BJ1245" s="623"/>
      <c r="BK1245" s="623"/>
      <c r="BL1245" s="623"/>
      <c r="BN1245" s="634"/>
    </row>
    <row r="1246" spans="1:66" s="638" customFormat="1" ht="12" customHeight="1">
      <c r="A1246" s="643">
        <v>23201003</v>
      </c>
      <c r="B1246" s="644" t="s">
        <v>4441</v>
      </c>
      <c r="C1246" s="634" t="s">
        <v>2426</v>
      </c>
      <c r="D1246" s="635" t="s">
        <v>3099</v>
      </c>
      <c r="E1246" s="635"/>
      <c r="F1246" s="634"/>
      <c r="G1246" s="635"/>
      <c r="H1246" s="1168">
        <v>-11149675.550000001</v>
      </c>
      <c r="I1246" s="1168">
        <v>-25940423.010000002</v>
      </c>
      <c r="J1246" s="1168">
        <v>-23861301.870000001</v>
      </c>
      <c r="K1246" s="1168">
        <v>-56941560.770000003</v>
      </c>
      <c r="L1246" s="1168">
        <v>-45593881.93</v>
      </c>
      <c r="M1246" s="1168">
        <v>-56246742.460000001</v>
      </c>
      <c r="N1246" s="1168">
        <v>-56618996.759999998</v>
      </c>
      <c r="O1246" s="1168">
        <v>-51160227.740000002</v>
      </c>
      <c r="P1246" s="1168">
        <v>-46563933.710000001</v>
      </c>
      <c r="Q1246" s="1168">
        <v>-44947644.100000001</v>
      </c>
      <c r="R1246" s="1168">
        <v>-45453854.130000003</v>
      </c>
      <c r="S1246" s="1168">
        <v>-34138688.149999999</v>
      </c>
      <c r="T1246" s="1168">
        <v>-36454628.130000003</v>
      </c>
      <c r="U1246" s="567"/>
      <c r="V1246" s="567">
        <f t="shared" si="596"/>
        <v>-42605783.872500002</v>
      </c>
      <c r="W1246" s="1084"/>
      <c r="X1246" s="1085"/>
      <c r="Y1246" s="591">
        <f t="shared" si="620"/>
        <v>0</v>
      </c>
      <c r="Z1246" s="899">
        <f t="shared" si="620"/>
        <v>-36454628.130000003</v>
      </c>
      <c r="AA1246" s="899">
        <f t="shared" si="620"/>
        <v>0</v>
      </c>
      <c r="AB1246" s="1080">
        <f t="shared" si="610"/>
        <v>0</v>
      </c>
      <c r="AC1246" s="1079">
        <f t="shared" si="611"/>
        <v>0</v>
      </c>
      <c r="AD1246" s="899">
        <f t="shared" si="618"/>
        <v>0</v>
      </c>
      <c r="AE1246" s="903">
        <f t="shared" si="616"/>
        <v>0</v>
      </c>
      <c r="AF1246" s="1080">
        <f t="shared" si="617"/>
        <v>0</v>
      </c>
      <c r="AG1246" s="1081">
        <f t="shared" si="597"/>
        <v>0</v>
      </c>
      <c r="AH1246" s="1079">
        <f t="shared" si="603"/>
        <v>0</v>
      </c>
      <c r="AI1246" s="901">
        <f t="shared" si="619"/>
        <v>0</v>
      </c>
      <c r="AJ1246" s="899">
        <f t="shared" si="619"/>
        <v>-42605783.872500002</v>
      </c>
      <c r="AK1246" s="899">
        <f t="shared" si="619"/>
        <v>0</v>
      </c>
      <c r="AL1246" s="1080">
        <f t="shared" si="612"/>
        <v>0</v>
      </c>
      <c r="AM1246" s="1079">
        <f t="shared" si="613"/>
        <v>0</v>
      </c>
      <c r="AN1246" s="899">
        <f t="shared" si="606"/>
        <v>0</v>
      </c>
      <c r="AO1246" s="899">
        <f t="shared" si="607"/>
        <v>0</v>
      </c>
      <c r="AP1246" s="899">
        <f t="shared" si="614"/>
        <v>0</v>
      </c>
      <c r="AQ1246" s="1081">
        <f t="shared" si="595"/>
        <v>0</v>
      </c>
      <c r="AR1246" s="1079">
        <f t="shared" si="608"/>
        <v>0</v>
      </c>
      <c r="AS1246" s="153"/>
      <c r="AT1246" s="1082"/>
      <c r="AU1246" s="1126"/>
      <c r="AV1246" s="1083" t="str">
        <f t="shared" si="609"/>
        <v>CA</v>
      </c>
      <c r="AW1246" s="1083" t="str">
        <f t="shared" si="609"/>
        <v>CL</v>
      </c>
      <c r="AX1246" s="1083" t="str">
        <f t="shared" si="609"/>
        <v>AIC</v>
      </c>
      <c r="AY1246" s="1083" t="str">
        <f t="shared" si="598"/>
        <v>ERB</v>
      </c>
      <c r="AZ1246" s="1083" t="str">
        <f t="shared" si="598"/>
        <v>GRB</v>
      </c>
      <c r="BA1246" s="1083" t="str">
        <f t="shared" si="598"/>
        <v>Non-Op</v>
      </c>
      <c r="BC1246" s="623"/>
      <c r="BD1246" s="623"/>
      <c r="BF1246" s="623"/>
      <c r="BG1246" s="623"/>
      <c r="BH1246" s="623"/>
      <c r="BI1246" s="623"/>
      <c r="BJ1246" s="623"/>
      <c r="BK1246" s="623"/>
      <c r="BL1246" s="623"/>
      <c r="BN1246" s="634"/>
    </row>
    <row r="1247" spans="1:66" s="638" customFormat="1" ht="12" customHeight="1">
      <c r="A1247" s="643">
        <v>23201013</v>
      </c>
      <c r="B1247" s="644" t="s">
        <v>4442</v>
      </c>
      <c r="C1247" s="634" t="s">
        <v>2427</v>
      </c>
      <c r="D1247" s="635" t="s">
        <v>3099</v>
      </c>
      <c r="E1247" s="635"/>
      <c r="F1247" s="634"/>
      <c r="G1247" s="635"/>
      <c r="H1247" s="1168">
        <v>-15777973.82</v>
      </c>
      <c r="I1247" s="1168">
        <v>-19313217.510000002</v>
      </c>
      <c r="J1247" s="1168">
        <v>-20511654.690000001</v>
      </c>
      <c r="K1247" s="1168">
        <v>4793402.53</v>
      </c>
      <c r="L1247" s="1168">
        <v>-302208.99</v>
      </c>
      <c r="M1247" s="1168">
        <v>-10019025.27</v>
      </c>
      <c r="N1247" s="1168">
        <v>-7048982.7999999998</v>
      </c>
      <c r="O1247" s="1168">
        <v>-9792088.6099999994</v>
      </c>
      <c r="P1247" s="1168">
        <v>137381.82</v>
      </c>
      <c r="Q1247" s="1168">
        <v>-12847278.189999999</v>
      </c>
      <c r="R1247" s="1168">
        <v>-15854826.550000001</v>
      </c>
      <c r="S1247" s="1168">
        <v>-24633183.379999999</v>
      </c>
      <c r="T1247" s="1168">
        <v>-17121869.109999999</v>
      </c>
      <c r="U1247" s="567"/>
      <c r="V1247" s="567">
        <f t="shared" si="596"/>
        <v>-10986800.258750001</v>
      </c>
      <c r="W1247" s="1084"/>
      <c r="X1247" s="1085"/>
      <c r="Y1247" s="591">
        <f t="shared" si="620"/>
        <v>0</v>
      </c>
      <c r="Z1247" s="899">
        <f t="shared" si="620"/>
        <v>-17121869.109999999</v>
      </c>
      <c r="AA1247" s="899">
        <f t="shared" si="620"/>
        <v>0</v>
      </c>
      <c r="AB1247" s="1080">
        <f t="shared" si="610"/>
        <v>0</v>
      </c>
      <c r="AC1247" s="1079">
        <f t="shared" si="611"/>
        <v>0</v>
      </c>
      <c r="AD1247" s="899">
        <f t="shared" si="618"/>
        <v>0</v>
      </c>
      <c r="AE1247" s="903">
        <f t="shared" si="616"/>
        <v>0</v>
      </c>
      <c r="AF1247" s="1080">
        <f t="shared" si="617"/>
        <v>0</v>
      </c>
      <c r="AG1247" s="1081">
        <f t="shared" si="597"/>
        <v>0</v>
      </c>
      <c r="AH1247" s="1079">
        <f t="shared" si="603"/>
        <v>0</v>
      </c>
      <c r="AI1247" s="901">
        <f t="shared" si="619"/>
        <v>0</v>
      </c>
      <c r="AJ1247" s="899">
        <f t="shared" si="619"/>
        <v>-10986800.258750001</v>
      </c>
      <c r="AK1247" s="899">
        <f t="shared" si="619"/>
        <v>0</v>
      </c>
      <c r="AL1247" s="1080">
        <f t="shared" si="612"/>
        <v>0</v>
      </c>
      <c r="AM1247" s="1079">
        <f t="shared" si="613"/>
        <v>0</v>
      </c>
      <c r="AN1247" s="899">
        <f t="shared" si="606"/>
        <v>0</v>
      </c>
      <c r="AO1247" s="899">
        <f t="shared" si="607"/>
        <v>0</v>
      </c>
      <c r="AP1247" s="899">
        <f t="shared" si="614"/>
        <v>0</v>
      </c>
      <c r="AQ1247" s="1081">
        <f t="shared" si="595"/>
        <v>0</v>
      </c>
      <c r="AR1247" s="1079">
        <f t="shared" si="608"/>
        <v>0</v>
      </c>
      <c r="AS1247" s="153"/>
      <c r="AT1247" s="1082"/>
      <c r="AU1247" s="1126"/>
      <c r="AV1247" s="1083" t="str">
        <f t="shared" si="609"/>
        <v>CA</v>
      </c>
      <c r="AW1247" s="1083" t="str">
        <f t="shared" si="609"/>
        <v>CL</v>
      </c>
      <c r="AX1247" s="1083" t="str">
        <f t="shared" si="609"/>
        <v>AIC</v>
      </c>
      <c r="AY1247" s="1083" t="str">
        <f t="shared" si="598"/>
        <v>ERB</v>
      </c>
      <c r="AZ1247" s="1083" t="str">
        <f t="shared" si="598"/>
        <v>GRB</v>
      </c>
      <c r="BA1247" s="1083" t="str">
        <f t="shared" si="598"/>
        <v>Non-Op</v>
      </c>
      <c r="BC1247" s="623"/>
      <c r="BD1247" s="623"/>
      <c r="BF1247" s="623"/>
      <c r="BG1247" s="623"/>
      <c r="BH1247" s="623"/>
      <c r="BI1247" s="623"/>
      <c r="BJ1247" s="623"/>
      <c r="BK1247" s="623"/>
      <c r="BL1247" s="623"/>
      <c r="BN1247" s="634"/>
    </row>
    <row r="1248" spans="1:66" s="638" customFormat="1" ht="12" customHeight="1">
      <c r="A1248" s="643">
        <v>23201033</v>
      </c>
      <c r="B1248" s="644" t="s">
        <v>4443</v>
      </c>
      <c r="C1248" s="634" t="s">
        <v>2428</v>
      </c>
      <c r="D1248" s="635" t="s">
        <v>3099</v>
      </c>
      <c r="E1248" s="635"/>
      <c r="F1248" s="634"/>
      <c r="G1248" s="635"/>
      <c r="H1248" s="1168">
        <v>-178090.91</v>
      </c>
      <c r="I1248" s="1168">
        <v>-237741.09</v>
      </c>
      <c r="J1248" s="1168">
        <v>-131803.76</v>
      </c>
      <c r="K1248" s="1168">
        <v>-194028.74</v>
      </c>
      <c r="L1248" s="1168">
        <v>-256345.47</v>
      </c>
      <c r="M1248" s="1168">
        <v>-136615.73000000001</v>
      </c>
      <c r="N1248" s="1168">
        <v>-199591.7</v>
      </c>
      <c r="O1248" s="1168">
        <v>-260946.4</v>
      </c>
      <c r="P1248" s="1168">
        <v>-136139</v>
      </c>
      <c r="Q1248" s="1168">
        <v>-197301.93</v>
      </c>
      <c r="R1248" s="1168">
        <v>-260024.97</v>
      </c>
      <c r="S1248" s="1168">
        <v>-134926.91</v>
      </c>
      <c r="T1248" s="1168">
        <v>-195792.57</v>
      </c>
      <c r="U1248" s="567"/>
      <c r="V1248" s="567">
        <f t="shared" si="596"/>
        <v>-194367.28666666662</v>
      </c>
      <c r="W1248" s="1084"/>
      <c r="X1248" s="1085"/>
      <c r="Y1248" s="591">
        <f t="shared" si="620"/>
        <v>0</v>
      </c>
      <c r="Z1248" s="899">
        <f t="shared" si="620"/>
        <v>-195792.57</v>
      </c>
      <c r="AA1248" s="899">
        <f t="shared" si="620"/>
        <v>0</v>
      </c>
      <c r="AB1248" s="1080">
        <f t="shared" si="610"/>
        <v>0</v>
      </c>
      <c r="AC1248" s="1079">
        <f t="shared" si="611"/>
        <v>0</v>
      </c>
      <c r="AD1248" s="899">
        <f t="shared" si="618"/>
        <v>0</v>
      </c>
      <c r="AE1248" s="903">
        <f t="shared" si="616"/>
        <v>0</v>
      </c>
      <c r="AF1248" s="1080">
        <f t="shared" si="617"/>
        <v>0</v>
      </c>
      <c r="AG1248" s="1081">
        <f t="shared" si="597"/>
        <v>0</v>
      </c>
      <c r="AH1248" s="1079">
        <f t="shared" si="603"/>
        <v>0</v>
      </c>
      <c r="AI1248" s="901">
        <f t="shared" si="619"/>
        <v>0</v>
      </c>
      <c r="AJ1248" s="899">
        <f t="shared" si="619"/>
        <v>-194367.28666666662</v>
      </c>
      <c r="AK1248" s="899">
        <f t="shared" si="619"/>
        <v>0</v>
      </c>
      <c r="AL1248" s="1080">
        <f t="shared" si="612"/>
        <v>0</v>
      </c>
      <c r="AM1248" s="1079">
        <f t="shared" si="613"/>
        <v>0</v>
      </c>
      <c r="AN1248" s="899">
        <f t="shared" si="606"/>
        <v>0</v>
      </c>
      <c r="AO1248" s="899">
        <f t="shared" si="607"/>
        <v>0</v>
      </c>
      <c r="AP1248" s="899">
        <f t="shared" si="614"/>
        <v>0</v>
      </c>
      <c r="AQ1248" s="1081">
        <f t="shared" si="595"/>
        <v>0</v>
      </c>
      <c r="AR1248" s="1079">
        <f t="shared" si="608"/>
        <v>0</v>
      </c>
      <c r="AS1248" s="153"/>
      <c r="AT1248" s="1082"/>
      <c r="AU1248" s="1126"/>
      <c r="AV1248" s="1083" t="str">
        <f t="shared" si="609"/>
        <v>CA</v>
      </c>
      <c r="AW1248" s="1083" t="str">
        <f t="shared" si="609"/>
        <v>CL</v>
      </c>
      <c r="AX1248" s="1083" t="str">
        <f t="shared" si="609"/>
        <v>AIC</v>
      </c>
      <c r="AY1248" s="1083" t="str">
        <f t="shared" si="598"/>
        <v>ERB</v>
      </c>
      <c r="AZ1248" s="1083" t="str">
        <f t="shared" si="598"/>
        <v>GRB</v>
      </c>
      <c r="BA1248" s="1083" t="str">
        <f t="shared" si="598"/>
        <v>Non-Op</v>
      </c>
      <c r="BC1248" s="623"/>
      <c r="BD1248" s="623"/>
      <c r="BF1248" s="623"/>
      <c r="BG1248" s="623"/>
      <c r="BH1248" s="623"/>
      <c r="BI1248" s="623"/>
      <c r="BJ1248" s="623"/>
      <c r="BK1248" s="623"/>
      <c r="BL1248" s="623"/>
      <c r="BN1248" s="634"/>
    </row>
    <row r="1249" spans="1:66" s="638" customFormat="1" ht="12" customHeight="1">
      <c r="A1249" s="643">
        <v>23201043</v>
      </c>
      <c r="B1249" s="644" t="s">
        <v>4444</v>
      </c>
      <c r="C1249" s="634" t="s">
        <v>2429</v>
      </c>
      <c r="D1249" s="635" t="s">
        <v>3099</v>
      </c>
      <c r="E1249" s="635"/>
      <c r="F1249" s="634"/>
      <c r="G1249" s="635"/>
      <c r="H1249" s="1168">
        <v>-252603.51</v>
      </c>
      <c r="I1249" s="1168">
        <v>-215537.4</v>
      </c>
      <c r="J1249" s="1168">
        <v>-206577.86</v>
      </c>
      <c r="K1249" s="1168">
        <v>-173740.81</v>
      </c>
      <c r="L1249" s="1168">
        <v>-160831.53</v>
      </c>
      <c r="M1249" s="1168">
        <v>-168973.44</v>
      </c>
      <c r="N1249" s="1168">
        <v>-170063.57</v>
      </c>
      <c r="O1249" s="1168">
        <v>-198000.24</v>
      </c>
      <c r="P1249" s="1168">
        <v>-209548.94</v>
      </c>
      <c r="Q1249" s="1168">
        <v>-249269.46</v>
      </c>
      <c r="R1249" s="1168">
        <v>-290147.89</v>
      </c>
      <c r="S1249" s="1168">
        <v>-281690.15999999997</v>
      </c>
      <c r="T1249" s="1168">
        <v>-222921</v>
      </c>
      <c r="U1249" s="567"/>
      <c r="V1249" s="567">
        <f t="shared" si="596"/>
        <v>-213511.96291666667</v>
      </c>
      <c r="W1249" s="1084"/>
      <c r="X1249" s="1085"/>
      <c r="Y1249" s="591">
        <f t="shared" si="620"/>
        <v>0</v>
      </c>
      <c r="Z1249" s="899">
        <f t="shared" si="620"/>
        <v>-222921</v>
      </c>
      <c r="AA1249" s="899">
        <f t="shared" si="620"/>
        <v>0</v>
      </c>
      <c r="AB1249" s="1080">
        <f t="shared" si="610"/>
        <v>0</v>
      </c>
      <c r="AC1249" s="1079">
        <f t="shared" si="611"/>
        <v>0</v>
      </c>
      <c r="AD1249" s="899">
        <f t="shared" si="618"/>
        <v>0</v>
      </c>
      <c r="AE1249" s="903">
        <f t="shared" si="616"/>
        <v>0</v>
      </c>
      <c r="AF1249" s="1080">
        <f t="shared" si="617"/>
        <v>0</v>
      </c>
      <c r="AG1249" s="1081">
        <f t="shared" si="597"/>
        <v>0</v>
      </c>
      <c r="AH1249" s="1079">
        <f t="shared" si="603"/>
        <v>0</v>
      </c>
      <c r="AI1249" s="901">
        <f t="shared" si="619"/>
        <v>0</v>
      </c>
      <c r="AJ1249" s="899">
        <f t="shared" si="619"/>
        <v>-213511.96291666667</v>
      </c>
      <c r="AK1249" s="899">
        <f t="shared" si="619"/>
        <v>0</v>
      </c>
      <c r="AL1249" s="1080">
        <f t="shared" si="612"/>
        <v>0</v>
      </c>
      <c r="AM1249" s="1079">
        <f t="shared" si="613"/>
        <v>0</v>
      </c>
      <c r="AN1249" s="899">
        <f t="shared" si="606"/>
        <v>0</v>
      </c>
      <c r="AO1249" s="899">
        <f t="shared" si="607"/>
        <v>0</v>
      </c>
      <c r="AP1249" s="899">
        <f t="shared" si="614"/>
        <v>0</v>
      </c>
      <c r="AQ1249" s="1081">
        <f t="shared" si="595"/>
        <v>0</v>
      </c>
      <c r="AR1249" s="1079">
        <f t="shared" si="608"/>
        <v>0</v>
      </c>
      <c r="AS1249" s="153"/>
      <c r="AT1249" s="1082"/>
      <c r="AU1249" s="1126"/>
      <c r="AV1249" s="1083" t="str">
        <f t="shared" si="609"/>
        <v>CA</v>
      </c>
      <c r="AW1249" s="1083" t="str">
        <f t="shared" si="609"/>
        <v>CL</v>
      </c>
      <c r="AX1249" s="1083" t="str">
        <f t="shared" si="609"/>
        <v>AIC</v>
      </c>
      <c r="AY1249" s="1083" t="str">
        <f t="shared" si="598"/>
        <v>ERB</v>
      </c>
      <c r="AZ1249" s="1083" t="str">
        <f t="shared" si="598"/>
        <v>GRB</v>
      </c>
      <c r="BA1249" s="1083" t="str">
        <f t="shared" si="598"/>
        <v>Non-Op</v>
      </c>
      <c r="BC1249" s="623"/>
      <c r="BD1249" s="623"/>
      <c r="BF1249" s="623"/>
      <c r="BG1249" s="623"/>
      <c r="BH1249" s="623"/>
      <c r="BI1249" s="623"/>
      <c r="BJ1249" s="623"/>
      <c r="BK1249" s="623"/>
      <c r="BL1249" s="623"/>
      <c r="BN1249" s="634"/>
    </row>
    <row r="1250" spans="1:66" s="638" customFormat="1" ht="12" customHeight="1">
      <c r="A1250" s="643">
        <v>23201053</v>
      </c>
      <c r="B1250" s="644" t="s">
        <v>4445</v>
      </c>
      <c r="C1250" s="634" t="s">
        <v>2430</v>
      </c>
      <c r="D1250" s="635" t="s">
        <v>3099</v>
      </c>
      <c r="E1250" s="635"/>
      <c r="F1250" s="634"/>
      <c r="G1250" s="635"/>
      <c r="H1250" s="1168">
        <v>0</v>
      </c>
      <c r="I1250" s="1168">
        <v>0</v>
      </c>
      <c r="J1250" s="1168">
        <v>0</v>
      </c>
      <c r="K1250" s="1168">
        <v>0</v>
      </c>
      <c r="L1250" s="1168">
        <v>0</v>
      </c>
      <c r="M1250" s="1168">
        <v>0</v>
      </c>
      <c r="N1250" s="1168">
        <v>0</v>
      </c>
      <c r="O1250" s="1168">
        <v>0</v>
      </c>
      <c r="P1250" s="1168">
        <v>0</v>
      </c>
      <c r="Q1250" s="1168">
        <v>0</v>
      </c>
      <c r="R1250" s="1168">
        <v>0</v>
      </c>
      <c r="S1250" s="1168">
        <v>0</v>
      </c>
      <c r="T1250" s="1168">
        <v>0</v>
      </c>
      <c r="U1250" s="567"/>
      <c r="V1250" s="567">
        <f t="shared" si="596"/>
        <v>0</v>
      </c>
      <c r="W1250" s="1084"/>
      <c r="X1250" s="1085"/>
      <c r="Y1250" s="591">
        <f t="shared" si="620"/>
        <v>0</v>
      </c>
      <c r="Z1250" s="899">
        <f t="shared" si="620"/>
        <v>0</v>
      </c>
      <c r="AA1250" s="899">
        <f t="shared" si="620"/>
        <v>0</v>
      </c>
      <c r="AB1250" s="1080">
        <f t="shared" si="610"/>
        <v>0</v>
      </c>
      <c r="AC1250" s="1079">
        <f t="shared" si="611"/>
        <v>0</v>
      </c>
      <c r="AD1250" s="899">
        <f t="shared" si="618"/>
        <v>0</v>
      </c>
      <c r="AE1250" s="903">
        <f t="shared" si="616"/>
        <v>0</v>
      </c>
      <c r="AF1250" s="1080">
        <f t="shared" si="617"/>
        <v>0</v>
      </c>
      <c r="AG1250" s="1081">
        <f t="shared" si="597"/>
        <v>0</v>
      </c>
      <c r="AH1250" s="1079">
        <f t="shared" si="603"/>
        <v>0</v>
      </c>
      <c r="AI1250" s="901">
        <f t="shared" si="619"/>
        <v>0</v>
      </c>
      <c r="AJ1250" s="899">
        <f t="shared" si="619"/>
        <v>0</v>
      </c>
      <c r="AK1250" s="899">
        <f t="shared" si="619"/>
        <v>0</v>
      </c>
      <c r="AL1250" s="1080">
        <f t="shared" si="612"/>
        <v>0</v>
      </c>
      <c r="AM1250" s="1079">
        <f t="shared" si="613"/>
        <v>0</v>
      </c>
      <c r="AN1250" s="899">
        <f t="shared" si="606"/>
        <v>0</v>
      </c>
      <c r="AO1250" s="899">
        <f t="shared" si="607"/>
        <v>0</v>
      </c>
      <c r="AP1250" s="899">
        <f t="shared" si="614"/>
        <v>0</v>
      </c>
      <c r="AQ1250" s="1081">
        <f t="shared" si="595"/>
        <v>0</v>
      </c>
      <c r="AR1250" s="1079">
        <f t="shared" si="608"/>
        <v>0</v>
      </c>
      <c r="AS1250" s="153"/>
      <c r="AT1250" s="1082"/>
      <c r="AU1250" s="1126"/>
      <c r="AV1250" s="1083" t="str">
        <f t="shared" si="609"/>
        <v>CA</v>
      </c>
      <c r="AW1250" s="1083" t="str">
        <f t="shared" si="609"/>
        <v>CL</v>
      </c>
      <c r="AX1250" s="1083" t="str">
        <f t="shared" si="609"/>
        <v>AIC</v>
      </c>
      <c r="AY1250" s="1083" t="str">
        <f t="shared" si="598"/>
        <v>ERB</v>
      </c>
      <c r="AZ1250" s="1083" t="str">
        <f t="shared" si="598"/>
        <v>GRB</v>
      </c>
      <c r="BA1250" s="1083" t="str">
        <f t="shared" si="598"/>
        <v>Non-Op</v>
      </c>
      <c r="BC1250" s="623"/>
      <c r="BD1250" s="623"/>
      <c r="BF1250" s="623"/>
      <c r="BG1250" s="623"/>
      <c r="BH1250" s="623"/>
      <c r="BI1250" s="623"/>
      <c r="BJ1250" s="623"/>
      <c r="BK1250" s="623"/>
      <c r="BL1250" s="623"/>
      <c r="BN1250" s="634"/>
    </row>
    <row r="1251" spans="1:66" s="638" customFormat="1" ht="12" customHeight="1">
      <c r="A1251" s="643">
        <v>23201073</v>
      </c>
      <c r="B1251" s="644" t="s">
        <v>4446</v>
      </c>
      <c r="C1251" s="634" t="s">
        <v>2431</v>
      </c>
      <c r="D1251" s="635" t="s">
        <v>3099</v>
      </c>
      <c r="E1251" s="635"/>
      <c r="F1251" s="634"/>
      <c r="G1251" s="635"/>
      <c r="H1251" s="1168">
        <v>-552018.1</v>
      </c>
      <c r="I1251" s="1168">
        <v>-630.9</v>
      </c>
      <c r="J1251" s="1168">
        <v>0.91</v>
      </c>
      <c r="K1251" s="1168">
        <v>-1027.6199999999999</v>
      </c>
      <c r="L1251" s="1168">
        <v>457.29</v>
      </c>
      <c r="M1251" s="1168">
        <v>-515800.47</v>
      </c>
      <c r="N1251" s="1168">
        <v>-526251.93999999994</v>
      </c>
      <c r="O1251" s="1168">
        <v>-261.5</v>
      </c>
      <c r="P1251" s="1168">
        <v>400.75</v>
      </c>
      <c r="Q1251" s="1168">
        <v>-246.82</v>
      </c>
      <c r="R1251" s="1168">
        <v>-2872.18</v>
      </c>
      <c r="S1251" s="1168">
        <v>-396592.44</v>
      </c>
      <c r="T1251" s="1168">
        <v>0</v>
      </c>
      <c r="U1251" s="567"/>
      <c r="V1251" s="567">
        <f t="shared" si="596"/>
        <v>-143236.16416666665</v>
      </c>
      <c r="W1251" s="1084"/>
      <c r="X1251" s="1085"/>
      <c r="Y1251" s="591">
        <f t="shared" si="620"/>
        <v>0</v>
      </c>
      <c r="Z1251" s="899">
        <f t="shared" si="620"/>
        <v>0</v>
      </c>
      <c r="AA1251" s="899">
        <f t="shared" si="620"/>
        <v>0</v>
      </c>
      <c r="AB1251" s="1080">
        <f t="shared" si="610"/>
        <v>0</v>
      </c>
      <c r="AC1251" s="1079">
        <f t="shared" si="611"/>
        <v>0</v>
      </c>
      <c r="AD1251" s="899">
        <f t="shared" si="618"/>
        <v>0</v>
      </c>
      <c r="AE1251" s="903">
        <f t="shared" si="616"/>
        <v>0</v>
      </c>
      <c r="AF1251" s="1080">
        <f t="shared" si="617"/>
        <v>0</v>
      </c>
      <c r="AG1251" s="1081">
        <f t="shared" si="597"/>
        <v>0</v>
      </c>
      <c r="AH1251" s="1079">
        <f t="shared" si="603"/>
        <v>0</v>
      </c>
      <c r="AI1251" s="901">
        <f t="shared" si="619"/>
        <v>0</v>
      </c>
      <c r="AJ1251" s="899">
        <f t="shared" si="619"/>
        <v>-143236.16416666665</v>
      </c>
      <c r="AK1251" s="899">
        <f t="shared" si="619"/>
        <v>0</v>
      </c>
      <c r="AL1251" s="1080">
        <f t="shared" si="612"/>
        <v>0</v>
      </c>
      <c r="AM1251" s="1079">
        <f t="shared" si="613"/>
        <v>0</v>
      </c>
      <c r="AN1251" s="899">
        <f t="shared" si="606"/>
        <v>0</v>
      </c>
      <c r="AO1251" s="899">
        <f t="shared" si="607"/>
        <v>0</v>
      </c>
      <c r="AP1251" s="899">
        <f t="shared" si="614"/>
        <v>0</v>
      </c>
      <c r="AQ1251" s="1081">
        <f t="shared" si="595"/>
        <v>0</v>
      </c>
      <c r="AR1251" s="1079">
        <f t="shared" si="608"/>
        <v>0</v>
      </c>
      <c r="AS1251" s="153"/>
      <c r="AT1251" s="1082"/>
      <c r="AU1251" s="1126"/>
      <c r="AV1251" s="1083" t="str">
        <f t="shared" si="609"/>
        <v>CA</v>
      </c>
      <c r="AW1251" s="1083" t="str">
        <f t="shared" si="609"/>
        <v>CL</v>
      </c>
      <c r="AX1251" s="1083" t="str">
        <f t="shared" si="609"/>
        <v>AIC</v>
      </c>
      <c r="AY1251" s="1083" t="str">
        <f t="shared" si="598"/>
        <v>ERB</v>
      </c>
      <c r="AZ1251" s="1083" t="str">
        <f t="shared" si="598"/>
        <v>GRB</v>
      </c>
      <c r="BA1251" s="1083" t="str">
        <f t="shared" si="598"/>
        <v>Non-Op</v>
      </c>
      <c r="BC1251" s="623"/>
      <c r="BD1251" s="623"/>
      <c r="BF1251" s="623"/>
      <c r="BG1251" s="623"/>
      <c r="BH1251" s="623"/>
      <c r="BI1251" s="623"/>
      <c r="BJ1251" s="623"/>
      <c r="BK1251" s="623"/>
      <c r="BL1251" s="623"/>
      <c r="BN1251" s="634"/>
    </row>
    <row r="1252" spans="1:66" s="638" customFormat="1" ht="12" customHeight="1">
      <c r="A1252" s="651">
        <v>23201093</v>
      </c>
      <c r="B1252" s="652" t="s">
        <v>4447</v>
      </c>
      <c r="C1252" s="639" t="s">
        <v>2432</v>
      </c>
      <c r="D1252" s="640" t="s">
        <v>3099</v>
      </c>
      <c r="E1252" s="640"/>
      <c r="F1252" s="639"/>
      <c r="G1252" s="656"/>
      <c r="H1252" s="1171">
        <v>-64979.38</v>
      </c>
      <c r="I1252" s="1171">
        <v>0</v>
      </c>
      <c r="J1252" s="1171">
        <v>0</v>
      </c>
      <c r="K1252" s="1171">
        <v>0</v>
      </c>
      <c r="L1252" s="1171">
        <v>0</v>
      </c>
      <c r="M1252" s="1171">
        <v>-61880.959999999999</v>
      </c>
      <c r="N1252" s="1171">
        <v>-59603.87</v>
      </c>
      <c r="O1252" s="1171">
        <v>0</v>
      </c>
      <c r="P1252" s="1171">
        <v>0</v>
      </c>
      <c r="Q1252" s="1171">
        <v>0</v>
      </c>
      <c r="R1252" s="1171">
        <v>0</v>
      </c>
      <c r="S1252" s="1171">
        <v>-55050.080000000002</v>
      </c>
      <c r="T1252" s="1171">
        <v>0</v>
      </c>
      <c r="U1252" s="607"/>
      <c r="V1252" s="567">
        <f t="shared" si="596"/>
        <v>-17418.716666666667</v>
      </c>
      <c r="W1252" s="1084"/>
      <c r="X1252" s="1085"/>
      <c r="Y1252" s="591">
        <f t="shared" si="620"/>
        <v>0</v>
      </c>
      <c r="Z1252" s="899">
        <f t="shared" si="620"/>
        <v>0</v>
      </c>
      <c r="AA1252" s="899">
        <f t="shared" si="620"/>
        <v>0</v>
      </c>
      <c r="AB1252" s="1080">
        <f t="shared" si="610"/>
        <v>0</v>
      </c>
      <c r="AC1252" s="1079">
        <f t="shared" si="611"/>
        <v>0</v>
      </c>
      <c r="AD1252" s="899">
        <f t="shared" si="618"/>
        <v>0</v>
      </c>
      <c r="AE1252" s="903">
        <f t="shared" si="616"/>
        <v>0</v>
      </c>
      <c r="AF1252" s="1080">
        <f t="shared" si="617"/>
        <v>0</v>
      </c>
      <c r="AG1252" s="1081">
        <f t="shared" si="597"/>
        <v>0</v>
      </c>
      <c r="AH1252" s="1079">
        <f t="shared" si="603"/>
        <v>0</v>
      </c>
      <c r="AI1252" s="901">
        <f t="shared" si="619"/>
        <v>0</v>
      </c>
      <c r="AJ1252" s="899">
        <f t="shared" si="619"/>
        <v>-17418.716666666667</v>
      </c>
      <c r="AK1252" s="899">
        <f t="shared" si="619"/>
        <v>0</v>
      </c>
      <c r="AL1252" s="1080">
        <f t="shared" si="612"/>
        <v>0</v>
      </c>
      <c r="AM1252" s="1079">
        <f t="shared" si="613"/>
        <v>0</v>
      </c>
      <c r="AN1252" s="899">
        <f t="shared" si="606"/>
        <v>0</v>
      </c>
      <c r="AO1252" s="899">
        <f t="shared" si="607"/>
        <v>0</v>
      </c>
      <c r="AP1252" s="899">
        <f t="shared" si="614"/>
        <v>0</v>
      </c>
      <c r="AQ1252" s="1081">
        <f t="shared" si="595"/>
        <v>0</v>
      </c>
      <c r="AR1252" s="1079">
        <f t="shared" si="608"/>
        <v>0</v>
      </c>
      <c r="AS1252" s="153"/>
      <c r="AT1252" s="1082"/>
      <c r="AU1252" s="1126"/>
      <c r="AV1252" s="1083" t="str">
        <f t="shared" si="609"/>
        <v>CA</v>
      </c>
      <c r="AW1252" s="1083" t="str">
        <f t="shared" si="609"/>
        <v>CL</v>
      </c>
      <c r="AX1252" s="1083" t="str">
        <f t="shared" si="609"/>
        <v>AIC</v>
      </c>
      <c r="AY1252" s="1083" t="str">
        <f t="shared" si="598"/>
        <v>ERB</v>
      </c>
      <c r="AZ1252" s="1083" t="str">
        <f t="shared" si="598"/>
        <v>GRB</v>
      </c>
      <c r="BA1252" s="1083" t="str">
        <f t="shared" si="598"/>
        <v>Non-Op</v>
      </c>
      <c r="BC1252" s="623"/>
      <c r="BD1252" s="623"/>
      <c r="BF1252" s="623"/>
      <c r="BG1252" s="623"/>
      <c r="BH1252" s="623"/>
      <c r="BI1252" s="623"/>
      <c r="BJ1252" s="623"/>
      <c r="BK1252" s="623"/>
      <c r="BL1252" s="623"/>
      <c r="BN1252" s="634"/>
    </row>
    <row r="1253" spans="1:66" s="638" customFormat="1" ht="12" customHeight="1">
      <c r="A1253" s="651">
        <v>23201113</v>
      </c>
      <c r="B1253" s="660" t="s">
        <v>4448</v>
      </c>
      <c r="C1253" s="639" t="s">
        <v>2433</v>
      </c>
      <c r="D1253" s="640" t="s">
        <v>3099</v>
      </c>
      <c r="E1253" s="640"/>
      <c r="F1253" s="639"/>
      <c r="G1253" s="640"/>
      <c r="H1253" s="1168">
        <v>26.79</v>
      </c>
      <c r="I1253" s="1168">
        <v>19.440000000000001</v>
      </c>
      <c r="J1253" s="1168">
        <v>19.440000000000001</v>
      </c>
      <c r="K1253" s="1168">
        <v>12.71</v>
      </c>
      <c r="L1253" s="1168">
        <v>1.83</v>
      </c>
      <c r="M1253" s="1168">
        <v>1.83</v>
      </c>
      <c r="N1253" s="1168">
        <v>1.83</v>
      </c>
      <c r="O1253" s="1168">
        <v>1.83</v>
      </c>
      <c r="P1253" s="1168">
        <v>0.41</v>
      </c>
      <c r="Q1253" s="1168">
        <v>0.41</v>
      </c>
      <c r="R1253" s="1168">
        <v>0.41</v>
      </c>
      <c r="S1253" s="1168">
        <v>0.41</v>
      </c>
      <c r="T1253" s="1168">
        <v>0.41</v>
      </c>
      <c r="U1253" s="606"/>
      <c r="V1253" s="567">
        <f t="shared" si="596"/>
        <v>6.1791666666666645</v>
      </c>
      <c r="W1253" s="1084"/>
      <c r="X1253" s="1085"/>
      <c r="Y1253" s="591">
        <f t="shared" si="620"/>
        <v>0</v>
      </c>
      <c r="Z1253" s="899">
        <f t="shared" si="620"/>
        <v>0.41</v>
      </c>
      <c r="AA1253" s="899">
        <f t="shared" si="620"/>
        <v>0</v>
      </c>
      <c r="AB1253" s="1080">
        <f t="shared" si="610"/>
        <v>0</v>
      </c>
      <c r="AC1253" s="1079">
        <f t="shared" si="611"/>
        <v>0</v>
      </c>
      <c r="AD1253" s="899">
        <f t="shared" si="618"/>
        <v>0</v>
      </c>
      <c r="AE1253" s="903">
        <f t="shared" si="616"/>
        <v>0</v>
      </c>
      <c r="AF1253" s="1080">
        <f t="shared" si="617"/>
        <v>0</v>
      </c>
      <c r="AG1253" s="1081">
        <f t="shared" si="597"/>
        <v>0</v>
      </c>
      <c r="AH1253" s="1079">
        <f t="shared" si="603"/>
        <v>0</v>
      </c>
      <c r="AI1253" s="901">
        <f t="shared" si="619"/>
        <v>0</v>
      </c>
      <c r="AJ1253" s="899">
        <f t="shared" si="619"/>
        <v>6.1791666666666645</v>
      </c>
      <c r="AK1253" s="899">
        <f t="shared" si="619"/>
        <v>0</v>
      </c>
      <c r="AL1253" s="1080">
        <f t="shared" si="612"/>
        <v>0</v>
      </c>
      <c r="AM1253" s="1079">
        <f t="shared" si="613"/>
        <v>0</v>
      </c>
      <c r="AN1253" s="899">
        <f t="shared" si="606"/>
        <v>0</v>
      </c>
      <c r="AO1253" s="899">
        <f t="shared" si="607"/>
        <v>0</v>
      </c>
      <c r="AP1253" s="899">
        <f t="shared" si="614"/>
        <v>0</v>
      </c>
      <c r="AQ1253" s="1081">
        <f t="shared" si="595"/>
        <v>0</v>
      </c>
      <c r="AR1253" s="1079">
        <f t="shared" si="608"/>
        <v>0</v>
      </c>
      <c r="AS1253" s="153"/>
      <c r="AT1253" s="1082"/>
      <c r="AU1253" s="1126"/>
      <c r="AV1253" s="1083" t="str">
        <f t="shared" si="609"/>
        <v>CA</v>
      </c>
      <c r="AW1253" s="1083" t="str">
        <f t="shared" si="609"/>
        <v>CL</v>
      </c>
      <c r="AX1253" s="1083" t="str">
        <f t="shared" si="609"/>
        <v>AIC</v>
      </c>
      <c r="AY1253" s="1083" t="str">
        <f t="shared" si="598"/>
        <v>ERB</v>
      </c>
      <c r="AZ1253" s="1083" t="str">
        <f t="shared" si="598"/>
        <v>GRB</v>
      </c>
      <c r="BA1253" s="1083" t="str">
        <f t="shared" si="598"/>
        <v>Non-Op</v>
      </c>
      <c r="BC1253" s="623"/>
      <c r="BD1253" s="623"/>
      <c r="BF1253" s="623"/>
      <c r="BG1253" s="623"/>
      <c r="BH1253" s="623"/>
      <c r="BI1253" s="623"/>
      <c r="BJ1253" s="623"/>
      <c r="BK1253" s="623"/>
      <c r="BL1253" s="623"/>
      <c r="BN1253" s="634"/>
    </row>
    <row r="1254" spans="1:66" s="638" customFormat="1" ht="12" customHeight="1">
      <c r="A1254" s="676">
        <v>23201121</v>
      </c>
      <c r="B1254" s="635" t="s">
        <v>4449</v>
      </c>
      <c r="C1254" s="634" t="s">
        <v>2434</v>
      </c>
      <c r="D1254" s="635" t="s">
        <v>3099</v>
      </c>
      <c r="E1254" s="635"/>
      <c r="F1254" s="683">
        <v>42872</v>
      </c>
      <c r="G1254" s="635"/>
      <c r="H1254" s="1168">
        <v>0</v>
      </c>
      <c r="I1254" s="1168">
        <v>0</v>
      </c>
      <c r="J1254" s="1168">
        <v>0</v>
      </c>
      <c r="K1254" s="1168">
        <v>0</v>
      </c>
      <c r="L1254" s="1168">
        <v>0</v>
      </c>
      <c r="M1254" s="1168">
        <v>0</v>
      </c>
      <c r="N1254" s="1168">
        <v>0</v>
      </c>
      <c r="O1254" s="1168">
        <v>0</v>
      </c>
      <c r="P1254" s="1168">
        <v>0</v>
      </c>
      <c r="Q1254" s="1168">
        <v>0</v>
      </c>
      <c r="R1254" s="1168">
        <v>0</v>
      </c>
      <c r="S1254" s="1168">
        <v>0</v>
      </c>
      <c r="T1254" s="1168">
        <v>0</v>
      </c>
      <c r="U1254" s="567"/>
      <c r="V1254" s="569">
        <f t="shared" si="596"/>
        <v>0</v>
      </c>
      <c r="W1254" s="1090"/>
      <c r="X1254" s="1091"/>
      <c r="Y1254" s="591">
        <f t="shared" si="620"/>
        <v>0</v>
      </c>
      <c r="Z1254" s="899">
        <f t="shared" si="620"/>
        <v>0</v>
      </c>
      <c r="AA1254" s="899">
        <f t="shared" si="620"/>
        <v>0</v>
      </c>
      <c r="AB1254" s="1080">
        <f t="shared" si="610"/>
        <v>0</v>
      </c>
      <c r="AC1254" s="1079">
        <f t="shared" si="611"/>
        <v>0</v>
      </c>
      <c r="AD1254" s="899">
        <f t="shared" si="618"/>
        <v>0</v>
      </c>
      <c r="AE1254" s="903">
        <f t="shared" si="616"/>
        <v>0</v>
      </c>
      <c r="AF1254" s="1080">
        <f t="shared" si="617"/>
        <v>0</v>
      </c>
      <c r="AG1254" s="1081">
        <f t="shared" si="597"/>
        <v>0</v>
      </c>
      <c r="AH1254" s="1079">
        <f t="shared" si="603"/>
        <v>0</v>
      </c>
      <c r="AI1254" s="901">
        <f t="shared" si="619"/>
        <v>0</v>
      </c>
      <c r="AJ1254" s="899">
        <f t="shared" si="619"/>
        <v>0</v>
      </c>
      <c r="AK1254" s="899">
        <f t="shared" si="619"/>
        <v>0</v>
      </c>
      <c r="AL1254" s="1080">
        <f t="shared" si="612"/>
        <v>0</v>
      </c>
      <c r="AM1254" s="1079">
        <f t="shared" si="613"/>
        <v>0</v>
      </c>
      <c r="AN1254" s="899">
        <f t="shared" si="606"/>
        <v>0</v>
      </c>
      <c r="AO1254" s="899">
        <f t="shared" si="607"/>
        <v>0</v>
      </c>
      <c r="AP1254" s="899">
        <f t="shared" si="614"/>
        <v>0</v>
      </c>
      <c r="AQ1254" s="1081">
        <f t="shared" si="595"/>
        <v>0</v>
      </c>
      <c r="AR1254" s="1079">
        <f t="shared" si="608"/>
        <v>0</v>
      </c>
      <c r="AS1254" s="153"/>
      <c r="AT1254" s="1082"/>
      <c r="AU1254" s="1126"/>
      <c r="AV1254" s="1083" t="str">
        <f t="shared" si="609"/>
        <v>CA</v>
      </c>
      <c r="AW1254" s="1083" t="str">
        <f t="shared" si="609"/>
        <v>CL</v>
      </c>
      <c r="AX1254" s="1083" t="str">
        <f t="shared" si="609"/>
        <v>AIC</v>
      </c>
      <c r="AY1254" s="1083" t="str">
        <f t="shared" si="598"/>
        <v>ERB</v>
      </c>
      <c r="AZ1254" s="1083" t="str">
        <f t="shared" si="598"/>
        <v>GRB</v>
      </c>
      <c r="BA1254" s="1083" t="str">
        <f t="shared" si="598"/>
        <v>Non-Op</v>
      </c>
      <c r="BC1254" s="623"/>
      <c r="BD1254" s="623"/>
      <c r="BF1254" s="623"/>
      <c r="BG1254" s="623"/>
      <c r="BH1254" s="623"/>
      <c r="BI1254" s="623"/>
      <c r="BJ1254" s="623"/>
      <c r="BK1254" s="623"/>
      <c r="BL1254" s="623"/>
      <c r="BN1254" s="634"/>
    </row>
    <row r="1255" spans="1:66" s="638" customFormat="1" ht="12" customHeight="1">
      <c r="A1255" s="643">
        <v>23201153</v>
      </c>
      <c r="B1255" s="644" t="s">
        <v>4450</v>
      </c>
      <c r="C1255" s="634" t="s">
        <v>2435</v>
      </c>
      <c r="D1255" s="635" t="s">
        <v>3099</v>
      </c>
      <c r="E1255" s="635"/>
      <c r="F1255" s="634"/>
      <c r="G1255" s="635"/>
      <c r="H1255" s="1168">
        <v>-19755.22</v>
      </c>
      <c r="I1255" s="1168">
        <v>-10894.91</v>
      </c>
      <c r="J1255" s="1168">
        <v>-10826.67</v>
      </c>
      <c r="K1255" s="1168">
        <v>-11181.42</v>
      </c>
      <c r="L1255" s="1168">
        <v>-9740.9599999999991</v>
      </c>
      <c r="M1255" s="1168">
        <v>-5769.5</v>
      </c>
      <c r="N1255" s="1168">
        <v>-11205.62</v>
      </c>
      <c r="O1255" s="1168">
        <v>-5385.08</v>
      </c>
      <c r="P1255" s="1168">
        <v>-6509.91</v>
      </c>
      <c r="Q1255" s="1168">
        <v>-4295.82</v>
      </c>
      <c r="R1255" s="1168">
        <v>-9835.02</v>
      </c>
      <c r="S1255" s="1168">
        <v>-4032.79</v>
      </c>
      <c r="T1255" s="1168">
        <v>-3301.86</v>
      </c>
      <c r="U1255" s="567"/>
      <c r="V1255" s="567">
        <f t="shared" ref="V1255:V1324" si="621">(H1255+T1255+SUM(I1255:S1255)*2)/24</f>
        <v>-8433.8533333333344</v>
      </c>
      <c r="W1255" s="1084"/>
      <c r="X1255" s="1085"/>
      <c r="Y1255" s="591">
        <f t="shared" si="620"/>
        <v>0</v>
      </c>
      <c r="Z1255" s="899">
        <f t="shared" si="620"/>
        <v>-3301.86</v>
      </c>
      <c r="AA1255" s="899">
        <f t="shared" si="620"/>
        <v>0</v>
      </c>
      <c r="AB1255" s="1080">
        <f t="shared" si="610"/>
        <v>0</v>
      </c>
      <c r="AC1255" s="1079">
        <f t="shared" si="611"/>
        <v>0</v>
      </c>
      <c r="AD1255" s="899">
        <f t="shared" si="618"/>
        <v>0</v>
      </c>
      <c r="AE1255" s="903">
        <f t="shared" si="616"/>
        <v>0</v>
      </c>
      <c r="AF1255" s="1080">
        <f t="shared" si="617"/>
        <v>0</v>
      </c>
      <c r="AG1255" s="1081">
        <f t="shared" ref="AG1255:AG1320" si="622">SUM(AD1255:AF1255)</f>
        <v>0</v>
      </c>
      <c r="AH1255" s="1079">
        <f t="shared" si="603"/>
        <v>0</v>
      </c>
      <c r="AI1255" s="901">
        <f t="shared" si="619"/>
        <v>0</v>
      </c>
      <c r="AJ1255" s="899">
        <f t="shared" si="619"/>
        <v>-8433.8533333333344</v>
      </c>
      <c r="AK1255" s="899">
        <f t="shared" si="619"/>
        <v>0</v>
      </c>
      <c r="AL1255" s="1080">
        <f t="shared" si="612"/>
        <v>0</v>
      </c>
      <c r="AM1255" s="1079">
        <f t="shared" si="613"/>
        <v>0</v>
      </c>
      <c r="AN1255" s="899">
        <f t="shared" si="606"/>
        <v>0</v>
      </c>
      <c r="AO1255" s="899">
        <f t="shared" si="607"/>
        <v>0</v>
      </c>
      <c r="AP1255" s="899">
        <f t="shared" si="614"/>
        <v>0</v>
      </c>
      <c r="AQ1255" s="1081">
        <f t="shared" si="595"/>
        <v>0</v>
      </c>
      <c r="AR1255" s="1079">
        <f t="shared" si="608"/>
        <v>0</v>
      </c>
      <c r="AS1255" s="153"/>
      <c r="AT1255" s="1082"/>
      <c r="AU1255" s="1126"/>
      <c r="AV1255" s="1083" t="str">
        <f t="shared" si="609"/>
        <v>CA</v>
      </c>
      <c r="AW1255" s="1083" t="str">
        <f t="shared" si="609"/>
        <v>CL</v>
      </c>
      <c r="AX1255" s="1083" t="str">
        <f t="shared" si="609"/>
        <v>AIC</v>
      </c>
      <c r="AY1255" s="1083" t="str">
        <f t="shared" si="598"/>
        <v>ERB</v>
      </c>
      <c r="AZ1255" s="1083" t="str">
        <f t="shared" si="598"/>
        <v>GRB</v>
      </c>
      <c r="BA1255" s="1083" t="str">
        <f t="shared" si="598"/>
        <v>Non-Op</v>
      </c>
      <c r="BC1255" s="623"/>
      <c r="BD1255" s="623"/>
      <c r="BF1255" s="623"/>
      <c r="BG1255" s="623"/>
      <c r="BH1255" s="623"/>
      <c r="BI1255" s="623"/>
      <c r="BJ1255" s="623"/>
      <c r="BK1255" s="623"/>
      <c r="BL1255" s="623"/>
      <c r="BN1255" s="634"/>
    </row>
    <row r="1256" spans="1:66" s="638" customFormat="1" ht="12" customHeight="1">
      <c r="A1256" s="643">
        <v>23201163</v>
      </c>
      <c r="B1256" s="644" t="s">
        <v>4451</v>
      </c>
      <c r="C1256" s="634" t="s">
        <v>2436</v>
      </c>
      <c r="D1256" s="635" t="s">
        <v>3099</v>
      </c>
      <c r="E1256" s="635"/>
      <c r="F1256" s="634"/>
      <c r="G1256" s="635"/>
      <c r="H1256" s="1168">
        <v>-52275.02</v>
      </c>
      <c r="I1256" s="1168">
        <v>-52021.72</v>
      </c>
      <c r="J1256" s="1168">
        <v>-53039.86</v>
      </c>
      <c r="K1256" s="1168">
        <v>-52492.4</v>
      </c>
      <c r="L1256" s="1168">
        <v>-52003.07</v>
      </c>
      <c r="M1256" s="1168">
        <v>-51828.76</v>
      </c>
      <c r="N1256" s="1168">
        <v>-51828.76</v>
      </c>
      <c r="O1256" s="1168">
        <v>-52022.76</v>
      </c>
      <c r="P1256" s="1168">
        <v>-52264.75</v>
      </c>
      <c r="Q1256" s="1168">
        <v>-52006.19</v>
      </c>
      <c r="R1256" s="1168">
        <v>-51954.16</v>
      </c>
      <c r="S1256" s="1168">
        <v>-51954.16</v>
      </c>
      <c r="T1256" s="1168">
        <v>-51954.16</v>
      </c>
      <c r="U1256" s="567"/>
      <c r="V1256" s="567">
        <f t="shared" si="621"/>
        <v>-52127.598333333335</v>
      </c>
      <c r="W1256" s="1084"/>
      <c r="X1256" s="1085"/>
      <c r="Y1256" s="591">
        <f t="shared" si="620"/>
        <v>0</v>
      </c>
      <c r="Z1256" s="899">
        <f t="shared" si="620"/>
        <v>-51954.16</v>
      </c>
      <c r="AA1256" s="899">
        <f t="shared" si="620"/>
        <v>0</v>
      </c>
      <c r="AB1256" s="1080">
        <f t="shared" si="610"/>
        <v>0</v>
      </c>
      <c r="AC1256" s="1079">
        <f t="shared" si="611"/>
        <v>0</v>
      </c>
      <c r="AD1256" s="899">
        <f t="shared" si="618"/>
        <v>0</v>
      </c>
      <c r="AE1256" s="903">
        <f t="shared" si="616"/>
        <v>0</v>
      </c>
      <c r="AF1256" s="1080">
        <f t="shared" si="617"/>
        <v>0</v>
      </c>
      <c r="AG1256" s="1081">
        <f t="shared" si="622"/>
        <v>0</v>
      </c>
      <c r="AH1256" s="1079">
        <f t="shared" si="603"/>
        <v>0</v>
      </c>
      <c r="AI1256" s="901">
        <f t="shared" si="619"/>
        <v>0</v>
      </c>
      <c r="AJ1256" s="899">
        <f t="shared" si="619"/>
        <v>-52127.598333333335</v>
      </c>
      <c r="AK1256" s="899">
        <f t="shared" si="619"/>
        <v>0</v>
      </c>
      <c r="AL1256" s="1080">
        <f t="shared" si="612"/>
        <v>0</v>
      </c>
      <c r="AM1256" s="1079">
        <f t="shared" si="613"/>
        <v>0</v>
      </c>
      <c r="AN1256" s="899">
        <f t="shared" si="606"/>
        <v>0</v>
      </c>
      <c r="AO1256" s="899">
        <f t="shared" si="607"/>
        <v>0</v>
      </c>
      <c r="AP1256" s="899">
        <f t="shared" si="614"/>
        <v>0</v>
      </c>
      <c r="AQ1256" s="1081">
        <f t="shared" si="595"/>
        <v>0</v>
      </c>
      <c r="AR1256" s="1079">
        <f t="shared" si="608"/>
        <v>0</v>
      </c>
      <c r="AS1256" s="153"/>
      <c r="AT1256" s="1082"/>
      <c r="AU1256" s="1126"/>
      <c r="AV1256" s="1083" t="str">
        <f t="shared" si="609"/>
        <v>CA</v>
      </c>
      <c r="AW1256" s="1083" t="str">
        <f t="shared" si="609"/>
        <v>CL</v>
      </c>
      <c r="AX1256" s="1083" t="str">
        <f t="shared" si="609"/>
        <v>AIC</v>
      </c>
      <c r="AY1256" s="1083" t="str">
        <f t="shared" si="598"/>
        <v>ERB</v>
      </c>
      <c r="AZ1256" s="1083" t="str">
        <f t="shared" si="598"/>
        <v>GRB</v>
      </c>
      <c r="BA1256" s="1083" t="str">
        <f t="shared" si="598"/>
        <v>Non-Op</v>
      </c>
      <c r="BC1256" s="623"/>
      <c r="BD1256" s="623"/>
      <c r="BF1256" s="623"/>
      <c r="BG1256" s="623"/>
      <c r="BH1256" s="623"/>
      <c r="BI1256" s="623"/>
      <c r="BJ1256" s="623"/>
      <c r="BK1256" s="623"/>
      <c r="BL1256" s="623"/>
      <c r="BN1256" s="634"/>
    </row>
    <row r="1257" spans="1:66" s="638" customFormat="1" ht="12" customHeight="1">
      <c r="A1257" s="643">
        <v>23201173</v>
      </c>
      <c r="B1257" s="644" t="s">
        <v>4452</v>
      </c>
      <c r="C1257" s="634" t="s">
        <v>2437</v>
      </c>
      <c r="D1257" s="635" t="s">
        <v>3099</v>
      </c>
      <c r="E1257" s="635"/>
      <c r="F1257" s="634"/>
      <c r="G1257" s="635"/>
      <c r="H1257" s="1168">
        <v>-923967.6</v>
      </c>
      <c r="I1257" s="1168">
        <v>-679792.74</v>
      </c>
      <c r="J1257" s="1168">
        <v>-759183.93</v>
      </c>
      <c r="K1257" s="1168">
        <v>-762236.75</v>
      </c>
      <c r="L1257" s="1168">
        <v>-762283.1</v>
      </c>
      <c r="M1257" s="1168">
        <v>-762283.1</v>
      </c>
      <c r="N1257" s="1168">
        <v>-756975.75</v>
      </c>
      <c r="O1257" s="1168">
        <v>-756998.3</v>
      </c>
      <c r="P1257" s="1168">
        <v>-757032.75</v>
      </c>
      <c r="Q1257" s="1168">
        <v>-757032.75</v>
      </c>
      <c r="R1257" s="1168">
        <v>-757032.75</v>
      </c>
      <c r="S1257" s="1168">
        <v>-788088.72</v>
      </c>
      <c r="T1257" s="1168">
        <v>-788088.72</v>
      </c>
      <c r="U1257" s="567"/>
      <c r="V1257" s="567">
        <f t="shared" si="621"/>
        <v>-762914.06666666653</v>
      </c>
      <c r="W1257" s="1084"/>
      <c r="X1257" s="1085"/>
      <c r="Y1257" s="591">
        <f t="shared" si="620"/>
        <v>0</v>
      </c>
      <c r="Z1257" s="899">
        <f t="shared" si="620"/>
        <v>-788088.72</v>
      </c>
      <c r="AA1257" s="899">
        <f t="shared" si="620"/>
        <v>0</v>
      </c>
      <c r="AB1257" s="1080">
        <f t="shared" si="610"/>
        <v>0</v>
      </c>
      <c r="AC1257" s="1079">
        <f t="shared" si="611"/>
        <v>0</v>
      </c>
      <c r="AD1257" s="899">
        <f t="shared" si="618"/>
        <v>0</v>
      </c>
      <c r="AE1257" s="903">
        <f t="shared" si="616"/>
        <v>0</v>
      </c>
      <c r="AF1257" s="1080">
        <f t="shared" si="617"/>
        <v>0</v>
      </c>
      <c r="AG1257" s="1081">
        <f t="shared" si="622"/>
        <v>0</v>
      </c>
      <c r="AH1257" s="1079">
        <f t="shared" si="603"/>
        <v>0</v>
      </c>
      <c r="AI1257" s="901">
        <f t="shared" si="619"/>
        <v>0</v>
      </c>
      <c r="AJ1257" s="899">
        <f t="shared" si="619"/>
        <v>-762914.06666666653</v>
      </c>
      <c r="AK1257" s="899">
        <f t="shared" si="619"/>
        <v>0</v>
      </c>
      <c r="AL1257" s="1080">
        <f t="shared" si="612"/>
        <v>0</v>
      </c>
      <c r="AM1257" s="1079">
        <f t="shared" si="613"/>
        <v>0</v>
      </c>
      <c r="AN1257" s="899">
        <f t="shared" si="606"/>
        <v>0</v>
      </c>
      <c r="AO1257" s="899">
        <f t="shared" si="607"/>
        <v>0</v>
      </c>
      <c r="AP1257" s="899">
        <f t="shared" si="614"/>
        <v>0</v>
      </c>
      <c r="AQ1257" s="1081">
        <f t="shared" si="595"/>
        <v>0</v>
      </c>
      <c r="AR1257" s="1079">
        <f t="shared" si="608"/>
        <v>0</v>
      </c>
      <c r="AS1257" s="153"/>
      <c r="AT1257" s="1082"/>
      <c r="AU1257" s="1126"/>
      <c r="AV1257" s="1083" t="str">
        <f t="shared" si="609"/>
        <v>CA</v>
      </c>
      <c r="AW1257" s="1083" t="str">
        <f t="shared" si="609"/>
        <v>CL</v>
      </c>
      <c r="AX1257" s="1083" t="str">
        <f t="shared" si="609"/>
        <v>AIC</v>
      </c>
      <c r="AY1257" s="1083" t="str">
        <f t="shared" si="598"/>
        <v>ERB</v>
      </c>
      <c r="AZ1257" s="1083" t="str">
        <f t="shared" si="598"/>
        <v>GRB</v>
      </c>
      <c r="BA1257" s="1083" t="str">
        <f t="shared" si="598"/>
        <v>Non-Op</v>
      </c>
      <c r="BC1257" s="623"/>
      <c r="BD1257" s="623"/>
      <c r="BF1257" s="623"/>
      <c r="BG1257" s="623"/>
      <c r="BH1257" s="623"/>
      <c r="BI1257" s="623"/>
      <c r="BJ1257" s="623"/>
      <c r="BK1257" s="623"/>
      <c r="BL1257" s="623"/>
      <c r="BN1257" s="634"/>
    </row>
    <row r="1258" spans="1:66" s="638" customFormat="1" ht="12" customHeight="1">
      <c r="A1258" s="643">
        <v>23201193</v>
      </c>
      <c r="B1258" s="644" t="s">
        <v>4453</v>
      </c>
      <c r="C1258" s="634" t="s">
        <v>2438</v>
      </c>
      <c r="D1258" s="635" t="s">
        <v>3099</v>
      </c>
      <c r="E1258" s="635"/>
      <c r="F1258" s="634"/>
      <c r="G1258" s="635"/>
      <c r="H1258" s="1168">
        <v>-2053059.21</v>
      </c>
      <c r="I1258" s="1168">
        <v>-2193324.2599999998</v>
      </c>
      <c r="J1258" s="1168">
        <v>-2362204</v>
      </c>
      <c r="K1258" s="1168">
        <v>-2461853.7400000002</v>
      </c>
      <c r="L1258" s="1168">
        <v>-2558325.92</v>
      </c>
      <c r="M1258" s="1168">
        <v>-2659293.25</v>
      </c>
      <c r="N1258" s="1168">
        <v>-2717646.71</v>
      </c>
      <c r="O1258" s="1168">
        <v>-2759228.49</v>
      </c>
      <c r="P1258" s="1168">
        <v>-2830054.78</v>
      </c>
      <c r="Q1258" s="1168">
        <v>-2881270.49</v>
      </c>
      <c r="R1258" s="1168">
        <v>-2931950.73</v>
      </c>
      <c r="S1258" s="1168">
        <v>-2969356.63</v>
      </c>
      <c r="T1258" s="1168">
        <v>-2972680.31</v>
      </c>
      <c r="U1258" s="567"/>
      <c r="V1258" s="567">
        <f t="shared" si="621"/>
        <v>-2653114.8966666665</v>
      </c>
      <c r="W1258" s="1084"/>
      <c r="X1258" s="1085"/>
      <c r="Y1258" s="591">
        <f t="shared" si="620"/>
        <v>0</v>
      </c>
      <c r="Z1258" s="899">
        <f t="shared" si="620"/>
        <v>-2972680.31</v>
      </c>
      <c r="AA1258" s="899">
        <f t="shared" si="620"/>
        <v>0</v>
      </c>
      <c r="AB1258" s="1080">
        <f t="shared" si="610"/>
        <v>0</v>
      </c>
      <c r="AC1258" s="1079">
        <f t="shared" si="611"/>
        <v>0</v>
      </c>
      <c r="AD1258" s="899">
        <f t="shared" si="618"/>
        <v>0</v>
      </c>
      <c r="AE1258" s="903">
        <f t="shared" si="616"/>
        <v>0</v>
      </c>
      <c r="AF1258" s="1080">
        <f t="shared" si="617"/>
        <v>0</v>
      </c>
      <c r="AG1258" s="1081">
        <f t="shared" si="622"/>
        <v>0</v>
      </c>
      <c r="AH1258" s="1079">
        <f t="shared" si="603"/>
        <v>0</v>
      </c>
      <c r="AI1258" s="901">
        <f t="shared" ref="AI1258:AK1280" si="623">IF($D1258=AI$5,$V1258,0)</f>
        <v>0</v>
      </c>
      <c r="AJ1258" s="899">
        <f t="shared" si="623"/>
        <v>-2653114.8966666665</v>
      </c>
      <c r="AK1258" s="899">
        <f t="shared" si="623"/>
        <v>0</v>
      </c>
      <c r="AL1258" s="1080">
        <f t="shared" si="612"/>
        <v>0</v>
      </c>
      <c r="AM1258" s="1079">
        <f t="shared" si="613"/>
        <v>0</v>
      </c>
      <c r="AN1258" s="899">
        <f t="shared" si="606"/>
        <v>0</v>
      </c>
      <c r="AO1258" s="899">
        <f t="shared" si="607"/>
        <v>0</v>
      </c>
      <c r="AP1258" s="899">
        <f t="shared" si="614"/>
        <v>0</v>
      </c>
      <c r="AQ1258" s="1081">
        <f t="shared" si="595"/>
        <v>0</v>
      </c>
      <c r="AR1258" s="1079">
        <f t="shared" si="608"/>
        <v>0</v>
      </c>
      <c r="AS1258" s="153"/>
      <c r="AT1258" s="1082"/>
      <c r="AU1258" s="1126"/>
      <c r="AV1258" s="1083" t="str">
        <f t="shared" si="609"/>
        <v>CA</v>
      </c>
      <c r="AW1258" s="1083" t="str">
        <f t="shared" si="609"/>
        <v>CL</v>
      </c>
      <c r="AX1258" s="1083" t="str">
        <f t="shared" si="609"/>
        <v>AIC</v>
      </c>
      <c r="AY1258" s="1083" t="str">
        <f t="shared" si="598"/>
        <v>ERB</v>
      </c>
      <c r="AZ1258" s="1083" t="str">
        <f t="shared" si="598"/>
        <v>GRB</v>
      </c>
      <c r="BA1258" s="1083" t="str">
        <f t="shared" si="598"/>
        <v>Non-Op</v>
      </c>
      <c r="BC1258" s="623"/>
      <c r="BD1258" s="623"/>
      <c r="BF1258" s="623"/>
      <c r="BG1258" s="623"/>
      <c r="BH1258" s="623"/>
      <c r="BI1258" s="623"/>
      <c r="BJ1258" s="623"/>
      <c r="BK1258" s="623"/>
      <c r="BL1258" s="623"/>
      <c r="BN1258" s="634"/>
    </row>
    <row r="1259" spans="1:66" s="638" customFormat="1" ht="12" customHeight="1">
      <c r="A1259" s="643">
        <v>23201203</v>
      </c>
      <c r="B1259" s="644" t="s">
        <v>4454</v>
      </c>
      <c r="C1259" s="634" t="s">
        <v>2439</v>
      </c>
      <c r="D1259" s="635" t="s">
        <v>3099</v>
      </c>
      <c r="E1259" s="635"/>
      <c r="F1259" s="634"/>
      <c r="G1259" s="635"/>
      <c r="H1259" s="1172">
        <v>-88.44</v>
      </c>
      <c r="I1259" s="1172">
        <v>-112.89</v>
      </c>
      <c r="J1259" s="1172">
        <v>-118.14</v>
      </c>
      <c r="K1259" s="1172">
        <v>-118.14</v>
      </c>
      <c r="L1259" s="1172">
        <v>-1849.63</v>
      </c>
      <c r="M1259" s="1172">
        <v>-1819.93</v>
      </c>
      <c r="N1259" s="1172">
        <v>-88.44</v>
      </c>
      <c r="O1259" s="1172">
        <v>-88.44</v>
      </c>
      <c r="P1259" s="1172">
        <v>-589.41999999999996</v>
      </c>
      <c r="Q1259" s="1172">
        <v>-255.26</v>
      </c>
      <c r="R1259" s="1172">
        <v>-153.44</v>
      </c>
      <c r="S1259" s="1172">
        <v>-402.99</v>
      </c>
      <c r="T1259" s="1172">
        <v>-237.44</v>
      </c>
      <c r="U1259" s="567"/>
      <c r="V1259" s="567">
        <f t="shared" si="621"/>
        <v>-479.97166666666658</v>
      </c>
      <c r="W1259" s="1084"/>
      <c r="X1259" s="1085"/>
      <c r="Y1259" s="591">
        <f t="shared" si="620"/>
        <v>0</v>
      </c>
      <c r="Z1259" s="899">
        <f t="shared" si="620"/>
        <v>-237.44</v>
      </c>
      <c r="AA1259" s="899">
        <f t="shared" si="620"/>
        <v>0</v>
      </c>
      <c r="AB1259" s="1080">
        <f t="shared" si="610"/>
        <v>0</v>
      </c>
      <c r="AC1259" s="1079">
        <f t="shared" si="611"/>
        <v>0</v>
      </c>
      <c r="AD1259" s="899">
        <f t="shared" si="618"/>
        <v>0</v>
      </c>
      <c r="AE1259" s="903">
        <f t="shared" si="616"/>
        <v>0</v>
      </c>
      <c r="AF1259" s="1080">
        <f t="shared" si="617"/>
        <v>0</v>
      </c>
      <c r="AG1259" s="1081">
        <f t="shared" si="622"/>
        <v>0</v>
      </c>
      <c r="AH1259" s="1079">
        <f t="shared" si="603"/>
        <v>0</v>
      </c>
      <c r="AI1259" s="901">
        <f t="shared" si="623"/>
        <v>0</v>
      </c>
      <c r="AJ1259" s="899">
        <f t="shared" si="623"/>
        <v>-479.97166666666658</v>
      </c>
      <c r="AK1259" s="899">
        <f t="shared" si="623"/>
        <v>0</v>
      </c>
      <c r="AL1259" s="1080">
        <f t="shared" si="612"/>
        <v>0</v>
      </c>
      <c r="AM1259" s="1079">
        <f t="shared" si="613"/>
        <v>0</v>
      </c>
      <c r="AN1259" s="899">
        <f t="shared" si="606"/>
        <v>0</v>
      </c>
      <c r="AO1259" s="899">
        <f t="shared" si="607"/>
        <v>0</v>
      </c>
      <c r="AP1259" s="899">
        <f t="shared" si="614"/>
        <v>0</v>
      </c>
      <c r="AQ1259" s="1081">
        <f t="shared" ref="AQ1259:AQ1337" si="624">SUM(AN1259:AP1259)</f>
        <v>0</v>
      </c>
      <c r="AR1259" s="1079">
        <f t="shared" si="608"/>
        <v>0</v>
      </c>
      <c r="AS1259" s="153"/>
      <c r="AT1259" s="1082"/>
      <c r="AU1259" s="1126"/>
      <c r="AV1259" s="1083" t="str">
        <f t="shared" si="609"/>
        <v>CA</v>
      </c>
      <c r="AW1259" s="1083" t="str">
        <f t="shared" si="609"/>
        <v>CL</v>
      </c>
      <c r="AX1259" s="1083" t="str">
        <f t="shared" si="609"/>
        <v>AIC</v>
      </c>
      <c r="AY1259" s="1083" t="str">
        <f t="shared" ref="AY1259:BA1274" si="625">IF(VALUE(AD1259),AY$7,IF(ISBLANK(AD1259),"",AY$7))</f>
        <v>ERB</v>
      </c>
      <c r="AZ1259" s="1083" t="str">
        <f t="shared" si="625"/>
        <v>GRB</v>
      </c>
      <c r="BA1259" s="1083" t="str">
        <f t="shared" si="625"/>
        <v>Non-Op</v>
      </c>
      <c r="BC1259" s="623"/>
      <c r="BD1259" s="623"/>
      <c r="BF1259" s="623"/>
      <c r="BG1259" s="623"/>
      <c r="BH1259" s="623"/>
      <c r="BI1259" s="623"/>
      <c r="BJ1259" s="623"/>
      <c r="BK1259" s="623"/>
      <c r="BL1259" s="623"/>
      <c r="BN1259" s="634"/>
    </row>
    <row r="1260" spans="1:66" s="638" customFormat="1" ht="12" customHeight="1">
      <c r="A1260" s="651">
        <v>23201213</v>
      </c>
      <c r="B1260" s="660" t="s">
        <v>4455</v>
      </c>
      <c r="C1260" s="639" t="s">
        <v>2440</v>
      </c>
      <c r="D1260" s="640" t="s">
        <v>3099</v>
      </c>
      <c r="E1260" s="640"/>
      <c r="F1260" s="639"/>
      <c r="G1260" s="640"/>
      <c r="H1260" s="1170">
        <v>0</v>
      </c>
      <c r="I1260" s="1170">
        <v>0</v>
      </c>
      <c r="J1260" s="1170">
        <v>1000</v>
      </c>
      <c r="K1260" s="1170">
        <v>0</v>
      </c>
      <c r="L1260" s="1170">
        <v>500</v>
      </c>
      <c r="M1260" s="1170">
        <v>0</v>
      </c>
      <c r="N1260" s="1170">
        <v>0</v>
      </c>
      <c r="O1260" s="1170">
        <v>0</v>
      </c>
      <c r="P1260" s="1170">
        <v>0</v>
      </c>
      <c r="Q1260" s="1170">
        <v>0</v>
      </c>
      <c r="R1260" s="1170">
        <v>0</v>
      </c>
      <c r="S1260" s="1170">
        <v>0</v>
      </c>
      <c r="T1260" s="1170">
        <v>0</v>
      </c>
      <c r="U1260" s="606"/>
      <c r="V1260" s="567">
        <f t="shared" si="621"/>
        <v>125</v>
      </c>
      <c r="W1260" s="1084"/>
      <c r="X1260" s="1085"/>
      <c r="Y1260" s="591">
        <f t="shared" si="620"/>
        <v>0</v>
      </c>
      <c r="Z1260" s="899">
        <f t="shared" si="620"/>
        <v>0</v>
      </c>
      <c r="AA1260" s="899">
        <f t="shared" si="620"/>
        <v>0</v>
      </c>
      <c r="AB1260" s="1080">
        <f t="shared" si="610"/>
        <v>0</v>
      </c>
      <c r="AC1260" s="1079">
        <f t="shared" si="611"/>
        <v>0</v>
      </c>
      <c r="AD1260" s="899">
        <f t="shared" si="618"/>
        <v>0</v>
      </c>
      <c r="AE1260" s="903">
        <f t="shared" si="616"/>
        <v>0</v>
      </c>
      <c r="AF1260" s="1080">
        <f t="shared" si="617"/>
        <v>0</v>
      </c>
      <c r="AG1260" s="1081">
        <f t="shared" si="622"/>
        <v>0</v>
      </c>
      <c r="AH1260" s="1079">
        <f t="shared" si="603"/>
        <v>0</v>
      </c>
      <c r="AI1260" s="901">
        <f t="shared" si="623"/>
        <v>0</v>
      </c>
      <c r="AJ1260" s="899">
        <f t="shared" si="623"/>
        <v>125</v>
      </c>
      <c r="AK1260" s="899">
        <f t="shared" si="623"/>
        <v>0</v>
      </c>
      <c r="AL1260" s="1080">
        <f t="shared" si="612"/>
        <v>0</v>
      </c>
      <c r="AM1260" s="1079">
        <f t="shared" si="613"/>
        <v>0</v>
      </c>
      <c r="AN1260" s="899">
        <f t="shared" si="606"/>
        <v>0</v>
      </c>
      <c r="AO1260" s="899">
        <f t="shared" si="607"/>
        <v>0</v>
      </c>
      <c r="AP1260" s="899">
        <f t="shared" si="614"/>
        <v>0</v>
      </c>
      <c r="AQ1260" s="1081">
        <f t="shared" si="624"/>
        <v>0</v>
      </c>
      <c r="AR1260" s="1079">
        <f t="shared" si="608"/>
        <v>0</v>
      </c>
      <c r="AS1260" s="153"/>
      <c r="AT1260" s="1082"/>
      <c r="AU1260" s="1126"/>
      <c r="AV1260" s="1083" t="str">
        <f t="shared" si="609"/>
        <v>CA</v>
      </c>
      <c r="AW1260" s="1083" t="str">
        <f t="shared" si="609"/>
        <v>CL</v>
      </c>
      <c r="AX1260" s="1083" t="str">
        <f t="shared" si="609"/>
        <v>AIC</v>
      </c>
      <c r="AY1260" s="1083" t="str">
        <f t="shared" si="625"/>
        <v>ERB</v>
      </c>
      <c r="AZ1260" s="1083" t="str">
        <f t="shared" si="625"/>
        <v>GRB</v>
      </c>
      <c r="BA1260" s="1083" t="str">
        <f t="shared" si="625"/>
        <v>Non-Op</v>
      </c>
      <c r="BC1260" s="623"/>
      <c r="BD1260" s="623"/>
      <c r="BF1260" s="623"/>
      <c r="BG1260" s="623"/>
      <c r="BH1260" s="623"/>
      <c r="BI1260" s="623"/>
      <c r="BJ1260" s="623"/>
      <c r="BK1260" s="623"/>
      <c r="BL1260" s="623"/>
      <c r="BN1260" s="634"/>
    </row>
    <row r="1261" spans="1:66" s="638" customFormat="1" ht="12" customHeight="1">
      <c r="A1261" s="651" t="s">
        <v>3234</v>
      </c>
      <c r="B1261" s="660" t="s">
        <v>3234</v>
      </c>
      <c r="C1261" s="639" t="s">
        <v>3235</v>
      </c>
      <c r="D1261" s="640" t="s">
        <v>3099</v>
      </c>
      <c r="E1261" s="640"/>
      <c r="F1261" s="653">
        <v>44152</v>
      </c>
      <c r="G1261" s="640"/>
      <c r="H1261" s="1168"/>
      <c r="I1261" s="1168"/>
      <c r="J1261" s="1168"/>
      <c r="K1261" s="1168"/>
      <c r="L1261" s="1168"/>
      <c r="M1261" s="1168"/>
      <c r="N1261" s="1168"/>
      <c r="O1261" s="1168"/>
      <c r="P1261" s="1168"/>
      <c r="Q1261" s="1168"/>
      <c r="R1261" s="1168"/>
      <c r="S1261" s="1168">
        <v>-972030.02</v>
      </c>
      <c r="T1261" s="1168">
        <v>-1752092.07</v>
      </c>
      <c r="U1261" s="606"/>
      <c r="V1261" s="607">
        <f t="shared" si="621"/>
        <v>-154006.33791666667</v>
      </c>
      <c r="W1261" s="1084"/>
      <c r="X1261" s="1085"/>
      <c r="Y1261" s="591">
        <f t="shared" si="620"/>
        <v>0</v>
      </c>
      <c r="Z1261" s="899">
        <f t="shared" si="620"/>
        <v>-1752092.07</v>
      </c>
      <c r="AA1261" s="899">
        <f t="shared" si="620"/>
        <v>0</v>
      </c>
      <c r="AB1261" s="1080">
        <f t="shared" ref="AB1261" si="626">T1261-SUM(Y1261:AA1261)</f>
        <v>0</v>
      </c>
      <c r="AC1261" s="1079">
        <f t="shared" ref="AC1261" si="627">T1261-SUM(Y1261:AA1261)-AB1261</f>
        <v>0</v>
      </c>
      <c r="AD1261" s="899">
        <f t="shared" si="618"/>
        <v>0</v>
      </c>
      <c r="AE1261" s="903">
        <f t="shared" si="616"/>
        <v>0</v>
      </c>
      <c r="AF1261" s="1080">
        <f t="shared" si="617"/>
        <v>0</v>
      </c>
      <c r="AG1261" s="1081">
        <f t="shared" ref="AG1261" si="628">SUM(AD1261:AF1261)</f>
        <v>0</v>
      </c>
      <c r="AH1261" s="1079">
        <f t="shared" si="603"/>
        <v>0</v>
      </c>
      <c r="AI1261" s="901">
        <f t="shared" si="623"/>
        <v>0</v>
      </c>
      <c r="AJ1261" s="899">
        <f t="shared" si="623"/>
        <v>-154006.33791666667</v>
      </c>
      <c r="AK1261" s="899">
        <f t="shared" si="623"/>
        <v>0</v>
      </c>
      <c r="AL1261" s="1080">
        <f t="shared" si="612"/>
        <v>0</v>
      </c>
      <c r="AM1261" s="1079">
        <f t="shared" si="613"/>
        <v>0</v>
      </c>
      <c r="AN1261" s="899">
        <f t="shared" si="606"/>
        <v>0</v>
      </c>
      <c r="AO1261" s="899">
        <f t="shared" si="607"/>
        <v>0</v>
      </c>
      <c r="AP1261" s="899">
        <f t="shared" si="614"/>
        <v>0</v>
      </c>
      <c r="AQ1261" s="1081">
        <f t="shared" ref="AQ1261" si="629">SUM(AN1261:AP1261)</f>
        <v>0</v>
      </c>
      <c r="AR1261" s="1079">
        <f t="shared" si="608"/>
        <v>0</v>
      </c>
      <c r="AS1261" s="153"/>
      <c r="AT1261" s="1082"/>
      <c r="AU1261" s="1126"/>
      <c r="AV1261" s="1083" t="str">
        <f t="shared" si="609"/>
        <v>CA</v>
      </c>
      <c r="AW1261" s="1083" t="str">
        <f t="shared" si="609"/>
        <v>CL</v>
      </c>
      <c r="AX1261" s="1083" t="str">
        <f t="shared" si="609"/>
        <v>AIC</v>
      </c>
      <c r="AY1261" s="1083" t="str">
        <f t="shared" si="625"/>
        <v>ERB</v>
      </c>
      <c r="AZ1261" s="1083" t="str">
        <f t="shared" si="625"/>
        <v>GRB</v>
      </c>
      <c r="BA1261" s="1083" t="str">
        <f t="shared" si="625"/>
        <v>Non-Op</v>
      </c>
      <c r="BC1261" s="623"/>
      <c r="BD1261" s="623"/>
      <c r="BF1261" s="623"/>
      <c r="BG1261" s="623"/>
      <c r="BH1261" s="623"/>
      <c r="BI1261" s="623"/>
      <c r="BJ1261" s="623"/>
      <c r="BK1261" s="623"/>
      <c r="BL1261" s="623"/>
      <c r="BN1261" s="634"/>
    </row>
    <row r="1262" spans="1:66" s="638" customFormat="1" ht="12" customHeight="1">
      <c r="A1262" s="651" t="s">
        <v>3236</v>
      </c>
      <c r="B1262" s="660" t="s">
        <v>3236</v>
      </c>
      <c r="C1262" s="927" t="s">
        <v>3237</v>
      </c>
      <c r="D1262" s="640" t="s">
        <v>3099</v>
      </c>
      <c r="E1262" s="640"/>
      <c r="F1262" s="653">
        <v>44060</v>
      </c>
      <c r="G1262" s="640"/>
      <c r="H1262" s="1168"/>
      <c r="I1262" s="1168"/>
      <c r="J1262" s="1168"/>
      <c r="K1262" s="1168"/>
      <c r="L1262" s="1168"/>
      <c r="M1262" s="1168"/>
      <c r="N1262" s="1168"/>
      <c r="O1262" s="1168"/>
      <c r="P1262" s="1168">
        <v>-3.52</v>
      </c>
      <c r="Q1262" s="1168">
        <v>-7.22</v>
      </c>
      <c r="R1262" s="1168">
        <v>-7.22</v>
      </c>
      <c r="S1262" s="1168">
        <v>-13.56</v>
      </c>
      <c r="T1262" s="1168">
        <v>-20.6</v>
      </c>
      <c r="U1262" s="606"/>
      <c r="V1262" s="606">
        <f t="shared" si="621"/>
        <v>-3.4850000000000008</v>
      </c>
      <c r="W1262" s="1084"/>
      <c r="X1262" s="1085"/>
      <c r="Y1262" s="591">
        <f t="shared" si="620"/>
        <v>0</v>
      </c>
      <c r="Z1262" s="899">
        <f t="shared" si="620"/>
        <v>-20.6</v>
      </c>
      <c r="AA1262" s="899">
        <f t="shared" si="620"/>
        <v>0</v>
      </c>
      <c r="AB1262" s="1080">
        <f t="shared" si="610"/>
        <v>0</v>
      </c>
      <c r="AC1262" s="1079">
        <f t="shared" si="611"/>
        <v>0</v>
      </c>
      <c r="AD1262" s="899">
        <f t="shared" si="618"/>
        <v>0</v>
      </c>
      <c r="AE1262" s="903">
        <f t="shared" si="616"/>
        <v>0</v>
      </c>
      <c r="AF1262" s="1080">
        <f t="shared" si="617"/>
        <v>0</v>
      </c>
      <c r="AG1262" s="1081">
        <f t="shared" si="622"/>
        <v>0</v>
      </c>
      <c r="AH1262" s="1079">
        <f t="shared" si="603"/>
        <v>0</v>
      </c>
      <c r="AI1262" s="901">
        <f t="shared" si="623"/>
        <v>0</v>
      </c>
      <c r="AJ1262" s="899">
        <f t="shared" si="623"/>
        <v>-3.4850000000000008</v>
      </c>
      <c r="AK1262" s="899">
        <f t="shared" si="623"/>
        <v>0</v>
      </c>
      <c r="AL1262" s="1080">
        <f t="shared" si="612"/>
        <v>0</v>
      </c>
      <c r="AM1262" s="1079">
        <f t="shared" si="613"/>
        <v>0</v>
      </c>
      <c r="AN1262" s="899">
        <f t="shared" si="606"/>
        <v>0</v>
      </c>
      <c r="AO1262" s="899">
        <f t="shared" si="607"/>
        <v>0</v>
      </c>
      <c r="AP1262" s="899">
        <f t="shared" si="614"/>
        <v>0</v>
      </c>
      <c r="AQ1262" s="1081">
        <f t="shared" ref="AQ1262" si="630">SUM(AN1262:AP1262)</f>
        <v>0</v>
      </c>
      <c r="AR1262" s="1079">
        <f t="shared" si="608"/>
        <v>0</v>
      </c>
      <c r="AS1262" s="153"/>
      <c r="AT1262" s="1082"/>
      <c r="AU1262" s="1126"/>
      <c r="AV1262" s="1083" t="str">
        <f t="shared" si="609"/>
        <v>CA</v>
      </c>
      <c r="AW1262" s="1083" t="str">
        <f t="shared" si="609"/>
        <v>CL</v>
      </c>
      <c r="AX1262" s="1083" t="str">
        <f t="shared" si="609"/>
        <v>AIC</v>
      </c>
      <c r="AY1262" s="1083" t="str">
        <f t="shared" si="625"/>
        <v>ERB</v>
      </c>
      <c r="AZ1262" s="1083" t="str">
        <f t="shared" si="625"/>
        <v>GRB</v>
      </c>
      <c r="BA1262" s="1083" t="str">
        <f t="shared" si="625"/>
        <v>Non-Op</v>
      </c>
      <c r="BC1262" s="623"/>
      <c r="BD1262" s="623"/>
      <c r="BF1262" s="623"/>
      <c r="BG1262" s="623"/>
      <c r="BH1262" s="623"/>
      <c r="BI1262" s="623"/>
      <c r="BJ1262" s="623"/>
      <c r="BK1262" s="623"/>
      <c r="BL1262" s="623"/>
      <c r="BN1262" s="634"/>
    </row>
    <row r="1263" spans="1:66" s="638" customFormat="1" ht="12" customHeight="1">
      <c r="A1263" s="651">
        <v>23201251</v>
      </c>
      <c r="B1263" s="660" t="s">
        <v>4456</v>
      </c>
      <c r="C1263" s="934" t="s">
        <v>2441</v>
      </c>
      <c r="D1263" s="640" t="s">
        <v>3099</v>
      </c>
      <c r="E1263" s="640"/>
      <c r="F1263" s="639"/>
      <c r="G1263" s="640"/>
      <c r="H1263" s="1168">
        <v>-583318</v>
      </c>
      <c r="I1263" s="1168">
        <v>-583318</v>
      </c>
      <c r="J1263" s="1168">
        <v>-583318</v>
      </c>
      <c r="K1263" s="1168">
        <v>-738762</v>
      </c>
      <c r="L1263" s="1168">
        <v>-155444</v>
      </c>
      <c r="M1263" s="1168">
        <v>-155444</v>
      </c>
      <c r="N1263" s="1168">
        <v>-305046</v>
      </c>
      <c r="O1263" s="1168">
        <v>-305046</v>
      </c>
      <c r="P1263" s="1168">
        <v>-305046</v>
      </c>
      <c r="Q1263" s="1168">
        <v>-455854</v>
      </c>
      <c r="R1263" s="1168">
        <v>-455854</v>
      </c>
      <c r="S1263" s="1168">
        <v>-455854</v>
      </c>
      <c r="T1263" s="1168">
        <v>-593984</v>
      </c>
      <c r="U1263" s="606"/>
      <c r="V1263" s="567">
        <f t="shared" si="621"/>
        <v>-423969.75</v>
      </c>
      <c r="W1263" s="1084"/>
      <c r="X1263" s="1085"/>
      <c r="Y1263" s="591">
        <f t="shared" si="620"/>
        <v>0</v>
      </c>
      <c r="Z1263" s="899">
        <f t="shared" si="620"/>
        <v>-593984</v>
      </c>
      <c r="AA1263" s="899">
        <f t="shared" si="620"/>
        <v>0</v>
      </c>
      <c r="AB1263" s="1080">
        <f t="shared" si="610"/>
        <v>0</v>
      </c>
      <c r="AC1263" s="1079">
        <f t="shared" si="611"/>
        <v>0</v>
      </c>
      <c r="AD1263" s="899">
        <f t="shared" si="618"/>
        <v>0</v>
      </c>
      <c r="AE1263" s="903">
        <f t="shared" si="616"/>
        <v>0</v>
      </c>
      <c r="AF1263" s="1080">
        <f t="shared" si="617"/>
        <v>0</v>
      </c>
      <c r="AG1263" s="1081">
        <f t="shared" si="622"/>
        <v>0</v>
      </c>
      <c r="AH1263" s="1079">
        <f t="shared" si="603"/>
        <v>0</v>
      </c>
      <c r="AI1263" s="901">
        <f t="shared" si="623"/>
        <v>0</v>
      </c>
      <c r="AJ1263" s="899">
        <f t="shared" si="623"/>
        <v>-423969.75</v>
      </c>
      <c r="AK1263" s="899">
        <f t="shared" si="623"/>
        <v>0</v>
      </c>
      <c r="AL1263" s="1080">
        <f t="shared" si="612"/>
        <v>0</v>
      </c>
      <c r="AM1263" s="1079">
        <f t="shared" si="613"/>
        <v>0</v>
      </c>
      <c r="AN1263" s="899">
        <f t="shared" si="606"/>
        <v>0</v>
      </c>
      <c r="AO1263" s="899">
        <f t="shared" si="607"/>
        <v>0</v>
      </c>
      <c r="AP1263" s="899">
        <f t="shared" si="614"/>
        <v>0</v>
      </c>
      <c r="AQ1263" s="1081">
        <f t="shared" si="624"/>
        <v>0</v>
      </c>
      <c r="AR1263" s="1079">
        <f t="shared" si="608"/>
        <v>0</v>
      </c>
      <c r="AS1263" s="153"/>
      <c r="AT1263" s="1082"/>
      <c r="AU1263" s="1126"/>
      <c r="AV1263" s="1083" t="str">
        <f t="shared" si="609"/>
        <v>CA</v>
      </c>
      <c r="AW1263" s="1083" t="str">
        <f t="shared" si="609"/>
        <v>CL</v>
      </c>
      <c r="AX1263" s="1083" t="str">
        <f t="shared" si="609"/>
        <v>AIC</v>
      </c>
      <c r="AY1263" s="1083" t="str">
        <f t="shared" si="625"/>
        <v>ERB</v>
      </c>
      <c r="AZ1263" s="1083" t="str">
        <f t="shared" si="625"/>
        <v>GRB</v>
      </c>
      <c r="BA1263" s="1083" t="str">
        <f t="shared" si="625"/>
        <v>Non-Op</v>
      </c>
      <c r="BC1263" s="623"/>
      <c r="BD1263" s="623"/>
      <c r="BF1263" s="623"/>
      <c r="BG1263" s="623"/>
      <c r="BH1263" s="623"/>
      <c r="BI1263" s="623"/>
      <c r="BJ1263" s="623"/>
      <c r="BK1263" s="623"/>
      <c r="BL1263" s="623"/>
      <c r="BN1263" s="634"/>
    </row>
    <row r="1264" spans="1:66" s="638" customFormat="1" ht="12" customHeight="1">
      <c r="A1264" s="651">
        <v>23202173</v>
      </c>
      <c r="B1264" s="660" t="s">
        <v>4457</v>
      </c>
      <c r="C1264" s="934" t="s">
        <v>2442</v>
      </c>
      <c r="D1264" s="640" t="s">
        <v>3099</v>
      </c>
      <c r="E1264" s="640"/>
      <c r="F1264" s="639"/>
      <c r="G1264" s="640"/>
      <c r="H1264" s="1168">
        <v>785.93</v>
      </c>
      <c r="I1264" s="1168">
        <v>956.11</v>
      </c>
      <c r="J1264" s="1168">
        <v>956.11</v>
      </c>
      <c r="K1264" s="1168">
        <v>1075.93</v>
      </c>
      <c r="L1264" s="1168">
        <v>1135.8399999999999</v>
      </c>
      <c r="M1264" s="1168">
        <v>1195.75</v>
      </c>
      <c r="N1264" s="1168">
        <v>1007</v>
      </c>
      <c r="O1264" s="1168">
        <v>995.1</v>
      </c>
      <c r="P1264" s="1168">
        <v>1029.55</v>
      </c>
      <c r="Q1264" s="1168">
        <v>1029.55</v>
      </c>
      <c r="R1264" s="1168">
        <v>1064</v>
      </c>
      <c r="S1264" s="1168">
        <v>1098.45</v>
      </c>
      <c r="T1264" s="1168">
        <v>1131.3499999999999</v>
      </c>
      <c r="U1264" s="606"/>
      <c r="V1264" s="567">
        <f t="shared" si="621"/>
        <v>1041.8358333333333</v>
      </c>
      <c r="W1264" s="1084"/>
      <c r="X1264" s="1085"/>
      <c r="Y1264" s="591">
        <f t="shared" si="620"/>
        <v>0</v>
      </c>
      <c r="Z1264" s="899">
        <f t="shared" si="620"/>
        <v>1131.3499999999999</v>
      </c>
      <c r="AA1264" s="899">
        <f t="shared" si="620"/>
        <v>0</v>
      </c>
      <c r="AB1264" s="1080">
        <f t="shared" si="610"/>
        <v>0</v>
      </c>
      <c r="AC1264" s="1079">
        <f t="shared" si="611"/>
        <v>0</v>
      </c>
      <c r="AD1264" s="899">
        <f t="shared" si="618"/>
        <v>0</v>
      </c>
      <c r="AE1264" s="903">
        <f t="shared" si="616"/>
        <v>0</v>
      </c>
      <c r="AF1264" s="1080">
        <f t="shared" si="617"/>
        <v>0</v>
      </c>
      <c r="AG1264" s="1081">
        <f t="shared" si="622"/>
        <v>0</v>
      </c>
      <c r="AH1264" s="1079">
        <f t="shared" si="603"/>
        <v>0</v>
      </c>
      <c r="AI1264" s="901">
        <f t="shared" si="623"/>
        <v>0</v>
      </c>
      <c r="AJ1264" s="899">
        <f t="shared" si="623"/>
        <v>1041.8358333333333</v>
      </c>
      <c r="AK1264" s="899">
        <f t="shared" si="623"/>
        <v>0</v>
      </c>
      <c r="AL1264" s="1080">
        <f t="shared" si="612"/>
        <v>0</v>
      </c>
      <c r="AM1264" s="1079">
        <f t="shared" si="613"/>
        <v>0</v>
      </c>
      <c r="AN1264" s="899">
        <f t="shared" si="606"/>
        <v>0</v>
      </c>
      <c r="AO1264" s="899">
        <f t="shared" si="607"/>
        <v>0</v>
      </c>
      <c r="AP1264" s="899">
        <f t="shared" si="614"/>
        <v>0</v>
      </c>
      <c r="AQ1264" s="1081">
        <f t="shared" si="624"/>
        <v>0</v>
      </c>
      <c r="AR1264" s="1079">
        <f t="shared" si="608"/>
        <v>0</v>
      </c>
      <c r="AS1264" s="153"/>
      <c r="AT1264" s="1082"/>
      <c r="AU1264" s="1126"/>
      <c r="AV1264" s="1083" t="str">
        <f t="shared" si="609"/>
        <v>CA</v>
      </c>
      <c r="AW1264" s="1083" t="str">
        <f t="shared" si="609"/>
        <v>CL</v>
      </c>
      <c r="AX1264" s="1083" t="str">
        <f t="shared" si="609"/>
        <v>AIC</v>
      </c>
      <c r="AY1264" s="1083" t="str">
        <f t="shared" si="625"/>
        <v>ERB</v>
      </c>
      <c r="AZ1264" s="1083" t="str">
        <f t="shared" si="625"/>
        <v>GRB</v>
      </c>
      <c r="BA1264" s="1083" t="str">
        <f t="shared" si="625"/>
        <v>Non-Op</v>
      </c>
      <c r="BC1264" s="623"/>
      <c r="BD1264" s="623"/>
      <c r="BF1264" s="623"/>
      <c r="BG1264" s="623"/>
      <c r="BH1264" s="623"/>
      <c r="BI1264" s="623"/>
      <c r="BJ1264" s="623"/>
      <c r="BK1264" s="623"/>
      <c r="BL1264" s="623"/>
      <c r="BN1264" s="634"/>
    </row>
    <row r="1265" spans="1:66" s="638" customFormat="1" ht="12" customHeight="1">
      <c r="A1265" s="672">
        <v>23202183</v>
      </c>
      <c r="B1265" s="673" t="s">
        <v>4458</v>
      </c>
      <c r="C1265" s="634" t="s">
        <v>2443</v>
      </c>
      <c r="D1265" s="635" t="s">
        <v>3099</v>
      </c>
      <c r="E1265" s="635"/>
      <c r="F1265" s="634"/>
      <c r="G1265" s="635"/>
      <c r="H1265" s="1168">
        <v>-13117.84</v>
      </c>
      <c r="I1265" s="1168">
        <v>-450.57</v>
      </c>
      <c r="J1265" s="1168">
        <v>-44737.06</v>
      </c>
      <c r="K1265" s="1168">
        <v>-63654.51</v>
      </c>
      <c r="L1265" s="1168">
        <v>-204684.95</v>
      </c>
      <c r="M1265" s="1168">
        <v>-605547.11</v>
      </c>
      <c r="N1265" s="1168">
        <v>-83368.13</v>
      </c>
      <c r="O1265" s="1168">
        <v>-219332.31</v>
      </c>
      <c r="P1265" s="1168">
        <v>-6296.92</v>
      </c>
      <c r="Q1265" s="1168">
        <v>-743.02</v>
      </c>
      <c r="R1265" s="1168">
        <v>-50483.98</v>
      </c>
      <c r="S1265" s="1168">
        <v>-3920.12</v>
      </c>
      <c r="T1265" s="1168">
        <v>-461085.05</v>
      </c>
      <c r="U1265" s="567"/>
      <c r="V1265" s="567">
        <f t="shared" si="621"/>
        <v>-126693.34375</v>
      </c>
      <c r="W1265" s="1084"/>
      <c r="X1265" s="1085"/>
      <c r="Y1265" s="591">
        <f t="shared" ref="Y1265:AA1285" si="631">IF($D1265=Y$5,$T1265,0)</f>
        <v>0</v>
      </c>
      <c r="Z1265" s="899">
        <f t="shared" si="631"/>
        <v>-461085.05</v>
      </c>
      <c r="AA1265" s="899">
        <f t="shared" si="631"/>
        <v>0</v>
      </c>
      <c r="AB1265" s="1080">
        <f t="shared" si="610"/>
        <v>0</v>
      </c>
      <c r="AC1265" s="1079">
        <f t="shared" si="611"/>
        <v>0</v>
      </c>
      <c r="AD1265" s="899">
        <f t="shared" si="618"/>
        <v>0</v>
      </c>
      <c r="AE1265" s="903">
        <f t="shared" si="616"/>
        <v>0</v>
      </c>
      <c r="AF1265" s="1080">
        <f t="shared" si="617"/>
        <v>0</v>
      </c>
      <c r="AG1265" s="1081">
        <f t="shared" si="622"/>
        <v>0</v>
      </c>
      <c r="AH1265" s="1079">
        <f t="shared" si="603"/>
        <v>0</v>
      </c>
      <c r="AI1265" s="901">
        <f t="shared" si="623"/>
        <v>0</v>
      </c>
      <c r="AJ1265" s="899">
        <f t="shared" si="623"/>
        <v>-126693.34375</v>
      </c>
      <c r="AK1265" s="899">
        <f t="shared" si="623"/>
        <v>0</v>
      </c>
      <c r="AL1265" s="1080">
        <f t="shared" si="612"/>
        <v>0</v>
      </c>
      <c r="AM1265" s="1079">
        <f t="shared" si="613"/>
        <v>0</v>
      </c>
      <c r="AN1265" s="899">
        <f t="shared" si="606"/>
        <v>0</v>
      </c>
      <c r="AO1265" s="899">
        <f t="shared" si="607"/>
        <v>0</v>
      </c>
      <c r="AP1265" s="899">
        <f t="shared" si="614"/>
        <v>0</v>
      </c>
      <c r="AQ1265" s="1081">
        <f t="shared" si="624"/>
        <v>0</v>
      </c>
      <c r="AR1265" s="1079">
        <f t="shared" si="608"/>
        <v>0</v>
      </c>
      <c r="AS1265" s="153"/>
      <c r="AT1265" s="1082"/>
      <c r="AU1265" s="1126"/>
      <c r="AV1265" s="1083" t="str">
        <f t="shared" si="609"/>
        <v>CA</v>
      </c>
      <c r="AW1265" s="1083" t="str">
        <f t="shared" si="609"/>
        <v>CL</v>
      </c>
      <c r="AX1265" s="1083" t="str">
        <f t="shared" si="609"/>
        <v>AIC</v>
      </c>
      <c r="AY1265" s="1083" t="str">
        <f t="shared" si="625"/>
        <v>ERB</v>
      </c>
      <c r="AZ1265" s="1083" t="str">
        <f t="shared" si="625"/>
        <v>GRB</v>
      </c>
      <c r="BA1265" s="1083" t="str">
        <f t="shared" si="625"/>
        <v>Non-Op</v>
      </c>
      <c r="BC1265" s="623"/>
      <c r="BD1265" s="623"/>
      <c r="BF1265" s="623"/>
      <c r="BG1265" s="623"/>
      <c r="BH1265" s="623"/>
      <c r="BI1265" s="623"/>
      <c r="BJ1265" s="623"/>
      <c r="BK1265" s="623"/>
      <c r="BL1265" s="623"/>
      <c r="BN1265" s="634"/>
    </row>
    <row r="1266" spans="1:66" s="638" customFormat="1" ht="12" customHeight="1">
      <c r="A1266" s="692">
        <v>23202213</v>
      </c>
      <c r="B1266" s="693" t="s">
        <v>4459</v>
      </c>
      <c r="C1266" s="634" t="s">
        <v>2444</v>
      </c>
      <c r="D1266" s="635" t="s">
        <v>3099</v>
      </c>
      <c r="E1266" s="635"/>
      <c r="F1266" s="634"/>
      <c r="G1266" s="635"/>
      <c r="H1266" s="1168">
        <v>-1172.78</v>
      </c>
      <c r="I1266" s="1168">
        <v>1500</v>
      </c>
      <c r="J1266" s="1168">
        <v>1500</v>
      </c>
      <c r="K1266" s="1168">
        <v>0</v>
      </c>
      <c r="L1266" s="1168">
        <v>0</v>
      </c>
      <c r="M1266" s="1168">
        <v>-1151.78</v>
      </c>
      <c r="N1266" s="1168">
        <v>-1151.78</v>
      </c>
      <c r="O1266" s="1168">
        <v>0</v>
      </c>
      <c r="P1266" s="1168">
        <v>0</v>
      </c>
      <c r="Q1266" s="1168">
        <v>0</v>
      </c>
      <c r="R1266" s="1168">
        <v>0</v>
      </c>
      <c r="S1266" s="1168">
        <v>0</v>
      </c>
      <c r="T1266" s="1168">
        <v>0</v>
      </c>
      <c r="U1266" s="567"/>
      <c r="V1266" s="567">
        <f t="shared" si="621"/>
        <v>9.1708333333333396</v>
      </c>
      <c r="W1266" s="1084"/>
      <c r="X1266" s="1085"/>
      <c r="Y1266" s="591">
        <f t="shared" si="631"/>
        <v>0</v>
      </c>
      <c r="Z1266" s="899">
        <f t="shared" si="631"/>
        <v>0</v>
      </c>
      <c r="AA1266" s="899">
        <f t="shared" si="631"/>
        <v>0</v>
      </c>
      <c r="AB1266" s="1080">
        <f t="shared" si="610"/>
        <v>0</v>
      </c>
      <c r="AC1266" s="1079">
        <f t="shared" si="611"/>
        <v>0</v>
      </c>
      <c r="AD1266" s="899">
        <f t="shared" si="618"/>
        <v>0</v>
      </c>
      <c r="AE1266" s="903">
        <f t="shared" si="616"/>
        <v>0</v>
      </c>
      <c r="AF1266" s="1080">
        <f t="shared" si="617"/>
        <v>0</v>
      </c>
      <c r="AG1266" s="1081">
        <f t="shared" si="622"/>
        <v>0</v>
      </c>
      <c r="AH1266" s="1079">
        <f t="shared" si="603"/>
        <v>0</v>
      </c>
      <c r="AI1266" s="901">
        <f t="shared" si="623"/>
        <v>0</v>
      </c>
      <c r="AJ1266" s="899">
        <f t="shared" si="623"/>
        <v>9.1708333333333396</v>
      </c>
      <c r="AK1266" s="899">
        <f t="shared" si="623"/>
        <v>0</v>
      </c>
      <c r="AL1266" s="1080">
        <f t="shared" si="612"/>
        <v>0</v>
      </c>
      <c r="AM1266" s="1079">
        <f t="shared" si="613"/>
        <v>0</v>
      </c>
      <c r="AN1266" s="899">
        <f t="shared" si="606"/>
        <v>0</v>
      </c>
      <c r="AO1266" s="899">
        <f t="shared" si="607"/>
        <v>0</v>
      </c>
      <c r="AP1266" s="899">
        <f t="shared" si="614"/>
        <v>0</v>
      </c>
      <c r="AQ1266" s="1081">
        <f t="shared" si="624"/>
        <v>0</v>
      </c>
      <c r="AR1266" s="1079">
        <f t="shared" si="608"/>
        <v>0</v>
      </c>
      <c r="AS1266" s="153"/>
      <c r="AT1266" s="1082"/>
      <c r="AU1266" s="1126"/>
      <c r="AV1266" s="1083" t="str">
        <f t="shared" si="609"/>
        <v>CA</v>
      </c>
      <c r="AW1266" s="1083" t="str">
        <f t="shared" si="609"/>
        <v>CL</v>
      </c>
      <c r="AX1266" s="1083" t="str">
        <f t="shared" si="609"/>
        <v>AIC</v>
      </c>
      <c r="AY1266" s="1083" t="str">
        <f t="shared" si="625"/>
        <v>ERB</v>
      </c>
      <c r="AZ1266" s="1083" t="str">
        <f t="shared" si="625"/>
        <v>GRB</v>
      </c>
      <c r="BA1266" s="1083" t="str">
        <f t="shared" si="625"/>
        <v>Non-Op</v>
      </c>
      <c r="BC1266" s="623"/>
      <c r="BD1266" s="623"/>
      <c r="BF1266" s="623"/>
      <c r="BG1266" s="623"/>
      <c r="BH1266" s="623"/>
      <c r="BI1266" s="623"/>
      <c r="BJ1266" s="623"/>
      <c r="BK1266" s="623"/>
      <c r="BL1266" s="623"/>
      <c r="BN1266" s="634"/>
    </row>
    <row r="1267" spans="1:66" s="638" customFormat="1" ht="12" customHeight="1">
      <c r="A1267" s="643">
        <v>23202233</v>
      </c>
      <c r="B1267" s="644" t="s">
        <v>4460</v>
      </c>
      <c r="C1267" s="634" t="s">
        <v>2445</v>
      </c>
      <c r="D1267" s="635" t="s">
        <v>3099</v>
      </c>
      <c r="E1267" s="635"/>
      <c r="F1267" s="634"/>
      <c r="G1267" s="635"/>
      <c r="H1267" s="1170">
        <v>-1099081.7</v>
      </c>
      <c r="I1267" s="1170">
        <v>-829998.12</v>
      </c>
      <c r="J1267" s="1170">
        <v>123647.07</v>
      </c>
      <c r="K1267" s="1170">
        <v>-667099.06999999995</v>
      </c>
      <c r="L1267" s="1170">
        <v>-185320.02</v>
      </c>
      <c r="M1267" s="1170">
        <v>339861.44</v>
      </c>
      <c r="N1267" s="1170">
        <v>-1179790.3700000001</v>
      </c>
      <c r="O1267" s="1170">
        <v>-1295867.02</v>
      </c>
      <c r="P1267" s="1170">
        <v>-2251288.4</v>
      </c>
      <c r="Q1267" s="1170">
        <v>-3046108.6</v>
      </c>
      <c r="R1267" s="1170">
        <v>-3631606.24</v>
      </c>
      <c r="S1267" s="1170">
        <v>-4035399.81</v>
      </c>
      <c r="T1267" s="1170">
        <v>-4137788.1</v>
      </c>
      <c r="U1267" s="567"/>
      <c r="V1267" s="567">
        <f t="shared" si="621"/>
        <v>-1606450.3366666667</v>
      </c>
      <c r="W1267" s="1084"/>
      <c r="X1267" s="1085"/>
      <c r="Y1267" s="591">
        <f t="shared" si="631"/>
        <v>0</v>
      </c>
      <c r="Z1267" s="899">
        <f t="shared" si="631"/>
        <v>-4137788.1</v>
      </c>
      <c r="AA1267" s="899">
        <f t="shared" si="631"/>
        <v>0</v>
      </c>
      <c r="AB1267" s="1080">
        <f t="shared" si="610"/>
        <v>0</v>
      </c>
      <c r="AC1267" s="1079">
        <f t="shared" si="611"/>
        <v>0</v>
      </c>
      <c r="AD1267" s="899">
        <f t="shared" si="618"/>
        <v>0</v>
      </c>
      <c r="AE1267" s="903">
        <f t="shared" si="616"/>
        <v>0</v>
      </c>
      <c r="AF1267" s="1080">
        <f t="shared" si="617"/>
        <v>0</v>
      </c>
      <c r="AG1267" s="1081">
        <f t="shared" si="622"/>
        <v>0</v>
      </c>
      <c r="AH1267" s="1079">
        <f t="shared" si="603"/>
        <v>0</v>
      </c>
      <c r="AI1267" s="901">
        <f t="shared" si="623"/>
        <v>0</v>
      </c>
      <c r="AJ1267" s="899">
        <f t="shared" si="623"/>
        <v>-1606450.3366666667</v>
      </c>
      <c r="AK1267" s="899">
        <f t="shared" si="623"/>
        <v>0</v>
      </c>
      <c r="AL1267" s="1080">
        <f t="shared" si="612"/>
        <v>0</v>
      </c>
      <c r="AM1267" s="1079">
        <f t="shared" si="613"/>
        <v>0</v>
      </c>
      <c r="AN1267" s="899">
        <f t="shared" si="606"/>
        <v>0</v>
      </c>
      <c r="AO1267" s="899">
        <f t="shared" si="607"/>
        <v>0</v>
      </c>
      <c r="AP1267" s="899">
        <f t="shared" si="614"/>
        <v>0</v>
      </c>
      <c r="AQ1267" s="1081">
        <f t="shared" si="624"/>
        <v>0</v>
      </c>
      <c r="AR1267" s="1079">
        <f t="shared" si="608"/>
        <v>0</v>
      </c>
      <c r="AS1267" s="153"/>
      <c r="AT1267" s="1082"/>
      <c r="AU1267" s="1126"/>
      <c r="AV1267" s="1083" t="str">
        <f t="shared" si="609"/>
        <v>CA</v>
      </c>
      <c r="AW1267" s="1083" t="str">
        <f t="shared" si="609"/>
        <v>CL</v>
      </c>
      <c r="AX1267" s="1083" t="str">
        <f t="shared" si="609"/>
        <v>AIC</v>
      </c>
      <c r="AY1267" s="1083" t="str">
        <f t="shared" si="625"/>
        <v>ERB</v>
      </c>
      <c r="AZ1267" s="1083" t="str">
        <f t="shared" si="625"/>
        <v>GRB</v>
      </c>
      <c r="BA1267" s="1083" t="str">
        <f t="shared" si="625"/>
        <v>Non-Op</v>
      </c>
      <c r="BC1267" s="623"/>
      <c r="BD1267" s="623"/>
      <c r="BF1267" s="623"/>
      <c r="BG1267" s="623"/>
      <c r="BH1267" s="623"/>
      <c r="BI1267" s="623"/>
      <c r="BJ1267" s="623"/>
      <c r="BK1267" s="623"/>
      <c r="BL1267" s="623"/>
      <c r="BN1267" s="634"/>
    </row>
    <row r="1268" spans="1:66" s="638" customFormat="1" ht="12" customHeight="1">
      <c r="A1268" s="643">
        <v>23202353</v>
      </c>
      <c r="B1268" s="644" t="s">
        <v>4461</v>
      </c>
      <c r="C1268" s="634" t="s">
        <v>2446</v>
      </c>
      <c r="D1268" s="635" t="s">
        <v>3099</v>
      </c>
      <c r="E1268" s="635"/>
      <c r="F1268" s="634"/>
      <c r="G1268" s="635"/>
      <c r="H1268" s="1170">
        <v>-26215152.16</v>
      </c>
      <c r="I1268" s="1170">
        <v>-25594412.699999999</v>
      </c>
      <c r="J1268" s="1170">
        <v>-24996717.359999999</v>
      </c>
      <c r="K1268" s="1170">
        <v>-24923703.07</v>
      </c>
      <c r="L1268" s="1170">
        <v>-25460340.960000001</v>
      </c>
      <c r="M1268" s="1170">
        <v>-26762500.829999998</v>
      </c>
      <c r="N1268" s="1170">
        <v>-28173584.73</v>
      </c>
      <c r="O1268" s="1170">
        <v>-28104329.609999999</v>
      </c>
      <c r="P1268" s="1170">
        <v>-27860647.390000001</v>
      </c>
      <c r="Q1268" s="1170">
        <v>-27910182.93</v>
      </c>
      <c r="R1268" s="1170">
        <v>-27514898.859999999</v>
      </c>
      <c r="S1268" s="1170">
        <v>-28438580.68</v>
      </c>
      <c r="T1268" s="1170">
        <v>-29026895.879999999</v>
      </c>
      <c r="U1268" s="567"/>
      <c r="V1268" s="567">
        <f t="shared" si="621"/>
        <v>-26946743.594999999</v>
      </c>
      <c r="W1268" s="1084"/>
      <c r="X1268" s="1085"/>
      <c r="Y1268" s="591">
        <f t="shared" si="631"/>
        <v>0</v>
      </c>
      <c r="Z1268" s="899">
        <f t="shared" si="631"/>
        <v>-29026895.879999999</v>
      </c>
      <c r="AA1268" s="899">
        <f t="shared" si="631"/>
        <v>0</v>
      </c>
      <c r="AB1268" s="1080">
        <f t="shared" si="610"/>
        <v>0</v>
      </c>
      <c r="AC1268" s="1079">
        <f t="shared" si="611"/>
        <v>0</v>
      </c>
      <c r="AD1268" s="899">
        <f t="shared" si="618"/>
        <v>0</v>
      </c>
      <c r="AE1268" s="903">
        <f t="shared" si="616"/>
        <v>0</v>
      </c>
      <c r="AF1268" s="1080">
        <f t="shared" si="617"/>
        <v>0</v>
      </c>
      <c r="AG1268" s="1081">
        <f t="shared" si="622"/>
        <v>0</v>
      </c>
      <c r="AH1268" s="1079">
        <f t="shared" si="603"/>
        <v>0</v>
      </c>
      <c r="AI1268" s="901">
        <f t="shared" si="623"/>
        <v>0</v>
      </c>
      <c r="AJ1268" s="899">
        <f t="shared" si="623"/>
        <v>-26946743.594999999</v>
      </c>
      <c r="AK1268" s="899">
        <f t="shared" si="623"/>
        <v>0</v>
      </c>
      <c r="AL1268" s="1080">
        <f t="shared" si="612"/>
        <v>0</v>
      </c>
      <c r="AM1268" s="1079">
        <f t="shared" si="613"/>
        <v>0</v>
      </c>
      <c r="AN1268" s="899">
        <f t="shared" si="606"/>
        <v>0</v>
      </c>
      <c r="AO1268" s="899">
        <f t="shared" si="607"/>
        <v>0</v>
      </c>
      <c r="AP1268" s="899">
        <f t="shared" si="614"/>
        <v>0</v>
      </c>
      <c r="AQ1268" s="1081">
        <f t="shared" si="624"/>
        <v>0</v>
      </c>
      <c r="AR1268" s="1079">
        <f t="shared" si="608"/>
        <v>0</v>
      </c>
      <c r="AS1268" s="153"/>
      <c r="AT1268" s="1082"/>
      <c r="AU1268" s="1126"/>
      <c r="AV1268" s="1083" t="str">
        <f t="shared" si="609"/>
        <v>CA</v>
      </c>
      <c r="AW1268" s="1083" t="str">
        <f t="shared" si="609"/>
        <v>CL</v>
      </c>
      <c r="AX1268" s="1083" t="str">
        <f t="shared" si="609"/>
        <v>AIC</v>
      </c>
      <c r="AY1268" s="1083" t="str">
        <f t="shared" si="625"/>
        <v>ERB</v>
      </c>
      <c r="AZ1268" s="1083" t="str">
        <f t="shared" si="625"/>
        <v>GRB</v>
      </c>
      <c r="BA1268" s="1083" t="str">
        <f t="shared" si="625"/>
        <v>Non-Op</v>
      </c>
      <c r="BC1268" s="623"/>
      <c r="BD1268" s="623"/>
      <c r="BF1268" s="623"/>
      <c r="BG1268" s="623"/>
      <c r="BH1268" s="623"/>
      <c r="BI1268" s="623"/>
      <c r="BJ1268" s="623"/>
      <c r="BK1268" s="623"/>
      <c r="BL1268" s="623"/>
      <c r="BN1268" s="634"/>
    </row>
    <row r="1269" spans="1:66" s="638" customFormat="1" ht="12" customHeight="1">
      <c r="A1269" s="651" t="s">
        <v>2914</v>
      </c>
      <c r="B1269" s="660" t="s">
        <v>2914</v>
      </c>
      <c r="C1269" s="639" t="s">
        <v>3019</v>
      </c>
      <c r="D1269" s="640" t="s">
        <v>3099</v>
      </c>
      <c r="E1269" s="640"/>
      <c r="F1269" s="653">
        <v>43816</v>
      </c>
      <c r="G1269" s="640"/>
      <c r="H1269" s="1170">
        <v>-1825888</v>
      </c>
      <c r="I1269" s="1170">
        <v>-1825888</v>
      </c>
      <c r="J1269" s="1170">
        <v>-1825888</v>
      </c>
      <c r="K1269" s="1170">
        <v>-1825888</v>
      </c>
      <c r="L1269" s="1170">
        <v>-1825888</v>
      </c>
      <c r="M1269" s="1170">
        <v>-1825888</v>
      </c>
      <c r="N1269" s="1170">
        <v>-897112.6</v>
      </c>
      <c r="O1269" s="1170">
        <v>-897112.6</v>
      </c>
      <c r="P1269" s="1170">
        <v>-897112.6</v>
      </c>
      <c r="Q1269" s="1170">
        <v>-897112.6</v>
      </c>
      <c r="R1269" s="1170">
        <v>-113179.29</v>
      </c>
      <c r="S1269" s="1170">
        <v>-113179.29</v>
      </c>
      <c r="T1269" s="1170">
        <v>-113179.29</v>
      </c>
      <c r="U1269" s="606"/>
      <c r="V1269" s="606">
        <f t="shared" si="621"/>
        <v>-1159481.8854166663</v>
      </c>
      <c r="W1269" s="1088"/>
      <c r="X1269" s="1089"/>
      <c r="Y1269" s="591">
        <f t="shared" si="631"/>
        <v>0</v>
      </c>
      <c r="Z1269" s="899">
        <f t="shared" si="631"/>
        <v>-113179.29</v>
      </c>
      <c r="AA1269" s="899">
        <f t="shared" si="631"/>
        <v>0</v>
      </c>
      <c r="AB1269" s="1080">
        <f t="shared" si="610"/>
        <v>0</v>
      </c>
      <c r="AC1269" s="1079">
        <f t="shared" si="611"/>
        <v>0</v>
      </c>
      <c r="AD1269" s="899">
        <f t="shared" si="618"/>
        <v>0</v>
      </c>
      <c r="AE1269" s="903">
        <f t="shared" si="616"/>
        <v>0</v>
      </c>
      <c r="AF1269" s="1080">
        <f t="shared" si="617"/>
        <v>0</v>
      </c>
      <c r="AG1269" s="1081">
        <f t="shared" si="622"/>
        <v>0</v>
      </c>
      <c r="AH1269" s="1079">
        <f t="shared" si="603"/>
        <v>0</v>
      </c>
      <c r="AI1269" s="901">
        <f t="shared" si="623"/>
        <v>0</v>
      </c>
      <c r="AJ1269" s="899">
        <f t="shared" si="623"/>
        <v>-1159481.8854166663</v>
      </c>
      <c r="AK1269" s="899">
        <f t="shared" si="623"/>
        <v>0</v>
      </c>
      <c r="AL1269" s="1080">
        <f t="shared" si="612"/>
        <v>0</v>
      </c>
      <c r="AM1269" s="1079">
        <f t="shared" si="613"/>
        <v>0</v>
      </c>
      <c r="AN1269" s="899">
        <f t="shared" si="606"/>
        <v>0</v>
      </c>
      <c r="AO1269" s="899">
        <f t="shared" si="607"/>
        <v>0</v>
      </c>
      <c r="AP1269" s="899">
        <f t="shared" si="614"/>
        <v>0</v>
      </c>
      <c r="AQ1269" s="1081">
        <f t="shared" si="624"/>
        <v>0</v>
      </c>
      <c r="AR1269" s="1079">
        <f t="shared" si="608"/>
        <v>0</v>
      </c>
      <c r="AS1269" s="153"/>
      <c r="AT1269" s="1082" t="s">
        <v>2769</v>
      </c>
      <c r="AU1269" s="1126"/>
      <c r="AV1269" s="1083" t="str">
        <f t="shared" si="609"/>
        <v>CA</v>
      </c>
      <c r="AW1269" s="1083" t="str">
        <f t="shared" si="609"/>
        <v>CL</v>
      </c>
      <c r="AX1269" s="1083" t="str">
        <f t="shared" si="609"/>
        <v>AIC</v>
      </c>
      <c r="AY1269" s="1083" t="str">
        <f t="shared" si="625"/>
        <v>ERB</v>
      </c>
      <c r="AZ1269" s="1083" t="str">
        <f t="shared" si="625"/>
        <v>GRB</v>
      </c>
      <c r="BA1269" s="1083" t="str">
        <f t="shared" si="625"/>
        <v>Non-Op</v>
      </c>
      <c r="BC1269" s="623"/>
      <c r="BD1269" s="623"/>
      <c r="BF1269" s="623"/>
      <c r="BG1269" s="623"/>
      <c r="BH1269" s="623"/>
      <c r="BI1269" s="623"/>
      <c r="BJ1269" s="623"/>
      <c r="BK1269" s="623"/>
      <c r="BL1269" s="623"/>
      <c r="BN1269" s="634"/>
    </row>
    <row r="1270" spans="1:66" s="638" customFormat="1" ht="12" customHeight="1">
      <c r="A1270" s="643" t="s">
        <v>3238</v>
      </c>
      <c r="B1270" s="644" t="s">
        <v>3238</v>
      </c>
      <c r="C1270" s="634" t="s">
        <v>3239</v>
      </c>
      <c r="D1270" s="635" t="s">
        <v>3099</v>
      </c>
      <c r="E1270" s="635"/>
      <c r="F1270" s="683">
        <v>43999</v>
      </c>
      <c r="G1270" s="635"/>
      <c r="H1270" s="1170"/>
      <c r="I1270" s="1170"/>
      <c r="J1270" s="1170"/>
      <c r="K1270" s="1170"/>
      <c r="L1270" s="1170"/>
      <c r="M1270" s="1170"/>
      <c r="N1270" s="1170">
        <v>-835117.92</v>
      </c>
      <c r="O1270" s="1170">
        <v>-835117.92</v>
      </c>
      <c r="P1270" s="1170">
        <v>-835117.92</v>
      </c>
      <c r="Q1270" s="1170">
        <v>-835117.92</v>
      </c>
      <c r="R1270" s="1170">
        <v>-835117.92</v>
      </c>
      <c r="S1270" s="1170">
        <v>-835117.92</v>
      </c>
      <c r="T1270" s="1170">
        <v>-835117.92</v>
      </c>
      <c r="U1270" s="567"/>
      <c r="V1270" s="606">
        <f t="shared" si="621"/>
        <v>-452355.54000000004</v>
      </c>
      <c r="W1270" s="1088"/>
      <c r="X1270" s="1089"/>
      <c r="Y1270" s="591">
        <f t="shared" si="631"/>
        <v>0</v>
      </c>
      <c r="Z1270" s="899">
        <f t="shared" si="631"/>
        <v>-835117.92</v>
      </c>
      <c r="AA1270" s="899">
        <f t="shared" si="631"/>
        <v>0</v>
      </c>
      <c r="AB1270" s="1080">
        <f t="shared" si="610"/>
        <v>0</v>
      </c>
      <c r="AC1270" s="1079">
        <f t="shared" si="611"/>
        <v>0</v>
      </c>
      <c r="AD1270" s="899">
        <f t="shared" si="618"/>
        <v>0</v>
      </c>
      <c r="AE1270" s="903">
        <f t="shared" si="616"/>
        <v>0</v>
      </c>
      <c r="AF1270" s="1080">
        <f t="shared" si="617"/>
        <v>0</v>
      </c>
      <c r="AG1270" s="1081">
        <f t="shared" si="622"/>
        <v>0</v>
      </c>
      <c r="AH1270" s="1079">
        <f t="shared" si="603"/>
        <v>0</v>
      </c>
      <c r="AI1270" s="901">
        <f t="shared" si="623"/>
        <v>0</v>
      </c>
      <c r="AJ1270" s="899">
        <f t="shared" si="623"/>
        <v>-452355.54000000004</v>
      </c>
      <c r="AK1270" s="899">
        <f t="shared" si="623"/>
        <v>0</v>
      </c>
      <c r="AL1270" s="1080">
        <f t="shared" si="612"/>
        <v>0</v>
      </c>
      <c r="AM1270" s="1079">
        <f t="shared" si="613"/>
        <v>0</v>
      </c>
      <c r="AN1270" s="899">
        <f t="shared" si="606"/>
        <v>0</v>
      </c>
      <c r="AO1270" s="899">
        <f t="shared" si="607"/>
        <v>0</v>
      </c>
      <c r="AP1270" s="899">
        <f t="shared" si="614"/>
        <v>0</v>
      </c>
      <c r="AQ1270" s="1081">
        <f t="shared" ref="AQ1270" si="632">SUM(AN1270:AP1270)</f>
        <v>0</v>
      </c>
      <c r="AR1270" s="1079">
        <f t="shared" si="608"/>
        <v>0</v>
      </c>
      <c r="AS1270" s="153"/>
      <c r="AT1270" s="1082" t="s">
        <v>2769</v>
      </c>
      <c r="AU1270" s="1126"/>
      <c r="AV1270" s="1083" t="str">
        <f t="shared" si="609"/>
        <v>CA</v>
      </c>
      <c r="AW1270" s="1083" t="str">
        <f t="shared" si="609"/>
        <v>CL</v>
      </c>
      <c r="AX1270" s="1083" t="str">
        <f t="shared" si="609"/>
        <v>AIC</v>
      </c>
      <c r="AY1270" s="1083" t="str">
        <f t="shared" si="625"/>
        <v>ERB</v>
      </c>
      <c r="AZ1270" s="1083" t="str">
        <f t="shared" si="625"/>
        <v>GRB</v>
      </c>
      <c r="BA1270" s="1083" t="str">
        <f t="shared" si="625"/>
        <v>Non-Op</v>
      </c>
      <c r="BC1270" s="623"/>
      <c r="BD1270" s="623"/>
      <c r="BF1270" s="623"/>
      <c r="BG1270" s="623"/>
      <c r="BH1270" s="623"/>
      <c r="BI1270" s="623"/>
      <c r="BJ1270" s="623"/>
      <c r="BK1270" s="623"/>
      <c r="BL1270" s="623"/>
      <c r="BN1270" s="634"/>
    </row>
    <row r="1271" spans="1:66" s="638" customFormat="1" ht="12" customHeight="1">
      <c r="A1271" s="643" t="s">
        <v>2447</v>
      </c>
      <c r="B1271" s="644" t="s">
        <v>2447</v>
      </c>
      <c r="C1271" s="634" t="s">
        <v>2448</v>
      </c>
      <c r="D1271" s="635" t="s">
        <v>1384</v>
      </c>
      <c r="E1271" s="635"/>
      <c r="F1271" s="683">
        <v>43451</v>
      </c>
      <c r="G1271" s="635"/>
      <c r="H1271" s="1170">
        <v>0</v>
      </c>
      <c r="I1271" s="1170">
        <v>0</v>
      </c>
      <c r="J1271" s="1170">
        <v>-23293.27</v>
      </c>
      <c r="K1271" s="1170">
        <v>-9035015.6799999997</v>
      </c>
      <c r="L1271" s="1170">
        <v>-8513522.6500000004</v>
      </c>
      <c r="M1271" s="1170">
        <v>-6376554.9900000002</v>
      </c>
      <c r="N1271" s="1170">
        <v>-1526126.59</v>
      </c>
      <c r="O1271" s="1170">
        <v>0</v>
      </c>
      <c r="P1271" s="1170">
        <v>0</v>
      </c>
      <c r="Q1271" s="1170">
        <v>-14931731.99</v>
      </c>
      <c r="R1271" s="1170">
        <v>-13958825.91</v>
      </c>
      <c r="S1271" s="1170">
        <v>0</v>
      </c>
      <c r="T1271" s="1170">
        <v>-2973.63</v>
      </c>
      <c r="U1271" s="567"/>
      <c r="V1271" s="606">
        <f t="shared" si="621"/>
        <v>-4530546.49125</v>
      </c>
      <c r="W1271" s="1088"/>
      <c r="X1271" s="1089"/>
      <c r="Y1271" s="591">
        <f t="shared" si="631"/>
        <v>0</v>
      </c>
      <c r="Z1271" s="899">
        <f t="shared" si="631"/>
        <v>0</v>
      </c>
      <c r="AA1271" s="899">
        <f t="shared" si="631"/>
        <v>0</v>
      </c>
      <c r="AB1271" s="1080">
        <f t="shared" si="610"/>
        <v>-2973.63</v>
      </c>
      <c r="AC1271" s="1079">
        <f t="shared" si="611"/>
        <v>0</v>
      </c>
      <c r="AD1271" s="899">
        <f t="shared" si="618"/>
        <v>0</v>
      </c>
      <c r="AE1271" s="903">
        <f t="shared" si="616"/>
        <v>0</v>
      </c>
      <c r="AF1271" s="1080">
        <f t="shared" si="617"/>
        <v>-2973.63</v>
      </c>
      <c r="AG1271" s="1081">
        <f t="shared" si="622"/>
        <v>-2973.63</v>
      </c>
      <c r="AH1271" s="1079">
        <f t="shared" si="603"/>
        <v>0</v>
      </c>
      <c r="AI1271" s="901">
        <f t="shared" si="623"/>
        <v>0</v>
      </c>
      <c r="AJ1271" s="899">
        <f t="shared" si="623"/>
        <v>0</v>
      </c>
      <c r="AK1271" s="899">
        <f t="shared" si="623"/>
        <v>0</v>
      </c>
      <c r="AL1271" s="1080">
        <f t="shared" si="612"/>
        <v>-4530546.49125</v>
      </c>
      <c r="AM1271" s="1079">
        <f t="shared" si="613"/>
        <v>0</v>
      </c>
      <c r="AN1271" s="899">
        <f t="shared" si="606"/>
        <v>0</v>
      </c>
      <c r="AO1271" s="899">
        <f t="shared" si="607"/>
        <v>0</v>
      </c>
      <c r="AP1271" s="899">
        <f t="shared" si="614"/>
        <v>-4530546.49125</v>
      </c>
      <c r="AQ1271" s="1081">
        <f t="shared" ref="AQ1271" si="633">SUM(AN1271:AP1271)</f>
        <v>-4530546.49125</v>
      </c>
      <c r="AR1271" s="1079">
        <f t="shared" si="608"/>
        <v>0</v>
      </c>
      <c r="AS1271" s="153"/>
      <c r="AT1271" s="1082" t="s">
        <v>2769</v>
      </c>
      <c r="AU1271" s="1126"/>
      <c r="AV1271" s="1083" t="str">
        <f t="shared" si="609"/>
        <v>CA</v>
      </c>
      <c r="AW1271" s="1083" t="str">
        <f t="shared" si="609"/>
        <v>CL</v>
      </c>
      <c r="AX1271" s="1083" t="str">
        <f t="shared" si="609"/>
        <v>AIC</v>
      </c>
      <c r="AY1271" s="1083" t="str">
        <f t="shared" si="625"/>
        <v>ERB</v>
      </c>
      <c r="AZ1271" s="1083" t="str">
        <f t="shared" si="625"/>
        <v>GRB</v>
      </c>
      <c r="BA1271" s="1083" t="str">
        <f t="shared" si="625"/>
        <v>Non-Op</v>
      </c>
      <c r="BC1271" s="623"/>
      <c r="BD1271" s="623"/>
      <c r="BF1271" s="623"/>
      <c r="BG1271" s="623"/>
      <c r="BH1271" s="623"/>
      <c r="BI1271" s="623"/>
      <c r="BJ1271" s="623"/>
      <c r="BK1271" s="623"/>
      <c r="BL1271" s="623"/>
      <c r="BN1271" s="634"/>
    </row>
    <row r="1272" spans="1:66" s="638" customFormat="1" ht="12" customHeight="1">
      <c r="A1272" s="643" t="s">
        <v>2449</v>
      </c>
      <c r="B1272" s="644" t="s">
        <v>2449</v>
      </c>
      <c r="C1272" s="634" t="s">
        <v>2450</v>
      </c>
      <c r="D1272" s="635" t="s">
        <v>1384</v>
      </c>
      <c r="E1272" s="635"/>
      <c r="F1272" s="683">
        <v>43298</v>
      </c>
      <c r="G1272" s="635"/>
      <c r="H1272" s="1168">
        <v>-355430.31</v>
      </c>
      <c r="I1272" s="1168">
        <v>-355430.31</v>
      </c>
      <c r="J1272" s="1168">
        <v>-355430.31</v>
      </c>
      <c r="K1272" s="1168">
        <v>-355430.31</v>
      </c>
      <c r="L1272" s="1168">
        <v>-355430.31</v>
      </c>
      <c r="M1272" s="1168">
        <v>-355430.31</v>
      </c>
      <c r="N1272" s="1168">
        <v>-355430.31</v>
      </c>
      <c r="O1272" s="1168">
        <v>-355430.31</v>
      </c>
      <c r="P1272" s="1168">
        <v>-355430.31</v>
      </c>
      <c r="Q1272" s="1168">
        <v>-355430.31</v>
      </c>
      <c r="R1272" s="1168">
        <v>-355750.31</v>
      </c>
      <c r="S1272" s="1168">
        <v>-355750.31</v>
      </c>
      <c r="T1272" s="1168">
        <v>-355750.31</v>
      </c>
      <c r="U1272" s="567"/>
      <c r="V1272" s="606">
        <f t="shared" si="621"/>
        <v>-355496.97666666663</v>
      </c>
      <c r="W1272" s="1088"/>
      <c r="X1272" s="1089"/>
      <c r="Y1272" s="591">
        <f t="shared" si="631"/>
        <v>0</v>
      </c>
      <c r="Z1272" s="899">
        <f t="shared" si="631"/>
        <v>0</v>
      </c>
      <c r="AA1272" s="899">
        <f t="shared" si="631"/>
        <v>0</v>
      </c>
      <c r="AB1272" s="1080">
        <f t="shared" si="610"/>
        <v>-355750.31</v>
      </c>
      <c r="AC1272" s="1079">
        <f t="shared" si="611"/>
        <v>0</v>
      </c>
      <c r="AD1272" s="899">
        <f t="shared" si="618"/>
        <v>0</v>
      </c>
      <c r="AE1272" s="903">
        <f t="shared" si="616"/>
        <v>0</v>
      </c>
      <c r="AF1272" s="1080">
        <f t="shared" si="617"/>
        <v>-355750.31</v>
      </c>
      <c r="AG1272" s="1081">
        <f t="shared" si="622"/>
        <v>-355750.31</v>
      </c>
      <c r="AH1272" s="1079">
        <f t="shared" si="603"/>
        <v>0</v>
      </c>
      <c r="AI1272" s="901">
        <f t="shared" si="623"/>
        <v>0</v>
      </c>
      <c r="AJ1272" s="899">
        <f t="shared" si="623"/>
        <v>0</v>
      </c>
      <c r="AK1272" s="899">
        <f t="shared" si="623"/>
        <v>0</v>
      </c>
      <c r="AL1272" s="1080">
        <f t="shared" si="612"/>
        <v>-355496.97666666663</v>
      </c>
      <c r="AM1272" s="1079">
        <f t="shared" si="613"/>
        <v>0</v>
      </c>
      <c r="AN1272" s="899">
        <f t="shared" si="606"/>
        <v>0</v>
      </c>
      <c r="AO1272" s="899">
        <f t="shared" si="607"/>
        <v>0</v>
      </c>
      <c r="AP1272" s="899">
        <f t="shared" si="614"/>
        <v>-355496.97666666663</v>
      </c>
      <c r="AQ1272" s="1081">
        <f t="shared" ref="AQ1272" si="634">SUM(AN1272:AP1272)</f>
        <v>-355496.97666666663</v>
      </c>
      <c r="AR1272" s="1079">
        <f t="shared" si="608"/>
        <v>0</v>
      </c>
      <c r="AS1272" s="153"/>
      <c r="AT1272" s="1082"/>
      <c r="AU1272" s="1126"/>
      <c r="AV1272" s="1083" t="str">
        <f t="shared" si="609"/>
        <v>CA</v>
      </c>
      <c r="AW1272" s="1083" t="str">
        <f t="shared" si="609"/>
        <v>CL</v>
      </c>
      <c r="AX1272" s="1083" t="str">
        <f t="shared" si="609"/>
        <v>AIC</v>
      </c>
      <c r="AY1272" s="1083" t="str">
        <f t="shared" si="625"/>
        <v>ERB</v>
      </c>
      <c r="AZ1272" s="1083" t="str">
        <f t="shared" si="625"/>
        <v>GRB</v>
      </c>
      <c r="BA1272" s="1083" t="str">
        <f t="shared" si="625"/>
        <v>Non-Op</v>
      </c>
      <c r="BC1272" s="623"/>
      <c r="BD1272" s="623"/>
      <c r="BF1272" s="623"/>
      <c r="BG1272" s="623"/>
      <c r="BH1272" s="623"/>
      <c r="BI1272" s="623"/>
      <c r="BJ1272" s="623"/>
      <c r="BK1272" s="623"/>
      <c r="BL1272" s="623"/>
      <c r="BN1272" s="634"/>
    </row>
    <row r="1273" spans="1:66" s="638" customFormat="1" ht="12" customHeight="1">
      <c r="A1273" s="643" t="s">
        <v>2451</v>
      </c>
      <c r="B1273" s="644" t="s">
        <v>2451</v>
      </c>
      <c r="C1273" s="634" t="s">
        <v>2452</v>
      </c>
      <c r="D1273" s="635" t="s">
        <v>1384</v>
      </c>
      <c r="E1273" s="635"/>
      <c r="F1273" s="683">
        <v>43298</v>
      </c>
      <c r="G1273" s="635"/>
      <c r="H1273" s="1168">
        <v>-66591.64</v>
      </c>
      <c r="I1273" s="1168">
        <v>-66591.64</v>
      </c>
      <c r="J1273" s="1168">
        <v>-66591.64</v>
      </c>
      <c r="K1273" s="1168">
        <v>-66591.64</v>
      </c>
      <c r="L1273" s="1168">
        <v>-66591.64</v>
      </c>
      <c r="M1273" s="1168">
        <v>-66591.64</v>
      </c>
      <c r="N1273" s="1168">
        <v>-96591.64</v>
      </c>
      <c r="O1273" s="1168">
        <v>-96591.64</v>
      </c>
      <c r="P1273" s="1168">
        <v>-96591.64</v>
      </c>
      <c r="Q1273" s="1168">
        <v>-96591.64</v>
      </c>
      <c r="R1273" s="1168">
        <v>-96911.64</v>
      </c>
      <c r="S1273" s="1168">
        <v>-96911.64</v>
      </c>
      <c r="T1273" s="1168">
        <v>-96911.64</v>
      </c>
      <c r="U1273" s="567"/>
      <c r="V1273" s="606">
        <f t="shared" si="621"/>
        <v>-82908.306666666671</v>
      </c>
      <c r="W1273" s="1088"/>
      <c r="X1273" s="1089"/>
      <c r="Y1273" s="591">
        <f t="shared" si="631"/>
        <v>0</v>
      </c>
      <c r="Z1273" s="899">
        <f t="shared" si="631"/>
        <v>0</v>
      </c>
      <c r="AA1273" s="899">
        <f t="shared" si="631"/>
        <v>0</v>
      </c>
      <c r="AB1273" s="1080">
        <f t="shared" si="610"/>
        <v>-96911.64</v>
      </c>
      <c r="AC1273" s="1079">
        <f t="shared" si="611"/>
        <v>0</v>
      </c>
      <c r="AD1273" s="899">
        <f t="shared" si="618"/>
        <v>0</v>
      </c>
      <c r="AE1273" s="903">
        <f t="shared" si="616"/>
        <v>0</v>
      </c>
      <c r="AF1273" s="1080">
        <f t="shared" si="617"/>
        <v>-96911.64</v>
      </c>
      <c r="AG1273" s="1081">
        <f t="shared" si="622"/>
        <v>-96911.64</v>
      </c>
      <c r="AH1273" s="1079">
        <f t="shared" si="603"/>
        <v>0</v>
      </c>
      <c r="AI1273" s="901">
        <f t="shared" si="623"/>
        <v>0</v>
      </c>
      <c r="AJ1273" s="899">
        <f t="shared" si="623"/>
        <v>0</v>
      </c>
      <c r="AK1273" s="899">
        <f t="shared" si="623"/>
        <v>0</v>
      </c>
      <c r="AL1273" s="1080">
        <f t="shared" si="612"/>
        <v>-82908.306666666671</v>
      </c>
      <c r="AM1273" s="1079">
        <f t="shared" si="613"/>
        <v>0</v>
      </c>
      <c r="AN1273" s="899">
        <f t="shared" si="606"/>
        <v>0</v>
      </c>
      <c r="AO1273" s="899">
        <f t="shared" si="607"/>
        <v>0</v>
      </c>
      <c r="AP1273" s="899">
        <f t="shared" si="614"/>
        <v>-82908.306666666671</v>
      </c>
      <c r="AQ1273" s="1081">
        <f t="shared" ref="AQ1273" si="635">SUM(AN1273:AP1273)</f>
        <v>-82908.306666666671</v>
      </c>
      <c r="AR1273" s="1079">
        <f t="shared" si="608"/>
        <v>0</v>
      </c>
      <c r="AS1273" s="153"/>
      <c r="AT1273" s="1082"/>
      <c r="AU1273" s="1126"/>
      <c r="AV1273" s="1083" t="str">
        <f t="shared" si="609"/>
        <v>CA</v>
      </c>
      <c r="AW1273" s="1083" t="str">
        <f t="shared" si="609"/>
        <v>CL</v>
      </c>
      <c r="AX1273" s="1083" t="str">
        <f t="shared" si="609"/>
        <v>AIC</v>
      </c>
      <c r="AY1273" s="1083" t="str">
        <f t="shared" si="625"/>
        <v>ERB</v>
      </c>
      <c r="AZ1273" s="1083" t="str">
        <f t="shared" si="625"/>
        <v>GRB</v>
      </c>
      <c r="BA1273" s="1083" t="str">
        <f t="shared" si="625"/>
        <v>Non-Op</v>
      </c>
      <c r="BC1273" s="623"/>
      <c r="BD1273" s="623"/>
      <c r="BF1273" s="623"/>
      <c r="BG1273" s="623"/>
      <c r="BH1273" s="623"/>
      <c r="BI1273" s="623"/>
      <c r="BJ1273" s="623"/>
      <c r="BK1273" s="623"/>
      <c r="BL1273" s="623"/>
      <c r="BN1273" s="634"/>
    </row>
    <row r="1274" spans="1:66" s="638" customFormat="1" ht="12" customHeight="1">
      <c r="A1274" s="643">
        <v>23500003</v>
      </c>
      <c r="B1274" s="644" t="s">
        <v>4462</v>
      </c>
      <c r="C1274" s="634" t="s">
        <v>2453</v>
      </c>
      <c r="D1274" s="635" t="s">
        <v>3097</v>
      </c>
      <c r="E1274" s="635"/>
      <c r="F1274" s="634"/>
      <c r="G1274" s="635"/>
      <c r="H1274" s="1168">
        <v>-27531372.210000001</v>
      </c>
      <c r="I1274" s="1168">
        <v>-27120156.199999999</v>
      </c>
      <c r="J1274" s="1168">
        <v>-26829773.350000001</v>
      </c>
      <c r="K1274" s="1168">
        <v>-26417086.02</v>
      </c>
      <c r="L1274" s="1168">
        <v>-26155830.73</v>
      </c>
      <c r="M1274" s="1168">
        <v>-25998297.18</v>
      </c>
      <c r="N1274" s="1168">
        <v>-25605391.699999999</v>
      </c>
      <c r="O1274" s="1168">
        <v>-25124601.809999999</v>
      </c>
      <c r="P1274" s="1168">
        <v>-24462581.5</v>
      </c>
      <c r="Q1274" s="1168">
        <v>-23751509.420000002</v>
      </c>
      <c r="R1274" s="1168">
        <v>-22932033.059999999</v>
      </c>
      <c r="S1274" s="1168">
        <v>-22145630.469999999</v>
      </c>
      <c r="T1274" s="1168">
        <v>-21292063.600000001</v>
      </c>
      <c r="U1274" s="567"/>
      <c r="V1274" s="567">
        <f t="shared" si="621"/>
        <v>-25079550.778749991</v>
      </c>
      <c r="W1274" s="1084" t="s">
        <v>2454</v>
      </c>
      <c r="X1274" s="1085" t="s">
        <v>2455</v>
      </c>
      <c r="Y1274" s="591">
        <f t="shared" si="631"/>
        <v>0</v>
      </c>
      <c r="Z1274" s="899">
        <f t="shared" si="631"/>
        <v>0</v>
      </c>
      <c r="AA1274" s="899">
        <f t="shared" si="631"/>
        <v>0</v>
      </c>
      <c r="AB1274" s="1080">
        <f t="shared" si="610"/>
        <v>-21292063.600000001</v>
      </c>
      <c r="AC1274" s="1079">
        <f t="shared" si="611"/>
        <v>0</v>
      </c>
      <c r="AD1274" s="899">
        <f t="shared" si="618"/>
        <v>-14105992.135</v>
      </c>
      <c r="AE1274" s="903">
        <f t="shared" si="616"/>
        <v>-7186071.4650000008</v>
      </c>
      <c r="AF1274" s="1080">
        <f t="shared" si="617"/>
        <v>0</v>
      </c>
      <c r="AG1274" s="1081">
        <f t="shared" si="622"/>
        <v>-21292063.600000001</v>
      </c>
      <c r="AH1274" s="1079">
        <f t="shared" si="603"/>
        <v>0</v>
      </c>
      <c r="AI1274" s="901">
        <f t="shared" si="623"/>
        <v>0</v>
      </c>
      <c r="AJ1274" s="899">
        <f t="shared" si="623"/>
        <v>0</v>
      </c>
      <c r="AK1274" s="899">
        <f t="shared" si="623"/>
        <v>0</v>
      </c>
      <c r="AL1274" s="1080">
        <f t="shared" si="612"/>
        <v>-25079550.778749991</v>
      </c>
      <c r="AM1274" s="1079">
        <f t="shared" si="613"/>
        <v>0</v>
      </c>
      <c r="AN1274" s="899">
        <f t="shared" si="606"/>
        <v>-16615202.390921868</v>
      </c>
      <c r="AO1274" s="899">
        <f t="shared" si="607"/>
        <v>-8464348.3878281228</v>
      </c>
      <c r="AP1274" s="899">
        <f t="shared" si="614"/>
        <v>0</v>
      </c>
      <c r="AQ1274" s="1081">
        <f t="shared" si="624"/>
        <v>-25079550.778749991</v>
      </c>
      <c r="AR1274" s="1079">
        <f t="shared" si="608"/>
        <v>0</v>
      </c>
      <c r="AS1274" s="153"/>
      <c r="AT1274" s="1082"/>
      <c r="AU1274" s="1126"/>
      <c r="AV1274" s="1083" t="str">
        <f t="shared" si="609"/>
        <v>CA</v>
      </c>
      <c r="AW1274" s="1083" t="str">
        <f t="shared" si="609"/>
        <v>CL</v>
      </c>
      <c r="AX1274" s="1083" t="str">
        <f t="shared" si="609"/>
        <v>AIC</v>
      </c>
      <c r="AY1274" s="1083" t="str">
        <f t="shared" si="625"/>
        <v>ERB</v>
      </c>
      <c r="AZ1274" s="1083" t="str">
        <f t="shared" si="625"/>
        <v>GRB</v>
      </c>
      <c r="BA1274" s="1083" t="str">
        <f t="shared" si="625"/>
        <v>Non-Op</v>
      </c>
      <c r="BC1274" s="623"/>
      <c r="BD1274" s="623"/>
      <c r="BF1274" s="623"/>
      <c r="BG1274" s="623"/>
      <c r="BH1274" s="623"/>
      <c r="BI1274" s="623"/>
      <c r="BJ1274" s="623"/>
      <c r="BK1274" s="623"/>
      <c r="BL1274" s="623"/>
      <c r="BN1274" s="634"/>
    </row>
    <row r="1275" spans="1:66" s="638" customFormat="1" ht="12" customHeight="1">
      <c r="A1275" s="643">
        <v>23500011</v>
      </c>
      <c r="B1275" s="644" t="s">
        <v>4463</v>
      </c>
      <c r="C1275" s="634" t="s">
        <v>2456</v>
      </c>
      <c r="D1275" s="635" t="s">
        <v>1382</v>
      </c>
      <c r="E1275" s="635"/>
      <c r="F1275" s="634"/>
      <c r="G1275" s="635"/>
      <c r="H1275" s="1168">
        <v>-4830931.6399999997</v>
      </c>
      <c r="I1275" s="1168">
        <v>-4840931.6399999997</v>
      </c>
      <c r="J1275" s="1168">
        <v>-5015931.6399999997</v>
      </c>
      <c r="K1275" s="1168">
        <v>-5115931.6399999997</v>
      </c>
      <c r="L1275" s="1168">
        <v>-5105931.6399999997</v>
      </c>
      <c r="M1275" s="1168">
        <v>-5125931.6399999997</v>
      </c>
      <c r="N1275" s="1168">
        <v>-5115931.6399999997</v>
      </c>
      <c r="O1275" s="1168">
        <v>-5355931.6399999997</v>
      </c>
      <c r="P1275" s="1168">
        <v>-5457734.0700000003</v>
      </c>
      <c r="Q1275" s="1168">
        <v>-5379544.0700000003</v>
      </c>
      <c r="R1275" s="1168">
        <v>-5399544.0700000003</v>
      </c>
      <c r="S1275" s="1168">
        <v>-5489544.0700000003</v>
      </c>
      <c r="T1275" s="1168">
        <v>-5196544.07</v>
      </c>
      <c r="U1275" s="567"/>
      <c r="V1275" s="567">
        <f t="shared" si="621"/>
        <v>-5201385.4679166665</v>
      </c>
      <c r="W1275" s="1084">
        <v>28</v>
      </c>
      <c r="X1275" s="1085"/>
      <c r="Y1275" s="591">
        <f t="shared" si="631"/>
        <v>0</v>
      </c>
      <c r="Z1275" s="899">
        <f t="shared" si="631"/>
        <v>0</v>
      </c>
      <c r="AA1275" s="899">
        <f t="shared" si="631"/>
        <v>0</v>
      </c>
      <c r="AB1275" s="1080">
        <f t="shared" si="610"/>
        <v>-5196544.07</v>
      </c>
      <c r="AC1275" s="1079">
        <f t="shared" si="611"/>
        <v>0</v>
      </c>
      <c r="AD1275" s="899">
        <f t="shared" si="618"/>
        <v>-5196544.07</v>
      </c>
      <c r="AE1275" s="903">
        <f t="shared" si="616"/>
        <v>0</v>
      </c>
      <c r="AF1275" s="1080">
        <f t="shared" si="617"/>
        <v>0</v>
      </c>
      <c r="AG1275" s="1081">
        <f t="shared" si="622"/>
        <v>-5196544.07</v>
      </c>
      <c r="AH1275" s="1079">
        <f t="shared" si="603"/>
        <v>0</v>
      </c>
      <c r="AI1275" s="901">
        <f t="shared" si="623"/>
        <v>0</v>
      </c>
      <c r="AJ1275" s="899">
        <f t="shared" si="623"/>
        <v>0</v>
      </c>
      <c r="AK1275" s="899">
        <f t="shared" si="623"/>
        <v>0</v>
      </c>
      <c r="AL1275" s="1080">
        <f t="shared" si="612"/>
        <v>-5201385.4679166665</v>
      </c>
      <c r="AM1275" s="1079">
        <f t="shared" si="613"/>
        <v>0</v>
      </c>
      <c r="AN1275" s="899">
        <f t="shared" si="606"/>
        <v>-5201385.4679166665</v>
      </c>
      <c r="AO1275" s="899">
        <f t="shared" si="607"/>
        <v>0</v>
      </c>
      <c r="AP1275" s="899">
        <f t="shared" si="614"/>
        <v>0</v>
      </c>
      <c r="AQ1275" s="1081">
        <f t="shared" si="624"/>
        <v>-5201385.4679166665</v>
      </c>
      <c r="AR1275" s="1079">
        <f t="shared" si="608"/>
        <v>0</v>
      </c>
      <c r="AS1275" s="153"/>
      <c r="AT1275" s="1082"/>
      <c r="AU1275" s="1126"/>
      <c r="AV1275" s="1083" t="str">
        <f t="shared" si="609"/>
        <v>CA</v>
      </c>
      <c r="AW1275" s="1083" t="str">
        <f t="shared" si="609"/>
        <v>CL</v>
      </c>
      <c r="AX1275" s="1083" t="str">
        <f t="shared" si="609"/>
        <v>AIC</v>
      </c>
      <c r="AY1275" s="1083" t="str">
        <f t="shared" ref="AY1275:BA1342" si="636">IF(VALUE(AD1275),AY$7,IF(ISBLANK(AD1275),"",AY$7))</f>
        <v>ERB</v>
      </c>
      <c r="AZ1275" s="1083" t="str">
        <f t="shared" si="636"/>
        <v>GRB</v>
      </c>
      <c r="BA1275" s="1083" t="str">
        <f t="shared" si="636"/>
        <v>Non-Op</v>
      </c>
      <c r="BC1275" s="623"/>
      <c r="BD1275" s="623"/>
      <c r="BF1275" s="623"/>
      <c r="BG1275" s="623"/>
      <c r="BH1275" s="623"/>
      <c r="BI1275" s="623"/>
      <c r="BJ1275" s="623"/>
      <c r="BK1275" s="623"/>
      <c r="BL1275" s="623"/>
      <c r="BN1275" s="634"/>
    </row>
    <row r="1276" spans="1:66" s="638" customFormat="1" ht="12" customHeight="1">
      <c r="A1276" s="643">
        <v>23600021</v>
      </c>
      <c r="B1276" s="644" t="s">
        <v>4464</v>
      </c>
      <c r="C1276" s="634" t="s">
        <v>2457</v>
      </c>
      <c r="D1276" s="635" t="s">
        <v>3099</v>
      </c>
      <c r="E1276" s="635"/>
      <c r="F1276" s="634"/>
      <c r="G1276" s="635"/>
      <c r="H1276" s="1170">
        <v>-6105635.1699999999</v>
      </c>
      <c r="I1276" s="1170">
        <v>-6043787.4199999999</v>
      </c>
      <c r="J1276" s="1170">
        <v>-5707302.4800000004</v>
      </c>
      <c r="K1276" s="1170">
        <v>-5411991.96</v>
      </c>
      <c r="L1276" s="1170">
        <v>-4173974.68</v>
      </c>
      <c r="M1276" s="1170">
        <v>-3943590.06</v>
      </c>
      <c r="N1276" s="1170">
        <v>-3516165.29</v>
      </c>
      <c r="O1276" s="1170">
        <v>-3884126.83</v>
      </c>
      <c r="P1276" s="1170">
        <v>-4004080.41</v>
      </c>
      <c r="Q1276" s="1170">
        <v>-3697170.1</v>
      </c>
      <c r="R1276" s="1170">
        <v>-4405030.6399999997</v>
      </c>
      <c r="S1276" s="1170">
        <v>-5318866.8099999996</v>
      </c>
      <c r="T1276" s="1170">
        <v>-5799933.6699999999</v>
      </c>
      <c r="U1276" s="567"/>
      <c r="V1276" s="567">
        <f t="shared" si="621"/>
        <v>-4671572.5916666668</v>
      </c>
      <c r="W1276" s="1084"/>
      <c r="X1276" s="1085"/>
      <c r="Y1276" s="591">
        <f t="shared" si="631"/>
        <v>0</v>
      </c>
      <c r="Z1276" s="899">
        <f t="shared" si="631"/>
        <v>-5799933.6699999999</v>
      </c>
      <c r="AA1276" s="899">
        <f t="shared" si="631"/>
        <v>0</v>
      </c>
      <c r="AB1276" s="1080">
        <f t="shared" si="610"/>
        <v>0</v>
      </c>
      <c r="AC1276" s="1079">
        <f t="shared" si="611"/>
        <v>0</v>
      </c>
      <c r="AD1276" s="899">
        <f t="shared" si="618"/>
        <v>0</v>
      </c>
      <c r="AE1276" s="903">
        <f t="shared" si="616"/>
        <v>0</v>
      </c>
      <c r="AF1276" s="1080">
        <f t="shared" si="617"/>
        <v>0</v>
      </c>
      <c r="AG1276" s="1081">
        <f t="shared" si="622"/>
        <v>0</v>
      </c>
      <c r="AH1276" s="1079">
        <f t="shared" ref="AH1276:AH1340" si="637">AG1276-AB1276</f>
        <v>0</v>
      </c>
      <c r="AI1276" s="901">
        <f t="shared" si="623"/>
        <v>0</v>
      </c>
      <c r="AJ1276" s="899">
        <f t="shared" si="623"/>
        <v>-4671572.5916666668</v>
      </c>
      <c r="AK1276" s="899">
        <f t="shared" si="623"/>
        <v>0</v>
      </c>
      <c r="AL1276" s="1080">
        <f t="shared" si="612"/>
        <v>0</v>
      </c>
      <c r="AM1276" s="1079">
        <f t="shared" si="613"/>
        <v>0</v>
      </c>
      <c r="AN1276" s="899">
        <f t="shared" si="606"/>
        <v>0</v>
      </c>
      <c r="AO1276" s="899">
        <f t="shared" si="607"/>
        <v>0</v>
      </c>
      <c r="AP1276" s="899">
        <f t="shared" si="614"/>
        <v>0</v>
      </c>
      <c r="AQ1276" s="1081">
        <f t="shared" si="624"/>
        <v>0</v>
      </c>
      <c r="AR1276" s="1079">
        <f t="shared" si="608"/>
        <v>0</v>
      </c>
      <c r="AS1276" s="153"/>
      <c r="AT1276" s="1082"/>
      <c r="AU1276" s="1126"/>
      <c r="AV1276" s="1083"/>
      <c r="AW1276" s="1083"/>
      <c r="AX1276" s="1083"/>
      <c r="AY1276" s="1083"/>
      <c r="AZ1276" s="1083"/>
      <c r="BA1276" s="1083"/>
      <c r="BC1276" s="623"/>
      <c r="BD1276" s="623"/>
      <c r="BF1276" s="623"/>
      <c r="BG1276" s="623"/>
      <c r="BH1276" s="623"/>
      <c r="BI1276" s="623"/>
      <c r="BJ1276" s="623"/>
      <c r="BK1276" s="623"/>
      <c r="BL1276" s="623"/>
      <c r="BN1276" s="634"/>
    </row>
    <row r="1277" spans="1:66" s="638" customFormat="1" ht="12" customHeight="1">
      <c r="A1277" s="643">
        <v>23600022</v>
      </c>
      <c r="B1277" s="644" t="s">
        <v>4465</v>
      </c>
      <c r="C1277" s="634" t="s">
        <v>2458</v>
      </c>
      <c r="D1277" s="635" t="s">
        <v>3099</v>
      </c>
      <c r="E1277" s="635"/>
      <c r="F1277" s="634"/>
      <c r="G1277" s="635"/>
      <c r="H1277" s="1168">
        <v>-2581865.7799999998</v>
      </c>
      <c r="I1277" s="1168">
        <v>-2572095.4300000002</v>
      </c>
      <c r="J1277" s="1168">
        <v>-2369853.3199999998</v>
      </c>
      <c r="K1277" s="1168">
        <v>-2181836.92</v>
      </c>
      <c r="L1277" s="1168">
        <v>-1375197.9</v>
      </c>
      <c r="M1277" s="1168">
        <v>-1085473.51</v>
      </c>
      <c r="N1277" s="1168">
        <v>-980260.83</v>
      </c>
      <c r="O1277" s="1168">
        <v>-854354.08</v>
      </c>
      <c r="P1277" s="1168">
        <v>-883420.1</v>
      </c>
      <c r="Q1277" s="1168">
        <v>-944138.75</v>
      </c>
      <c r="R1277" s="1168">
        <v>-1638608.43</v>
      </c>
      <c r="S1277" s="1168">
        <v>-2393003.9500000002</v>
      </c>
      <c r="T1277" s="1168">
        <v>-2778554.23</v>
      </c>
      <c r="U1277" s="567"/>
      <c r="V1277" s="567">
        <f t="shared" si="621"/>
        <v>-1663204.4354166666</v>
      </c>
      <c r="W1277" s="1084"/>
      <c r="X1277" s="1085"/>
      <c r="Y1277" s="591">
        <f t="shared" si="631"/>
        <v>0</v>
      </c>
      <c r="Z1277" s="899">
        <f t="shared" si="631"/>
        <v>-2778554.23</v>
      </c>
      <c r="AA1277" s="899">
        <f t="shared" si="631"/>
        <v>0</v>
      </c>
      <c r="AB1277" s="1080">
        <f t="shared" si="610"/>
        <v>0</v>
      </c>
      <c r="AC1277" s="1079">
        <f t="shared" si="611"/>
        <v>0</v>
      </c>
      <c r="AD1277" s="899">
        <f t="shared" si="618"/>
        <v>0</v>
      </c>
      <c r="AE1277" s="903">
        <f t="shared" si="616"/>
        <v>0</v>
      </c>
      <c r="AF1277" s="1080">
        <f t="shared" si="617"/>
        <v>0</v>
      </c>
      <c r="AG1277" s="1081">
        <f t="shared" si="622"/>
        <v>0</v>
      </c>
      <c r="AH1277" s="1079">
        <f t="shared" si="637"/>
        <v>0</v>
      </c>
      <c r="AI1277" s="901">
        <f t="shared" si="623"/>
        <v>0</v>
      </c>
      <c r="AJ1277" s="899">
        <f t="shared" si="623"/>
        <v>-1663204.4354166666</v>
      </c>
      <c r="AK1277" s="899">
        <f t="shared" si="623"/>
        <v>0</v>
      </c>
      <c r="AL1277" s="1080">
        <f t="shared" si="612"/>
        <v>0</v>
      </c>
      <c r="AM1277" s="1079">
        <f t="shared" si="613"/>
        <v>0</v>
      </c>
      <c r="AN1277" s="899">
        <f t="shared" si="606"/>
        <v>0</v>
      </c>
      <c r="AO1277" s="899">
        <f t="shared" si="607"/>
        <v>0</v>
      </c>
      <c r="AP1277" s="899">
        <f t="shared" si="614"/>
        <v>0</v>
      </c>
      <c r="AQ1277" s="1081">
        <f t="shared" si="624"/>
        <v>0</v>
      </c>
      <c r="AR1277" s="1079">
        <f t="shared" si="608"/>
        <v>0</v>
      </c>
      <c r="AS1277" s="153"/>
      <c r="AT1277" s="1082"/>
      <c r="AU1277" s="1126"/>
      <c r="AV1277" s="1083" t="str">
        <f t="shared" si="609"/>
        <v>CA</v>
      </c>
      <c r="AW1277" s="1083" t="str">
        <f t="shared" si="609"/>
        <v>CL</v>
      </c>
      <c r="AX1277" s="1083" t="str">
        <f t="shared" si="609"/>
        <v>AIC</v>
      </c>
      <c r="AY1277" s="1083" t="str">
        <f t="shared" si="636"/>
        <v>ERB</v>
      </c>
      <c r="AZ1277" s="1083" t="str">
        <f t="shared" si="636"/>
        <v>GRB</v>
      </c>
      <c r="BA1277" s="1083" t="str">
        <f t="shared" si="636"/>
        <v>Non-Op</v>
      </c>
      <c r="BC1277" s="623"/>
      <c r="BD1277" s="623"/>
      <c r="BF1277" s="623"/>
      <c r="BG1277" s="623"/>
      <c r="BH1277" s="623"/>
      <c r="BI1277" s="623"/>
      <c r="BJ1277" s="623"/>
      <c r="BK1277" s="623"/>
      <c r="BL1277" s="623"/>
      <c r="BN1277" s="634"/>
    </row>
    <row r="1278" spans="1:66" s="638" customFormat="1" ht="12" customHeight="1">
      <c r="A1278" s="645" t="s">
        <v>3240</v>
      </c>
      <c r="B1278" s="646" t="s">
        <v>3240</v>
      </c>
      <c r="C1278" s="647" t="s">
        <v>3241</v>
      </c>
      <c r="D1278" s="648" t="s">
        <v>3099</v>
      </c>
      <c r="E1278" s="648"/>
      <c r="F1278" s="654">
        <v>44060</v>
      </c>
      <c r="G1278" s="648"/>
      <c r="H1278" s="1168"/>
      <c r="I1278" s="1168"/>
      <c r="J1278" s="1168"/>
      <c r="K1278" s="1168"/>
      <c r="L1278" s="1168"/>
      <c r="M1278" s="1168"/>
      <c r="N1278" s="1168"/>
      <c r="O1278" s="1168"/>
      <c r="P1278" s="1168">
        <v>-4606.6099999999997</v>
      </c>
      <c r="Q1278" s="1168">
        <v>588.77</v>
      </c>
      <c r="R1278" s="1168">
        <v>-228.28</v>
      </c>
      <c r="S1278" s="1168">
        <v>-3440.79</v>
      </c>
      <c r="T1278" s="1168">
        <v>-5303.81</v>
      </c>
      <c r="U1278" s="569"/>
      <c r="V1278" s="606">
        <f t="shared" si="621"/>
        <v>-861.56791666666675</v>
      </c>
      <c r="W1278" s="1084"/>
      <c r="X1278" s="1085"/>
      <c r="Y1278" s="591">
        <f t="shared" si="631"/>
        <v>0</v>
      </c>
      <c r="Z1278" s="899">
        <f t="shared" si="631"/>
        <v>-5303.81</v>
      </c>
      <c r="AA1278" s="899">
        <f t="shared" si="631"/>
        <v>0</v>
      </c>
      <c r="AB1278" s="1080">
        <f t="shared" si="610"/>
        <v>0</v>
      </c>
      <c r="AC1278" s="1079">
        <f t="shared" si="611"/>
        <v>0</v>
      </c>
      <c r="AD1278" s="899">
        <f t="shared" si="618"/>
        <v>0</v>
      </c>
      <c r="AE1278" s="903">
        <f t="shared" si="616"/>
        <v>0</v>
      </c>
      <c r="AF1278" s="1080">
        <f t="shared" si="617"/>
        <v>0</v>
      </c>
      <c r="AG1278" s="1081">
        <f t="shared" si="622"/>
        <v>0</v>
      </c>
      <c r="AH1278" s="1079">
        <f t="shared" si="637"/>
        <v>0</v>
      </c>
      <c r="AI1278" s="901">
        <f t="shared" si="623"/>
        <v>0</v>
      </c>
      <c r="AJ1278" s="899">
        <f t="shared" si="623"/>
        <v>-861.56791666666675</v>
      </c>
      <c r="AK1278" s="899">
        <f t="shared" si="623"/>
        <v>0</v>
      </c>
      <c r="AL1278" s="1080">
        <f t="shared" si="612"/>
        <v>0</v>
      </c>
      <c r="AM1278" s="1079">
        <f t="shared" si="613"/>
        <v>0</v>
      </c>
      <c r="AN1278" s="899">
        <f t="shared" si="606"/>
        <v>0</v>
      </c>
      <c r="AO1278" s="899">
        <f t="shared" si="607"/>
        <v>0</v>
      </c>
      <c r="AP1278" s="899">
        <f t="shared" si="614"/>
        <v>0</v>
      </c>
      <c r="AQ1278" s="1081">
        <f t="shared" ref="AQ1278" si="638">SUM(AN1278:AP1278)</f>
        <v>0</v>
      </c>
      <c r="AR1278" s="1079">
        <f t="shared" si="608"/>
        <v>0</v>
      </c>
      <c r="AS1278" s="153"/>
      <c r="AT1278" s="1082"/>
      <c r="AU1278" s="1126"/>
      <c r="AV1278" s="1083" t="str">
        <f t="shared" si="609"/>
        <v>CA</v>
      </c>
      <c r="AW1278" s="1083" t="str">
        <f t="shared" si="609"/>
        <v>CL</v>
      </c>
      <c r="AX1278" s="1083" t="str">
        <f t="shared" si="609"/>
        <v>AIC</v>
      </c>
      <c r="AY1278" s="1083" t="str">
        <f t="shared" si="636"/>
        <v>ERB</v>
      </c>
      <c r="AZ1278" s="1083" t="str">
        <f t="shared" si="636"/>
        <v>GRB</v>
      </c>
      <c r="BA1278" s="1083" t="str">
        <f t="shared" si="636"/>
        <v>Non-Op</v>
      </c>
      <c r="BC1278" s="623"/>
      <c r="BD1278" s="623"/>
      <c r="BF1278" s="623"/>
      <c r="BG1278" s="623"/>
      <c r="BH1278" s="623"/>
      <c r="BI1278" s="623"/>
      <c r="BJ1278" s="623"/>
      <c r="BK1278" s="623"/>
      <c r="BL1278" s="623"/>
      <c r="BN1278" s="634"/>
    </row>
    <row r="1279" spans="1:66" s="638" customFormat="1" ht="12" customHeight="1">
      <c r="A1279" s="676">
        <v>23600033</v>
      </c>
      <c r="B1279" s="635" t="s">
        <v>4466</v>
      </c>
      <c r="C1279" s="634" t="s">
        <v>2459</v>
      </c>
      <c r="D1279" s="635" t="s">
        <v>3099</v>
      </c>
      <c r="E1279" s="635"/>
      <c r="F1279" s="634"/>
      <c r="G1279" s="635"/>
      <c r="H1279" s="1168">
        <v>712472.35</v>
      </c>
      <c r="I1279" s="1168">
        <v>-2216916.4300000002</v>
      </c>
      <c r="J1279" s="1168">
        <v>-3658223.89</v>
      </c>
      <c r="K1279" s="1168">
        <v>-98872.74</v>
      </c>
      <c r="L1279" s="1168">
        <v>1088959.8400000001</v>
      </c>
      <c r="M1279" s="1168">
        <v>-701346.62</v>
      </c>
      <c r="N1279" s="1168">
        <v>-4126231.82</v>
      </c>
      <c r="O1279" s="1168">
        <v>444484.6</v>
      </c>
      <c r="P1279" s="1168">
        <v>741153.54</v>
      </c>
      <c r="Q1279" s="1168">
        <v>239008.18</v>
      </c>
      <c r="R1279" s="1168">
        <v>-431460.88</v>
      </c>
      <c r="S1279" s="1168">
        <v>-2168234.17</v>
      </c>
      <c r="T1279" s="1168">
        <v>1412276.71</v>
      </c>
      <c r="U1279" s="567"/>
      <c r="V1279" s="567">
        <f t="shared" si="621"/>
        <v>-818775.4883333334</v>
      </c>
      <c r="W1279" s="1084"/>
      <c r="X1279" s="1085"/>
      <c r="Y1279" s="591">
        <f t="shared" si="631"/>
        <v>0</v>
      </c>
      <c r="Z1279" s="899">
        <f t="shared" si="631"/>
        <v>1412276.71</v>
      </c>
      <c r="AA1279" s="899">
        <f t="shared" si="631"/>
        <v>0</v>
      </c>
      <c r="AB1279" s="1080">
        <f t="shared" si="610"/>
        <v>0</v>
      </c>
      <c r="AC1279" s="1079">
        <f t="shared" si="611"/>
        <v>0</v>
      </c>
      <c r="AD1279" s="899">
        <f t="shared" si="618"/>
        <v>0</v>
      </c>
      <c r="AE1279" s="903">
        <f t="shared" si="616"/>
        <v>0</v>
      </c>
      <c r="AF1279" s="1080">
        <f t="shared" si="617"/>
        <v>0</v>
      </c>
      <c r="AG1279" s="1081">
        <f t="shared" si="622"/>
        <v>0</v>
      </c>
      <c r="AH1279" s="1079">
        <f t="shared" si="637"/>
        <v>0</v>
      </c>
      <c r="AI1279" s="901">
        <f t="shared" si="623"/>
        <v>0</v>
      </c>
      <c r="AJ1279" s="899">
        <f t="shared" si="623"/>
        <v>-818775.4883333334</v>
      </c>
      <c r="AK1279" s="899">
        <f t="shared" si="623"/>
        <v>0</v>
      </c>
      <c r="AL1279" s="1080">
        <f t="shared" si="612"/>
        <v>0</v>
      </c>
      <c r="AM1279" s="1079">
        <f t="shared" si="613"/>
        <v>0</v>
      </c>
      <c r="AN1279" s="899">
        <f t="shared" si="606"/>
        <v>0</v>
      </c>
      <c r="AO1279" s="899">
        <f t="shared" si="607"/>
        <v>0</v>
      </c>
      <c r="AP1279" s="899">
        <f t="shared" si="614"/>
        <v>0</v>
      </c>
      <c r="AQ1279" s="1081">
        <f t="shared" si="624"/>
        <v>0</v>
      </c>
      <c r="AR1279" s="1079">
        <f t="shared" si="608"/>
        <v>0</v>
      </c>
      <c r="AS1279" s="153"/>
      <c r="AT1279" s="1082"/>
      <c r="AU1279" s="1126"/>
      <c r="AV1279" s="1083" t="str">
        <f t="shared" si="609"/>
        <v>CA</v>
      </c>
      <c r="AW1279" s="1083" t="str">
        <f t="shared" si="609"/>
        <v>CL</v>
      </c>
      <c r="AX1279" s="1083" t="str">
        <f t="shared" si="609"/>
        <v>AIC</v>
      </c>
      <c r="AY1279" s="1083" t="str">
        <f t="shared" si="636"/>
        <v>ERB</v>
      </c>
      <c r="AZ1279" s="1083" t="str">
        <f t="shared" si="636"/>
        <v>GRB</v>
      </c>
      <c r="BA1279" s="1083" t="str">
        <f t="shared" si="636"/>
        <v>Non-Op</v>
      </c>
      <c r="BC1279" s="623"/>
      <c r="BD1279" s="623"/>
      <c r="BF1279" s="623"/>
      <c r="BG1279" s="623"/>
      <c r="BH1279" s="623"/>
      <c r="BI1279" s="623"/>
      <c r="BJ1279" s="623"/>
      <c r="BK1279" s="623"/>
      <c r="BL1279" s="623"/>
      <c r="BN1279" s="634"/>
    </row>
    <row r="1280" spans="1:66" s="638" customFormat="1" ht="12" customHeight="1">
      <c r="A1280" s="651">
        <v>23600063</v>
      </c>
      <c r="B1280" s="660" t="s">
        <v>4467</v>
      </c>
      <c r="C1280" s="639" t="s">
        <v>2460</v>
      </c>
      <c r="D1280" s="640" t="s">
        <v>3099</v>
      </c>
      <c r="E1280" s="640"/>
      <c r="F1280" s="639"/>
      <c r="G1280" s="640"/>
      <c r="H1280" s="1168">
        <v>0</v>
      </c>
      <c r="I1280" s="1168">
        <v>0</v>
      </c>
      <c r="J1280" s="1168">
        <v>0</v>
      </c>
      <c r="K1280" s="1168">
        <v>0</v>
      </c>
      <c r="L1280" s="1168">
        <v>0</v>
      </c>
      <c r="M1280" s="1168">
        <v>0</v>
      </c>
      <c r="N1280" s="1168">
        <v>0</v>
      </c>
      <c r="O1280" s="1168">
        <v>0</v>
      </c>
      <c r="P1280" s="1168">
        <v>0</v>
      </c>
      <c r="Q1280" s="1168">
        <v>0</v>
      </c>
      <c r="R1280" s="1168">
        <v>0</v>
      </c>
      <c r="S1280" s="1168">
        <v>0</v>
      </c>
      <c r="T1280" s="1168">
        <v>0</v>
      </c>
      <c r="U1280" s="606"/>
      <c r="V1280" s="567">
        <f t="shared" si="621"/>
        <v>0</v>
      </c>
      <c r="W1280" s="1084"/>
      <c r="X1280" s="1085"/>
      <c r="Y1280" s="591">
        <f t="shared" si="631"/>
        <v>0</v>
      </c>
      <c r="Z1280" s="899">
        <f t="shared" si="631"/>
        <v>0</v>
      </c>
      <c r="AA1280" s="899">
        <f t="shared" si="631"/>
        <v>0</v>
      </c>
      <c r="AB1280" s="1080">
        <f t="shared" si="610"/>
        <v>0</v>
      </c>
      <c r="AC1280" s="1079">
        <f t="shared" si="611"/>
        <v>0</v>
      </c>
      <c r="AD1280" s="899">
        <f t="shared" si="618"/>
        <v>0</v>
      </c>
      <c r="AE1280" s="903">
        <f t="shared" si="616"/>
        <v>0</v>
      </c>
      <c r="AF1280" s="1080">
        <f t="shared" si="617"/>
        <v>0</v>
      </c>
      <c r="AG1280" s="1081">
        <f t="shared" si="622"/>
        <v>0</v>
      </c>
      <c r="AH1280" s="1079">
        <f t="shared" si="637"/>
        <v>0</v>
      </c>
      <c r="AI1280" s="901">
        <f t="shared" si="623"/>
        <v>0</v>
      </c>
      <c r="AJ1280" s="899">
        <f t="shared" si="623"/>
        <v>0</v>
      </c>
      <c r="AK1280" s="899">
        <f t="shared" si="623"/>
        <v>0</v>
      </c>
      <c r="AL1280" s="1080">
        <f t="shared" si="612"/>
        <v>0</v>
      </c>
      <c r="AM1280" s="1079">
        <f t="shared" si="613"/>
        <v>0</v>
      </c>
      <c r="AN1280" s="899">
        <f t="shared" si="606"/>
        <v>0</v>
      </c>
      <c r="AO1280" s="899">
        <f t="shared" si="607"/>
        <v>0</v>
      </c>
      <c r="AP1280" s="899">
        <f t="shared" si="614"/>
        <v>0</v>
      </c>
      <c r="AQ1280" s="1081">
        <f t="shared" si="624"/>
        <v>0</v>
      </c>
      <c r="AR1280" s="1079">
        <f t="shared" si="608"/>
        <v>0</v>
      </c>
      <c r="AS1280" s="153"/>
      <c r="AT1280" s="1082"/>
      <c r="AU1280" s="1126"/>
      <c r="AV1280" s="1083" t="str">
        <f t="shared" si="609"/>
        <v>CA</v>
      </c>
      <c r="AW1280" s="1083" t="str">
        <f t="shared" si="609"/>
        <v>CL</v>
      </c>
      <c r="AX1280" s="1083" t="str">
        <f t="shared" si="609"/>
        <v>AIC</v>
      </c>
      <c r="AY1280" s="1083" t="str">
        <f t="shared" si="636"/>
        <v>ERB</v>
      </c>
      <c r="AZ1280" s="1083" t="str">
        <f t="shared" si="636"/>
        <v>GRB</v>
      </c>
      <c r="BA1280" s="1083" t="str">
        <f t="shared" si="636"/>
        <v>Non-Op</v>
      </c>
      <c r="BC1280" s="623"/>
      <c r="BD1280" s="623"/>
      <c r="BF1280" s="623"/>
      <c r="BG1280" s="623"/>
      <c r="BH1280" s="623"/>
      <c r="BI1280" s="623"/>
      <c r="BJ1280" s="623"/>
      <c r="BK1280" s="623"/>
      <c r="BL1280" s="623"/>
      <c r="BN1280" s="634"/>
    </row>
    <row r="1281" spans="1:66" s="638" customFormat="1" ht="12" customHeight="1">
      <c r="A1281" s="651">
        <v>23600093</v>
      </c>
      <c r="B1281" s="660" t="s">
        <v>4468</v>
      </c>
      <c r="C1281" s="639" t="s">
        <v>2461</v>
      </c>
      <c r="D1281" s="640" t="s">
        <v>3099</v>
      </c>
      <c r="E1281" s="640"/>
      <c r="F1281" s="639"/>
      <c r="G1281" s="640"/>
      <c r="H1281" s="1168">
        <v>-386810.88</v>
      </c>
      <c r="I1281" s="1168">
        <v>0</v>
      </c>
      <c r="J1281" s="1168">
        <v>0</v>
      </c>
      <c r="K1281" s="1168">
        <v>0</v>
      </c>
      <c r="L1281" s="1168">
        <v>0</v>
      </c>
      <c r="M1281" s="1168">
        <v>-382353.87</v>
      </c>
      <c r="N1281" s="1168">
        <v>-384736.04</v>
      </c>
      <c r="O1281" s="1168">
        <v>0</v>
      </c>
      <c r="P1281" s="1168">
        <v>0</v>
      </c>
      <c r="Q1281" s="1168">
        <v>0</v>
      </c>
      <c r="R1281" s="1168">
        <v>0</v>
      </c>
      <c r="S1281" s="1168">
        <v>-275158.84999999998</v>
      </c>
      <c r="T1281" s="1168">
        <v>0</v>
      </c>
      <c r="U1281" s="606"/>
      <c r="V1281" s="567">
        <f t="shared" si="621"/>
        <v>-102971.18333333333</v>
      </c>
      <c r="W1281" s="1084"/>
      <c r="X1281" s="1085"/>
      <c r="Y1281" s="591">
        <f t="shared" si="631"/>
        <v>0</v>
      </c>
      <c r="Z1281" s="899">
        <f t="shared" si="631"/>
        <v>0</v>
      </c>
      <c r="AA1281" s="899">
        <f t="shared" si="631"/>
        <v>0</v>
      </c>
      <c r="AB1281" s="1080">
        <f t="shared" si="610"/>
        <v>0</v>
      </c>
      <c r="AC1281" s="1079">
        <f t="shared" si="611"/>
        <v>0</v>
      </c>
      <c r="AD1281" s="899">
        <f t="shared" si="618"/>
        <v>0</v>
      </c>
      <c r="AE1281" s="903">
        <f t="shared" si="616"/>
        <v>0</v>
      </c>
      <c r="AF1281" s="1080">
        <f t="shared" si="617"/>
        <v>0</v>
      </c>
      <c r="AG1281" s="1081">
        <f t="shared" si="622"/>
        <v>0</v>
      </c>
      <c r="AH1281" s="1079">
        <f t="shared" si="637"/>
        <v>0</v>
      </c>
      <c r="AI1281" s="901">
        <f t="shared" ref="AI1281:AK1303" si="639">IF($D1281=AI$5,$V1281,0)</f>
        <v>0</v>
      </c>
      <c r="AJ1281" s="899">
        <f t="shared" si="639"/>
        <v>-102971.18333333333</v>
      </c>
      <c r="AK1281" s="899">
        <f t="shared" si="639"/>
        <v>0</v>
      </c>
      <c r="AL1281" s="1080">
        <f t="shared" si="612"/>
        <v>0</v>
      </c>
      <c r="AM1281" s="1079">
        <f t="shared" si="613"/>
        <v>0</v>
      </c>
      <c r="AN1281" s="899">
        <f t="shared" si="606"/>
        <v>0</v>
      </c>
      <c r="AO1281" s="899">
        <f t="shared" si="607"/>
        <v>0</v>
      </c>
      <c r="AP1281" s="899">
        <f t="shared" si="614"/>
        <v>0</v>
      </c>
      <c r="AQ1281" s="1081">
        <f t="shared" si="624"/>
        <v>0</v>
      </c>
      <c r="AR1281" s="1079">
        <f t="shared" si="608"/>
        <v>0</v>
      </c>
      <c r="AS1281" s="153"/>
      <c r="AT1281" s="1082"/>
      <c r="AU1281" s="1126"/>
      <c r="AV1281" s="1083" t="str">
        <f t="shared" si="609"/>
        <v>CA</v>
      </c>
      <c r="AW1281" s="1083" t="str">
        <f t="shared" si="609"/>
        <v>CL</v>
      </c>
      <c r="AX1281" s="1083" t="str">
        <f t="shared" si="609"/>
        <v>AIC</v>
      </c>
      <c r="AY1281" s="1083" t="str">
        <f t="shared" si="636"/>
        <v>ERB</v>
      </c>
      <c r="AZ1281" s="1083" t="str">
        <f t="shared" si="636"/>
        <v>GRB</v>
      </c>
      <c r="BA1281" s="1083" t="str">
        <f t="shared" si="636"/>
        <v>Non-Op</v>
      </c>
      <c r="BC1281" s="623"/>
      <c r="BD1281" s="623"/>
      <c r="BF1281" s="623"/>
      <c r="BG1281" s="623"/>
      <c r="BH1281" s="623"/>
      <c r="BI1281" s="623"/>
      <c r="BJ1281" s="623"/>
      <c r="BK1281" s="623"/>
      <c r="BL1281" s="623"/>
      <c r="BN1281" s="634"/>
    </row>
    <row r="1282" spans="1:66" s="638" customFormat="1" ht="12" customHeight="1">
      <c r="A1282" s="676">
        <v>23600173</v>
      </c>
      <c r="B1282" s="635" t="s">
        <v>4469</v>
      </c>
      <c r="C1282" s="634" t="s">
        <v>2462</v>
      </c>
      <c r="D1282" s="635" t="s">
        <v>3099</v>
      </c>
      <c r="E1282" s="635"/>
      <c r="F1282" s="634"/>
      <c r="G1282" s="635"/>
      <c r="H1282" s="1168">
        <v>0</v>
      </c>
      <c r="I1282" s="1168">
        <v>0</v>
      </c>
      <c r="J1282" s="1168">
        <v>0</v>
      </c>
      <c r="K1282" s="1168">
        <v>0</v>
      </c>
      <c r="L1282" s="1168">
        <v>0</v>
      </c>
      <c r="M1282" s="1168">
        <v>0</v>
      </c>
      <c r="N1282" s="1168">
        <v>0</v>
      </c>
      <c r="O1282" s="1168">
        <v>0</v>
      </c>
      <c r="P1282" s="1168">
        <v>0</v>
      </c>
      <c r="Q1282" s="1168">
        <v>0</v>
      </c>
      <c r="R1282" s="1168">
        <v>0</v>
      </c>
      <c r="S1282" s="1168">
        <v>0</v>
      </c>
      <c r="T1282" s="1168">
        <v>0</v>
      </c>
      <c r="U1282" s="567"/>
      <c r="V1282" s="567">
        <f t="shared" si="621"/>
        <v>0</v>
      </c>
      <c r="W1282" s="1084"/>
      <c r="X1282" s="1085"/>
      <c r="Y1282" s="591">
        <f t="shared" si="631"/>
        <v>0</v>
      </c>
      <c r="Z1282" s="899">
        <f t="shared" si="631"/>
        <v>0</v>
      </c>
      <c r="AA1282" s="899">
        <f t="shared" si="631"/>
        <v>0</v>
      </c>
      <c r="AB1282" s="1080">
        <f t="shared" si="610"/>
        <v>0</v>
      </c>
      <c r="AC1282" s="1079">
        <f t="shared" si="611"/>
        <v>0</v>
      </c>
      <c r="AD1282" s="899">
        <f t="shared" si="618"/>
        <v>0</v>
      </c>
      <c r="AE1282" s="903">
        <f t="shared" si="616"/>
        <v>0</v>
      </c>
      <c r="AF1282" s="1080">
        <f t="shared" si="617"/>
        <v>0</v>
      </c>
      <c r="AG1282" s="1081">
        <f t="shared" si="622"/>
        <v>0</v>
      </c>
      <c r="AH1282" s="1079">
        <f t="shared" si="637"/>
        <v>0</v>
      </c>
      <c r="AI1282" s="901">
        <f t="shared" si="639"/>
        <v>0</v>
      </c>
      <c r="AJ1282" s="899">
        <f t="shared" si="639"/>
        <v>0</v>
      </c>
      <c r="AK1282" s="899">
        <f t="shared" si="639"/>
        <v>0</v>
      </c>
      <c r="AL1282" s="1080">
        <f t="shared" si="612"/>
        <v>0</v>
      </c>
      <c r="AM1282" s="1079">
        <f t="shared" si="613"/>
        <v>0</v>
      </c>
      <c r="AN1282" s="899">
        <f t="shared" si="606"/>
        <v>0</v>
      </c>
      <c r="AO1282" s="899">
        <f t="shared" si="607"/>
        <v>0</v>
      </c>
      <c r="AP1282" s="899">
        <f t="shared" si="614"/>
        <v>0</v>
      </c>
      <c r="AQ1282" s="1081">
        <f t="shared" si="624"/>
        <v>0</v>
      </c>
      <c r="AR1282" s="1079">
        <f t="shared" si="608"/>
        <v>0</v>
      </c>
      <c r="AS1282" s="153"/>
      <c r="AT1282" s="1082"/>
      <c r="AU1282" s="1126"/>
      <c r="AV1282" s="1083" t="str">
        <f t="shared" si="609"/>
        <v>CA</v>
      </c>
      <c r="AW1282" s="1083" t="str">
        <f t="shared" si="609"/>
        <v>CL</v>
      </c>
      <c r="AX1282" s="1083" t="str">
        <f t="shared" si="609"/>
        <v>AIC</v>
      </c>
      <c r="AY1282" s="1083" t="str">
        <f t="shared" si="636"/>
        <v>ERB</v>
      </c>
      <c r="AZ1282" s="1083" t="str">
        <f t="shared" si="636"/>
        <v>GRB</v>
      </c>
      <c r="BA1282" s="1083" t="str">
        <f t="shared" si="636"/>
        <v>Non-Op</v>
      </c>
      <c r="BC1282" s="623"/>
      <c r="BD1282" s="623"/>
      <c r="BF1282" s="623"/>
      <c r="BG1282" s="623"/>
      <c r="BH1282" s="623"/>
      <c r="BI1282" s="623"/>
      <c r="BJ1282" s="623"/>
      <c r="BK1282" s="623"/>
      <c r="BL1282" s="623"/>
      <c r="BN1282" s="634"/>
    </row>
    <row r="1283" spans="1:66" s="638" customFormat="1" ht="12" customHeight="1">
      <c r="A1283" s="643">
        <v>23600201</v>
      </c>
      <c r="B1283" s="644" t="s">
        <v>4470</v>
      </c>
      <c r="C1283" s="634" t="s">
        <v>2463</v>
      </c>
      <c r="D1283" s="635" t="s">
        <v>3099</v>
      </c>
      <c r="E1283" s="635"/>
      <c r="F1283" s="634"/>
      <c r="G1283" s="635"/>
      <c r="H1283" s="1168">
        <v>-40477729.950000003</v>
      </c>
      <c r="I1283" s="1168">
        <v>-44009649.689999998</v>
      </c>
      <c r="J1283" s="1168">
        <v>-47542043.450000003</v>
      </c>
      <c r="K1283" s="1168">
        <v>-54098026.869999997</v>
      </c>
      <c r="L1283" s="1168">
        <v>-48260878.060000002</v>
      </c>
      <c r="M1283" s="1168">
        <v>-40160454.350000001</v>
      </c>
      <c r="N1283" s="1168">
        <v>-43908375.350000001</v>
      </c>
      <c r="O1283" s="1168">
        <v>-47656016.350000001</v>
      </c>
      <c r="P1283" s="1168">
        <v>-50408144.170000002</v>
      </c>
      <c r="Q1283" s="1168">
        <v>-54031345.409999996</v>
      </c>
      <c r="R1283" s="1168">
        <v>-36232018.340000004</v>
      </c>
      <c r="S1283" s="1168">
        <v>-39855220.289999999</v>
      </c>
      <c r="T1283" s="1168">
        <v>-43004966.270000003</v>
      </c>
      <c r="U1283" s="567"/>
      <c r="V1283" s="567">
        <f t="shared" si="621"/>
        <v>-45658626.703333341</v>
      </c>
      <c r="W1283" s="1084"/>
      <c r="X1283" s="1085"/>
      <c r="Y1283" s="591">
        <f t="shared" si="631"/>
        <v>0</v>
      </c>
      <c r="Z1283" s="899">
        <f t="shared" si="631"/>
        <v>-43004966.270000003</v>
      </c>
      <c r="AA1283" s="899">
        <f t="shared" si="631"/>
        <v>0</v>
      </c>
      <c r="AB1283" s="1080">
        <f t="shared" si="610"/>
        <v>0</v>
      </c>
      <c r="AC1283" s="1079">
        <f t="shared" si="611"/>
        <v>0</v>
      </c>
      <c r="AD1283" s="899">
        <f t="shared" si="618"/>
        <v>0</v>
      </c>
      <c r="AE1283" s="903">
        <f t="shared" si="616"/>
        <v>0</v>
      </c>
      <c r="AF1283" s="1080">
        <f t="shared" si="617"/>
        <v>0</v>
      </c>
      <c r="AG1283" s="1081">
        <f t="shared" si="622"/>
        <v>0</v>
      </c>
      <c r="AH1283" s="1079">
        <f t="shared" si="637"/>
        <v>0</v>
      </c>
      <c r="AI1283" s="901">
        <f t="shared" si="639"/>
        <v>0</v>
      </c>
      <c r="AJ1283" s="899">
        <f t="shared" si="639"/>
        <v>-45658626.703333341</v>
      </c>
      <c r="AK1283" s="899">
        <f t="shared" si="639"/>
        <v>0</v>
      </c>
      <c r="AL1283" s="1080">
        <f t="shared" si="612"/>
        <v>0</v>
      </c>
      <c r="AM1283" s="1079">
        <f t="shared" si="613"/>
        <v>0</v>
      </c>
      <c r="AN1283" s="899">
        <f t="shared" si="606"/>
        <v>0</v>
      </c>
      <c r="AO1283" s="899">
        <f t="shared" si="607"/>
        <v>0</v>
      </c>
      <c r="AP1283" s="899">
        <f t="shared" si="614"/>
        <v>0</v>
      </c>
      <c r="AQ1283" s="1081">
        <f t="shared" si="624"/>
        <v>0</v>
      </c>
      <c r="AR1283" s="1079">
        <f t="shared" si="608"/>
        <v>0</v>
      </c>
      <c r="AS1283" s="153"/>
      <c r="AT1283" s="1082"/>
      <c r="AU1283" s="1126"/>
      <c r="AV1283" s="1083" t="str">
        <f t="shared" si="609"/>
        <v>CA</v>
      </c>
      <c r="AW1283" s="1083" t="str">
        <f t="shared" si="609"/>
        <v>CL</v>
      </c>
      <c r="AX1283" s="1083" t="str">
        <f t="shared" si="609"/>
        <v>AIC</v>
      </c>
      <c r="AY1283" s="1083" t="str">
        <f t="shared" si="636"/>
        <v>ERB</v>
      </c>
      <c r="AZ1283" s="1083" t="str">
        <f t="shared" si="636"/>
        <v>GRB</v>
      </c>
      <c r="BA1283" s="1083" t="str">
        <f t="shared" si="636"/>
        <v>Non-Op</v>
      </c>
      <c r="BC1283" s="623"/>
      <c r="BD1283" s="623"/>
      <c r="BF1283" s="623"/>
      <c r="BG1283" s="623"/>
      <c r="BH1283" s="623"/>
      <c r="BI1283" s="623"/>
      <c r="BJ1283" s="623"/>
      <c r="BK1283" s="623"/>
      <c r="BL1283" s="623"/>
      <c r="BN1283" s="634"/>
    </row>
    <row r="1284" spans="1:66" s="638" customFormat="1" ht="12" customHeight="1">
      <c r="A1284" s="643">
        <v>23600211</v>
      </c>
      <c r="B1284" s="644" t="s">
        <v>4471</v>
      </c>
      <c r="C1284" s="634" t="s">
        <v>2464</v>
      </c>
      <c r="D1284" s="635" t="s">
        <v>3099</v>
      </c>
      <c r="E1284" s="635"/>
      <c r="F1284" s="634"/>
      <c r="G1284" s="635"/>
      <c r="H1284" s="1168">
        <v>-5418593.0999999996</v>
      </c>
      <c r="I1284" s="1168">
        <v>-5988254.6600000001</v>
      </c>
      <c r="J1284" s="1168">
        <v>-6558404.2199999997</v>
      </c>
      <c r="K1284" s="1168">
        <v>-7130023.0800000001</v>
      </c>
      <c r="L1284" s="1168">
        <v>-7700585.8600000003</v>
      </c>
      <c r="M1284" s="1168">
        <v>-2850264.04</v>
      </c>
      <c r="N1284" s="1168">
        <v>-3388832.62</v>
      </c>
      <c r="O1284" s="1168">
        <v>-4367918.62</v>
      </c>
      <c r="P1284" s="1168">
        <v>-4341491.62</v>
      </c>
      <c r="Q1284" s="1168">
        <v>-4884178.62</v>
      </c>
      <c r="R1284" s="1168">
        <v>-5426864.6200000001</v>
      </c>
      <c r="S1284" s="1168">
        <v>-2707861.7</v>
      </c>
      <c r="T1284" s="1168">
        <v>-3831064.7</v>
      </c>
      <c r="U1284" s="567"/>
      <c r="V1284" s="567">
        <f t="shared" si="621"/>
        <v>-4997459.0466666659</v>
      </c>
      <c r="W1284" s="1084"/>
      <c r="X1284" s="1085"/>
      <c r="Y1284" s="591">
        <f t="shared" si="631"/>
        <v>0</v>
      </c>
      <c r="Z1284" s="899">
        <f t="shared" si="631"/>
        <v>-3831064.7</v>
      </c>
      <c r="AA1284" s="899">
        <f t="shared" si="631"/>
        <v>0</v>
      </c>
      <c r="AB1284" s="1080">
        <f t="shared" si="610"/>
        <v>0</v>
      </c>
      <c r="AC1284" s="1079">
        <f t="shared" si="611"/>
        <v>0</v>
      </c>
      <c r="AD1284" s="899">
        <f t="shared" si="618"/>
        <v>0</v>
      </c>
      <c r="AE1284" s="903">
        <f t="shared" si="616"/>
        <v>0</v>
      </c>
      <c r="AF1284" s="1080">
        <f t="shared" si="617"/>
        <v>0</v>
      </c>
      <c r="AG1284" s="1081">
        <f t="shared" si="622"/>
        <v>0</v>
      </c>
      <c r="AH1284" s="1079">
        <f t="shared" si="637"/>
        <v>0</v>
      </c>
      <c r="AI1284" s="901">
        <f t="shared" si="639"/>
        <v>0</v>
      </c>
      <c r="AJ1284" s="899">
        <f t="shared" si="639"/>
        <v>-4997459.0466666659</v>
      </c>
      <c r="AK1284" s="899">
        <f t="shared" si="639"/>
        <v>0</v>
      </c>
      <c r="AL1284" s="1080">
        <f t="shared" si="612"/>
        <v>0</v>
      </c>
      <c r="AM1284" s="1079">
        <f t="shared" si="613"/>
        <v>0</v>
      </c>
      <c r="AN1284" s="899">
        <f t="shared" ref="AN1284:AN1351" si="640">IF($D1284=AN$5,$V1284,IF($D1284=AN$4, $V1284*$AK$1,0))</f>
        <v>0</v>
      </c>
      <c r="AO1284" s="899">
        <f t="shared" ref="AO1284:AO1351" si="641">IF($D1284=AO$5,$V1284,IF($D1284=AO$4, $V1284*$AK$2,0))</f>
        <v>0</v>
      </c>
      <c r="AP1284" s="899">
        <f t="shared" si="614"/>
        <v>0</v>
      </c>
      <c r="AQ1284" s="1081">
        <f t="shared" si="624"/>
        <v>0</v>
      </c>
      <c r="AR1284" s="1079">
        <f t="shared" ref="AR1284:AR1348" si="642">AQ1284-AL1284</f>
        <v>0</v>
      </c>
      <c r="AS1284" s="153"/>
      <c r="AT1284" s="1082"/>
      <c r="AU1284" s="1126"/>
      <c r="AV1284" s="1083" t="str">
        <f t="shared" si="609"/>
        <v>CA</v>
      </c>
      <c r="AW1284" s="1083" t="str">
        <f t="shared" si="609"/>
        <v>CL</v>
      </c>
      <c r="AX1284" s="1083" t="str">
        <f t="shared" si="609"/>
        <v>AIC</v>
      </c>
      <c r="AY1284" s="1083" t="str">
        <f t="shared" si="636"/>
        <v>ERB</v>
      </c>
      <c r="AZ1284" s="1083" t="str">
        <f t="shared" si="636"/>
        <v>GRB</v>
      </c>
      <c r="BA1284" s="1083" t="str">
        <f t="shared" si="636"/>
        <v>Non-Op</v>
      </c>
      <c r="BC1284" s="623"/>
      <c r="BD1284" s="623"/>
      <c r="BF1284" s="623"/>
      <c r="BG1284" s="623"/>
      <c r="BH1284" s="623"/>
      <c r="BI1284" s="623"/>
      <c r="BJ1284" s="623"/>
      <c r="BK1284" s="623"/>
      <c r="BL1284" s="623"/>
      <c r="BN1284" s="634"/>
    </row>
    <row r="1285" spans="1:66" s="638" customFormat="1" ht="12" customHeight="1">
      <c r="A1285" s="643">
        <v>23600213</v>
      </c>
      <c r="B1285" s="644" t="s">
        <v>4472</v>
      </c>
      <c r="C1285" s="634" t="s">
        <v>2465</v>
      </c>
      <c r="D1285" s="635" t="s">
        <v>3099</v>
      </c>
      <c r="E1285" s="635"/>
      <c r="F1285" s="634"/>
      <c r="G1285" s="635"/>
      <c r="H1285" s="1171">
        <v>-32362.87</v>
      </c>
      <c r="I1285" s="1171">
        <v>-130003.66</v>
      </c>
      <c r="J1285" s="1171">
        <v>-241366.17</v>
      </c>
      <c r="K1285" s="1171">
        <v>-409707.69</v>
      </c>
      <c r="L1285" s="1171">
        <v>-78095.539999999994</v>
      </c>
      <c r="M1285" s="1171">
        <v>-140977.60999999999</v>
      </c>
      <c r="N1285" s="1171">
        <v>-174310</v>
      </c>
      <c r="O1285" s="1171">
        <v>-28155.14</v>
      </c>
      <c r="P1285" s="1171">
        <v>-41042.74</v>
      </c>
      <c r="Q1285" s="1171">
        <v>-48671.28</v>
      </c>
      <c r="R1285" s="1171">
        <v>-4984.7299999999996</v>
      </c>
      <c r="S1285" s="1171">
        <v>-9753.86</v>
      </c>
      <c r="T1285" s="1171">
        <v>-12626.62</v>
      </c>
      <c r="U1285" s="567"/>
      <c r="V1285" s="567">
        <f t="shared" si="621"/>
        <v>-110796.93041666667</v>
      </c>
      <c r="W1285" s="1084"/>
      <c r="X1285" s="1085"/>
      <c r="Y1285" s="591">
        <f t="shared" si="631"/>
        <v>0</v>
      </c>
      <c r="Z1285" s="899">
        <f t="shared" si="631"/>
        <v>-12626.62</v>
      </c>
      <c r="AA1285" s="899">
        <f t="shared" si="631"/>
        <v>0</v>
      </c>
      <c r="AB1285" s="1080">
        <f t="shared" si="610"/>
        <v>0</v>
      </c>
      <c r="AC1285" s="1079">
        <f t="shared" si="611"/>
        <v>0</v>
      </c>
      <c r="AD1285" s="899">
        <f t="shared" si="618"/>
        <v>0</v>
      </c>
      <c r="AE1285" s="903">
        <f t="shared" si="616"/>
        <v>0</v>
      </c>
      <c r="AF1285" s="1080">
        <f t="shared" si="617"/>
        <v>0</v>
      </c>
      <c r="AG1285" s="1081">
        <f t="shared" si="622"/>
        <v>0</v>
      </c>
      <c r="AH1285" s="1079">
        <f t="shared" si="637"/>
        <v>0</v>
      </c>
      <c r="AI1285" s="901">
        <f t="shared" si="639"/>
        <v>0</v>
      </c>
      <c r="AJ1285" s="899">
        <f t="shared" si="639"/>
        <v>-110796.93041666667</v>
      </c>
      <c r="AK1285" s="899">
        <f t="shared" si="639"/>
        <v>0</v>
      </c>
      <c r="AL1285" s="1080">
        <f t="shared" si="612"/>
        <v>0</v>
      </c>
      <c r="AM1285" s="1079">
        <f t="shared" si="613"/>
        <v>0</v>
      </c>
      <c r="AN1285" s="899">
        <f t="shared" si="640"/>
        <v>0</v>
      </c>
      <c r="AO1285" s="899">
        <f t="shared" si="641"/>
        <v>0</v>
      </c>
      <c r="AP1285" s="899">
        <f t="shared" si="614"/>
        <v>0</v>
      </c>
      <c r="AQ1285" s="1081">
        <f t="shared" si="624"/>
        <v>0</v>
      </c>
      <c r="AR1285" s="1079">
        <f t="shared" si="642"/>
        <v>0</v>
      </c>
      <c r="AS1285" s="153"/>
      <c r="AT1285" s="1082"/>
      <c r="AU1285" s="1126"/>
      <c r="AV1285" s="1083" t="str">
        <f t="shared" si="609"/>
        <v>CA</v>
      </c>
      <c r="AW1285" s="1083" t="str">
        <f t="shared" si="609"/>
        <v>CL</v>
      </c>
      <c r="AX1285" s="1083" t="str">
        <f t="shared" si="609"/>
        <v>AIC</v>
      </c>
      <c r="AY1285" s="1083" t="str">
        <f t="shared" si="636"/>
        <v>ERB</v>
      </c>
      <c r="AZ1285" s="1083" t="str">
        <f t="shared" si="636"/>
        <v>GRB</v>
      </c>
      <c r="BA1285" s="1083" t="str">
        <f t="shared" si="636"/>
        <v>Non-Op</v>
      </c>
      <c r="BC1285" s="623"/>
      <c r="BD1285" s="623"/>
      <c r="BF1285" s="623"/>
      <c r="BG1285" s="623"/>
      <c r="BH1285" s="623"/>
      <c r="BI1285" s="623"/>
      <c r="BJ1285" s="623"/>
      <c r="BK1285" s="623"/>
      <c r="BL1285" s="623"/>
      <c r="BN1285" s="634"/>
    </row>
    <row r="1286" spans="1:66" s="638" customFormat="1" ht="12" customHeight="1">
      <c r="A1286" s="643">
        <v>23600221</v>
      </c>
      <c r="B1286" s="644" t="s">
        <v>4473</v>
      </c>
      <c r="C1286" s="634" t="s">
        <v>2466</v>
      </c>
      <c r="D1286" s="635" t="s">
        <v>3099</v>
      </c>
      <c r="E1286" s="635"/>
      <c r="F1286" s="634"/>
      <c r="G1286" s="635"/>
      <c r="H1286" s="1168">
        <v>254616.33</v>
      </c>
      <c r="I1286" s="1168">
        <v>212180.33</v>
      </c>
      <c r="J1286" s="1168">
        <v>169744.33</v>
      </c>
      <c r="K1286" s="1168">
        <v>127308.33</v>
      </c>
      <c r="L1286" s="1168">
        <v>84872.33</v>
      </c>
      <c r="M1286" s="1168">
        <v>42436.33</v>
      </c>
      <c r="N1286" s="1168">
        <v>0</v>
      </c>
      <c r="O1286" s="1168">
        <v>-42116</v>
      </c>
      <c r="P1286" s="1168">
        <v>-89673</v>
      </c>
      <c r="Q1286" s="1168">
        <v>-134509</v>
      </c>
      <c r="R1286" s="1168">
        <v>-179346</v>
      </c>
      <c r="S1286" s="1168">
        <v>316209.33</v>
      </c>
      <c r="T1286" s="1168">
        <v>271042.33</v>
      </c>
      <c r="U1286" s="567"/>
      <c r="V1286" s="567">
        <f t="shared" si="621"/>
        <v>64161.359166666662</v>
      </c>
      <c r="W1286" s="1084"/>
      <c r="X1286" s="1085"/>
      <c r="Y1286" s="591">
        <f t="shared" ref="Y1286:AA1308" si="643">IF($D1286=Y$5,$T1286,0)</f>
        <v>0</v>
      </c>
      <c r="Z1286" s="899">
        <f t="shared" si="643"/>
        <v>271042.33</v>
      </c>
      <c r="AA1286" s="899">
        <f t="shared" si="643"/>
        <v>0</v>
      </c>
      <c r="AB1286" s="1080">
        <f t="shared" ref="AB1286:AB1350" si="644">T1286-SUM(Y1286:AA1286)</f>
        <v>0</v>
      </c>
      <c r="AC1286" s="1079">
        <f t="shared" ref="AC1286:AC1350" si="645">T1286-SUM(Y1286:AA1286)-AB1286</f>
        <v>0</v>
      </c>
      <c r="AD1286" s="899">
        <f t="shared" si="618"/>
        <v>0</v>
      </c>
      <c r="AE1286" s="903">
        <f t="shared" si="616"/>
        <v>0</v>
      </c>
      <c r="AF1286" s="1080">
        <f t="shared" si="617"/>
        <v>0</v>
      </c>
      <c r="AG1286" s="1081">
        <f t="shared" si="622"/>
        <v>0</v>
      </c>
      <c r="AH1286" s="1079">
        <f t="shared" si="637"/>
        <v>0</v>
      </c>
      <c r="AI1286" s="901">
        <f t="shared" si="639"/>
        <v>0</v>
      </c>
      <c r="AJ1286" s="899">
        <f t="shared" si="639"/>
        <v>64161.359166666662</v>
      </c>
      <c r="AK1286" s="899">
        <f t="shared" si="639"/>
        <v>0</v>
      </c>
      <c r="AL1286" s="1080">
        <f t="shared" ref="AL1286:AL1350" si="646">V1286-SUM(AI1286:AK1286)</f>
        <v>0</v>
      </c>
      <c r="AM1286" s="1079">
        <f t="shared" ref="AM1286:AM1350" si="647">V1286-SUM(AI1286:AK1286)-AL1286</f>
        <v>0</v>
      </c>
      <c r="AN1286" s="899">
        <f t="shared" si="640"/>
        <v>0</v>
      </c>
      <c r="AO1286" s="899">
        <f t="shared" si="641"/>
        <v>0</v>
      </c>
      <c r="AP1286" s="899">
        <f t="shared" si="614"/>
        <v>0</v>
      </c>
      <c r="AQ1286" s="1081">
        <f t="shared" si="624"/>
        <v>0</v>
      </c>
      <c r="AR1286" s="1079">
        <f t="shared" si="642"/>
        <v>0</v>
      </c>
      <c r="AS1286" s="153"/>
      <c r="AT1286" s="1082"/>
      <c r="AU1286" s="1126"/>
      <c r="AV1286" s="1083" t="str">
        <f t="shared" ref="AV1286:AX1353" si="648">IF(VALUE(Y1286),AV$7,IF(ISBLANK(Y1286),"",AV$7))</f>
        <v>CA</v>
      </c>
      <c r="AW1286" s="1083" t="str">
        <f t="shared" si="648"/>
        <v>CL</v>
      </c>
      <c r="AX1286" s="1083" t="str">
        <f t="shared" si="648"/>
        <v>AIC</v>
      </c>
      <c r="AY1286" s="1083" t="str">
        <f t="shared" si="636"/>
        <v>ERB</v>
      </c>
      <c r="AZ1286" s="1083" t="str">
        <f t="shared" si="636"/>
        <v>GRB</v>
      </c>
      <c r="BA1286" s="1083" t="str">
        <f t="shared" si="636"/>
        <v>Non-Op</v>
      </c>
      <c r="BC1286" s="623"/>
      <c r="BD1286" s="623"/>
      <c r="BF1286" s="623"/>
      <c r="BG1286" s="623"/>
      <c r="BH1286" s="623"/>
      <c r="BI1286" s="623"/>
      <c r="BJ1286" s="623"/>
      <c r="BK1286" s="623"/>
      <c r="BL1286" s="623"/>
      <c r="BN1286" s="634"/>
    </row>
    <row r="1287" spans="1:66" s="638" customFormat="1" ht="12" customHeight="1">
      <c r="A1287" s="676">
        <v>23600223</v>
      </c>
      <c r="B1287" s="635" t="s">
        <v>4474</v>
      </c>
      <c r="C1287" s="634" t="s">
        <v>2467</v>
      </c>
      <c r="D1287" s="635" t="s">
        <v>3099</v>
      </c>
      <c r="E1287" s="635"/>
      <c r="F1287" s="683">
        <v>42842</v>
      </c>
      <c r="G1287" s="635"/>
      <c r="H1287" s="1170">
        <v>-6286.72</v>
      </c>
      <c r="I1287" s="1170">
        <v>-6286.72</v>
      </c>
      <c r="J1287" s="1170">
        <v>-6286.72</v>
      </c>
      <c r="K1287" s="1170">
        <v>-7794.07</v>
      </c>
      <c r="L1287" s="1170">
        <v>-7657.37</v>
      </c>
      <c r="M1287" s="1170">
        <v>-7657.37</v>
      </c>
      <c r="N1287" s="1170">
        <v>-8988.6200000000008</v>
      </c>
      <c r="O1287" s="1170">
        <v>-8988.6200000000008</v>
      </c>
      <c r="P1287" s="1170">
        <v>-8988.6200000000008</v>
      </c>
      <c r="Q1287" s="1170">
        <v>-10367.870000000001</v>
      </c>
      <c r="R1287" s="1170">
        <v>-10343.870000000001</v>
      </c>
      <c r="S1287" s="1170">
        <v>-10343.870000000001</v>
      </c>
      <c r="T1287" s="1170">
        <v>-12318.1</v>
      </c>
      <c r="U1287" s="567"/>
      <c r="V1287" s="569">
        <f t="shared" si="621"/>
        <v>-8583.8441666666677</v>
      </c>
      <c r="W1287" s="1090"/>
      <c r="X1287" s="1091"/>
      <c r="Y1287" s="591">
        <f t="shared" si="643"/>
        <v>0</v>
      </c>
      <c r="Z1287" s="899">
        <f t="shared" si="643"/>
        <v>-12318.1</v>
      </c>
      <c r="AA1287" s="899">
        <f t="shared" si="643"/>
        <v>0</v>
      </c>
      <c r="AB1287" s="1080">
        <f t="shared" si="644"/>
        <v>0</v>
      </c>
      <c r="AC1287" s="1079">
        <f t="shared" si="645"/>
        <v>0</v>
      </c>
      <c r="AD1287" s="899">
        <f t="shared" si="618"/>
        <v>0</v>
      </c>
      <c r="AE1287" s="903">
        <f t="shared" si="616"/>
        <v>0</v>
      </c>
      <c r="AF1287" s="1080">
        <f t="shared" si="617"/>
        <v>0</v>
      </c>
      <c r="AG1287" s="1081">
        <f t="shared" si="622"/>
        <v>0</v>
      </c>
      <c r="AH1287" s="1079">
        <f t="shared" si="637"/>
        <v>0</v>
      </c>
      <c r="AI1287" s="901">
        <f t="shared" si="639"/>
        <v>0</v>
      </c>
      <c r="AJ1287" s="899">
        <f t="shared" si="639"/>
        <v>-8583.8441666666677</v>
      </c>
      <c r="AK1287" s="899">
        <f t="shared" si="639"/>
        <v>0</v>
      </c>
      <c r="AL1287" s="1080">
        <f t="shared" si="646"/>
        <v>0</v>
      </c>
      <c r="AM1287" s="1079">
        <f t="shared" si="647"/>
        <v>0</v>
      </c>
      <c r="AN1287" s="899">
        <f t="shared" si="640"/>
        <v>0</v>
      </c>
      <c r="AO1287" s="899">
        <f t="shared" si="641"/>
        <v>0</v>
      </c>
      <c r="AP1287" s="899">
        <f t="shared" si="614"/>
        <v>0</v>
      </c>
      <c r="AQ1287" s="1081">
        <f t="shared" si="624"/>
        <v>0</v>
      </c>
      <c r="AR1287" s="1079">
        <f t="shared" si="642"/>
        <v>0</v>
      </c>
      <c r="AS1287" s="153"/>
      <c r="AT1287" s="1082"/>
      <c r="AU1287" s="1126"/>
      <c r="AV1287" s="1083"/>
      <c r="AW1287" s="1083"/>
      <c r="AX1287" s="1083"/>
      <c r="AY1287" s="1083"/>
      <c r="AZ1287" s="1083"/>
      <c r="BA1287" s="1083"/>
      <c r="BC1287" s="623"/>
      <c r="BD1287" s="623"/>
      <c r="BF1287" s="623"/>
      <c r="BG1287" s="623"/>
      <c r="BH1287" s="623"/>
      <c r="BI1287" s="623"/>
      <c r="BJ1287" s="623"/>
      <c r="BK1287" s="623"/>
      <c r="BL1287" s="623"/>
      <c r="BN1287" s="634"/>
    </row>
    <row r="1288" spans="1:66" s="638" customFormat="1" ht="12" customHeight="1">
      <c r="A1288" s="651">
        <v>23600232</v>
      </c>
      <c r="B1288" s="660" t="s">
        <v>4475</v>
      </c>
      <c r="C1288" s="639" t="s">
        <v>2468</v>
      </c>
      <c r="D1288" s="640" t="s">
        <v>3099</v>
      </c>
      <c r="E1288" s="640"/>
      <c r="F1288" s="639"/>
      <c r="G1288" s="640"/>
      <c r="H1288" s="1170">
        <v>-16140515.73</v>
      </c>
      <c r="I1288" s="1170">
        <v>-17645257.73</v>
      </c>
      <c r="J1288" s="1170">
        <v>-19150000.73</v>
      </c>
      <c r="K1288" s="1170">
        <v>-22440598.399999999</v>
      </c>
      <c r="L1288" s="1170">
        <v>-23667253.949999999</v>
      </c>
      <c r="M1288" s="1170">
        <v>-16900740.199999999</v>
      </c>
      <c r="N1288" s="1170">
        <v>-18510326.199999999</v>
      </c>
      <c r="O1288" s="1170">
        <v>-20119911.199999999</v>
      </c>
      <c r="P1288" s="1170">
        <v>-22211257.199999999</v>
      </c>
      <c r="Q1288" s="1170">
        <v>-23881063.199999999</v>
      </c>
      <c r="R1288" s="1170">
        <v>-16698060.130000001</v>
      </c>
      <c r="S1288" s="1170">
        <v>-18367864.59</v>
      </c>
      <c r="T1288" s="1170">
        <v>-19905486.59</v>
      </c>
      <c r="U1288" s="606"/>
      <c r="V1288" s="567">
        <f t="shared" si="621"/>
        <v>-19801277.890833329</v>
      </c>
      <c r="W1288" s="1084"/>
      <c r="X1288" s="1085"/>
      <c r="Y1288" s="591">
        <f t="shared" si="643"/>
        <v>0</v>
      </c>
      <c r="Z1288" s="899">
        <f t="shared" si="643"/>
        <v>-19905486.59</v>
      </c>
      <c r="AA1288" s="899">
        <f t="shared" si="643"/>
        <v>0</v>
      </c>
      <c r="AB1288" s="1080">
        <f t="shared" si="644"/>
        <v>0</v>
      </c>
      <c r="AC1288" s="1079">
        <f t="shared" si="645"/>
        <v>0</v>
      </c>
      <c r="AD1288" s="899">
        <f t="shared" si="618"/>
        <v>0</v>
      </c>
      <c r="AE1288" s="903">
        <f t="shared" si="616"/>
        <v>0</v>
      </c>
      <c r="AF1288" s="1080">
        <f t="shared" si="617"/>
        <v>0</v>
      </c>
      <c r="AG1288" s="1081">
        <f t="shared" si="622"/>
        <v>0</v>
      </c>
      <c r="AH1288" s="1079">
        <f t="shared" si="637"/>
        <v>0</v>
      </c>
      <c r="AI1288" s="901">
        <f t="shared" si="639"/>
        <v>0</v>
      </c>
      <c r="AJ1288" s="899">
        <f t="shared" si="639"/>
        <v>-19801277.890833329</v>
      </c>
      <c r="AK1288" s="899">
        <f t="shared" si="639"/>
        <v>0</v>
      </c>
      <c r="AL1288" s="1080">
        <f t="shared" si="646"/>
        <v>0</v>
      </c>
      <c r="AM1288" s="1079">
        <f t="shared" si="647"/>
        <v>0</v>
      </c>
      <c r="AN1288" s="899">
        <f t="shared" si="640"/>
        <v>0</v>
      </c>
      <c r="AO1288" s="899">
        <f t="shared" si="641"/>
        <v>0</v>
      </c>
      <c r="AP1288" s="899">
        <f t="shared" ref="AP1288:AP1355" si="649">IF($D1288=AP$5,$V1288,IF($D1288=AP$4, $V1288*$AL$2,0))</f>
        <v>0</v>
      </c>
      <c r="AQ1288" s="1081">
        <f t="shared" si="624"/>
        <v>0</v>
      </c>
      <c r="AR1288" s="1079">
        <f t="shared" si="642"/>
        <v>0</v>
      </c>
      <c r="AS1288" s="153"/>
      <c r="AT1288" s="1082" t="s">
        <v>2773</v>
      </c>
      <c r="AU1288" s="1126"/>
      <c r="AV1288" s="1083" t="str">
        <f t="shared" si="648"/>
        <v>CA</v>
      </c>
      <c r="AW1288" s="1083" t="str">
        <f t="shared" si="648"/>
        <v>CL</v>
      </c>
      <c r="AX1288" s="1083" t="str">
        <f t="shared" si="648"/>
        <v>AIC</v>
      </c>
      <c r="AY1288" s="1083" t="str">
        <f t="shared" si="636"/>
        <v>ERB</v>
      </c>
      <c r="AZ1288" s="1083" t="str">
        <f t="shared" si="636"/>
        <v>GRB</v>
      </c>
      <c r="BA1288" s="1083" t="str">
        <f t="shared" si="636"/>
        <v>Non-Op</v>
      </c>
      <c r="BC1288" s="623"/>
      <c r="BD1288" s="623"/>
      <c r="BF1288" s="623"/>
      <c r="BG1288" s="623"/>
      <c r="BH1288" s="623"/>
      <c r="BI1288" s="623"/>
      <c r="BJ1288" s="623"/>
      <c r="BK1288" s="623"/>
      <c r="BL1288" s="623"/>
      <c r="BN1288" s="634"/>
    </row>
    <row r="1289" spans="1:66" s="638" customFormat="1" ht="12" customHeight="1">
      <c r="A1289" s="651" t="s">
        <v>3242</v>
      </c>
      <c r="B1289" s="660" t="s">
        <v>3242</v>
      </c>
      <c r="C1289" s="639" t="s">
        <v>3243</v>
      </c>
      <c r="D1289" s="640" t="s">
        <v>3099</v>
      </c>
      <c r="E1289" s="640"/>
      <c r="F1289" s="653">
        <v>44091</v>
      </c>
      <c r="G1289" s="640"/>
      <c r="H1289" s="1168"/>
      <c r="I1289" s="1168"/>
      <c r="J1289" s="1168"/>
      <c r="K1289" s="1168"/>
      <c r="L1289" s="1168"/>
      <c r="M1289" s="1168"/>
      <c r="N1289" s="1168"/>
      <c r="O1289" s="1168"/>
      <c r="P1289" s="1168"/>
      <c r="Q1289" s="1168">
        <v>-138.07</v>
      </c>
      <c r="R1289" s="1168">
        <v>-243</v>
      </c>
      <c r="S1289" s="1168">
        <v>-113.93</v>
      </c>
      <c r="T1289" s="1168">
        <v>-113.93</v>
      </c>
      <c r="U1289" s="606"/>
      <c r="V1289" s="606">
        <f t="shared" si="621"/>
        <v>-45.997083333333336</v>
      </c>
      <c r="W1289" s="1088"/>
      <c r="X1289" s="1089"/>
      <c r="Y1289" s="591">
        <f t="shared" si="643"/>
        <v>0</v>
      </c>
      <c r="Z1289" s="899">
        <f t="shared" si="643"/>
        <v>-113.93</v>
      </c>
      <c r="AA1289" s="899">
        <f t="shared" si="643"/>
        <v>0</v>
      </c>
      <c r="AB1289" s="1080">
        <f t="shared" ref="AB1289" si="650">T1289-SUM(Y1289:AA1289)</f>
        <v>0</v>
      </c>
      <c r="AC1289" s="1079">
        <f t="shared" ref="AC1289" si="651">T1289-SUM(Y1289:AA1289)-AB1289</f>
        <v>0</v>
      </c>
      <c r="AD1289" s="899">
        <f t="shared" si="618"/>
        <v>0</v>
      </c>
      <c r="AE1289" s="903">
        <f t="shared" si="616"/>
        <v>0</v>
      </c>
      <c r="AF1289" s="1080">
        <f t="shared" si="617"/>
        <v>0</v>
      </c>
      <c r="AG1289" s="1081">
        <f t="shared" ref="AG1289" si="652">SUM(AD1289:AF1289)</f>
        <v>0</v>
      </c>
      <c r="AH1289" s="1079">
        <f t="shared" si="637"/>
        <v>0</v>
      </c>
      <c r="AI1289" s="901">
        <f t="shared" si="639"/>
        <v>0</v>
      </c>
      <c r="AJ1289" s="899">
        <f t="shared" si="639"/>
        <v>-45.997083333333336</v>
      </c>
      <c r="AK1289" s="899">
        <f t="shared" si="639"/>
        <v>0</v>
      </c>
      <c r="AL1289" s="1080">
        <f t="shared" si="646"/>
        <v>0</v>
      </c>
      <c r="AM1289" s="1079">
        <f t="shared" si="647"/>
        <v>0</v>
      </c>
      <c r="AN1289" s="899">
        <f t="shared" si="640"/>
        <v>0</v>
      </c>
      <c r="AO1289" s="899">
        <f t="shared" si="641"/>
        <v>0</v>
      </c>
      <c r="AP1289" s="899">
        <f t="shared" si="649"/>
        <v>0</v>
      </c>
      <c r="AQ1289" s="1081">
        <f t="shared" ref="AQ1289" si="653">SUM(AN1289:AP1289)</f>
        <v>0</v>
      </c>
      <c r="AR1289" s="1079">
        <f t="shared" si="642"/>
        <v>0</v>
      </c>
      <c r="AS1289" s="153"/>
      <c r="AT1289" s="1082"/>
      <c r="AU1289" s="1126"/>
      <c r="AV1289" s="1083" t="str">
        <f t="shared" si="648"/>
        <v>CA</v>
      </c>
      <c r="AW1289" s="1083" t="str">
        <f t="shared" si="648"/>
        <v>CL</v>
      </c>
      <c r="AX1289" s="1083" t="str">
        <f t="shared" si="648"/>
        <v>AIC</v>
      </c>
      <c r="AY1289" s="1083" t="str">
        <f t="shared" si="636"/>
        <v>ERB</v>
      </c>
      <c r="AZ1289" s="1083" t="str">
        <f t="shared" si="636"/>
        <v>GRB</v>
      </c>
      <c r="BA1289" s="1083" t="str">
        <f t="shared" si="636"/>
        <v>Non-Op</v>
      </c>
      <c r="BC1289" s="623"/>
      <c r="BD1289" s="623"/>
      <c r="BF1289" s="623"/>
      <c r="BG1289" s="623"/>
      <c r="BH1289" s="623"/>
      <c r="BI1289" s="623"/>
      <c r="BJ1289" s="623"/>
      <c r="BK1289" s="623"/>
      <c r="BL1289" s="623"/>
      <c r="BN1289" s="634"/>
    </row>
    <row r="1290" spans="1:66" s="638" customFormat="1" ht="12" customHeight="1">
      <c r="A1290" s="643" t="s">
        <v>2915</v>
      </c>
      <c r="B1290" s="644" t="s">
        <v>2915</v>
      </c>
      <c r="C1290" s="634" t="s">
        <v>3020</v>
      </c>
      <c r="D1290" s="635" t="s">
        <v>1384</v>
      </c>
      <c r="E1290" s="635"/>
      <c r="F1290" s="683">
        <v>43541</v>
      </c>
      <c r="G1290" s="635"/>
      <c r="H1290" s="1168">
        <v>-1401260</v>
      </c>
      <c r="I1290" s="1168">
        <v>-1504485</v>
      </c>
      <c r="J1290" s="1168">
        <v>-1607710</v>
      </c>
      <c r="K1290" s="1168">
        <v>-1400295.82</v>
      </c>
      <c r="L1290" s="1168">
        <v>-1503520.82</v>
      </c>
      <c r="M1290" s="1168">
        <v>-1061434.82</v>
      </c>
      <c r="N1290" s="1168">
        <v>-1164660.82</v>
      </c>
      <c r="O1290" s="1168">
        <v>-1267885.82</v>
      </c>
      <c r="P1290" s="1168">
        <v>-1371110.82</v>
      </c>
      <c r="Q1290" s="1168">
        <v>-1474335.82</v>
      </c>
      <c r="R1290" s="1168">
        <v>-1032249.82</v>
      </c>
      <c r="S1290" s="1168">
        <v>-1135475.82</v>
      </c>
      <c r="T1290" s="1168">
        <v>-1238700.82</v>
      </c>
      <c r="U1290" s="567"/>
      <c r="V1290" s="606">
        <f t="shared" si="621"/>
        <v>-1320262.1491666669</v>
      </c>
      <c r="W1290" s="1088"/>
      <c r="X1290" s="1089"/>
      <c r="Y1290" s="591">
        <f t="shared" si="643"/>
        <v>0</v>
      </c>
      <c r="Z1290" s="899">
        <f t="shared" si="643"/>
        <v>0</v>
      </c>
      <c r="AA1290" s="899">
        <f t="shared" si="643"/>
        <v>0</v>
      </c>
      <c r="AB1290" s="1080">
        <f t="shared" si="644"/>
        <v>-1238700.82</v>
      </c>
      <c r="AC1290" s="1079">
        <f t="shared" si="645"/>
        <v>0</v>
      </c>
      <c r="AD1290" s="899">
        <f t="shared" si="618"/>
        <v>0</v>
      </c>
      <c r="AE1290" s="903">
        <f t="shared" si="616"/>
        <v>0</v>
      </c>
      <c r="AF1290" s="1080">
        <f t="shared" si="617"/>
        <v>-1238700.82</v>
      </c>
      <c r="AG1290" s="1081">
        <f t="shared" si="622"/>
        <v>-1238700.82</v>
      </c>
      <c r="AH1290" s="1079">
        <f t="shared" si="637"/>
        <v>0</v>
      </c>
      <c r="AI1290" s="901">
        <f t="shared" si="639"/>
        <v>0</v>
      </c>
      <c r="AJ1290" s="899">
        <f t="shared" si="639"/>
        <v>0</v>
      </c>
      <c r="AK1290" s="899">
        <f t="shared" si="639"/>
        <v>0</v>
      </c>
      <c r="AL1290" s="1080">
        <f t="shared" si="646"/>
        <v>-1320262.1491666669</v>
      </c>
      <c r="AM1290" s="1079">
        <f t="shared" si="647"/>
        <v>0</v>
      </c>
      <c r="AN1290" s="899">
        <f t="shared" si="640"/>
        <v>0</v>
      </c>
      <c r="AO1290" s="899">
        <f t="shared" si="641"/>
        <v>0</v>
      </c>
      <c r="AP1290" s="899">
        <f t="shared" si="649"/>
        <v>-1320262.1491666669</v>
      </c>
      <c r="AQ1290" s="1081">
        <f t="shared" ref="AQ1290" si="654">SUM(AN1290:AP1290)</f>
        <v>-1320262.1491666669</v>
      </c>
      <c r="AR1290" s="1079">
        <f t="shared" si="642"/>
        <v>0</v>
      </c>
      <c r="AS1290" s="153"/>
      <c r="AT1290" s="1082"/>
      <c r="AU1290" s="1126"/>
      <c r="AV1290" s="1083" t="str">
        <f t="shared" si="648"/>
        <v>CA</v>
      </c>
      <c r="AW1290" s="1083" t="str">
        <f t="shared" si="648"/>
        <v>CL</v>
      </c>
      <c r="AX1290" s="1083" t="str">
        <f t="shared" si="648"/>
        <v>AIC</v>
      </c>
      <c r="AY1290" s="1083" t="str">
        <f t="shared" si="636"/>
        <v>ERB</v>
      </c>
      <c r="AZ1290" s="1083" t="str">
        <f t="shared" si="636"/>
        <v>GRB</v>
      </c>
      <c r="BA1290" s="1083" t="str">
        <f t="shared" si="636"/>
        <v>Non-Op</v>
      </c>
      <c r="BC1290" s="623"/>
      <c r="BD1290" s="623"/>
      <c r="BF1290" s="623"/>
      <c r="BG1290" s="623"/>
      <c r="BH1290" s="623"/>
      <c r="BI1290" s="623"/>
      <c r="BJ1290" s="623"/>
      <c r="BK1290" s="623"/>
      <c r="BL1290" s="623"/>
      <c r="BN1290" s="634"/>
    </row>
    <row r="1291" spans="1:66" s="638" customFormat="1" ht="12" customHeight="1">
      <c r="A1291" s="643">
        <v>23600351</v>
      </c>
      <c r="B1291" s="644" t="s">
        <v>4476</v>
      </c>
      <c r="C1291" s="634" t="s">
        <v>2469</v>
      </c>
      <c r="D1291" s="635" t="s">
        <v>3099</v>
      </c>
      <c r="E1291" s="635"/>
      <c r="F1291" s="634"/>
      <c r="G1291" s="635"/>
      <c r="H1291" s="1168">
        <v>-11428242.029999999</v>
      </c>
      <c r="I1291" s="1168">
        <v>-7764717.2999999998</v>
      </c>
      <c r="J1291" s="1168">
        <v>-9785899.4100000001</v>
      </c>
      <c r="K1291" s="1168">
        <v>-11369952.75</v>
      </c>
      <c r="L1291" s="1168">
        <v>-6945721.1500000004</v>
      </c>
      <c r="M1291" s="1168">
        <v>-7809081.9900000002</v>
      </c>
      <c r="N1291" s="1168">
        <v>-9215970.5600000005</v>
      </c>
      <c r="O1291" s="1168">
        <v>-5641925.1500000004</v>
      </c>
      <c r="P1291" s="1168">
        <v>-7455739.5499999998</v>
      </c>
      <c r="Q1291" s="1168">
        <v>-9054451.9299999997</v>
      </c>
      <c r="R1291" s="1168">
        <v>-6308710</v>
      </c>
      <c r="S1291" s="1168">
        <v>-8855493.5099999998</v>
      </c>
      <c r="T1291" s="1168">
        <v>-11753351.48</v>
      </c>
      <c r="U1291" s="567"/>
      <c r="V1291" s="567">
        <f t="shared" si="621"/>
        <v>-8483205.0045833327</v>
      </c>
      <c r="W1291" s="1084"/>
      <c r="X1291" s="1085"/>
      <c r="Y1291" s="591">
        <f t="shared" si="643"/>
        <v>0</v>
      </c>
      <c r="Z1291" s="899">
        <f t="shared" si="643"/>
        <v>-11753351.48</v>
      </c>
      <c r="AA1291" s="899">
        <f t="shared" si="643"/>
        <v>0</v>
      </c>
      <c r="AB1291" s="1080">
        <f t="shared" si="644"/>
        <v>0</v>
      </c>
      <c r="AC1291" s="1079">
        <f t="shared" si="645"/>
        <v>0</v>
      </c>
      <c r="AD1291" s="899">
        <f t="shared" si="618"/>
        <v>0</v>
      </c>
      <c r="AE1291" s="903">
        <f t="shared" si="616"/>
        <v>0</v>
      </c>
      <c r="AF1291" s="1080">
        <f t="shared" si="617"/>
        <v>0</v>
      </c>
      <c r="AG1291" s="1081">
        <f t="shared" si="622"/>
        <v>0</v>
      </c>
      <c r="AH1291" s="1079">
        <f t="shared" si="637"/>
        <v>0</v>
      </c>
      <c r="AI1291" s="901">
        <f t="shared" si="639"/>
        <v>0</v>
      </c>
      <c r="AJ1291" s="899">
        <f t="shared" si="639"/>
        <v>-8483205.0045833327</v>
      </c>
      <c r="AK1291" s="899">
        <f t="shared" si="639"/>
        <v>0</v>
      </c>
      <c r="AL1291" s="1080">
        <f t="shared" si="646"/>
        <v>0</v>
      </c>
      <c r="AM1291" s="1079">
        <f t="shared" si="647"/>
        <v>0</v>
      </c>
      <c r="AN1291" s="899">
        <f t="shared" si="640"/>
        <v>0</v>
      </c>
      <c r="AO1291" s="899">
        <f t="shared" si="641"/>
        <v>0</v>
      </c>
      <c r="AP1291" s="899">
        <f t="shared" si="649"/>
        <v>0</v>
      </c>
      <c r="AQ1291" s="1081">
        <f t="shared" si="624"/>
        <v>0</v>
      </c>
      <c r="AR1291" s="1079">
        <f t="shared" si="642"/>
        <v>0</v>
      </c>
      <c r="AS1291" s="153"/>
      <c r="AT1291" s="1082"/>
      <c r="AU1291" s="1126"/>
      <c r="AV1291" s="1083" t="str">
        <f t="shared" si="648"/>
        <v>CA</v>
      </c>
      <c r="AW1291" s="1083" t="str">
        <f t="shared" si="648"/>
        <v>CL</v>
      </c>
      <c r="AX1291" s="1083" t="str">
        <f t="shared" si="648"/>
        <v>AIC</v>
      </c>
      <c r="AY1291" s="1083" t="str">
        <f t="shared" si="636"/>
        <v>ERB</v>
      </c>
      <c r="AZ1291" s="1083" t="str">
        <f t="shared" si="636"/>
        <v>GRB</v>
      </c>
      <c r="BA1291" s="1083" t="str">
        <f t="shared" si="636"/>
        <v>Non-Op</v>
      </c>
      <c r="BC1291" s="623"/>
      <c r="BD1291" s="623"/>
      <c r="BF1291" s="623"/>
      <c r="BG1291" s="623"/>
      <c r="BH1291" s="623"/>
      <c r="BI1291" s="623"/>
      <c r="BJ1291" s="623"/>
      <c r="BK1291" s="623"/>
      <c r="BL1291" s="623"/>
      <c r="BN1291" s="634"/>
    </row>
    <row r="1292" spans="1:66" s="638" customFormat="1" ht="12" customHeight="1">
      <c r="A1292" s="643">
        <v>23600391</v>
      </c>
      <c r="B1292" s="644" t="s">
        <v>4477</v>
      </c>
      <c r="C1292" s="634" t="s">
        <v>2470</v>
      </c>
      <c r="D1292" s="635" t="s">
        <v>3099</v>
      </c>
      <c r="E1292" s="635"/>
      <c r="F1292" s="634"/>
      <c r="G1292" s="635"/>
      <c r="H1292" s="1168">
        <v>-453357</v>
      </c>
      <c r="I1292" s="1168">
        <v>-74590.28</v>
      </c>
      <c r="J1292" s="1168">
        <v>-149181.28</v>
      </c>
      <c r="K1292" s="1168">
        <v>-223771.28</v>
      </c>
      <c r="L1292" s="1168">
        <v>-39019.519999999997</v>
      </c>
      <c r="M1292" s="1168">
        <v>-112639.52</v>
      </c>
      <c r="N1292" s="1168">
        <v>-186258.52</v>
      </c>
      <c r="O1292" s="1168">
        <v>-139058.26</v>
      </c>
      <c r="P1292" s="1168">
        <v>-213036.26</v>
      </c>
      <c r="Q1292" s="1168">
        <v>-287014.26</v>
      </c>
      <c r="R1292" s="1168">
        <v>-150586.6</v>
      </c>
      <c r="S1292" s="1168">
        <v>-192313.60000000001</v>
      </c>
      <c r="T1292" s="1168">
        <v>-234039.6</v>
      </c>
      <c r="U1292" s="567"/>
      <c r="V1292" s="567">
        <f t="shared" si="621"/>
        <v>-175930.64</v>
      </c>
      <c r="W1292" s="1084"/>
      <c r="X1292" s="1085"/>
      <c r="Y1292" s="591">
        <f t="shared" si="643"/>
        <v>0</v>
      </c>
      <c r="Z1292" s="899">
        <f t="shared" si="643"/>
        <v>-234039.6</v>
      </c>
      <c r="AA1292" s="899">
        <f t="shared" si="643"/>
        <v>0</v>
      </c>
      <c r="AB1292" s="1080">
        <f t="shared" si="644"/>
        <v>0</v>
      </c>
      <c r="AC1292" s="1079">
        <f t="shared" si="645"/>
        <v>0</v>
      </c>
      <c r="AD1292" s="899">
        <f t="shared" si="618"/>
        <v>0</v>
      </c>
      <c r="AE1292" s="903">
        <f t="shared" si="616"/>
        <v>0</v>
      </c>
      <c r="AF1292" s="1080">
        <f t="shared" si="617"/>
        <v>0</v>
      </c>
      <c r="AG1292" s="1081">
        <f t="shared" si="622"/>
        <v>0</v>
      </c>
      <c r="AH1292" s="1079">
        <f t="shared" si="637"/>
        <v>0</v>
      </c>
      <c r="AI1292" s="901">
        <f t="shared" si="639"/>
        <v>0</v>
      </c>
      <c r="AJ1292" s="899">
        <f t="shared" si="639"/>
        <v>-175930.64</v>
      </c>
      <c r="AK1292" s="899">
        <f t="shared" si="639"/>
        <v>0</v>
      </c>
      <c r="AL1292" s="1080">
        <f t="shared" si="646"/>
        <v>0</v>
      </c>
      <c r="AM1292" s="1079">
        <f t="shared" si="647"/>
        <v>0</v>
      </c>
      <c r="AN1292" s="899">
        <f t="shared" si="640"/>
        <v>0</v>
      </c>
      <c r="AO1292" s="899">
        <f t="shared" si="641"/>
        <v>0</v>
      </c>
      <c r="AP1292" s="899">
        <f t="shared" si="649"/>
        <v>0</v>
      </c>
      <c r="AQ1292" s="1081">
        <f t="shared" si="624"/>
        <v>0</v>
      </c>
      <c r="AR1292" s="1079">
        <f t="shared" si="642"/>
        <v>0</v>
      </c>
      <c r="AS1292" s="153"/>
      <c r="AT1292" s="1082"/>
      <c r="AU1292" s="1126"/>
      <c r="AV1292" s="1083" t="str">
        <f t="shared" si="648"/>
        <v>CA</v>
      </c>
      <c r="AW1292" s="1083" t="str">
        <f t="shared" si="648"/>
        <v>CL</v>
      </c>
      <c r="AX1292" s="1083" t="str">
        <f t="shared" si="648"/>
        <v>AIC</v>
      </c>
      <c r="AY1292" s="1083" t="str">
        <f t="shared" si="636"/>
        <v>ERB</v>
      </c>
      <c r="AZ1292" s="1083" t="str">
        <f t="shared" si="636"/>
        <v>GRB</v>
      </c>
      <c r="BA1292" s="1083" t="str">
        <f t="shared" si="636"/>
        <v>Non-Op</v>
      </c>
      <c r="BC1292" s="623"/>
      <c r="BD1292" s="623"/>
      <c r="BF1292" s="623"/>
      <c r="BG1292" s="623"/>
      <c r="BH1292" s="623"/>
      <c r="BI1292" s="623"/>
      <c r="BJ1292" s="623"/>
      <c r="BK1292" s="623"/>
      <c r="BL1292" s="623"/>
      <c r="BN1292" s="634"/>
    </row>
    <row r="1293" spans="1:66" s="638" customFormat="1" ht="12" customHeight="1">
      <c r="A1293" s="643">
        <v>23600421</v>
      </c>
      <c r="B1293" s="644" t="s">
        <v>4478</v>
      </c>
      <c r="C1293" s="634" t="s">
        <v>2471</v>
      </c>
      <c r="D1293" s="635" t="s">
        <v>3099</v>
      </c>
      <c r="E1293" s="635"/>
      <c r="F1293" s="634"/>
      <c r="G1293" s="635"/>
      <c r="H1293" s="1168">
        <v>0</v>
      </c>
      <c r="I1293" s="1168">
        <v>0</v>
      </c>
      <c r="J1293" s="1168">
        <v>0</v>
      </c>
      <c r="K1293" s="1168">
        <v>0</v>
      </c>
      <c r="L1293" s="1168">
        <v>0</v>
      </c>
      <c r="M1293" s="1168">
        <v>0</v>
      </c>
      <c r="N1293" s="1168">
        <v>0</v>
      </c>
      <c r="O1293" s="1168">
        <v>0</v>
      </c>
      <c r="P1293" s="1168">
        <v>0</v>
      </c>
      <c r="Q1293" s="1168">
        <v>0</v>
      </c>
      <c r="R1293" s="1168">
        <v>0</v>
      </c>
      <c r="S1293" s="1168">
        <v>0</v>
      </c>
      <c r="T1293" s="1168">
        <v>0</v>
      </c>
      <c r="U1293" s="567"/>
      <c r="V1293" s="567">
        <f t="shared" si="621"/>
        <v>0</v>
      </c>
      <c r="W1293" s="1084"/>
      <c r="X1293" s="1085"/>
      <c r="Y1293" s="591">
        <f t="shared" si="643"/>
        <v>0</v>
      </c>
      <c r="Z1293" s="899">
        <f t="shared" si="643"/>
        <v>0</v>
      </c>
      <c r="AA1293" s="899">
        <f t="shared" si="643"/>
        <v>0</v>
      </c>
      <c r="AB1293" s="1080">
        <f t="shared" si="644"/>
        <v>0</v>
      </c>
      <c r="AC1293" s="1079">
        <f t="shared" si="645"/>
        <v>0</v>
      </c>
      <c r="AD1293" s="899">
        <f t="shared" si="618"/>
        <v>0</v>
      </c>
      <c r="AE1293" s="903">
        <f t="shared" ref="AE1293:AE1359" si="655">IF($D1293=AE$5,$T1293,IF($D1293=AE$4, $T1293*$AK$2,0))</f>
        <v>0</v>
      </c>
      <c r="AF1293" s="1080">
        <f t="shared" ref="AF1293:AF1359" si="656">IF($D1293=AF$5,$T1293,IF($D1293=AF$4, $T1293*$AL$2,0))</f>
        <v>0</v>
      </c>
      <c r="AG1293" s="1081">
        <f t="shared" si="622"/>
        <v>0</v>
      </c>
      <c r="AH1293" s="1079">
        <f t="shared" si="637"/>
        <v>0</v>
      </c>
      <c r="AI1293" s="901">
        <f t="shared" si="639"/>
        <v>0</v>
      </c>
      <c r="AJ1293" s="899">
        <f t="shared" si="639"/>
        <v>0</v>
      </c>
      <c r="AK1293" s="899">
        <f t="shared" si="639"/>
        <v>0</v>
      </c>
      <c r="AL1293" s="1080">
        <f t="shared" si="646"/>
        <v>0</v>
      </c>
      <c r="AM1293" s="1079">
        <f t="shared" si="647"/>
        <v>0</v>
      </c>
      <c r="AN1293" s="899">
        <f t="shared" si="640"/>
        <v>0</v>
      </c>
      <c r="AO1293" s="899">
        <f t="shared" si="641"/>
        <v>0</v>
      </c>
      <c r="AP1293" s="899">
        <f t="shared" si="649"/>
        <v>0</v>
      </c>
      <c r="AQ1293" s="1081">
        <f t="shared" si="624"/>
        <v>0</v>
      </c>
      <c r="AR1293" s="1079">
        <f t="shared" si="642"/>
        <v>0</v>
      </c>
      <c r="AS1293" s="153"/>
      <c r="AT1293" s="1082"/>
      <c r="AU1293" s="1126"/>
      <c r="AV1293" s="1083" t="str">
        <f t="shared" si="648"/>
        <v>CA</v>
      </c>
      <c r="AW1293" s="1083" t="str">
        <f t="shared" si="648"/>
        <v>CL</v>
      </c>
      <c r="AX1293" s="1083" t="str">
        <f t="shared" si="648"/>
        <v>AIC</v>
      </c>
      <c r="AY1293" s="1083" t="str">
        <f t="shared" si="636"/>
        <v>ERB</v>
      </c>
      <c r="AZ1293" s="1083" t="str">
        <f t="shared" si="636"/>
        <v>GRB</v>
      </c>
      <c r="BA1293" s="1083" t="str">
        <f t="shared" si="636"/>
        <v>Non-Op</v>
      </c>
      <c r="BC1293" s="623"/>
      <c r="BD1293" s="623"/>
      <c r="BF1293" s="623"/>
      <c r="BG1293" s="623"/>
      <c r="BH1293" s="623"/>
      <c r="BI1293" s="623"/>
      <c r="BJ1293" s="623"/>
      <c r="BK1293" s="623"/>
      <c r="BL1293" s="623"/>
      <c r="BN1293" s="634"/>
    </row>
    <row r="1294" spans="1:66" s="638" customFormat="1" ht="12" customHeight="1">
      <c r="A1294" s="643">
        <v>23600431</v>
      </c>
      <c r="B1294" s="644" t="s">
        <v>4479</v>
      </c>
      <c r="C1294" s="634" t="s">
        <v>2472</v>
      </c>
      <c r="D1294" s="635" t="s">
        <v>3099</v>
      </c>
      <c r="E1294" s="635"/>
      <c r="F1294" s="634"/>
      <c r="G1294" s="635"/>
      <c r="H1294" s="1168">
        <v>68661.52</v>
      </c>
      <c r="I1294" s="1168">
        <v>35619.82</v>
      </c>
      <c r="J1294" s="1168">
        <v>15024.93</v>
      </c>
      <c r="K1294" s="1168">
        <v>18415.330000000002</v>
      </c>
      <c r="L1294" s="1168">
        <v>17884.830000000002</v>
      </c>
      <c r="M1294" s="1168">
        <v>22373.9</v>
      </c>
      <c r="N1294" s="1168">
        <v>34868.550000000003</v>
      </c>
      <c r="O1294" s="1168">
        <v>31004.19</v>
      </c>
      <c r="P1294" s="1168">
        <v>52489.55</v>
      </c>
      <c r="Q1294" s="1168">
        <v>88704.74</v>
      </c>
      <c r="R1294" s="1168">
        <v>79293.289999999994</v>
      </c>
      <c r="S1294" s="1168">
        <v>78467.16</v>
      </c>
      <c r="T1294" s="1168">
        <v>41646.589999999997</v>
      </c>
      <c r="U1294" s="567"/>
      <c r="V1294" s="567">
        <f t="shared" si="621"/>
        <v>44108.362083333333</v>
      </c>
      <c r="W1294" s="1084"/>
      <c r="X1294" s="1085"/>
      <c r="Y1294" s="591">
        <f t="shared" si="643"/>
        <v>0</v>
      </c>
      <c r="Z1294" s="899">
        <f t="shared" si="643"/>
        <v>41646.589999999997</v>
      </c>
      <c r="AA1294" s="899">
        <f t="shared" si="643"/>
        <v>0</v>
      </c>
      <c r="AB1294" s="1080">
        <f t="shared" si="644"/>
        <v>0</v>
      </c>
      <c r="AC1294" s="1079">
        <f t="shared" si="645"/>
        <v>0</v>
      </c>
      <c r="AD1294" s="899">
        <f t="shared" si="618"/>
        <v>0</v>
      </c>
      <c r="AE1294" s="903">
        <f t="shared" si="655"/>
        <v>0</v>
      </c>
      <c r="AF1294" s="1080">
        <f t="shared" si="656"/>
        <v>0</v>
      </c>
      <c r="AG1294" s="1081">
        <f t="shared" si="622"/>
        <v>0</v>
      </c>
      <c r="AH1294" s="1079">
        <f t="shared" si="637"/>
        <v>0</v>
      </c>
      <c r="AI1294" s="901">
        <f t="shared" si="639"/>
        <v>0</v>
      </c>
      <c r="AJ1294" s="899">
        <f t="shared" si="639"/>
        <v>44108.362083333333</v>
      </c>
      <c r="AK1294" s="899">
        <f t="shared" si="639"/>
        <v>0</v>
      </c>
      <c r="AL1294" s="1080">
        <f t="shared" si="646"/>
        <v>0</v>
      </c>
      <c r="AM1294" s="1079">
        <f t="shared" si="647"/>
        <v>0</v>
      </c>
      <c r="AN1294" s="899">
        <f t="shared" si="640"/>
        <v>0</v>
      </c>
      <c r="AO1294" s="899">
        <f t="shared" si="641"/>
        <v>0</v>
      </c>
      <c r="AP1294" s="899">
        <f t="shared" si="649"/>
        <v>0</v>
      </c>
      <c r="AQ1294" s="1081">
        <f t="shared" si="624"/>
        <v>0</v>
      </c>
      <c r="AR1294" s="1079">
        <f t="shared" si="642"/>
        <v>0</v>
      </c>
      <c r="AS1294" s="153"/>
      <c r="AT1294" s="1082"/>
      <c r="AU1294" s="1126"/>
      <c r="AV1294" s="1083" t="str">
        <f t="shared" si="648"/>
        <v>CA</v>
      </c>
      <c r="AW1294" s="1083" t="str">
        <f t="shared" si="648"/>
        <v>CL</v>
      </c>
      <c r="AX1294" s="1083" t="str">
        <f t="shared" si="648"/>
        <v>AIC</v>
      </c>
      <c r="AY1294" s="1083" t="str">
        <f t="shared" si="636"/>
        <v>ERB</v>
      </c>
      <c r="AZ1294" s="1083" t="str">
        <f t="shared" si="636"/>
        <v>GRB</v>
      </c>
      <c r="BA1294" s="1083" t="str">
        <f t="shared" si="636"/>
        <v>Non-Op</v>
      </c>
      <c r="BC1294" s="623"/>
      <c r="BD1294" s="623"/>
      <c r="BF1294" s="623"/>
      <c r="BG1294" s="623"/>
      <c r="BH1294" s="623"/>
      <c r="BI1294" s="623"/>
      <c r="BJ1294" s="623"/>
      <c r="BK1294" s="623"/>
      <c r="BL1294" s="623"/>
      <c r="BN1294" s="634"/>
    </row>
    <row r="1295" spans="1:66" s="638" customFormat="1" ht="12" customHeight="1">
      <c r="A1295" s="643">
        <v>23600451</v>
      </c>
      <c r="B1295" s="644" t="s">
        <v>4480</v>
      </c>
      <c r="C1295" s="634" t="s">
        <v>2473</v>
      </c>
      <c r="D1295" s="635" t="s">
        <v>3099</v>
      </c>
      <c r="E1295" s="635"/>
      <c r="F1295" s="634"/>
      <c r="G1295" s="635"/>
      <c r="H1295" s="1170">
        <v>245814.45</v>
      </c>
      <c r="I1295" s="1170">
        <v>160728.71</v>
      </c>
      <c r="J1295" s="1170">
        <v>81775.73</v>
      </c>
      <c r="K1295" s="1170">
        <v>67152.94</v>
      </c>
      <c r="L1295" s="1170">
        <v>72949.53</v>
      </c>
      <c r="M1295" s="1170">
        <v>94043.94</v>
      </c>
      <c r="N1295" s="1170">
        <v>135999.6</v>
      </c>
      <c r="O1295" s="1170">
        <v>119788.5</v>
      </c>
      <c r="P1295" s="1170">
        <v>114068.54</v>
      </c>
      <c r="Q1295" s="1170">
        <v>292757.13</v>
      </c>
      <c r="R1295" s="1170">
        <v>272933.95</v>
      </c>
      <c r="S1295" s="1170">
        <v>194993.1</v>
      </c>
      <c r="T1295" s="1170">
        <v>149793.32999999999</v>
      </c>
      <c r="U1295" s="567"/>
      <c r="V1295" s="567">
        <f t="shared" si="621"/>
        <v>150416.29666666666</v>
      </c>
      <c r="W1295" s="1084"/>
      <c r="X1295" s="1085"/>
      <c r="Y1295" s="591">
        <f t="shared" si="643"/>
        <v>0</v>
      </c>
      <c r="Z1295" s="899">
        <f t="shared" si="643"/>
        <v>149793.32999999999</v>
      </c>
      <c r="AA1295" s="899">
        <f t="shared" si="643"/>
        <v>0</v>
      </c>
      <c r="AB1295" s="1080">
        <f t="shared" si="644"/>
        <v>0</v>
      </c>
      <c r="AC1295" s="1079">
        <f t="shared" si="645"/>
        <v>0</v>
      </c>
      <c r="AD1295" s="899">
        <f t="shared" si="618"/>
        <v>0</v>
      </c>
      <c r="AE1295" s="903">
        <f t="shared" si="655"/>
        <v>0</v>
      </c>
      <c r="AF1295" s="1080">
        <f t="shared" si="656"/>
        <v>0</v>
      </c>
      <c r="AG1295" s="1081">
        <f t="shared" si="622"/>
        <v>0</v>
      </c>
      <c r="AH1295" s="1079">
        <f t="shared" si="637"/>
        <v>0</v>
      </c>
      <c r="AI1295" s="901">
        <f t="shared" si="639"/>
        <v>0</v>
      </c>
      <c r="AJ1295" s="899">
        <f t="shared" si="639"/>
        <v>150416.29666666666</v>
      </c>
      <c r="AK1295" s="899">
        <f t="shared" si="639"/>
        <v>0</v>
      </c>
      <c r="AL1295" s="1080">
        <f t="shared" si="646"/>
        <v>0</v>
      </c>
      <c r="AM1295" s="1079">
        <f t="shared" si="647"/>
        <v>0</v>
      </c>
      <c r="AN1295" s="899">
        <f t="shared" si="640"/>
        <v>0</v>
      </c>
      <c r="AO1295" s="899">
        <f t="shared" si="641"/>
        <v>0</v>
      </c>
      <c r="AP1295" s="899">
        <f t="shared" si="649"/>
        <v>0</v>
      </c>
      <c r="AQ1295" s="1081">
        <f t="shared" si="624"/>
        <v>0</v>
      </c>
      <c r="AR1295" s="1079">
        <f t="shared" si="642"/>
        <v>0</v>
      </c>
      <c r="AS1295" s="153"/>
      <c r="AT1295" s="1082"/>
      <c r="AU1295" s="1126"/>
      <c r="AV1295" s="1083"/>
      <c r="AW1295" s="1083"/>
      <c r="AX1295" s="1083"/>
      <c r="AY1295" s="1083"/>
      <c r="AZ1295" s="1083"/>
      <c r="BA1295" s="1083"/>
      <c r="BC1295" s="623"/>
      <c r="BD1295" s="623"/>
      <c r="BF1295" s="623"/>
      <c r="BG1295" s="623"/>
      <c r="BH1295" s="623"/>
      <c r="BI1295" s="623"/>
      <c r="BJ1295" s="623"/>
      <c r="BK1295" s="623"/>
      <c r="BL1295" s="623"/>
      <c r="BN1295" s="634"/>
    </row>
    <row r="1296" spans="1:66" s="638" customFormat="1" ht="12" customHeight="1">
      <c r="A1296" s="643">
        <v>23600471</v>
      </c>
      <c r="B1296" s="644" t="s">
        <v>4481</v>
      </c>
      <c r="C1296" s="634" t="s">
        <v>2474</v>
      </c>
      <c r="D1296" s="635" t="s">
        <v>3099</v>
      </c>
      <c r="E1296" s="635"/>
      <c r="F1296" s="634"/>
      <c r="G1296" s="635"/>
      <c r="H1296" s="1170">
        <v>-3235070.83</v>
      </c>
      <c r="I1296" s="1170">
        <v>-7996571.2599999998</v>
      </c>
      <c r="J1296" s="1170">
        <v>-8209501.7800000003</v>
      </c>
      <c r="K1296" s="1170">
        <v>-7709837.6200000001</v>
      </c>
      <c r="L1296" s="1170">
        <v>-14661398.449999999</v>
      </c>
      <c r="M1296" s="1170">
        <v>-12915075.869999999</v>
      </c>
      <c r="N1296" s="1170">
        <v>-5894886.9800000004</v>
      </c>
      <c r="O1296" s="1170">
        <v>-5696379.96</v>
      </c>
      <c r="P1296" s="1170">
        <v>-5924439.2999999998</v>
      </c>
      <c r="Q1296" s="1170">
        <v>-6004629.3600000003</v>
      </c>
      <c r="R1296" s="1170">
        <v>5674231.3399999999</v>
      </c>
      <c r="S1296" s="1170">
        <v>4789527.8899999997</v>
      </c>
      <c r="T1296" s="1170">
        <v>-6793419.6600000001</v>
      </c>
      <c r="U1296" s="567"/>
      <c r="V1296" s="567">
        <f t="shared" si="621"/>
        <v>-5796933.8829166666</v>
      </c>
      <c r="W1296" s="1084"/>
      <c r="X1296" s="1085"/>
      <c r="Y1296" s="591">
        <f t="shared" si="643"/>
        <v>0</v>
      </c>
      <c r="Z1296" s="899">
        <f t="shared" si="643"/>
        <v>-6793419.6600000001</v>
      </c>
      <c r="AA1296" s="899">
        <f t="shared" si="643"/>
        <v>0</v>
      </c>
      <c r="AB1296" s="1080">
        <f t="shared" si="644"/>
        <v>0</v>
      </c>
      <c r="AC1296" s="1079">
        <f t="shared" si="645"/>
        <v>0</v>
      </c>
      <c r="AD1296" s="899">
        <f t="shared" si="618"/>
        <v>0</v>
      </c>
      <c r="AE1296" s="903">
        <f t="shared" si="655"/>
        <v>0</v>
      </c>
      <c r="AF1296" s="1080">
        <f t="shared" si="656"/>
        <v>0</v>
      </c>
      <c r="AG1296" s="1081">
        <f t="shared" si="622"/>
        <v>0</v>
      </c>
      <c r="AH1296" s="1079">
        <f t="shared" si="637"/>
        <v>0</v>
      </c>
      <c r="AI1296" s="901">
        <f t="shared" si="639"/>
        <v>0</v>
      </c>
      <c r="AJ1296" s="899">
        <f t="shared" si="639"/>
        <v>-5796933.8829166666</v>
      </c>
      <c r="AK1296" s="899">
        <f t="shared" si="639"/>
        <v>0</v>
      </c>
      <c r="AL1296" s="1080">
        <f t="shared" si="646"/>
        <v>0</v>
      </c>
      <c r="AM1296" s="1079">
        <f t="shared" si="647"/>
        <v>0</v>
      </c>
      <c r="AN1296" s="899">
        <f t="shared" si="640"/>
        <v>0</v>
      </c>
      <c r="AO1296" s="899">
        <f t="shared" si="641"/>
        <v>0</v>
      </c>
      <c r="AP1296" s="899">
        <f t="shared" si="649"/>
        <v>0</v>
      </c>
      <c r="AQ1296" s="1081">
        <f t="shared" si="624"/>
        <v>0</v>
      </c>
      <c r="AR1296" s="1079">
        <f t="shared" si="642"/>
        <v>0</v>
      </c>
      <c r="AS1296" s="153"/>
      <c r="AT1296" s="1082"/>
      <c r="AU1296" s="1126"/>
      <c r="AV1296" s="1083"/>
      <c r="AW1296" s="1083"/>
      <c r="AX1296" s="1083"/>
      <c r="AY1296" s="1083"/>
      <c r="AZ1296" s="1083"/>
      <c r="BA1296" s="1083"/>
      <c r="BC1296" s="623"/>
      <c r="BD1296" s="623"/>
      <c r="BF1296" s="623"/>
      <c r="BG1296" s="623"/>
      <c r="BH1296" s="623"/>
      <c r="BI1296" s="623"/>
      <c r="BJ1296" s="623"/>
      <c r="BK1296" s="623"/>
      <c r="BL1296" s="623"/>
      <c r="BN1296" s="634"/>
    </row>
    <row r="1297" spans="1:66" s="638" customFormat="1" ht="12" customHeight="1">
      <c r="A1297" s="643" t="s">
        <v>3244</v>
      </c>
      <c r="B1297" s="644" t="s">
        <v>3244</v>
      </c>
      <c r="C1297" s="634" t="s">
        <v>3245</v>
      </c>
      <c r="D1297" s="635" t="s">
        <v>3099</v>
      </c>
      <c r="E1297" s="635"/>
      <c r="F1297" s="683">
        <v>44060</v>
      </c>
      <c r="G1297" s="635"/>
      <c r="H1297" s="1168"/>
      <c r="I1297" s="1168"/>
      <c r="J1297" s="1168"/>
      <c r="K1297" s="1168"/>
      <c r="L1297" s="1168"/>
      <c r="M1297" s="1168"/>
      <c r="N1297" s="1168"/>
      <c r="O1297" s="1168"/>
      <c r="P1297" s="1168">
        <v>-431.17</v>
      </c>
      <c r="Q1297" s="1168">
        <v>-750.54</v>
      </c>
      <c r="R1297" s="1168">
        <v>-332.75</v>
      </c>
      <c r="S1297" s="1168">
        <v>-562.97</v>
      </c>
      <c r="T1297" s="1168">
        <v>-793.19</v>
      </c>
      <c r="U1297" s="567"/>
      <c r="V1297" s="606">
        <f t="shared" si="621"/>
        <v>-206.16875000000005</v>
      </c>
      <c r="W1297" s="1088"/>
      <c r="X1297" s="1089"/>
      <c r="Y1297" s="591">
        <f t="shared" si="643"/>
        <v>0</v>
      </c>
      <c r="Z1297" s="899">
        <f t="shared" si="643"/>
        <v>-793.19</v>
      </c>
      <c r="AA1297" s="899">
        <f t="shared" si="643"/>
        <v>0</v>
      </c>
      <c r="AB1297" s="1080">
        <f t="shared" si="644"/>
        <v>0</v>
      </c>
      <c r="AC1297" s="1079">
        <f t="shared" si="645"/>
        <v>0</v>
      </c>
      <c r="AD1297" s="899">
        <f t="shared" si="618"/>
        <v>0</v>
      </c>
      <c r="AE1297" s="903">
        <f t="shared" si="655"/>
        <v>0</v>
      </c>
      <c r="AF1297" s="1080">
        <f t="shared" si="656"/>
        <v>0</v>
      </c>
      <c r="AG1297" s="1081">
        <f t="shared" si="622"/>
        <v>0</v>
      </c>
      <c r="AH1297" s="1079">
        <f t="shared" si="637"/>
        <v>0</v>
      </c>
      <c r="AI1297" s="901">
        <f t="shared" si="639"/>
        <v>0</v>
      </c>
      <c r="AJ1297" s="899">
        <f t="shared" si="639"/>
        <v>-206.16875000000005</v>
      </c>
      <c r="AK1297" s="899">
        <f t="shared" si="639"/>
        <v>0</v>
      </c>
      <c r="AL1297" s="1080">
        <f t="shared" si="646"/>
        <v>0</v>
      </c>
      <c r="AM1297" s="1079">
        <f t="shared" si="647"/>
        <v>0</v>
      </c>
      <c r="AN1297" s="899">
        <f t="shared" si="640"/>
        <v>0</v>
      </c>
      <c r="AO1297" s="899">
        <f t="shared" si="641"/>
        <v>0</v>
      </c>
      <c r="AP1297" s="899">
        <f t="shared" si="649"/>
        <v>0</v>
      </c>
      <c r="AQ1297" s="1081">
        <f t="shared" ref="AQ1297" si="657">SUM(AN1297:AP1297)</f>
        <v>0</v>
      </c>
      <c r="AR1297" s="1079">
        <f t="shared" si="642"/>
        <v>0</v>
      </c>
      <c r="AS1297" s="153"/>
      <c r="AT1297" s="1082"/>
      <c r="AU1297" s="1126"/>
      <c r="AV1297" s="1083" t="str">
        <f t="shared" si="648"/>
        <v>CA</v>
      </c>
      <c r="AW1297" s="1083" t="str">
        <f t="shared" si="648"/>
        <v>CL</v>
      </c>
      <c r="AX1297" s="1083" t="str">
        <f t="shared" si="648"/>
        <v>AIC</v>
      </c>
      <c r="AY1297" s="1083" t="str">
        <f t="shared" si="636"/>
        <v>ERB</v>
      </c>
      <c r="AZ1297" s="1083" t="str">
        <f t="shared" si="636"/>
        <v>GRB</v>
      </c>
      <c r="BA1297" s="1083" t="str">
        <f t="shared" si="636"/>
        <v>Non-Op</v>
      </c>
      <c r="BC1297" s="623"/>
      <c r="BD1297" s="623"/>
      <c r="BF1297" s="623"/>
      <c r="BG1297" s="623"/>
      <c r="BH1297" s="623"/>
      <c r="BI1297" s="623"/>
      <c r="BJ1297" s="623"/>
      <c r="BK1297" s="623"/>
      <c r="BL1297" s="623"/>
      <c r="BN1297" s="634"/>
    </row>
    <row r="1298" spans="1:66" s="638" customFormat="1" ht="12" customHeight="1">
      <c r="A1298" s="643" t="s">
        <v>3246</v>
      </c>
      <c r="B1298" s="644" t="s">
        <v>3246</v>
      </c>
      <c r="C1298" s="634" t="s">
        <v>3247</v>
      </c>
      <c r="D1298" s="635" t="s">
        <v>3099</v>
      </c>
      <c r="E1298" s="635"/>
      <c r="F1298" s="683">
        <v>44060</v>
      </c>
      <c r="G1298" s="635"/>
      <c r="H1298" s="1168"/>
      <c r="I1298" s="1168"/>
      <c r="J1298" s="1168"/>
      <c r="K1298" s="1168"/>
      <c r="L1298" s="1168"/>
      <c r="M1298" s="1168"/>
      <c r="N1298" s="1168"/>
      <c r="O1298" s="1168"/>
      <c r="P1298" s="1168">
        <v>-158.85</v>
      </c>
      <c r="Q1298" s="1168">
        <v>-263.5</v>
      </c>
      <c r="R1298" s="1168">
        <v>-178.9</v>
      </c>
      <c r="S1298" s="1168">
        <v>-369.24</v>
      </c>
      <c r="T1298" s="1168">
        <v>-559.58000000000004</v>
      </c>
      <c r="U1298" s="567"/>
      <c r="V1298" s="606">
        <f t="shared" si="621"/>
        <v>-104.19</v>
      </c>
      <c r="W1298" s="1088"/>
      <c r="X1298" s="1089"/>
      <c r="Y1298" s="591">
        <f t="shared" si="643"/>
        <v>0</v>
      </c>
      <c r="Z1298" s="899">
        <f t="shared" si="643"/>
        <v>-559.58000000000004</v>
      </c>
      <c r="AA1298" s="899">
        <f t="shared" si="643"/>
        <v>0</v>
      </c>
      <c r="AB1298" s="1080">
        <f t="shared" si="644"/>
        <v>0</v>
      </c>
      <c r="AC1298" s="1079">
        <f t="shared" si="645"/>
        <v>0</v>
      </c>
      <c r="AD1298" s="899">
        <f t="shared" si="618"/>
        <v>0</v>
      </c>
      <c r="AE1298" s="903">
        <f t="shared" si="655"/>
        <v>0</v>
      </c>
      <c r="AF1298" s="1080">
        <f t="shared" si="656"/>
        <v>0</v>
      </c>
      <c r="AG1298" s="1081">
        <f t="shared" si="622"/>
        <v>0</v>
      </c>
      <c r="AH1298" s="1079">
        <f t="shared" si="637"/>
        <v>0</v>
      </c>
      <c r="AI1298" s="901">
        <f t="shared" si="639"/>
        <v>0</v>
      </c>
      <c r="AJ1298" s="899">
        <f t="shared" si="639"/>
        <v>-104.19</v>
      </c>
      <c r="AK1298" s="899">
        <f t="shared" si="639"/>
        <v>0</v>
      </c>
      <c r="AL1298" s="1080">
        <f t="shared" si="646"/>
        <v>0</v>
      </c>
      <c r="AM1298" s="1079">
        <f t="shared" si="647"/>
        <v>0</v>
      </c>
      <c r="AN1298" s="899">
        <f t="shared" si="640"/>
        <v>0</v>
      </c>
      <c r="AO1298" s="899">
        <f t="shared" si="641"/>
        <v>0</v>
      </c>
      <c r="AP1298" s="899">
        <f t="shared" si="649"/>
        <v>0</v>
      </c>
      <c r="AQ1298" s="1081">
        <f t="shared" ref="AQ1298" si="658">SUM(AN1298:AP1298)</f>
        <v>0</v>
      </c>
      <c r="AR1298" s="1079">
        <f t="shared" si="642"/>
        <v>0</v>
      </c>
      <c r="AS1298" s="153"/>
      <c r="AT1298" s="1082"/>
      <c r="AU1298" s="1126"/>
      <c r="AV1298" s="1083" t="str">
        <f t="shared" si="648"/>
        <v>CA</v>
      </c>
      <c r="AW1298" s="1083" t="str">
        <f t="shared" si="648"/>
        <v>CL</v>
      </c>
      <c r="AX1298" s="1083" t="str">
        <f t="shared" si="648"/>
        <v>AIC</v>
      </c>
      <c r="AY1298" s="1083" t="str">
        <f t="shared" si="636"/>
        <v>ERB</v>
      </c>
      <c r="AZ1298" s="1083" t="str">
        <f t="shared" si="636"/>
        <v>GRB</v>
      </c>
      <c r="BA1298" s="1083" t="str">
        <f t="shared" si="636"/>
        <v>Non-Op</v>
      </c>
      <c r="BC1298" s="623"/>
      <c r="BD1298" s="623"/>
      <c r="BF1298" s="623"/>
      <c r="BG1298" s="623"/>
      <c r="BH1298" s="623"/>
      <c r="BI1298" s="623"/>
      <c r="BJ1298" s="623"/>
      <c r="BK1298" s="623"/>
      <c r="BL1298" s="623"/>
      <c r="BN1298" s="634"/>
    </row>
    <row r="1299" spans="1:66" s="638" customFormat="1" ht="12" customHeight="1">
      <c r="A1299" s="643">
        <v>23600552</v>
      </c>
      <c r="B1299" s="644" t="s">
        <v>4482</v>
      </c>
      <c r="C1299" s="634" t="s">
        <v>2475</v>
      </c>
      <c r="D1299" s="635" t="s">
        <v>3099</v>
      </c>
      <c r="E1299" s="635"/>
      <c r="F1299" s="634"/>
      <c r="G1299" s="635"/>
      <c r="H1299" s="1168">
        <v>-4886862.5</v>
      </c>
      <c r="I1299" s="1168">
        <v>-5030035.45</v>
      </c>
      <c r="J1299" s="1168">
        <v>-4951417.8099999996</v>
      </c>
      <c r="K1299" s="1168">
        <v>-4529909.0599999996</v>
      </c>
      <c r="L1299" s="1168">
        <v>-8269490.0700000003</v>
      </c>
      <c r="M1299" s="1168">
        <v>-6048470.6399999997</v>
      </c>
      <c r="N1299" s="1168">
        <v>-1841394.32</v>
      </c>
      <c r="O1299" s="1168">
        <v>-1518405.54</v>
      </c>
      <c r="P1299" s="1168">
        <v>-1303327.02</v>
      </c>
      <c r="Q1299" s="1168">
        <v>-1388193.6</v>
      </c>
      <c r="R1299" s="1168">
        <v>-1569911.22</v>
      </c>
      <c r="S1299" s="1168">
        <v>-3421195.81</v>
      </c>
      <c r="T1299" s="1168">
        <v>-4589676.84</v>
      </c>
      <c r="U1299" s="567"/>
      <c r="V1299" s="567">
        <f t="shared" si="621"/>
        <v>-3717501.6841666666</v>
      </c>
      <c r="W1299" s="1084"/>
      <c r="X1299" s="1085"/>
      <c r="Y1299" s="591">
        <f t="shared" si="643"/>
        <v>0</v>
      </c>
      <c r="Z1299" s="899">
        <f t="shared" si="643"/>
        <v>-4589676.84</v>
      </c>
      <c r="AA1299" s="899">
        <f t="shared" si="643"/>
        <v>0</v>
      </c>
      <c r="AB1299" s="1080">
        <f t="shared" si="644"/>
        <v>0</v>
      </c>
      <c r="AC1299" s="1079">
        <f t="shared" si="645"/>
        <v>0</v>
      </c>
      <c r="AD1299" s="899">
        <f t="shared" si="618"/>
        <v>0</v>
      </c>
      <c r="AE1299" s="903">
        <f t="shared" si="655"/>
        <v>0</v>
      </c>
      <c r="AF1299" s="1080">
        <f t="shared" si="656"/>
        <v>0</v>
      </c>
      <c r="AG1299" s="1081">
        <f t="shared" si="622"/>
        <v>0</v>
      </c>
      <c r="AH1299" s="1079">
        <f t="shared" si="637"/>
        <v>0</v>
      </c>
      <c r="AI1299" s="901">
        <f t="shared" si="639"/>
        <v>0</v>
      </c>
      <c r="AJ1299" s="899">
        <f t="shared" si="639"/>
        <v>-3717501.6841666666</v>
      </c>
      <c r="AK1299" s="899">
        <f t="shared" si="639"/>
        <v>0</v>
      </c>
      <c r="AL1299" s="1080">
        <f t="shared" si="646"/>
        <v>0</v>
      </c>
      <c r="AM1299" s="1079">
        <f t="shared" si="647"/>
        <v>0</v>
      </c>
      <c r="AN1299" s="899">
        <f t="shared" si="640"/>
        <v>0</v>
      </c>
      <c r="AO1299" s="899">
        <f t="shared" si="641"/>
        <v>0</v>
      </c>
      <c r="AP1299" s="899">
        <f t="shared" si="649"/>
        <v>0</v>
      </c>
      <c r="AQ1299" s="1081">
        <f t="shared" si="624"/>
        <v>0</v>
      </c>
      <c r="AR1299" s="1079">
        <f t="shared" si="642"/>
        <v>0</v>
      </c>
      <c r="AS1299" s="153"/>
      <c r="AT1299" s="1082"/>
      <c r="AU1299" s="1126"/>
      <c r="AV1299" s="1083" t="str">
        <f t="shared" si="648"/>
        <v>CA</v>
      </c>
      <c r="AW1299" s="1083" t="str">
        <f t="shared" si="648"/>
        <v>CL</v>
      </c>
      <c r="AX1299" s="1083" t="str">
        <f t="shared" si="648"/>
        <v>AIC</v>
      </c>
      <c r="AY1299" s="1083" t="str">
        <f t="shared" si="636"/>
        <v>ERB</v>
      </c>
      <c r="AZ1299" s="1083" t="str">
        <f t="shared" si="636"/>
        <v>GRB</v>
      </c>
      <c r="BA1299" s="1083" t="str">
        <f t="shared" si="636"/>
        <v>Non-Op</v>
      </c>
      <c r="BC1299" s="623"/>
      <c r="BD1299" s="623"/>
      <c r="BF1299" s="623"/>
      <c r="BG1299" s="623"/>
      <c r="BH1299" s="623"/>
      <c r="BI1299" s="623"/>
      <c r="BJ1299" s="623"/>
      <c r="BK1299" s="623"/>
      <c r="BL1299" s="623"/>
      <c r="BN1299" s="634"/>
    </row>
    <row r="1300" spans="1:66" s="638" customFormat="1" ht="12" customHeight="1">
      <c r="A1300" s="643">
        <v>23600602</v>
      </c>
      <c r="B1300" s="644" t="s">
        <v>4483</v>
      </c>
      <c r="C1300" s="634" t="s">
        <v>2476</v>
      </c>
      <c r="D1300" s="635" t="s">
        <v>3099</v>
      </c>
      <c r="E1300" s="635"/>
      <c r="F1300" s="634"/>
      <c r="G1300" s="635"/>
      <c r="H1300" s="1168">
        <v>-6706105.1799999997</v>
      </c>
      <c r="I1300" s="1168">
        <v>-5861002.1500000004</v>
      </c>
      <c r="J1300" s="1168">
        <v>-6759401.5300000003</v>
      </c>
      <c r="K1300" s="1168">
        <v>-7218972</v>
      </c>
      <c r="L1300" s="1168">
        <v>-4462286</v>
      </c>
      <c r="M1300" s="1168">
        <v>-3551573.13</v>
      </c>
      <c r="N1300" s="1168">
        <v>-3327425.08</v>
      </c>
      <c r="O1300" s="1168">
        <v>-1805756.99</v>
      </c>
      <c r="P1300" s="1168">
        <v>-1869119.96</v>
      </c>
      <c r="Q1300" s="1168">
        <v>-2207738.7799999998</v>
      </c>
      <c r="R1300" s="1168">
        <v>-2167994.58</v>
      </c>
      <c r="S1300" s="1168">
        <v>-4492256.5999999996</v>
      </c>
      <c r="T1300" s="1168">
        <v>-6484819.54</v>
      </c>
      <c r="U1300" s="567"/>
      <c r="V1300" s="567">
        <f t="shared" si="621"/>
        <v>-4193249.0966666662</v>
      </c>
      <c r="W1300" s="1084"/>
      <c r="X1300" s="1085"/>
      <c r="Y1300" s="591">
        <f t="shared" si="643"/>
        <v>0</v>
      </c>
      <c r="Z1300" s="899">
        <f t="shared" si="643"/>
        <v>-6484819.54</v>
      </c>
      <c r="AA1300" s="899">
        <f t="shared" si="643"/>
        <v>0</v>
      </c>
      <c r="AB1300" s="1080">
        <f t="shared" si="644"/>
        <v>0</v>
      </c>
      <c r="AC1300" s="1079">
        <f t="shared" si="645"/>
        <v>0</v>
      </c>
      <c r="AD1300" s="899">
        <f t="shared" si="618"/>
        <v>0</v>
      </c>
      <c r="AE1300" s="903">
        <f t="shared" si="655"/>
        <v>0</v>
      </c>
      <c r="AF1300" s="1080">
        <f t="shared" si="656"/>
        <v>0</v>
      </c>
      <c r="AG1300" s="1081">
        <f t="shared" si="622"/>
        <v>0</v>
      </c>
      <c r="AH1300" s="1079">
        <f t="shared" si="637"/>
        <v>0</v>
      </c>
      <c r="AI1300" s="901">
        <f t="shared" si="639"/>
        <v>0</v>
      </c>
      <c r="AJ1300" s="899">
        <f t="shared" si="639"/>
        <v>-4193249.0966666662</v>
      </c>
      <c r="AK1300" s="899">
        <f t="shared" si="639"/>
        <v>0</v>
      </c>
      <c r="AL1300" s="1080">
        <f t="shared" si="646"/>
        <v>0</v>
      </c>
      <c r="AM1300" s="1079">
        <f t="shared" si="647"/>
        <v>0</v>
      </c>
      <c r="AN1300" s="899">
        <f t="shared" si="640"/>
        <v>0</v>
      </c>
      <c r="AO1300" s="899">
        <f t="shared" si="641"/>
        <v>0</v>
      </c>
      <c r="AP1300" s="899">
        <f t="shared" si="649"/>
        <v>0</v>
      </c>
      <c r="AQ1300" s="1081">
        <f t="shared" si="624"/>
        <v>0</v>
      </c>
      <c r="AR1300" s="1079">
        <f t="shared" si="642"/>
        <v>0</v>
      </c>
      <c r="AS1300" s="153"/>
      <c r="AT1300" s="1082"/>
      <c r="AU1300" s="1126"/>
      <c r="AV1300" s="1083" t="str">
        <f t="shared" si="648"/>
        <v>CA</v>
      </c>
      <c r="AW1300" s="1083" t="str">
        <f t="shared" si="648"/>
        <v>CL</v>
      </c>
      <c r="AX1300" s="1083" t="str">
        <f t="shared" si="648"/>
        <v>AIC</v>
      </c>
      <c r="AY1300" s="1083" t="str">
        <f t="shared" si="636"/>
        <v>ERB</v>
      </c>
      <c r="AZ1300" s="1083" t="str">
        <f t="shared" si="636"/>
        <v>GRB</v>
      </c>
      <c r="BA1300" s="1083" t="str">
        <f t="shared" si="636"/>
        <v>Non-Op</v>
      </c>
      <c r="BC1300" s="623"/>
      <c r="BD1300" s="623"/>
      <c r="BF1300" s="623"/>
      <c r="BG1300" s="623"/>
      <c r="BH1300" s="623"/>
      <c r="BI1300" s="623"/>
      <c r="BJ1300" s="623"/>
      <c r="BK1300" s="623"/>
      <c r="BL1300" s="623"/>
      <c r="BN1300" s="634"/>
    </row>
    <row r="1301" spans="1:66" s="638" customFormat="1" ht="12" customHeight="1">
      <c r="A1301" s="643">
        <v>23601003</v>
      </c>
      <c r="B1301" s="644" t="s">
        <v>4484</v>
      </c>
      <c r="C1301" s="634" t="s">
        <v>2477</v>
      </c>
      <c r="D1301" s="635" t="s">
        <v>3099</v>
      </c>
      <c r="E1301" s="635"/>
      <c r="F1301" s="634"/>
      <c r="G1301" s="635"/>
      <c r="H1301" s="1168">
        <v>-786652.71</v>
      </c>
      <c r="I1301" s="1168">
        <v>-755649.32</v>
      </c>
      <c r="J1301" s="1168">
        <v>-815271.9</v>
      </c>
      <c r="K1301" s="1168">
        <v>-1691842.09</v>
      </c>
      <c r="L1301" s="1168">
        <v>-1877060.17</v>
      </c>
      <c r="M1301" s="1168">
        <v>-1416667.79</v>
      </c>
      <c r="N1301" s="1168">
        <v>-1150874.73</v>
      </c>
      <c r="O1301" s="1168">
        <v>-944398.39</v>
      </c>
      <c r="P1301" s="1168">
        <v>-982033.41</v>
      </c>
      <c r="Q1301" s="1168">
        <v>-1495356.89</v>
      </c>
      <c r="R1301" s="1168">
        <v>-1364072.9</v>
      </c>
      <c r="S1301" s="1168">
        <v>-1280401.1399999999</v>
      </c>
      <c r="T1301" s="1168">
        <v>-918273.52</v>
      </c>
      <c r="U1301" s="567"/>
      <c r="V1301" s="567">
        <f t="shared" si="621"/>
        <v>-1218840.9870833335</v>
      </c>
      <c r="W1301" s="1084"/>
      <c r="X1301" s="1085"/>
      <c r="Y1301" s="591">
        <f t="shared" si="643"/>
        <v>0</v>
      </c>
      <c r="Z1301" s="899">
        <f t="shared" si="643"/>
        <v>-918273.52</v>
      </c>
      <c r="AA1301" s="899">
        <f t="shared" si="643"/>
        <v>0</v>
      </c>
      <c r="AB1301" s="1080">
        <f t="shared" si="644"/>
        <v>0</v>
      </c>
      <c r="AC1301" s="1079">
        <f t="shared" si="645"/>
        <v>0</v>
      </c>
      <c r="AD1301" s="899">
        <f t="shared" si="618"/>
        <v>0</v>
      </c>
      <c r="AE1301" s="903">
        <f t="shared" si="655"/>
        <v>0</v>
      </c>
      <c r="AF1301" s="1080">
        <f t="shared" si="656"/>
        <v>0</v>
      </c>
      <c r="AG1301" s="1081">
        <f t="shared" si="622"/>
        <v>0</v>
      </c>
      <c r="AH1301" s="1079">
        <f t="shared" si="637"/>
        <v>0</v>
      </c>
      <c r="AI1301" s="901">
        <f t="shared" si="639"/>
        <v>0</v>
      </c>
      <c r="AJ1301" s="899">
        <f t="shared" si="639"/>
        <v>-1218840.9870833335</v>
      </c>
      <c r="AK1301" s="899">
        <f t="shared" si="639"/>
        <v>0</v>
      </c>
      <c r="AL1301" s="1080">
        <f t="shared" si="646"/>
        <v>0</v>
      </c>
      <c r="AM1301" s="1079">
        <f t="shared" si="647"/>
        <v>0</v>
      </c>
      <c r="AN1301" s="899">
        <f t="shared" si="640"/>
        <v>0</v>
      </c>
      <c r="AO1301" s="899">
        <f t="shared" si="641"/>
        <v>0</v>
      </c>
      <c r="AP1301" s="899">
        <f t="shared" si="649"/>
        <v>0</v>
      </c>
      <c r="AQ1301" s="1081">
        <f t="shared" si="624"/>
        <v>0</v>
      </c>
      <c r="AR1301" s="1079">
        <f t="shared" si="642"/>
        <v>0</v>
      </c>
      <c r="AS1301" s="153"/>
      <c r="AT1301" s="1082"/>
      <c r="AU1301" s="1126"/>
      <c r="AV1301" s="1083" t="str">
        <f t="shared" si="648"/>
        <v>CA</v>
      </c>
      <c r="AW1301" s="1083" t="str">
        <f t="shared" si="648"/>
        <v>CL</v>
      </c>
      <c r="AX1301" s="1083" t="str">
        <f t="shared" si="648"/>
        <v>AIC</v>
      </c>
      <c r="AY1301" s="1083" t="str">
        <f t="shared" si="636"/>
        <v>ERB</v>
      </c>
      <c r="AZ1301" s="1083" t="str">
        <f t="shared" si="636"/>
        <v>GRB</v>
      </c>
      <c r="BA1301" s="1083" t="str">
        <f t="shared" si="636"/>
        <v>Non-Op</v>
      </c>
      <c r="BC1301" s="623"/>
      <c r="BD1301" s="623"/>
      <c r="BF1301" s="623"/>
      <c r="BG1301" s="623"/>
      <c r="BH1301" s="623"/>
      <c r="BI1301" s="623"/>
      <c r="BJ1301" s="623"/>
      <c r="BK1301" s="623"/>
      <c r="BL1301" s="623"/>
      <c r="BN1301" s="634"/>
    </row>
    <row r="1302" spans="1:66" s="638" customFormat="1" ht="12" customHeight="1">
      <c r="A1302" s="643">
        <v>23601013</v>
      </c>
      <c r="B1302" s="644" t="s">
        <v>4485</v>
      </c>
      <c r="C1302" s="634" t="s">
        <v>2478</v>
      </c>
      <c r="D1302" s="635" t="s">
        <v>3099</v>
      </c>
      <c r="E1302" s="635"/>
      <c r="F1302" s="634"/>
      <c r="G1302" s="635"/>
      <c r="H1302" s="1168">
        <v>-169261.95</v>
      </c>
      <c r="I1302" s="1168">
        <v>-99084.71</v>
      </c>
      <c r="J1302" s="1168">
        <v>-140826.76</v>
      </c>
      <c r="K1302" s="1168">
        <v>-152008.79</v>
      </c>
      <c r="L1302" s="1168">
        <v>-238030.06</v>
      </c>
      <c r="M1302" s="1168">
        <v>-110484.24</v>
      </c>
      <c r="N1302" s="1168">
        <v>-202374.84</v>
      </c>
      <c r="O1302" s="1168">
        <v>-190330.73</v>
      </c>
      <c r="P1302" s="1168">
        <v>-188052.06</v>
      </c>
      <c r="Q1302" s="1168">
        <v>-210754.42</v>
      </c>
      <c r="R1302" s="1168">
        <v>-167830.48</v>
      </c>
      <c r="S1302" s="1168">
        <v>-150957.16</v>
      </c>
      <c r="T1302" s="1168">
        <v>17148.16</v>
      </c>
      <c r="U1302" s="567"/>
      <c r="V1302" s="567">
        <f t="shared" si="621"/>
        <v>-160565.92874999999</v>
      </c>
      <c r="W1302" s="1084"/>
      <c r="X1302" s="1085"/>
      <c r="Y1302" s="591">
        <f t="shared" si="643"/>
        <v>0</v>
      </c>
      <c r="Z1302" s="899">
        <f t="shared" si="643"/>
        <v>17148.16</v>
      </c>
      <c r="AA1302" s="899">
        <f t="shared" si="643"/>
        <v>0</v>
      </c>
      <c r="AB1302" s="1080">
        <f t="shared" si="644"/>
        <v>0</v>
      </c>
      <c r="AC1302" s="1079">
        <f t="shared" si="645"/>
        <v>0</v>
      </c>
      <c r="AD1302" s="899">
        <f t="shared" si="618"/>
        <v>0</v>
      </c>
      <c r="AE1302" s="903">
        <f t="shared" si="655"/>
        <v>0</v>
      </c>
      <c r="AF1302" s="1080">
        <f t="shared" si="656"/>
        <v>0</v>
      </c>
      <c r="AG1302" s="1081">
        <f t="shared" si="622"/>
        <v>0</v>
      </c>
      <c r="AH1302" s="1079">
        <f t="shared" si="637"/>
        <v>0</v>
      </c>
      <c r="AI1302" s="901">
        <f t="shared" si="639"/>
        <v>0</v>
      </c>
      <c r="AJ1302" s="899">
        <f t="shared" si="639"/>
        <v>-160565.92874999999</v>
      </c>
      <c r="AK1302" s="899">
        <f t="shared" si="639"/>
        <v>0</v>
      </c>
      <c r="AL1302" s="1080">
        <f t="shared" si="646"/>
        <v>0</v>
      </c>
      <c r="AM1302" s="1079">
        <f t="shared" si="647"/>
        <v>0</v>
      </c>
      <c r="AN1302" s="899">
        <f t="shared" si="640"/>
        <v>0</v>
      </c>
      <c r="AO1302" s="899">
        <f t="shared" si="641"/>
        <v>0</v>
      </c>
      <c r="AP1302" s="899">
        <f t="shared" si="649"/>
        <v>0</v>
      </c>
      <c r="AQ1302" s="1081">
        <f t="shared" si="624"/>
        <v>0</v>
      </c>
      <c r="AR1302" s="1079">
        <f t="shared" si="642"/>
        <v>0</v>
      </c>
      <c r="AS1302" s="153"/>
      <c r="AT1302" s="1082"/>
      <c r="AU1302" s="1126"/>
      <c r="AV1302" s="1083" t="str">
        <f t="shared" si="648"/>
        <v>CA</v>
      </c>
      <c r="AW1302" s="1083" t="str">
        <f t="shared" si="648"/>
        <v>CL</v>
      </c>
      <c r="AX1302" s="1083" t="str">
        <f t="shared" si="648"/>
        <v>AIC</v>
      </c>
      <c r="AY1302" s="1083" t="str">
        <f t="shared" si="636"/>
        <v>ERB</v>
      </c>
      <c r="AZ1302" s="1083" t="str">
        <f t="shared" si="636"/>
        <v>GRB</v>
      </c>
      <c r="BA1302" s="1083" t="str">
        <f t="shared" si="636"/>
        <v>Non-Op</v>
      </c>
      <c r="BC1302" s="623"/>
      <c r="BD1302" s="623"/>
      <c r="BF1302" s="623"/>
      <c r="BG1302" s="623"/>
      <c r="BH1302" s="623"/>
      <c r="BI1302" s="623"/>
      <c r="BJ1302" s="623"/>
      <c r="BK1302" s="623"/>
      <c r="BL1302" s="623"/>
      <c r="BN1302" s="634"/>
    </row>
    <row r="1303" spans="1:66" s="638" customFormat="1" ht="12" customHeight="1">
      <c r="A1303" s="643">
        <v>23601023</v>
      </c>
      <c r="B1303" s="644" t="s">
        <v>4486</v>
      </c>
      <c r="C1303" s="634" t="s">
        <v>2479</v>
      </c>
      <c r="D1303" s="635" t="s">
        <v>3099</v>
      </c>
      <c r="E1303" s="635"/>
      <c r="F1303" s="634"/>
      <c r="G1303" s="635"/>
      <c r="H1303" s="1168">
        <v>-644964.06999999995</v>
      </c>
      <c r="I1303" s="1168">
        <v>-635735.24</v>
      </c>
      <c r="J1303" s="1168">
        <v>-603934.27</v>
      </c>
      <c r="K1303" s="1168">
        <v>-613947.63</v>
      </c>
      <c r="L1303" s="1168">
        <v>-604593.86</v>
      </c>
      <c r="M1303" s="1168">
        <v>-604886.18999999994</v>
      </c>
      <c r="N1303" s="1168">
        <v>-68936.210000000006</v>
      </c>
      <c r="O1303" s="1168">
        <v>-12987.04</v>
      </c>
      <c r="P1303" s="1168">
        <v>-12974.79</v>
      </c>
      <c r="Q1303" s="1168">
        <v>-11709.57</v>
      </c>
      <c r="R1303" s="1168">
        <v>-3409.09</v>
      </c>
      <c r="S1303" s="1168">
        <v>-4690.46</v>
      </c>
      <c r="T1303" s="1168">
        <v>-54826.06</v>
      </c>
      <c r="U1303" s="567"/>
      <c r="V1303" s="567">
        <f t="shared" si="621"/>
        <v>-293974.95124999998</v>
      </c>
      <c r="W1303" s="1084"/>
      <c r="X1303" s="1085"/>
      <c r="Y1303" s="591">
        <f t="shared" si="643"/>
        <v>0</v>
      </c>
      <c r="Z1303" s="899">
        <f t="shared" si="643"/>
        <v>-54826.06</v>
      </c>
      <c r="AA1303" s="899">
        <f t="shared" si="643"/>
        <v>0</v>
      </c>
      <c r="AB1303" s="1080">
        <f t="shared" si="644"/>
        <v>0</v>
      </c>
      <c r="AC1303" s="1079">
        <f t="shared" si="645"/>
        <v>0</v>
      </c>
      <c r="AD1303" s="899">
        <f t="shared" si="618"/>
        <v>0</v>
      </c>
      <c r="AE1303" s="903">
        <f t="shared" si="655"/>
        <v>0</v>
      </c>
      <c r="AF1303" s="1080">
        <f t="shared" si="656"/>
        <v>0</v>
      </c>
      <c r="AG1303" s="1081">
        <f t="shared" si="622"/>
        <v>0</v>
      </c>
      <c r="AH1303" s="1079">
        <f t="shared" si="637"/>
        <v>0</v>
      </c>
      <c r="AI1303" s="901">
        <f t="shared" si="639"/>
        <v>0</v>
      </c>
      <c r="AJ1303" s="899">
        <f t="shared" si="639"/>
        <v>-293974.95124999998</v>
      </c>
      <c r="AK1303" s="899">
        <f t="shared" si="639"/>
        <v>0</v>
      </c>
      <c r="AL1303" s="1080">
        <f t="shared" si="646"/>
        <v>0</v>
      </c>
      <c r="AM1303" s="1079">
        <f t="shared" si="647"/>
        <v>0</v>
      </c>
      <c r="AN1303" s="899">
        <f t="shared" si="640"/>
        <v>0</v>
      </c>
      <c r="AO1303" s="899">
        <f t="shared" si="641"/>
        <v>0</v>
      </c>
      <c r="AP1303" s="899">
        <f t="shared" si="649"/>
        <v>0</v>
      </c>
      <c r="AQ1303" s="1081">
        <f t="shared" si="624"/>
        <v>0</v>
      </c>
      <c r="AR1303" s="1079">
        <f t="shared" si="642"/>
        <v>0</v>
      </c>
      <c r="AS1303" s="153"/>
      <c r="AT1303" s="1082"/>
      <c r="AU1303" s="1126"/>
      <c r="AV1303" s="1083" t="str">
        <f t="shared" si="648"/>
        <v>CA</v>
      </c>
      <c r="AW1303" s="1083" t="str">
        <f t="shared" si="648"/>
        <v>CL</v>
      </c>
      <c r="AX1303" s="1083" t="str">
        <f t="shared" si="648"/>
        <v>AIC</v>
      </c>
      <c r="AY1303" s="1083" t="str">
        <f t="shared" si="636"/>
        <v>ERB</v>
      </c>
      <c r="AZ1303" s="1083" t="str">
        <f t="shared" si="636"/>
        <v>GRB</v>
      </c>
      <c r="BA1303" s="1083" t="str">
        <f t="shared" si="636"/>
        <v>Non-Op</v>
      </c>
      <c r="BC1303" s="623"/>
      <c r="BD1303" s="623"/>
      <c r="BF1303" s="623"/>
      <c r="BG1303" s="623"/>
      <c r="BH1303" s="623"/>
      <c r="BI1303" s="623"/>
      <c r="BJ1303" s="623"/>
      <c r="BK1303" s="623"/>
      <c r="BL1303" s="623"/>
      <c r="BN1303" s="634"/>
    </row>
    <row r="1304" spans="1:66" s="638" customFormat="1" ht="12" customHeight="1">
      <c r="A1304" s="661">
        <v>23601043</v>
      </c>
      <c r="B1304" s="662" t="s">
        <v>4487</v>
      </c>
      <c r="C1304" s="994" t="s">
        <v>2480</v>
      </c>
      <c r="D1304" s="635" t="s">
        <v>3099</v>
      </c>
      <c r="E1304" s="635"/>
      <c r="F1304" s="994"/>
      <c r="G1304" s="635"/>
      <c r="H1304" s="1168">
        <v>-31535.24</v>
      </c>
      <c r="I1304" s="1168">
        <v>-127077.33</v>
      </c>
      <c r="J1304" s="1168">
        <v>-133383.79</v>
      </c>
      <c r="K1304" s="1168">
        <v>-135835.95000000001</v>
      </c>
      <c r="L1304" s="1168">
        <v>-1427.38</v>
      </c>
      <c r="M1304" s="1168">
        <v>-2632.72</v>
      </c>
      <c r="N1304" s="1168">
        <v>-3854.82</v>
      </c>
      <c r="O1304" s="1168">
        <v>-1522.18</v>
      </c>
      <c r="P1304" s="1168">
        <v>-2213.88</v>
      </c>
      <c r="Q1304" s="1168">
        <v>-2413.33</v>
      </c>
      <c r="R1304" s="1168">
        <v>-300.88</v>
      </c>
      <c r="S1304" s="1168">
        <v>-957.95</v>
      </c>
      <c r="T1304" s="1168">
        <v>-1511.57</v>
      </c>
      <c r="U1304" s="567"/>
      <c r="V1304" s="567">
        <f t="shared" si="621"/>
        <v>-35678.63458333334</v>
      </c>
      <c r="W1304" s="1084"/>
      <c r="X1304" s="1085"/>
      <c r="Y1304" s="591">
        <f t="shared" si="643"/>
        <v>0</v>
      </c>
      <c r="Z1304" s="899">
        <f t="shared" si="643"/>
        <v>-1511.57</v>
      </c>
      <c r="AA1304" s="899">
        <f t="shared" si="643"/>
        <v>0</v>
      </c>
      <c r="AB1304" s="1080">
        <f t="shared" si="644"/>
        <v>0</v>
      </c>
      <c r="AC1304" s="1079">
        <f t="shared" si="645"/>
        <v>0</v>
      </c>
      <c r="AD1304" s="899">
        <f t="shared" ref="AD1304:AD1368" si="659">IF($D1304=AD$5,$T1304,IF($D1304=AD$4, $T1304*$AK$1,0))</f>
        <v>0</v>
      </c>
      <c r="AE1304" s="903">
        <f t="shared" si="655"/>
        <v>0</v>
      </c>
      <c r="AF1304" s="1080">
        <f t="shared" si="656"/>
        <v>0</v>
      </c>
      <c r="AG1304" s="1081">
        <f t="shared" si="622"/>
        <v>0</v>
      </c>
      <c r="AH1304" s="1079">
        <f t="shared" si="637"/>
        <v>0</v>
      </c>
      <c r="AI1304" s="901">
        <f t="shared" ref="AI1304:AK1323" si="660">IF($D1304=AI$5,$V1304,0)</f>
        <v>0</v>
      </c>
      <c r="AJ1304" s="899">
        <f t="shared" si="660"/>
        <v>-35678.63458333334</v>
      </c>
      <c r="AK1304" s="899">
        <f t="shared" si="660"/>
        <v>0</v>
      </c>
      <c r="AL1304" s="1080">
        <f t="shared" si="646"/>
        <v>0</v>
      </c>
      <c r="AM1304" s="1079">
        <f t="shared" si="647"/>
        <v>0</v>
      </c>
      <c r="AN1304" s="899">
        <f t="shared" si="640"/>
        <v>0</v>
      </c>
      <c r="AO1304" s="899">
        <f t="shared" si="641"/>
        <v>0</v>
      </c>
      <c r="AP1304" s="899">
        <f t="shared" si="649"/>
        <v>0</v>
      </c>
      <c r="AQ1304" s="1081">
        <f t="shared" si="624"/>
        <v>0</v>
      </c>
      <c r="AR1304" s="1079">
        <f t="shared" si="642"/>
        <v>0</v>
      </c>
      <c r="AS1304" s="153"/>
      <c r="AT1304" s="1082"/>
      <c r="AU1304" s="1126"/>
      <c r="AV1304" s="1083" t="str">
        <f t="shared" si="648"/>
        <v>CA</v>
      </c>
      <c r="AW1304" s="1083" t="str">
        <f t="shared" si="648"/>
        <v>CL</v>
      </c>
      <c r="AX1304" s="1083" t="str">
        <f t="shared" si="648"/>
        <v>AIC</v>
      </c>
      <c r="AY1304" s="1083" t="str">
        <f t="shared" si="636"/>
        <v>ERB</v>
      </c>
      <c r="AZ1304" s="1083" t="str">
        <f t="shared" si="636"/>
        <v>GRB</v>
      </c>
      <c r="BA1304" s="1083" t="str">
        <f t="shared" si="636"/>
        <v>Non-Op</v>
      </c>
      <c r="BC1304" s="623"/>
      <c r="BD1304" s="623"/>
      <c r="BF1304" s="623"/>
      <c r="BG1304" s="623"/>
      <c r="BH1304" s="623"/>
      <c r="BI1304" s="623"/>
      <c r="BJ1304" s="623"/>
      <c r="BK1304" s="623"/>
      <c r="BL1304" s="623"/>
      <c r="BN1304" s="634"/>
    </row>
    <row r="1305" spans="1:66" s="638" customFormat="1" ht="12" customHeight="1">
      <c r="A1305" s="661">
        <v>23700363</v>
      </c>
      <c r="B1305" s="662" t="s">
        <v>4488</v>
      </c>
      <c r="C1305" s="994" t="s">
        <v>2481</v>
      </c>
      <c r="D1305" s="635" t="s">
        <v>3099</v>
      </c>
      <c r="E1305" s="635"/>
      <c r="F1305" s="994"/>
      <c r="G1305" s="635"/>
      <c r="H1305" s="1168">
        <v>-44687.5</v>
      </c>
      <c r="I1305" s="1168">
        <v>-134062.5</v>
      </c>
      <c r="J1305" s="1168">
        <v>-223437.5</v>
      </c>
      <c r="K1305" s="1168">
        <v>-312812.5</v>
      </c>
      <c r="L1305" s="1168">
        <v>-402187.5</v>
      </c>
      <c r="M1305" s="1168">
        <v>-491562.5</v>
      </c>
      <c r="N1305" s="1168">
        <v>-44687.5</v>
      </c>
      <c r="O1305" s="1168">
        <v>-134062.5</v>
      </c>
      <c r="P1305" s="1168">
        <v>-223437.5</v>
      </c>
      <c r="Q1305" s="1168">
        <v>-312812.5</v>
      </c>
      <c r="R1305" s="1168">
        <v>-402187.5</v>
      </c>
      <c r="S1305" s="1168">
        <v>-491562.5</v>
      </c>
      <c r="T1305" s="1168">
        <v>-44687.5</v>
      </c>
      <c r="U1305" s="567"/>
      <c r="V1305" s="567">
        <f t="shared" si="621"/>
        <v>-268125</v>
      </c>
      <c r="W1305" s="1084"/>
      <c r="X1305" s="1085"/>
      <c r="Y1305" s="591">
        <f t="shared" si="643"/>
        <v>0</v>
      </c>
      <c r="Z1305" s="899">
        <f t="shared" si="643"/>
        <v>-44687.5</v>
      </c>
      <c r="AA1305" s="899">
        <f t="shared" si="643"/>
        <v>0</v>
      </c>
      <c r="AB1305" s="1080">
        <f t="shared" si="644"/>
        <v>0</v>
      </c>
      <c r="AC1305" s="1079">
        <f t="shared" si="645"/>
        <v>0</v>
      </c>
      <c r="AD1305" s="899">
        <f t="shared" si="659"/>
        <v>0</v>
      </c>
      <c r="AE1305" s="903">
        <f t="shared" si="655"/>
        <v>0</v>
      </c>
      <c r="AF1305" s="1080">
        <f t="shared" si="656"/>
        <v>0</v>
      </c>
      <c r="AG1305" s="1081">
        <f t="shared" si="622"/>
        <v>0</v>
      </c>
      <c r="AH1305" s="1079">
        <f t="shared" si="637"/>
        <v>0</v>
      </c>
      <c r="AI1305" s="901">
        <f t="shared" si="660"/>
        <v>0</v>
      </c>
      <c r="AJ1305" s="899">
        <f t="shared" si="660"/>
        <v>-268125</v>
      </c>
      <c r="AK1305" s="899">
        <f t="shared" si="660"/>
        <v>0</v>
      </c>
      <c r="AL1305" s="1080">
        <f t="shared" si="646"/>
        <v>0</v>
      </c>
      <c r="AM1305" s="1079">
        <f t="shared" si="647"/>
        <v>0</v>
      </c>
      <c r="AN1305" s="899">
        <f t="shared" si="640"/>
        <v>0</v>
      </c>
      <c r="AO1305" s="899">
        <f t="shared" si="641"/>
        <v>0</v>
      </c>
      <c r="AP1305" s="899">
        <f t="shared" si="649"/>
        <v>0</v>
      </c>
      <c r="AQ1305" s="1081">
        <f t="shared" si="624"/>
        <v>0</v>
      </c>
      <c r="AR1305" s="1079">
        <f t="shared" si="642"/>
        <v>0</v>
      </c>
      <c r="AS1305" s="153"/>
      <c r="AT1305" s="1082"/>
      <c r="AU1305" s="1126"/>
      <c r="AV1305" s="1083" t="str">
        <f t="shared" si="648"/>
        <v>CA</v>
      </c>
      <c r="AW1305" s="1083" t="str">
        <f t="shared" si="648"/>
        <v>CL</v>
      </c>
      <c r="AX1305" s="1083" t="str">
        <f t="shared" si="648"/>
        <v>AIC</v>
      </c>
      <c r="AY1305" s="1083" t="str">
        <f t="shared" si="636"/>
        <v>ERB</v>
      </c>
      <c r="AZ1305" s="1083" t="str">
        <f t="shared" si="636"/>
        <v>GRB</v>
      </c>
      <c r="BA1305" s="1083" t="str">
        <f t="shared" si="636"/>
        <v>Non-Op</v>
      </c>
      <c r="BC1305" s="623"/>
      <c r="BD1305" s="623"/>
      <c r="BF1305" s="623"/>
      <c r="BG1305" s="623"/>
      <c r="BH1305" s="623"/>
      <c r="BI1305" s="623"/>
      <c r="BJ1305" s="623"/>
      <c r="BK1305" s="623"/>
      <c r="BL1305" s="623"/>
      <c r="BN1305" s="634"/>
    </row>
    <row r="1306" spans="1:66" s="638" customFormat="1" ht="12" customHeight="1">
      <c r="A1306" s="661">
        <v>23700383</v>
      </c>
      <c r="B1306" s="662" t="s">
        <v>4489</v>
      </c>
      <c r="C1306" s="996" t="s">
        <v>2482</v>
      </c>
      <c r="D1306" s="635" t="s">
        <v>3099</v>
      </c>
      <c r="E1306" s="635"/>
      <c r="F1306" s="996"/>
      <c r="G1306" s="635"/>
      <c r="H1306" s="1168">
        <v>-6000</v>
      </c>
      <c r="I1306" s="1168">
        <v>-18000</v>
      </c>
      <c r="J1306" s="1168">
        <v>-30000</v>
      </c>
      <c r="K1306" s="1168">
        <v>-42000</v>
      </c>
      <c r="L1306" s="1168">
        <v>-54000</v>
      </c>
      <c r="M1306" s="1168">
        <v>-66000</v>
      </c>
      <c r="N1306" s="1168">
        <v>-6000</v>
      </c>
      <c r="O1306" s="1168">
        <v>-18000</v>
      </c>
      <c r="P1306" s="1168">
        <v>-30000</v>
      </c>
      <c r="Q1306" s="1168">
        <v>-42000</v>
      </c>
      <c r="R1306" s="1168">
        <v>-54000</v>
      </c>
      <c r="S1306" s="1168">
        <v>-66000</v>
      </c>
      <c r="T1306" s="1168">
        <v>-6000</v>
      </c>
      <c r="U1306" s="567"/>
      <c r="V1306" s="567">
        <f t="shared" si="621"/>
        <v>-36000</v>
      </c>
      <c r="W1306" s="1084"/>
      <c r="X1306" s="1085"/>
      <c r="Y1306" s="591">
        <f t="shared" si="643"/>
        <v>0</v>
      </c>
      <c r="Z1306" s="899">
        <f t="shared" si="643"/>
        <v>-6000</v>
      </c>
      <c r="AA1306" s="899">
        <f t="shared" si="643"/>
        <v>0</v>
      </c>
      <c r="AB1306" s="1080">
        <f t="shared" si="644"/>
        <v>0</v>
      </c>
      <c r="AC1306" s="1079">
        <f t="shared" si="645"/>
        <v>0</v>
      </c>
      <c r="AD1306" s="899">
        <f t="shared" si="659"/>
        <v>0</v>
      </c>
      <c r="AE1306" s="903">
        <f t="shared" si="655"/>
        <v>0</v>
      </c>
      <c r="AF1306" s="1080">
        <f t="shared" si="656"/>
        <v>0</v>
      </c>
      <c r="AG1306" s="1081">
        <f t="shared" si="622"/>
        <v>0</v>
      </c>
      <c r="AH1306" s="1079">
        <f t="shared" si="637"/>
        <v>0</v>
      </c>
      <c r="AI1306" s="901">
        <f t="shared" si="660"/>
        <v>0</v>
      </c>
      <c r="AJ1306" s="899">
        <f t="shared" si="660"/>
        <v>-36000</v>
      </c>
      <c r="AK1306" s="899">
        <f t="shared" si="660"/>
        <v>0</v>
      </c>
      <c r="AL1306" s="1080">
        <f t="shared" si="646"/>
        <v>0</v>
      </c>
      <c r="AM1306" s="1079">
        <f t="shared" si="647"/>
        <v>0</v>
      </c>
      <c r="AN1306" s="899">
        <f t="shared" si="640"/>
        <v>0</v>
      </c>
      <c r="AO1306" s="899">
        <f t="shared" si="641"/>
        <v>0</v>
      </c>
      <c r="AP1306" s="899">
        <f t="shared" si="649"/>
        <v>0</v>
      </c>
      <c r="AQ1306" s="1081">
        <f t="shared" si="624"/>
        <v>0</v>
      </c>
      <c r="AR1306" s="1079">
        <f t="shared" si="642"/>
        <v>0</v>
      </c>
      <c r="AS1306" s="153"/>
      <c r="AT1306" s="1082"/>
      <c r="AU1306" s="1126"/>
      <c r="AV1306" s="1083" t="str">
        <f t="shared" si="648"/>
        <v>CA</v>
      </c>
      <c r="AW1306" s="1083" t="str">
        <f t="shared" si="648"/>
        <v>CL</v>
      </c>
      <c r="AX1306" s="1083" t="str">
        <f t="shared" si="648"/>
        <v>AIC</v>
      </c>
      <c r="AY1306" s="1083" t="str">
        <f t="shared" si="636"/>
        <v>ERB</v>
      </c>
      <c r="AZ1306" s="1083" t="str">
        <f t="shared" si="636"/>
        <v>GRB</v>
      </c>
      <c r="BA1306" s="1083" t="str">
        <f t="shared" si="636"/>
        <v>Non-Op</v>
      </c>
      <c r="BC1306" s="623"/>
      <c r="BD1306" s="623"/>
      <c r="BF1306" s="623"/>
      <c r="BG1306" s="623"/>
      <c r="BH1306" s="623"/>
      <c r="BI1306" s="623"/>
      <c r="BJ1306" s="623"/>
      <c r="BK1306" s="623"/>
      <c r="BL1306" s="623"/>
      <c r="BN1306" s="634"/>
    </row>
    <row r="1307" spans="1:66" s="638" customFormat="1" ht="12" customHeight="1">
      <c r="A1307" s="595">
        <v>23700713</v>
      </c>
      <c r="B1307" s="596" t="s">
        <v>4490</v>
      </c>
      <c r="C1307" s="586" t="s">
        <v>2483</v>
      </c>
      <c r="D1307" s="635" t="s">
        <v>3099</v>
      </c>
      <c r="E1307" s="635"/>
      <c r="F1307" s="580"/>
      <c r="G1307" s="635"/>
      <c r="H1307" s="1168">
        <v>0</v>
      </c>
      <c r="I1307" s="1168">
        <v>0</v>
      </c>
      <c r="J1307" s="1168">
        <v>0</v>
      </c>
      <c r="K1307" s="1168">
        <v>0</v>
      </c>
      <c r="L1307" s="1168">
        <v>0</v>
      </c>
      <c r="M1307" s="1168">
        <v>0</v>
      </c>
      <c r="N1307" s="1168">
        <v>0</v>
      </c>
      <c r="O1307" s="1168">
        <v>0</v>
      </c>
      <c r="P1307" s="1168">
        <v>0</v>
      </c>
      <c r="Q1307" s="1168">
        <v>0</v>
      </c>
      <c r="R1307" s="1168">
        <v>0</v>
      </c>
      <c r="S1307" s="1168">
        <v>0</v>
      </c>
      <c r="T1307" s="1168">
        <v>0</v>
      </c>
      <c r="U1307" s="567"/>
      <c r="V1307" s="567">
        <f t="shared" si="621"/>
        <v>0</v>
      </c>
      <c r="W1307" s="1084"/>
      <c r="X1307" s="1085"/>
      <c r="Y1307" s="591">
        <f t="shared" si="643"/>
        <v>0</v>
      </c>
      <c r="Z1307" s="899">
        <f t="shared" si="643"/>
        <v>0</v>
      </c>
      <c r="AA1307" s="899">
        <f t="shared" si="643"/>
        <v>0</v>
      </c>
      <c r="AB1307" s="1080">
        <f t="shared" si="644"/>
        <v>0</v>
      </c>
      <c r="AC1307" s="1079">
        <f t="shared" si="645"/>
        <v>0</v>
      </c>
      <c r="AD1307" s="899">
        <f t="shared" si="659"/>
        <v>0</v>
      </c>
      <c r="AE1307" s="903">
        <f t="shared" si="655"/>
        <v>0</v>
      </c>
      <c r="AF1307" s="1080">
        <f t="shared" si="656"/>
        <v>0</v>
      </c>
      <c r="AG1307" s="1081">
        <f t="shared" si="622"/>
        <v>0</v>
      </c>
      <c r="AH1307" s="1079">
        <f t="shared" si="637"/>
        <v>0</v>
      </c>
      <c r="AI1307" s="901">
        <f t="shared" si="660"/>
        <v>0</v>
      </c>
      <c r="AJ1307" s="899">
        <f t="shared" si="660"/>
        <v>0</v>
      </c>
      <c r="AK1307" s="899">
        <f t="shared" si="660"/>
        <v>0</v>
      </c>
      <c r="AL1307" s="1080">
        <f t="shared" si="646"/>
        <v>0</v>
      </c>
      <c r="AM1307" s="1079">
        <f t="shared" si="647"/>
        <v>0</v>
      </c>
      <c r="AN1307" s="899">
        <f t="shared" si="640"/>
        <v>0</v>
      </c>
      <c r="AO1307" s="899">
        <f t="shared" si="641"/>
        <v>0</v>
      </c>
      <c r="AP1307" s="899">
        <f t="shared" si="649"/>
        <v>0</v>
      </c>
      <c r="AQ1307" s="1081">
        <f t="shared" si="624"/>
        <v>0</v>
      </c>
      <c r="AR1307" s="1079">
        <f t="shared" si="642"/>
        <v>0</v>
      </c>
      <c r="AS1307" s="153"/>
      <c r="AT1307" s="1082"/>
      <c r="AU1307" s="1126"/>
      <c r="AV1307" s="1083" t="str">
        <f t="shared" si="648"/>
        <v>CA</v>
      </c>
      <c r="AW1307" s="1083" t="str">
        <f t="shared" si="648"/>
        <v>CL</v>
      </c>
      <c r="AX1307" s="1083" t="str">
        <f t="shared" si="648"/>
        <v>AIC</v>
      </c>
      <c r="AY1307" s="1083" t="str">
        <f t="shared" si="636"/>
        <v>ERB</v>
      </c>
      <c r="AZ1307" s="1083" t="str">
        <f t="shared" si="636"/>
        <v>GRB</v>
      </c>
      <c r="BA1307" s="1083" t="str">
        <f t="shared" si="636"/>
        <v>Non-Op</v>
      </c>
      <c r="BC1307" s="623"/>
      <c r="BD1307" s="623"/>
      <c r="BF1307" s="623"/>
      <c r="BG1307" s="623"/>
      <c r="BH1307" s="623"/>
      <c r="BI1307" s="623"/>
      <c r="BJ1307" s="623"/>
      <c r="BK1307" s="623"/>
      <c r="BL1307" s="623"/>
      <c r="BN1307" s="634"/>
    </row>
    <row r="1308" spans="1:66" s="638" customFormat="1" ht="12" customHeight="1">
      <c r="A1308" s="643">
        <v>23700813</v>
      </c>
      <c r="B1308" s="644" t="s">
        <v>4491</v>
      </c>
      <c r="C1308" s="634" t="s">
        <v>2484</v>
      </c>
      <c r="D1308" s="635" t="s">
        <v>3099</v>
      </c>
      <c r="E1308" s="635"/>
      <c r="F1308" s="634"/>
      <c r="G1308" s="635"/>
      <c r="H1308" s="1168">
        <v>-1458332.96</v>
      </c>
      <c r="I1308" s="1168">
        <v>-2041666.29</v>
      </c>
      <c r="J1308" s="1168">
        <v>-2624999.62</v>
      </c>
      <c r="K1308" s="1168">
        <v>-3208332.95</v>
      </c>
      <c r="L1308" s="1168">
        <v>-291666.28000000003</v>
      </c>
      <c r="M1308" s="1168">
        <v>-874999.61</v>
      </c>
      <c r="N1308" s="1168">
        <v>-1458332.94</v>
      </c>
      <c r="O1308" s="1168">
        <v>-2041666.27</v>
      </c>
      <c r="P1308" s="1168">
        <v>-2624999.6</v>
      </c>
      <c r="Q1308" s="1168">
        <v>-3208332.93</v>
      </c>
      <c r="R1308" s="1168">
        <v>-291666.26</v>
      </c>
      <c r="S1308" s="1168">
        <v>-874999.59</v>
      </c>
      <c r="T1308" s="1168">
        <v>-1458332.92</v>
      </c>
      <c r="U1308" s="567"/>
      <c r="V1308" s="567">
        <f t="shared" si="621"/>
        <v>-1749999.6066666667</v>
      </c>
      <c r="W1308" s="1084"/>
      <c r="X1308" s="1085"/>
      <c r="Y1308" s="591">
        <f t="shared" si="643"/>
        <v>0</v>
      </c>
      <c r="Z1308" s="899">
        <f t="shared" si="643"/>
        <v>-1458332.92</v>
      </c>
      <c r="AA1308" s="899">
        <f t="shared" si="643"/>
        <v>0</v>
      </c>
      <c r="AB1308" s="1080">
        <f t="shared" si="644"/>
        <v>0</v>
      </c>
      <c r="AC1308" s="1079">
        <f t="shared" si="645"/>
        <v>0</v>
      </c>
      <c r="AD1308" s="899">
        <f t="shared" si="659"/>
        <v>0</v>
      </c>
      <c r="AE1308" s="903">
        <f t="shared" si="655"/>
        <v>0</v>
      </c>
      <c r="AF1308" s="1080">
        <f t="shared" si="656"/>
        <v>0</v>
      </c>
      <c r="AG1308" s="1081">
        <f t="shared" si="622"/>
        <v>0</v>
      </c>
      <c r="AH1308" s="1079">
        <f t="shared" si="637"/>
        <v>0</v>
      </c>
      <c r="AI1308" s="901">
        <f t="shared" si="660"/>
        <v>0</v>
      </c>
      <c r="AJ1308" s="899">
        <f t="shared" si="660"/>
        <v>-1749999.6066666667</v>
      </c>
      <c r="AK1308" s="899">
        <f t="shared" si="660"/>
        <v>0</v>
      </c>
      <c r="AL1308" s="1080">
        <f t="shared" si="646"/>
        <v>0</v>
      </c>
      <c r="AM1308" s="1079">
        <f t="shared" si="647"/>
        <v>0</v>
      </c>
      <c r="AN1308" s="899">
        <f t="shared" si="640"/>
        <v>0</v>
      </c>
      <c r="AO1308" s="899">
        <f t="shared" si="641"/>
        <v>0</v>
      </c>
      <c r="AP1308" s="899">
        <f t="shared" si="649"/>
        <v>0</v>
      </c>
      <c r="AQ1308" s="1081">
        <f t="shared" si="624"/>
        <v>0</v>
      </c>
      <c r="AR1308" s="1079">
        <f t="shared" si="642"/>
        <v>0</v>
      </c>
      <c r="AS1308" s="153"/>
      <c r="AT1308" s="1082"/>
      <c r="AU1308" s="1126"/>
      <c r="AV1308" s="1083" t="str">
        <f t="shared" si="648"/>
        <v>CA</v>
      </c>
      <c r="AW1308" s="1083" t="str">
        <f t="shared" si="648"/>
        <v>CL</v>
      </c>
      <c r="AX1308" s="1083" t="str">
        <f t="shared" si="648"/>
        <v>AIC</v>
      </c>
      <c r="AY1308" s="1083" t="str">
        <f t="shared" si="636"/>
        <v>ERB</v>
      </c>
      <c r="AZ1308" s="1083" t="str">
        <f t="shared" si="636"/>
        <v>GRB</v>
      </c>
      <c r="BA1308" s="1083" t="str">
        <f t="shared" si="636"/>
        <v>Non-Op</v>
      </c>
      <c r="BC1308" s="623"/>
      <c r="BD1308" s="623"/>
      <c r="BF1308" s="623"/>
      <c r="BG1308" s="623"/>
      <c r="BH1308" s="623"/>
      <c r="BI1308" s="623"/>
      <c r="BJ1308" s="623"/>
      <c r="BK1308" s="623"/>
      <c r="BL1308" s="623"/>
      <c r="BN1308" s="634"/>
    </row>
    <row r="1309" spans="1:66" s="638" customFormat="1" ht="12" customHeight="1">
      <c r="A1309" s="645">
        <v>23700823</v>
      </c>
      <c r="B1309" s="646" t="s">
        <v>4492</v>
      </c>
      <c r="C1309" s="647" t="s">
        <v>2485</v>
      </c>
      <c r="D1309" s="648" t="s">
        <v>3099</v>
      </c>
      <c r="E1309" s="648"/>
      <c r="F1309" s="647"/>
      <c r="G1309" s="648"/>
      <c r="H1309" s="1168">
        <v>0</v>
      </c>
      <c r="I1309" s="1168">
        <v>0</v>
      </c>
      <c r="J1309" s="1168">
        <v>0</v>
      </c>
      <c r="K1309" s="1168">
        <v>0</v>
      </c>
      <c r="L1309" s="1168">
        <v>0</v>
      </c>
      <c r="M1309" s="1168">
        <v>0</v>
      </c>
      <c r="N1309" s="1168">
        <v>0</v>
      </c>
      <c r="O1309" s="1168">
        <v>0</v>
      </c>
      <c r="P1309" s="1168">
        <v>0</v>
      </c>
      <c r="Q1309" s="1168">
        <v>0</v>
      </c>
      <c r="R1309" s="1168">
        <v>0</v>
      </c>
      <c r="S1309" s="1168">
        <v>0</v>
      </c>
      <c r="T1309" s="1168">
        <v>0</v>
      </c>
      <c r="U1309" s="569"/>
      <c r="V1309" s="567">
        <f t="shared" si="621"/>
        <v>0</v>
      </c>
      <c r="W1309" s="1084"/>
      <c r="X1309" s="1085"/>
      <c r="Y1309" s="591">
        <f t="shared" ref="Y1309:AA1328" si="661">IF($D1309=Y$5,$T1309,0)</f>
        <v>0</v>
      </c>
      <c r="Z1309" s="899">
        <f t="shared" si="661"/>
        <v>0</v>
      </c>
      <c r="AA1309" s="899">
        <f t="shared" si="661"/>
        <v>0</v>
      </c>
      <c r="AB1309" s="1080">
        <f t="shared" si="644"/>
        <v>0</v>
      </c>
      <c r="AC1309" s="1079">
        <f t="shared" si="645"/>
        <v>0</v>
      </c>
      <c r="AD1309" s="899">
        <f t="shared" si="659"/>
        <v>0</v>
      </c>
      <c r="AE1309" s="903">
        <f t="shared" si="655"/>
        <v>0</v>
      </c>
      <c r="AF1309" s="1080">
        <f t="shared" si="656"/>
        <v>0</v>
      </c>
      <c r="AG1309" s="1081">
        <f t="shared" si="622"/>
        <v>0</v>
      </c>
      <c r="AH1309" s="1079">
        <f t="shared" si="637"/>
        <v>0</v>
      </c>
      <c r="AI1309" s="901">
        <f t="shared" si="660"/>
        <v>0</v>
      </c>
      <c r="AJ1309" s="899">
        <f t="shared" si="660"/>
        <v>0</v>
      </c>
      <c r="AK1309" s="899">
        <f t="shared" si="660"/>
        <v>0</v>
      </c>
      <c r="AL1309" s="1080">
        <f t="shared" si="646"/>
        <v>0</v>
      </c>
      <c r="AM1309" s="1079">
        <f t="shared" si="647"/>
        <v>0</v>
      </c>
      <c r="AN1309" s="899">
        <f t="shared" si="640"/>
        <v>0</v>
      </c>
      <c r="AO1309" s="899">
        <f t="shared" si="641"/>
        <v>0</v>
      </c>
      <c r="AP1309" s="899">
        <f t="shared" si="649"/>
        <v>0</v>
      </c>
      <c r="AQ1309" s="1081">
        <f t="shared" si="624"/>
        <v>0</v>
      </c>
      <c r="AR1309" s="1079">
        <f t="shared" si="642"/>
        <v>0</v>
      </c>
      <c r="AS1309" s="153"/>
      <c r="AT1309" s="1082"/>
      <c r="AU1309" s="1126"/>
      <c r="AV1309" s="1083" t="str">
        <f t="shared" si="648"/>
        <v>CA</v>
      </c>
      <c r="AW1309" s="1083" t="str">
        <f t="shared" si="648"/>
        <v>CL</v>
      </c>
      <c r="AX1309" s="1083" t="str">
        <f t="shared" si="648"/>
        <v>AIC</v>
      </c>
      <c r="AY1309" s="1083" t="str">
        <f t="shared" si="636"/>
        <v>ERB</v>
      </c>
      <c r="AZ1309" s="1083" t="str">
        <f t="shared" si="636"/>
        <v>GRB</v>
      </c>
      <c r="BA1309" s="1083" t="str">
        <f t="shared" si="636"/>
        <v>Non-Op</v>
      </c>
      <c r="BC1309" s="623"/>
      <c r="BD1309" s="623"/>
      <c r="BF1309" s="623"/>
      <c r="BG1309" s="623"/>
      <c r="BH1309" s="623"/>
      <c r="BI1309" s="623"/>
      <c r="BJ1309" s="623"/>
      <c r="BK1309" s="623"/>
      <c r="BL1309" s="623"/>
      <c r="BN1309" s="634"/>
    </row>
    <row r="1310" spans="1:66" s="638" customFormat="1" ht="12" customHeight="1">
      <c r="A1310" s="643">
        <v>23700841</v>
      </c>
      <c r="B1310" s="644" t="s">
        <v>4493</v>
      </c>
      <c r="C1310" s="634" t="s">
        <v>2486</v>
      </c>
      <c r="D1310" s="635" t="s">
        <v>3099</v>
      </c>
      <c r="E1310" s="635"/>
      <c r="F1310" s="634"/>
      <c r="G1310" s="635"/>
      <c r="H1310" s="1168">
        <v>-404326.64</v>
      </c>
      <c r="I1310" s="1168">
        <v>-404227.19</v>
      </c>
      <c r="J1310" s="1168">
        <v>-404227.19</v>
      </c>
      <c r="K1310" s="1168">
        <v>-470472.85</v>
      </c>
      <c r="L1310" s="1168">
        <v>-469969.97</v>
      </c>
      <c r="M1310" s="1168">
        <v>-469744.39</v>
      </c>
      <c r="N1310" s="1168">
        <v>-534152.77</v>
      </c>
      <c r="O1310" s="1168">
        <v>-530015.03</v>
      </c>
      <c r="P1310" s="1168">
        <v>-530015.03</v>
      </c>
      <c r="Q1310" s="1168">
        <v>-526683.97</v>
      </c>
      <c r="R1310" s="1168">
        <v>-518231.03</v>
      </c>
      <c r="S1310" s="1168">
        <v>-510119.27</v>
      </c>
      <c r="T1310" s="1168">
        <v>-514311.24</v>
      </c>
      <c r="U1310" s="567"/>
      <c r="V1310" s="567">
        <f t="shared" si="621"/>
        <v>-485598.1358333333</v>
      </c>
      <c r="W1310" s="1084"/>
      <c r="X1310" s="1085"/>
      <c r="Y1310" s="591">
        <f t="shared" si="661"/>
        <v>0</v>
      </c>
      <c r="Z1310" s="899">
        <f t="shared" si="661"/>
        <v>-514311.24</v>
      </c>
      <c r="AA1310" s="899">
        <f t="shared" si="661"/>
        <v>0</v>
      </c>
      <c r="AB1310" s="1080">
        <f t="shared" si="644"/>
        <v>0</v>
      </c>
      <c r="AC1310" s="1079">
        <f t="shared" si="645"/>
        <v>0</v>
      </c>
      <c r="AD1310" s="899">
        <f t="shared" si="659"/>
        <v>0</v>
      </c>
      <c r="AE1310" s="903">
        <f t="shared" si="655"/>
        <v>0</v>
      </c>
      <c r="AF1310" s="1080">
        <f t="shared" si="656"/>
        <v>0</v>
      </c>
      <c r="AG1310" s="1081">
        <f t="shared" si="622"/>
        <v>0</v>
      </c>
      <c r="AH1310" s="1079">
        <f t="shared" si="637"/>
        <v>0</v>
      </c>
      <c r="AI1310" s="901">
        <f t="shared" si="660"/>
        <v>0</v>
      </c>
      <c r="AJ1310" s="899">
        <f t="shared" si="660"/>
        <v>-485598.1358333333</v>
      </c>
      <c r="AK1310" s="899">
        <f t="shared" si="660"/>
        <v>0</v>
      </c>
      <c r="AL1310" s="1080">
        <f t="shared" si="646"/>
        <v>0</v>
      </c>
      <c r="AM1310" s="1079">
        <f t="shared" si="647"/>
        <v>0</v>
      </c>
      <c r="AN1310" s="899">
        <f t="shared" si="640"/>
        <v>0</v>
      </c>
      <c r="AO1310" s="899">
        <f t="shared" si="641"/>
        <v>0</v>
      </c>
      <c r="AP1310" s="899">
        <f t="shared" si="649"/>
        <v>0</v>
      </c>
      <c r="AQ1310" s="1081">
        <f t="shared" si="624"/>
        <v>0</v>
      </c>
      <c r="AR1310" s="1079">
        <f t="shared" si="642"/>
        <v>0</v>
      </c>
      <c r="AS1310" s="153"/>
      <c r="AT1310" s="1082"/>
      <c r="AU1310" s="1126"/>
      <c r="AV1310" s="1083" t="str">
        <f t="shared" si="648"/>
        <v>CA</v>
      </c>
      <c r="AW1310" s="1083" t="str">
        <f t="shared" si="648"/>
        <v>CL</v>
      </c>
      <c r="AX1310" s="1083" t="str">
        <f t="shared" si="648"/>
        <v>AIC</v>
      </c>
      <c r="AY1310" s="1083" t="str">
        <f t="shared" si="636"/>
        <v>ERB</v>
      </c>
      <c r="AZ1310" s="1083" t="str">
        <f t="shared" si="636"/>
        <v>GRB</v>
      </c>
      <c r="BA1310" s="1083" t="str">
        <f t="shared" si="636"/>
        <v>Non-Op</v>
      </c>
      <c r="BC1310" s="623"/>
      <c r="BD1310" s="623"/>
      <c r="BF1310" s="623"/>
      <c r="BG1310" s="623"/>
      <c r="BH1310" s="623"/>
      <c r="BI1310" s="623"/>
      <c r="BJ1310" s="623"/>
      <c r="BK1310" s="623"/>
      <c r="BL1310" s="623"/>
      <c r="BN1310" s="634"/>
    </row>
    <row r="1311" spans="1:66" s="638" customFormat="1" ht="12" customHeight="1">
      <c r="A1311" s="643">
        <v>23700873</v>
      </c>
      <c r="B1311" s="644" t="s">
        <v>4494</v>
      </c>
      <c r="C1311" s="634" t="s">
        <v>2487</v>
      </c>
      <c r="D1311" s="635" t="s">
        <v>3099</v>
      </c>
      <c r="E1311" s="635"/>
      <c r="F1311" s="634"/>
      <c r="G1311" s="635"/>
      <c r="H1311" s="1168">
        <v>-6142500</v>
      </c>
      <c r="I1311" s="1168">
        <v>-7897500</v>
      </c>
      <c r="J1311" s="1168">
        <v>-9652500</v>
      </c>
      <c r="K1311" s="1168">
        <v>-877500</v>
      </c>
      <c r="L1311" s="1168">
        <v>-2632500</v>
      </c>
      <c r="M1311" s="1168">
        <v>-4387500</v>
      </c>
      <c r="N1311" s="1168">
        <v>-6142500</v>
      </c>
      <c r="O1311" s="1168">
        <v>-7897500</v>
      </c>
      <c r="P1311" s="1168">
        <v>-9652500</v>
      </c>
      <c r="Q1311" s="1168">
        <v>-877500</v>
      </c>
      <c r="R1311" s="1168">
        <v>-2632500</v>
      </c>
      <c r="S1311" s="1168">
        <v>-4387500</v>
      </c>
      <c r="T1311" s="1168">
        <v>-6142500</v>
      </c>
      <c r="U1311" s="567"/>
      <c r="V1311" s="567">
        <f t="shared" si="621"/>
        <v>-5265000</v>
      </c>
      <c r="W1311" s="1084"/>
      <c r="X1311" s="1085"/>
      <c r="Y1311" s="591">
        <f t="shared" si="661"/>
        <v>0</v>
      </c>
      <c r="Z1311" s="899">
        <f t="shared" si="661"/>
        <v>-6142500</v>
      </c>
      <c r="AA1311" s="899">
        <f t="shared" si="661"/>
        <v>0</v>
      </c>
      <c r="AB1311" s="1080">
        <f t="shared" si="644"/>
        <v>0</v>
      </c>
      <c r="AC1311" s="1079">
        <f t="shared" si="645"/>
        <v>0</v>
      </c>
      <c r="AD1311" s="899">
        <f t="shared" si="659"/>
        <v>0</v>
      </c>
      <c r="AE1311" s="903">
        <f t="shared" si="655"/>
        <v>0</v>
      </c>
      <c r="AF1311" s="1080">
        <f t="shared" si="656"/>
        <v>0</v>
      </c>
      <c r="AG1311" s="1081">
        <f t="shared" si="622"/>
        <v>0</v>
      </c>
      <c r="AH1311" s="1079">
        <f t="shared" si="637"/>
        <v>0</v>
      </c>
      <c r="AI1311" s="901">
        <f t="shared" si="660"/>
        <v>0</v>
      </c>
      <c r="AJ1311" s="899">
        <f t="shared" si="660"/>
        <v>-5265000</v>
      </c>
      <c r="AK1311" s="899">
        <f t="shared" si="660"/>
        <v>0</v>
      </c>
      <c r="AL1311" s="1080">
        <f t="shared" si="646"/>
        <v>0</v>
      </c>
      <c r="AM1311" s="1079">
        <f t="shared" si="647"/>
        <v>0</v>
      </c>
      <c r="AN1311" s="899">
        <f t="shared" si="640"/>
        <v>0</v>
      </c>
      <c r="AO1311" s="899">
        <f t="shared" si="641"/>
        <v>0</v>
      </c>
      <c r="AP1311" s="899">
        <f t="shared" si="649"/>
        <v>0</v>
      </c>
      <c r="AQ1311" s="1081">
        <f t="shared" si="624"/>
        <v>0</v>
      </c>
      <c r="AR1311" s="1079">
        <f t="shared" si="642"/>
        <v>0</v>
      </c>
      <c r="AS1311" s="153"/>
      <c r="AT1311" s="1082"/>
      <c r="AU1311" s="1126"/>
      <c r="AV1311" s="1083" t="str">
        <f t="shared" si="648"/>
        <v>CA</v>
      </c>
      <c r="AW1311" s="1083" t="str">
        <f t="shared" si="648"/>
        <v>CL</v>
      </c>
      <c r="AX1311" s="1083" t="str">
        <f t="shared" si="648"/>
        <v>AIC</v>
      </c>
      <c r="AY1311" s="1083" t="str">
        <f t="shared" si="636"/>
        <v>ERB</v>
      </c>
      <c r="AZ1311" s="1083" t="str">
        <f t="shared" si="636"/>
        <v>GRB</v>
      </c>
      <c r="BA1311" s="1083" t="str">
        <f t="shared" si="636"/>
        <v>Non-Op</v>
      </c>
      <c r="BC1311" s="623"/>
      <c r="BD1311" s="623"/>
      <c r="BF1311" s="623"/>
      <c r="BG1311" s="623"/>
      <c r="BH1311" s="623"/>
      <c r="BI1311" s="623"/>
      <c r="BJ1311" s="623"/>
      <c r="BK1311" s="623"/>
      <c r="BL1311" s="623"/>
      <c r="BN1311" s="634"/>
    </row>
    <row r="1312" spans="1:66" s="638" customFormat="1" ht="12" customHeight="1">
      <c r="A1312" s="643">
        <v>23700963</v>
      </c>
      <c r="B1312" s="644" t="s">
        <v>4495</v>
      </c>
      <c r="C1312" s="634" t="s">
        <v>2488</v>
      </c>
      <c r="D1312" s="635" t="s">
        <v>3099</v>
      </c>
      <c r="E1312" s="635"/>
      <c r="F1312" s="634"/>
      <c r="G1312" s="635"/>
      <c r="H1312" s="1168">
        <v>-1180368.54</v>
      </c>
      <c r="I1312" s="1168">
        <v>-2322660.21</v>
      </c>
      <c r="J1312" s="1168">
        <v>-3464951.88</v>
      </c>
      <c r="K1312" s="1168">
        <v>-4607243.55</v>
      </c>
      <c r="L1312" s="1168">
        <v>-5749535.2199999997</v>
      </c>
      <c r="M1312" s="1168">
        <v>-6891826.8899999997</v>
      </c>
      <c r="N1312" s="1168">
        <v>-1180368.56</v>
      </c>
      <c r="O1312" s="1168">
        <v>-2322660.23</v>
      </c>
      <c r="P1312" s="1168">
        <v>-3464951.9</v>
      </c>
      <c r="Q1312" s="1168">
        <v>-4607243.57</v>
      </c>
      <c r="R1312" s="1168">
        <v>-5749535.2400000002</v>
      </c>
      <c r="S1312" s="1168">
        <v>-6891826.9100000001</v>
      </c>
      <c r="T1312" s="1168">
        <v>-1180368.58</v>
      </c>
      <c r="U1312" s="567"/>
      <c r="V1312" s="567">
        <f t="shared" si="621"/>
        <v>-4036097.7266666666</v>
      </c>
      <c r="W1312" s="1084"/>
      <c r="X1312" s="1085"/>
      <c r="Y1312" s="591">
        <f t="shared" si="661"/>
        <v>0</v>
      </c>
      <c r="Z1312" s="899">
        <f t="shared" si="661"/>
        <v>-1180368.58</v>
      </c>
      <c r="AA1312" s="899">
        <f t="shared" si="661"/>
        <v>0</v>
      </c>
      <c r="AB1312" s="1080">
        <f t="shared" si="644"/>
        <v>0</v>
      </c>
      <c r="AC1312" s="1079">
        <f t="shared" si="645"/>
        <v>0</v>
      </c>
      <c r="AD1312" s="899">
        <f t="shared" si="659"/>
        <v>0</v>
      </c>
      <c r="AE1312" s="903">
        <f t="shared" si="655"/>
        <v>0</v>
      </c>
      <c r="AF1312" s="1080">
        <f t="shared" si="656"/>
        <v>0</v>
      </c>
      <c r="AG1312" s="1081">
        <f t="shared" si="622"/>
        <v>0</v>
      </c>
      <c r="AH1312" s="1079">
        <f t="shared" si="637"/>
        <v>0</v>
      </c>
      <c r="AI1312" s="901">
        <f t="shared" si="660"/>
        <v>0</v>
      </c>
      <c r="AJ1312" s="899">
        <f t="shared" si="660"/>
        <v>-4036097.7266666666</v>
      </c>
      <c r="AK1312" s="899">
        <f t="shared" si="660"/>
        <v>0</v>
      </c>
      <c r="AL1312" s="1080">
        <f t="shared" si="646"/>
        <v>0</v>
      </c>
      <c r="AM1312" s="1079">
        <f t="shared" si="647"/>
        <v>0</v>
      </c>
      <c r="AN1312" s="899">
        <f t="shared" si="640"/>
        <v>0</v>
      </c>
      <c r="AO1312" s="899">
        <f t="shared" si="641"/>
        <v>0</v>
      </c>
      <c r="AP1312" s="899">
        <f t="shared" si="649"/>
        <v>0</v>
      </c>
      <c r="AQ1312" s="1081">
        <f t="shared" si="624"/>
        <v>0</v>
      </c>
      <c r="AR1312" s="1079">
        <f t="shared" si="642"/>
        <v>0</v>
      </c>
      <c r="AS1312" s="153"/>
      <c r="AT1312" s="1082"/>
      <c r="AU1312" s="1126"/>
      <c r="AV1312" s="1083" t="str">
        <f t="shared" si="648"/>
        <v>CA</v>
      </c>
      <c r="AW1312" s="1083" t="str">
        <f t="shared" si="648"/>
        <v>CL</v>
      </c>
      <c r="AX1312" s="1083" t="str">
        <f t="shared" si="648"/>
        <v>AIC</v>
      </c>
      <c r="AY1312" s="1083" t="str">
        <f t="shared" si="636"/>
        <v>ERB</v>
      </c>
      <c r="AZ1312" s="1083" t="str">
        <f t="shared" si="636"/>
        <v>GRB</v>
      </c>
      <c r="BA1312" s="1083" t="str">
        <f t="shared" si="636"/>
        <v>Non-Op</v>
      </c>
      <c r="BC1312" s="623"/>
      <c r="BD1312" s="623"/>
      <c r="BF1312" s="623"/>
      <c r="BG1312" s="623"/>
      <c r="BH1312" s="623"/>
      <c r="BI1312" s="623"/>
      <c r="BJ1312" s="623"/>
      <c r="BK1312" s="623"/>
      <c r="BL1312" s="623"/>
      <c r="BN1312" s="634"/>
    </row>
    <row r="1313" spans="1:66" s="638" customFormat="1" ht="12" customHeight="1">
      <c r="A1313" s="643">
        <v>23701013</v>
      </c>
      <c r="B1313" s="644" t="s">
        <v>4496</v>
      </c>
      <c r="C1313" s="634" t="s">
        <v>2489</v>
      </c>
      <c r="D1313" s="635" t="s">
        <v>3099</v>
      </c>
      <c r="E1313" s="635"/>
      <c r="F1313" s="634"/>
      <c r="G1313" s="635"/>
      <c r="H1313" s="1168">
        <v>0</v>
      </c>
      <c r="I1313" s="1168">
        <v>0</v>
      </c>
      <c r="J1313" s="1168">
        <v>0</v>
      </c>
      <c r="K1313" s="1168">
        <v>0</v>
      </c>
      <c r="L1313" s="1168">
        <v>0</v>
      </c>
      <c r="M1313" s="1168">
        <v>0</v>
      </c>
      <c r="N1313" s="1168">
        <v>0</v>
      </c>
      <c r="O1313" s="1168">
        <v>0</v>
      </c>
      <c r="P1313" s="1168">
        <v>0</v>
      </c>
      <c r="Q1313" s="1168">
        <v>0</v>
      </c>
      <c r="R1313" s="1168">
        <v>0</v>
      </c>
      <c r="S1313" s="1168">
        <v>0</v>
      </c>
      <c r="T1313" s="1168">
        <v>0</v>
      </c>
      <c r="U1313" s="567"/>
      <c r="V1313" s="567">
        <f t="shared" si="621"/>
        <v>0</v>
      </c>
      <c r="W1313" s="1084"/>
      <c r="X1313" s="1085"/>
      <c r="Y1313" s="591">
        <f t="shared" si="661"/>
        <v>0</v>
      </c>
      <c r="Z1313" s="899">
        <f t="shared" si="661"/>
        <v>0</v>
      </c>
      <c r="AA1313" s="899">
        <f t="shared" si="661"/>
        <v>0</v>
      </c>
      <c r="AB1313" s="1080">
        <f t="shared" si="644"/>
        <v>0</v>
      </c>
      <c r="AC1313" s="1079">
        <f t="shared" si="645"/>
        <v>0</v>
      </c>
      <c r="AD1313" s="899">
        <f t="shared" si="659"/>
        <v>0</v>
      </c>
      <c r="AE1313" s="903">
        <f t="shared" si="655"/>
        <v>0</v>
      </c>
      <c r="AF1313" s="1080">
        <f t="shared" si="656"/>
        <v>0</v>
      </c>
      <c r="AG1313" s="1081">
        <f t="shared" si="622"/>
        <v>0</v>
      </c>
      <c r="AH1313" s="1079">
        <f t="shared" si="637"/>
        <v>0</v>
      </c>
      <c r="AI1313" s="901">
        <f t="shared" si="660"/>
        <v>0</v>
      </c>
      <c r="AJ1313" s="899">
        <f t="shared" si="660"/>
        <v>0</v>
      </c>
      <c r="AK1313" s="899">
        <f t="shared" si="660"/>
        <v>0</v>
      </c>
      <c r="AL1313" s="1080">
        <f t="shared" si="646"/>
        <v>0</v>
      </c>
      <c r="AM1313" s="1079">
        <f t="shared" si="647"/>
        <v>0</v>
      </c>
      <c r="AN1313" s="899">
        <f t="shared" si="640"/>
        <v>0</v>
      </c>
      <c r="AO1313" s="899">
        <f t="shared" si="641"/>
        <v>0</v>
      </c>
      <c r="AP1313" s="899">
        <f t="shared" si="649"/>
        <v>0</v>
      </c>
      <c r="AQ1313" s="1081">
        <f t="shared" si="624"/>
        <v>0</v>
      </c>
      <c r="AR1313" s="1079">
        <f t="shared" si="642"/>
        <v>0</v>
      </c>
      <c r="AS1313" s="153"/>
      <c r="AT1313" s="1082"/>
      <c r="AU1313" s="1126"/>
      <c r="AV1313" s="1083" t="str">
        <f t="shared" si="648"/>
        <v>CA</v>
      </c>
      <c r="AW1313" s="1083" t="str">
        <f t="shared" si="648"/>
        <v>CL</v>
      </c>
      <c r="AX1313" s="1083" t="str">
        <f t="shared" si="648"/>
        <v>AIC</v>
      </c>
      <c r="AY1313" s="1083" t="str">
        <f t="shared" si="636"/>
        <v>ERB</v>
      </c>
      <c r="AZ1313" s="1083" t="str">
        <f t="shared" si="636"/>
        <v>GRB</v>
      </c>
      <c r="BA1313" s="1083" t="str">
        <f t="shared" si="636"/>
        <v>Non-Op</v>
      </c>
      <c r="BC1313" s="623"/>
      <c r="BD1313" s="623"/>
      <c r="BF1313" s="623"/>
      <c r="BG1313" s="623"/>
      <c r="BH1313" s="623"/>
      <c r="BI1313" s="623"/>
      <c r="BJ1313" s="623"/>
      <c r="BK1313" s="623"/>
      <c r="BL1313" s="623"/>
      <c r="BN1313" s="634"/>
    </row>
    <row r="1314" spans="1:66" s="638" customFormat="1" ht="12" customHeight="1">
      <c r="A1314" s="643">
        <v>23701023</v>
      </c>
      <c r="B1314" s="644" t="s">
        <v>4497</v>
      </c>
      <c r="C1314" s="634" t="s">
        <v>2490</v>
      </c>
      <c r="D1314" s="635" t="s">
        <v>3099</v>
      </c>
      <c r="E1314" s="635"/>
      <c r="F1314" s="634"/>
      <c r="G1314" s="635"/>
      <c r="H1314" s="1168">
        <v>-746470.95</v>
      </c>
      <c r="I1314" s="1168">
        <v>-2147304.2799999998</v>
      </c>
      <c r="J1314" s="1168">
        <v>-3548137.61</v>
      </c>
      <c r="K1314" s="1168">
        <v>-4948970.9400000004</v>
      </c>
      <c r="L1314" s="1168">
        <v>-6349804.2699999996</v>
      </c>
      <c r="M1314" s="1168">
        <v>-7750637.5999999996</v>
      </c>
      <c r="N1314" s="1168">
        <v>-746470.93</v>
      </c>
      <c r="O1314" s="1168">
        <v>-2147304.2599999998</v>
      </c>
      <c r="P1314" s="1168">
        <v>-3548137.59</v>
      </c>
      <c r="Q1314" s="1168">
        <v>-4948970.92</v>
      </c>
      <c r="R1314" s="1168">
        <v>-6349804.25</v>
      </c>
      <c r="S1314" s="1168">
        <v>-7750637.5800000001</v>
      </c>
      <c r="T1314" s="1168">
        <v>-746470.91</v>
      </c>
      <c r="U1314" s="567"/>
      <c r="V1314" s="567">
        <f t="shared" si="621"/>
        <v>-4248554.2633333327</v>
      </c>
      <c r="W1314" s="1084"/>
      <c r="X1314" s="1085"/>
      <c r="Y1314" s="591">
        <f t="shared" si="661"/>
        <v>0</v>
      </c>
      <c r="Z1314" s="899">
        <f t="shared" si="661"/>
        <v>-746470.91</v>
      </c>
      <c r="AA1314" s="899">
        <f t="shared" si="661"/>
        <v>0</v>
      </c>
      <c r="AB1314" s="1080">
        <f t="shared" si="644"/>
        <v>0</v>
      </c>
      <c r="AC1314" s="1079">
        <f t="shared" si="645"/>
        <v>0</v>
      </c>
      <c r="AD1314" s="899">
        <f t="shared" si="659"/>
        <v>0</v>
      </c>
      <c r="AE1314" s="903">
        <f t="shared" si="655"/>
        <v>0</v>
      </c>
      <c r="AF1314" s="1080">
        <f t="shared" si="656"/>
        <v>0</v>
      </c>
      <c r="AG1314" s="1081">
        <f t="shared" si="622"/>
        <v>0</v>
      </c>
      <c r="AH1314" s="1079">
        <f t="shared" si="637"/>
        <v>0</v>
      </c>
      <c r="AI1314" s="901">
        <f t="shared" si="660"/>
        <v>0</v>
      </c>
      <c r="AJ1314" s="899">
        <f t="shared" si="660"/>
        <v>-4248554.2633333327</v>
      </c>
      <c r="AK1314" s="899">
        <f t="shared" si="660"/>
        <v>0</v>
      </c>
      <c r="AL1314" s="1080">
        <f t="shared" si="646"/>
        <v>0</v>
      </c>
      <c r="AM1314" s="1079">
        <f t="shared" si="647"/>
        <v>0</v>
      </c>
      <c r="AN1314" s="899">
        <f t="shared" si="640"/>
        <v>0</v>
      </c>
      <c r="AO1314" s="899">
        <f t="shared" si="641"/>
        <v>0</v>
      </c>
      <c r="AP1314" s="899">
        <f t="shared" si="649"/>
        <v>0</v>
      </c>
      <c r="AQ1314" s="1081">
        <f t="shared" si="624"/>
        <v>0</v>
      </c>
      <c r="AR1314" s="1079">
        <f t="shared" si="642"/>
        <v>0</v>
      </c>
      <c r="AS1314" s="153"/>
      <c r="AT1314" s="1082"/>
      <c r="AU1314" s="1126"/>
      <c r="AV1314" s="1083" t="str">
        <f t="shared" si="648"/>
        <v>CA</v>
      </c>
      <c r="AW1314" s="1083" t="str">
        <f t="shared" si="648"/>
        <v>CL</v>
      </c>
      <c r="AX1314" s="1083" t="str">
        <f t="shared" si="648"/>
        <v>AIC</v>
      </c>
      <c r="AY1314" s="1083" t="str">
        <f t="shared" si="636"/>
        <v>ERB</v>
      </c>
      <c r="AZ1314" s="1083" t="str">
        <f t="shared" si="636"/>
        <v>GRB</v>
      </c>
      <c r="BA1314" s="1083" t="str">
        <f t="shared" si="636"/>
        <v>Non-Op</v>
      </c>
      <c r="BC1314" s="623"/>
      <c r="BD1314" s="623"/>
      <c r="BF1314" s="623"/>
      <c r="BG1314" s="623"/>
      <c r="BH1314" s="623"/>
      <c r="BI1314" s="623"/>
      <c r="BJ1314" s="623"/>
      <c r="BK1314" s="623"/>
      <c r="BL1314" s="623"/>
      <c r="BN1314" s="634"/>
    </row>
    <row r="1315" spans="1:66" s="638" customFormat="1" ht="12" customHeight="1">
      <c r="A1315" s="643">
        <v>23701033</v>
      </c>
      <c r="B1315" s="644" t="s">
        <v>4498</v>
      </c>
      <c r="C1315" s="634" t="s">
        <v>2491</v>
      </c>
      <c r="D1315" s="635" t="s">
        <v>3099</v>
      </c>
      <c r="E1315" s="635"/>
      <c r="F1315" s="634"/>
      <c r="G1315" s="635"/>
      <c r="H1315" s="1168">
        <v>-5542033.3300000001</v>
      </c>
      <c r="I1315" s="1168">
        <v>-7110533.3300000001</v>
      </c>
      <c r="J1315" s="1168">
        <v>-8679033.3300000001</v>
      </c>
      <c r="K1315" s="1168">
        <v>-836533.33</v>
      </c>
      <c r="L1315" s="1168">
        <v>-2405033.33</v>
      </c>
      <c r="M1315" s="1168">
        <v>-3973533.33</v>
      </c>
      <c r="N1315" s="1168">
        <v>-5542033.3300000001</v>
      </c>
      <c r="O1315" s="1168">
        <v>-7110533.3300000001</v>
      </c>
      <c r="P1315" s="1168">
        <v>-8679033.3300000001</v>
      </c>
      <c r="Q1315" s="1168">
        <v>-836533.33</v>
      </c>
      <c r="R1315" s="1168">
        <v>-2405033.33</v>
      </c>
      <c r="S1315" s="1168">
        <v>-3973533.33</v>
      </c>
      <c r="T1315" s="1168">
        <v>-5542033.3300000001</v>
      </c>
      <c r="U1315" s="567"/>
      <c r="V1315" s="567">
        <f t="shared" si="621"/>
        <v>-4757783.3299999991</v>
      </c>
      <c r="W1315" s="1084"/>
      <c r="X1315" s="1085"/>
      <c r="Y1315" s="591">
        <f t="shared" si="661"/>
        <v>0</v>
      </c>
      <c r="Z1315" s="899">
        <f t="shared" si="661"/>
        <v>-5542033.3300000001</v>
      </c>
      <c r="AA1315" s="899">
        <f t="shared" si="661"/>
        <v>0</v>
      </c>
      <c r="AB1315" s="1080">
        <f t="shared" si="644"/>
        <v>0</v>
      </c>
      <c r="AC1315" s="1079">
        <f t="shared" si="645"/>
        <v>0</v>
      </c>
      <c r="AD1315" s="899">
        <f t="shared" si="659"/>
        <v>0</v>
      </c>
      <c r="AE1315" s="903">
        <f t="shared" si="655"/>
        <v>0</v>
      </c>
      <c r="AF1315" s="1080">
        <f t="shared" si="656"/>
        <v>0</v>
      </c>
      <c r="AG1315" s="1081">
        <f t="shared" si="622"/>
        <v>0</v>
      </c>
      <c r="AH1315" s="1079">
        <f t="shared" si="637"/>
        <v>0</v>
      </c>
      <c r="AI1315" s="901">
        <f t="shared" si="660"/>
        <v>0</v>
      </c>
      <c r="AJ1315" s="899">
        <f t="shared" si="660"/>
        <v>-4757783.3299999991</v>
      </c>
      <c r="AK1315" s="899">
        <f t="shared" si="660"/>
        <v>0</v>
      </c>
      <c r="AL1315" s="1080">
        <f t="shared" si="646"/>
        <v>0</v>
      </c>
      <c r="AM1315" s="1079">
        <f t="shared" si="647"/>
        <v>0</v>
      </c>
      <c r="AN1315" s="899">
        <f t="shared" si="640"/>
        <v>0</v>
      </c>
      <c r="AO1315" s="899">
        <f t="shared" si="641"/>
        <v>0</v>
      </c>
      <c r="AP1315" s="899">
        <f t="shared" si="649"/>
        <v>0</v>
      </c>
      <c r="AQ1315" s="1081">
        <f t="shared" si="624"/>
        <v>0</v>
      </c>
      <c r="AR1315" s="1079">
        <f t="shared" si="642"/>
        <v>0</v>
      </c>
      <c r="AS1315" s="153"/>
      <c r="AT1315" s="1082"/>
      <c r="AU1315" s="1126"/>
      <c r="AV1315" s="1083" t="str">
        <f t="shared" si="648"/>
        <v>CA</v>
      </c>
      <c r="AW1315" s="1083" t="str">
        <f t="shared" si="648"/>
        <v>CL</v>
      </c>
      <c r="AX1315" s="1083" t="str">
        <f t="shared" si="648"/>
        <v>AIC</v>
      </c>
      <c r="AY1315" s="1083" t="str">
        <f t="shared" si="636"/>
        <v>ERB</v>
      </c>
      <c r="AZ1315" s="1083" t="str">
        <f t="shared" si="636"/>
        <v>GRB</v>
      </c>
      <c r="BA1315" s="1083" t="str">
        <f t="shared" si="636"/>
        <v>Non-Op</v>
      </c>
      <c r="BC1315" s="623"/>
      <c r="BD1315" s="623"/>
      <c r="BF1315" s="623"/>
      <c r="BG1315" s="623"/>
      <c r="BH1315" s="623"/>
      <c r="BI1315" s="623"/>
      <c r="BJ1315" s="623"/>
      <c r="BK1315" s="623"/>
      <c r="BL1315" s="623"/>
      <c r="BN1315" s="634"/>
    </row>
    <row r="1316" spans="1:66" s="638" customFormat="1" ht="12" customHeight="1">
      <c r="A1316" s="643">
        <v>23701053</v>
      </c>
      <c r="B1316" s="644" t="s">
        <v>4499</v>
      </c>
      <c r="C1316" s="634" t="s">
        <v>1819</v>
      </c>
      <c r="D1316" s="635" t="s">
        <v>3099</v>
      </c>
      <c r="E1316" s="635"/>
      <c r="F1316" s="634"/>
      <c r="G1316" s="635"/>
      <c r="H1316" s="1171">
        <v>0</v>
      </c>
      <c r="I1316" s="1171">
        <v>0</v>
      </c>
      <c r="J1316" s="1171">
        <v>0</v>
      </c>
      <c r="K1316" s="1171">
        <v>0</v>
      </c>
      <c r="L1316" s="1171">
        <v>0</v>
      </c>
      <c r="M1316" s="1171">
        <v>0</v>
      </c>
      <c r="N1316" s="1171">
        <v>0</v>
      </c>
      <c r="O1316" s="1171">
        <v>0</v>
      </c>
      <c r="P1316" s="1171">
        <v>0</v>
      </c>
      <c r="Q1316" s="1171">
        <v>0</v>
      </c>
      <c r="R1316" s="1171">
        <v>0</v>
      </c>
      <c r="S1316" s="1171">
        <v>0</v>
      </c>
      <c r="T1316" s="1171">
        <v>0</v>
      </c>
      <c r="U1316" s="567"/>
      <c r="V1316" s="567">
        <f t="shared" si="621"/>
        <v>0</v>
      </c>
      <c r="W1316" s="1084"/>
      <c r="X1316" s="1085"/>
      <c r="Y1316" s="591">
        <f t="shared" si="661"/>
        <v>0</v>
      </c>
      <c r="Z1316" s="899">
        <f t="shared" si="661"/>
        <v>0</v>
      </c>
      <c r="AA1316" s="899">
        <f t="shared" si="661"/>
        <v>0</v>
      </c>
      <c r="AB1316" s="1080">
        <f t="shared" si="644"/>
        <v>0</v>
      </c>
      <c r="AC1316" s="1079">
        <f t="shared" si="645"/>
        <v>0</v>
      </c>
      <c r="AD1316" s="899">
        <f t="shared" si="659"/>
        <v>0</v>
      </c>
      <c r="AE1316" s="903">
        <f t="shared" si="655"/>
        <v>0</v>
      </c>
      <c r="AF1316" s="1080">
        <f t="shared" si="656"/>
        <v>0</v>
      </c>
      <c r="AG1316" s="1081">
        <f t="shared" si="622"/>
        <v>0</v>
      </c>
      <c r="AH1316" s="1079">
        <f t="shared" si="637"/>
        <v>0</v>
      </c>
      <c r="AI1316" s="901">
        <f t="shared" si="660"/>
        <v>0</v>
      </c>
      <c r="AJ1316" s="899">
        <f t="shared" si="660"/>
        <v>0</v>
      </c>
      <c r="AK1316" s="899">
        <f t="shared" si="660"/>
        <v>0</v>
      </c>
      <c r="AL1316" s="1080">
        <f t="shared" si="646"/>
        <v>0</v>
      </c>
      <c r="AM1316" s="1079">
        <f t="shared" si="647"/>
        <v>0</v>
      </c>
      <c r="AN1316" s="899">
        <f t="shared" si="640"/>
        <v>0</v>
      </c>
      <c r="AO1316" s="899">
        <f t="shared" si="641"/>
        <v>0</v>
      </c>
      <c r="AP1316" s="899">
        <f t="shared" si="649"/>
        <v>0</v>
      </c>
      <c r="AQ1316" s="1081">
        <f t="shared" si="624"/>
        <v>0</v>
      </c>
      <c r="AR1316" s="1079">
        <f t="shared" si="642"/>
        <v>0</v>
      </c>
      <c r="AS1316" s="153"/>
      <c r="AT1316" s="1082"/>
      <c r="AU1316" s="1126"/>
      <c r="AV1316" s="1083" t="str">
        <f t="shared" si="648"/>
        <v>CA</v>
      </c>
      <c r="AW1316" s="1083" t="str">
        <f t="shared" si="648"/>
        <v>CL</v>
      </c>
      <c r="AX1316" s="1083" t="str">
        <f t="shared" si="648"/>
        <v>AIC</v>
      </c>
      <c r="AY1316" s="1083" t="str">
        <f t="shared" si="636"/>
        <v>ERB</v>
      </c>
      <c r="AZ1316" s="1083" t="str">
        <f t="shared" si="636"/>
        <v>GRB</v>
      </c>
      <c r="BA1316" s="1083" t="str">
        <f t="shared" si="636"/>
        <v>Non-Op</v>
      </c>
      <c r="BC1316" s="623"/>
      <c r="BD1316" s="623"/>
      <c r="BF1316" s="623"/>
      <c r="BG1316" s="623"/>
      <c r="BH1316" s="623"/>
      <c r="BI1316" s="623"/>
      <c r="BJ1316" s="623"/>
      <c r="BK1316" s="623"/>
      <c r="BL1316" s="623"/>
      <c r="BN1316" s="634"/>
    </row>
    <row r="1317" spans="1:66" s="638" customFormat="1" ht="12" customHeight="1">
      <c r="A1317" s="643">
        <v>23701063</v>
      </c>
      <c r="B1317" s="644" t="s">
        <v>4500</v>
      </c>
      <c r="C1317" s="634" t="s">
        <v>2492</v>
      </c>
      <c r="D1317" s="635" t="s">
        <v>3099</v>
      </c>
      <c r="E1317" s="635"/>
      <c r="F1317" s="634"/>
      <c r="G1317" s="635"/>
      <c r="H1317" s="1168">
        <v>-8349.2199999999993</v>
      </c>
      <c r="I1317" s="1168">
        <v>-131343.22</v>
      </c>
      <c r="J1317" s="1168">
        <v>-239211.85</v>
      </c>
      <c r="K1317" s="1168">
        <v>-23858.44</v>
      </c>
      <c r="L1317" s="1168">
        <v>-123247.1</v>
      </c>
      <c r="M1317" s="1168">
        <v>-219761.1</v>
      </c>
      <c r="N1317" s="1168">
        <v>-15475.6</v>
      </c>
      <c r="O1317" s="1168">
        <v>-138332.6</v>
      </c>
      <c r="P1317" s="1168">
        <v>-246963.20000000001</v>
      </c>
      <c r="Q1317" s="1168">
        <v>6146.98</v>
      </c>
      <c r="R1317" s="1168">
        <v>-130936.42</v>
      </c>
      <c r="S1317" s="1168">
        <v>-249830.42</v>
      </c>
      <c r="T1317" s="1168">
        <v>-14909.64</v>
      </c>
      <c r="U1317" s="567"/>
      <c r="V1317" s="567">
        <f t="shared" si="621"/>
        <v>-127036.86666666664</v>
      </c>
      <c r="W1317" s="1084"/>
      <c r="X1317" s="1085"/>
      <c r="Y1317" s="591">
        <f t="shared" si="661"/>
        <v>0</v>
      </c>
      <c r="Z1317" s="899">
        <f t="shared" si="661"/>
        <v>-14909.64</v>
      </c>
      <c r="AA1317" s="899">
        <f t="shared" si="661"/>
        <v>0</v>
      </c>
      <c r="AB1317" s="1080">
        <f t="shared" si="644"/>
        <v>0</v>
      </c>
      <c r="AC1317" s="1079">
        <f t="shared" si="645"/>
        <v>0</v>
      </c>
      <c r="AD1317" s="899">
        <f t="shared" si="659"/>
        <v>0</v>
      </c>
      <c r="AE1317" s="903">
        <f t="shared" si="655"/>
        <v>0</v>
      </c>
      <c r="AF1317" s="1080">
        <f t="shared" si="656"/>
        <v>0</v>
      </c>
      <c r="AG1317" s="1081">
        <f t="shared" si="622"/>
        <v>0</v>
      </c>
      <c r="AH1317" s="1079">
        <f t="shared" si="637"/>
        <v>0</v>
      </c>
      <c r="AI1317" s="901">
        <f t="shared" si="660"/>
        <v>0</v>
      </c>
      <c r="AJ1317" s="899">
        <f t="shared" si="660"/>
        <v>-127036.86666666664</v>
      </c>
      <c r="AK1317" s="899">
        <f t="shared" si="660"/>
        <v>0</v>
      </c>
      <c r="AL1317" s="1080">
        <f t="shared" si="646"/>
        <v>0</v>
      </c>
      <c r="AM1317" s="1079">
        <f t="shared" si="647"/>
        <v>0</v>
      </c>
      <c r="AN1317" s="899">
        <f t="shared" si="640"/>
        <v>0</v>
      </c>
      <c r="AO1317" s="899">
        <f t="shared" si="641"/>
        <v>0</v>
      </c>
      <c r="AP1317" s="899">
        <f t="shared" si="649"/>
        <v>0</v>
      </c>
      <c r="AQ1317" s="1081">
        <f t="shared" si="624"/>
        <v>0</v>
      </c>
      <c r="AR1317" s="1079">
        <f t="shared" si="642"/>
        <v>0</v>
      </c>
      <c r="AS1317" s="153"/>
      <c r="AT1317" s="1082"/>
      <c r="AU1317" s="1126"/>
      <c r="AV1317" s="1083" t="str">
        <f t="shared" si="648"/>
        <v>CA</v>
      </c>
      <c r="AW1317" s="1083" t="str">
        <f t="shared" si="648"/>
        <v>CL</v>
      </c>
      <c r="AX1317" s="1083" t="str">
        <f t="shared" si="648"/>
        <v>AIC</v>
      </c>
      <c r="AY1317" s="1083" t="str">
        <f t="shared" si="636"/>
        <v>ERB</v>
      </c>
      <c r="AZ1317" s="1083" t="str">
        <f t="shared" si="636"/>
        <v>GRB</v>
      </c>
      <c r="BA1317" s="1083" t="str">
        <f t="shared" si="636"/>
        <v>Non-Op</v>
      </c>
      <c r="BC1317" s="623"/>
      <c r="BD1317" s="623"/>
      <c r="BF1317" s="623"/>
      <c r="BG1317" s="623"/>
      <c r="BH1317" s="623"/>
      <c r="BI1317" s="623"/>
      <c r="BJ1317" s="623"/>
      <c r="BK1317" s="623"/>
      <c r="BL1317" s="623"/>
      <c r="BN1317" s="634"/>
    </row>
    <row r="1318" spans="1:66" s="638" customFormat="1" ht="12" customHeight="1">
      <c r="A1318" s="643" t="s">
        <v>2493</v>
      </c>
      <c r="B1318" s="635" t="s">
        <v>2493</v>
      </c>
      <c r="C1318" s="634" t="s">
        <v>2494</v>
      </c>
      <c r="D1318" s="635" t="s">
        <v>3099</v>
      </c>
      <c r="E1318" s="635"/>
      <c r="F1318" s="683">
        <v>43268</v>
      </c>
      <c r="G1318" s="635"/>
      <c r="H1318" s="1168">
        <v>-1055750</v>
      </c>
      <c r="I1318" s="1168">
        <v>-3167250</v>
      </c>
      <c r="J1318" s="1168">
        <v>-5278750</v>
      </c>
      <c r="K1318" s="1168">
        <v>-7390250</v>
      </c>
      <c r="L1318" s="1168">
        <v>-9501750</v>
      </c>
      <c r="M1318" s="1168">
        <v>-11613250</v>
      </c>
      <c r="N1318" s="1168">
        <v>-1055750</v>
      </c>
      <c r="O1318" s="1168">
        <v>-3167250</v>
      </c>
      <c r="P1318" s="1168">
        <v>-5278750</v>
      </c>
      <c r="Q1318" s="1168">
        <v>-7390250</v>
      </c>
      <c r="R1318" s="1168">
        <v>-9501750</v>
      </c>
      <c r="S1318" s="1168">
        <v>-11613250</v>
      </c>
      <c r="T1318" s="1168">
        <v>-1055750</v>
      </c>
      <c r="U1318" s="567"/>
      <c r="V1318" s="569">
        <f t="shared" si="621"/>
        <v>-6334500</v>
      </c>
      <c r="W1318" s="1090"/>
      <c r="X1318" s="1091"/>
      <c r="Y1318" s="591">
        <f t="shared" si="661"/>
        <v>0</v>
      </c>
      <c r="Z1318" s="899">
        <f t="shared" si="661"/>
        <v>-1055750</v>
      </c>
      <c r="AA1318" s="899">
        <f t="shared" si="661"/>
        <v>0</v>
      </c>
      <c r="AB1318" s="1080">
        <f t="shared" si="644"/>
        <v>0</v>
      </c>
      <c r="AC1318" s="1079">
        <f t="shared" si="645"/>
        <v>0</v>
      </c>
      <c r="AD1318" s="899">
        <f t="shared" si="659"/>
        <v>0</v>
      </c>
      <c r="AE1318" s="903">
        <f t="shared" si="655"/>
        <v>0</v>
      </c>
      <c r="AF1318" s="1080">
        <f t="shared" si="656"/>
        <v>0</v>
      </c>
      <c r="AG1318" s="1081">
        <f t="shared" si="622"/>
        <v>0</v>
      </c>
      <c r="AH1318" s="1079">
        <f t="shared" si="637"/>
        <v>0</v>
      </c>
      <c r="AI1318" s="901">
        <f t="shared" si="660"/>
        <v>0</v>
      </c>
      <c r="AJ1318" s="899">
        <f t="shared" si="660"/>
        <v>-6334500</v>
      </c>
      <c r="AK1318" s="899">
        <f t="shared" si="660"/>
        <v>0</v>
      </c>
      <c r="AL1318" s="1080">
        <f t="shared" si="646"/>
        <v>0</v>
      </c>
      <c r="AM1318" s="1079">
        <f t="shared" si="647"/>
        <v>0</v>
      </c>
      <c r="AN1318" s="899">
        <f t="shared" si="640"/>
        <v>0</v>
      </c>
      <c r="AO1318" s="899">
        <f t="shared" si="641"/>
        <v>0</v>
      </c>
      <c r="AP1318" s="899">
        <f t="shared" si="649"/>
        <v>0</v>
      </c>
      <c r="AQ1318" s="1081">
        <f t="shared" si="624"/>
        <v>0</v>
      </c>
      <c r="AR1318" s="1079">
        <f t="shared" si="642"/>
        <v>0</v>
      </c>
      <c r="AS1318" s="153"/>
      <c r="AT1318" s="1082"/>
      <c r="AU1318" s="1126"/>
      <c r="AV1318" s="1083" t="str">
        <f t="shared" si="648"/>
        <v>CA</v>
      </c>
      <c r="AW1318" s="1083" t="str">
        <f t="shared" si="648"/>
        <v>CL</v>
      </c>
      <c r="AX1318" s="1083" t="str">
        <f t="shared" si="648"/>
        <v>AIC</v>
      </c>
      <c r="AY1318" s="1083" t="str">
        <f t="shared" si="636"/>
        <v>ERB</v>
      </c>
      <c r="AZ1318" s="1083" t="str">
        <f t="shared" si="636"/>
        <v>GRB</v>
      </c>
      <c r="BA1318" s="1083" t="str">
        <f t="shared" si="636"/>
        <v>Non-Op</v>
      </c>
      <c r="BC1318" s="623"/>
      <c r="BD1318" s="623"/>
      <c r="BF1318" s="623"/>
      <c r="BG1318" s="623"/>
      <c r="BH1318" s="623"/>
      <c r="BI1318" s="623"/>
      <c r="BJ1318" s="623"/>
      <c r="BK1318" s="623"/>
      <c r="BL1318" s="623"/>
      <c r="BN1318" s="634"/>
    </row>
    <row r="1319" spans="1:66" s="638" customFormat="1" ht="12" customHeight="1">
      <c r="A1319" s="643">
        <v>23701113</v>
      </c>
      <c r="B1319" s="644" t="s">
        <v>4501</v>
      </c>
      <c r="C1319" s="945" t="s">
        <v>2495</v>
      </c>
      <c r="D1319" s="635" t="s">
        <v>3099</v>
      </c>
      <c r="E1319" s="635"/>
      <c r="F1319" s="945"/>
      <c r="G1319" s="635"/>
      <c r="H1319" s="1168">
        <v>-5037375</v>
      </c>
      <c r="I1319" s="1168">
        <v>-6716500</v>
      </c>
      <c r="J1319" s="1168">
        <v>-8395625</v>
      </c>
      <c r="K1319" s="1168">
        <v>-10074750</v>
      </c>
      <c r="L1319" s="1168">
        <v>-1679125</v>
      </c>
      <c r="M1319" s="1168">
        <v>-3358250</v>
      </c>
      <c r="N1319" s="1168">
        <v>-5037375</v>
      </c>
      <c r="O1319" s="1168">
        <v>-6716500</v>
      </c>
      <c r="P1319" s="1168">
        <v>-8395625</v>
      </c>
      <c r="Q1319" s="1168">
        <v>-10074750</v>
      </c>
      <c r="R1319" s="1168">
        <v>-1679125</v>
      </c>
      <c r="S1319" s="1168">
        <v>-3358250</v>
      </c>
      <c r="T1319" s="1168">
        <v>-5037375</v>
      </c>
      <c r="U1319" s="567"/>
      <c r="V1319" s="567">
        <f t="shared" si="621"/>
        <v>-5876937.5</v>
      </c>
      <c r="W1319" s="1084"/>
      <c r="X1319" s="1085"/>
      <c r="Y1319" s="591">
        <f t="shared" si="661"/>
        <v>0</v>
      </c>
      <c r="Z1319" s="899">
        <f t="shared" si="661"/>
        <v>-5037375</v>
      </c>
      <c r="AA1319" s="899">
        <f t="shared" si="661"/>
        <v>0</v>
      </c>
      <c r="AB1319" s="1080">
        <f t="shared" si="644"/>
        <v>0</v>
      </c>
      <c r="AC1319" s="1079">
        <f t="shared" si="645"/>
        <v>0</v>
      </c>
      <c r="AD1319" s="899">
        <f t="shared" si="659"/>
        <v>0</v>
      </c>
      <c r="AE1319" s="903">
        <f t="shared" si="655"/>
        <v>0</v>
      </c>
      <c r="AF1319" s="1080">
        <f t="shared" si="656"/>
        <v>0</v>
      </c>
      <c r="AG1319" s="1081">
        <f t="shared" si="622"/>
        <v>0</v>
      </c>
      <c r="AH1319" s="1079">
        <f t="shared" si="637"/>
        <v>0</v>
      </c>
      <c r="AI1319" s="901">
        <f t="shared" si="660"/>
        <v>0</v>
      </c>
      <c r="AJ1319" s="899">
        <f t="shared" si="660"/>
        <v>-5876937.5</v>
      </c>
      <c r="AK1319" s="899">
        <f t="shared" si="660"/>
        <v>0</v>
      </c>
      <c r="AL1319" s="1080">
        <f t="shared" si="646"/>
        <v>0</v>
      </c>
      <c r="AM1319" s="1079">
        <f t="shared" si="647"/>
        <v>0</v>
      </c>
      <c r="AN1319" s="899">
        <f t="shared" si="640"/>
        <v>0</v>
      </c>
      <c r="AO1319" s="899">
        <f t="shared" si="641"/>
        <v>0</v>
      </c>
      <c r="AP1319" s="899">
        <f t="shared" si="649"/>
        <v>0</v>
      </c>
      <c r="AQ1319" s="1081">
        <f t="shared" si="624"/>
        <v>0</v>
      </c>
      <c r="AR1319" s="1079">
        <f t="shared" si="642"/>
        <v>0</v>
      </c>
      <c r="AS1319" s="153"/>
      <c r="AT1319" s="1082"/>
      <c r="AU1319" s="1126"/>
      <c r="AV1319" s="1083" t="str">
        <f t="shared" si="648"/>
        <v>CA</v>
      </c>
      <c r="AW1319" s="1083" t="str">
        <f t="shared" si="648"/>
        <v>CL</v>
      </c>
      <c r="AX1319" s="1083" t="str">
        <f t="shared" si="648"/>
        <v>AIC</v>
      </c>
      <c r="AY1319" s="1083" t="str">
        <f t="shared" si="636"/>
        <v>ERB</v>
      </c>
      <c r="AZ1319" s="1083" t="str">
        <f t="shared" si="636"/>
        <v>GRB</v>
      </c>
      <c r="BA1319" s="1083" t="str">
        <f t="shared" si="636"/>
        <v>Non-Op</v>
      </c>
      <c r="BC1319" s="623"/>
      <c r="BD1319" s="623"/>
      <c r="BF1319" s="623"/>
      <c r="BG1319" s="623"/>
      <c r="BH1319" s="623"/>
      <c r="BI1319" s="623"/>
      <c r="BJ1319" s="623"/>
      <c r="BK1319" s="623"/>
      <c r="BL1319" s="623"/>
      <c r="BN1319" s="634"/>
    </row>
    <row r="1320" spans="1:66" s="638" customFormat="1" ht="12" customHeight="1">
      <c r="A1320" s="651">
        <v>23701123</v>
      </c>
      <c r="B1320" s="660" t="s">
        <v>4502</v>
      </c>
      <c r="C1320" s="954" t="s">
        <v>1823</v>
      </c>
      <c r="D1320" s="640" t="s">
        <v>3099</v>
      </c>
      <c r="E1320" s="640"/>
      <c r="F1320" s="639"/>
      <c r="G1320" s="640"/>
      <c r="H1320" s="1168">
        <v>-5597809.3200000003</v>
      </c>
      <c r="I1320" s="1168">
        <v>-7167288.4900000002</v>
      </c>
      <c r="J1320" s="1168">
        <v>-8736767.6600000001</v>
      </c>
      <c r="K1320" s="1168">
        <v>-889371.83</v>
      </c>
      <c r="L1320" s="1168">
        <v>-2458851</v>
      </c>
      <c r="M1320" s="1168">
        <v>-4028330.17</v>
      </c>
      <c r="N1320" s="1168">
        <v>-5597809.3399999999</v>
      </c>
      <c r="O1320" s="1168">
        <v>-7167288.5099999998</v>
      </c>
      <c r="P1320" s="1168">
        <v>-8736767.6799999997</v>
      </c>
      <c r="Q1320" s="1168">
        <v>-889371.85</v>
      </c>
      <c r="R1320" s="1168">
        <v>-2458851.02</v>
      </c>
      <c r="S1320" s="1168">
        <v>-4028330.19</v>
      </c>
      <c r="T1320" s="1168">
        <v>-5597809.3600000003</v>
      </c>
      <c r="U1320" s="607"/>
      <c r="V1320" s="567">
        <f t="shared" si="621"/>
        <v>-4813069.7566666668</v>
      </c>
      <c r="W1320" s="1084"/>
      <c r="X1320" s="1085"/>
      <c r="Y1320" s="591">
        <f t="shared" si="661"/>
        <v>0</v>
      </c>
      <c r="Z1320" s="899">
        <f t="shared" si="661"/>
        <v>-5597809.3600000003</v>
      </c>
      <c r="AA1320" s="899">
        <f t="shared" si="661"/>
        <v>0</v>
      </c>
      <c r="AB1320" s="1080">
        <f t="shared" si="644"/>
        <v>0</v>
      </c>
      <c r="AC1320" s="1079">
        <f t="shared" si="645"/>
        <v>0</v>
      </c>
      <c r="AD1320" s="899">
        <f t="shared" si="659"/>
        <v>0</v>
      </c>
      <c r="AE1320" s="903">
        <f t="shared" si="655"/>
        <v>0</v>
      </c>
      <c r="AF1320" s="1080">
        <f t="shared" si="656"/>
        <v>0</v>
      </c>
      <c r="AG1320" s="1081">
        <f t="shared" si="622"/>
        <v>0</v>
      </c>
      <c r="AH1320" s="1079">
        <f t="shared" si="637"/>
        <v>0</v>
      </c>
      <c r="AI1320" s="901">
        <f t="shared" si="660"/>
        <v>0</v>
      </c>
      <c r="AJ1320" s="899">
        <f t="shared" si="660"/>
        <v>-4813069.7566666668</v>
      </c>
      <c r="AK1320" s="899">
        <f t="shared" si="660"/>
        <v>0</v>
      </c>
      <c r="AL1320" s="1080">
        <f t="shared" si="646"/>
        <v>0</v>
      </c>
      <c r="AM1320" s="1079">
        <f t="shared" si="647"/>
        <v>0</v>
      </c>
      <c r="AN1320" s="899">
        <f t="shared" si="640"/>
        <v>0</v>
      </c>
      <c r="AO1320" s="899">
        <f t="shared" si="641"/>
        <v>0</v>
      </c>
      <c r="AP1320" s="899">
        <f t="shared" si="649"/>
        <v>0</v>
      </c>
      <c r="AQ1320" s="1081">
        <f t="shared" si="624"/>
        <v>0</v>
      </c>
      <c r="AR1320" s="1079">
        <f t="shared" si="642"/>
        <v>0</v>
      </c>
      <c r="AS1320" s="153"/>
      <c r="AT1320" s="1082"/>
      <c r="AU1320" s="1126"/>
      <c r="AV1320" s="1083" t="str">
        <f t="shared" si="648"/>
        <v>CA</v>
      </c>
      <c r="AW1320" s="1083" t="str">
        <f t="shared" si="648"/>
        <v>CL</v>
      </c>
      <c r="AX1320" s="1083" t="str">
        <f t="shared" si="648"/>
        <v>AIC</v>
      </c>
      <c r="AY1320" s="1083" t="str">
        <f t="shared" si="636"/>
        <v>ERB</v>
      </c>
      <c r="AZ1320" s="1083" t="str">
        <f t="shared" si="636"/>
        <v>GRB</v>
      </c>
      <c r="BA1320" s="1083" t="str">
        <f t="shared" si="636"/>
        <v>Non-Op</v>
      </c>
      <c r="BC1320" s="623"/>
      <c r="BD1320" s="623"/>
      <c r="BF1320" s="623"/>
      <c r="BG1320" s="623"/>
      <c r="BH1320" s="623"/>
      <c r="BI1320" s="623"/>
      <c r="BJ1320" s="623"/>
      <c r="BK1320" s="623"/>
      <c r="BL1320" s="623"/>
      <c r="BN1320" s="634"/>
    </row>
    <row r="1321" spans="1:66" s="638" customFormat="1" ht="12" customHeight="1">
      <c r="A1321" s="643">
        <v>23701133</v>
      </c>
      <c r="B1321" s="644" t="s">
        <v>4503</v>
      </c>
      <c r="C1321" s="634" t="s">
        <v>1824</v>
      </c>
      <c r="D1321" s="635" t="s">
        <v>3099</v>
      </c>
      <c r="E1321" s="635"/>
      <c r="F1321" s="634"/>
      <c r="G1321" s="635"/>
      <c r="H1321" s="1168">
        <v>-6644610.7199999997</v>
      </c>
      <c r="I1321" s="1168">
        <v>-640444.05000000005</v>
      </c>
      <c r="J1321" s="1168">
        <v>-1841277.38</v>
      </c>
      <c r="K1321" s="1168">
        <v>-3042110.71</v>
      </c>
      <c r="L1321" s="1168">
        <v>-4242944.04</v>
      </c>
      <c r="M1321" s="1168">
        <v>-5443777.3700000001</v>
      </c>
      <c r="N1321" s="1168">
        <v>-6644610.7000000002</v>
      </c>
      <c r="O1321" s="1168">
        <v>-640444.03</v>
      </c>
      <c r="P1321" s="1168">
        <v>-1841277.36</v>
      </c>
      <c r="Q1321" s="1168">
        <v>-3042110.69</v>
      </c>
      <c r="R1321" s="1168">
        <v>-4242944.0199999996</v>
      </c>
      <c r="S1321" s="1168">
        <v>-5443777.3499999996</v>
      </c>
      <c r="T1321" s="1168">
        <v>-6644610.6799999997</v>
      </c>
      <c r="U1321" s="567"/>
      <c r="V1321" s="567">
        <f t="shared" si="621"/>
        <v>-3642527.3666666672</v>
      </c>
      <c r="W1321" s="1084"/>
      <c r="X1321" s="1085"/>
      <c r="Y1321" s="591">
        <f t="shared" si="661"/>
        <v>0</v>
      </c>
      <c r="Z1321" s="899">
        <f t="shared" si="661"/>
        <v>-6644610.6799999997</v>
      </c>
      <c r="AA1321" s="899">
        <f t="shared" si="661"/>
        <v>0</v>
      </c>
      <c r="AB1321" s="1080">
        <f t="shared" si="644"/>
        <v>0</v>
      </c>
      <c r="AC1321" s="1079">
        <f t="shared" si="645"/>
        <v>0</v>
      </c>
      <c r="AD1321" s="899">
        <f t="shared" si="659"/>
        <v>0</v>
      </c>
      <c r="AE1321" s="903">
        <f t="shared" si="655"/>
        <v>0</v>
      </c>
      <c r="AF1321" s="1080">
        <f t="shared" si="656"/>
        <v>0</v>
      </c>
      <c r="AG1321" s="1081">
        <f t="shared" ref="AG1321:AG1384" si="662">SUM(AD1321:AF1321)</f>
        <v>0</v>
      </c>
      <c r="AH1321" s="1079">
        <f t="shared" si="637"/>
        <v>0</v>
      </c>
      <c r="AI1321" s="901">
        <f t="shared" si="660"/>
        <v>0</v>
      </c>
      <c r="AJ1321" s="899">
        <f t="shared" si="660"/>
        <v>-3642527.3666666672</v>
      </c>
      <c r="AK1321" s="899">
        <f t="shared" si="660"/>
        <v>0</v>
      </c>
      <c r="AL1321" s="1080">
        <f t="shared" si="646"/>
        <v>0</v>
      </c>
      <c r="AM1321" s="1079">
        <f t="shared" si="647"/>
        <v>0</v>
      </c>
      <c r="AN1321" s="899">
        <f t="shared" si="640"/>
        <v>0</v>
      </c>
      <c r="AO1321" s="899">
        <f t="shared" si="641"/>
        <v>0</v>
      </c>
      <c r="AP1321" s="899">
        <f t="shared" si="649"/>
        <v>0</v>
      </c>
      <c r="AQ1321" s="1081">
        <f t="shared" si="624"/>
        <v>0</v>
      </c>
      <c r="AR1321" s="1079">
        <f t="shared" si="642"/>
        <v>0</v>
      </c>
      <c r="AS1321" s="153"/>
      <c r="AT1321" s="1082"/>
      <c r="AU1321" s="1126"/>
      <c r="AV1321" s="1083" t="str">
        <f t="shared" si="648"/>
        <v>CA</v>
      </c>
      <c r="AW1321" s="1083" t="str">
        <f t="shared" si="648"/>
        <v>CL</v>
      </c>
      <c r="AX1321" s="1083" t="str">
        <f t="shared" si="648"/>
        <v>AIC</v>
      </c>
      <c r="AY1321" s="1083" t="str">
        <f t="shared" si="636"/>
        <v>ERB</v>
      </c>
      <c r="AZ1321" s="1083" t="str">
        <f t="shared" si="636"/>
        <v>GRB</v>
      </c>
      <c r="BA1321" s="1083" t="str">
        <f t="shared" si="636"/>
        <v>Non-Op</v>
      </c>
      <c r="BC1321" s="623"/>
      <c r="BD1321" s="623"/>
      <c r="BF1321" s="623"/>
      <c r="BG1321" s="623"/>
      <c r="BH1321" s="623"/>
      <c r="BI1321" s="623"/>
      <c r="BJ1321" s="623"/>
      <c r="BK1321" s="623"/>
      <c r="BL1321" s="623"/>
      <c r="BN1321" s="634"/>
    </row>
    <row r="1322" spans="1:66" s="638" customFormat="1" ht="12" customHeight="1">
      <c r="A1322" s="643">
        <v>23701143</v>
      </c>
      <c r="B1322" s="644" t="s">
        <v>4504</v>
      </c>
      <c r="C1322" s="634" t="s">
        <v>1825</v>
      </c>
      <c r="D1322" s="635" t="s">
        <v>3099</v>
      </c>
      <c r="E1322" s="635"/>
      <c r="F1322" s="634"/>
      <c r="G1322" s="635"/>
      <c r="H1322" s="1168">
        <v>-3617716.66</v>
      </c>
      <c r="I1322" s="1168">
        <v>-5027216.66</v>
      </c>
      <c r="J1322" s="1168">
        <v>-6436716.6600000001</v>
      </c>
      <c r="K1322" s="1168">
        <v>-7846216.6600000001</v>
      </c>
      <c r="L1322" s="1168">
        <v>-798716.66</v>
      </c>
      <c r="M1322" s="1168">
        <v>-2208216.66</v>
      </c>
      <c r="N1322" s="1168">
        <v>-3617716.66</v>
      </c>
      <c r="O1322" s="1168">
        <v>-5027216.66</v>
      </c>
      <c r="P1322" s="1168">
        <v>-6436716.6600000001</v>
      </c>
      <c r="Q1322" s="1168">
        <v>-7846216.6600000001</v>
      </c>
      <c r="R1322" s="1168">
        <v>-798716.66</v>
      </c>
      <c r="S1322" s="1168">
        <v>-2208216.66</v>
      </c>
      <c r="T1322" s="1168">
        <v>-3617716.66</v>
      </c>
      <c r="U1322" s="567"/>
      <c r="V1322" s="567">
        <f t="shared" si="621"/>
        <v>-4322466.6599999992</v>
      </c>
      <c r="W1322" s="1084"/>
      <c r="X1322" s="1085"/>
      <c r="Y1322" s="591">
        <f t="shared" si="661"/>
        <v>0</v>
      </c>
      <c r="Z1322" s="899">
        <f t="shared" si="661"/>
        <v>-3617716.66</v>
      </c>
      <c r="AA1322" s="899">
        <f t="shared" si="661"/>
        <v>0</v>
      </c>
      <c r="AB1322" s="1080">
        <f t="shared" si="644"/>
        <v>0</v>
      </c>
      <c r="AC1322" s="1079">
        <f t="shared" si="645"/>
        <v>0</v>
      </c>
      <c r="AD1322" s="899">
        <f t="shared" si="659"/>
        <v>0</v>
      </c>
      <c r="AE1322" s="903">
        <f t="shared" si="655"/>
        <v>0</v>
      </c>
      <c r="AF1322" s="1080">
        <f t="shared" si="656"/>
        <v>0</v>
      </c>
      <c r="AG1322" s="1081">
        <f t="shared" si="662"/>
        <v>0</v>
      </c>
      <c r="AH1322" s="1079">
        <f t="shared" si="637"/>
        <v>0</v>
      </c>
      <c r="AI1322" s="901">
        <f t="shared" si="660"/>
        <v>0</v>
      </c>
      <c r="AJ1322" s="899">
        <f t="shared" si="660"/>
        <v>-4322466.6599999992</v>
      </c>
      <c r="AK1322" s="899">
        <f t="shared" si="660"/>
        <v>0</v>
      </c>
      <c r="AL1322" s="1080">
        <f t="shared" si="646"/>
        <v>0</v>
      </c>
      <c r="AM1322" s="1079">
        <f t="shared" si="647"/>
        <v>0</v>
      </c>
      <c r="AN1322" s="899">
        <f t="shared" si="640"/>
        <v>0</v>
      </c>
      <c r="AO1322" s="899">
        <f t="shared" si="641"/>
        <v>0</v>
      </c>
      <c r="AP1322" s="899">
        <f t="shared" si="649"/>
        <v>0</v>
      </c>
      <c r="AQ1322" s="1081">
        <f t="shared" si="624"/>
        <v>0</v>
      </c>
      <c r="AR1322" s="1079">
        <f t="shared" si="642"/>
        <v>0</v>
      </c>
      <c r="AS1322" s="153"/>
      <c r="AT1322" s="1082"/>
      <c r="AU1322" s="1126"/>
      <c r="AV1322" s="1083" t="str">
        <f t="shared" si="648"/>
        <v>CA</v>
      </c>
      <c r="AW1322" s="1083" t="str">
        <f t="shared" si="648"/>
        <v>CL</v>
      </c>
      <c r="AX1322" s="1083" t="str">
        <f t="shared" si="648"/>
        <v>AIC</v>
      </c>
      <c r="AY1322" s="1083" t="str">
        <f t="shared" si="636"/>
        <v>ERB</v>
      </c>
      <c r="AZ1322" s="1083" t="str">
        <f t="shared" si="636"/>
        <v>GRB</v>
      </c>
      <c r="BA1322" s="1083" t="str">
        <f t="shared" si="636"/>
        <v>Non-Op</v>
      </c>
      <c r="BC1322" s="623"/>
      <c r="BD1322" s="623"/>
      <c r="BF1322" s="623"/>
      <c r="BG1322" s="623"/>
      <c r="BH1322" s="623"/>
      <c r="BI1322" s="623"/>
      <c r="BJ1322" s="623"/>
      <c r="BK1322" s="623"/>
      <c r="BL1322" s="623"/>
      <c r="BN1322" s="634"/>
    </row>
    <row r="1323" spans="1:66" s="638" customFormat="1" ht="12" customHeight="1">
      <c r="A1323" s="651">
        <v>23701153</v>
      </c>
      <c r="B1323" s="660" t="s">
        <v>4505</v>
      </c>
      <c r="C1323" s="954" t="s">
        <v>2496</v>
      </c>
      <c r="D1323" s="640" t="s">
        <v>3099</v>
      </c>
      <c r="E1323" s="640"/>
      <c r="F1323" s="639"/>
      <c r="G1323" s="640"/>
      <c r="H1323" s="1168">
        <v>-1416416.67</v>
      </c>
      <c r="I1323" s="1168">
        <v>-2340166.67</v>
      </c>
      <c r="J1323" s="1168">
        <v>-3263916.67</v>
      </c>
      <c r="K1323" s="1168">
        <v>-4187666.67</v>
      </c>
      <c r="L1323" s="1168">
        <v>-5111416.67</v>
      </c>
      <c r="M1323" s="1168">
        <v>-492666.67</v>
      </c>
      <c r="N1323" s="1168">
        <v>-1416416.67</v>
      </c>
      <c r="O1323" s="1168">
        <v>-2340166.67</v>
      </c>
      <c r="P1323" s="1168">
        <v>-3263916.67</v>
      </c>
      <c r="Q1323" s="1168">
        <v>-4187666.67</v>
      </c>
      <c r="R1323" s="1168">
        <v>-5111416.67</v>
      </c>
      <c r="S1323" s="1168">
        <v>-492666.67</v>
      </c>
      <c r="T1323" s="1168">
        <v>-1416416.67</v>
      </c>
      <c r="U1323" s="607"/>
      <c r="V1323" s="567">
        <f t="shared" si="621"/>
        <v>-2802041.6700000004</v>
      </c>
      <c r="W1323" s="1084"/>
      <c r="X1323" s="1085"/>
      <c r="Y1323" s="591">
        <f t="shared" si="661"/>
        <v>0</v>
      </c>
      <c r="Z1323" s="899">
        <f t="shared" si="661"/>
        <v>-1416416.67</v>
      </c>
      <c r="AA1323" s="899">
        <f t="shared" si="661"/>
        <v>0</v>
      </c>
      <c r="AB1323" s="1080">
        <f t="shared" si="644"/>
        <v>0</v>
      </c>
      <c r="AC1323" s="1079">
        <f t="shared" si="645"/>
        <v>0</v>
      </c>
      <c r="AD1323" s="899">
        <f t="shared" si="659"/>
        <v>0</v>
      </c>
      <c r="AE1323" s="903">
        <f t="shared" si="655"/>
        <v>0</v>
      </c>
      <c r="AF1323" s="1080">
        <f t="shared" si="656"/>
        <v>0</v>
      </c>
      <c r="AG1323" s="1081">
        <f t="shared" si="662"/>
        <v>0</v>
      </c>
      <c r="AH1323" s="1079">
        <f t="shared" si="637"/>
        <v>0</v>
      </c>
      <c r="AI1323" s="901">
        <f t="shared" si="660"/>
        <v>0</v>
      </c>
      <c r="AJ1323" s="899">
        <f t="shared" si="660"/>
        <v>-2802041.6700000004</v>
      </c>
      <c r="AK1323" s="899">
        <f t="shared" si="660"/>
        <v>0</v>
      </c>
      <c r="AL1323" s="1080">
        <f t="shared" si="646"/>
        <v>0</v>
      </c>
      <c r="AM1323" s="1079">
        <f t="shared" si="647"/>
        <v>0</v>
      </c>
      <c r="AN1323" s="899">
        <f t="shared" si="640"/>
        <v>0</v>
      </c>
      <c r="AO1323" s="899">
        <f t="shared" si="641"/>
        <v>0</v>
      </c>
      <c r="AP1323" s="899">
        <f t="shared" si="649"/>
        <v>0</v>
      </c>
      <c r="AQ1323" s="1081">
        <f t="shared" si="624"/>
        <v>0</v>
      </c>
      <c r="AR1323" s="1079">
        <f t="shared" si="642"/>
        <v>0</v>
      </c>
      <c r="AS1323" s="153"/>
      <c r="AT1323" s="1082"/>
      <c r="AU1323" s="1126"/>
      <c r="AV1323" s="1083" t="str">
        <f t="shared" si="648"/>
        <v>CA</v>
      </c>
      <c r="AW1323" s="1083" t="str">
        <f t="shared" si="648"/>
        <v>CL</v>
      </c>
      <c r="AX1323" s="1083" t="str">
        <f t="shared" si="648"/>
        <v>AIC</v>
      </c>
      <c r="AY1323" s="1083" t="str">
        <f t="shared" si="636"/>
        <v>ERB</v>
      </c>
      <c r="AZ1323" s="1083" t="str">
        <f t="shared" si="636"/>
        <v>GRB</v>
      </c>
      <c r="BA1323" s="1083" t="str">
        <f t="shared" si="636"/>
        <v>Non-Op</v>
      </c>
      <c r="BC1323" s="623"/>
      <c r="BD1323" s="623"/>
      <c r="BF1323" s="623"/>
      <c r="BG1323" s="623"/>
      <c r="BH1323" s="623"/>
      <c r="BI1323" s="623"/>
      <c r="BJ1323" s="623"/>
      <c r="BK1323" s="623"/>
      <c r="BL1323" s="623"/>
      <c r="BN1323" s="634"/>
    </row>
    <row r="1324" spans="1:66" s="638" customFormat="1" ht="12" customHeight="1">
      <c r="A1324" s="643">
        <v>23701163</v>
      </c>
      <c r="B1324" s="644" t="s">
        <v>4506</v>
      </c>
      <c r="C1324" s="634" t="s">
        <v>2497</v>
      </c>
      <c r="D1324" s="635" t="s">
        <v>3099</v>
      </c>
      <c r="E1324" s="635"/>
      <c r="F1324" s="634"/>
      <c r="G1324" s="635"/>
      <c r="H1324" s="1168">
        <v>-270250</v>
      </c>
      <c r="I1324" s="1168">
        <v>-446500</v>
      </c>
      <c r="J1324" s="1168">
        <v>-622750</v>
      </c>
      <c r="K1324" s="1168">
        <v>-799000</v>
      </c>
      <c r="L1324" s="1168">
        <v>-975250</v>
      </c>
      <c r="M1324" s="1168">
        <v>-94000</v>
      </c>
      <c r="N1324" s="1168">
        <v>-270250</v>
      </c>
      <c r="O1324" s="1168">
        <v>-446500</v>
      </c>
      <c r="P1324" s="1168">
        <v>-622750</v>
      </c>
      <c r="Q1324" s="1168">
        <v>-799000</v>
      </c>
      <c r="R1324" s="1168">
        <v>-975250</v>
      </c>
      <c r="S1324" s="1168">
        <v>-94000</v>
      </c>
      <c r="T1324" s="1168">
        <v>-270250</v>
      </c>
      <c r="U1324" s="567"/>
      <c r="V1324" s="567">
        <f t="shared" si="621"/>
        <v>-534625</v>
      </c>
      <c r="W1324" s="1084"/>
      <c r="X1324" s="1085"/>
      <c r="Y1324" s="591">
        <f t="shared" si="661"/>
        <v>0</v>
      </c>
      <c r="Z1324" s="899">
        <f t="shared" si="661"/>
        <v>-270250</v>
      </c>
      <c r="AA1324" s="899">
        <f t="shared" si="661"/>
        <v>0</v>
      </c>
      <c r="AB1324" s="1080">
        <f t="shared" si="644"/>
        <v>0</v>
      </c>
      <c r="AC1324" s="1079">
        <f t="shared" si="645"/>
        <v>0</v>
      </c>
      <c r="AD1324" s="899">
        <f t="shared" si="659"/>
        <v>0</v>
      </c>
      <c r="AE1324" s="903">
        <f t="shared" si="655"/>
        <v>0</v>
      </c>
      <c r="AF1324" s="1080">
        <f t="shared" si="656"/>
        <v>0</v>
      </c>
      <c r="AG1324" s="1081">
        <f t="shared" si="662"/>
        <v>0</v>
      </c>
      <c r="AH1324" s="1079">
        <f t="shared" si="637"/>
        <v>0</v>
      </c>
      <c r="AI1324" s="901">
        <f t="shared" ref="AI1324:AK1344" si="663">IF($D1324=AI$5,$V1324,0)</f>
        <v>0</v>
      </c>
      <c r="AJ1324" s="899">
        <f t="shared" si="663"/>
        <v>-534625</v>
      </c>
      <c r="AK1324" s="899">
        <f t="shared" si="663"/>
        <v>0</v>
      </c>
      <c r="AL1324" s="1080">
        <f t="shared" si="646"/>
        <v>0</v>
      </c>
      <c r="AM1324" s="1079">
        <f t="shared" si="647"/>
        <v>0</v>
      </c>
      <c r="AN1324" s="899">
        <f t="shared" si="640"/>
        <v>0</v>
      </c>
      <c r="AO1324" s="899">
        <f t="shared" si="641"/>
        <v>0</v>
      </c>
      <c r="AP1324" s="899">
        <f t="shared" si="649"/>
        <v>0</v>
      </c>
      <c r="AQ1324" s="1081">
        <f t="shared" si="624"/>
        <v>0</v>
      </c>
      <c r="AR1324" s="1079">
        <f t="shared" si="642"/>
        <v>0</v>
      </c>
      <c r="AS1324" s="153"/>
      <c r="AT1324" s="1082"/>
      <c r="AU1324" s="1126"/>
      <c r="AV1324" s="1083" t="str">
        <f t="shared" si="648"/>
        <v>CA</v>
      </c>
      <c r="AW1324" s="1083" t="str">
        <f t="shared" si="648"/>
        <v>CL</v>
      </c>
      <c r="AX1324" s="1083" t="str">
        <f t="shared" si="648"/>
        <v>AIC</v>
      </c>
      <c r="AY1324" s="1083" t="str">
        <f t="shared" si="636"/>
        <v>ERB</v>
      </c>
      <c r="AZ1324" s="1083" t="str">
        <f t="shared" si="636"/>
        <v>GRB</v>
      </c>
      <c r="BA1324" s="1083" t="str">
        <f t="shared" si="636"/>
        <v>Non-Op</v>
      </c>
      <c r="BC1324" s="623"/>
      <c r="BD1324" s="623"/>
      <c r="BF1324" s="623"/>
      <c r="BG1324" s="623"/>
      <c r="BH1324" s="623"/>
      <c r="BI1324" s="623"/>
      <c r="BJ1324" s="623"/>
      <c r="BK1324" s="623"/>
      <c r="BL1324" s="623"/>
      <c r="BN1324" s="634"/>
    </row>
    <row r="1325" spans="1:66" s="638" customFormat="1" ht="12" customHeight="1">
      <c r="A1325" s="643">
        <v>23701173</v>
      </c>
      <c r="B1325" s="644" t="s">
        <v>4507</v>
      </c>
      <c r="C1325" s="634" t="s">
        <v>2498</v>
      </c>
      <c r="D1325" s="635" t="s">
        <v>3099</v>
      </c>
      <c r="E1325" s="635"/>
      <c r="F1325" s="634"/>
      <c r="G1325" s="635"/>
      <c r="H1325" s="1168">
        <v>-578126</v>
      </c>
      <c r="I1325" s="1168">
        <v>-77509.460000000006</v>
      </c>
      <c r="J1325" s="1168">
        <v>-108887.83</v>
      </c>
      <c r="K1325" s="1168">
        <v>-138362.42000000001</v>
      </c>
      <c r="L1325" s="1168">
        <v>-166756.35</v>
      </c>
      <c r="M1325" s="1168">
        <v>-194247.3</v>
      </c>
      <c r="N1325" s="1168">
        <v>-219653.9</v>
      </c>
      <c r="O1325" s="1168">
        <v>-243315.89</v>
      </c>
      <c r="P1325" s="1168">
        <v>-266140.5</v>
      </c>
      <c r="Q1325" s="1168">
        <v>-286200.65000000002</v>
      </c>
      <c r="R1325" s="1168">
        <v>-305402.46000000002</v>
      </c>
      <c r="S1325" s="1168">
        <v>-324338.96000000002</v>
      </c>
      <c r="T1325" s="1168">
        <v>-342120.87</v>
      </c>
      <c r="U1325" s="567"/>
      <c r="V1325" s="567">
        <f t="shared" ref="V1325:V1389" si="664">(H1325+T1325+SUM(I1325:S1325)*2)/24</f>
        <v>-232578.26291666669</v>
      </c>
      <c r="W1325" s="1084"/>
      <c r="X1325" s="1085"/>
      <c r="Y1325" s="591">
        <f t="shared" si="661"/>
        <v>0</v>
      </c>
      <c r="Z1325" s="899">
        <f t="shared" si="661"/>
        <v>-342120.87</v>
      </c>
      <c r="AA1325" s="899">
        <f t="shared" si="661"/>
        <v>0</v>
      </c>
      <c r="AB1325" s="1080">
        <f t="shared" si="644"/>
        <v>0</v>
      </c>
      <c r="AC1325" s="1079">
        <f t="shared" si="645"/>
        <v>0</v>
      </c>
      <c r="AD1325" s="899">
        <f t="shared" si="659"/>
        <v>0</v>
      </c>
      <c r="AE1325" s="903">
        <f t="shared" si="655"/>
        <v>0</v>
      </c>
      <c r="AF1325" s="1080">
        <f t="shared" si="656"/>
        <v>0</v>
      </c>
      <c r="AG1325" s="1081">
        <f t="shared" si="662"/>
        <v>0</v>
      </c>
      <c r="AH1325" s="1079">
        <f t="shared" si="637"/>
        <v>0</v>
      </c>
      <c r="AI1325" s="901">
        <f t="shared" si="663"/>
        <v>0</v>
      </c>
      <c r="AJ1325" s="899">
        <f t="shared" si="663"/>
        <v>-232578.26291666669</v>
      </c>
      <c r="AK1325" s="899">
        <f t="shared" si="663"/>
        <v>0</v>
      </c>
      <c r="AL1325" s="1080">
        <f t="shared" si="646"/>
        <v>0</v>
      </c>
      <c r="AM1325" s="1079">
        <f t="shared" si="647"/>
        <v>0</v>
      </c>
      <c r="AN1325" s="899">
        <f t="shared" si="640"/>
        <v>0</v>
      </c>
      <c r="AO1325" s="899">
        <f t="shared" si="641"/>
        <v>0</v>
      </c>
      <c r="AP1325" s="899">
        <f t="shared" si="649"/>
        <v>0</v>
      </c>
      <c r="AQ1325" s="1081">
        <f t="shared" si="624"/>
        <v>0</v>
      </c>
      <c r="AR1325" s="1079">
        <f t="shared" si="642"/>
        <v>0</v>
      </c>
      <c r="AS1325" s="153"/>
      <c r="AT1325" s="1082"/>
      <c r="AU1325" s="1126"/>
      <c r="AV1325" s="1083" t="str">
        <f t="shared" si="648"/>
        <v>CA</v>
      </c>
      <c r="AW1325" s="1083" t="str">
        <f t="shared" si="648"/>
        <v>CL</v>
      </c>
      <c r="AX1325" s="1083" t="str">
        <f t="shared" si="648"/>
        <v>AIC</v>
      </c>
      <c r="AY1325" s="1083" t="str">
        <f t="shared" si="636"/>
        <v>ERB</v>
      </c>
      <c r="AZ1325" s="1083" t="str">
        <f t="shared" si="636"/>
        <v>GRB</v>
      </c>
      <c r="BA1325" s="1083" t="str">
        <f t="shared" si="636"/>
        <v>Non-Op</v>
      </c>
      <c r="BC1325" s="623"/>
      <c r="BD1325" s="623"/>
      <c r="BF1325" s="623"/>
      <c r="BG1325" s="623"/>
      <c r="BH1325" s="623"/>
      <c r="BI1325" s="623"/>
      <c r="BJ1325" s="623"/>
      <c r="BK1325" s="623"/>
      <c r="BL1325" s="623"/>
      <c r="BN1325" s="634"/>
    </row>
    <row r="1326" spans="1:66" s="638" customFormat="1" ht="12" customHeight="1">
      <c r="A1326" s="643">
        <v>23701183</v>
      </c>
      <c r="B1326" s="644" t="s">
        <v>4508</v>
      </c>
      <c r="C1326" s="634" t="s">
        <v>2327</v>
      </c>
      <c r="D1326" s="635" t="s">
        <v>3099</v>
      </c>
      <c r="E1326" s="635"/>
      <c r="F1326" s="634"/>
      <c r="G1326" s="635"/>
      <c r="H1326" s="1168">
        <v>-1814979.83</v>
      </c>
      <c r="I1326" s="1168">
        <v>-2264974.83</v>
      </c>
      <c r="J1326" s="1168">
        <v>-2714969.83</v>
      </c>
      <c r="K1326" s="1168">
        <v>-464994.83</v>
      </c>
      <c r="L1326" s="1168">
        <v>-914989.83</v>
      </c>
      <c r="M1326" s="1168">
        <v>-1364984.83</v>
      </c>
      <c r="N1326" s="1168">
        <v>-1814979.83</v>
      </c>
      <c r="O1326" s="1168">
        <v>-2264974.83</v>
      </c>
      <c r="P1326" s="1168">
        <v>-2714969.83</v>
      </c>
      <c r="Q1326" s="1168">
        <v>-464994.83</v>
      </c>
      <c r="R1326" s="1168">
        <v>-914989.83</v>
      </c>
      <c r="S1326" s="1168">
        <v>-1364984.83</v>
      </c>
      <c r="T1326" s="1168">
        <v>-1814979.83</v>
      </c>
      <c r="U1326" s="567"/>
      <c r="V1326" s="567">
        <f t="shared" si="664"/>
        <v>-1589982.33</v>
      </c>
      <c r="W1326" s="1084"/>
      <c r="X1326" s="1085"/>
      <c r="Y1326" s="591">
        <f t="shared" si="661"/>
        <v>0</v>
      </c>
      <c r="Z1326" s="899">
        <f t="shared" si="661"/>
        <v>-1814979.83</v>
      </c>
      <c r="AA1326" s="899">
        <f t="shared" si="661"/>
        <v>0</v>
      </c>
      <c r="AB1326" s="1080">
        <f t="shared" si="644"/>
        <v>0</v>
      </c>
      <c r="AC1326" s="1079">
        <f t="shared" si="645"/>
        <v>0</v>
      </c>
      <c r="AD1326" s="899">
        <f t="shared" si="659"/>
        <v>0</v>
      </c>
      <c r="AE1326" s="903">
        <f t="shared" si="655"/>
        <v>0</v>
      </c>
      <c r="AF1326" s="1080">
        <f t="shared" si="656"/>
        <v>0</v>
      </c>
      <c r="AG1326" s="1081">
        <f t="shared" si="662"/>
        <v>0</v>
      </c>
      <c r="AH1326" s="1079">
        <f t="shared" si="637"/>
        <v>0</v>
      </c>
      <c r="AI1326" s="901">
        <f t="shared" si="663"/>
        <v>0</v>
      </c>
      <c r="AJ1326" s="899">
        <f t="shared" si="663"/>
        <v>-1589982.33</v>
      </c>
      <c r="AK1326" s="899">
        <f t="shared" si="663"/>
        <v>0</v>
      </c>
      <c r="AL1326" s="1080">
        <f t="shared" si="646"/>
        <v>0</v>
      </c>
      <c r="AM1326" s="1079">
        <f t="shared" si="647"/>
        <v>0</v>
      </c>
      <c r="AN1326" s="899">
        <f t="shared" si="640"/>
        <v>0</v>
      </c>
      <c r="AO1326" s="899">
        <f t="shared" si="641"/>
        <v>0</v>
      </c>
      <c r="AP1326" s="899">
        <f t="shared" si="649"/>
        <v>0</v>
      </c>
      <c r="AQ1326" s="1081">
        <f t="shared" si="624"/>
        <v>0</v>
      </c>
      <c r="AR1326" s="1079">
        <f t="shared" si="642"/>
        <v>0</v>
      </c>
      <c r="AS1326" s="153"/>
      <c r="AT1326" s="1082"/>
      <c r="AU1326" s="1126"/>
      <c r="AV1326" s="1083" t="str">
        <f t="shared" si="648"/>
        <v>CA</v>
      </c>
      <c r="AW1326" s="1083" t="str">
        <f t="shared" si="648"/>
        <v>CL</v>
      </c>
      <c r="AX1326" s="1083" t="str">
        <f t="shared" si="648"/>
        <v>AIC</v>
      </c>
      <c r="AY1326" s="1083" t="str">
        <f t="shared" si="636"/>
        <v>ERB</v>
      </c>
      <c r="AZ1326" s="1083" t="str">
        <f t="shared" si="636"/>
        <v>GRB</v>
      </c>
      <c r="BA1326" s="1083" t="str">
        <f t="shared" si="636"/>
        <v>Non-Op</v>
      </c>
      <c r="BC1326" s="623"/>
      <c r="BD1326" s="623"/>
      <c r="BF1326" s="623"/>
      <c r="BG1326" s="623"/>
      <c r="BH1326" s="623"/>
      <c r="BI1326" s="623"/>
      <c r="BJ1326" s="623"/>
      <c r="BK1326" s="623"/>
      <c r="BL1326" s="623"/>
      <c r="BN1326" s="634"/>
    </row>
    <row r="1327" spans="1:66" s="638" customFormat="1" ht="12" customHeight="1">
      <c r="A1327" s="643">
        <v>23701193</v>
      </c>
      <c r="B1327" s="644" t="s">
        <v>4509</v>
      </c>
      <c r="C1327" s="634" t="s">
        <v>2499</v>
      </c>
      <c r="D1327" s="635" t="s">
        <v>3099</v>
      </c>
      <c r="E1327" s="635"/>
      <c r="F1327" s="634"/>
      <c r="G1327" s="635"/>
      <c r="H1327" s="1170">
        <v>-314600</v>
      </c>
      <c r="I1327" s="1170">
        <v>-392600</v>
      </c>
      <c r="J1327" s="1170">
        <v>-470600</v>
      </c>
      <c r="K1327" s="1170">
        <v>-80600</v>
      </c>
      <c r="L1327" s="1170">
        <v>-158600</v>
      </c>
      <c r="M1327" s="1170">
        <v>-236600</v>
      </c>
      <c r="N1327" s="1170">
        <v>-314600</v>
      </c>
      <c r="O1327" s="1170">
        <v>-392600</v>
      </c>
      <c r="P1327" s="1170">
        <v>-470600</v>
      </c>
      <c r="Q1327" s="1170">
        <v>-80600</v>
      </c>
      <c r="R1327" s="1170">
        <v>-158600</v>
      </c>
      <c r="S1327" s="1170">
        <v>-236600</v>
      </c>
      <c r="T1327" s="1170">
        <v>-314600</v>
      </c>
      <c r="U1327" s="567"/>
      <c r="V1327" s="567">
        <f t="shared" si="664"/>
        <v>-275600</v>
      </c>
      <c r="W1327" s="1084"/>
      <c r="X1327" s="1085"/>
      <c r="Y1327" s="591">
        <f t="shared" si="661"/>
        <v>0</v>
      </c>
      <c r="Z1327" s="899">
        <f t="shared" si="661"/>
        <v>-314600</v>
      </c>
      <c r="AA1327" s="899">
        <f t="shared" si="661"/>
        <v>0</v>
      </c>
      <c r="AB1327" s="1080">
        <f t="shared" si="644"/>
        <v>0</v>
      </c>
      <c r="AC1327" s="1079">
        <f t="shared" si="645"/>
        <v>0</v>
      </c>
      <c r="AD1327" s="899">
        <f t="shared" si="659"/>
        <v>0</v>
      </c>
      <c r="AE1327" s="903">
        <f t="shared" si="655"/>
        <v>0</v>
      </c>
      <c r="AF1327" s="1080">
        <f t="shared" si="656"/>
        <v>0</v>
      </c>
      <c r="AG1327" s="1081">
        <f t="shared" si="662"/>
        <v>0</v>
      </c>
      <c r="AH1327" s="1079">
        <f t="shared" si="637"/>
        <v>0</v>
      </c>
      <c r="AI1327" s="901">
        <f t="shared" si="663"/>
        <v>0</v>
      </c>
      <c r="AJ1327" s="899">
        <f t="shared" si="663"/>
        <v>-275600</v>
      </c>
      <c r="AK1327" s="899">
        <f t="shared" si="663"/>
        <v>0</v>
      </c>
      <c r="AL1327" s="1080">
        <f t="shared" si="646"/>
        <v>0</v>
      </c>
      <c r="AM1327" s="1079">
        <f t="shared" si="647"/>
        <v>0</v>
      </c>
      <c r="AN1327" s="899">
        <f t="shared" si="640"/>
        <v>0</v>
      </c>
      <c r="AO1327" s="899">
        <f t="shared" si="641"/>
        <v>0</v>
      </c>
      <c r="AP1327" s="899">
        <f t="shared" si="649"/>
        <v>0</v>
      </c>
      <c r="AQ1327" s="1081">
        <f t="shared" si="624"/>
        <v>0</v>
      </c>
      <c r="AR1327" s="1079">
        <f t="shared" si="642"/>
        <v>0</v>
      </c>
      <c r="AS1327" s="153"/>
      <c r="AT1327" s="1082"/>
      <c r="AU1327" s="1126"/>
      <c r="AV1327" s="1083" t="str">
        <f t="shared" si="648"/>
        <v>CA</v>
      </c>
      <c r="AW1327" s="1083" t="str">
        <f t="shared" si="648"/>
        <v>CL</v>
      </c>
      <c r="AX1327" s="1083" t="str">
        <f t="shared" si="648"/>
        <v>AIC</v>
      </c>
      <c r="AY1327" s="1083" t="str">
        <f t="shared" si="636"/>
        <v>ERB</v>
      </c>
      <c r="AZ1327" s="1083" t="str">
        <f t="shared" si="636"/>
        <v>GRB</v>
      </c>
      <c r="BA1327" s="1083" t="str">
        <f t="shared" si="636"/>
        <v>Non-Op</v>
      </c>
      <c r="BC1327" s="623"/>
      <c r="BD1327" s="623"/>
      <c r="BF1327" s="623"/>
      <c r="BG1327" s="623"/>
      <c r="BH1327" s="623"/>
      <c r="BI1327" s="623"/>
      <c r="BJ1327" s="623"/>
      <c r="BK1327" s="623"/>
      <c r="BL1327" s="623"/>
      <c r="BN1327" s="634"/>
    </row>
    <row r="1328" spans="1:66" s="638" customFormat="1" ht="12" customHeight="1">
      <c r="A1328" s="676">
        <v>23701203</v>
      </c>
      <c r="B1328" s="635" t="s">
        <v>4510</v>
      </c>
      <c r="C1328" s="634" t="s">
        <v>2500</v>
      </c>
      <c r="D1328" s="635" t="s">
        <v>3099</v>
      </c>
      <c r="E1328" s="635"/>
      <c r="F1328" s="634"/>
      <c r="G1328" s="635"/>
      <c r="H1328" s="1168">
        <v>-2081319.62</v>
      </c>
      <c r="I1328" s="1168">
        <v>-3604236.29</v>
      </c>
      <c r="J1328" s="1168">
        <v>-5127152.96</v>
      </c>
      <c r="K1328" s="1168">
        <v>-6650069.6299999999</v>
      </c>
      <c r="L1328" s="1168">
        <v>-8172986.2999999998</v>
      </c>
      <c r="M1328" s="1168">
        <v>-558402.97</v>
      </c>
      <c r="N1328" s="1168">
        <v>-2081319.64</v>
      </c>
      <c r="O1328" s="1168">
        <v>-3604236.31</v>
      </c>
      <c r="P1328" s="1168">
        <v>-5127152.9800000004</v>
      </c>
      <c r="Q1328" s="1168">
        <v>-6650069.6500000004</v>
      </c>
      <c r="R1328" s="1168">
        <v>-8172986.3200000003</v>
      </c>
      <c r="S1328" s="1168">
        <v>-558253.99</v>
      </c>
      <c r="T1328" s="1168">
        <v>-2081170.66</v>
      </c>
      <c r="U1328" s="567"/>
      <c r="V1328" s="567">
        <f t="shared" si="664"/>
        <v>-4365676.0149999997</v>
      </c>
      <c r="W1328" s="1084"/>
      <c r="X1328" s="1085"/>
      <c r="Y1328" s="591">
        <f t="shared" si="661"/>
        <v>0</v>
      </c>
      <c r="Z1328" s="899">
        <f t="shared" si="661"/>
        <v>-2081170.66</v>
      </c>
      <c r="AA1328" s="899">
        <f t="shared" si="661"/>
        <v>0</v>
      </c>
      <c r="AB1328" s="1080">
        <f t="shared" si="644"/>
        <v>0</v>
      </c>
      <c r="AC1328" s="1079">
        <f t="shared" si="645"/>
        <v>0</v>
      </c>
      <c r="AD1328" s="899">
        <f t="shared" si="659"/>
        <v>0</v>
      </c>
      <c r="AE1328" s="903">
        <f t="shared" si="655"/>
        <v>0</v>
      </c>
      <c r="AF1328" s="1080">
        <f t="shared" si="656"/>
        <v>0</v>
      </c>
      <c r="AG1328" s="1081">
        <f t="shared" si="662"/>
        <v>0</v>
      </c>
      <c r="AH1328" s="1079">
        <f t="shared" si="637"/>
        <v>0</v>
      </c>
      <c r="AI1328" s="901">
        <f t="shared" si="663"/>
        <v>0</v>
      </c>
      <c r="AJ1328" s="899">
        <f t="shared" si="663"/>
        <v>-4365676.0149999997</v>
      </c>
      <c r="AK1328" s="899">
        <f t="shared" si="663"/>
        <v>0</v>
      </c>
      <c r="AL1328" s="1080">
        <f t="shared" si="646"/>
        <v>0</v>
      </c>
      <c r="AM1328" s="1079">
        <f t="shared" si="647"/>
        <v>0</v>
      </c>
      <c r="AN1328" s="899">
        <f t="shared" si="640"/>
        <v>0</v>
      </c>
      <c r="AO1328" s="899">
        <f t="shared" si="641"/>
        <v>0</v>
      </c>
      <c r="AP1328" s="899">
        <f t="shared" si="649"/>
        <v>0</v>
      </c>
      <c r="AQ1328" s="1081">
        <f t="shared" si="624"/>
        <v>0</v>
      </c>
      <c r="AR1328" s="1079">
        <f t="shared" si="642"/>
        <v>0</v>
      </c>
      <c r="AS1328" s="153"/>
      <c r="AT1328" s="1082"/>
      <c r="AU1328" s="1126"/>
      <c r="AV1328" s="1083" t="str">
        <f t="shared" si="648"/>
        <v>CA</v>
      </c>
      <c r="AW1328" s="1083" t="str">
        <f t="shared" si="648"/>
        <v>CL</v>
      </c>
      <c r="AX1328" s="1083" t="str">
        <f t="shared" si="648"/>
        <v>AIC</v>
      </c>
      <c r="AY1328" s="1083" t="str">
        <f t="shared" si="636"/>
        <v>ERB</v>
      </c>
      <c r="AZ1328" s="1083" t="str">
        <f t="shared" si="636"/>
        <v>GRB</v>
      </c>
      <c r="BA1328" s="1083" t="str">
        <f t="shared" si="636"/>
        <v>Non-Op</v>
      </c>
      <c r="BC1328" s="623"/>
      <c r="BD1328" s="623"/>
      <c r="BF1328" s="623"/>
      <c r="BG1328" s="623"/>
      <c r="BH1328" s="623"/>
      <c r="BI1328" s="623"/>
      <c r="BJ1328" s="623"/>
      <c r="BK1328" s="623"/>
      <c r="BL1328" s="623"/>
      <c r="BN1328" s="634"/>
    </row>
    <row r="1329" spans="1:66" s="638" customFormat="1" ht="12" customHeight="1">
      <c r="A1329" s="570">
        <v>23701223</v>
      </c>
      <c r="B1329" s="379" t="s">
        <v>4511</v>
      </c>
      <c r="C1329" s="634" t="s">
        <v>3021</v>
      </c>
      <c r="D1329" s="635" t="s">
        <v>3099</v>
      </c>
      <c r="E1329" s="635"/>
      <c r="F1329" s="683">
        <v>43678</v>
      </c>
      <c r="G1329" s="635"/>
      <c r="H1329" s="1168">
        <v>-4956250</v>
      </c>
      <c r="I1329" s="1168">
        <v>-6175000</v>
      </c>
      <c r="J1329" s="1168">
        <v>-7393750</v>
      </c>
      <c r="K1329" s="1168">
        <v>-690625</v>
      </c>
      <c r="L1329" s="1168">
        <v>-1909375</v>
      </c>
      <c r="M1329" s="1168">
        <v>-3128125</v>
      </c>
      <c r="N1329" s="1168">
        <v>-4346875</v>
      </c>
      <c r="O1329" s="1168">
        <v>-5565625</v>
      </c>
      <c r="P1329" s="1168">
        <v>-6784375</v>
      </c>
      <c r="Q1329" s="1168">
        <v>-690625</v>
      </c>
      <c r="R1329" s="1168">
        <v>-1909375</v>
      </c>
      <c r="S1329" s="1168">
        <v>-3128125</v>
      </c>
      <c r="T1329" s="1168">
        <v>-4346875</v>
      </c>
      <c r="U1329" s="567"/>
      <c r="V1329" s="607">
        <f t="shared" si="664"/>
        <v>-3864453.125</v>
      </c>
      <c r="W1329" s="1092"/>
      <c r="X1329" s="1093"/>
      <c r="Y1329" s="591">
        <f t="shared" ref="Y1329:AA1349" si="665">IF($D1329=Y$5,$T1329,0)</f>
        <v>0</v>
      </c>
      <c r="Z1329" s="899">
        <f t="shared" si="665"/>
        <v>-4346875</v>
      </c>
      <c r="AA1329" s="899">
        <f t="shared" si="665"/>
        <v>0</v>
      </c>
      <c r="AB1329" s="1080">
        <f t="shared" si="644"/>
        <v>0</v>
      </c>
      <c r="AC1329" s="1079">
        <f t="shared" si="645"/>
        <v>0</v>
      </c>
      <c r="AD1329" s="899">
        <f t="shared" si="659"/>
        <v>0</v>
      </c>
      <c r="AE1329" s="903">
        <f t="shared" si="655"/>
        <v>0</v>
      </c>
      <c r="AF1329" s="1080">
        <f t="shared" si="656"/>
        <v>0</v>
      </c>
      <c r="AG1329" s="1081">
        <f t="shared" si="662"/>
        <v>0</v>
      </c>
      <c r="AH1329" s="1079">
        <f t="shared" si="637"/>
        <v>0</v>
      </c>
      <c r="AI1329" s="901">
        <f t="shared" si="663"/>
        <v>0</v>
      </c>
      <c r="AJ1329" s="899">
        <f t="shared" si="663"/>
        <v>-3864453.125</v>
      </c>
      <c r="AK1329" s="899">
        <f t="shared" si="663"/>
        <v>0</v>
      </c>
      <c r="AL1329" s="1080">
        <f t="shared" si="646"/>
        <v>0</v>
      </c>
      <c r="AM1329" s="1079">
        <f t="shared" si="647"/>
        <v>0</v>
      </c>
      <c r="AN1329" s="899">
        <f t="shared" si="640"/>
        <v>0</v>
      </c>
      <c r="AO1329" s="899">
        <f t="shared" si="641"/>
        <v>0</v>
      </c>
      <c r="AP1329" s="899">
        <f t="shared" si="649"/>
        <v>0</v>
      </c>
      <c r="AQ1329" s="1081">
        <f t="shared" ref="AQ1329" si="666">SUM(AN1329:AP1329)</f>
        <v>0</v>
      </c>
      <c r="AR1329" s="1079">
        <f t="shared" si="642"/>
        <v>0</v>
      </c>
      <c r="AS1329" s="153"/>
      <c r="AT1329" s="1082"/>
      <c r="AU1329" s="1126"/>
      <c r="AV1329" s="1083" t="str">
        <f t="shared" si="648"/>
        <v>CA</v>
      </c>
      <c r="AW1329" s="1083" t="str">
        <f t="shared" si="648"/>
        <v>CL</v>
      </c>
      <c r="AX1329" s="1083" t="str">
        <f t="shared" si="648"/>
        <v>AIC</v>
      </c>
      <c r="AY1329" s="1083" t="str">
        <f t="shared" si="636"/>
        <v>ERB</v>
      </c>
      <c r="AZ1329" s="1083" t="str">
        <f t="shared" si="636"/>
        <v>GRB</v>
      </c>
      <c r="BA1329" s="1083" t="str">
        <f t="shared" si="636"/>
        <v>Non-Op</v>
      </c>
      <c r="BC1329" s="623"/>
      <c r="BD1329" s="623"/>
      <c r="BF1329" s="623"/>
      <c r="BG1329" s="623"/>
      <c r="BH1329" s="623"/>
      <c r="BI1329" s="623"/>
      <c r="BJ1329" s="623"/>
      <c r="BK1329" s="623"/>
      <c r="BL1329" s="623"/>
      <c r="BN1329" s="634"/>
    </row>
    <row r="1330" spans="1:66" s="638" customFormat="1" ht="12" customHeight="1">
      <c r="A1330" s="568">
        <v>24100043</v>
      </c>
      <c r="B1330" s="566" t="s">
        <v>4512</v>
      </c>
      <c r="C1330" s="634" t="s">
        <v>2501</v>
      </c>
      <c r="D1330" s="635" t="s">
        <v>3099</v>
      </c>
      <c r="E1330" s="635"/>
      <c r="F1330" s="634"/>
      <c r="G1330" s="635"/>
      <c r="H1330" s="1170">
        <v>-386810.88</v>
      </c>
      <c r="I1330" s="1170">
        <v>0</v>
      </c>
      <c r="J1330" s="1170">
        <v>0</v>
      </c>
      <c r="K1330" s="1170">
        <v>0</v>
      </c>
      <c r="L1330" s="1170">
        <v>0</v>
      </c>
      <c r="M1330" s="1170">
        <v>-382353.87</v>
      </c>
      <c r="N1330" s="1170">
        <v>-384736.04</v>
      </c>
      <c r="O1330" s="1170">
        <v>0</v>
      </c>
      <c r="P1330" s="1170">
        <v>0</v>
      </c>
      <c r="Q1330" s="1170">
        <v>0</v>
      </c>
      <c r="R1330" s="1170">
        <v>0</v>
      </c>
      <c r="S1330" s="1170">
        <v>-282057.92</v>
      </c>
      <c r="T1330" s="1170">
        <v>0</v>
      </c>
      <c r="U1330" s="567"/>
      <c r="V1330" s="567">
        <f t="shared" si="664"/>
        <v>-103546.10583333332</v>
      </c>
      <c r="W1330" s="1084"/>
      <c r="X1330" s="1085"/>
      <c r="Y1330" s="591">
        <f t="shared" si="665"/>
        <v>0</v>
      </c>
      <c r="Z1330" s="899">
        <f t="shared" si="665"/>
        <v>0</v>
      </c>
      <c r="AA1330" s="899">
        <f t="shared" si="665"/>
        <v>0</v>
      </c>
      <c r="AB1330" s="1080">
        <f t="shared" si="644"/>
        <v>0</v>
      </c>
      <c r="AC1330" s="1079">
        <f t="shared" si="645"/>
        <v>0</v>
      </c>
      <c r="AD1330" s="899">
        <f t="shared" si="659"/>
        <v>0</v>
      </c>
      <c r="AE1330" s="903">
        <f t="shared" si="655"/>
        <v>0</v>
      </c>
      <c r="AF1330" s="1080">
        <f t="shared" si="656"/>
        <v>0</v>
      </c>
      <c r="AG1330" s="1081">
        <f t="shared" si="662"/>
        <v>0</v>
      </c>
      <c r="AH1330" s="1079">
        <f t="shared" si="637"/>
        <v>0</v>
      </c>
      <c r="AI1330" s="901">
        <f t="shared" si="663"/>
        <v>0</v>
      </c>
      <c r="AJ1330" s="899">
        <f t="shared" si="663"/>
        <v>-103546.10583333332</v>
      </c>
      <c r="AK1330" s="899">
        <f t="shared" si="663"/>
        <v>0</v>
      </c>
      <c r="AL1330" s="1080">
        <f t="shared" si="646"/>
        <v>0</v>
      </c>
      <c r="AM1330" s="1079">
        <f t="shared" si="647"/>
        <v>0</v>
      </c>
      <c r="AN1330" s="899">
        <f t="shared" si="640"/>
        <v>0</v>
      </c>
      <c r="AO1330" s="899">
        <f t="shared" si="641"/>
        <v>0</v>
      </c>
      <c r="AP1330" s="899">
        <f t="shared" si="649"/>
        <v>0</v>
      </c>
      <c r="AQ1330" s="1081">
        <f t="shared" si="624"/>
        <v>0</v>
      </c>
      <c r="AR1330" s="1079">
        <f t="shared" si="642"/>
        <v>0</v>
      </c>
      <c r="AS1330" s="153"/>
      <c r="AT1330" s="1082"/>
      <c r="AU1330" s="1126"/>
      <c r="AV1330" s="1083"/>
      <c r="AW1330" s="1083"/>
      <c r="AX1330" s="1083"/>
      <c r="AY1330" s="1083"/>
      <c r="AZ1330" s="1083"/>
      <c r="BA1330" s="1083"/>
      <c r="BC1330" s="623"/>
      <c r="BD1330" s="623"/>
      <c r="BF1330" s="623"/>
      <c r="BG1330" s="623"/>
      <c r="BH1330" s="623"/>
      <c r="BI1330" s="623"/>
      <c r="BJ1330" s="623"/>
      <c r="BK1330" s="623"/>
      <c r="BL1330" s="623"/>
      <c r="BN1330" s="634"/>
    </row>
    <row r="1331" spans="1:66" s="638" customFormat="1" ht="12" customHeight="1">
      <c r="A1331" s="643">
        <v>24100063</v>
      </c>
      <c r="B1331" s="644" t="s">
        <v>4513</v>
      </c>
      <c r="C1331" s="634" t="s">
        <v>2502</v>
      </c>
      <c r="D1331" s="635" t="s">
        <v>3099</v>
      </c>
      <c r="E1331" s="635"/>
      <c r="F1331" s="634"/>
      <c r="G1331" s="635"/>
      <c r="H1331" s="1168">
        <v>9387.15</v>
      </c>
      <c r="I1331" s="1168">
        <v>9157.27</v>
      </c>
      <c r="J1331" s="1168">
        <v>8651.51</v>
      </c>
      <c r="K1331" s="1168">
        <v>8814.11</v>
      </c>
      <c r="L1331" s="1168">
        <v>3207.72</v>
      </c>
      <c r="M1331" s="1168">
        <v>-6429.19</v>
      </c>
      <c r="N1331" s="1168">
        <v>4841.68</v>
      </c>
      <c r="O1331" s="1168">
        <v>4092.6</v>
      </c>
      <c r="P1331" s="1168">
        <v>7560.86</v>
      </c>
      <c r="Q1331" s="1168">
        <v>-183.29</v>
      </c>
      <c r="R1331" s="1168">
        <v>-492.74</v>
      </c>
      <c r="S1331" s="1168">
        <v>0.01</v>
      </c>
      <c r="T1331" s="1168">
        <v>9906.67</v>
      </c>
      <c r="U1331" s="567"/>
      <c r="V1331" s="567">
        <f t="shared" si="664"/>
        <v>4072.2874999999999</v>
      </c>
      <c r="W1331" s="1084"/>
      <c r="X1331" s="1085"/>
      <c r="Y1331" s="591">
        <f t="shared" si="665"/>
        <v>0</v>
      </c>
      <c r="Z1331" s="899">
        <f t="shared" si="665"/>
        <v>9906.67</v>
      </c>
      <c r="AA1331" s="899">
        <f t="shared" si="665"/>
        <v>0</v>
      </c>
      <c r="AB1331" s="1080">
        <f t="shared" si="644"/>
        <v>0</v>
      </c>
      <c r="AC1331" s="1079">
        <f t="shared" si="645"/>
        <v>0</v>
      </c>
      <c r="AD1331" s="899">
        <f t="shared" si="659"/>
        <v>0</v>
      </c>
      <c r="AE1331" s="903">
        <f t="shared" si="655"/>
        <v>0</v>
      </c>
      <c r="AF1331" s="1080">
        <f t="shared" si="656"/>
        <v>0</v>
      </c>
      <c r="AG1331" s="1081">
        <f t="shared" si="662"/>
        <v>0</v>
      </c>
      <c r="AH1331" s="1079">
        <f t="shared" si="637"/>
        <v>0</v>
      </c>
      <c r="AI1331" s="901">
        <f t="shared" si="663"/>
        <v>0</v>
      </c>
      <c r="AJ1331" s="899">
        <f t="shared" si="663"/>
        <v>4072.2874999999999</v>
      </c>
      <c r="AK1331" s="899">
        <f t="shared" si="663"/>
        <v>0</v>
      </c>
      <c r="AL1331" s="1080">
        <f t="shared" si="646"/>
        <v>0</v>
      </c>
      <c r="AM1331" s="1079">
        <f t="shared" si="647"/>
        <v>0</v>
      </c>
      <c r="AN1331" s="899">
        <f t="shared" si="640"/>
        <v>0</v>
      </c>
      <c r="AO1331" s="899">
        <f t="shared" si="641"/>
        <v>0</v>
      </c>
      <c r="AP1331" s="899">
        <f t="shared" si="649"/>
        <v>0</v>
      </c>
      <c r="AQ1331" s="1081">
        <f t="shared" si="624"/>
        <v>0</v>
      </c>
      <c r="AR1331" s="1079">
        <f t="shared" si="642"/>
        <v>0</v>
      </c>
      <c r="AS1331" s="153"/>
      <c r="AT1331" s="1082"/>
      <c r="AU1331" s="1126"/>
      <c r="AV1331" s="1083" t="str">
        <f t="shared" si="648"/>
        <v>CA</v>
      </c>
      <c r="AW1331" s="1083" t="str">
        <f t="shared" si="648"/>
        <v>CL</v>
      </c>
      <c r="AX1331" s="1083" t="str">
        <f t="shared" si="648"/>
        <v>AIC</v>
      </c>
      <c r="AY1331" s="1083" t="str">
        <f t="shared" si="636"/>
        <v>ERB</v>
      </c>
      <c r="AZ1331" s="1083" t="str">
        <f t="shared" si="636"/>
        <v>GRB</v>
      </c>
      <c r="BA1331" s="1083" t="str">
        <f t="shared" si="636"/>
        <v>Non-Op</v>
      </c>
      <c r="BC1331" s="623"/>
      <c r="BD1331" s="623"/>
      <c r="BF1331" s="623"/>
      <c r="BG1331" s="623"/>
      <c r="BH1331" s="623"/>
      <c r="BI1331" s="623"/>
      <c r="BJ1331" s="623"/>
      <c r="BK1331" s="623"/>
      <c r="BL1331" s="623"/>
      <c r="BN1331" s="634"/>
    </row>
    <row r="1332" spans="1:66" s="638" customFormat="1" ht="12" customHeight="1">
      <c r="A1332" s="700" t="s">
        <v>3248</v>
      </c>
      <c r="B1332" s="640" t="s">
        <v>3248</v>
      </c>
      <c r="C1332" s="639" t="s">
        <v>3249</v>
      </c>
      <c r="D1332" s="640" t="s">
        <v>3099</v>
      </c>
      <c r="E1332" s="640"/>
      <c r="F1332" s="1005">
        <v>44044</v>
      </c>
      <c r="G1332" s="640"/>
      <c r="H1332" s="1168"/>
      <c r="I1332" s="1168"/>
      <c r="J1332" s="1168"/>
      <c r="K1332" s="1168"/>
      <c r="L1332" s="1168"/>
      <c r="M1332" s="1168"/>
      <c r="N1332" s="1168"/>
      <c r="O1332" s="1168"/>
      <c r="P1332" s="1168">
        <v>-20.53</v>
      </c>
      <c r="Q1332" s="1168">
        <v>-33.229999999999997</v>
      </c>
      <c r="R1332" s="1168">
        <v>-21.36</v>
      </c>
      <c r="S1332" s="1168">
        <v>-44.05</v>
      </c>
      <c r="T1332" s="1168">
        <v>-66.739999999999995</v>
      </c>
      <c r="U1332" s="606"/>
      <c r="V1332" s="607">
        <f t="shared" si="664"/>
        <v>-12.711666666666666</v>
      </c>
      <c r="W1332" s="1092"/>
      <c r="X1332" s="1093"/>
      <c r="Y1332" s="591">
        <f t="shared" si="665"/>
        <v>0</v>
      </c>
      <c r="Z1332" s="899">
        <f t="shared" si="665"/>
        <v>-66.739999999999995</v>
      </c>
      <c r="AA1332" s="899">
        <f t="shared" si="665"/>
        <v>0</v>
      </c>
      <c r="AB1332" s="1080">
        <f t="shared" si="644"/>
        <v>0</v>
      </c>
      <c r="AC1332" s="1079">
        <f t="shared" si="645"/>
        <v>0</v>
      </c>
      <c r="AD1332" s="899">
        <f t="shared" si="659"/>
        <v>0</v>
      </c>
      <c r="AE1332" s="903">
        <f t="shared" si="655"/>
        <v>0</v>
      </c>
      <c r="AF1332" s="1080">
        <f t="shared" si="656"/>
        <v>0</v>
      </c>
      <c r="AG1332" s="1081">
        <f t="shared" si="662"/>
        <v>0</v>
      </c>
      <c r="AH1332" s="1079">
        <f t="shared" si="637"/>
        <v>0</v>
      </c>
      <c r="AI1332" s="901">
        <f t="shared" si="663"/>
        <v>0</v>
      </c>
      <c r="AJ1332" s="899">
        <f t="shared" si="663"/>
        <v>-12.711666666666666</v>
      </c>
      <c r="AK1332" s="899">
        <f t="shared" si="663"/>
        <v>0</v>
      </c>
      <c r="AL1332" s="1080">
        <f t="shared" si="646"/>
        <v>0</v>
      </c>
      <c r="AM1332" s="1079">
        <f t="shared" si="647"/>
        <v>0</v>
      </c>
      <c r="AN1332" s="899">
        <f t="shared" si="640"/>
        <v>0</v>
      </c>
      <c r="AO1332" s="899">
        <f t="shared" si="641"/>
        <v>0</v>
      </c>
      <c r="AP1332" s="899">
        <f t="shared" si="649"/>
        <v>0</v>
      </c>
      <c r="AQ1332" s="1081">
        <f t="shared" ref="AQ1332" si="667">SUM(AN1332:AP1332)</f>
        <v>0</v>
      </c>
      <c r="AR1332" s="1079">
        <f t="shared" si="642"/>
        <v>0</v>
      </c>
      <c r="AS1332" s="153"/>
      <c r="AT1332" s="1082"/>
      <c r="AU1332" s="1126"/>
      <c r="AV1332" s="1083" t="str">
        <f t="shared" si="648"/>
        <v>CA</v>
      </c>
      <c r="AW1332" s="1083" t="str">
        <f t="shared" si="648"/>
        <v>CL</v>
      </c>
      <c r="AX1332" s="1083" t="str">
        <f t="shared" si="648"/>
        <v>AIC</v>
      </c>
      <c r="AY1332" s="1083" t="str">
        <f t="shared" si="636"/>
        <v>ERB</v>
      </c>
      <c r="AZ1332" s="1083" t="str">
        <f t="shared" si="636"/>
        <v>GRB</v>
      </c>
      <c r="BA1332" s="1083" t="str">
        <f t="shared" si="636"/>
        <v>Non-Op</v>
      </c>
      <c r="BC1332" s="623"/>
      <c r="BD1332" s="623"/>
      <c r="BF1332" s="623"/>
      <c r="BG1332" s="623"/>
      <c r="BH1332" s="623"/>
      <c r="BI1332" s="623"/>
      <c r="BJ1332" s="623"/>
      <c r="BK1332" s="623"/>
      <c r="BL1332" s="623"/>
      <c r="BN1332" s="634"/>
    </row>
    <row r="1333" spans="1:66" s="638" customFormat="1" ht="12" customHeight="1">
      <c r="A1333" s="645">
        <v>24100143</v>
      </c>
      <c r="B1333" s="646" t="s">
        <v>4514</v>
      </c>
      <c r="C1333" s="647" t="s">
        <v>2503</v>
      </c>
      <c r="D1333" s="648" t="s">
        <v>3099</v>
      </c>
      <c r="E1333" s="648"/>
      <c r="F1333" s="647"/>
      <c r="G1333" s="648"/>
      <c r="H1333" s="1168">
        <v>-640291.64</v>
      </c>
      <c r="I1333" s="1168">
        <v>0</v>
      </c>
      <c r="J1333" s="1168">
        <v>0</v>
      </c>
      <c r="K1333" s="1168">
        <v>0</v>
      </c>
      <c r="L1333" s="1168">
        <v>0</v>
      </c>
      <c r="M1333" s="1168">
        <v>-624820.06999999995</v>
      </c>
      <c r="N1333" s="1168">
        <v>-662840.18999999994</v>
      </c>
      <c r="O1333" s="1168">
        <v>0</v>
      </c>
      <c r="P1333" s="1168">
        <v>0</v>
      </c>
      <c r="Q1333" s="1168">
        <v>0</v>
      </c>
      <c r="R1333" s="1168">
        <v>0</v>
      </c>
      <c r="S1333" s="1168">
        <v>-679879.29</v>
      </c>
      <c r="T1333" s="1168">
        <v>0</v>
      </c>
      <c r="U1333" s="569"/>
      <c r="V1333" s="567">
        <f t="shared" si="664"/>
        <v>-190640.44749999998</v>
      </c>
      <c r="W1333" s="1084"/>
      <c r="X1333" s="1085"/>
      <c r="Y1333" s="591">
        <f t="shared" si="665"/>
        <v>0</v>
      </c>
      <c r="Z1333" s="899">
        <f t="shared" si="665"/>
        <v>0</v>
      </c>
      <c r="AA1333" s="899">
        <f t="shared" si="665"/>
        <v>0</v>
      </c>
      <c r="AB1333" s="1080">
        <f t="shared" si="644"/>
        <v>0</v>
      </c>
      <c r="AC1333" s="1079">
        <f t="shared" si="645"/>
        <v>0</v>
      </c>
      <c r="AD1333" s="899">
        <f t="shared" si="659"/>
        <v>0</v>
      </c>
      <c r="AE1333" s="903">
        <f t="shared" si="655"/>
        <v>0</v>
      </c>
      <c r="AF1333" s="1080">
        <f t="shared" si="656"/>
        <v>0</v>
      </c>
      <c r="AG1333" s="1081">
        <f t="shared" si="662"/>
        <v>0</v>
      </c>
      <c r="AH1333" s="1079">
        <f t="shared" si="637"/>
        <v>0</v>
      </c>
      <c r="AI1333" s="901">
        <f t="shared" si="663"/>
        <v>0</v>
      </c>
      <c r="AJ1333" s="899">
        <f t="shared" si="663"/>
        <v>-190640.44749999998</v>
      </c>
      <c r="AK1333" s="899">
        <f t="shared" si="663"/>
        <v>0</v>
      </c>
      <c r="AL1333" s="1080">
        <f t="shared" si="646"/>
        <v>0</v>
      </c>
      <c r="AM1333" s="1079">
        <f t="shared" si="647"/>
        <v>0</v>
      </c>
      <c r="AN1333" s="899">
        <f t="shared" si="640"/>
        <v>0</v>
      </c>
      <c r="AO1333" s="899">
        <f t="shared" si="641"/>
        <v>0</v>
      </c>
      <c r="AP1333" s="899">
        <f t="shared" si="649"/>
        <v>0</v>
      </c>
      <c r="AQ1333" s="1081">
        <f t="shared" si="624"/>
        <v>0</v>
      </c>
      <c r="AR1333" s="1079">
        <f t="shared" si="642"/>
        <v>0</v>
      </c>
      <c r="AS1333" s="153"/>
      <c r="AT1333" s="1082"/>
      <c r="AU1333" s="1126"/>
      <c r="AV1333" s="1083" t="str">
        <f t="shared" si="648"/>
        <v>CA</v>
      </c>
      <c r="AW1333" s="1083" t="str">
        <f t="shared" si="648"/>
        <v>CL</v>
      </c>
      <c r="AX1333" s="1083" t="str">
        <f t="shared" si="648"/>
        <v>AIC</v>
      </c>
      <c r="AY1333" s="1083" t="str">
        <f t="shared" si="636"/>
        <v>ERB</v>
      </c>
      <c r="AZ1333" s="1083" t="str">
        <f t="shared" si="636"/>
        <v>GRB</v>
      </c>
      <c r="BA1333" s="1083" t="str">
        <f t="shared" si="636"/>
        <v>Non-Op</v>
      </c>
      <c r="BC1333" s="623"/>
      <c r="BD1333" s="623"/>
      <c r="BF1333" s="623"/>
      <c r="BG1333" s="623"/>
      <c r="BH1333" s="623"/>
      <c r="BI1333" s="623"/>
      <c r="BJ1333" s="623"/>
      <c r="BK1333" s="623"/>
      <c r="BL1333" s="623"/>
      <c r="BN1333" s="634"/>
    </row>
    <row r="1334" spans="1:66" s="638" customFormat="1" ht="12" customHeight="1">
      <c r="A1334" s="643">
        <v>24100173</v>
      </c>
      <c r="B1334" s="644" t="s">
        <v>4515</v>
      </c>
      <c r="C1334" s="634" t="s">
        <v>2502</v>
      </c>
      <c r="D1334" s="635" t="s">
        <v>3099</v>
      </c>
      <c r="E1334" s="635"/>
      <c r="F1334" s="634"/>
      <c r="G1334" s="635"/>
      <c r="H1334" s="1168">
        <v>-19587.310000000001</v>
      </c>
      <c r="I1334" s="1168">
        <v>-16570.47</v>
      </c>
      <c r="J1334" s="1168">
        <v>-5218.97</v>
      </c>
      <c r="K1334" s="1168">
        <v>-5606.39</v>
      </c>
      <c r="L1334" s="1168">
        <v>-15153.95</v>
      </c>
      <c r="M1334" s="1168">
        <v>-7228.93</v>
      </c>
      <c r="N1334" s="1168">
        <v>-34682.839999999997</v>
      </c>
      <c r="O1334" s="1168">
        <v>-5037.7700000000004</v>
      </c>
      <c r="P1334" s="1168">
        <v>-2520.2600000000002</v>
      </c>
      <c r="Q1334" s="1168">
        <v>-243793.45</v>
      </c>
      <c r="R1334" s="1168">
        <v>213020.12</v>
      </c>
      <c r="S1334" s="1168">
        <v>-9906.6200000000008</v>
      </c>
      <c r="T1334" s="1168">
        <v>-22991.599999999999</v>
      </c>
      <c r="U1334" s="567"/>
      <c r="V1334" s="567">
        <f t="shared" si="664"/>
        <v>-12832.41541666667</v>
      </c>
      <c r="W1334" s="1084"/>
      <c r="X1334" s="1085"/>
      <c r="Y1334" s="591">
        <f t="shared" si="665"/>
        <v>0</v>
      </c>
      <c r="Z1334" s="899">
        <f t="shared" si="665"/>
        <v>-22991.599999999999</v>
      </c>
      <c r="AA1334" s="899">
        <f t="shared" si="665"/>
        <v>0</v>
      </c>
      <c r="AB1334" s="1080">
        <f t="shared" si="644"/>
        <v>0</v>
      </c>
      <c r="AC1334" s="1079">
        <f t="shared" si="645"/>
        <v>0</v>
      </c>
      <c r="AD1334" s="899">
        <f t="shared" si="659"/>
        <v>0</v>
      </c>
      <c r="AE1334" s="903">
        <f t="shared" si="655"/>
        <v>0</v>
      </c>
      <c r="AF1334" s="1080">
        <f t="shared" si="656"/>
        <v>0</v>
      </c>
      <c r="AG1334" s="1081">
        <f t="shared" si="662"/>
        <v>0</v>
      </c>
      <c r="AH1334" s="1079">
        <f t="shared" si="637"/>
        <v>0</v>
      </c>
      <c r="AI1334" s="901">
        <f t="shared" si="663"/>
        <v>0</v>
      </c>
      <c r="AJ1334" s="899">
        <f t="shared" si="663"/>
        <v>-12832.41541666667</v>
      </c>
      <c r="AK1334" s="899">
        <f t="shared" si="663"/>
        <v>0</v>
      </c>
      <c r="AL1334" s="1080">
        <f t="shared" si="646"/>
        <v>0</v>
      </c>
      <c r="AM1334" s="1079">
        <f t="shared" si="647"/>
        <v>0</v>
      </c>
      <c r="AN1334" s="899">
        <f t="shared" si="640"/>
        <v>0</v>
      </c>
      <c r="AO1334" s="899">
        <f t="shared" si="641"/>
        <v>0</v>
      </c>
      <c r="AP1334" s="899">
        <f t="shared" si="649"/>
        <v>0</v>
      </c>
      <c r="AQ1334" s="1081">
        <f t="shared" si="624"/>
        <v>0</v>
      </c>
      <c r="AR1334" s="1079">
        <f t="shared" si="642"/>
        <v>0</v>
      </c>
      <c r="AS1334" s="153"/>
      <c r="AT1334" s="1082"/>
      <c r="AU1334" s="1126"/>
      <c r="AV1334" s="1083" t="str">
        <f t="shared" si="648"/>
        <v>CA</v>
      </c>
      <c r="AW1334" s="1083" t="str">
        <f t="shared" si="648"/>
        <v>CL</v>
      </c>
      <c r="AX1334" s="1083" t="str">
        <f t="shared" si="648"/>
        <v>AIC</v>
      </c>
      <c r="AY1334" s="1083" t="str">
        <f t="shared" si="636"/>
        <v>ERB</v>
      </c>
      <c r="AZ1334" s="1083" t="str">
        <f t="shared" si="636"/>
        <v>GRB</v>
      </c>
      <c r="BA1334" s="1083" t="str">
        <f t="shared" si="636"/>
        <v>Non-Op</v>
      </c>
      <c r="BC1334" s="623"/>
      <c r="BD1334" s="623"/>
      <c r="BF1334" s="623"/>
      <c r="BG1334" s="623"/>
      <c r="BH1334" s="623"/>
      <c r="BI1334" s="623"/>
      <c r="BJ1334" s="623"/>
      <c r="BK1334" s="623"/>
      <c r="BL1334" s="623"/>
      <c r="BN1334" s="634"/>
    </row>
    <row r="1335" spans="1:66" s="638" customFormat="1" ht="12" customHeight="1">
      <c r="A1335" s="643">
        <v>24100212</v>
      </c>
      <c r="B1335" s="644" t="s">
        <v>4516</v>
      </c>
      <c r="C1335" s="634" t="s">
        <v>2504</v>
      </c>
      <c r="D1335" s="635" t="s">
        <v>3099</v>
      </c>
      <c r="E1335" s="635"/>
      <c r="F1335" s="634"/>
      <c r="G1335" s="635"/>
      <c r="H1335" s="1168">
        <v>-1351794.16</v>
      </c>
      <c r="I1335" s="1168">
        <v>-1232642.71</v>
      </c>
      <c r="J1335" s="1168">
        <v>-978896.94</v>
      </c>
      <c r="K1335" s="1168">
        <v>-497245.78</v>
      </c>
      <c r="L1335" s="1168">
        <v>-447192.07</v>
      </c>
      <c r="M1335" s="1168">
        <v>-808946.13</v>
      </c>
      <c r="N1335" s="1168">
        <v>-905010.59</v>
      </c>
      <c r="O1335" s="1168">
        <v>-898942.56</v>
      </c>
      <c r="P1335" s="1168">
        <v>-1180804.79</v>
      </c>
      <c r="Q1335" s="1168">
        <v>-1088630.24</v>
      </c>
      <c r="R1335" s="1168">
        <v>-1233195.29</v>
      </c>
      <c r="S1335" s="1168">
        <v>-1833915.47</v>
      </c>
      <c r="T1335" s="1168">
        <v>-1514099.16</v>
      </c>
      <c r="U1335" s="567"/>
      <c r="V1335" s="567">
        <f t="shared" si="664"/>
        <v>-1044864.1025</v>
      </c>
      <c r="W1335" s="1084"/>
      <c r="X1335" s="1085"/>
      <c r="Y1335" s="591">
        <f t="shared" si="665"/>
        <v>0</v>
      </c>
      <c r="Z1335" s="899">
        <f t="shared" si="665"/>
        <v>-1514099.16</v>
      </c>
      <c r="AA1335" s="899">
        <f t="shared" si="665"/>
        <v>0</v>
      </c>
      <c r="AB1335" s="1080">
        <f t="shared" si="644"/>
        <v>0</v>
      </c>
      <c r="AC1335" s="1079">
        <f t="shared" si="645"/>
        <v>0</v>
      </c>
      <c r="AD1335" s="899">
        <f t="shared" si="659"/>
        <v>0</v>
      </c>
      <c r="AE1335" s="903">
        <f t="shared" si="655"/>
        <v>0</v>
      </c>
      <c r="AF1335" s="1080">
        <f t="shared" si="656"/>
        <v>0</v>
      </c>
      <c r="AG1335" s="1081">
        <f t="shared" si="662"/>
        <v>0</v>
      </c>
      <c r="AH1335" s="1079">
        <f t="shared" si="637"/>
        <v>0</v>
      </c>
      <c r="AI1335" s="901">
        <f t="shared" si="663"/>
        <v>0</v>
      </c>
      <c r="AJ1335" s="899">
        <f t="shared" si="663"/>
        <v>-1044864.1025</v>
      </c>
      <c r="AK1335" s="899">
        <f t="shared" si="663"/>
        <v>0</v>
      </c>
      <c r="AL1335" s="1080">
        <f t="shared" si="646"/>
        <v>0</v>
      </c>
      <c r="AM1335" s="1079">
        <f t="shared" si="647"/>
        <v>0</v>
      </c>
      <c r="AN1335" s="899">
        <f t="shared" si="640"/>
        <v>0</v>
      </c>
      <c r="AO1335" s="899">
        <f t="shared" si="641"/>
        <v>0</v>
      </c>
      <c r="AP1335" s="899">
        <f t="shared" si="649"/>
        <v>0</v>
      </c>
      <c r="AQ1335" s="1081">
        <f t="shared" si="624"/>
        <v>0</v>
      </c>
      <c r="AR1335" s="1079">
        <f t="shared" si="642"/>
        <v>0</v>
      </c>
      <c r="AS1335" s="153"/>
      <c r="AT1335" s="1082" t="s">
        <v>2769</v>
      </c>
      <c r="AU1335" s="1126"/>
      <c r="AV1335" s="1083" t="str">
        <f t="shared" si="648"/>
        <v>CA</v>
      </c>
      <c r="AW1335" s="1083" t="str">
        <f t="shared" si="648"/>
        <v>CL</v>
      </c>
      <c r="AX1335" s="1083" t="str">
        <f t="shared" si="648"/>
        <v>AIC</v>
      </c>
      <c r="AY1335" s="1083" t="str">
        <f t="shared" si="636"/>
        <v>ERB</v>
      </c>
      <c r="AZ1335" s="1083" t="str">
        <f t="shared" si="636"/>
        <v>GRB</v>
      </c>
      <c r="BA1335" s="1083" t="str">
        <f t="shared" si="636"/>
        <v>Non-Op</v>
      </c>
      <c r="BC1335" s="623"/>
      <c r="BD1335" s="623"/>
      <c r="BF1335" s="623"/>
      <c r="BG1335" s="623"/>
      <c r="BH1335" s="623"/>
      <c r="BI1335" s="623"/>
      <c r="BJ1335" s="623"/>
      <c r="BK1335" s="623"/>
      <c r="BL1335" s="623"/>
      <c r="BN1335" s="634"/>
    </row>
    <row r="1336" spans="1:66" s="638" customFormat="1" ht="12" customHeight="1">
      <c r="A1336" s="643">
        <v>24200011</v>
      </c>
      <c r="B1336" s="644" t="s">
        <v>4517</v>
      </c>
      <c r="C1336" s="634" t="s">
        <v>2505</v>
      </c>
      <c r="D1336" s="635" t="s">
        <v>3099</v>
      </c>
      <c r="E1336" s="635"/>
      <c r="F1336" s="634"/>
      <c r="G1336" s="635"/>
      <c r="H1336" s="1168">
        <v>-51312.92</v>
      </c>
      <c r="I1336" s="1168">
        <v>-51312.92</v>
      </c>
      <c r="J1336" s="1168">
        <v>-52575.88</v>
      </c>
      <c r="K1336" s="1168">
        <v>-52575.88</v>
      </c>
      <c r="L1336" s="1168">
        <v>-46644.58</v>
      </c>
      <c r="M1336" s="1168">
        <v>-44999.55</v>
      </c>
      <c r="N1336" s="1168">
        <v>-44999.55</v>
      </c>
      <c r="O1336" s="1168">
        <v>-44999.55</v>
      </c>
      <c r="P1336" s="1168">
        <v>-40749.550000000003</v>
      </c>
      <c r="Q1336" s="1168">
        <v>-38199.550000000003</v>
      </c>
      <c r="R1336" s="1168">
        <v>-57687.75</v>
      </c>
      <c r="S1336" s="1168">
        <v>-43971.06</v>
      </c>
      <c r="T1336" s="1168">
        <v>-43971.06</v>
      </c>
      <c r="U1336" s="567"/>
      <c r="V1336" s="567">
        <f t="shared" si="664"/>
        <v>-47196.484166666662</v>
      </c>
      <c r="W1336" s="1084"/>
      <c r="X1336" s="1085"/>
      <c r="Y1336" s="591">
        <f t="shared" si="665"/>
        <v>0</v>
      </c>
      <c r="Z1336" s="899">
        <f t="shared" si="665"/>
        <v>-43971.06</v>
      </c>
      <c r="AA1336" s="899">
        <f t="shared" si="665"/>
        <v>0</v>
      </c>
      <c r="AB1336" s="1080">
        <f t="shared" si="644"/>
        <v>0</v>
      </c>
      <c r="AC1336" s="1079">
        <f t="shared" si="645"/>
        <v>0</v>
      </c>
      <c r="AD1336" s="899">
        <f t="shared" si="659"/>
        <v>0</v>
      </c>
      <c r="AE1336" s="903">
        <f t="shared" si="655"/>
        <v>0</v>
      </c>
      <c r="AF1336" s="1080">
        <f t="shared" si="656"/>
        <v>0</v>
      </c>
      <c r="AG1336" s="1081">
        <f t="shared" si="662"/>
        <v>0</v>
      </c>
      <c r="AH1336" s="1079">
        <f t="shared" si="637"/>
        <v>0</v>
      </c>
      <c r="AI1336" s="901">
        <f t="shared" si="663"/>
        <v>0</v>
      </c>
      <c r="AJ1336" s="899">
        <f t="shared" si="663"/>
        <v>-47196.484166666662</v>
      </c>
      <c r="AK1336" s="899">
        <f t="shared" si="663"/>
        <v>0</v>
      </c>
      <c r="AL1336" s="1080">
        <f t="shared" si="646"/>
        <v>0</v>
      </c>
      <c r="AM1336" s="1079">
        <f t="shared" si="647"/>
        <v>0</v>
      </c>
      <c r="AN1336" s="899">
        <f t="shared" si="640"/>
        <v>0</v>
      </c>
      <c r="AO1336" s="899">
        <f t="shared" si="641"/>
        <v>0</v>
      </c>
      <c r="AP1336" s="899">
        <f t="shared" si="649"/>
        <v>0</v>
      </c>
      <c r="AQ1336" s="1081">
        <f t="shared" si="624"/>
        <v>0</v>
      </c>
      <c r="AR1336" s="1079">
        <f t="shared" si="642"/>
        <v>0</v>
      </c>
      <c r="AS1336" s="153"/>
      <c r="AT1336" s="1082" t="s">
        <v>2769</v>
      </c>
      <c r="AU1336" s="1126"/>
      <c r="AV1336" s="1083" t="str">
        <f t="shared" si="648"/>
        <v>CA</v>
      </c>
      <c r="AW1336" s="1083" t="str">
        <f t="shared" si="648"/>
        <v>CL</v>
      </c>
      <c r="AX1336" s="1083" t="str">
        <f t="shared" si="648"/>
        <v>AIC</v>
      </c>
      <c r="AY1336" s="1083" t="str">
        <f t="shared" si="636"/>
        <v>ERB</v>
      </c>
      <c r="AZ1336" s="1083" t="str">
        <f t="shared" si="636"/>
        <v>GRB</v>
      </c>
      <c r="BA1336" s="1083" t="str">
        <f t="shared" si="636"/>
        <v>Non-Op</v>
      </c>
      <c r="BC1336" s="623"/>
      <c r="BD1336" s="623"/>
      <c r="BF1336" s="623"/>
      <c r="BG1336" s="623"/>
      <c r="BH1336" s="623"/>
      <c r="BI1336" s="623"/>
      <c r="BJ1336" s="623"/>
      <c r="BK1336" s="623"/>
      <c r="BL1336" s="623"/>
      <c r="BN1336" s="634"/>
    </row>
    <row r="1337" spans="1:66" s="638" customFormat="1" ht="12" customHeight="1">
      <c r="A1337" s="676">
        <v>24200032</v>
      </c>
      <c r="B1337" s="635" t="s">
        <v>4518</v>
      </c>
      <c r="C1337" s="634" t="s">
        <v>2506</v>
      </c>
      <c r="D1337" s="635" t="s">
        <v>1384</v>
      </c>
      <c r="E1337" s="635"/>
      <c r="F1337" s="634"/>
      <c r="G1337" s="635"/>
      <c r="H1337" s="1168">
        <v>-1250000</v>
      </c>
      <c r="I1337" s="1168">
        <v>-1250000</v>
      </c>
      <c r="J1337" s="1168">
        <v>-1250000</v>
      </c>
      <c r="K1337" s="1168">
        <v>-1250000</v>
      </c>
      <c r="L1337" s="1168">
        <v>-1250000</v>
      </c>
      <c r="M1337" s="1168">
        <v>-1250000</v>
      </c>
      <c r="N1337" s="1168">
        <v>-1250000</v>
      </c>
      <c r="O1337" s="1168">
        <v>-1250000</v>
      </c>
      <c r="P1337" s="1168">
        <v>-1250000</v>
      </c>
      <c r="Q1337" s="1168">
        <v>-1250000</v>
      </c>
      <c r="R1337" s="1168">
        <v>-1250000</v>
      </c>
      <c r="S1337" s="1168">
        <v>-1250000</v>
      </c>
      <c r="T1337" s="1168">
        <v>0</v>
      </c>
      <c r="U1337" s="567"/>
      <c r="V1337" s="567">
        <f t="shared" si="664"/>
        <v>-1197916.6666666667</v>
      </c>
      <c r="W1337" s="1084"/>
      <c r="X1337" s="1085"/>
      <c r="Y1337" s="591">
        <f t="shared" si="665"/>
        <v>0</v>
      </c>
      <c r="Z1337" s="899">
        <f t="shared" si="665"/>
        <v>0</v>
      </c>
      <c r="AA1337" s="899">
        <f t="shared" si="665"/>
        <v>0</v>
      </c>
      <c r="AB1337" s="1080">
        <f t="shared" si="644"/>
        <v>0</v>
      </c>
      <c r="AC1337" s="1079">
        <f t="shared" si="645"/>
        <v>0</v>
      </c>
      <c r="AD1337" s="899">
        <f t="shared" si="659"/>
        <v>0</v>
      </c>
      <c r="AE1337" s="903">
        <f t="shared" si="655"/>
        <v>0</v>
      </c>
      <c r="AF1337" s="1080">
        <f t="shared" si="656"/>
        <v>0</v>
      </c>
      <c r="AG1337" s="1081">
        <f t="shared" si="662"/>
        <v>0</v>
      </c>
      <c r="AH1337" s="1079">
        <f t="shared" si="637"/>
        <v>0</v>
      </c>
      <c r="AI1337" s="901">
        <f t="shared" si="663"/>
        <v>0</v>
      </c>
      <c r="AJ1337" s="899">
        <f t="shared" si="663"/>
        <v>0</v>
      </c>
      <c r="AK1337" s="899">
        <f t="shared" si="663"/>
        <v>0</v>
      </c>
      <c r="AL1337" s="1080">
        <f t="shared" si="646"/>
        <v>-1197916.6666666667</v>
      </c>
      <c r="AM1337" s="1079">
        <f t="shared" si="647"/>
        <v>0</v>
      </c>
      <c r="AN1337" s="899">
        <f t="shared" si="640"/>
        <v>0</v>
      </c>
      <c r="AO1337" s="899">
        <f t="shared" si="641"/>
        <v>0</v>
      </c>
      <c r="AP1337" s="899">
        <f t="shared" si="649"/>
        <v>-1197916.6666666667</v>
      </c>
      <c r="AQ1337" s="1081">
        <f t="shared" si="624"/>
        <v>-1197916.6666666667</v>
      </c>
      <c r="AR1337" s="1079">
        <f t="shared" si="642"/>
        <v>0</v>
      </c>
      <c r="AS1337" s="153"/>
      <c r="AT1337" s="1082"/>
      <c r="AU1337" s="1126"/>
      <c r="AV1337" s="1083" t="str">
        <f t="shared" si="648"/>
        <v>CA</v>
      </c>
      <c r="AW1337" s="1083" t="str">
        <f t="shared" si="648"/>
        <v>CL</v>
      </c>
      <c r="AX1337" s="1083" t="str">
        <f t="shared" si="648"/>
        <v>AIC</v>
      </c>
      <c r="AY1337" s="1083" t="str">
        <f t="shared" si="636"/>
        <v>ERB</v>
      </c>
      <c r="AZ1337" s="1083" t="str">
        <f t="shared" si="636"/>
        <v>GRB</v>
      </c>
      <c r="BA1337" s="1083" t="str">
        <f t="shared" si="636"/>
        <v>Non-Op</v>
      </c>
      <c r="BC1337" s="623"/>
      <c r="BD1337" s="623"/>
      <c r="BF1337" s="623"/>
      <c r="BG1337" s="623"/>
      <c r="BH1337" s="623"/>
      <c r="BI1337" s="623"/>
      <c r="BJ1337" s="623"/>
      <c r="BK1337" s="623"/>
      <c r="BL1337" s="623"/>
      <c r="BN1337" s="634"/>
    </row>
    <row r="1338" spans="1:66" s="638" customFormat="1" ht="12" customHeight="1">
      <c r="A1338" s="992">
        <v>24200041</v>
      </c>
      <c r="B1338" s="993" t="s">
        <v>4519</v>
      </c>
      <c r="C1338" s="634" t="s">
        <v>2507</v>
      </c>
      <c r="D1338" s="635" t="s">
        <v>1384</v>
      </c>
      <c r="E1338" s="635"/>
      <c r="F1338" s="634"/>
      <c r="G1338" s="635"/>
      <c r="H1338" s="1168">
        <v>-1227500</v>
      </c>
      <c r="I1338" s="1168">
        <v>-1227500</v>
      </c>
      <c r="J1338" s="1168">
        <v>-1227500</v>
      </c>
      <c r="K1338" s="1168">
        <v>-1189500</v>
      </c>
      <c r="L1338" s="1168">
        <v>-1189500</v>
      </c>
      <c r="M1338" s="1168">
        <v>-1189500</v>
      </c>
      <c r="N1338" s="1168">
        <v>-1194500</v>
      </c>
      <c r="O1338" s="1168">
        <v>-1194500</v>
      </c>
      <c r="P1338" s="1168">
        <v>-1194500</v>
      </c>
      <c r="Q1338" s="1168">
        <v>-1109500</v>
      </c>
      <c r="R1338" s="1168">
        <v>-1109500</v>
      </c>
      <c r="S1338" s="1168">
        <v>-1109500</v>
      </c>
      <c r="T1338" s="1168">
        <v>-1154500</v>
      </c>
      <c r="U1338" s="567"/>
      <c r="V1338" s="567">
        <f t="shared" si="664"/>
        <v>-1177208.3333333333</v>
      </c>
      <c r="W1338" s="1084"/>
      <c r="X1338" s="1085"/>
      <c r="Y1338" s="591">
        <f t="shared" si="665"/>
        <v>0</v>
      </c>
      <c r="Z1338" s="899">
        <f t="shared" si="665"/>
        <v>0</v>
      </c>
      <c r="AA1338" s="899">
        <f t="shared" si="665"/>
        <v>0</v>
      </c>
      <c r="AB1338" s="1080">
        <f t="shared" si="644"/>
        <v>-1154500</v>
      </c>
      <c r="AC1338" s="1079">
        <f t="shared" si="645"/>
        <v>0</v>
      </c>
      <c r="AD1338" s="899">
        <f t="shared" si="659"/>
        <v>0</v>
      </c>
      <c r="AE1338" s="903">
        <f t="shared" si="655"/>
        <v>0</v>
      </c>
      <c r="AF1338" s="1080">
        <f t="shared" si="656"/>
        <v>-1154500</v>
      </c>
      <c r="AG1338" s="1081">
        <f t="shared" si="662"/>
        <v>-1154500</v>
      </c>
      <c r="AH1338" s="1079">
        <f t="shared" si="637"/>
        <v>0</v>
      </c>
      <c r="AI1338" s="901">
        <f t="shared" si="663"/>
        <v>0</v>
      </c>
      <c r="AJ1338" s="899">
        <f t="shared" si="663"/>
        <v>0</v>
      </c>
      <c r="AK1338" s="899">
        <f t="shared" si="663"/>
        <v>0</v>
      </c>
      <c r="AL1338" s="1080">
        <f t="shared" si="646"/>
        <v>-1177208.3333333333</v>
      </c>
      <c r="AM1338" s="1079">
        <f t="shared" si="647"/>
        <v>0</v>
      </c>
      <c r="AN1338" s="899">
        <f t="shared" si="640"/>
        <v>0</v>
      </c>
      <c r="AO1338" s="899">
        <f t="shared" si="641"/>
        <v>0</v>
      </c>
      <c r="AP1338" s="899">
        <f t="shared" si="649"/>
        <v>-1177208.3333333333</v>
      </c>
      <c r="AQ1338" s="1081">
        <f t="shared" ref="AQ1338:AQ1409" si="668">SUM(AN1338:AP1338)</f>
        <v>-1177208.3333333333</v>
      </c>
      <c r="AR1338" s="1079">
        <f t="shared" si="642"/>
        <v>0</v>
      </c>
      <c r="AS1338" s="153"/>
      <c r="AT1338" s="1082"/>
      <c r="AU1338" s="1126"/>
      <c r="AV1338" s="1083" t="str">
        <f t="shared" si="648"/>
        <v>CA</v>
      </c>
      <c r="AW1338" s="1083" t="str">
        <f t="shared" si="648"/>
        <v>CL</v>
      </c>
      <c r="AX1338" s="1083" t="str">
        <f t="shared" si="648"/>
        <v>AIC</v>
      </c>
      <c r="AY1338" s="1083" t="str">
        <f t="shared" si="636"/>
        <v>ERB</v>
      </c>
      <c r="AZ1338" s="1083" t="str">
        <f t="shared" si="636"/>
        <v>GRB</v>
      </c>
      <c r="BA1338" s="1083" t="str">
        <f t="shared" si="636"/>
        <v>Non-Op</v>
      </c>
      <c r="BC1338" s="623"/>
      <c r="BD1338" s="623"/>
      <c r="BF1338" s="623"/>
      <c r="BG1338" s="623"/>
      <c r="BH1338" s="623"/>
      <c r="BI1338" s="623"/>
      <c r="BJ1338" s="623"/>
      <c r="BK1338" s="623"/>
      <c r="BL1338" s="623"/>
      <c r="BN1338" s="634"/>
    </row>
    <row r="1339" spans="1:66" s="638" customFormat="1" ht="12" customHeight="1">
      <c r="A1339" s="992">
        <v>24200061</v>
      </c>
      <c r="B1339" s="993" t="s">
        <v>4520</v>
      </c>
      <c r="C1339" s="634" t="s">
        <v>2508</v>
      </c>
      <c r="D1339" s="635" t="s">
        <v>3099</v>
      </c>
      <c r="E1339" s="635"/>
      <c r="F1339" s="634"/>
      <c r="G1339" s="635"/>
      <c r="H1339" s="1170">
        <v>-449583.33</v>
      </c>
      <c r="I1339" s="1170">
        <v>-494541.67</v>
      </c>
      <c r="J1339" s="1170">
        <v>-539500</v>
      </c>
      <c r="K1339" s="1170">
        <v>-584458.32999999996</v>
      </c>
      <c r="L1339" s="1170">
        <v>-629416.67000000004</v>
      </c>
      <c r="M1339" s="1170">
        <v>-674375</v>
      </c>
      <c r="N1339" s="1170">
        <v>-179833.33</v>
      </c>
      <c r="O1339" s="1170">
        <v>-224791.67</v>
      </c>
      <c r="P1339" s="1170">
        <v>-269750</v>
      </c>
      <c r="Q1339" s="1170">
        <v>-314708.33</v>
      </c>
      <c r="R1339" s="1170">
        <v>-359666.67</v>
      </c>
      <c r="S1339" s="1170">
        <v>-404625</v>
      </c>
      <c r="T1339" s="1170">
        <v>-449583.33</v>
      </c>
      <c r="U1339" s="567"/>
      <c r="V1339" s="567">
        <f t="shared" si="664"/>
        <v>-427104.16666666669</v>
      </c>
      <c r="W1339" s="1084"/>
      <c r="X1339" s="1085"/>
      <c r="Y1339" s="591">
        <f t="shared" si="665"/>
        <v>0</v>
      </c>
      <c r="Z1339" s="899">
        <f t="shared" si="665"/>
        <v>-449583.33</v>
      </c>
      <c r="AA1339" s="899">
        <f t="shared" si="665"/>
        <v>0</v>
      </c>
      <c r="AB1339" s="1080">
        <f t="shared" si="644"/>
        <v>0</v>
      </c>
      <c r="AC1339" s="1079">
        <f t="shared" si="645"/>
        <v>0</v>
      </c>
      <c r="AD1339" s="899">
        <f t="shared" si="659"/>
        <v>0</v>
      </c>
      <c r="AE1339" s="903">
        <f t="shared" si="655"/>
        <v>0</v>
      </c>
      <c r="AF1339" s="1080">
        <f t="shared" si="656"/>
        <v>0</v>
      </c>
      <c r="AG1339" s="1081">
        <f t="shared" si="662"/>
        <v>0</v>
      </c>
      <c r="AH1339" s="1079">
        <f t="shared" si="637"/>
        <v>0</v>
      </c>
      <c r="AI1339" s="901">
        <f t="shared" si="663"/>
        <v>0</v>
      </c>
      <c r="AJ1339" s="899">
        <f t="shared" si="663"/>
        <v>-427104.16666666669</v>
      </c>
      <c r="AK1339" s="899">
        <f t="shared" si="663"/>
        <v>0</v>
      </c>
      <c r="AL1339" s="1080">
        <f t="shared" si="646"/>
        <v>0</v>
      </c>
      <c r="AM1339" s="1079">
        <f t="shared" si="647"/>
        <v>0</v>
      </c>
      <c r="AN1339" s="899">
        <f t="shared" si="640"/>
        <v>0</v>
      </c>
      <c r="AO1339" s="899">
        <f t="shared" si="641"/>
        <v>0</v>
      </c>
      <c r="AP1339" s="899">
        <f t="shared" si="649"/>
        <v>0</v>
      </c>
      <c r="AQ1339" s="1081">
        <f t="shared" si="668"/>
        <v>0</v>
      </c>
      <c r="AR1339" s="1079">
        <f t="shared" si="642"/>
        <v>0</v>
      </c>
      <c r="AS1339" s="153"/>
      <c r="AT1339" s="1082" t="s">
        <v>2771</v>
      </c>
      <c r="AU1339" s="1126"/>
      <c r="AV1339" s="1083" t="str">
        <f t="shared" si="648"/>
        <v>CA</v>
      </c>
      <c r="AW1339" s="1083" t="str">
        <f t="shared" si="648"/>
        <v>CL</v>
      </c>
      <c r="AX1339" s="1083" t="str">
        <f t="shared" si="648"/>
        <v>AIC</v>
      </c>
      <c r="AY1339" s="1083" t="str">
        <f t="shared" si="636"/>
        <v>ERB</v>
      </c>
      <c r="AZ1339" s="1083" t="str">
        <f t="shared" si="636"/>
        <v>GRB</v>
      </c>
      <c r="BA1339" s="1083" t="str">
        <f t="shared" si="636"/>
        <v>Non-Op</v>
      </c>
      <c r="BC1339" s="623"/>
      <c r="BD1339" s="623"/>
      <c r="BF1339" s="623"/>
      <c r="BG1339" s="623"/>
      <c r="BH1339" s="623"/>
      <c r="BI1339" s="623"/>
      <c r="BJ1339" s="623"/>
      <c r="BK1339" s="623"/>
      <c r="BL1339" s="623"/>
      <c r="BN1339" s="634"/>
    </row>
    <row r="1340" spans="1:66" s="638" customFormat="1" ht="12" customHeight="1">
      <c r="A1340" s="643">
        <v>24200071</v>
      </c>
      <c r="B1340" s="644" t="s">
        <v>4521</v>
      </c>
      <c r="C1340" s="634" t="s">
        <v>2509</v>
      </c>
      <c r="D1340" s="635" t="s">
        <v>3099</v>
      </c>
      <c r="E1340" s="635"/>
      <c r="F1340" s="634"/>
      <c r="G1340" s="635"/>
      <c r="H1340" s="1171">
        <v>-347013.04</v>
      </c>
      <c r="I1340" s="1171">
        <v>-352553.99</v>
      </c>
      <c r="J1340" s="1171">
        <v>-361110.93</v>
      </c>
      <c r="K1340" s="1171">
        <v>-369745.66</v>
      </c>
      <c r="L1340" s="1171">
        <v>-376794.29</v>
      </c>
      <c r="M1340" s="1171">
        <v>-377335.94</v>
      </c>
      <c r="N1340" s="1171">
        <v>-379308.13</v>
      </c>
      <c r="O1340" s="1171">
        <v>-340937.8</v>
      </c>
      <c r="P1340" s="1171">
        <v>-380093.32</v>
      </c>
      <c r="Q1340" s="1171">
        <v>-392235.28</v>
      </c>
      <c r="R1340" s="1171">
        <v>-441066.87</v>
      </c>
      <c r="S1340" s="1171">
        <v>-382114.34</v>
      </c>
      <c r="T1340" s="1171">
        <v>-387611.87</v>
      </c>
      <c r="U1340" s="567"/>
      <c r="V1340" s="567">
        <f t="shared" si="664"/>
        <v>-376717.4170833333</v>
      </c>
      <c r="W1340" s="1084"/>
      <c r="X1340" s="1085"/>
      <c r="Y1340" s="591">
        <f t="shared" si="665"/>
        <v>0</v>
      </c>
      <c r="Z1340" s="899">
        <f t="shared" si="665"/>
        <v>-387611.87</v>
      </c>
      <c r="AA1340" s="899">
        <f t="shared" si="665"/>
        <v>0</v>
      </c>
      <c r="AB1340" s="1080">
        <f t="shared" si="644"/>
        <v>0</v>
      </c>
      <c r="AC1340" s="1079">
        <f t="shared" si="645"/>
        <v>0</v>
      </c>
      <c r="AD1340" s="899">
        <f t="shared" si="659"/>
        <v>0</v>
      </c>
      <c r="AE1340" s="903">
        <f t="shared" si="655"/>
        <v>0</v>
      </c>
      <c r="AF1340" s="1080">
        <f t="shared" si="656"/>
        <v>0</v>
      </c>
      <c r="AG1340" s="1081">
        <f t="shared" si="662"/>
        <v>0</v>
      </c>
      <c r="AH1340" s="1079">
        <f t="shared" si="637"/>
        <v>0</v>
      </c>
      <c r="AI1340" s="901">
        <f t="shared" si="663"/>
        <v>0</v>
      </c>
      <c r="AJ1340" s="899">
        <f t="shared" si="663"/>
        <v>-376717.4170833333</v>
      </c>
      <c r="AK1340" s="899">
        <f t="shared" si="663"/>
        <v>0</v>
      </c>
      <c r="AL1340" s="1080">
        <f t="shared" si="646"/>
        <v>0</v>
      </c>
      <c r="AM1340" s="1079">
        <f t="shared" si="647"/>
        <v>0</v>
      </c>
      <c r="AN1340" s="899">
        <f t="shared" si="640"/>
        <v>0</v>
      </c>
      <c r="AO1340" s="899">
        <f t="shared" si="641"/>
        <v>0</v>
      </c>
      <c r="AP1340" s="899">
        <f t="shared" si="649"/>
        <v>0</v>
      </c>
      <c r="AQ1340" s="1081">
        <f t="shared" si="668"/>
        <v>0</v>
      </c>
      <c r="AR1340" s="1079">
        <f t="shared" si="642"/>
        <v>0</v>
      </c>
      <c r="AS1340" s="153"/>
      <c r="AT1340" s="1082" t="s">
        <v>2769</v>
      </c>
      <c r="AU1340" s="1126"/>
      <c r="AV1340" s="1083" t="str">
        <f t="shared" si="648"/>
        <v>CA</v>
      </c>
      <c r="AW1340" s="1083" t="str">
        <f t="shared" si="648"/>
        <v>CL</v>
      </c>
      <c r="AX1340" s="1083" t="str">
        <f t="shared" si="648"/>
        <v>AIC</v>
      </c>
      <c r="AY1340" s="1083" t="str">
        <f t="shared" si="636"/>
        <v>ERB</v>
      </c>
      <c r="AZ1340" s="1083" t="str">
        <f t="shared" si="636"/>
        <v>GRB</v>
      </c>
      <c r="BA1340" s="1083" t="str">
        <f t="shared" si="636"/>
        <v>Non-Op</v>
      </c>
      <c r="BC1340" s="623"/>
      <c r="BD1340" s="623"/>
      <c r="BF1340" s="623"/>
      <c r="BG1340" s="623"/>
      <c r="BH1340" s="623"/>
      <c r="BI1340" s="623"/>
      <c r="BJ1340" s="623"/>
      <c r="BK1340" s="623"/>
      <c r="BL1340" s="623"/>
      <c r="BN1340" s="634"/>
    </row>
    <row r="1341" spans="1:66" s="638" customFormat="1" ht="12" customHeight="1">
      <c r="A1341" s="643" t="s">
        <v>2916</v>
      </c>
      <c r="B1341" s="644" t="s">
        <v>2916</v>
      </c>
      <c r="C1341" s="634" t="s">
        <v>3022</v>
      </c>
      <c r="D1341" s="635" t="s">
        <v>1384</v>
      </c>
      <c r="E1341" s="635"/>
      <c r="F1341" s="998">
        <v>43739</v>
      </c>
      <c r="G1341" s="635"/>
      <c r="H1341" s="1168">
        <v>-5000</v>
      </c>
      <c r="I1341" s="1168">
        <v>-5000</v>
      </c>
      <c r="J1341" s="1168">
        <v>-6225.84</v>
      </c>
      <c r="K1341" s="1168">
        <v>-6225.84</v>
      </c>
      <c r="L1341" s="1168">
        <v>-6225.84</v>
      </c>
      <c r="M1341" s="1168">
        <v>-6225.84</v>
      </c>
      <c r="N1341" s="1168">
        <v>-6225.84</v>
      </c>
      <c r="O1341" s="1168">
        <v>-6225.84</v>
      </c>
      <c r="P1341" s="1168">
        <v>-6225.84</v>
      </c>
      <c r="Q1341" s="1168">
        <v>-6225.84</v>
      </c>
      <c r="R1341" s="1168">
        <v>-11232.07</v>
      </c>
      <c r="S1341" s="1168">
        <v>-11232.07</v>
      </c>
      <c r="T1341" s="1168">
        <v>-11232.07</v>
      </c>
      <c r="U1341" s="567"/>
      <c r="V1341" s="606">
        <f t="shared" si="664"/>
        <v>-7115.5745833333322</v>
      </c>
      <c r="W1341" s="1088"/>
      <c r="X1341" s="1089"/>
      <c r="Y1341" s="591">
        <f t="shared" si="665"/>
        <v>0</v>
      </c>
      <c r="Z1341" s="899">
        <f t="shared" si="665"/>
        <v>0</v>
      </c>
      <c r="AA1341" s="899">
        <f t="shared" si="665"/>
        <v>0</v>
      </c>
      <c r="AB1341" s="1080">
        <f t="shared" si="644"/>
        <v>-11232.07</v>
      </c>
      <c r="AC1341" s="1079">
        <f t="shared" si="645"/>
        <v>0</v>
      </c>
      <c r="AD1341" s="899">
        <f t="shared" si="659"/>
        <v>0</v>
      </c>
      <c r="AE1341" s="903">
        <f t="shared" si="655"/>
        <v>0</v>
      </c>
      <c r="AF1341" s="1080">
        <f t="shared" si="656"/>
        <v>-11232.07</v>
      </c>
      <c r="AG1341" s="1081">
        <f t="shared" si="662"/>
        <v>-11232.07</v>
      </c>
      <c r="AH1341" s="1079">
        <f t="shared" ref="AH1341:AH1405" si="669">AG1341-AB1341</f>
        <v>0</v>
      </c>
      <c r="AI1341" s="901">
        <f t="shared" si="663"/>
        <v>0</v>
      </c>
      <c r="AJ1341" s="899">
        <f t="shared" si="663"/>
        <v>0</v>
      </c>
      <c r="AK1341" s="899">
        <f t="shared" si="663"/>
        <v>0</v>
      </c>
      <c r="AL1341" s="1080">
        <f t="shared" si="646"/>
        <v>-7115.5745833333322</v>
      </c>
      <c r="AM1341" s="1079">
        <f t="shared" si="647"/>
        <v>0</v>
      </c>
      <c r="AN1341" s="899">
        <f t="shared" si="640"/>
        <v>0</v>
      </c>
      <c r="AO1341" s="899">
        <f t="shared" si="641"/>
        <v>0</v>
      </c>
      <c r="AP1341" s="899">
        <f t="shared" si="649"/>
        <v>-7115.5745833333322</v>
      </c>
      <c r="AQ1341" s="1081">
        <f t="shared" ref="AQ1341" si="670">SUM(AN1341:AP1341)</f>
        <v>-7115.5745833333322</v>
      </c>
      <c r="AR1341" s="1079">
        <f t="shared" si="642"/>
        <v>0</v>
      </c>
      <c r="AS1341" s="153"/>
      <c r="AT1341" s="1082"/>
      <c r="AU1341" s="1126"/>
      <c r="AV1341" s="1083" t="str">
        <f t="shared" si="648"/>
        <v>CA</v>
      </c>
      <c r="AW1341" s="1083" t="str">
        <f t="shared" si="648"/>
        <v>CL</v>
      </c>
      <c r="AX1341" s="1083" t="str">
        <f t="shared" si="648"/>
        <v>AIC</v>
      </c>
      <c r="AY1341" s="1083" t="str">
        <f t="shared" si="636"/>
        <v>ERB</v>
      </c>
      <c r="AZ1341" s="1083" t="str">
        <f t="shared" si="636"/>
        <v>GRB</v>
      </c>
      <c r="BA1341" s="1083" t="str">
        <f t="shared" si="636"/>
        <v>Non-Op</v>
      </c>
      <c r="BC1341" s="623"/>
      <c r="BD1341" s="623"/>
      <c r="BF1341" s="623"/>
      <c r="BG1341" s="623"/>
      <c r="BH1341" s="623"/>
      <c r="BI1341" s="623"/>
      <c r="BJ1341" s="623"/>
      <c r="BK1341" s="623"/>
      <c r="BL1341" s="623"/>
      <c r="BN1341" s="634"/>
    </row>
    <row r="1342" spans="1:66" s="638" customFormat="1" ht="12" customHeight="1">
      <c r="A1342" s="676">
        <v>24200101</v>
      </c>
      <c r="B1342" s="635" t="s">
        <v>4522</v>
      </c>
      <c r="C1342" s="634" t="s">
        <v>2510</v>
      </c>
      <c r="D1342" s="635" t="s">
        <v>1384</v>
      </c>
      <c r="E1342" s="635"/>
      <c r="F1342" s="683">
        <v>42995</v>
      </c>
      <c r="G1342" s="635"/>
      <c r="H1342" s="1168">
        <v>-1000</v>
      </c>
      <c r="I1342" s="1168">
        <v>-1000</v>
      </c>
      <c r="J1342" s="1168">
        <v>-44000</v>
      </c>
      <c r="K1342" s="1168">
        <v>-44000</v>
      </c>
      <c r="L1342" s="1168">
        <v>-2000</v>
      </c>
      <c r="M1342" s="1168">
        <v>-2000</v>
      </c>
      <c r="N1342" s="1168">
        <v>0</v>
      </c>
      <c r="O1342" s="1168">
        <v>0</v>
      </c>
      <c r="P1342" s="1168">
        <v>0</v>
      </c>
      <c r="Q1342" s="1168">
        <v>0</v>
      </c>
      <c r="R1342" s="1168">
        <v>0</v>
      </c>
      <c r="S1342" s="1168">
        <v>0</v>
      </c>
      <c r="T1342" s="1168">
        <v>0</v>
      </c>
      <c r="U1342" s="567"/>
      <c r="V1342" s="569">
        <f t="shared" si="664"/>
        <v>-7791.666666666667</v>
      </c>
      <c r="W1342" s="1090"/>
      <c r="X1342" s="1091"/>
      <c r="Y1342" s="591">
        <f t="shared" si="665"/>
        <v>0</v>
      </c>
      <c r="Z1342" s="899">
        <f t="shared" si="665"/>
        <v>0</v>
      </c>
      <c r="AA1342" s="899">
        <f t="shared" si="665"/>
        <v>0</v>
      </c>
      <c r="AB1342" s="1080">
        <f t="shared" si="644"/>
        <v>0</v>
      </c>
      <c r="AC1342" s="1079">
        <f t="shared" si="645"/>
        <v>0</v>
      </c>
      <c r="AD1342" s="899">
        <f t="shared" si="659"/>
        <v>0</v>
      </c>
      <c r="AE1342" s="903">
        <f t="shared" si="655"/>
        <v>0</v>
      </c>
      <c r="AF1342" s="1080">
        <f t="shared" si="656"/>
        <v>0</v>
      </c>
      <c r="AG1342" s="1081">
        <f t="shared" si="662"/>
        <v>0</v>
      </c>
      <c r="AH1342" s="1079">
        <f t="shared" si="669"/>
        <v>0</v>
      </c>
      <c r="AI1342" s="901">
        <f t="shared" si="663"/>
        <v>0</v>
      </c>
      <c r="AJ1342" s="899">
        <f t="shared" si="663"/>
        <v>0</v>
      </c>
      <c r="AK1342" s="899">
        <f t="shared" si="663"/>
        <v>0</v>
      </c>
      <c r="AL1342" s="1080">
        <f t="shared" si="646"/>
        <v>-7791.666666666667</v>
      </c>
      <c r="AM1342" s="1079">
        <f t="shared" si="647"/>
        <v>0</v>
      </c>
      <c r="AN1342" s="899">
        <f t="shared" si="640"/>
        <v>0</v>
      </c>
      <c r="AO1342" s="899">
        <f t="shared" si="641"/>
        <v>0</v>
      </c>
      <c r="AP1342" s="899">
        <f t="shared" si="649"/>
        <v>-7791.666666666667</v>
      </c>
      <c r="AQ1342" s="1081">
        <f t="shared" si="668"/>
        <v>-7791.666666666667</v>
      </c>
      <c r="AR1342" s="1079">
        <f t="shared" si="642"/>
        <v>0</v>
      </c>
      <c r="AS1342" s="153"/>
      <c r="AT1342" s="1082" t="s">
        <v>2776</v>
      </c>
      <c r="AU1342" s="1126"/>
      <c r="AV1342" s="1083" t="str">
        <f t="shared" si="648"/>
        <v>CA</v>
      </c>
      <c r="AW1342" s="1083" t="str">
        <f t="shared" si="648"/>
        <v>CL</v>
      </c>
      <c r="AX1342" s="1083" t="str">
        <f t="shared" si="648"/>
        <v>AIC</v>
      </c>
      <c r="AY1342" s="1083" t="str">
        <f t="shared" si="636"/>
        <v>ERB</v>
      </c>
      <c r="AZ1342" s="1083" t="str">
        <f t="shared" si="636"/>
        <v>GRB</v>
      </c>
      <c r="BA1342" s="1083" t="str">
        <f t="shared" si="636"/>
        <v>Non-Op</v>
      </c>
      <c r="BC1342" s="623"/>
      <c r="BD1342" s="623"/>
      <c r="BF1342" s="623"/>
      <c r="BG1342" s="623"/>
      <c r="BH1342" s="623"/>
      <c r="BI1342" s="623"/>
      <c r="BJ1342" s="623"/>
      <c r="BK1342" s="623"/>
      <c r="BL1342" s="623"/>
      <c r="BN1342" s="634"/>
    </row>
    <row r="1343" spans="1:66" s="638" customFormat="1" ht="12" customHeight="1">
      <c r="A1343" s="643">
        <v>24200103</v>
      </c>
      <c r="B1343" s="644" t="s">
        <v>4523</v>
      </c>
      <c r="C1343" s="634" t="s">
        <v>2511</v>
      </c>
      <c r="D1343" s="635" t="s">
        <v>3099</v>
      </c>
      <c r="E1343" s="635"/>
      <c r="F1343" s="634"/>
      <c r="G1343" s="635"/>
      <c r="H1343" s="1168">
        <v>-25000</v>
      </c>
      <c r="I1343" s="1168">
        <v>-25000</v>
      </c>
      <c r="J1343" s="1168">
        <v>-25000</v>
      </c>
      <c r="K1343" s="1168">
        <v>-25000</v>
      </c>
      <c r="L1343" s="1168">
        <v>-25000</v>
      </c>
      <c r="M1343" s="1168">
        <v>-25000</v>
      </c>
      <c r="N1343" s="1168">
        <v>0</v>
      </c>
      <c r="O1343" s="1168">
        <v>0</v>
      </c>
      <c r="P1343" s="1168">
        <v>0</v>
      </c>
      <c r="Q1343" s="1168">
        <v>0</v>
      </c>
      <c r="R1343" s="1168">
        <v>0</v>
      </c>
      <c r="S1343" s="1168">
        <v>0</v>
      </c>
      <c r="T1343" s="1168">
        <v>0</v>
      </c>
      <c r="U1343" s="567"/>
      <c r="V1343" s="567">
        <f t="shared" si="664"/>
        <v>-11458.333333333334</v>
      </c>
      <c r="W1343" s="1084"/>
      <c r="X1343" s="1085"/>
      <c r="Y1343" s="591">
        <f t="shared" si="665"/>
        <v>0</v>
      </c>
      <c r="Z1343" s="899">
        <f t="shared" si="665"/>
        <v>0</v>
      </c>
      <c r="AA1343" s="899">
        <f t="shared" si="665"/>
        <v>0</v>
      </c>
      <c r="AB1343" s="1080">
        <f t="shared" si="644"/>
        <v>0</v>
      </c>
      <c r="AC1343" s="1079">
        <f t="shared" si="645"/>
        <v>0</v>
      </c>
      <c r="AD1343" s="899">
        <f t="shared" si="659"/>
        <v>0</v>
      </c>
      <c r="AE1343" s="903">
        <f t="shared" si="655"/>
        <v>0</v>
      </c>
      <c r="AF1343" s="1080">
        <f t="shared" si="656"/>
        <v>0</v>
      </c>
      <c r="AG1343" s="1081">
        <f t="shared" si="662"/>
        <v>0</v>
      </c>
      <c r="AH1343" s="1079">
        <f t="shared" si="669"/>
        <v>0</v>
      </c>
      <c r="AI1343" s="901">
        <f t="shared" si="663"/>
        <v>0</v>
      </c>
      <c r="AJ1343" s="899">
        <f t="shared" si="663"/>
        <v>-11458.333333333334</v>
      </c>
      <c r="AK1343" s="899">
        <f t="shared" si="663"/>
        <v>0</v>
      </c>
      <c r="AL1343" s="1080">
        <f t="shared" si="646"/>
        <v>0</v>
      </c>
      <c r="AM1343" s="1079">
        <f t="shared" si="647"/>
        <v>0</v>
      </c>
      <c r="AN1343" s="899">
        <f t="shared" si="640"/>
        <v>0</v>
      </c>
      <c r="AO1343" s="899">
        <f t="shared" si="641"/>
        <v>0</v>
      </c>
      <c r="AP1343" s="899">
        <f t="shared" si="649"/>
        <v>0</v>
      </c>
      <c r="AQ1343" s="1081">
        <f t="shared" si="668"/>
        <v>0</v>
      </c>
      <c r="AR1343" s="1079">
        <f t="shared" si="642"/>
        <v>0</v>
      </c>
      <c r="AS1343" s="153"/>
      <c r="AT1343" s="1082" t="s">
        <v>2776</v>
      </c>
      <c r="AU1343" s="1126"/>
      <c r="AV1343" s="1083" t="str">
        <f t="shared" si="648"/>
        <v>CA</v>
      </c>
      <c r="AW1343" s="1083" t="str">
        <f t="shared" si="648"/>
        <v>CL</v>
      </c>
      <c r="AX1343" s="1083" t="str">
        <f t="shared" si="648"/>
        <v>AIC</v>
      </c>
      <c r="AY1343" s="1083" t="str">
        <f t="shared" ref="AY1343:BA1407" si="671">IF(VALUE(AD1343),AY$7,IF(ISBLANK(AD1343),"",AY$7))</f>
        <v>ERB</v>
      </c>
      <c r="AZ1343" s="1083" t="str">
        <f t="shared" si="671"/>
        <v>GRB</v>
      </c>
      <c r="BA1343" s="1083" t="str">
        <f t="shared" si="671"/>
        <v>Non-Op</v>
      </c>
      <c r="BC1343" s="623"/>
      <c r="BD1343" s="623"/>
      <c r="BF1343" s="623"/>
      <c r="BG1343" s="623"/>
      <c r="BH1343" s="623"/>
      <c r="BI1343" s="623"/>
      <c r="BJ1343" s="623"/>
      <c r="BK1343" s="623"/>
      <c r="BL1343" s="623"/>
      <c r="BN1343" s="634"/>
    </row>
    <row r="1344" spans="1:66" s="638" customFormat="1" ht="12" customHeight="1">
      <c r="A1344" s="692">
        <v>24200451</v>
      </c>
      <c r="B1344" s="693" t="s">
        <v>4524</v>
      </c>
      <c r="C1344" s="634" t="s">
        <v>2512</v>
      </c>
      <c r="D1344" s="635" t="s">
        <v>1384</v>
      </c>
      <c r="E1344" s="635"/>
      <c r="F1344" s="634"/>
      <c r="G1344" s="635"/>
      <c r="H1344" s="1168">
        <v>-117744.75</v>
      </c>
      <c r="I1344" s="1168">
        <v>-250899.02</v>
      </c>
      <c r="J1344" s="1168">
        <v>-208118.84</v>
      </c>
      <c r="K1344" s="1168">
        <v>-166843.21</v>
      </c>
      <c r="L1344" s="1168">
        <v>-134602.56</v>
      </c>
      <c r="M1344" s="1168">
        <v>-104146.22</v>
      </c>
      <c r="N1344" s="1168">
        <v>-74201.09</v>
      </c>
      <c r="O1344" s="1168">
        <v>-40641.160000000003</v>
      </c>
      <c r="P1344" s="1168">
        <v>-7119.45</v>
      </c>
      <c r="Q1344" s="1168">
        <v>23970.51</v>
      </c>
      <c r="R1344" s="1168">
        <v>59579.05</v>
      </c>
      <c r="S1344" s="1168">
        <v>101617.68</v>
      </c>
      <c r="T1344" s="1168">
        <v>146596.41</v>
      </c>
      <c r="U1344" s="567"/>
      <c r="V1344" s="567">
        <f t="shared" si="664"/>
        <v>-65581.539999999994</v>
      </c>
      <c r="W1344" s="1084"/>
      <c r="X1344" s="1085"/>
      <c r="Y1344" s="591">
        <f t="shared" si="665"/>
        <v>0</v>
      </c>
      <c r="Z1344" s="899">
        <f t="shared" si="665"/>
        <v>0</v>
      </c>
      <c r="AA1344" s="899">
        <f t="shared" si="665"/>
        <v>0</v>
      </c>
      <c r="AB1344" s="1080">
        <f t="shared" si="644"/>
        <v>146596.41</v>
      </c>
      <c r="AC1344" s="1079">
        <f t="shared" si="645"/>
        <v>0</v>
      </c>
      <c r="AD1344" s="899">
        <f t="shared" si="659"/>
        <v>0</v>
      </c>
      <c r="AE1344" s="903">
        <f t="shared" si="655"/>
        <v>0</v>
      </c>
      <c r="AF1344" s="1080">
        <f t="shared" si="656"/>
        <v>146596.41</v>
      </c>
      <c r="AG1344" s="1081">
        <f t="shared" si="662"/>
        <v>146596.41</v>
      </c>
      <c r="AH1344" s="1079">
        <f t="shared" si="669"/>
        <v>0</v>
      </c>
      <c r="AI1344" s="901">
        <f t="shared" si="663"/>
        <v>0</v>
      </c>
      <c r="AJ1344" s="899">
        <f t="shared" si="663"/>
        <v>0</v>
      </c>
      <c r="AK1344" s="899">
        <f t="shared" si="663"/>
        <v>0</v>
      </c>
      <c r="AL1344" s="1080">
        <f t="shared" si="646"/>
        <v>-65581.539999999994</v>
      </c>
      <c r="AM1344" s="1079">
        <f t="shared" si="647"/>
        <v>0</v>
      </c>
      <c r="AN1344" s="899">
        <f t="shared" si="640"/>
        <v>0</v>
      </c>
      <c r="AO1344" s="899">
        <f t="shared" si="641"/>
        <v>0</v>
      </c>
      <c r="AP1344" s="899">
        <f t="shared" si="649"/>
        <v>-65581.539999999994</v>
      </c>
      <c r="AQ1344" s="1081">
        <f t="shared" si="668"/>
        <v>-65581.539999999994</v>
      </c>
      <c r="AR1344" s="1079">
        <f t="shared" si="642"/>
        <v>0</v>
      </c>
      <c r="AS1344" s="153"/>
      <c r="AT1344" s="1082"/>
      <c r="AU1344" s="1126"/>
      <c r="AV1344" s="1083" t="str">
        <f t="shared" si="648"/>
        <v>CA</v>
      </c>
      <c r="AW1344" s="1083" t="str">
        <f t="shared" si="648"/>
        <v>CL</v>
      </c>
      <c r="AX1344" s="1083" t="str">
        <f t="shared" si="648"/>
        <v>AIC</v>
      </c>
      <c r="AY1344" s="1083" t="str">
        <f t="shared" si="671"/>
        <v>ERB</v>
      </c>
      <c r="AZ1344" s="1083" t="str">
        <f t="shared" si="671"/>
        <v>GRB</v>
      </c>
      <c r="BA1344" s="1083" t="str">
        <f t="shared" si="671"/>
        <v>Non-Op</v>
      </c>
      <c r="BC1344" s="623"/>
      <c r="BD1344" s="623"/>
      <c r="BF1344" s="623"/>
      <c r="BG1344" s="623"/>
      <c r="BH1344" s="623"/>
      <c r="BI1344" s="623"/>
      <c r="BJ1344" s="623"/>
      <c r="BK1344" s="623"/>
      <c r="BL1344" s="623"/>
      <c r="BN1344" s="634"/>
    </row>
    <row r="1345" spans="1:66" s="638" customFormat="1" ht="12" customHeight="1">
      <c r="A1345" s="643">
        <v>24200461</v>
      </c>
      <c r="B1345" s="644" t="s">
        <v>4525</v>
      </c>
      <c r="C1345" s="634" t="s">
        <v>2368</v>
      </c>
      <c r="D1345" s="635" t="s">
        <v>1384</v>
      </c>
      <c r="E1345" s="635"/>
      <c r="F1345" s="634"/>
      <c r="G1345" s="635"/>
      <c r="H1345" s="1168">
        <v>-841366.29</v>
      </c>
      <c r="I1345" s="1168">
        <v>-18696703.23</v>
      </c>
      <c r="J1345" s="1168">
        <v>-16438471.210000001</v>
      </c>
      <c r="K1345" s="1168">
        <v>-14259659.380000001</v>
      </c>
      <c r="L1345" s="1168">
        <v>-12557775.57</v>
      </c>
      <c r="M1345" s="1168">
        <v>-10950080.220000001</v>
      </c>
      <c r="N1345" s="1168">
        <v>-9369370</v>
      </c>
      <c r="O1345" s="1168">
        <v>-7597846.04</v>
      </c>
      <c r="P1345" s="1168">
        <v>-5828338.9000000004</v>
      </c>
      <c r="Q1345" s="1168">
        <v>-4187196.67</v>
      </c>
      <c r="R1345" s="1168">
        <v>-2307532.87</v>
      </c>
      <c r="S1345" s="1168">
        <v>-88444.44</v>
      </c>
      <c r="T1345" s="1168">
        <v>2285842.35</v>
      </c>
      <c r="U1345" s="567"/>
      <c r="V1345" s="567">
        <f t="shared" si="664"/>
        <v>-8463265.0416666679</v>
      </c>
      <c r="W1345" s="1084"/>
      <c r="X1345" s="1085"/>
      <c r="Y1345" s="591">
        <f t="shared" si="665"/>
        <v>0</v>
      </c>
      <c r="Z1345" s="899">
        <f t="shared" si="665"/>
        <v>0</v>
      </c>
      <c r="AA1345" s="899">
        <f t="shared" si="665"/>
        <v>0</v>
      </c>
      <c r="AB1345" s="1080">
        <f t="shared" si="644"/>
        <v>2285842.35</v>
      </c>
      <c r="AC1345" s="1079">
        <f t="shared" si="645"/>
        <v>0</v>
      </c>
      <c r="AD1345" s="899">
        <f t="shared" si="659"/>
        <v>0</v>
      </c>
      <c r="AE1345" s="903">
        <f t="shared" si="655"/>
        <v>0</v>
      </c>
      <c r="AF1345" s="1080">
        <f t="shared" si="656"/>
        <v>2285842.35</v>
      </c>
      <c r="AG1345" s="1081">
        <f t="shared" si="662"/>
        <v>2285842.35</v>
      </c>
      <c r="AH1345" s="1079">
        <f t="shared" si="669"/>
        <v>0</v>
      </c>
      <c r="AI1345" s="901">
        <f t="shared" ref="AI1345:AK1364" si="672">IF($D1345=AI$5,$V1345,0)</f>
        <v>0</v>
      </c>
      <c r="AJ1345" s="899">
        <f t="shared" si="672"/>
        <v>0</v>
      </c>
      <c r="AK1345" s="899">
        <f t="shared" si="672"/>
        <v>0</v>
      </c>
      <c r="AL1345" s="1080">
        <f t="shared" si="646"/>
        <v>-8463265.0416666679</v>
      </c>
      <c r="AM1345" s="1079">
        <f t="shared" si="647"/>
        <v>0</v>
      </c>
      <c r="AN1345" s="899">
        <f t="shared" si="640"/>
        <v>0</v>
      </c>
      <c r="AO1345" s="899">
        <f t="shared" si="641"/>
        <v>0</v>
      </c>
      <c r="AP1345" s="899">
        <f t="shared" si="649"/>
        <v>-8463265.0416666679</v>
      </c>
      <c r="AQ1345" s="1081">
        <f t="shared" si="668"/>
        <v>-8463265.0416666679</v>
      </c>
      <c r="AR1345" s="1079">
        <f t="shared" si="642"/>
        <v>0</v>
      </c>
      <c r="AS1345" s="153"/>
      <c r="AT1345" s="1082"/>
      <c r="AU1345" s="1126"/>
      <c r="AV1345" s="1083" t="str">
        <f t="shared" si="648"/>
        <v>CA</v>
      </c>
      <c r="AW1345" s="1083" t="str">
        <f t="shared" si="648"/>
        <v>CL</v>
      </c>
      <c r="AX1345" s="1083" t="str">
        <f t="shared" si="648"/>
        <v>AIC</v>
      </c>
      <c r="AY1345" s="1083" t="str">
        <f t="shared" si="671"/>
        <v>ERB</v>
      </c>
      <c r="AZ1345" s="1083" t="str">
        <f t="shared" si="671"/>
        <v>GRB</v>
      </c>
      <c r="BA1345" s="1083" t="str">
        <f t="shared" si="671"/>
        <v>Non-Op</v>
      </c>
      <c r="BC1345" s="623"/>
      <c r="BD1345" s="623"/>
      <c r="BF1345" s="623"/>
      <c r="BG1345" s="623"/>
      <c r="BH1345" s="623"/>
      <c r="BI1345" s="623"/>
      <c r="BJ1345" s="623"/>
      <c r="BK1345" s="623"/>
      <c r="BL1345" s="623"/>
      <c r="BN1345" s="634"/>
    </row>
    <row r="1346" spans="1:66" s="638" customFormat="1" ht="12" customHeight="1">
      <c r="A1346" s="643">
        <v>24200511</v>
      </c>
      <c r="B1346" s="644" t="s">
        <v>4526</v>
      </c>
      <c r="C1346" s="634" t="s">
        <v>2513</v>
      </c>
      <c r="D1346" s="635" t="s">
        <v>3099</v>
      </c>
      <c r="E1346" s="635"/>
      <c r="F1346" s="634"/>
      <c r="G1346" s="635"/>
      <c r="H1346" s="1168">
        <v>-4601973.21</v>
      </c>
      <c r="I1346" s="1168">
        <v>-5052020.21</v>
      </c>
      <c r="J1346" s="1168">
        <v>-5481685.21</v>
      </c>
      <c r="K1346" s="1168">
        <v>-5891543.21</v>
      </c>
      <c r="L1346" s="1168">
        <v>-1654901.94</v>
      </c>
      <c r="M1346" s="1168">
        <v>-1960916.94</v>
      </c>
      <c r="N1346" s="1168">
        <v>-2254613.94</v>
      </c>
      <c r="O1346" s="1168">
        <v>-2599382.94</v>
      </c>
      <c r="P1346" s="1168">
        <v>-2931516.94</v>
      </c>
      <c r="Q1346" s="1168">
        <v>-3252921.94</v>
      </c>
      <c r="R1346" s="1168">
        <v>-3643343.94</v>
      </c>
      <c r="S1346" s="1168">
        <v>-4088512.94</v>
      </c>
      <c r="T1346" s="1168">
        <v>-4568262.9400000004</v>
      </c>
      <c r="U1346" s="567"/>
      <c r="V1346" s="567">
        <f t="shared" si="664"/>
        <v>-3616373.1854166673</v>
      </c>
      <c r="W1346" s="1084"/>
      <c r="X1346" s="1085"/>
      <c r="Y1346" s="591">
        <f t="shared" si="665"/>
        <v>0</v>
      </c>
      <c r="Z1346" s="899">
        <f t="shared" si="665"/>
        <v>-4568262.9400000004</v>
      </c>
      <c r="AA1346" s="899">
        <f t="shared" si="665"/>
        <v>0</v>
      </c>
      <c r="AB1346" s="1080">
        <f t="shared" si="644"/>
        <v>0</v>
      </c>
      <c r="AC1346" s="1079">
        <f t="shared" si="645"/>
        <v>0</v>
      </c>
      <c r="AD1346" s="899">
        <f t="shared" si="659"/>
        <v>0</v>
      </c>
      <c r="AE1346" s="903">
        <f t="shared" si="655"/>
        <v>0</v>
      </c>
      <c r="AF1346" s="1080">
        <f t="shared" si="656"/>
        <v>0</v>
      </c>
      <c r="AG1346" s="1081">
        <f t="shared" si="662"/>
        <v>0</v>
      </c>
      <c r="AH1346" s="1079">
        <f t="shared" si="669"/>
        <v>0</v>
      </c>
      <c r="AI1346" s="901">
        <f t="shared" si="672"/>
        <v>0</v>
      </c>
      <c r="AJ1346" s="899">
        <f t="shared" si="672"/>
        <v>-3616373.1854166673</v>
      </c>
      <c r="AK1346" s="899">
        <f t="shared" si="672"/>
        <v>0</v>
      </c>
      <c r="AL1346" s="1080">
        <f t="shared" si="646"/>
        <v>0</v>
      </c>
      <c r="AM1346" s="1079">
        <f t="shared" si="647"/>
        <v>0</v>
      </c>
      <c r="AN1346" s="899">
        <f t="shared" si="640"/>
        <v>0</v>
      </c>
      <c r="AO1346" s="899">
        <f t="shared" si="641"/>
        <v>0</v>
      </c>
      <c r="AP1346" s="899">
        <f t="shared" si="649"/>
        <v>0</v>
      </c>
      <c r="AQ1346" s="1081">
        <f t="shared" si="668"/>
        <v>0</v>
      </c>
      <c r="AR1346" s="1079">
        <f t="shared" si="642"/>
        <v>0</v>
      </c>
      <c r="AS1346" s="153"/>
      <c r="AT1346" s="1082"/>
      <c r="AU1346" s="1126"/>
      <c r="AV1346" s="1083" t="str">
        <f t="shared" si="648"/>
        <v>CA</v>
      </c>
      <c r="AW1346" s="1083" t="str">
        <f t="shared" si="648"/>
        <v>CL</v>
      </c>
      <c r="AX1346" s="1083" t="str">
        <f t="shared" si="648"/>
        <v>AIC</v>
      </c>
      <c r="AY1346" s="1083" t="str">
        <f t="shared" si="671"/>
        <v>ERB</v>
      </c>
      <c r="AZ1346" s="1083" t="str">
        <f t="shared" si="671"/>
        <v>GRB</v>
      </c>
      <c r="BA1346" s="1083" t="str">
        <f t="shared" si="671"/>
        <v>Non-Op</v>
      </c>
      <c r="BC1346" s="623"/>
      <c r="BD1346" s="623"/>
      <c r="BF1346" s="623"/>
      <c r="BG1346" s="623"/>
      <c r="BH1346" s="623"/>
      <c r="BI1346" s="623"/>
      <c r="BJ1346" s="623"/>
      <c r="BK1346" s="623"/>
      <c r="BL1346" s="623"/>
      <c r="BN1346" s="634"/>
    </row>
    <row r="1347" spans="1:66" s="638" customFormat="1" ht="12" customHeight="1">
      <c r="A1347" s="643">
        <v>24200521</v>
      </c>
      <c r="B1347" s="644" t="s">
        <v>4527</v>
      </c>
      <c r="C1347" s="634" t="s">
        <v>2514</v>
      </c>
      <c r="D1347" s="635" t="s">
        <v>3099</v>
      </c>
      <c r="E1347" s="635"/>
      <c r="F1347" s="634"/>
      <c r="G1347" s="635"/>
      <c r="H1347" s="1168">
        <v>-242075.49</v>
      </c>
      <c r="I1347" s="1168">
        <v>-322767.32</v>
      </c>
      <c r="J1347" s="1168">
        <v>-322767.32</v>
      </c>
      <c r="K1347" s="1168">
        <v>-484150.98</v>
      </c>
      <c r="L1347" s="1168">
        <v>0</v>
      </c>
      <c r="M1347" s="1168">
        <v>0</v>
      </c>
      <c r="N1347" s="1168">
        <v>0</v>
      </c>
      <c r="O1347" s="1168">
        <v>0</v>
      </c>
      <c r="P1347" s="1168">
        <v>0</v>
      </c>
      <c r="Q1347" s="1168">
        <v>0</v>
      </c>
      <c r="R1347" s="1168">
        <v>-82703.91</v>
      </c>
      <c r="S1347" s="1168">
        <v>-165407.82</v>
      </c>
      <c r="T1347" s="1168">
        <v>-248111.73</v>
      </c>
      <c r="U1347" s="567"/>
      <c r="V1347" s="567">
        <f t="shared" si="664"/>
        <v>-135240.91333333333</v>
      </c>
      <c r="W1347" s="1084"/>
      <c r="X1347" s="1085"/>
      <c r="Y1347" s="591">
        <f t="shared" si="665"/>
        <v>0</v>
      </c>
      <c r="Z1347" s="899">
        <f t="shared" si="665"/>
        <v>-248111.73</v>
      </c>
      <c r="AA1347" s="899">
        <f t="shared" si="665"/>
        <v>0</v>
      </c>
      <c r="AB1347" s="1080">
        <f t="shared" si="644"/>
        <v>0</v>
      </c>
      <c r="AC1347" s="1079">
        <f t="shared" si="645"/>
        <v>0</v>
      </c>
      <c r="AD1347" s="899">
        <f t="shared" si="659"/>
        <v>0</v>
      </c>
      <c r="AE1347" s="903">
        <f t="shared" si="655"/>
        <v>0</v>
      </c>
      <c r="AF1347" s="1080">
        <f t="shared" si="656"/>
        <v>0</v>
      </c>
      <c r="AG1347" s="1081">
        <f t="shared" si="662"/>
        <v>0</v>
      </c>
      <c r="AH1347" s="1079">
        <f t="shared" si="669"/>
        <v>0</v>
      </c>
      <c r="AI1347" s="901">
        <f t="shared" si="672"/>
        <v>0</v>
      </c>
      <c r="AJ1347" s="899">
        <f t="shared" si="672"/>
        <v>-135240.91333333333</v>
      </c>
      <c r="AK1347" s="899">
        <f t="shared" si="672"/>
        <v>0</v>
      </c>
      <c r="AL1347" s="1080">
        <f t="shared" si="646"/>
        <v>0</v>
      </c>
      <c r="AM1347" s="1079">
        <f t="shared" si="647"/>
        <v>0</v>
      </c>
      <c r="AN1347" s="899">
        <f t="shared" si="640"/>
        <v>0</v>
      </c>
      <c r="AO1347" s="899">
        <f t="shared" si="641"/>
        <v>0</v>
      </c>
      <c r="AP1347" s="899">
        <f t="shared" si="649"/>
        <v>0</v>
      </c>
      <c r="AQ1347" s="1081">
        <f t="shared" si="668"/>
        <v>0</v>
      </c>
      <c r="AR1347" s="1079">
        <f t="shared" si="642"/>
        <v>0</v>
      </c>
      <c r="AS1347" s="153"/>
      <c r="AT1347" s="1082"/>
      <c r="AU1347" s="1126"/>
      <c r="AV1347" s="1083" t="str">
        <f t="shared" si="648"/>
        <v>CA</v>
      </c>
      <c r="AW1347" s="1083" t="str">
        <f t="shared" si="648"/>
        <v>CL</v>
      </c>
      <c r="AX1347" s="1083" t="str">
        <f t="shared" si="648"/>
        <v>AIC</v>
      </c>
      <c r="AY1347" s="1083" t="str">
        <f t="shared" si="671"/>
        <v>ERB</v>
      </c>
      <c r="AZ1347" s="1083" t="str">
        <f t="shared" si="671"/>
        <v>GRB</v>
      </c>
      <c r="BA1347" s="1083" t="str">
        <f t="shared" si="671"/>
        <v>Non-Op</v>
      </c>
      <c r="BC1347" s="623"/>
      <c r="BD1347" s="623"/>
      <c r="BF1347" s="623"/>
      <c r="BG1347" s="623"/>
      <c r="BH1347" s="623"/>
      <c r="BI1347" s="623"/>
      <c r="BJ1347" s="623"/>
      <c r="BK1347" s="623"/>
      <c r="BL1347" s="623"/>
      <c r="BN1347" s="634"/>
    </row>
    <row r="1348" spans="1:66" s="638" customFormat="1" ht="12" customHeight="1">
      <c r="A1348" s="643">
        <v>24200541</v>
      </c>
      <c r="B1348" s="644" t="s">
        <v>4528</v>
      </c>
      <c r="C1348" s="634" t="s">
        <v>2515</v>
      </c>
      <c r="D1348" s="635" t="s">
        <v>3099</v>
      </c>
      <c r="E1348" s="635"/>
      <c r="F1348" s="634"/>
      <c r="G1348" s="635"/>
      <c r="H1348" s="1168">
        <v>-95699.45</v>
      </c>
      <c r="I1348" s="1168">
        <v>-114839.34</v>
      </c>
      <c r="J1348" s="1168">
        <v>-133979.23000000001</v>
      </c>
      <c r="K1348" s="1168">
        <v>-153119.12</v>
      </c>
      <c r="L1348" s="1168">
        <v>-172259.01</v>
      </c>
      <c r="M1348" s="1168">
        <v>-191398.9</v>
      </c>
      <c r="N1348" s="1168">
        <v>-210538.79</v>
      </c>
      <c r="O1348" s="1168">
        <v>-10186.540000000001</v>
      </c>
      <c r="P1348" s="1168">
        <v>-18291.009999999998</v>
      </c>
      <c r="Q1348" s="1168">
        <v>-36582.019999999997</v>
      </c>
      <c r="R1348" s="1168">
        <v>-54873.03</v>
      </c>
      <c r="S1348" s="1168">
        <v>-73164.039999999994</v>
      </c>
      <c r="T1348" s="1168">
        <v>-91455.05</v>
      </c>
      <c r="U1348" s="567"/>
      <c r="V1348" s="567">
        <f t="shared" si="664"/>
        <v>-105234.02333333333</v>
      </c>
      <c r="W1348" s="1084"/>
      <c r="X1348" s="1085"/>
      <c r="Y1348" s="591">
        <f t="shared" si="665"/>
        <v>0</v>
      </c>
      <c r="Z1348" s="899">
        <f t="shared" si="665"/>
        <v>-91455.05</v>
      </c>
      <c r="AA1348" s="899">
        <f t="shared" si="665"/>
        <v>0</v>
      </c>
      <c r="AB1348" s="1080">
        <f t="shared" si="644"/>
        <v>0</v>
      </c>
      <c r="AC1348" s="1079">
        <f t="shared" si="645"/>
        <v>0</v>
      </c>
      <c r="AD1348" s="899">
        <f t="shared" si="659"/>
        <v>0</v>
      </c>
      <c r="AE1348" s="903">
        <f t="shared" si="655"/>
        <v>0</v>
      </c>
      <c r="AF1348" s="1080">
        <f t="shared" si="656"/>
        <v>0</v>
      </c>
      <c r="AG1348" s="1081">
        <f t="shared" si="662"/>
        <v>0</v>
      </c>
      <c r="AH1348" s="1079">
        <f t="shared" si="669"/>
        <v>0</v>
      </c>
      <c r="AI1348" s="901">
        <f t="shared" si="672"/>
        <v>0</v>
      </c>
      <c r="AJ1348" s="899">
        <f t="shared" si="672"/>
        <v>-105234.02333333333</v>
      </c>
      <c r="AK1348" s="899">
        <f t="shared" si="672"/>
        <v>0</v>
      </c>
      <c r="AL1348" s="1080">
        <f t="shared" si="646"/>
        <v>0</v>
      </c>
      <c r="AM1348" s="1079">
        <f t="shared" si="647"/>
        <v>0</v>
      </c>
      <c r="AN1348" s="899">
        <f t="shared" si="640"/>
        <v>0</v>
      </c>
      <c r="AO1348" s="899">
        <f t="shared" si="641"/>
        <v>0</v>
      </c>
      <c r="AP1348" s="899">
        <f t="shared" si="649"/>
        <v>0</v>
      </c>
      <c r="AQ1348" s="1081">
        <f t="shared" si="668"/>
        <v>0</v>
      </c>
      <c r="AR1348" s="1079">
        <f t="shared" si="642"/>
        <v>0</v>
      </c>
      <c r="AS1348" s="153"/>
      <c r="AT1348" s="1082"/>
      <c r="AU1348" s="1126"/>
      <c r="AV1348" s="1083" t="str">
        <f t="shared" si="648"/>
        <v>CA</v>
      </c>
      <c r="AW1348" s="1083" t="str">
        <f t="shared" si="648"/>
        <v>CL</v>
      </c>
      <c r="AX1348" s="1083" t="str">
        <f t="shared" si="648"/>
        <v>AIC</v>
      </c>
      <c r="AY1348" s="1083" t="str">
        <f t="shared" si="671"/>
        <v>ERB</v>
      </c>
      <c r="AZ1348" s="1083" t="str">
        <f t="shared" si="671"/>
        <v>GRB</v>
      </c>
      <c r="BA1348" s="1083" t="str">
        <f t="shared" si="671"/>
        <v>Non-Op</v>
      </c>
      <c r="BC1348" s="623"/>
      <c r="BD1348" s="623"/>
      <c r="BF1348" s="623"/>
      <c r="BG1348" s="623"/>
      <c r="BH1348" s="623"/>
      <c r="BI1348" s="623"/>
      <c r="BJ1348" s="623"/>
      <c r="BK1348" s="623"/>
      <c r="BL1348" s="623"/>
      <c r="BN1348" s="634"/>
    </row>
    <row r="1349" spans="1:66" s="638" customFormat="1" ht="12" customHeight="1">
      <c r="A1349" s="643">
        <v>24200551</v>
      </c>
      <c r="B1349" s="644" t="s">
        <v>4529</v>
      </c>
      <c r="C1349" s="634" t="s">
        <v>2516</v>
      </c>
      <c r="D1349" s="635" t="s">
        <v>3099</v>
      </c>
      <c r="E1349" s="635"/>
      <c r="F1349" s="634"/>
      <c r="G1349" s="635"/>
      <c r="H1349" s="1168">
        <v>-95699.45</v>
      </c>
      <c r="I1349" s="1168">
        <v>-114839.34</v>
      </c>
      <c r="J1349" s="1168">
        <v>-133979.23000000001</v>
      </c>
      <c r="K1349" s="1168">
        <v>-153119.12</v>
      </c>
      <c r="L1349" s="1168">
        <v>-172259.01</v>
      </c>
      <c r="M1349" s="1168">
        <v>-191398.9</v>
      </c>
      <c r="N1349" s="1168">
        <v>-210538.79</v>
      </c>
      <c r="O1349" s="1168">
        <v>-10186.540000000001</v>
      </c>
      <c r="P1349" s="1168">
        <v>-18291.009999999998</v>
      </c>
      <c r="Q1349" s="1168">
        <v>-36582.019999999997</v>
      </c>
      <c r="R1349" s="1168">
        <v>-54873.03</v>
      </c>
      <c r="S1349" s="1168">
        <v>-73164.039999999994</v>
      </c>
      <c r="T1349" s="1168">
        <v>-91455.05</v>
      </c>
      <c r="U1349" s="567"/>
      <c r="V1349" s="567">
        <f t="shared" si="664"/>
        <v>-105234.02333333333</v>
      </c>
      <c r="W1349" s="1084"/>
      <c r="X1349" s="1085"/>
      <c r="Y1349" s="591">
        <f t="shared" si="665"/>
        <v>0</v>
      </c>
      <c r="Z1349" s="899">
        <f t="shared" si="665"/>
        <v>-91455.05</v>
      </c>
      <c r="AA1349" s="899">
        <f t="shared" si="665"/>
        <v>0</v>
      </c>
      <c r="AB1349" s="1080">
        <f t="shared" si="644"/>
        <v>0</v>
      </c>
      <c r="AC1349" s="1079">
        <f t="shared" si="645"/>
        <v>0</v>
      </c>
      <c r="AD1349" s="899">
        <f t="shared" si="659"/>
        <v>0</v>
      </c>
      <c r="AE1349" s="903">
        <f t="shared" si="655"/>
        <v>0</v>
      </c>
      <c r="AF1349" s="1080">
        <f t="shared" si="656"/>
        <v>0</v>
      </c>
      <c r="AG1349" s="1081">
        <f t="shared" si="662"/>
        <v>0</v>
      </c>
      <c r="AH1349" s="1079">
        <f t="shared" si="669"/>
        <v>0</v>
      </c>
      <c r="AI1349" s="901">
        <f t="shared" si="672"/>
        <v>0</v>
      </c>
      <c r="AJ1349" s="899">
        <f t="shared" si="672"/>
        <v>-105234.02333333333</v>
      </c>
      <c r="AK1349" s="899">
        <f t="shared" si="672"/>
        <v>0</v>
      </c>
      <c r="AL1349" s="1080">
        <f t="shared" si="646"/>
        <v>0</v>
      </c>
      <c r="AM1349" s="1079">
        <f t="shared" si="647"/>
        <v>0</v>
      </c>
      <c r="AN1349" s="899">
        <f t="shared" si="640"/>
        <v>0</v>
      </c>
      <c r="AO1349" s="899">
        <f t="shared" si="641"/>
        <v>0</v>
      </c>
      <c r="AP1349" s="899">
        <f t="shared" si="649"/>
        <v>0</v>
      </c>
      <c r="AQ1349" s="1081">
        <f t="shared" si="668"/>
        <v>0</v>
      </c>
      <c r="AR1349" s="1079">
        <f t="shared" ref="AR1349:AR1412" si="673">AQ1349-AL1349</f>
        <v>0</v>
      </c>
      <c r="AS1349" s="153"/>
      <c r="AT1349" s="1082"/>
      <c r="AU1349" s="1126"/>
      <c r="AV1349" s="1083" t="str">
        <f t="shared" si="648"/>
        <v>CA</v>
      </c>
      <c r="AW1349" s="1083" t="str">
        <f t="shared" si="648"/>
        <v>CL</v>
      </c>
      <c r="AX1349" s="1083" t="str">
        <f t="shared" si="648"/>
        <v>AIC</v>
      </c>
      <c r="AY1349" s="1083" t="str">
        <f t="shared" si="671"/>
        <v>ERB</v>
      </c>
      <c r="AZ1349" s="1083" t="str">
        <f t="shared" si="671"/>
        <v>GRB</v>
      </c>
      <c r="BA1349" s="1083" t="str">
        <f t="shared" si="671"/>
        <v>Non-Op</v>
      </c>
      <c r="BC1349" s="623"/>
      <c r="BD1349" s="623"/>
      <c r="BF1349" s="623"/>
      <c r="BG1349" s="623"/>
      <c r="BH1349" s="623"/>
      <c r="BI1349" s="623"/>
      <c r="BJ1349" s="623"/>
      <c r="BK1349" s="623"/>
      <c r="BL1349" s="623"/>
      <c r="BN1349" s="634"/>
    </row>
    <row r="1350" spans="1:66" s="638" customFormat="1" ht="12" customHeight="1">
      <c r="A1350" s="692">
        <v>24200561</v>
      </c>
      <c r="B1350" s="693" t="s">
        <v>4530</v>
      </c>
      <c r="C1350" s="634" t="s">
        <v>2517</v>
      </c>
      <c r="D1350" s="635" t="s">
        <v>3099</v>
      </c>
      <c r="E1350" s="635"/>
      <c r="F1350" s="634"/>
      <c r="G1350" s="635"/>
      <c r="H1350" s="1168">
        <v>-26507.95</v>
      </c>
      <c r="I1350" s="1168">
        <v>-31809.54</v>
      </c>
      <c r="J1350" s="1168">
        <v>-37111.129999999997</v>
      </c>
      <c r="K1350" s="1168">
        <v>-42412.72</v>
      </c>
      <c r="L1350" s="1168">
        <v>-47714.31</v>
      </c>
      <c r="M1350" s="1168">
        <v>-53015.9</v>
      </c>
      <c r="N1350" s="1168">
        <v>-58317.49</v>
      </c>
      <c r="O1350" s="1168">
        <v>-10351.25</v>
      </c>
      <c r="P1350" s="1168">
        <v>-4438.99</v>
      </c>
      <c r="Q1350" s="1168">
        <v>-8877.98</v>
      </c>
      <c r="R1350" s="1168">
        <v>-13316.97</v>
      </c>
      <c r="S1350" s="1168">
        <v>-17755.96</v>
      </c>
      <c r="T1350" s="1168">
        <v>-22194.95</v>
      </c>
      <c r="U1350" s="567"/>
      <c r="V1350" s="567">
        <f t="shared" si="664"/>
        <v>-29122.807499999999</v>
      </c>
      <c r="W1350" s="1084"/>
      <c r="X1350" s="1085"/>
      <c r="Y1350" s="591">
        <f t="shared" ref="Y1350:AA1369" si="674">IF($D1350=Y$5,$T1350,0)</f>
        <v>0</v>
      </c>
      <c r="Z1350" s="899">
        <f t="shared" si="674"/>
        <v>-22194.95</v>
      </c>
      <c r="AA1350" s="899">
        <f t="shared" si="674"/>
        <v>0</v>
      </c>
      <c r="AB1350" s="1080">
        <f t="shared" si="644"/>
        <v>0</v>
      </c>
      <c r="AC1350" s="1079">
        <f t="shared" si="645"/>
        <v>0</v>
      </c>
      <c r="AD1350" s="899">
        <f t="shared" si="659"/>
        <v>0</v>
      </c>
      <c r="AE1350" s="903">
        <f t="shared" si="655"/>
        <v>0</v>
      </c>
      <c r="AF1350" s="1080">
        <f t="shared" si="656"/>
        <v>0</v>
      </c>
      <c r="AG1350" s="1081">
        <f t="shared" si="662"/>
        <v>0</v>
      </c>
      <c r="AH1350" s="1079">
        <f t="shared" si="669"/>
        <v>0</v>
      </c>
      <c r="AI1350" s="901">
        <f t="shared" si="672"/>
        <v>0</v>
      </c>
      <c r="AJ1350" s="899">
        <f t="shared" si="672"/>
        <v>-29122.807499999999</v>
      </c>
      <c r="AK1350" s="899">
        <f t="shared" si="672"/>
        <v>0</v>
      </c>
      <c r="AL1350" s="1080">
        <f t="shared" si="646"/>
        <v>0</v>
      </c>
      <c r="AM1350" s="1079">
        <f t="shared" si="647"/>
        <v>0</v>
      </c>
      <c r="AN1350" s="899">
        <f t="shared" si="640"/>
        <v>0</v>
      </c>
      <c r="AO1350" s="899">
        <f t="shared" si="641"/>
        <v>0</v>
      </c>
      <c r="AP1350" s="899">
        <f t="shared" si="649"/>
        <v>0</v>
      </c>
      <c r="AQ1350" s="1081">
        <f t="shared" si="668"/>
        <v>0</v>
      </c>
      <c r="AR1350" s="1079">
        <f t="shared" si="673"/>
        <v>0</v>
      </c>
      <c r="AS1350" s="153"/>
      <c r="AT1350" s="1082"/>
      <c r="AU1350" s="1126"/>
      <c r="AV1350" s="1083" t="str">
        <f t="shared" si="648"/>
        <v>CA</v>
      </c>
      <c r="AW1350" s="1083" t="str">
        <f t="shared" si="648"/>
        <v>CL</v>
      </c>
      <c r="AX1350" s="1083" t="str">
        <f t="shared" si="648"/>
        <v>AIC</v>
      </c>
      <c r="AY1350" s="1083" t="str">
        <f t="shared" si="671"/>
        <v>ERB</v>
      </c>
      <c r="AZ1350" s="1083" t="str">
        <f t="shared" si="671"/>
        <v>GRB</v>
      </c>
      <c r="BA1350" s="1083" t="str">
        <f t="shared" si="671"/>
        <v>Non-Op</v>
      </c>
      <c r="BC1350" s="623"/>
      <c r="BD1350" s="623"/>
      <c r="BF1350" s="623"/>
      <c r="BG1350" s="623"/>
      <c r="BH1350" s="623"/>
      <c r="BI1350" s="623"/>
      <c r="BJ1350" s="623"/>
      <c r="BK1350" s="623"/>
      <c r="BL1350" s="623"/>
      <c r="BN1350" s="634"/>
    </row>
    <row r="1351" spans="1:66" s="638" customFormat="1" ht="12" customHeight="1">
      <c r="A1351" s="643">
        <v>24200571</v>
      </c>
      <c r="B1351" s="644" t="s">
        <v>4531</v>
      </c>
      <c r="C1351" s="634" t="s">
        <v>2518</v>
      </c>
      <c r="D1351" s="635" t="s">
        <v>3099</v>
      </c>
      <c r="E1351" s="635"/>
      <c r="F1351" s="634"/>
      <c r="G1351" s="635"/>
      <c r="H1351" s="1168">
        <v>-26507.95</v>
      </c>
      <c r="I1351" s="1168">
        <v>-31809.54</v>
      </c>
      <c r="J1351" s="1168">
        <v>-37111.129999999997</v>
      </c>
      <c r="K1351" s="1168">
        <v>-42412.72</v>
      </c>
      <c r="L1351" s="1168">
        <v>-47714.31</v>
      </c>
      <c r="M1351" s="1168">
        <v>-53015.9</v>
      </c>
      <c r="N1351" s="1168">
        <v>-58317.49</v>
      </c>
      <c r="O1351" s="1168">
        <v>-10351.25</v>
      </c>
      <c r="P1351" s="1168">
        <v>-4438.99</v>
      </c>
      <c r="Q1351" s="1168">
        <v>-8877.98</v>
      </c>
      <c r="R1351" s="1168">
        <v>-13316.97</v>
      </c>
      <c r="S1351" s="1168">
        <v>-17755.96</v>
      </c>
      <c r="T1351" s="1168">
        <v>-22194.95</v>
      </c>
      <c r="U1351" s="567"/>
      <c r="V1351" s="567">
        <f t="shared" si="664"/>
        <v>-29122.807499999999</v>
      </c>
      <c r="W1351" s="1084"/>
      <c r="X1351" s="1085"/>
      <c r="Y1351" s="591">
        <f t="shared" si="674"/>
        <v>0</v>
      </c>
      <c r="Z1351" s="899">
        <f t="shared" si="674"/>
        <v>-22194.95</v>
      </c>
      <c r="AA1351" s="899">
        <f t="shared" si="674"/>
        <v>0</v>
      </c>
      <c r="AB1351" s="1080">
        <f t="shared" ref="AB1351:AB1414" si="675">T1351-SUM(Y1351:AA1351)</f>
        <v>0</v>
      </c>
      <c r="AC1351" s="1079">
        <f t="shared" ref="AC1351:AC1414" si="676">T1351-SUM(Y1351:AA1351)-AB1351</f>
        <v>0</v>
      </c>
      <c r="AD1351" s="899">
        <f t="shared" si="659"/>
        <v>0</v>
      </c>
      <c r="AE1351" s="903">
        <f t="shared" si="655"/>
        <v>0</v>
      </c>
      <c r="AF1351" s="1080">
        <f t="shared" si="656"/>
        <v>0</v>
      </c>
      <c r="AG1351" s="1081">
        <f t="shared" si="662"/>
        <v>0</v>
      </c>
      <c r="AH1351" s="1079">
        <f t="shared" si="669"/>
        <v>0</v>
      </c>
      <c r="AI1351" s="901">
        <f t="shared" si="672"/>
        <v>0</v>
      </c>
      <c r="AJ1351" s="899">
        <f t="shared" si="672"/>
        <v>-29122.807499999999</v>
      </c>
      <c r="AK1351" s="899">
        <f t="shared" si="672"/>
        <v>0</v>
      </c>
      <c r="AL1351" s="1080">
        <f t="shared" ref="AL1351:AL1414" si="677">V1351-SUM(AI1351:AK1351)</f>
        <v>0</v>
      </c>
      <c r="AM1351" s="1079">
        <f t="shared" ref="AM1351:AM1414" si="678">V1351-SUM(AI1351:AK1351)-AL1351</f>
        <v>0</v>
      </c>
      <c r="AN1351" s="899">
        <f t="shared" si="640"/>
        <v>0</v>
      </c>
      <c r="AO1351" s="899">
        <f t="shared" si="641"/>
        <v>0</v>
      </c>
      <c r="AP1351" s="899">
        <f t="shared" si="649"/>
        <v>0</v>
      </c>
      <c r="AQ1351" s="1081">
        <f t="shared" si="668"/>
        <v>0</v>
      </c>
      <c r="AR1351" s="1079">
        <f t="shared" si="673"/>
        <v>0</v>
      </c>
      <c r="AS1351" s="153"/>
      <c r="AT1351" s="1082"/>
      <c r="AU1351" s="1126"/>
      <c r="AV1351" s="1083" t="str">
        <f t="shared" si="648"/>
        <v>CA</v>
      </c>
      <c r="AW1351" s="1083" t="str">
        <f t="shared" si="648"/>
        <v>CL</v>
      </c>
      <c r="AX1351" s="1083" t="str">
        <f t="shared" si="648"/>
        <v>AIC</v>
      </c>
      <c r="AY1351" s="1083" t="str">
        <f t="shared" si="671"/>
        <v>ERB</v>
      </c>
      <c r="AZ1351" s="1083" t="str">
        <f t="shared" si="671"/>
        <v>GRB</v>
      </c>
      <c r="BA1351" s="1083" t="str">
        <f t="shared" si="671"/>
        <v>Non-Op</v>
      </c>
      <c r="BC1351" s="623"/>
      <c r="BD1351" s="623"/>
      <c r="BF1351" s="623"/>
      <c r="BG1351" s="623"/>
      <c r="BH1351" s="623"/>
      <c r="BI1351" s="623"/>
      <c r="BJ1351" s="623"/>
      <c r="BK1351" s="623"/>
      <c r="BL1351" s="623"/>
      <c r="BN1351" s="634"/>
    </row>
    <row r="1352" spans="1:66" s="638" customFormat="1" ht="12" customHeight="1">
      <c r="A1352" s="676">
        <v>24200603</v>
      </c>
      <c r="B1352" s="635" t="s">
        <v>4532</v>
      </c>
      <c r="C1352" s="634" t="s">
        <v>2519</v>
      </c>
      <c r="D1352" s="635" t="s">
        <v>3099</v>
      </c>
      <c r="E1352" s="635"/>
      <c r="F1352" s="634"/>
      <c r="G1352" s="635"/>
      <c r="H1352" s="1168">
        <v>0</v>
      </c>
      <c r="I1352" s="1168">
        <v>0</v>
      </c>
      <c r="J1352" s="1168">
        <v>0</v>
      </c>
      <c r="K1352" s="1168">
        <v>0</v>
      </c>
      <c r="L1352" s="1168">
        <v>0</v>
      </c>
      <c r="M1352" s="1168">
        <v>0</v>
      </c>
      <c r="N1352" s="1168">
        <v>0</v>
      </c>
      <c r="O1352" s="1168">
        <v>0</v>
      </c>
      <c r="P1352" s="1168">
        <v>0</v>
      </c>
      <c r="Q1352" s="1168">
        <v>0</v>
      </c>
      <c r="R1352" s="1168">
        <v>0</v>
      </c>
      <c r="S1352" s="1168">
        <v>0</v>
      </c>
      <c r="T1352" s="1168">
        <v>0</v>
      </c>
      <c r="U1352" s="567"/>
      <c r="V1352" s="567">
        <f t="shared" si="664"/>
        <v>0</v>
      </c>
      <c r="W1352" s="1084"/>
      <c r="X1352" s="1085"/>
      <c r="Y1352" s="591">
        <f t="shared" si="674"/>
        <v>0</v>
      </c>
      <c r="Z1352" s="899">
        <f t="shared" si="674"/>
        <v>0</v>
      </c>
      <c r="AA1352" s="899">
        <f t="shared" si="674"/>
        <v>0</v>
      </c>
      <c r="AB1352" s="1080">
        <f t="shared" si="675"/>
        <v>0</v>
      </c>
      <c r="AC1352" s="1079">
        <f t="shared" si="676"/>
        <v>0</v>
      </c>
      <c r="AD1352" s="899">
        <f t="shared" si="659"/>
        <v>0</v>
      </c>
      <c r="AE1352" s="903">
        <f t="shared" si="655"/>
        <v>0</v>
      </c>
      <c r="AF1352" s="1080">
        <f t="shared" si="656"/>
        <v>0</v>
      </c>
      <c r="AG1352" s="1081">
        <f t="shared" si="662"/>
        <v>0</v>
      </c>
      <c r="AH1352" s="1079">
        <f t="shared" si="669"/>
        <v>0</v>
      </c>
      <c r="AI1352" s="901">
        <f t="shared" si="672"/>
        <v>0</v>
      </c>
      <c r="AJ1352" s="899">
        <f t="shared" si="672"/>
        <v>0</v>
      </c>
      <c r="AK1352" s="899">
        <f t="shared" si="672"/>
        <v>0</v>
      </c>
      <c r="AL1352" s="1080">
        <f t="shared" si="677"/>
        <v>0</v>
      </c>
      <c r="AM1352" s="1079">
        <f t="shared" si="678"/>
        <v>0</v>
      </c>
      <c r="AN1352" s="899">
        <f t="shared" ref="AN1352:AN1418" si="679">IF($D1352=AN$5,$V1352,IF($D1352=AN$4, $V1352*$AK$1,0))</f>
        <v>0</v>
      </c>
      <c r="AO1352" s="899">
        <f t="shared" ref="AO1352:AO1418" si="680">IF($D1352=AO$5,$V1352,IF($D1352=AO$4, $V1352*$AK$2,0))</f>
        <v>0</v>
      </c>
      <c r="AP1352" s="899">
        <f t="shared" si="649"/>
        <v>0</v>
      </c>
      <c r="AQ1352" s="1081">
        <f t="shared" si="668"/>
        <v>0</v>
      </c>
      <c r="AR1352" s="1079">
        <f t="shared" si="673"/>
        <v>0</v>
      </c>
      <c r="AS1352" s="153"/>
      <c r="AT1352" s="1082"/>
      <c r="AU1352" s="1126"/>
      <c r="AV1352" s="1083" t="str">
        <f t="shared" si="648"/>
        <v>CA</v>
      </c>
      <c r="AW1352" s="1083" t="str">
        <f t="shared" si="648"/>
        <v>CL</v>
      </c>
      <c r="AX1352" s="1083" t="str">
        <f t="shared" si="648"/>
        <v>AIC</v>
      </c>
      <c r="AY1352" s="1083" t="str">
        <f t="shared" si="671"/>
        <v>ERB</v>
      </c>
      <c r="AZ1352" s="1083" t="str">
        <f t="shared" si="671"/>
        <v>GRB</v>
      </c>
      <c r="BA1352" s="1083" t="str">
        <f t="shared" si="671"/>
        <v>Non-Op</v>
      </c>
      <c r="BC1352" s="623"/>
      <c r="BD1352" s="623"/>
      <c r="BF1352" s="623"/>
      <c r="BG1352" s="623"/>
      <c r="BH1352" s="623"/>
      <c r="BI1352" s="623"/>
      <c r="BJ1352" s="623"/>
      <c r="BK1352" s="623"/>
      <c r="BL1352" s="623"/>
      <c r="BN1352" s="634"/>
    </row>
    <row r="1353" spans="1:66" s="638" customFormat="1" ht="12" customHeight="1">
      <c r="A1353" s="643">
        <v>24200611</v>
      </c>
      <c r="B1353" s="644" t="s">
        <v>4533</v>
      </c>
      <c r="C1353" s="634" t="s">
        <v>2520</v>
      </c>
      <c r="D1353" s="635" t="s">
        <v>3099</v>
      </c>
      <c r="E1353" s="635"/>
      <c r="F1353" s="634"/>
      <c r="G1353" s="635"/>
      <c r="H1353" s="1168">
        <v>-212907.99</v>
      </c>
      <c r="I1353" s="1168">
        <v>-283877.32</v>
      </c>
      <c r="J1353" s="1168">
        <v>-354846.65</v>
      </c>
      <c r="K1353" s="1168">
        <v>-425815.98</v>
      </c>
      <c r="L1353" s="1168">
        <v>-496785.31</v>
      </c>
      <c r="M1353" s="1168">
        <v>-567754.64</v>
      </c>
      <c r="N1353" s="1168">
        <v>-638723.97</v>
      </c>
      <c r="O1353" s="1168">
        <v>280186.7</v>
      </c>
      <c r="P1353" s="1168">
        <v>209217.37</v>
      </c>
      <c r="Q1353" s="1168">
        <v>0</v>
      </c>
      <c r="R1353" s="1168">
        <v>-82490</v>
      </c>
      <c r="S1353" s="1168">
        <v>-164980</v>
      </c>
      <c r="T1353" s="1168">
        <v>-247470</v>
      </c>
      <c r="U1353" s="567"/>
      <c r="V1353" s="567">
        <f t="shared" si="664"/>
        <v>-229671.56625</v>
      </c>
      <c r="W1353" s="1084"/>
      <c r="X1353" s="1085"/>
      <c r="Y1353" s="591">
        <f t="shared" si="674"/>
        <v>0</v>
      </c>
      <c r="Z1353" s="899">
        <f t="shared" si="674"/>
        <v>-247470</v>
      </c>
      <c r="AA1353" s="899">
        <f t="shared" si="674"/>
        <v>0</v>
      </c>
      <c r="AB1353" s="1080">
        <f t="shared" si="675"/>
        <v>0</v>
      </c>
      <c r="AC1353" s="1079">
        <f t="shared" si="676"/>
        <v>0</v>
      </c>
      <c r="AD1353" s="899">
        <f t="shared" si="659"/>
        <v>0</v>
      </c>
      <c r="AE1353" s="903">
        <f t="shared" si="655"/>
        <v>0</v>
      </c>
      <c r="AF1353" s="1080">
        <f t="shared" si="656"/>
        <v>0</v>
      </c>
      <c r="AG1353" s="1081">
        <f t="shared" si="662"/>
        <v>0</v>
      </c>
      <c r="AH1353" s="1079">
        <f t="shared" si="669"/>
        <v>0</v>
      </c>
      <c r="AI1353" s="901">
        <f t="shared" si="672"/>
        <v>0</v>
      </c>
      <c r="AJ1353" s="899">
        <f t="shared" si="672"/>
        <v>-229671.56625</v>
      </c>
      <c r="AK1353" s="899">
        <f t="shared" si="672"/>
        <v>0</v>
      </c>
      <c r="AL1353" s="1080">
        <f t="shared" si="677"/>
        <v>0</v>
      </c>
      <c r="AM1353" s="1079">
        <f t="shared" si="678"/>
        <v>0</v>
      </c>
      <c r="AN1353" s="899">
        <f t="shared" si="679"/>
        <v>0</v>
      </c>
      <c r="AO1353" s="899">
        <f t="shared" si="680"/>
        <v>0</v>
      </c>
      <c r="AP1353" s="899">
        <f t="shared" si="649"/>
        <v>0</v>
      </c>
      <c r="AQ1353" s="1081">
        <f t="shared" si="668"/>
        <v>0</v>
      </c>
      <c r="AR1353" s="1079">
        <f t="shared" si="673"/>
        <v>0</v>
      </c>
      <c r="AS1353" s="153"/>
      <c r="AT1353" s="1082" t="s">
        <v>2769</v>
      </c>
      <c r="AU1353" s="1126"/>
      <c r="AV1353" s="1083" t="str">
        <f t="shared" si="648"/>
        <v>CA</v>
      </c>
      <c r="AW1353" s="1083" t="str">
        <f t="shared" si="648"/>
        <v>CL</v>
      </c>
      <c r="AX1353" s="1083" t="str">
        <f t="shared" si="648"/>
        <v>AIC</v>
      </c>
      <c r="AY1353" s="1083" t="str">
        <f t="shared" si="671"/>
        <v>ERB</v>
      </c>
      <c r="AZ1353" s="1083" t="str">
        <f t="shared" si="671"/>
        <v>GRB</v>
      </c>
      <c r="BA1353" s="1083" t="str">
        <f t="shared" si="671"/>
        <v>Non-Op</v>
      </c>
      <c r="BC1353" s="623"/>
      <c r="BD1353" s="623"/>
      <c r="BF1353" s="623"/>
      <c r="BG1353" s="623"/>
      <c r="BH1353" s="623"/>
      <c r="BI1353" s="623"/>
      <c r="BJ1353" s="623"/>
      <c r="BK1353" s="623"/>
      <c r="BL1353" s="623"/>
      <c r="BN1353" s="634"/>
    </row>
    <row r="1354" spans="1:66" s="638" customFormat="1" ht="12" customHeight="1">
      <c r="A1354" s="645">
        <v>24200622</v>
      </c>
      <c r="B1354" s="646" t="s">
        <v>4534</v>
      </c>
      <c r="C1354" s="647" t="s">
        <v>2521</v>
      </c>
      <c r="D1354" s="648" t="s">
        <v>3099</v>
      </c>
      <c r="E1354" s="648"/>
      <c r="F1354" s="999"/>
      <c r="G1354" s="648"/>
      <c r="H1354" s="1168">
        <v>-1750691.43</v>
      </c>
      <c r="I1354" s="1168">
        <v>-2016195.43</v>
      </c>
      <c r="J1354" s="1168">
        <v>-2267012.4300000002</v>
      </c>
      <c r="K1354" s="1168">
        <v>-2497035.4300000002</v>
      </c>
      <c r="L1354" s="1168">
        <v>-911784.51</v>
      </c>
      <c r="M1354" s="1168">
        <v>-1019035.51</v>
      </c>
      <c r="N1354" s="1168">
        <v>-1110759.51</v>
      </c>
      <c r="O1354" s="1168">
        <v>-1184448.51</v>
      </c>
      <c r="P1354" s="1168">
        <v>-1255010.51</v>
      </c>
      <c r="Q1354" s="1168">
        <v>-1331510.51</v>
      </c>
      <c r="R1354" s="1168">
        <v>-1461740.51</v>
      </c>
      <c r="S1354" s="1168">
        <v>-1686330.51</v>
      </c>
      <c r="T1354" s="1168">
        <v>-1948882.51</v>
      </c>
      <c r="U1354" s="569"/>
      <c r="V1354" s="567">
        <f t="shared" si="664"/>
        <v>-1549220.8616666666</v>
      </c>
      <c r="W1354" s="1084"/>
      <c r="X1354" s="1085"/>
      <c r="Y1354" s="591">
        <f t="shared" si="674"/>
        <v>0</v>
      </c>
      <c r="Z1354" s="899">
        <f t="shared" si="674"/>
        <v>-1948882.51</v>
      </c>
      <c r="AA1354" s="899">
        <f t="shared" si="674"/>
        <v>0</v>
      </c>
      <c r="AB1354" s="1080">
        <f t="shared" si="675"/>
        <v>0</v>
      </c>
      <c r="AC1354" s="1079">
        <f t="shared" si="676"/>
        <v>0</v>
      </c>
      <c r="AD1354" s="899">
        <f t="shared" si="659"/>
        <v>0</v>
      </c>
      <c r="AE1354" s="903">
        <f t="shared" si="655"/>
        <v>0</v>
      </c>
      <c r="AF1354" s="1080">
        <f t="shared" si="656"/>
        <v>0</v>
      </c>
      <c r="AG1354" s="1081">
        <f t="shared" si="662"/>
        <v>0</v>
      </c>
      <c r="AH1354" s="1079">
        <f t="shared" si="669"/>
        <v>0</v>
      </c>
      <c r="AI1354" s="901">
        <f t="shared" si="672"/>
        <v>0</v>
      </c>
      <c r="AJ1354" s="899">
        <f t="shared" si="672"/>
        <v>-1549220.8616666666</v>
      </c>
      <c r="AK1354" s="899">
        <f t="shared" si="672"/>
        <v>0</v>
      </c>
      <c r="AL1354" s="1080">
        <f t="shared" si="677"/>
        <v>0</v>
      </c>
      <c r="AM1354" s="1079">
        <f t="shared" si="678"/>
        <v>0</v>
      </c>
      <c r="AN1354" s="899">
        <f t="shared" si="679"/>
        <v>0</v>
      </c>
      <c r="AO1354" s="899">
        <f t="shared" si="680"/>
        <v>0</v>
      </c>
      <c r="AP1354" s="899">
        <f t="shared" si="649"/>
        <v>0</v>
      </c>
      <c r="AQ1354" s="1081">
        <f t="shared" si="668"/>
        <v>0</v>
      </c>
      <c r="AR1354" s="1079">
        <f t="shared" si="673"/>
        <v>0</v>
      </c>
      <c r="AS1354" s="153"/>
      <c r="AT1354" s="1082"/>
      <c r="AU1354" s="1126"/>
      <c r="AV1354" s="1083" t="str">
        <f t="shared" ref="AV1354:AX1417" si="681">IF(VALUE(Y1354),AV$7,IF(ISBLANK(Y1354),"",AV$7))</f>
        <v>CA</v>
      </c>
      <c r="AW1354" s="1083" t="str">
        <f t="shared" si="681"/>
        <v>CL</v>
      </c>
      <c r="AX1354" s="1083" t="str">
        <f t="shared" si="681"/>
        <v>AIC</v>
      </c>
      <c r="AY1354" s="1083" t="str">
        <f t="shared" si="671"/>
        <v>ERB</v>
      </c>
      <c r="AZ1354" s="1083" t="str">
        <f t="shared" si="671"/>
        <v>GRB</v>
      </c>
      <c r="BA1354" s="1083" t="str">
        <f t="shared" si="671"/>
        <v>Non-Op</v>
      </c>
      <c r="BC1354" s="623"/>
      <c r="BD1354" s="623"/>
      <c r="BF1354" s="623"/>
      <c r="BG1354" s="623"/>
      <c r="BH1354" s="623"/>
      <c r="BI1354" s="623"/>
      <c r="BJ1354" s="623"/>
      <c r="BK1354" s="623"/>
      <c r="BL1354" s="623"/>
      <c r="BN1354" s="634"/>
    </row>
    <row r="1355" spans="1:66" s="638" customFormat="1" ht="12" customHeight="1">
      <c r="A1355" s="645">
        <v>24200632</v>
      </c>
      <c r="B1355" s="646" t="s">
        <v>4535</v>
      </c>
      <c r="C1355" s="647" t="s">
        <v>2522</v>
      </c>
      <c r="D1355" s="648" t="s">
        <v>1384</v>
      </c>
      <c r="E1355" s="648"/>
      <c r="F1355" s="647"/>
      <c r="G1355" s="648"/>
      <c r="H1355" s="1168">
        <v>0</v>
      </c>
      <c r="I1355" s="1168">
        <v>0</v>
      </c>
      <c r="J1355" s="1168">
        <v>0</v>
      </c>
      <c r="K1355" s="1168">
        <v>0</v>
      </c>
      <c r="L1355" s="1168">
        <v>0</v>
      </c>
      <c r="M1355" s="1168">
        <v>0</v>
      </c>
      <c r="N1355" s="1168">
        <v>0</v>
      </c>
      <c r="O1355" s="1168">
        <v>0</v>
      </c>
      <c r="P1355" s="1168">
        <v>0</v>
      </c>
      <c r="Q1355" s="1168">
        <v>0</v>
      </c>
      <c r="R1355" s="1168">
        <v>0</v>
      </c>
      <c r="S1355" s="1168">
        <v>0</v>
      </c>
      <c r="T1355" s="1168">
        <v>0</v>
      </c>
      <c r="U1355" s="569"/>
      <c r="V1355" s="567">
        <f t="shared" si="664"/>
        <v>0</v>
      </c>
      <c r="W1355" s="1084"/>
      <c r="X1355" s="1085"/>
      <c r="Y1355" s="591">
        <f t="shared" si="674"/>
        <v>0</v>
      </c>
      <c r="Z1355" s="899">
        <f t="shared" si="674"/>
        <v>0</v>
      </c>
      <c r="AA1355" s="899">
        <f t="shared" si="674"/>
        <v>0</v>
      </c>
      <c r="AB1355" s="1080">
        <f t="shared" si="675"/>
        <v>0</v>
      </c>
      <c r="AC1355" s="1079">
        <f t="shared" si="676"/>
        <v>0</v>
      </c>
      <c r="AD1355" s="899">
        <f t="shared" si="659"/>
        <v>0</v>
      </c>
      <c r="AE1355" s="903">
        <f t="shared" si="655"/>
        <v>0</v>
      </c>
      <c r="AF1355" s="1080">
        <f t="shared" si="656"/>
        <v>0</v>
      </c>
      <c r="AG1355" s="1081">
        <f t="shared" si="662"/>
        <v>0</v>
      </c>
      <c r="AH1355" s="1079">
        <f t="shared" si="669"/>
        <v>0</v>
      </c>
      <c r="AI1355" s="901">
        <f t="shared" si="672"/>
        <v>0</v>
      </c>
      <c r="AJ1355" s="899">
        <f t="shared" si="672"/>
        <v>0</v>
      </c>
      <c r="AK1355" s="899">
        <f t="shared" si="672"/>
        <v>0</v>
      </c>
      <c r="AL1355" s="1080">
        <f t="shared" si="677"/>
        <v>0</v>
      </c>
      <c r="AM1355" s="1079">
        <f t="shared" si="678"/>
        <v>0</v>
      </c>
      <c r="AN1355" s="899">
        <f t="shared" si="679"/>
        <v>0</v>
      </c>
      <c r="AO1355" s="899">
        <f t="shared" si="680"/>
        <v>0</v>
      </c>
      <c r="AP1355" s="899">
        <f t="shared" si="649"/>
        <v>0</v>
      </c>
      <c r="AQ1355" s="1081">
        <f t="shared" si="668"/>
        <v>0</v>
      </c>
      <c r="AR1355" s="1079">
        <f t="shared" si="673"/>
        <v>0</v>
      </c>
      <c r="AS1355" s="153"/>
      <c r="AT1355" s="1082" t="s">
        <v>2769</v>
      </c>
      <c r="AU1355" s="1126"/>
      <c r="AV1355" s="1083" t="str">
        <f t="shared" si="681"/>
        <v>CA</v>
      </c>
      <c r="AW1355" s="1083" t="str">
        <f t="shared" si="681"/>
        <v>CL</v>
      </c>
      <c r="AX1355" s="1083" t="str">
        <f t="shared" si="681"/>
        <v>AIC</v>
      </c>
      <c r="AY1355" s="1083" t="str">
        <f t="shared" si="671"/>
        <v>ERB</v>
      </c>
      <c r="AZ1355" s="1083" t="str">
        <f t="shared" si="671"/>
        <v>GRB</v>
      </c>
      <c r="BA1355" s="1083" t="str">
        <f t="shared" si="671"/>
        <v>Non-Op</v>
      </c>
      <c r="BC1355" s="623"/>
      <c r="BD1355" s="623"/>
      <c r="BF1355" s="623"/>
      <c r="BG1355" s="623"/>
      <c r="BH1355" s="623"/>
      <c r="BI1355" s="623"/>
      <c r="BJ1355" s="623"/>
      <c r="BK1355" s="623"/>
      <c r="BL1355" s="623"/>
      <c r="BN1355" s="634"/>
    </row>
    <row r="1356" spans="1:66" s="638" customFormat="1" ht="12" customHeight="1">
      <c r="A1356" s="651">
        <v>24200633</v>
      </c>
      <c r="B1356" s="660" t="s">
        <v>4536</v>
      </c>
      <c r="C1356" s="942" t="s">
        <v>2523</v>
      </c>
      <c r="D1356" s="640" t="s">
        <v>3099</v>
      </c>
      <c r="E1356" s="640"/>
      <c r="F1356" s="997"/>
      <c r="G1356" s="640"/>
      <c r="H1356" s="1168">
        <v>-5142640.3</v>
      </c>
      <c r="I1356" s="1168">
        <v>-5576975.8499999996</v>
      </c>
      <c r="J1356" s="1168">
        <v>-848011.53</v>
      </c>
      <c r="K1356" s="1168">
        <v>-1566879.55</v>
      </c>
      <c r="L1356" s="1168">
        <v>-2003679.06</v>
      </c>
      <c r="M1356" s="1168">
        <v>-2515437.7799999998</v>
      </c>
      <c r="N1356" s="1168">
        <v>-2871654.23</v>
      </c>
      <c r="O1356" s="1168">
        <v>-3337311.86</v>
      </c>
      <c r="P1356" s="1168">
        <v>-3809592.25</v>
      </c>
      <c r="Q1356" s="1168">
        <v>-4276117.45</v>
      </c>
      <c r="R1356" s="1168">
        <v>-4751405.13</v>
      </c>
      <c r="S1356" s="1168">
        <v>-5287523.91</v>
      </c>
      <c r="T1356" s="1168">
        <v>-5591102.2800000003</v>
      </c>
      <c r="U1356" s="606"/>
      <c r="V1356" s="567">
        <f t="shared" si="664"/>
        <v>-3517621.6574999993</v>
      </c>
      <c r="W1356" s="1084"/>
      <c r="X1356" s="1085"/>
      <c r="Y1356" s="591">
        <f t="shared" si="674"/>
        <v>0</v>
      </c>
      <c r="Z1356" s="899">
        <f t="shared" si="674"/>
        <v>-5591102.2800000003</v>
      </c>
      <c r="AA1356" s="899">
        <f t="shared" si="674"/>
        <v>0</v>
      </c>
      <c r="AB1356" s="1080">
        <f t="shared" si="675"/>
        <v>0</v>
      </c>
      <c r="AC1356" s="1079">
        <f t="shared" si="676"/>
        <v>0</v>
      </c>
      <c r="AD1356" s="899">
        <f t="shared" si="659"/>
        <v>0</v>
      </c>
      <c r="AE1356" s="903">
        <f t="shared" si="655"/>
        <v>0</v>
      </c>
      <c r="AF1356" s="1080">
        <f t="shared" si="656"/>
        <v>0</v>
      </c>
      <c r="AG1356" s="1081">
        <f t="shared" si="662"/>
        <v>0</v>
      </c>
      <c r="AH1356" s="1079">
        <f t="shared" si="669"/>
        <v>0</v>
      </c>
      <c r="AI1356" s="901">
        <f t="shared" si="672"/>
        <v>0</v>
      </c>
      <c r="AJ1356" s="899">
        <f t="shared" si="672"/>
        <v>-3517621.6574999993</v>
      </c>
      <c r="AK1356" s="899">
        <f t="shared" si="672"/>
        <v>0</v>
      </c>
      <c r="AL1356" s="1080">
        <f t="shared" si="677"/>
        <v>0</v>
      </c>
      <c r="AM1356" s="1079">
        <f t="shared" si="678"/>
        <v>0</v>
      </c>
      <c r="AN1356" s="899">
        <f t="shared" si="679"/>
        <v>0</v>
      </c>
      <c r="AO1356" s="899">
        <f t="shared" si="680"/>
        <v>0</v>
      </c>
      <c r="AP1356" s="899">
        <f t="shared" ref="AP1356:AP1419" si="682">IF($D1356=AP$5,$V1356,IF($D1356=AP$4, $V1356*$AL$2,0))</f>
        <v>0</v>
      </c>
      <c r="AQ1356" s="1081">
        <f t="shared" si="668"/>
        <v>0</v>
      </c>
      <c r="AR1356" s="1079">
        <f t="shared" si="673"/>
        <v>0</v>
      </c>
      <c r="AS1356" s="153"/>
      <c r="AT1356" s="1082"/>
      <c r="AU1356" s="1126"/>
      <c r="AV1356" s="1083" t="str">
        <f t="shared" si="681"/>
        <v>CA</v>
      </c>
      <c r="AW1356" s="1083" t="str">
        <f t="shared" si="681"/>
        <v>CL</v>
      </c>
      <c r="AX1356" s="1083" t="str">
        <f t="shared" si="681"/>
        <v>AIC</v>
      </c>
      <c r="AY1356" s="1083" t="str">
        <f t="shared" si="671"/>
        <v>ERB</v>
      </c>
      <c r="AZ1356" s="1083" t="str">
        <f t="shared" si="671"/>
        <v>GRB</v>
      </c>
      <c r="BA1356" s="1083" t="str">
        <f t="shared" si="671"/>
        <v>Non-Op</v>
      </c>
      <c r="BC1356" s="623"/>
      <c r="BD1356" s="623"/>
      <c r="BF1356" s="623"/>
      <c r="BG1356" s="623"/>
      <c r="BH1356" s="623"/>
      <c r="BI1356" s="623"/>
      <c r="BJ1356" s="623"/>
      <c r="BK1356" s="623"/>
      <c r="BL1356" s="623"/>
      <c r="BN1356" s="634"/>
    </row>
    <row r="1357" spans="1:66" s="638" customFormat="1" ht="12" customHeight="1">
      <c r="A1357" s="643">
        <v>24200641</v>
      </c>
      <c r="B1357" s="644" t="s">
        <v>4537</v>
      </c>
      <c r="C1357" s="634" t="s">
        <v>2524</v>
      </c>
      <c r="D1357" s="635" t="s">
        <v>1384</v>
      </c>
      <c r="E1357" s="635"/>
      <c r="F1357" s="634"/>
      <c r="G1357" s="635"/>
      <c r="H1357" s="1168">
        <v>0</v>
      </c>
      <c r="I1357" s="1168">
        <v>0</v>
      </c>
      <c r="J1357" s="1168">
        <v>0</v>
      </c>
      <c r="K1357" s="1168">
        <v>0</v>
      </c>
      <c r="L1357" s="1168">
        <v>0</v>
      </c>
      <c r="M1357" s="1168">
        <v>0</v>
      </c>
      <c r="N1357" s="1168">
        <v>0</v>
      </c>
      <c r="O1357" s="1168">
        <v>0</v>
      </c>
      <c r="P1357" s="1168">
        <v>0</v>
      </c>
      <c r="Q1357" s="1168">
        <v>0</v>
      </c>
      <c r="R1357" s="1168">
        <v>0</v>
      </c>
      <c r="S1357" s="1168">
        <v>0</v>
      </c>
      <c r="T1357" s="1168">
        <v>0</v>
      </c>
      <c r="U1357" s="567"/>
      <c r="V1357" s="567">
        <f t="shared" si="664"/>
        <v>0</v>
      </c>
      <c r="W1357" s="1084"/>
      <c r="X1357" s="1085"/>
      <c r="Y1357" s="591">
        <f t="shared" si="674"/>
        <v>0</v>
      </c>
      <c r="Z1357" s="899">
        <f t="shared" si="674"/>
        <v>0</v>
      </c>
      <c r="AA1357" s="899">
        <f t="shared" si="674"/>
        <v>0</v>
      </c>
      <c r="AB1357" s="1080">
        <f t="shared" si="675"/>
        <v>0</v>
      </c>
      <c r="AC1357" s="1079">
        <f t="shared" si="676"/>
        <v>0</v>
      </c>
      <c r="AD1357" s="899">
        <f t="shared" si="659"/>
        <v>0</v>
      </c>
      <c r="AE1357" s="903">
        <f t="shared" si="655"/>
        <v>0</v>
      </c>
      <c r="AF1357" s="1080">
        <f t="shared" si="656"/>
        <v>0</v>
      </c>
      <c r="AG1357" s="1081">
        <f t="shared" si="662"/>
        <v>0</v>
      </c>
      <c r="AH1357" s="1079">
        <f t="shared" si="669"/>
        <v>0</v>
      </c>
      <c r="AI1357" s="901">
        <f t="shared" si="672"/>
        <v>0</v>
      </c>
      <c r="AJ1357" s="899">
        <f t="shared" si="672"/>
        <v>0</v>
      </c>
      <c r="AK1357" s="899">
        <f t="shared" si="672"/>
        <v>0</v>
      </c>
      <c r="AL1357" s="1080">
        <f t="shared" si="677"/>
        <v>0</v>
      </c>
      <c r="AM1357" s="1079">
        <f t="shared" si="678"/>
        <v>0</v>
      </c>
      <c r="AN1357" s="899">
        <f t="shared" si="679"/>
        <v>0</v>
      </c>
      <c r="AO1357" s="899">
        <f t="shared" si="680"/>
        <v>0</v>
      </c>
      <c r="AP1357" s="899">
        <f t="shared" si="682"/>
        <v>0</v>
      </c>
      <c r="AQ1357" s="1081">
        <f t="shared" si="668"/>
        <v>0</v>
      </c>
      <c r="AR1357" s="1079">
        <f t="shared" si="673"/>
        <v>0</v>
      </c>
      <c r="AS1357" s="153"/>
      <c r="AT1357" s="1082"/>
      <c r="AU1357" s="1126"/>
      <c r="AV1357" s="1083" t="str">
        <f t="shared" si="681"/>
        <v>CA</v>
      </c>
      <c r="AW1357" s="1083" t="str">
        <f t="shared" si="681"/>
        <v>CL</v>
      </c>
      <c r="AX1357" s="1083" t="str">
        <f t="shared" si="681"/>
        <v>AIC</v>
      </c>
      <c r="AY1357" s="1083" t="str">
        <f t="shared" si="671"/>
        <v>ERB</v>
      </c>
      <c r="AZ1357" s="1083" t="str">
        <f t="shared" si="671"/>
        <v>GRB</v>
      </c>
      <c r="BA1357" s="1083" t="str">
        <f t="shared" si="671"/>
        <v>Non-Op</v>
      </c>
      <c r="BC1357" s="623"/>
      <c r="BD1357" s="623"/>
      <c r="BF1357" s="623"/>
      <c r="BG1357" s="623"/>
      <c r="BH1357" s="623"/>
      <c r="BI1357" s="623"/>
      <c r="BJ1357" s="623"/>
      <c r="BK1357" s="623"/>
      <c r="BL1357" s="623"/>
      <c r="BN1357" s="634"/>
    </row>
    <row r="1358" spans="1:66" s="638" customFormat="1" ht="12" customHeight="1">
      <c r="A1358" s="643">
        <v>24200651</v>
      </c>
      <c r="B1358" s="644" t="s">
        <v>4538</v>
      </c>
      <c r="C1358" s="634" t="s">
        <v>2525</v>
      </c>
      <c r="D1358" s="635" t="s">
        <v>3099</v>
      </c>
      <c r="E1358" s="635"/>
      <c r="F1358" s="634"/>
      <c r="G1358" s="635"/>
      <c r="H1358" s="1168">
        <v>-115500</v>
      </c>
      <c r="I1358" s="1168">
        <v>-117750</v>
      </c>
      <c r="J1358" s="1168">
        <v>-120000</v>
      </c>
      <c r="K1358" s="1168">
        <v>-122250</v>
      </c>
      <c r="L1358" s="1168">
        <v>-124500</v>
      </c>
      <c r="M1358" s="1168">
        <v>-126750</v>
      </c>
      <c r="N1358" s="1168">
        <v>-129000</v>
      </c>
      <c r="O1358" s="1168">
        <v>-131250</v>
      </c>
      <c r="P1358" s="1168">
        <v>-133500</v>
      </c>
      <c r="Q1358" s="1168">
        <v>-135750</v>
      </c>
      <c r="R1358" s="1168">
        <v>-138000</v>
      </c>
      <c r="S1358" s="1168">
        <v>-140250</v>
      </c>
      <c r="T1358" s="1168">
        <v>-142500</v>
      </c>
      <c r="U1358" s="567"/>
      <c r="V1358" s="567">
        <f t="shared" si="664"/>
        <v>-129000</v>
      </c>
      <c r="W1358" s="1084"/>
      <c r="X1358" s="1084"/>
      <c r="Y1358" s="591">
        <f t="shared" si="674"/>
        <v>0</v>
      </c>
      <c r="Z1358" s="899">
        <f t="shared" si="674"/>
        <v>-142500</v>
      </c>
      <c r="AA1358" s="899">
        <f t="shared" si="674"/>
        <v>0</v>
      </c>
      <c r="AB1358" s="1080">
        <f t="shared" si="675"/>
        <v>0</v>
      </c>
      <c r="AC1358" s="1079">
        <f t="shared" si="676"/>
        <v>0</v>
      </c>
      <c r="AD1358" s="899">
        <f t="shared" si="659"/>
        <v>0</v>
      </c>
      <c r="AE1358" s="903">
        <f t="shared" si="655"/>
        <v>0</v>
      </c>
      <c r="AF1358" s="1080">
        <f t="shared" si="656"/>
        <v>0</v>
      </c>
      <c r="AG1358" s="1081">
        <f t="shared" si="662"/>
        <v>0</v>
      </c>
      <c r="AH1358" s="1079">
        <f t="shared" si="669"/>
        <v>0</v>
      </c>
      <c r="AI1358" s="901">
        <f t="shared" si="672"/>
        <v>0</v>
      </c>
      <c r="AJ1358" s="899">
        <f t="shared" si="672"/>
        <v>-129000</v>
      </c>
      <c r="AK1358" s="899">
        <f t="shared" si="672"/>
        <v>0</v>
      </c>
      <c r="AL1358" s="1080">
        <f t="shared" si="677"/>
        <v>0</v>
      </c>
      <c r="AM1358" s="1079">
        <f t="shared" si="678"/>
        <v>0</v>
      </c>
      <c r="AN1358" s="899">
        <f t="shared" si="679"/>
        <v>0</v>
      </c>
      <c r="AO1358" s="899">
        <f t="shared" si="680"/>
        <v>0</v>
      </c>
      <c r="AP1358" s="899">
        <f t="shared" si="682"/>
        <v>0</v>
      </c>
      <c r="AQ1358" s="1081">
        <f t="shared" si="668"/>
        <v>0</v>
      </c>
      <c r="AR1358" s="1079">
        <f t="shared" si="673"/>
        <v>0</v>
      </c>
      <c r="AS1358" s="153"/>
      <c r="AT1358" s="1082"/>
      <c r="AU1358" s="1126"/>
      <c r="AV1358" s="1083" t="str">
        <f t="shared" si="681"/>
        <v>CA</v>
      </c>
      <c r="AW1358" s="1083" t="str">
        <f t="shared" si="681"/>
        <v>CL</v>
      </c>
      <c r="AX1358" s="1083" t="str">
        <f t="shared" si="681"/>
        <v>AIC</v>
      </c>
      <c r="AY1358" s="1083" t="str">
        <f t="shared" si="671"/>
        <v>ERB</v>
      </c>
      <c r="AZ1358" s="1083" t="str">
        <f t="shared" si="671"/>
        <v>GRB</v>
      </c>
      <c r="BA1358" s="1083" t="str">
        <f t="shared" si="671"/>
        <v>Non-Op</v>
      </c>
      <c r="BC1358" s="623"/>
      <c r="BD1358" s="623"/>
      <c r="BF1358" s="623"/>
      <c r="BG1358" s="623"/>
      <c r="BH1358" s="623"/>
      <c r="BI1358" s="623"/>
      <c r="BJ1358" s="623"/>
      <c r="BK1358" s="623"/>
      <c r="BL1358" s="623"/>
      <c r="BN1358" s="634"/>
    </row>
    <row r="1359" spans="1:66" s="638" customFormat="1" ht="12" customHeight="1">
      <c r="A1359" s="643">
        <v>24200653</v>
      </c>
      <c r="B1359" s="644" t="s">
        <v>4539</v>
      </c>
      <c r="C1359" s="634" t="s">
        <v>2526</v>
      </c>
      <c r="D1359" s="635" t="s">
        <v>3099</v>
      </c>
      <c r="E1359" s="635"/>
      <c r="F1359" s="634"/>
      <c r="G1359" s="635"/>
      <c r="H1359" s="1168">
        <v>-1259947.6100000001</v>
      </c>
      <c r="I1359" s="1168">
        <v>-1570227.21</v>
      </c>
      <c r="J1359" s="1168">
        <v>-1707723.66</v>
      </c>
      <c r="K1359" s="1168">
        <v>-286787.40000000002</v>
      </c>
      <c r="L1359" s="1168">
        <v>-308145.48</v>
      </c>
      <c r="M1359" s="1168">
        <v>-391810.22</v>
      </c>
      <c r="N1359" s="1168">
        <v>-569170.68999999994</v>
      </c>
      <c r="O1359" s="1168">
        <v>-518548.05</v>
      </c>
      <c r="P1359" s="1168">
        <v>-552246.99</v>
      </c>
      <c r="Q1359" s="1168">
        <v>-612789.09</v>
      </c>
      <c r="R1359" s="1168">
        <v>-663076.06000000006</v>
      </c>
      <c r="S1359" s="1168">
        <v>-729383.67</v>
      </c>
      <c r="T1359" s="1168">
        <v>-836406.8</v>
      </c>
      <c r="U1359" s="567"/>
      <c r="V1359" s="567">
        <f t="shared" si="664"/>
        <v>-746507.14374999993</v>
      </c>
      <c r="W1359" s="1084"/>
      <c r="X1359" s="1111"/>
      <c r="Y1359" s="591">
        <f t="shared" si="674"/>
        <v>0</v>
      </c>
      <c r="Z1359" s="899">
        <f t="shared" si="674"/>
        <v>-836406.8</v>
      </c>
      <c r="AA1359" s="899">
        <f t="shared" si="674"/>
        <v>0</v>
      </c>
      <c r="AB1359" s="1080">
        <f t="shared" si="675"/>
        <v>0</v>
      </c>
      <c r="AC1359" s="1079">
        <f t="shared" si="676"/>
        <v>0</v>
      </c>
      <c r="AD1359" s="899">
        <f t="shared" si="659"/>
        <v>0</v>
      </c>
      <c r="AE1359" s="903">
        <f t="shared" si="655"/>
        <v>0</v>
      </c>
      <c r="AF1359" s="1080">
        <f t="shared" si="656"/>
        <v>0</v>
      </c>
      <c r="AG1359" s="1081">
        <f t="shared" si="662"/>
        <v>0</v>
      </c>
      <c r="AH1359" s="1079">
        <f t="shared" si="669"/>
        <v>0</v>
      </c>
      <c r="AI1359" s="901">
        <f t="shared" si="672"/>
        <v>0</v>
      </c>
      <c r="AJ1359" s="899">
        <f t="shared" si="672"/>
        <v>-746507.14374999993</v>
      </c>
      <c r="AK1359" s="899">
        <f t="shared" si="672"/>
        <v>0</v>
      </c>
      <c r="AL1359" s="1080">
        <f t="shared" si="677"/>
        <v>0</v>
      </c>
      <c r="AM1359" s="1079">
        <f t="shared" si="678"/>
        <v>0</v>
      </c>
      <c r="AN1359" s="899">
        <f t="shared" si="679"/>
        <v>0</v>
      </c>
      <c r="AO1359" s="899">
        <f t="shared" si="680"/>
        <v>0</v>
      </c>
      <c r="AP1359" s="899">
        <f t="shared" si="682"/>
        <v>0</v>
      </c>
      <c r="AQ1359" s="1081">
        <f t="shared" si="668"/>
        <v>0</v>
      </c>
      <c r="AR1359" s="1079">
        <f t="shared" si="673"/>
        <v>0</v>
      </c>
      <c r="AS1359" s="153"/>
      <c r="AT1359" s="1082"/>
      <c r="AU1359" s="1126"/>
      <c r="AV1359" s="1083" t="str">
        <f t="shared" si="681"/>
        <v>CA</v>
      </c>
      <c r="AW1359" s="1083" t="str">
        <f t="shared" si="681"/>
        <v>CL</v>
      </c>
      <c r="AX1359" s="1083" t="str">
        <f t="shared" si="681"/>
        <v>AIC</v>
      </c>
      <c r="AY1359" s="1083" t="str">
        <f t="shared" si="671"/>
        <v>ERB</v>
      </c>
      <c r="AZ1359" s="1083" t="str">
        <f t="shared" si="671"/>
        <v>GRB</v>
      </c>
      <c r="BA1359" s="1083" t="str">
        <f t="shared" si="671"/>
        <v>Non-Op</v>
      </c>
      <c r="BC1359" s="623"/>
      <c r="BD1359" s="623"/>
      <c r="BF1359" s="623"/>
      <c r="BG1359" s="623"/>
      <c r="BH1359" s="623"/>
      <c r="BI1359" s="623"/>
      <c r="BJ1359" s="623"/>
      <c r="BK1359" s="623"/>
      <c r="BL1359" s="623"/>
      <c r="BN1359" s="634"/>
    </row>
    <row r="1360" spans="1:66" s="638" customFormat="1" ht="12" customHeight="1">
      <c r="A1360" s="643">
        <v>24200661</v>
      </c>
      <c r="B1360" s="644" t="s">
        <v>4540</v>
      </c>
      <c r="C1360" s="634" t="s">
        <v>2527</v>
      </c>
      <c r="D1360" s="635" t="s">
        <v>3099</v>
      </c>
      <c r="E1360" s="635"/>
      <c r="F1360" s="634"/>
      <c r="G1360" s="635"/>
      <c r="H1360" s="1168">
        <v>-361058.94</v>
      </c>
      <c r="I1360" s="1168">
        <v>-401176.6</v>
      </c>
      <c r="J1360" s="1168">
        <v>-441294.26</v>
      </c>
      <c r="K1360" s="1168">
        <v>-481411.92</v>
      </c>
      <c r="L1360" s="1168">
        <v>-41321.18</v>
      </c>
      <c r="M1360" s="1168">
        <v>-82642.37</v>
      </c>
      <c r="N1360" s="1168">
        <v>-123963.56</v>
      </c>
      <c r="O1360" s="1168">
        <v>-165284.75</v>
      </c>
      <c r="P1360" s="1168">
        <v>-206605.94</v>
      </c>
      <c r="Q1360" s="1168">
        <v>-247927.13</v>
      </c>
      <c r="R1360" s="1168">
        <v>-289248.32</v>
      </c>
      <c r="S1360" s="1168">
        <v>-330569.51</v>
      </c>
      <c r="T1360" s="1168">
        <v>-371890.7</v>
      </c>
      <c r="U1360" s="567"/>
      <c r="V1360" s="567">
        <f t="shared" si="664"/>
        <v>-264826.69666666666</v>
      </c>
      <c r="W1360" s="1084"/>
      <c r="X1360" s="1084"/>
      <c r="Y1360" s="591">
        <f t="shared" si="674"/>
        <v>0</v>
      </c>
      <c r="Z1360" s="899">
        <f t="shared" si="674"/>
        <v>-371890.7</v>
      </c>
      <c r="AA1360" s="899">
        <f t="shared" si="674"/>
        <v>0</v>
      </c>
      <c r="AB1360" s="1080">
        <f t="shared" si="675"/>
        <v>0</v>
      </c>
      <c r="AC1360" s="1079">
        <f t="shared" si="676"/>
        <v>0</v>
      </c>
      <c r="AD1360" s="899">
        <f t="shared" si="659"/>
        <v>0</v>
      </c>
      <c r="AE1360" s="903">
        <f t="shared" ref="AE1360:AE1423" si="683">IF($D1360=AE$5,$T1360,IF($D1360=AE$4, $T1360*$AK$2,0))</f>
        <v>0</v>
      </c>
      <c r="AF1360" s="1080">
        <f t="shared" ref="AF1360:AF1423" si="684">IF($D1360=AF$5,$T1360,IF($D1360=AF$4, $T1360*$AL$2,0))</f>
        <v>0</v>
      </c>
      <c r="AG1360" s="1081">
        <f t="shared" si="662"/>
        <v>0</v>
      </c>
      <c r="AH1360" s="1079">
        <f t="shared" si="669"/>
        <v>0</v>
      </c>
      <c r="AI1360" s="901">
        <f t="shared" si="672"/>
        <v>0</v>
      </c>
      <c r="AJ1360" s="899">
        <f t="shared" si="672"/>
        <v>-264826.69666666666</v>
      </c>
      <c r="AK1360" s="899">
        <f t="shared" si="672"/>
        <v>0</v>
      </c>
      <c r="AL1360" s="1080">
        <f t="shared" si="677"/>
        <v>0</v>
      </c>
      <c r="AM1360" s="1079">
        <f t="shared" si="678"/>
        <v>0</v>
      </c>
      <c r="AN1360" s="899">
        <f t="shared" si="679"/>
        <v>0</v>
      </c>
      <c r="AO1360" s="899">
        <f t="shared" si="680"/>
        <v>0</v>
      </c>
      <c r="AP1360" s="899">
        <f t="shared" si="682"/>
        <v>0</v>
      </c>
      <c r="AQ1360" s="1081">
        <f t="shared" si="668"/>
        <v>0</v>
      </c>
      <c r="AR1360" s="1079">
        <f t="shared" si="673"/>
        <v>0</v>
      </c>
      <c r="AS1360" s="153"/>
      <c r="AT1360" s="1082"/>
      <c r="AU1360" s="1126"/>
      <c r="AV1360" s="1083" t="str">
        <f t="shared" si="681"/>
        <v>CA</v>
      </c>
      <c r="AW1360" s="1083" t="str">
        <f t="shared" si="681"/>
        <v>CL</v>
      </c>
      <c r="AX1360" s="1083" t="str">
        <f t="shared" si="681"/>
        <v>AIC</v>
      </c>
      <c r="AY1360" s="1083" t="str">
        <f t="shared" si="671"/>
        <v>ERB</v>
      </c>
      <c r="AZ1360" s="1083" t="str">
        <f t="shared" si="671"/>
        <v>GRB</v>
      </c>
      <c r="BA1360" s="1083" t="str">
        <f t="shared" si="671"/>
        <v>Non-Op</v>
      </c>
      <c r="BC1360" s="623"/>
      <c r="BD1360" s="623"/>
      <c r="BF1360" s="623"/>
      <c r="BG1360" s="623"/>
      <c r="BH1360" s="623"/>
      <c r="BI1360" s="623"/>
      <c r="BJ1360" s="623"/>
      <c r="BK1360" s="623"/>
      <c r="BL1360" s="623"/>
      <c r="BN1360" s="634"/>
    </row>
    <row r="1361" spans="1:66" s="638" customFormat="1" ht="12" customHeight="1">
      <c r="A1361" s="643">
        <v>24200671</v>
      </c>
      <c r="B1361" s="644" t="s">
        <v>4541</v>
      </c>
      <c r="C1361" s="634" t="s">
        <v>2528</v>
      </c>
      <c r="D1361" s="635" t="s">
        <v>3099</v>
      </c>
      <c r="E1361" s="635"/>
      <c r="F1361" s="634"/>
      <c r="G1361" s="635"/>
      <c r="H1361" s="1171">
        <v>-106932.06</v>
      </c>
      <c r="I1361" s="1171">
        <v>-118813.4</v>
      </c>
      <c r="J1361" s="1171">
        <v>-130694.74</v>
      </c>
      <c r="K1361" s="1171">
        <v>-142576.07999999999</v>
      </c>
      <c r="L1361" s="1171">
        <v>-12237.77</v>
      </c>
      <c r="M1361" s="1171">
        <v>-24475.55</v>
      </c>
      <c r="N1361" s="1171">
        <v>-36713.33</v>
      </c>
      <c r="O1361" s="1171">
        <v>-48951.11</v>
      </c>
      <c r="P1361" s="1171">
        <v>-61188.89</v>
      </c>
      <c r="Q1361" s="1171">
        <v>-73426.67</v>
      </c>
      <c r="R1361" s="1171">
        <v>-85664.45</v>
      </c>
      <c r="S1361" s="1171">
        <v>-97902.23</v>
      </c>
      <c r="T1361" s="1171">
        <v>-110140.01</v>
      </c>
      <c r="U1361" s="567"/>
      <c r="V1361" s="567">
        <f t="shared" si="664"/>
        <v>-78431.687916666662</v>
      </c>
      <c r="W1361" s="1084"/>
      <c r="X1361" s="1084"/>
      <c r="Y1361" s="591">
        <f t="shared" si="674"/>
        <v>0</v>
      </c>
      <c r="Z1361" s="899">
        <f t="shared" si="674"/>
        <v>-110140.01</v>
      </c>
      <c r="AA1361" s="899">
        <f t="shared" si="674"/>
        <v>0</v>
      </c>
      <c r="AB1361" s="1080">
        <f t="shared" si="675"/>
        <v>0</v>
      </c>
      <c r="AC1361" s="1079">
        <f t="shared" si="676"/>
        <v>0</v>
      </c>
      <c r="AD1361" s="899">
        <f t="shared" si="659"/>
        <v>0</v>
      </c>
      <c r="AE1361" s="903">
        <f t="shared" si="683"/>
        <v>0</v>
      </c>
      <c r="AF1361" s="1080">
        <f t="shared" si="684"/>
        <v>0</v>
      </c>
      <c r="AG1361" s="1081">
        <f t="shared" si="662"/>
        <v>0</v>
      </c>
      <c r="AH1361" s="1079">
        <f t="shared" si="669"/>
        <v>0</v>
      </c>
      <c r="AI1361" s="901">
        <f t="shared" si="672"/>
        <v>0</v>
      </c>
      <c r="AJ1361" s="899">
        <f t="shared" si="672"/>
        <v>-78431.687916666662</v>
      </c>
      <c r="AK1361" s="899">
        <f t="shared" si="672"/>
        <v>0</v>
      </c>
      <c r="AL1361" s="1080">
        <f t="shared" si="677"/>
        <v>0</v>
      </c>
      <c r="AM1361" s="1079">
        <f t="shared" si="678"/>
        <v>0</v>
      </c>
      <c r="AN1361" s="899">
        <f t="shared" si="679"/>
        <v>0</v>
      </c>
      <c r="AO1361" s="899">
        <f t="shared" si="680"/>
        <v>0</v>
      </c>
      <c r="AP1361" s="899">
        <f t="shared" si="682"/>
        <v>0</v>
      </c>
      <c r="AQ1361" s="1081">
        <f t="shared" si="668"/>
        <v>0</v>
      </c>
      <c r="AR1361" s="1079">
        <f t="shared" si="673"/>
        <v>0</v>
      </c>
      <c r="AS1361" s="153"/>
      <c r="AT1361" s="1082"/>
      <c r="AU1361" s="1126"/>
      <c r="AV1361" s="1083" t="str">
        <f t="shared" si="681"/>
        <v>CA</v>
      </c>
      <c r="AW1361" s="1083" t="str">
        <f t="shared" si="681"/>
        <v>CL</v>
      </c>
      <c r="AX1361" s="1083" t="str">
        <f t="shared" si="681"/>
        <v>AIC</v>
      </c>
      <c r="AY1361" s="1083" t="str">
        <f t="shared" si="671"/>
        <v>ERB</v>
      </c>
      <c r="AZ1361" s="1083" t="str">
        <f t="shared" si="671"/>
        <v>GRB</v>
      </c>
      <c r="BA1361" s="1083" t="str">
        <f t="shared" si="671"/>
        <v>Non-Op</v>
      </c>
      <c r="BC1361" s="623"/>
      <c r="BD1361" s="623"/>
      <c r="BF1361" s="623"/>
      <c r="BG1361" s="623"/>
      <c r="BH1361" s="623"/>
      <c r="BI1361" s="623"/>
      <c r="BJ1361" s="623"/>
      <c r="BK1361" s="623"/>
      <c r="BL1361" s="623"/>
      <c r="BN1361" s="634"/>
    </row>
    <row r="1362" spans="1:66" s="638" customFormat="1" ht="12" customHeight="1">
      <c r="A1362" s="643">
        <v>24200681</v>
      </c>
      <c r="B1362" s="644" t="s">
        <v>4542</v>
      </c>
      <c r="C1362" s="634" t="s">
        <v>2529</v>
      </c>
      <c r="D1362" s="635" t="s">
        <v>3099</v>
      </c>
      <c r="E1362" s="635"/>
      <c r="F1362" s="634"/>
      <c r="G1362" s="635"/>
      <c r="H1362" s="1171">
        <v>-106932.06</v>
      </c>
      <c r="I1362" s="1171">
        <v>-118813.4</v>
      </c>
      <c r="J1362" s="1171">
        <v>-130694.74</v>
      </c>
      <c r="K1362" s="1171">
        <v>-142576.07999999999</v>
      </c>
      <c r="L1362" s="1171">
        <v>-12237.77</v>
      </c>
      <c r="M1362" s="1171">
        <v>-24475.55</v>
      </c>
      <c r="N1362" s="1171">
        <v>-36713.33</v>
      </c>
      <c r="O1362" s="1171">
        <v>-48951.11</v>
      </c>
      <c r="P1362" s="1171">
        <v>-61188.89</v>
      </c>
      <c r="Q1362" s="1171">
        <v>-73426.67</v>
      </c>
      <c r="R1362" s="1171">
        <v>-85664.45</v>
      </c>
      <c r="S1362" s="1171">
        <v>-97902.23</v>
      </c>
      <c r="T1362" s="1171">
        <v>-110140.01</v>
      </c>
      <c r="U1362" s="567"/>
      <c r="V1362" s="567">
        <f t="shared" si="664"/>
        <v>-78431.687916666662</v>
      </c>
      <c r="W1362" s="1084"/>
      <c r="X1362" s="1084"/>
      <c r="Y1362" s="591">
        <f t="shared" si="674"/>
        <v>0</v>
      </c>
      <c r="Z1362" s="899">
        <f t="shared" si="674"/>
        <v>-110140.01</v>
      </c>
      <c r="AA1362" s="899">
        <f t="shared" si="674"/>
        <v>0</v>
      </c>
      <c r="AB1362" s="1080">
        <f t="shared" si="675"/>
        <v>0</v>
      </c>
      <c r="AC1362" s="1079">
        <f t="shared" si="676"/>
        <v>0</v>
      </c>
      <c r="AD1362" s="899">
        <f t="shared" si="659"/>
        <v>0</v>
      </c>
      <c r="AE1362" s="903">
        <f t="shared" si="683"/>
        <v>0</v>
      </c>
      <c r="AF1362" s="1080">
        <f t="shared" si="684"/>
        <v>0</v>
      </c>
      <c r="AG1362" s="1081">
        <f t="shared" si="662"/>
        <v>0</v>
      </c>
      <c r="AH1362" s="1079">
        <f t="shared" si="669"/>
        <v>0</v>
      </c>
      <c r="AI1362" s="901">
        <f t="shared" si="672"/>
        <v>0</v>
      </c>
      <c r="AJ1362" s="899">
        <f t="shared" si="672"/>
        <v>-78431.687916666662</v>
      </c>
      <c r="AK1362" s="899">
        <f t="shared" si="672"/>
        <v>0</v>
      </c>
      <c r="AL1362" s="1080">
        <f t="shared" si="677"/>
        <v>0</v>
      </c>
      <c r="AM1362" s="1079">
        <f t="shared" si="678"/>
        <v>0</v>
      </c>
      <c r="AN1362" s="899">
        <f t="shared" si="679"/>
        <v>0</v>
      </c>
      <c r="AO1362" s="899">
        <f t="shared" si="680"/>
        <v>0</v>
      </c>
      <c r="AP1362" s="899">
        <f t="shared" si="682"/>
        <v>0</v>
      </c>
      <c r="AQ1362" s="1081">
        <f t="shared" si="668"/>
        <v>0</v>
      </c>
      <c r="AR1362" s="1079">
        <f t="shared" si="673"/>
        <v>0</v>
      </c>
      <c r="AS1362" s="153"/>
      <c r="AT1362" s="1082"/>
      <c r="AU1362" s="1126"/>
      <c r="AV1362" s="1083" t="str">
        <f t="shared" si="681"/>
        <v>CA</v>
      </c>
      <c r="AW1362" s="1083" t="str">
        <f t="shared" si="681"/>
        <v>CL</v>
      </c>
      <c r="AX1362" s="1083" t="str">
        <f t="shared" si="681"/>
        <v>AIC</v>
      </c>
      <c r="AY1362" s="1083" t="str">
        <f t="shared" si="671"/>
        <v>ERB</v>
      </c>
      <c r="AZ1362" s="1083" t="str">
        <f t="shared" si="671"/>
        <v>GRB</v>
      </c>
      <c r="BA1362" s="1083" t="str">
        <f t="shared" si="671"/>
        <v>Non-Op</v>
      </c>
      <c r="BC1362" s="623"/>
      <c r="BD1362" s="623"/>
      <c r="BF1362" s="623"/>
      <c r="BG1362" s="623"/>
      <c r="BH1362" s="623"/>
      <c r="BI1362" s="623"/>
      <c r="BJ1362" s="623"/>
      <c r="BK1362" s="623"/>
      <c r="BL1362" s="623"/>
      <c r="BN1362" s="634"/>
    </row>
    <row r="1363" spans="1:66" s="638" customFormat="1" ht="12" customHeight="1">
      <c r="A1363" s="676">
        <v>24200711</v>
      </c>
      <c r="B1363" s="635" t="s">
        <v>4543</v>
      </c>
      <c r="C1363" s="694" t="s">
        <v>2530</v>
      </c>
      <c r="D1363" s="635" t="s">
        <v>3099</v>
      </c>
      <c r="E1363" s="635"/>
      <c r="F1363" s="1000">
        <v>42752</v>
      </c>
      <c r="G1363" s="635"/>
      <c r="H1363" s="1170">
        <v>-628050</v>
      </c>
      <c r="I1363" s="1170">
        <v>-752100</v>
      </c>
      <c r="J1363" s="1170">
        <v>-876150</v>
      </c>
      <c r="K1363" s="1170">
        <v>-1000200</v>
      </c>
      <c r="L1363" s="1170">
        <v>-1628249.75</v>
      </c>
      <c r="M1363" s="1170">
        <v>-744300.25</v>
      </c>
      <c r="N1363" s="1170">
        <v>-868350.25</v>
      </c>
      <c r="O1363" s="1170">
        <v>-992400.25</v>
      </c>
      <c r="P1363" s="1170">
        <v>-1116450.25</v>
      </c>
      <c r="Q1363" s="1170">
        <v>-1240500.25</v>
      </c>
      <c r="R1363" s="1170">
        <v>-1364550.25</v>
      </c>
      <c r="S1363" s="1170">
        <v>-1488600.25</v>
      </c>
      <c r="T1363" s="1170">
        <v>-1555600.25</v>
      </c>
      <c r="U1363" s="567"/>
      <c r="V1363" s="569">
        <f t="shared" si="664"/>
        <v>-1096973.0520833333</v>
      </c>
      <c r="W1363" s="1090"/>
      <c r="X1363" s="1091"/>
      <c r="Y1363" s="591">
        <f t="shared" si="674"/>
        <v>0</v>
      </c>
      <c r="Z1363" s="899">
        <f t="shared" si="674"/>
        <v>-1555600.25</v>
      </c>
      <c r="AA1363" s="899">
        <f t="shared" si="674"/>
        <v>0</v>
      </c>
      <c r="AB1363" s="1080">
        <f t="shared" si="675"/>
        <v>0</v>
      </c>
      <c r="AC1363" s="1079">
        <f t="shared" si="676"/>
        <v>0</v>
      </c>
      <c r="AD1363" s="899">
        <f t="shared" si="659"/>
        <v>0</v>
      </c>
      <c r="AE1363" s="903">
        <f t="shared" si="683"/>
        <v>0</v>
      </c>
      <c r="AF1363" s="1080">
        <f t="shared" si="684"/>
        <v>0</v>
      </c>
      <c r="AG1363" s="1081">
        <f t="shared" si="662"/>
        <v>0</v>
      </c>
      <c r="AH1363" s="1079">
        <f t="shared" si="669"/>
        <v>0</v>
      </c>
      <c r="AI1363" s="901">
        <f t="shared" si="672"/>
        <v>0</v>
      </c>
      <c r="AJ1363" s="899">
        <f t="shared" si="672"/>
        <v>-1096973.0520833333</v>
      </c>
      <c r="AK1363" s="899">
        <f t="shared" si="672"/>
        <v>0</v>
      </c>
      <c r="AL1363" s="1080">
        <f t="shared" si="677"/>
        <v>0</v>
      </c>
      <c r="AM1363" s="1079">
        <f t="shared" si="678"/>
        <v>0</v>
      </c>
      <c r="AN1363" s="899">
        <f t="shared" si="679"/>
        <v>0</v>
      </c>
      <c r="AO1363" s="899">
        <f t="shared" si="680"/>
        <v>0</v>
      </c>
      <c r="AP1363" s="899">
        <f t="shared" si="682"/>
        <v>0</v>
      </c>
      <c r="AQ1363" s="1081">
        <f t="shared" si="668"/>
        <v>0</v>
      </c>
      <c r="AR1363" s="1079">
        <f t="shared" si="673"/>
        <v>0</v>
      </c>
      <c r="AS1363" s="153"/>
      <c r="AT1363" s="1082" t="s">
        <v>3055</v>
      </c>
      <c r="AU1363" s="1126"/>
      <c r="AV1363" s="1083" t="str">
        <f t="shared" si="681"/>
        <v>CA</v>
      </c>
      <c r="AW1363" s="1083" t="str">
        <f t="shared" si="681"/>
        <v>CL</v>
      </c>
      <c r="AX1363" s="1083" t="str">
        <f t="shared" si="681"/>
        <v>AIC</v>
      </c>
      <c r="AY1363" s="1083" t="str">
        <f t="shared" si="671"/>
        <v>ERB</v>
      </c>
      <c r="AZ1363" s="1083" t="str">
        <f t="shared" si="671"/>
        <v>GRB</v>
      </c>
      <c r="BA1363" s="1083" t="str">
        <f t="shared" si="671"/>
        <v>Non-Op</v>
      </c>
      <c r="BC1363" s="623"/>
      <c r="BD1363" s="623"/>
      <c r="BF1363" s="623"/>
      <c r="BG1363" s="623"/>
      <c r="BH1363" s="623"/>
      <c r="BI1363" s="623"/>
      <c r="BJ1363" s="623"/>
      <c r="BK1363" s="623"/>
      <c r="BL1363" s="623"/>
      <c r="BN1363" s="634"/>
    </row>
    <row r="1364" spans="1:66" s="638" customFormat="1" ht="12" customHeight="1">
      <c r="A1364" s="676">
        <v>24200721</v>
      </c>
      <c r="B1364" s="635" t="s">
        <v>4544</v>
      </c>
      <c r="C1364" s="694" t="s">
        <v>2531</v>
      </c>
      <c r="D1364" s="635" t="s">
        <v>3099</v>
      </c>
      <c r="E1364" s="635"/>
      <c r="F1364" s="1203">
        <v>43070</v>
      </c>
      <c r="G1364" s="635"/>
      <c r="H1364" s="1168">
        <v>-0.04</v>
      </c>
      <c r="I1364" s="1168">
        <v>-0.04</v>
      </c>
      <c r="J1364" s="1168">
        <v>-0.04</v>
      </c>
      <c r="K1364" s="1168">
        <v>-0.04</v>
      </c>
      <c r="L1364" s="1168">
        <v>-0.04</v>
      </c>
      <c r="M1364" s="1168">
        <v>-0.04</v>
      </c>
      <c r="N1364" s="1168">
        <v>-0.04</v>
      </c>
      <c r="O1364" s="1168">
        <v>-0.04</v>
      </c>
      <c r="P1364" s="1168">
        <v>-0.04</v>
      </c>
      <c r="Q1364" s="1168">
        <v>-0.04</v>
      </c>
      <c r="R1364" s="1168">
        <v>0</v>
      </c>
      <c r="S1364" s="1168">
        <v>0</v>
      </c>
      <c r="T1364" s="1168">
        <v>0</v>
      </c>
      <c r="U1364" s="567"/>
      <c r="V1364" s="569">
        <f t="shared" si="664"/>
        <v>-3.1666666666666669E-2</v>
      </c>
      <c r="W1364" s="1090"/>
      <c r="X1364" s="1091"/>
      <c r="Y1364" s="591">
        <f t="shared" si="674"/>
        <v>0</v>
      </c>
      <c r="Z1364" s="899">
        <f t="shared" si="674"/>
        <v>0</v>
      </c>
      <c r="AA1364" s="899">
        <f t="shared" si="674"/>
        <v>0</v>
      </c>
      <c r="AB1364" s="1080">
        <f t="shared" si="675"/>
        <v>0</v>
      </c>
      <c r="AC1364" s="1079">
        <f t="shared" si="676"/>
        <v>0</v>
      </c>
      <c r="AD1364" s="899">
        <f t="shared" si="659"/>
        <v>0</v>
      </c>
      <c r="AE1364" s="903">
        <f t="shared" si="683"/>
        <v>0</v>
      </c>
      <c r="AF1364" s="1080">
        <f t="shared" si="684"/>
        <v>0</v>
      </c>
      <c r="AG1364" s="1081">
        <f t="shared" si="662"/>
        <v>0</v>
      </c>
      <c r="AH1364" s="1079">
        <f t="shared" si="669"/>
        <v>0</v>
      </c>
      <c r="AI1364" s="901">
        <f t="shared" si="672"/>
        <v>0</v>
      </c>
      <c r="AJ1364" s="899">
        <f t="shared" si="672"/>
        <v>-3.1666666666666669E-2</v>
      </c>
      <c r="AK1364" s="899">
        <f t="shared" si="672"/>
        <v>0</v>
      </c>
      <c r="AL1364" s="1080">
        <f t="shared" si="677"/>
        <v>0</v>
      </c>
      <c r="AM1364" s="1079">
        <f t="shared" si="678"/>
        <v>0</v>
      </c>
      <c r="AN1364" s="899">
        <f t="shared" si="679"/>
        <v>0</v>
      </c>
      <c r="AO1364" s="899">
        <f t="shared" si="680"/>
        <v>0</v>
      </c>
      <c r="AP1364" s="899">
        <f t="shared" si="682"/>
        <v>0</v>
      </c>
      <c r="AQ1364" s="1081">
        <f t="shared" si="668"/>
        <v>0</v>
      </c>
      <c r="AR1364" s="1079">
        <f t="shared" si="673"/>
        <v>0</v>
      </c>
      <c r="AS1364" s="153"/>
      <c r="AT1364" s="1082" t="s">
        <v>2771</v>
      </c>
      <c r="AU1364" s="1126"/>
      <c r="AV1364" s="1083" t="str">
        <f t="shared" si="681"/>
        <v>CA</v>
      </c>
      <c r="AW1364" s="1083" t="str">
        <f t="shared" si="681"/>
        <v>CL</v>
      </c>
      <c r="AX1364" s="1083" t="str">
        <f t="shared" si="681"/>
        <v>AIC</v>
      </c>
      <c r="AY1364" s="1083" t="str">
        <f t="shared" si="671"/>
        <v>ERB</v>
      </c>
      <c r="AZ1364" s="1083" t="str">
        <f t="shared" si="671"/>
        <v>GRB</v>
      </c>
      <c r="BA1364" s="1083" t="str">
        <f t="shared" si="671"/>
        <v>Non-Op</v>
      </c>
      <c r="BC1364" s="623"/>
      <c r="BD1364" s="623"/>
      <c r="BF1364" s="623"/>
      <c r="BG1364" s="623"/>
      <c r="BH1364" s="623"/>
      <c r="BI1364" s="623"/>
      <c r="BJ1364" s="623"/>
      <c r="BK1364" s="623"/>
      <c r="BL1364" s="623"/>
      <c r="BN1364" s="634"/>
    </row>
    <row r="1365" spans="1:66" s="638" customFormat="1" ht="12" customHeight="1">
      <c r="A1365" s="676">
        <v>24200763</v>
      </c>
      <c r="B1365" s="635" t="s">
        <v>4545</v>
      </c>
      <c r="C1365" s="694" t="s">
        <v>3023</v>
      </c>
      <c r="D1365" s="635" t="s">
        <v>1384</v>
      </c>
      <c r="E1365" s="635"/>
      <c r="F1365" s="1000">
        <v>43482</v>
      </c>
      <c r="G1365" s="635"/>
      <c r="H1365" s="1168">
        <v>-15862315.32</v>
      </c>
      <c r="I1365" s="1168">
        <v>-15632718.85</v>
      </c>
      <c r="J1365" s="1168">
        <v>-15908490.789999999</v>
      </c>
      <c r="K1365" s="1168">
        <v>-16183363.16</v>
      </c>
      <c r="L1365" s="1168">
        <v>-16298470.85</v>
      </c>
      <c r="M1365" s="1168">
        <v>-16393424.65</v>
      </c>
      <c r="N1365" s="1168">
        <v>-16609174.779999999</v>
      </c>
      <c r="O1365" s="1168">
        <v>-16619437.060000001</v>
      </c>
      <c r="P1365" s="1168">
        <v>-19123718.530000001</v>
      </c>
      <c r="Q1365" s="1168">
        <v>-19399977.809999999</v>
      </c>
      <c r="R1365" s="1168">
        <v>-19090301.379999999</v>
      </c>
      <c r="S1365" s="1168">
        <v>-19095049.739999998</v>
      </c>
      <c r="T1365" s="1168">
        <v>-19203614.23</v>
      </c>
      <c r="U1365" s="567"/>
      <c r="V1365" s="606">
        <f t="shared" si="664"/>
        <v>-17323924.364583332</v>
      </c>
      <c r="W1365" s="1088"/>
      <c r="X1365" s="1089"/>
      <c r="Y1365" s="591">
        <f t="shared" si="674"/>
        <v>0</v>
      </c>
      <c r="Z1365" s="899">
        <f t="shared" si="674"/>
        <v>0</v>
      </c>
      <c r="AA1365" s="899">
        <f t="shared" si="674"/>
        <v>0</v>
      </c>
      <c r="AB1365" s="1080">
        <f t="shared" si="675"/>
        <v>-19203614.23</v>
      </c>
      <c r="AC1365" s="1079">
        <f t="shared" si="676"/>
        <v>0</v>
      </c>
      <c r="AD1365" s="899">
        <f t="shared" si="659"/>
        <v>0</v>
      </c>
      <c r="AE1365" s="903">
        <f t="shared" si="683"/>
        <v>0</v>
      </c>
      <c r="AF1365" s="1080">
        <f t="shared" si="684"/>
        <v>-19203614.23</v>
      </c>
      <c r="AG1365" s="1081">
        <f t="shared" si="662"/>
        <v>-19203614.23</v>
      </c>
      <c r="AH1365" s="1079">
        <f t="shared" si="669"/>
        <v>0</v>
      </c>
      <c r="AI1365" s="901">
        <f t="shared" ref="AI1365:AK1384" si="685">IF($D1365=AI$5,$V1365,0)</f>
        <v>0</v>
      </c>
      <c r="AJ1365" s="899">
        <f t="shared" si="685"/>
        <v>0</v>
      </c>
      <c r="AK1365" s="899">
        <f t="shared" si="685"/>
        <v>0</v>
      </c>
      <c r="AL1365" s="1080">
        <f t="shared" si="677"/>
        <v>-17323924.364583332</v>
      </c>
      <c r="AM1365" s="1079">
        <f t="shared" si="678"/>
        <v>0</v>
      </c>
      <c r="AN1365" s="899">
        <f t="shared" si="679"/>
        <v>0</v>
      </c>
      <c r="AO1365" s="899">
        <f t="shared" si="680"/>
        <v>0</v>
      </c>
      <c r="AP1365" s="899">
        <f t="shared" si="682"/>
        <v>-17323924.364583332</v>
      </c>
      <c r="AQ1365" s="1081">
        <f t="shared" ref="AQ1365" si="686">SUM(AN1365:AP1365)</f>
        <v>-17323924.364583332</v>
      </c>
      <c r="AR1365" s="1079">
        <f t="shared" si="673"/>
        <v>0</v>
      </c>
      <c r="AS1365" s="153"/>
      <c r="AT1365" s="1082" t="s">
        <v>2771</v>
      </c>
      <c r="AU1365" s="1126"/>
      <c r="AV1365" s="1083" t="str">
        <f t="shared" si="681"/>
        <v>CA</v>
      </c>
      <c r="AW1365" s="1083" t="str">
        <f t="shared" si="681"/>
        <v>CL</v>
      </c>
      <c r="AX1365" s="1083" t="str">
        <f t="shared" si="681"/>
        <v>AIC</v>
      </c>
      <c r="AY1365" s="1083" t="str">
        <f t="shared" si="671"/>
        <v>ERB</v>
      </c>
      <c r="AZ1365" s="1083" t="str">
        <f t="shared" si="671"/>
        <v>GRB</v>
      </c>
      <c r="BA1365" s="1083" t="str">
        <f t="shared" si="671"/>
        <v>Non-Op</v>
      </c>
      <c r="BC1365" s="623"/>
      <c r="BD1365" s="623"/>
      <c r="BF1365" s="623"/>
      <c r="BG1365" s="623"/>
      <c r="BH1365" s="623"/>
      <c r="BI1365" s="623"/>
      <c r="BJ1365" s="623"/>
      <c r="BK1365" s="623"/>
      <c r="BL1365" s="623"/>
      <c r="BN1365" s="634"/>
    </row>
    <row r="1366" spans="1:66" s="638" customFormat="1" ht="12" customHeight="1">
      <c r="A1366" s="643">
        <v>24200811</v>
      </c>
      <c r="B1366" s="644" t="s">
        <v>4546</v>
      </c>
      <c r="C1366" s="694" t="s">
        <v>2532</v>
      </c>
      <c r="D1366" s="635" t="s">
        <v>1384</v>
      </c>
      <c r="E1366" s="635"/>
      <c r="F1366" s="694"/>
      <c r="G1366" s="635"/>
      <c r="H1366" s="1168">
        <v>-238372.9</v>
      </c>
      <c r="I1366" s="1168">
        <v>-238372.9</v>
      </c>
      <c r="J1366" s="1168">
        <v>-243276.25</v>
      </c>
      <c r="K1366" s="1168">
        <v>-243276.25</v>
      </c>
      <c r="L1366" s="1168">
        <v>-243276.25</v>
      </c>
      <c r="M1366" s="1168">
        <v>-243276.25</v>
      </c>
      <c r="N1366" s="1168">
        <v>-243276.25</v>
      </c>
      <c r="O1366" s="1168">
        <v>-243276.25</v>
      </c>
      <c r="P1366" s="1168">
        <v>-243276.25</v>
      </c>
      <c r="Q1366" s="1168">
        <v>-243276.25</v>
      </c>
      <c r="R1366" s="1168">
        <v>-263519.53000000003</v>
      </c>
      <c r="S1366" s="1168">
        <v>-290686.92</v>
      </c>
      <c r="T1366" s="1168">
        <v>-290686.92</v>
      </c>
      <c r="U1366" s="567"/>
      <c r="V1366" s="567">
        <f t="shared" si="664"/>
        <v>-250276.60499999998</v>
      </c>
      <c r="W1366" s="1096"/>
      <c r="X1366" s="1097"/>
      <c r="Y1366" s="591">
        <f t="shared" si="674"/>
        <v>0</v>
      </c>
      <c r="Z1366" s="899">
        <f t="shared" si="674"/>
        <v>0</v>
      </c>
      <c r="AA1366" s="899">
        <f t="shared" si="674"/>
        <v>0</v>
      </c>
      <c r="AB1366" s="1080">
        <f t="shared" si="675"/>
        <v>-290686.92</v>
      </c>
      <c r="AC1366" s="1079">
        <f t="shared" si="676"/>
        <v>0</v>
      </c>
      <c r="AD1366" s="899">
        <f t="shared" si="659"/>
        <v>0</v>
      </c>
      <c r="AE1366" s="903">
        <f t="shared" si="683"/>
        <v>0</v>
      </c>
      <c r="AF1366" s="1080">
        <f t="shared" si="684"/>
        <v>-290686.92</v>
      </c>
      <c r="AG1366" s="1081">
        <f t="shared" si="662"/>
        <v>-290686.92</v>
      </c>
      <c r="AH1366" s="1079">
        <f t="shared" si="669"/>
        <v>0</v>
      </c>
      <c r="AI1366" s="901">
        <f t="shared" si="685"/>
        <v>0</v>
      </c>
      <c r="AJ1366" s="899">
        <f t="shared" si="685"/>
        <v>0</v>
      </c>
      <c r="AK1366" s="899">
        <f t="shared" si="685"/>
        <v>0</v>
      </c>
      <c r="AL1366" s="1080">
        <f t="shared" si="677"/>
        <v>-250276.60499999998</v>
      </c>
      <c r="AM1366" s="1079">
        <f t="shared" si="678"/>
        <v>0</v>
      </c>
      <c r="AN1366" s="899">
        <f t="shared" si="679"/>
        <v>0</v>
      </c>
      <c r="AO1366" s="899">
        <f t="shared" si="680"/>
        <v>0</v>
      </c>
      <c r="AP1366" s="899">
        <f t="shared" si="682"/>
        <v>-250276.60499999998</v>
      </c>
      <c r="AQ1366" s="1081">
        <f t="shared" si="668"/>
        <v>-250276.60499999998</v>
      </c>
      <c r="AR1366" s="1079">
        <f t="shared" si="673"/>
        <v>0</v>
      </c>
      <c r="AS1366" s="153"/>
      <c r="AT1366" s="1082" t="s">
        <v>2771</v>
      </c>
      <c r="AU1366" s="1126"/>
      <c r="AV1366" s="1083" t="str">
        <f t="shared" si="681"/>
        <v>CA</v>
      </c>
      <c r="AW1366" s="1083" t="str">
        <f t="shared" si="681"/>
        <v>CL</v>
      </c>
      <c r="AX1366" s="1083" t="str">
        <f t="shared" si="681"/>
        <v>AIC</v>
      </c>
      <c r="AY1366" s="1083" t="str">
        <f t="shared" si="671"/>
        <v>ERB</v>
      </c>
      <c r="AZ1366" s="1083" t="str">
        <f t="shared" si="671"/>
        <v>GRB</v>
      </c>
      <c r="BA1366" s="1083" t="str">
        <f t="shared" si="671"/>
        <v>Non-Op</v>
      </c>
      <c r="BC1366" s="623"/>
      <c r="BD1366" s="623"/>
      <c r="BF1366" s="623"/>
      <c r="BG1366" s="623"/>
      <c r="BH1366" s="623"/>
      <c r="BI1366" s="623"/>
      <c r="BJ1366" s="623"/>
      <c r="BK1366" s="623"/>
      <c r="BL1366" s="623"/>
      <c r="BN1366" s="634"/>
    </row>
    <row r="1367" spans="1:66" s="638" customFormat="1" ht="12" customHeight="1">
      <c r="A1367" s="643">
        <v>24200821</v>
      </c>
      <c r="B1367" s="644" t="s">
        <v>4547</v>
      </c>
      <c r="C1367" s="694" t="s">
        <v>2533</v>
      </c>
      <c r="D1367" s="635" t="s">
        <v>1384</v>
      </c>
      <c r="E1367" s="635"/>
      <c r="F1367" s="694"/>
      <c r="G1367" s="635"/>
      <c r="H1367" s="1168">
        <v>-48993.66</v>
      </c>
      <c r="I1367" s="1168">
        <v>-48993.66</v>
      </c>
      <c r="J1367" s="1168">
        <v>-53897.01</v>
      </c>
      <c r="K1367" s="1168">
        <v>-53897.01</v>
      </c>
      <c r="L1367" s="1168">
        <v>-53897.01</v>
      </c>
      <c r="M1367" s="1168">
        <v>-53897.01</v>
      </c>
      <c r="N1367" s="1168">
        <v>-53897.01</v>
      </c>
      <c r="O1367" s="1168">
        <v>-53897.01</v>
      </c>
      <c r="P1367" s="1168">
        <v>-53897.01</v>
      </c>
      <c r="Q1367" s="1168">
        <v>-53897.01</v>
      </c>
      <c r="R1367" s="1168">
        <v>-73950.899999999994</v>
      </c>
      <c r="S1367" s="1168">
        <v>-73950.899999999994</v>
      </c>
      <c r="T1367" s="1168">
        <v>-73950.899999999994</v>
      </c>
      <c r="U1367" s="567"/>
      <c r="V1367" s="567">
        <f t="shared" si="664"/>
        <v>-57461.985000000008</v>
      </c>
      <c r="W1367" s="1096"/>
      <c r="X1367" s="1097"/>
      <c r="Y1367" s="591">
        <f t="shared" si="674"/>
        <v>0</v>
      </c>
      <c r="Z1367" s="899">
        <f t="shared" si="674"/>
        <v>0</v>
      </c>
      <c r="AA1367" s="899">
        <f t="shared" si="674"/>
        <v>0</v>
      </c>
      <c r="AB1367" s="1080">
        <f t="shared" si="675"/>
        <v>-73950.899999999994</v>
      </c>
      <c r="AC1367" s="1079">
        <f t="shared" si="676"/>
        <v>0</v>
      </c>
      <c r="AD1367" s="899">
        <f t="shared" si="659"/>
        <v>0</v>
      </c>
      <c r="AE1367" s="903">
        <f t="shared" si="683"/>
        <v>0</v>
      </c>
      <c r="AF1367" s="1080">
        <f t="shared" si="684"/>
        <v>-73950.899999999994</v>
      </c>
      <c r="AG1367" s="1081">
        <f t="shared" si="662"/>
        <v>-73950.899999999994</v>
      </c>
      <c r="AH1367" s="1079">
        <f t="shared" si="669"/>
        <v>0</v>
      </c>
      <c r="AI1367" s="901">
        <f t="shared" si="685"/>
        <v>0</v>
      </c>
      <c r="AJ1367" s="899">
        <f t="shared" si="685"/>
        <v>0</v>
      </c>
      <c r="AK1367" s="899">
        <f t="shared" si="685"/>
        <v>0</v>
      </c>
      <c r="AL1367" s="1080">
        <f t="shared" si="677"/>
        <v>-57461.985000000008</v>
      </c>
      <c r="AM1367" s="1079">
        <f t="shared" si="678"/>
        <v>0</v>
      </c>
      <c r="AN1367" s="899">
        <f t="shared" si="679"/>
        <v>0</v>
      </c>
      <c r="AO1367" s="899">
        <f t="shared" si="680"/>
        <v>0</v>
      </c>
      <c r="AP1367" s="899">
        <f t="shared" si="682"/>
        <v>-57461.985000000008</v>
      </c>
      <c r="AQ1367" s="1081">
        <f t="shared" si="668"/>
        <v>-57461.985000000008</v>
      </c>
      <c r="AR1367" s="1079">
        <f t="shared" si="673"/>
        <v>0</v>
      </c>
      <c r="AS1367" s="153"/>
      <c r="AT1367" s="1082" t="s">
        <v>2771</v>
      </c>
      <c r="AU1367" s="1126"/>
      <c r="AV1367" s="1083" t="str">
        <f t="shared" si="681"/>
        <v>CA</v>
      </c>
      <c r="AW1367" s="1083" t="str">
        <f t="shared" si="681"/>
        <v>CL</v>
      </c>
      <c r="AX1367" s="1083" t="str">
        <f t="shared" si="681"/>
        <v>AIC</v>
      </c>
      <c r="AY1367" s="1083" t="str">
        <f t="shared" si="671"/>
        <v>ERB</v>
      </c>
      <c r="AZ1367" s="1083" t="str">
        <f t="shared" si="671"/>
        <v>GRB</v>
      </c>
      <c r="BA1367" s="1083" t="str">
        <f t="shared" si="671"/>
        <v>Non-Op</v>
      </c>
      <c r="BC1367" s="623"/>
      <c r="BD1367" s="623"/>
      <c r="BF1367" s="623"/>
      <c r="BG1367" s="623"/>
      <c r="BH1367" s="623"/>
      <c r="BI1367" s="623"/>
      <c r="BJ1367" s="623"/>
      <c r="BK1367" s="623"/>
      <c r="BL1367" s="623"/>
      <c r="BN1367" s="634"/>
    </row>
    <row r="1368" spans="1:66" s="638" customFormat="1" ht="12" customHeight="1">
      <c r="A1368" s="643">
        <v>24200831</v>
      </c>
      <c r="B1368" s="644" t="s">
        <v>4548</v>
      </c>
      <c r="C1368" s="694" t="s">
        <v>2534</v>
      </c>
      <c r="D1368" s="635" t="s">
        <v>1384</v>
      </c>
      <c r="E1368" s="635"/>
      <c r="F1368" s="694"/>
      <c r="G1368" s="635"/>
      <c r="H1368" s="1168">
        <v>-119934.73</v>
      </c>
      <c r="I1368" s="1168">
        <v>-119934.73</v>
      </c>
      <c r="J1368" s="1168">
        <v>-122386.4</v>
      </c>
      <c r="K1368" s="1168">
        <v>-122386.4</v>
      </c>
      <c r="L1368" s="1168">
        <v>-122386.4</v>
      </c>
      <c r="M1368" s="1168">
        <v>-122386.4</v>
      </c>
      <c r="N1368" s="1168">
        <v>-122386.4</v>
      </c>
      <c r="O1368" s="1168">
        <v>-122386.4</v>
      </c>
      <c r="P1368" s="1168">
        <v>-122386.4</v>
      </c>
      <c r="Q1368" s="1168">
        <v>-122386.4</v>
      </c>
      <c r="R1368" s="1168">
        <v>-132508.79</v>
      </c>
      <c r="S1368" s="1168">
        <v>-132508.79</v>
      </c>
      <c r="T1368" s="1168">
        <v>-132508.79</v>
      </c>
      <c r="U1368" s="567"/>
      <c r="V1368" s="567">
        <f t="shared" si="664"/>
        <v>-124188.77250000002</v>
      </c>
      <c r="W1368" s="1096"/>
      <c r="X1368" s="1097"/>
      <c r="Y1368" s="591">
        <f t="shared" si="674"/>
        <v>0</v>
      </c>
      <c r="Z1368" s="899">
        <f t="shared" si="674"/>
        <v>0</v>
      </c>
      <c r="AA1368" s="899">
        <f t="shared" si="674"/>
        <v>0</v>
      </c>
      <c r="AB1368" s="1080">
        <f t="shared" si="675"/>
        <v>-132508.79</v>
      </c>
      <c r="AC1368" s="1079">
        <f t="shared" si="676"/>
        <v>0</v>
      </c>
      <c r="AD1368" s="899">
        <f t="shared" si="659"/>
        <v>0</v>
      </c>
      <c r="AE1368" s="903">
        <f t="shared" si="683"/>
        <v>0</v>
      </c>
      <c r="AF1368" s="1080">
        <f t="shared" si="684"/>
        <v>-132508.79</v>
      </c>
      <c r="AG1368" s="1081">
        <f t="shared" si="662"/>
        <v>-132508.79</v>
      </c>
      <c r="AH1368" s="1079">
        <f t="shared" si="669"/>
        <v>0</v>
      </c>
      <c r="AI1368" s="901">
        <f t="shared" si="685"/>
        <v>0</v>
      </c>
      <c r="AJ1368" s="899">
        <f t="shared" si="685"/>
        <v>0</v>
      </c>
      <c r="AK1368" s="899">
        <f t="shared" si="685"/>
        <v>0</v>
      </c>
      <c r="AL1368" s="1080">
        <f t="shared" si="677"/>
        <v>-124188.77250000002</v>
      </c>
      <c r="AM1368" s="1079">
        <f t="shared" si="678"/>
        <v>0</v>
      </c>
      <c r="AN1368" s="899">
        <f t="shared" si="679"/>
        <v>0</v>
      </c>
      <c r="AO1368" s="899">
        <f t="shared" si="680"/>
        <v>0</v>
      </c>
      <c r="AP1368" s="899">
        <f t="shared" si="682"/>
        <v>-124188.77250000002</v>
      </c>
      <c r="AQ1368" s="1081">
        <f t="shared" si="668"/>
        <v>-124188.77250000002</v>
      </c>
      <c r="AR1368" s="1079">
        <f t="shared" si="673"/>
        <v>0</v>
      </c>
      <c r="AS1368" s="153"/>
      <c r="AT1368" s="1082" t="s">
        <v>2771</v>
      </c>
      <c r="AU1368" s="1126"/>
      <c r="AV1368" s="1083" t="str">
        <f t="shared" si="681"/>
        <v>CA</v>
      </c>
      <c r="AW1368" s="1083" t="str">
        <f t="shared" si="681"/>
        <v>CL</v>
      </c>
      <c r="AX1368" s="1083" t="str">
        <f t="shared" si="681"/>
        <v>AIC</v>
      </c>
      <c r="AY1368" s="1083" t="str">
        <f t="shared" si="671"/>
        <v>ERB</v>
      </c>
      <c r="AZ1368" s="1083" t="str">
        <f t="shared" si="671"/>
        <v>GRB</v>
      </c>
      <c r="BA1368" s="1083" t="str">
        <f t="shared" si="671"/>
        <v>Non-Op</v>
      </c>
      <c r="BC1368" s="623"/>
      <c r="BD1368" s="623"/>
      <c r="BF1368" s="623"/>
      <c r="BG1368" s="623"/>
      <c r="BH1368" s="623"/>
      <c r="BI1368" s="623"/>
      <c r="BJ1368" s="623"/>
      <c r="BK1368" s="623"/>
      <c r="BL1368" s="623"/>
      <c r="BN1368" s="634"/>
    </row>
    <row r="1369" spans="1:66" s="638" customFormat="1" ht="12" customHeight="1">
      <c r="A1369" s="643">
        <v>24200841</v>
      </c>
      <c r="B1369" s="644" t="s">
        <v>4549</v>
      </c>
      <c r="C1369" s="694" t="s">
        <v>2535</v>
      </c>
      <c r="D1369" s="635" t="s">
        <v>1384</v>
      </c>
      <c r="E1369" s="635"/>
      <c r="F1369" s="694"/>
      <c r="G1369" s="635"/>
      <c r="H1369" s="1168">
        <v>-288803.74</v>
      </c>
      <c r="I1369" s="1168">
        <v>-288803.74</v>
      </c>
      <c r="J1369" s="1168">
        <v>-288803.74</v>
      </c>
      <c r="K1369" s="1168">
        <v>-276234.71000000002</v>
      </c>
      <c r="L1369" s="1168">
        <v>-277034.34999999998</v>
      </c>
      <c r="M1369" s="1168">
        <v>-277034.34999999998</v>
      </c>
      <c r="N1369" s="1168">
        <v>-277034.34999999998</v>
      </c>
      <c r="O1369" s="1168">
        <v>-277034.34999999998</v>
      </c>
      <c r="P1369" s="1168">
        <v>-277034.34999999998</v>
      </c>
      <c r="Q1369" s="1168">
        <v>-277034.34999999998</v>
      </c>
      <c r="R1369" s="1168">
        <v>-277311.38</v>
      </c>
      <c r="S1369" s="1168">
        <v>-277311.38</v>
      </c>
      <c r="T1369" s="1168">
        <v>-277311.38</v>
      </c>
      <c r="U1369" s="567"/>
      <c r="V1369" s="567">
        <f t="shared" si="664"/>
        <v>-279477.38416666671</v>
      </c>
      <c r="W1369" s="1096"/>
      <c r="X1369" s="1097"/>
      <c r="Y1369" s="591">
        <f t="shared" si="674"/>
        <v>0</v>
      </c>
      <c r="Z1369" s="899">
        <f t="shared" si="674"/>
        <v>0</v>
      </c>
      <c r="AA1369" s="899">
        <f t="shared" si="674"/>
        <v>0</v>
      </c>
      <c r="AB1369" s="1080">
        <f t="shared" si="675"/>
        <v>-277311.38</v>
      </c>
      <c r="AC1369" s="1079">
        <f t="shared" si="676"/>
        <v>0</v>
      </c>
      <c r="AD1369" s="899">
        <f t="shared" ref="AD1369:AD1432" si="687">IF($D1369=AD$5,$T1369,IF($D1369=AD$4, $T1369*$AK$1,0))</f>
        <v>0</v>
      </c>
      <c r="AE1369" s="903">
        <f t="shared" si="683"/>
        <v>0</v>
      </c>
      <c r="AF1369" s="1080">
        <f t="shared" si="684"/>
        <v>-277311.38</v>
      </c>
      <c r="AG1369" s="1081">
        <f t="shared" si="662"/>
        <v>-277311.38</v>
      </c>
      <c r="AH1369" s="1079">
        <f t="shared" si="669"/>
        <v>0</v>
      </c>
      <c r="AI1369" s="901">
        <f t="shared" si="685"/>
        <v>0</v>
      </c>
      <c r="AJ1369" s="899">
        <f t="shared" si="685"/>
        <v>0</v>
      </c>
      <c r="AK1369" s="899">
        <f t="shared" si="685"/>
        <v>0</v>
      </c>
      <c r="AL1369" s="1080">
        <f t="shared" si="677"/>
        <v>-279477.38416666671</v>
      </c>
      <c r="AM1369" s="1079">
        <f t="shared" si="678"/>
        <v>0</v>
      </c>
      <c r="AN1369" s="899">
        <f t="shared" si="679"/>
        <v>0</v>
      </c>
      <c r="AO1369" s="899">
        <f t="shared" si="680"/>
        <v>0</v>
      </c>
      <c r="AP1369" s="899">
        <f t="shared" si="682"/>
        <v>-279477.38416666671</v>
      </c>
      <c r="AQ1369" s="1081">
        <f t="shared" si="668"/>
        <v>-279477.38416666671</v>
      </c>
      <c r="AR1369" s="1079">
        <f t="shared" si="673"/>
        <v>0</v>
      </c>
      <c r="AS1369" s="153"/>
      <c r="AT1369" s="1082" t="s">
        <v>2771</v>
      </c>
      <c r="AU1369" s="1126"/>
      <c r="AV1369" s="1083" t="str">
        <f t="shared" si="681"/>
        <v>CA</v>
      </c>
      <c r="AW1369" s="1083" t="str">
        <f t="shared" si="681"/>
        <v>CL</v>
      </c>
      <c r="AX1369" s="1083" t="str">
        <f t="shared" si="681"/>
        <v>AIC</v>
      </c>
      <c r="AY1369" s="1083" t="str">
        <f t="shared" si="671"/>
        <v>ERB</v>
      </c>
      <c r="AZ1369" s="1083" t="str">
        <f t="shared" si="671"/>
        <v>GRB</v>
      </c>
      <c r="BA1369" s="1083" t="str">
        <f t="shared" si="671"/>
        <v>Non-Op</v>
      </c>
      <c r="BC1369" s="623"/>
      <c r="BD1369" s="623"/>
      <c r="BF1369" s="623"/>
      <c r="BG1369" s="623"/>
      <c r="BH1369" s="623"/>
      <c r="BI1369" s="623"/>
      <c r="BJ1369" s="623"/>
      <c r="BK1369" s="623"/>
      <c r="BL1369" s="623"/>
      <c r="BN1369" s="634"/>
    </row>
    <row r="1370" spans="1:66" s="638" customFormat="1" ht="12" customHeight="1">
      <c r="A1370" s="643">
        <v>24200851</v>
      </c>
      <c r="B1370" s="644" t="s">
        <v>4550</v>
      </c>
      <c r="C1370" s="694" t="s">
        <v>2536</v>
      </c>
      <c r="D1370" s="635" t="s">
        <v>1384</v>
      </c>
      <c r="E1370" s="635"/>
      <c r="F1370" s="694"/>
      <c r="G1370" s="635"/>
      <c r="H1370" s="1168">
        <v>-147459.51999999999</v>
      </c>
      <c r="I1370" s="1168">
        <v>-147459.51999999999</v>
      </c>
      <c r="J1370" s="1168">
        <v>-159717.89000000001</v>
      </c>
      <c r="K1370" s="1168">
        <v>-159717.89000000001</v>
      </c>
      <c r="L1370" s="1168">
        <v>-159717.89000000001</v>
      </c>
      <c r="M1370" s="1168">
        <v>-159717.89000000001</v>
      </c>
      <c r="N1370" s="1168">
        <v>-159717.89000000001</v>
      </c>
      <c r="O1370" s="1168">
        <v>-159717.89000000001</v>
      </c>
      <c r="P1370" s="1168">
        <v>-159717.89000000001</v>
      </c>
      <c r="Q1370" s="1168">
        <v>-159717.89000000001</v>
      </c>
      <c r="R1370" s="1168">
        <v>-209877.61</v>
      </c>
      <c r="S1370" s="1168">
        <v>-209877.61</v>
      </c>
      <c r="T1370" s="1168">
        <v>-209877.61</v>
      </c>
      <c r="U1370" s="567"/>
      <c r="V1370" s="567">
        <f t="shared" si="664"/>
        <v>-168635.53541666665</v>
      </c>
      <c r="W1370" s="1096"/>
      <c r="X1370" s="1097"/>
      <c r="Y1370" s="591">
        <f t="shared" ref="Y1370:AA1389" si="688">IF($D1370=Y$5,$T1370,0)</f>
        <v>0</v>
      </c>
      <c r="Z1370" s="899">
        <f t="shared" si="688"/>
        <v>0</v>
      </c>
      <c r="AA1370" s="899">
        <f t="shared" si="688"/>
        <v>0</v>
      </c>
      <c r="AB1370" s="1080">
        <f t="shared" si="675"/>
        <v>-209877.61</v>
      </c>
      <c r="AC1370" s="1079">
        <f t="shared" si="676"/>
        <v>0</v>
      </c>
      <c r="AD1370" s="899">
        <f t="shared" si="687"/>
        <v>0</v>
      </c>
      <c r="AE1370" s="903">
        <f t="shared" si="683"/>
        <v>0</v>
      </c>
      <c r="AF1370" s="1080">
        <f t="shared" si="684"/>
        <v>-209877.61</v>
      </c>
      <c r="AG1370" s="1081">
        <f t="shared" si="662"/>
        <v>-209877.61</v>
      </c>
      <c r="AH1370" s="1079">
        <f t="shared" si="669"/>
        <v>0</v>
      </c>
      <c r="AI1370" s="901">
        <f t="shared" si="685"/>
        <v>0</v>
      </c>
      <c r="AJ1370" s="899">
        <f t="shared" si="685"/>
        <v>0</v>
      </c>
      <c r="AK1370" s="899">
        <f t="shared" si="685"/>
        <v>0</v>
      </c>
      <c r="AL1370" s="1080">
        <f t="shared" si="677"/>
        <v>-168635.53541666665</v>
      </c>
      <c r="AM1370" s="1079">
        <f t="shared" si="678"/>
        <v>0</v>
      </c>
      <c r="AN1370" s="899">
        <f t="shared" si="679"/>
        <v>0</v>
      </c>
      <c r="AO1370" s="899">
        <f t="shared" si="680"/>
        <v>0</v>
      </c>
      <c r="AP1370" s="899">
        <f t="shared" si="682"/>
        <v>-168635.53541666665</v>
      </c>
      <c r="AQ1370" s="1081">
        <f t="shared" si="668"/>
        <v>-168635.53541666665</v>
      </c>
      <c r="AR1370" s="1079">
        <f t="shared" si="673"/>
        <v>0</v>
      </c>
      <c r="AS1370" s="153"/>
      <c r="AT1370" s="1082" t="s">
        <v>2771</v>
      </c>
      <c r="AU1370" s="1126"/>
      <c r="AV1370" s="1083" t="str">
        <f t="shared" si="681"/>
        <v>CA</v>
      </c>
      <c r="AW1370" s="1083" t="str">
        <f t="shared" si="681"/>
        <v>CL</v>
      </c>
      <c r="AX1370" s="1083" t="str">
        <f t="shared" si="681"/>
        <v>AIC</v>
      </c>
      <c r="AY1370" s="1083" t="str">
        <f t="shared" si="671"/>
        <v>ERB</v>
      </c>
      <c r="AZ1370" s="1083" t="str">
        <f t="shared" si="671"/>
        <v>GRB</v>
      </c>
      <c r="BA1370" s="1083" t="str">
        <f t="shared" si="671"/>
        <v>Non-Op</v>
      </c>
      <c r="BC1370" s="623"/>
      <c r="BD1370" s="623"/>
      <c r="BF1370" s="623"/>
      <c r="BG1370" s="623"/>
      <c r="BH1370" s="623"/>
      <c r="BI1370" s="623"/>
      <c r="BJ1370" s="623"/>
      <c r="BK1370" s="623"/>
      <c r="BL1370" s="623"/>
      <c r="BN1370" s="634"/>
    </row>
    <row r="1371" spans="1:66" s="638" customFormat="1" ht="12" customHeight="1">
      <c r="A1371" s="643">
        <v>24200871</v>
      </c>
      <c r="B1371" s="644" t="s">
        <v>4551</v>
      </c>
      <c r="C1371" s="694" t="s">
        <v>2537</v>
      </c>
      <c r="D1371" s="635" t="s">
        <v>1384</v>
      </c>
      <c r="E1371" s="635"/>
      <c r="F1371" s="694"/>
      <c r="G1371" s="635"/>
      <c r="H1371" s="1168">
        <v>-95904.43</v>
      </c>
      <c r="I1371" s="1168">
        <v>-95904.43</v>
      </c>
      <c r="J1371" s="1168">
        <v>-95904.43</v>
      </c>
      <c r="K1371" s="1168">
        <v>-95895.44</v>
      </c>
      <c r="L1371" s="1168">
        <v>-95895.44</v>
      </c>
      <c r="M1371" s="1168">
        <v>-95895.44</v>
      </c>
      <c r="N1371" s="1168">
        <v>-95895.44</v>
      </c>
      <c r="O1371" s="1168">
        <v>-93807.21</v>
      </c>
      <c r="P1371" s="1168">
        <v>-93807.21</v>
      </c>
      <c r="Q1371" s="1168">
        <v>-93807.21</v>
      </c>
      <c r="R1371" s="1168">
        <v>-93901.02</v>
      </c>
      <c r="S1371" s="1168">
        <v>-93901.02</v>
      </c>
      <c r="T1371" s="1168">
        <v>-93901.02</v>
      </c>
      <c r="U1371" s="567"/>
      <c r="V1371" s="567">
        <f t="shared" si="664"/>
        <v>-94959.751249999987</v>
      </c>
      <c r="W1371" s="1096"/>
      <c r="X1371" s="1097"/>
      <c r="Y1371" s="591">
        <f t="shared" si="688"/>
        <v>0</v>
      </c>
      <c r="Z1371" s="899">
        <f t="shared" si="688"/>
        <v>0</v>
      </c>
      <c r="AA1371" s="899">
        <f t="shared" si="688"/>
        <v>0</v>
      </c>
      <c r="AB1371" s="1080">
        <f t="shared" si="675"/>
        <v>-93901.02</v>
      </c>
      <c r="AC1371" s="1079">
        <f t="shared" si="676"/>
        <v>0</v>
      </c>
      <c r="AD1371" s="899">
        <f t="shared" si="687"/>
        <v>0</v>
      </c>
      <c r="AE1371" s="903">
        <f t="shared" si="683"/>
        <v>0</v>
      </c>
      <c r="AF1371" s="1080">
        <f t="shared" si="684"/>
        <v>-93901.02</v>
      </c>
      <c r="AG1371" s="1081">
        <f t="shared" si="662"/>
        <v>-93901.02</v>
      </c>
      <c r="AH1371" s="1079">
        <f t="shared" si="669"/>
        <v>0</v>
      </c>
      <c r="AI1371" s="901">
        <f t="shared" si="685"/>
        <v>0</v>
      </c>
      <c r="AJ1371" s="899">
        <f t="shared" si="685"/>
        <v>0</v>
      </c>
      <c r="AK1371" s="899">
        <f t="shared" si="685"/>
        <v>0</v>
      </c>
      <c r="AL1371" s="1080">
        <f t="shared" si="677"/>
        <v>-94959.751249999987</v>
      </c>
      <c r="AM1371" s="1079">
        <f t="shared" si="678"/>
        <v>0</v>
      </c>
      <c r="AN1371" s="899">
        <f t="shared" si="679"/>
        <v>0</v>
      </c>
      <c r="AO1371" s="899">
        <f t="shared" si="680"/>
        <v>0</v>
      </c>
      <c r="AP1371" s="899">
        <f t="shared" si="682"/>
        <v>-94959.751249999987</v>
      </c>
      <c r="AQ1371" s="1081">
        <f t="shared" si="668"/>
        <v>-94959.751249999987</v>
      </c>
      <c r="AR1371" s="1079">
        <f t="shared" si="673"/>
        <v>0</v>
      </c>
      <c r="AS1371" s="153"/>
      <c r="AT1371" s="1082" t="s">
        <v>2771</v>
      </c>
      <c r="AU1371" s="1126"/>
      <c r="AV1371" s="1083" t="str">
        <f t="shared" si="681"/>
        <v>CA</v>
      </c>
      <c r="AW1371" s="1083" t="str">
        <f t="shared" si="681"/>
        <v>CL</v>
      </c>
      <c r="AX1371" s="1083" t="str">
        <f t="shared" si="681"/>
        <v>AIC</v>
      </c>
      <c r="AY1371" s="1083" t="str">
        <f t="shared" si="671"/>
        <v>ERB</v>
      </c>
      <c r="AZ1371" s="1083" t="str">
        <f t="shared" si="671"/>
        <v>GRB</v>
      </c>
      <c r="BA1371" s="1083" t="str">
        <f t="shared" si="671"/>
        <v>Non-Op</v>
      </c>
      <c r="BC1371" s="623"/>
      <c r="BD1371" s="623"/>
      <c r="BF1371" s="623"/>
      <c r="BG1371" s="623"/>
      <c r="BH1371" s="623"/>
      <c r="BI1371" s="623"/>
      <c r="BJ1371" s="623"/>
      <c r="BK1371" s="623"/>
      <c r="BL1371" s="623"/>
      <c r="BN1371" s="634"/>
    </row>
    <row r="1372" spans="1:66" s="638" customFormat="1" ht="12" customHeight="1">
      <c r="A1372" s="643">
        <v>24200881</v>
      </c>
      <c r="B1372" s="644" t="s">
        <v>4552</v>
      </c>
      <c r="C1372" s="694" t="s">
        <v>2538</v>
      </c>
      <c r="D1372" s="635" t="s">
        <v>1384</v>
      </c>
      <c r="E1372" s="635"/>
      <c r="F1372" s="694"/>
      <c r="G1372" s="635"/>
      <c r="H1372" s="1168">
        <v>-376121.47</v>
      </c>
      <c r="I1372" s="1168">
        <v>-376121.47</v>
      </c>
      <c r="J1372" s="1168">
        <v>-225016.28</v>
      </c>
      <c r="K1372" s="1168">
        <v>-225016.28</v>
      </c>
      <c r="L1372" s="1168">
        <v>-225016.28</v>
      </c>
      <c r="M1372" s="1168">
        <v>-225016.28</v>
      </c>
      <c r="N1372" s="1168">
        <v>-225016.28</v>
      </c>
      <c r="O1372" s="1168">
        <v>-225016.28</v>
      </c>
      <c r="P1372" s="1168">
        <v>-225016.28</v>
      </c>
      <c r="Q1372" s="1168">
        <v>-225016.28</v>
      </c>
      <c r="R1372" s="1168">
        <v>-285241.3</v>
      </c>
      <c r="S1372" s="1168">
        <v>-285241.3</v>
      </c>
      <c r="T1372" s="1168">
        <v>-285241.3</v>
      </c>
      <c r="U1372" s="567"/>
      <c r="V1372" s="567">
        <f t="shared" si="664"/>
        <v>-256451.30791666661</v>
      </c>
      <c r="W1372" s="1096"/>
      <c r="X1372" s="1097"/>
      <c r="Y1372" s="591">
        <f t="shared" si="688"/>
        <v>0</v>
      </c>
      <c r="Z1372" s="899">
        <f t="shared" si="688"/>
        <v>0</v>
      </c>
      <c r="AA1372" s="899">
        <f t="shared" si="688"/>
        <v>0</v>
      </c>
      <c r="AB1372" s="1080">
        <f t="shared" si="675"/>
        <v>-285241.3</v>
      </c>
      <c r="AC1372" s="1079">
        <f t="shared" si="676"/>
        <v>0</v>
      </c>
      <c r="AD1372" s="899">
        <f t="shared" si="687"/>
        <v>0</v>
      </c>
      <c r="AE1372" s="903">
        <f t="shared" si="683"/>
        <v>0</v>
      </c>
      <c r="AF1372" s="1080">
        <f t="shared" si="684"/>
        <v>-285241.3</v>
      </c>
      <c r="AG1372" s="1081">
        <f t="shared" si="662"/>
        <v>-285241.3</v>
      </c>
      <c r="AH1372" s="1079">
        <f t="shared" si="669"/>
        <v>0</v>
      </c>
      <c r="AI1372" s="901">
        <f t="shared" si="685"/>
        <v>0</v>
      </c>
      <c r="AJ1372" s="899">
        <f t="shared" si="685"/>
        <v>0</v>
      </c>
      <c r="AK1372" s="899">
        <f t="shared" si="685"/>
        <v>0</v>
      </c>
      <c r="AL1372" s="1080">
        <f t="shared" si="677"/>
        <v>-256451.30791666661</v>
      </c>
      <c r="AM1372" s="1079">
        <f t="shared" si="678"/>
        <v>0</v>
      </c>
      <c r="AN1372" s="899">
        <f t="shared" si="679"/>
        <v>0</v>
      </c>
      <c r="AO1372" s="899">
        <f t="shared" si="680"/>
        <v>0</v>
      </c>
      <c r="AP1372" s="899">
        <f t="shared" si="682"/>
        <v>-256451.30791666661</v>
      </c>
      <c r="AQ1372" s="1081">
        <f t="shared" si="668"/>
        <v>-256451.30791666661</v>
      </c>
      <c r="AR1372" s="1079">
        <f t="shared" si="673"/>
        <v>0</v>
      </c>
      <c r="AS1372" s="153"/>
      <c r="AT1372" s="1082" t="s">
        <v>2771</v>
      </c>
      <c r="AU1372" s="1126"/>
      <c r="AV1372" s="1083" t="str">
        <f t="shared" si="681"/>
        <v>CA</v>
      </c>
      <c r="AW1372" s="1083" t="str">
        <f t="shared" si="681"/>
        <v>CL</v>
      </c>
      <c r="AX1372" s="1083" t="str">
        <f t="shared" si="681"/>
        <v>AIC</v>
      </c>
      <c r="AY1372" s="1083" t="str">
        <f t="shared" si="671"/>
        <v>ERB</v>
      </c>
      <c r="AZ1372" s="1083" t="str">
        <f t="shared" si="671"/>
        <v>GRB</v>
      </c>
      <c r="BA1372" s="1083" t="str">
        <f t="shared" si="671"/>
        <v>Non-Op</v>
      </c>
      <c r="BC1372" s="623"/>
      <c r="BD1372" s="623"/>
      <c r="BF1372" s="623"/>
      <c r="BG1372" s="623"/>
      <c r="BH1372" s="623"/>
      <c r="BI1372" s="623"/>
      <c r="BJ1372" s="623"/>
      <c r="BK1372" s="623"/>
      <c r="BL1372" s="623"/>
      <c r="BN1372" s="634"/>
    </row>
    <row r="1373" spans="1:66" s="638" customFormat="1" ht="12" customHeight="1">
      <c r="A1373" s="643">
        <v>24200891</v>
      </c>
      <c r="B1373" s="644" t="s">
        <v>4553</v>
      </c>
      <c r="C1373" s="694" t="s">
        <v>2539</v>
      </c>
      <c r="D1373" s="635" t="s">
        <v>1384</v>
      </c>
      <c r="E1373" s="635"/>
      <c r="F1373" s="694"/>
      <c r="G1373" s="635"/>
      <c r="H1373" s="1168">
        <v>-71140.98</v>
      </c>
      <c r="I1373" s="1168">
        <v>-71140.98</v>
      </c>
      <c r="J1373" s="1168">
        <v>-71140.98</v>
      </c>
      <c r="K1373" s="1168">
        <v>-71140.98</v>
      </c>
      <c r="L1373" s="1168">
        <v>-71140.98</v>
      </c>
      <c r="M1373" s="1168">
        <v>-71140.98</v>
      </c>
      <c r="N1373" s="1168">
        <v>-71140.98</v>
      </c>
      <c r="O1373" s="1168">
        <v>-71140.98</v>
      </c>
      <c r="P1373" s="1168">
        <v>-71140.98</v>
      </c>
      <c r="Q1373" s="1168">
        <v>-71140.98</v>
      </c>
      <c r="R1373" s="1168">
        <v>-71212.12</v>
      </c>
      <c r="S1373" s="1168">
        <v>-71212.12</v>
      </c>
      <c r="T1373" s="1168">
        <v>-71212.12</v>
      </c>
      <c r="U1373" s="567"/>
      <c r="V1373" s="567">
        <f t="shared" si="664"/>
        <v>-71155.800833333327</v>
      </c>
      <c r="W1373" s="1096"/>
      <c r="X1373" s="1097"/>
      <c r="Y1373" s="591">
        <f t="shared" si="688"/>
        <v>0</v>
      </c>
      <c r="Z1373" s="899">
        <f t="shared" si="688"/>
        <v>0</v>
      </c>
      <c r="AA1373" s="899">
        <f t="shared" si="688"/>
        <v>0</v>
      </c>
      <c r="AB1373" s="1080">
        <f t="shared" si="675"/>
        <v>-71212.12</v>
      </c>
      <c r="AC1373" s="1079">
        <f t="shared" si="676"/>
        <v>0</v>
      </c>
      <c r="AD1373" s="899">
        <f t="shared" si="687"/>
        <v>0</v>
      </c>
      <c r="AE1373" s="903">
        <f t="shared" si="683"/>
        <v>0</v>
      </c>
      <c r="AF1373" s="1080">
        <f t="shared" si="684"/>
        <v>-71212.12</v>
      </c>
      <c r="AG1373" s="1081">
        <f t="shared" si="662"/>
        <v>-71212.12</v>
      </c>
      <c r="AH1373" s="1079">
        <f t="shared" si="669"/>
        <v>0</v>
      </c>
      <c r="AI1373" s="901">
        <f t="shared" si="685"/>
        <v>0</v>
      </c>
      <c r="AJ1373" s="899">
        <f t="shared" si="685"/>
        <v>0</v>
      </c>
      <c r="AK1373" s="899">
        <f t="shared" si="685"/>
        <v>0</v>
      </c>
      <c r="AL1373" s="1080">
        <f t="shared" si="677"/>
        <v>-71155.800833333327</v>
      </c>
      <c r="AM1373" s="1079">
        <f t="shared" si="678"/>
        <v>0</v>
      </c>
      <c r="AN1373" s="899">
        <f t="shared" si="679"/>
        <v>0</v>
      </c>
      <c r="AO1373" s="899">
        <f t="shared" si="680"/>
        <v>0</v>
      </c>
      <c r="AP1373" s="899">
        <f t="shared" si="682"/>
        <v>-71155.800833333327</v>
      </c>
      <c r="AQ1373" s="1081">
        <f t="shared" si="668"/>
        <v>-71155.800833333327</v>
      </c>
      <c r="AR1373" s="1079">
        <f t="shared" si="673"/>
        <v>0</v>
      </c>
      <c r="AS1373" s="153"/>
      <c r="AT1373" s="1082" t="s">
        <v>2771</v>
      </c>
      <c r="AU1373" s="1126"/>
      <c r="AV1373" s="1083" t="str">
        <f t="shared" si="681"/>
        <v>CA</v>
      </c>
      <c r="AW1373" s="1083" t="str">
        <f t="shared" si="681"/>
        <v>CL</v>
      </c>
      <c r="AX1373" s="1083" t="str">
        <f t="shared" si="681"/>
        <v>AIC</v>
      </c>
      <c r="AY1373" s="1083" t="str">
        <f t="shared" si="671"/>
        <v>ERB</v>
      </c>
      <c r="AZ1373" s="1083" t="str">
        <f t="shared" si="671"/>
        <v>GRB</v>
      </c>
      <c r="BA1373" s="1083" t="str">
        <f t="shared" si="671"/>
        <v>Non-Op</v>
      </c>
      <c r="BC1373" s="623"/>
      <c r="BD1373" s="623"/>
      <c r="BF1373" s="623"/>
      <c r="BG1373" s="623"/>
      <c r="BH1373" s="623"/>
      <c r="BI1373" s="623"/>
      <c r="BJ1373" s="623"/>
      <c r="BK1373" s="623"/>
      <c r="BL1373" s="623"/>
      <c r="BN1373" s="634"/>
    </row>
    <row r="1374" spans="1:66" s="638" customFormat="1" ht="12" customHeight="1">
      <c r="A1374" s="643">
        <v>24200901</v>
      </c>
      <c r="B1374" s="644" t="s">
        <v>4554</v>
      </c>
      <c r="C1374" s="694" t="s">
        <v>2148</v>
      </c>
      <c r="D1374" s="635" t="s">
        <v>1384</v>
      </c>
      <c r="E1374" s="635"/>
      <c r="F1374" s="694"/>
      <c r="G1374" s="635"/>
      <c r="H1374" s="1168">
        <v>-80504.759999999995</v>
      </c>
      <c r="I1374" s="1168">
        <v>-80504.759999999995</v>
      </c>
      <c r="J1374" s="1168">
        <v>-80504.759999999995</v>
      </c>
      <c r="K1374" s="1168">
        <v>-80504.759999999995</v>
      </c>
      <c r="L1374" s="1168">
        <v>-80504.759999999995</v>
      </c>
      <c r="M1374" s="1168">
        <v>-80504.759999999995</v>
      </c>
      <c r="N1374" s="1168">
        <v>-80504.759999999995</v>
      </c>
      <c r="O1374" s="1168">
        <v>-80504.759999999995</v>
      </c>
      <c r="P1374" s="1168">
        <v>-80504.759999999995</v>
      </c>
      <c r="Q1374" s="1168">
        <v>-80504.759999999995</v>
      </c>
      <c r="R1374" s="1168">
        <v>-80585.259999999995</v>
      </c>
      <c r="S1374" s="1168">
        <v>-80585.259999999995</v>
      </c>
      <c r="T1374" s="1168">
        <v>-80585.259999999995</v>
      </c>
      <c r="U1374" s="567"/>
      <c r="V1374" s="567">
        <f t="shared" si="664"/>
        <v>-80521.530833333338</v>
      </c>
      <c r="W1374" s="1096"/>
      <c r="X1374" s="1097"/>
      <c r="Y1374" s="591">
        <f t="shared" si="688"/>
        <v>0</v>
      </c>
      <c r="Z1374" s="899">
        <f t="shared" si="688"/>
        <v>0</v>
      </c>
      <c r="AA1374" s="899">
        <f t="shared" si="688"/>
        <v>0</v>
      </c>
      <c r="AB1374" s="1080">
        <f t="shared" si="675"/>
        <v>-80585.259999999995</v>
      </c>
      <c r="AC1374" s="1079">
        <f t="shared" si="676"/>
        <v>0</v>
      </c>
      <c r="AD1374" s="899">
        <f t="shared" si="687"/>
        <v>0</v>
      </c>
      <c r="AE1374" s="903">
        <f t="shared" si="683"/>
        <v>0</v>
      </c>
      <c r="AF1374" s="1080">
        <f t="shared" si="684"/>
        <v>-80585.259999999995</v>
      </c>
      <c r="AG1374" s="1081">
        <f t="shared" si="662"/>
        <v>-80585.259999999995</v>
      </c>
      <c r="AH1374" s="1079">
        <f t="shared" si="669"/>
        <v>0</v>
      </c>
      <c r="AI1374" s="901">
        <f t="shared" si="685"/>
        <v>0</v>
      </c>
      <c r="AJ1374" s="899">
        <f t="shared" si="685"/>
        <v>0</v>
      </c>
      <c r="AK1374" s="899">
        <f t="shared" si="685"/>
        <v>0</v>
      </c>
      <c r="AL1374" s="1080">
        <f t="shared" si="677"/>
        <v>-80521.530833333338</v>
      </c>
      <c r="AM1374" s="1079">
        <f t="shared" si="678"/>
        <v>0</v>
      </c>
      <c r="AN1374" s="899">
        <f t="shared" si="679"/>
        <v>0</v>
      </c>
      <c r="AO1374" s="899">
        <f t="shared" si="680"/>
        <v>0</v>
      </c>
      <c r="AP1374" s="899">
        <f t="shared" si="682"/>
        <v>-80521.530833333338</v>
      </c>
      <c r="AQ1374" s="1081">
        <f t="shared" si="668"/>
        <v>-80521.530833333338</v>
      </c>
      <c r="AR1374" s="1079">
        <f t="shared" si="673"/>
        <v>0</v>
      </c>
      <c r="AS1374" s="153"/>
      <c r="AT1374" s="1082" t="s">
        <v>2771</v>
      </c>
      <c r="AU1374" s="1126"/>
      <c r="AV1374" s="1083" t="str">
        <f t="shared" si="681"/>
        <v>CA</v>
      </c>
      <c r="AW1374" s="1083" t="str">
        <f t="shared" si="681"/>
        <v>CL</v>
      </c>
      <c r="AX1374" s="1083" t="str">
        <f t="shared" si="681"/>
        <v>AIC</v>
      </c>
      <c r="AY1374" s="1083" t="str">
        <f t="shared" si="671"/>
        <v>ERB</v>
      </c>
      <c r="AZ1374" s="1083" t="str">
        <f t="shared" si="671"/>
        <v>GRB</v>
      </c>
      <c r="BA1374" s="1083" t="str">
        <f t="shared" si="671"/>
        <v>Non-Op</v>
      </c>
      <c r="BC1374" s="623"/>
      <c r="BD1374" s="623"/>
      <c r="BF1374" s="623"/>
      <c r="BG1374" s="623"/>
      <c r="BH1374" s="623"/>
      <c r="BI1374" s="623"/>
      <c r="BJ1374" s="623"/>
      <c r="BK1374" s="623"/>
      <c r="BL1374" s="623"/>
      <c r="BN1374" s="634"/>
    </row>
    <row r="1375" spans="1:66" s="638" customFormat="1" ht="12" customHeight="1">
      <c r="A1375" s="643">
        <v>24200911</v>
      </c>
      <c r="B1375" s="644" t="s">
        <v>4555</v>
      </c>
      <c r="C1375" s="694" t="s">
        <v>2540</v>
      </c>
      <c r="D1375" s="635" t="s">
        <v>1384</v>
      </c>
      <c r="E1375" s="635"/>
      <c r="F1375" s="694"/>
      <c r="G1375" s="635"/>
      <c r="H1375" s="1168">
        <v>-15670.54</v>
      </c>
      <c r="I1375" s="1168">
        <v>-15670.54</v>
      </c>
      <c r="J1375" s="1168">
        <v>-15670.54</v>
      </c>
      <c r="K1375" s="1168">
        <v>-15670.54</v>
      </c>
      <c r="L1375" s="1168">
        <v>-15670.54</v>
      </c>
      <c r="M1375" s="1168">
        <v>-15670.54</v>
      </c>
      <c r="N1375" s="1168">
        <v>-15670.54</v>
      </c>
      <c r="O1375" s="1168">
        <v>-15670.54</v>
      </c>
      <c r="P1375" s="1168">
        <v>-15670.54</v>
      </c>
      <c r="Q1375" s="1168">
        <v>-15670.54</v>
      </c>
      <c r="R1375" s="1168">
        <v>-15686.21</v>
      </c>
      <c r="S1375" s="1168">
        <v>-15686.21</v>
      </c>
      <c r="T1375" s="1168">
        <v>-15686.21</v>
      </c>
      <c r="U1375" s="567"/>
      <c r="V1375" s="567">
        <f t="shared" si="664"/>
        <v>-15673.804583333336</v>
      </c>
      <c r="W1375" s="1096"/>
      <c r="X1375" s="1097"/>
      <c r="Y1375" s="591">
        <f t="shared" si="688"/>
        <v>0</v>
      </c>
      <c r="Z1375" s="899">
        <f t="shared" si="688"/>
        <v>0</v>
      </c>
      <c r="AA1375" s="899">
        <f t="shared" si="688"/>
        <v>0</v>
      </c>
      <c r="AB1375" s="1080">
        <f t="shared" si="675"/>
        <v>-15686.21</v>
      </c>
      <c r="AC1375" s="1079">
        <f t="shared" si="676"/>
        <v>0</v>
      </c>
      <c r="AD1375" s="899">
        <f t="shared" si="687"/>
        <v>0</v>
      </c>
      <c r="AE1375" s="903">
        <f t="shared" si="683"/>
        <v>0</v>
      </c>
      <c r="AF1375" s="1080">
        <f t="shared" si="684"/>
        <v>-15686.21</v>
      </c>
      <c r="AG1375" s="1081">
        <f t="shared" si="662"/>
        <v>-15686.21</v>
      </c>
      <c r="AH1375" s="1079">
        <f t="shared" si="669"/>
        <v>0</v>
      </c>
      <c r="AI1375" s="901">
        <f t="shared" si="685"/>
        <v>0</v>
      </c>
      <c r="AJ1375" s="899">
        <f t="shared" si="685"/>
        <v>0</v>
      </c>
      <c r="AK1375" s="899">
        <f t="shared" si="685"/>
        <v>0</v>
      </c>
      <c r="AL1375" s="1080">
        <f t="shared" si="677"/>
        <v>-15673.804583333336</v>
      </c>
      <c r="AM1375" s="1079">
        <f t="shared" si="678"/>
        <v>0</v>
      </c>
      <c r="AN1375" s="899">
        <f t="shared" si="679"/>
        <v>0</v>
      </c>
      <c r="AO1375" s="899">
        <f t="shared" si="680"/>
        <v>0</v>
      </c>
      <c r="AP1375" s="899">
        <f t="shared" si="682"/>
        <v>-15673.804583333336</v>
      </c>
      <c r="AQ1375" s="1081">
        <f t="shared" si="668"/>
        <v>-15673.804583333336</v>
      </c>
      <c r="AR1375" s="1079">
        <f t="shared" si="673"/>
        <v>0</v>
      </c>
      <c r="AS1375" s="153"/>
      <c r="AT1375" s="1082" t="s">
        <v>2771</v>
      </c>
      <c r="AU1375" s="1126"/>
      <c r="AV1375" s="1083" t="str">
        <f t="shared" si="681"/>
        <v>CA</v>
      </c>
      <c r="AW1375" s="1083" t="str">
        <f t="shared" si="681"/>
        <v>CL</v>
      </c>
      <c r="AX1375" s="1083" t="str">
        <f t="shared" si="681"/>
        <v>AIC</v>
      </c>
      <c r="AY1375" s="1083" t="str">
        <f t="shared" si="671"/>
        <v>ERB</v>
      </c>
      <c r="AZ1375" s="1083" t="str">
        <f t="shared" si="671"/>
        <v>GRB</v>
      </c>
      <c r="BA1375" s="1083" t="str">
        <f t="shared" si="671"/>
        <v>Non-Op</v>
      </c>
      <c r="BC1375" s="623"/>
      <c r="BD1375" s="623"/>
      <c r="BF1375" s="623"/>
      <c r="BG1375" s="623"/>
      <c r="BH1375" s="623"/>
      <c r="BI1375" s="623"/>
      <c r="BJ1375" s="623"/>
      <c r="BK1375" s="623"/>
      <c r="BL1375" s="623"/>
      <c r="BN1375" s="634"/>
    </row>
    <row r="1376" spans="1:66" s="638" customFormat="1" ht="12" customHeight="1">
      <c r="A1376" s="645">
        <v>24200921</v>
      </c>
      <c r="B1376" s="646" t="s">
        <v>4556</v>
      </c>
      <c r="C1376" s="695" t="s">
        <v>2149</v>
      </c>
      <c r="D1376" s="648" t="s">
        <v>1384</v>
      </c>
      <c r="E1376" s="648"/>
      <c r="F1376" s="647"/>
      <c r="G1376" s="648"/>
      <c r="H1376" s="1168">
        <v>-2349512.37</v>
      </c>
      <c r="I1376" s="1168">
        <v>-2349512.37</v>
      </c>
      <c r="J1376" s="1168">
        <v>-2349512.37</v>
      </c>
      <c r="K1376" s="1168">
        <v>-2349512.37</v>
      </c>
      <c r="L1376" s="1168">
        <v>-2349512.37</v>
      </c>
      <c r="M1376" s="1168">
        <v>-2349512.37</v>
      </c>
      <c r="N1376" s="1168">
        <v>-2349512.37</v>
      </c>
      <c r="O1376" s="1168">
        <v>-2349512.37</v>
      </c>
      <c r="P1376" s="1168">
        <v>-2349512.37</v>
      </c>
      <c r="Q1376" s="1168">
        <v>-2349512.37</v>
      </c>
      <c r="R1376" s="1168">
        <v>-2351733.58</v>
      </c>
      <c r="S1376" s="1168">
        <v>-2351733.58</v>
      </c>
      <c r="T1376" s="1168">
        <v>-2351733.58</v>
      </c>
      <c r="U1376" s="569"/>
      <c r="V1376" s="567">
        <f t="shared" si="664"/>
        <v>-2349975.1220833338</v>
      </c>
      <c r="W1376" s="1096"/>
      <c r="X1376" s="1097"/>
      <c r="Y1376" s="591">
        <f t="shared" si="688"/>
        <v>0</v>
      </c>
      <c r="Z1376" s="899">
        <f t="shared" si="688"/>
        <v>0</v>
      </c>
      <c r="AA1376" s="899">
        <f t="shared" si="688"/>
        <v>0</v>
      </c>
      <c r="AB1376" s="1080">
        <f t="shared" si="675"/>
        <v>-2351733.58</v>
      </c>
      <c r="AC1376" s="1079">
        <f t="shared" si="676"/>
        <v>0</v>
      </c>
      <c r="AD1376" s="899">
        <f t="shared" si="687"/>
        <v>0</v>
      </c>
      <c r="AE1376" s="903">
        <f t="shared" si="683"/>
        <v>0</v>
      </c>
      <c r="AF1376" s="1080">
        <f t="shared" si="684"/>
        <v>-2351733.58</v>
      </c>
      <c r="AG1376" s="1081">
        <f t="shared" si="662"/>
        <v>-2351733.58</v>
      </c>
      <c r="AH1376" s="1079">
        <f t="shared" si="669"/>
        <v>0</v>
      </c>
      <c r="AI1376" s="901">
        <f t="shared" si="685"/>
        <v>0</v>
      </c>
      <c r="AJ1376" s="899">
        <f t="shared" si="685"/>
        <v>0</v>
      </c>
      <c r="AK1376" s="899">
        <f t="shared" si="685"/>
        <v>0</v>
      </c>
      <c r="AL1376" s="1080">
        <f t="shared" si="677"/>
        <v>-2349975.1220833338</v>
      </c>
      <c r="AM1376" s="1079">
        <f t="shared" si="678"/>
        <v>0</v>
      </c>
      <c r="AN1376" s="899">
        <f t="shared" si="679"/>
        <v>0</v>
      </c>
      <c r="AO1376" s="899">
        <f t="shared" si="680"/>
        <v>0</v>
      </c>
      <c r="AP1376" s="899">
        <f t="shared" si="682"/>
        <v>-2349975.1220833338</v>
      </c>
      <c r="AQ1376" s="1081">
        <f t="shared" si="668"/>
        <v>-2349975.1220833338</v>
      </c>
      <c r="AR1376" s="1079">
        <f t="shared" si="673"/>
        <v>0</v>
      </c>
      <c r="AS1376" s="153"/>
      <c r="AT1376" s="1082" t="s">
        <v>2771</v>
      </c>
      <c r="AU1376" s="1126"/>
      <c r="AV1376" s="1083" t="str">
        <f t="shared" si="681"/>
        <v>CA</v>
      </c>
      <c r="AW1376" s="1083" t="str">
        <f t="shared" si="681"/>
        <v>CL</v>
      </c>
      <c r="AX1376" s="1083" t="str">
        <f t="shared" si="681"/>
        <v>AIC</v>
      </c>
      <c r="AY1376" s="1083" t="str">
        <f t="shared" si="671"/>
        <v>ERB</v>
      </c>
      <c r="AZ1376" s="1083" t="str">
        <f t="shared" si="671"/>
        <v>GRB</v>
      </c>
      <c r="BA1376" s="1083" t="str">
        <f t="shared" si="671"/>
        <v>Non-Op</v>
      </c>
      <c r="BC1376" s="623"/>
      <c r="BD1376" s="623"/>
      <c r="BF1376" s="623"/>
      <c r="BG1376" s="623"/>
      <c r="BH1376" s="623"/>
      <c r="BI1376" s="623"/>
      <c r="BJ1376" s="623"/>
      <c r="BK1376" s="623"/>
      <c r="BL1376" s="623"/>
      <c r="BN1376" s="634"/>
    </row>
    <row r="1377" spans="1:66" s="638" customFormat="1" ht="12" customHeight="1">
      <c r="A1377" s="651">
        <v>24200931</v>
      </c>
      <c r="B1377" s="660" t="s">
        <v>4557</v>
      </c>
      <c r="C1377" s="696" t="s">
        <v>2541</v>
      </c>
      <c r="D1377" s="640" t="s">
        <v>1384</v>
      </c>
      <c r="E1377" s="640"/>
      <c r="F1377" s="639"/>
      <c r="G1377" s="640"/>
      <c r="H1377" s="1168">
        <v>-68373.41</v>
      </c>
      <c r="I1377" s="1168">
        <v>-67985.58</v>
      </c>
      <c r="J1377" s="1168">
        <v>-79546.36</v>
      </c>
      <c r="K1377" s="1168">
        <v>-79536.36</v>
      </c>
      <c r="L1377" s="1168">
        <v>-79536.36</v>
      </c>
      <c r="M1377" s="1168">
        <v>-77491.199999999997</v>
      </c>
      <c r="N1377" s="1168">
        <v>-77491.199999999997</v>
      </c>
      <c r="O1377" s="1168">
        <v>-77491.199999999997</v>
      </c>
      <c r="P1377" s="1168">
        <v>-70583.92</v>
      </c>
      <c r="Q1377" s="1168">
        <v>-70583.92</v>
      </c>
      <c r="R1377" s="1168">
        <v>-120654.5</v>
      </c>
      <c r="S1377" s="1168">
        <v>-118609.27</v>
      </c>
      <c r="T1377" s="1168">
        <v>-118609.27</v>
      </c>
      <c r="U1377" s="606"/>
      <c r="V1377" s="567">
        <f t="shared" si="664"/>
        <v>-84416.767500000002</v>
      </c>
      <c r="W1377" s="1096"/>
      <c r="X1377" s="1097"/>
      <c r="Y1377" s="591">
        <f t="shared" si="688"/>
        <v>0</v>
      </c>
      <c r="Z1377" s="899">
        <f t="shared" si="688"/>
        <v>0</v>
      </c>
      <c r="AA1377" s="899">
        <f t="shared" si="688"/>
        <v>0</v>
      </c>
      <c r="AB1377" s="1080">
        <f t="shared" si="675"/>
        <v>-118609.27</v>
      </c>
      <c r="AC1377" s="1079">
        <f t="shared" si="676"/>
        <v>0</v>
      </c>
      <c r="AD1377" s="899">
        <f t="shared" si="687"/>
        <v>0</v>
      </c>
      <c r="AE1377" s="903">
        <f t="shared" si="683"/>
        <v>0</v>
      </c>
      <c r="AF1377" s="1080">
        <f t="shared" si="684"/>
        <v>-118609.27</v>
      </c>
      <c r="AG1377" s="1081">
        <f t="shared" si="662"/>
        <v>-118609.27</v>
      </c>
      <c r="AH1377" s="1079">
        <f t="shared" si="669"/>
        <v>0</v>
      </c>
      <c r="AI1377" s="901">
        <f t="shared" si="685"/>
        <v>0</v>
      </c>
      <c r="AJ1377" s="899">
        <f t="shared" si="685"/>
        <v>0</v>
      </c>
      <c r="AK1377" s="899">
        <f t="shared" si="685"/>
        <v>0</v>
      </c>
      <c r="AL1377" s="1080">
        <f t="shared" si="677"/>
        <v>-84416.767500000002</v>
      </c>
      <c r="AM1377" s="1079">
        <f t="shared" si="678"/>
        <v>0</v>
      </c>
      <c r="AN1377" s="899">
        <f t="shared" si="679"/>
        <v>0</v>
      </c>
      <c r="AO1377" s="899">
        <f t="shared" si="680"/>
        <v>0</v>
      </c>
      <c r="AP1377" s="899">
        <f t="shared" si="682"/>
        <v>-84416.767500000002</v>
      </c>
      <c r="AQ1377" s="1081">
        <f t="shared" si="668"/>
        <v>-84416.767500000002</v>
      </c>
      <c r="AR1377" s="1079">
        <f t="shared" si="673"/>
        <v>0</v>
      </c>
      <c r="AS1377" s="153"/>
      <c r="AT1377" s="1082" t="s">
        <v>2771</v>
      </c>
      <c r="AU1377" s="1126"/>
      <c r="AV1377" s="1083" t="str">
        <f t="shared" si="681"/>
        <v>CA</v>
      </c>
      <c r="AW1377" s="1083" t="str">
        <f t="shared" si="681"/>
        <v>CL</v>
      </c>
      <c r="AX1377" s="1083" t="str">
        <f t="shared" si="681"/>
        <v>AIC</v>
      </c>
      <c r="AY1377" s="1083" t="str">
        <f t="shared" si="671"/>
        <v>ERB</v>
      </c>
      <c r="AZ1377" s="1083" t="str">
        <f t="shared" si="671"/>
        <v>GRB</v>
      </c>
      <c r="BA1377" s="1083" t="str">
        <f t="shared" si="671"/>
        <v>Non-Op</v>
      </c>
      <c r="BC1377" s="623"/>
      <c r="BD1377" s="623"/>
      <c r="BF1377" s="623"/>
      <c r="BG1377" s="623"/>
      <c r="BH1377" s="623"/>
      <c r="BI1377" s="623"/>
      <c r="BJ1377" s="623"/>
      <c r="BK1377" s="623"/>
      <c r="BL1377" s="623"/>
      <c r="BN1377" s="634"/>
    </row>
    <row r="1378" spans="1:66" s="638" customFormat="1" ht="12" customHeight="1">
      <c r="A1378" s="651">
        <v>24200941</v>
      </c>
      <c r="B1378" s="660" t="s">
        <v>4558</v>
      </c>
      <c r="C1378" s="696" t="s">
        <v>2542</v>
      </c>
      <c r="D1378" s="640" t="s">
        <v>1384</v>
      </c>
      <c r="E1378" s="640"/>
      <c r="F1378" s="639"/>
      <c r="G1378" s="640"/>
      <c r="H1378" s="1168">
        <v>-71785.62</v>
      </c>
      <c r="I1378" s="1168">
        <v>-71785.62</v>
      </c>
      <c r="J1378" s="1168">
        <v>-71785.62</v>
      </c>
      <c r="K1378" s="1168">
        <v>-71785.62</v>
      </c>
      <c r="L1378" s="1168">
        <v>-71785.62</v>
      </c>
      <c r="M1378" s="1168">
        <v>-71785.62</v>
      </c>
      <c r="N1378" s="1168">
        <v>-71785.62</v>
      </c>
      <c r="O1378" s="1168">
        <v>-71785.62</v>
      </c>
      <c r="P1378" s="1168">
        <v>-71785.62</v>
      </c>
      <c r="Q1378" s="1168">
        <v>-71785.62</v>
      </c>
      <c r="R1378" s="1168">
        <v>-71857.41</v>
      </c>
      <c r="S1378" s="1168">
        <v>-71857.41</v>
      </c>
      <c r="T1378" s="1168">
        <v>-71857.41</v>
      </c>
      <c r="U1378" s="606"/>
      <c r="V1378" s="567">
        <f t="shared" si="664"/>
        <v>-71800.576249999998</v>
      </c>
      <c r="W1378" s="1096"/>
      <c r="X1378" s="1097"/>
      <c r="Y1378" s="591">
        <f t="shared" si="688"/>
        <v>0</v>
      </c>
      <c r="Z1378" s="899">
        <f t="shared" si="688"/>
        <v>0</v>
      </c>
      <c r="AA1378" s="899">
        <f t="shared" si="688"/>
        <v>0</v>
      </c>
      <c r="AB1378" s="1080">
        <f t="shared" si="675"/>
        <v>-71857.41</v>
      </c>
      <c r="AC1378" s="1079">
        <f t="shared" si="676"/>
        <v>0</v>
      </c>
      <c r="AD1378" s="899">
        <f t="shared" si="687"/>
        <v>0</v>
      </c>
      <c r="AE1378" s="903">
        <f t="shared" si="683"/>
        <v>0</v>
      </c>
      <c r="AF1378" s="1080">
        <f t="shared" si="684"/>
        <v>-71857.41</v>
      </c>
      <c r="AG1378" s="1081">
        <f t="shared" si="662"/>
        <v>-71857.41</v>
      </c>
      <c r="AH1378" s="1079">
        <f t="shared" si="669"/>
        <v>0</v>
      </c>
      <c r="AI1378" s="901">
        <f t="shared" si="685"/>
        <v>0</v>
      </c>
      <c r="AJ1378" s="899">
        <f t="shared" si="685"/>
        <v>0</v>
      </c>
      <c r="AK1378" s="899">
        <f t="shared" si="685"/>
        <v>0</v>
      </c>
      <c r="AL1378" s="1080">
        <f t="shared" si="677"/>
        <v>-71800.576249999998</v>
      </c>
      <c r="AM1378" s="1079">
        <f t="shared" si="678"/>
        <v>0</v>
      </c>
      <c r="AN1378" s="899">
        <f t="shared" si="679"/>
        <v>0</v>
      </c>
      <c r="AO1378" s="899">
        <f t="shared" si="680"/>
        <v>0</v>
      </c>
      <c r="AP1378" s="899">
        <f t="shared" si="682"/>
        <v>-71800.576249999998</v>
      </c>
      <c r="AQ1378" s="1081">
        <f t="shared" si="668"/>
        <v>-71800.576249999998</v>
      </c>
      <c r="AR1378" s="1079">
        <f t="shared" si="673"/>
        <v>0</v>
      </c>
      <c r="AS1378" s="153"/>
      <c r="AT1378" s="1082" t="s">
        <v>2771</v>
      </c>
      <c r="AU1378" s="1126"/>
      <c r="AV1378" s="1083" t="str">
        <f t="shared" si="681"/>
        <v>CA</v>
      </c>
      <c r="AW1378" s="1083" t="str">
        <f t="shared" si="681"/>
        <v>CL</v>
      </c>
      <c r="AX1378" s="1083" t="str">
        <f t="shared" si="681"/>
        <v>AIC</v>
      </c>
      <c r="AY1378" s="1083" t="str">
        <f t="shared" si="671"/>
        <v>ERB</v>
      </c>
      <c r="AZ1378" s="1083" t="str">
        <f t="shared" si="671"/>
        <v>GRB</v>
      </c>
      <c r="BA1378" s="1083" t="str">
        <f t="shared" si="671"/>
        <v>Non-Op</v>
      </c>
      <c r="BC1378" s="623"/>
      <c r="BD1378" s="623"/>
      <c r="BF1378" s="623"/>
      <c r="BG1378" s="623"/>
      <c r="BH1378" s="623"/>
      <c r="BI1378" s="623"/>
      <c r="BJ1378" s="623"/>
      <c r="BK1378" s="623"/>
      <c r="BL1378" s="623"/>
      <c r="BN1378" s="634"/>
    </row>
    <row r="1379" spans="1:66" s="638" customFormat="1" ht="12" customHeight="1">
      <c r="A1379" s="651">
        <v>24200951</v>
      </c>
      <c r="B1379" s="660" t="s">
        <v>4559</v>
      </c>
      <c r="C1379" s="696" t="s">
        <v>2543</v>
      </c>
      <c r="D1379" s="640" t="s">
        <v>1384</v>
      </c>
      <c r="E1379" s="640"/>
      <c r="F1379" s="639"/>
      <c r="G1379" s="640"/>
      <c r="H1379" s="1168">
        <v>-211868.56</v>
      </c>
      <c r="I1379" s="1168">
        <v>-211868.56</v>
      </c>
      <c r="J1379" s="1168">
        <v>-211868.56</v>
      </c>
      <c r="K1379" s="1168">
        <v>-211868.56</v>
      </c>
      <c r="L1379" s="1168">
        <v>-211868.56</v>
      </c>
      <c r="M1379" s="1168">
        <v>-211868.56</v>
      </c>
      <c r="N1379" s="1168">
        <v>-211868.56</v>
      </c>
      <c r="O1379" s="1168">
        <v>-211868.56</v>
      </c>
      <c r="P1379" s="1168">
        <v>-211868.56</v>
      </c>
      <c r="Q1379" s="1168">
        <v>-211868.56</v>
      </c>
      <c r="R1379" s="1168">
        <v>-212080.43</v>
      </c>
      <c r="S1379" s="1168">
        <v>-212080.43</v>
      </c>
      <c r="T1379" s="1168">
        <v>-212080.43</v>
      </c>
      <c r="U1379" s="606"/>
      <c r="V1379" s="567">
        <f t="shared" si="664"/>
        <v>-211912.69958333336</v>
      </c>
      <c r="W1379" s="1096"/>
      <c r="X1379" s="1097"/>
      <c r="Y1379" s="591">
        <f t="shared" si="688"/>
        <v>0</v>
      </c>
      <c r="Z1379" s="899">
        <f t="shared" si="688"/>
        <v>0</v>
      </c>
      <c r="AA1379" s="899">
        <f t="shared" si="688"/>
        <v>0</v>
      </c>
      <c r="AB1379" s="1080">
        <f t="shared" si="675"/>
        <v>-212080.43</v>
      </c>
      <c r="AC1379" s="1079">
        <f t="shared" si="676"/>
        <v>0</v>
      </c>
      <c r="AD1379" s="899">
        <f t="shared" si="687"/>
        <v>0</v>
      </c>
      <c r="AE1379" s="903">
        <f t="shared" si="683"/>
        <v>0</v>
      </c>
      <c r="AF1379" s="1080">
        <f t="shared" si="684"/>
        <v>-212080.43</v>
      </c>
      <c r="AG1379" s="1081">
        <f t="shared" si="662"/>
        <v>-212080.43</v>
      </c>
      <c r="AH1379" s="1079">
        <f t="shared" si="669"/>
        <v>0</v>
      </c>
      <c r="AI1379" s="901">
        <f t="shared" si="685"/>
        <v>0</v>
      </c>
      <c r="AJ1379" s="899">
        <f t="shared" si="685"/>
        <v>0</v>
      </c>
      <c r="AK1379" s="899">
        <f t="shared" si="685"/>
        <v>0</v>
      </c>
      <c r="AL1379" s="1080">
        <f t="shared" si="677"/>
        <v>-211912.69958333336</v>
      </c>
      <c r="AM1379" s="1079">
        <f t="shared" si="678"/>
        <v>0</v>
      </c>
      <c r="AN1379" s="899">
        <f t="shared" si="679"/>
        <v>0</v>
      </c>
      <c r="AO1379" s="899">
        <f t="shared" si="680"/>
        <v>0</v>
      </c>
      <c r="AP1379" s="899">
        <f t="shared" si="682"/>
        <v>-211912.69958333336</v>
      </c>
      <c r="AQ1379" s="1081">
        <f t="shared" si="668"/>
        <v>-211912.69958333336</v>
      </c>
      <c r="AR1379" s="1079">
        <f t="shared" si="673"/>
        <v>0</v>
      </c>
      <c r="AS1379" s="153"/>
      <c r="AT1379" s="1082" t="s">
        <v>2771</v>
      </c>
      <c r="AU1379" s="1126"/>
      <c r="AV1379" s="1083" t="str">
        <f t="shared" si="681"/>
        <v>CA</v>
      </c>
      <c r="AW1379" s="1083" t="str">
        <f t="shared" si="681"/>
        <v>CL</v>
      </c>
      <c r="AX1379" s="1083" t="str">
        <f t="shared" si="681"/>
        <v>AIC</v>
      </c>
      <c r="AY1379" s="1083" t="str">
        <f t="shared" si="671"/>
        <v>ERB</v>
      </c>
      <c r="AZ1379" s="1083" t="str">
        <f t="shared" si="671"/>
        <v>GRB</v>
      </c>
      <c r="BA1379" s="1083" t="str">
        <f t="shared" si="671"/>
        <v>Non-Op</v>
      </c>
      <c r="BC1379" s="623"/>
      <c r="BD1379" s="623"/>
      <c r="BF1379" s="623"/>
      <c r="BG1379" s="623"/>
      <c r="BH1379" s="623"/>
      <c r="BI1379" s="623"/>
      <c r="BJ1379" s="623"/>
      <c r="BK1379" s="623"/>
      <c r="BL1379" s="623"/>
      <c r="BN1379" s="634"/>
    </row>
    <row r="1380" spans="1:66" s="638" customFormat="1" ht="12" customHeight="1">
      <c r="A1380" s="651">
        <v>24200961</v>
      </c>
      <c r="B1380" s="660" t="s">
        <v>4560</v>
      </c>
      <c r="C1380" s="696" t="s">
        <v>2151</v>
      </c>
      <c r="D1380" s="640" t="s">
        <v>1384</v>
      </c>
      <c r="E1380" s="640"/>
      <c r="F1380" s="639"/>
      <c r="G1380" s="640"/>
      <c r="H1380" s="1168">
        <v>-2335491.81</v>
      </c>
      <c r="I1380" s="1168">
        <v>-2335491.81</v>
      </c>
      <c r="J1380" s="1168">
        <v>-2335491.81</v>
      </c>
      <c r="K1380" s="1168">
        <v>-2105404.63</v>
      </c>
      <c r="L1380" s="1168">
        <v>-2105404.63</v>
      </c>
      <c r="M1380" s="1168">
        <v>-2105404.63</v>
      </c>
      <c r="N1380" s="1168">
        <v>-2024035.56</v>
      </c>
      <c r="O1380" s="1168">
        <v>-2024035.56</v>
      </c>
      <c r="P1380" s="1168">
        <v>-2024035.56</v>
      </c>
      <c r="Q1380" s="1168">
        <v>-1988266.94</v>
      </c>
      <c r="R1380" s="1168">
        <v>-1990255.21</v>
      </c>
      <c r="S1380" s="1168">
        <v>-1990255.21</v>
      </c>
      <c r="T1380" s="1168">
        <v>-1879959.24</v>
      </c>
      <c r="U1380" s="606"/>
      <c r="V1380" s="567">
        <f t="shared" si="664"/>
        <v>-2094650.5895833333</v>
      </c>
      <c r="W1380" s="1096"/>
      <c r="X1380" s="1097"/>
      <c r="Y1380" s="591">
        <f t="shared" si="688"/>
        <v>0</v>
      </c>
      <c r="Z1380" s="899">
        <f t="shared" si="688"/>
        <v>0</v>
      </c>
      <c r="AA1380" s="899">
        <f t="shared" si="688"/>
        <v>0</v>
      </c>
      <c r="AB1380" s="1080">
        <f t="shared" si="675"/>
        <v>-1879959.24</v>
      </c>
      <c r="AC1380" s="1079">
        <f t="shared" si="676"/>
        <v>0</v>
      </c>
      <c r="AD1380" s="899">
        <f t="shared" si="687"/>
        <v>0</v>
      </c>
      <c r="AE1380" s="903">
        <f t="shared" si="683"/>
        <v>0</v>
      </c>
      <c r="AF1380" s="1080">
        <f t="shared" si="684"/>
        <v>-1879959.24</v>
      </c>
      <c r="AG1380" s="1081">
        <f t="shared" si="662"/>
        <v>-1879959.24</v>
      </c>
      <c r="AH1380" s="1079">
        <f t="shared" si="669"/>
        <v>0</v>
      </c>
      <c r="AI1380" s="901">
        <f t="shared" si="685"/>
        <v>0</v>
      </c>
      <c r="AJ1380" s="899">
        <f t="shared" si="685"/>
        <v>0</v>
      </c>
      <c r="AK1380" s="899">
        <f t="shared" si="685"/>
        <v>0</v>
      </c>
      <c r="AL1380" s="1080">
        <f t="shared" si="677"/>
        <v>-2094650.5895833333</v>
      </c>
      <c r="AM1380" s="1079">
        <f t="shared" si="678"/>
        <v>0</v>
      </c>
      <c r="AN1380" s="899">
        <f t="shared" si="679"/>
        <v>0</v>
      </c>
      <c r="AO1380" s="899">
        <f t="shared" si="680"/>
        <v>0</v>
      </c>
      <c r="AP1380" s="899">
        <f t="shared" si="682"/>
        <v>-2094650.5895833333</v>
      </c>
      <c r="AQ1380" s="1081">
        <f t="shared" si="668"/>
        <v>-2094650.5895833333</v>
      </c>
      <c r="AR1380" s="1079">
        <f t="shared" si="673"/>
        <v>0</v>
      </c>
      <c r="AS1380" s="153"/>
      <c r="AT1380" s="1082" t="s">
        <v>2771</v>
      </c>
      <c r="AU1380" s="1126"/>
      <c r="AV1380" s="1083" t="str">
        <f t="shared" si="681"/>
        <v>CA</v>
      </c>
      <c r="AW1380" s="1083" t="str">
        <f t="shared" si="681"/>
        <v>CL</v>
      </c>
      <c r="AX1380" s="1083" t="str">
        <f t="shared" si="681"/>
        <v>AIC</v>
      </c>
      <c r="AY1380" s="1083" t="str">
        <f t="shared" si="671"/>
        <v>ERB</v>
      </c>
      <c r="AZ1380" s="1083" t="str">
        <f t="shared" si="671"/>
        <v>GRB</v>
      </c>
      <c r="BA1380" s="1083" t="str">
        <f t="shared" si="671"/>
        <v>Non-Op</v>
      </c>
      <c r="BC1380" s="623"/>
      <c r="BD1380" s="623"/>
      <c r="BF1380" s="623"/>
      <c r="BG1380" s="623"/>
      <c r="BH1380" s="623"/>
      <c r="BI1380" s="623"/>
      <c r="BJ1380" s="623"/>
      <c r="BK1380" s="623"/>
      <c r="BL1380" s="623"/>
      <c r="BN1380" s="634"/>
    </row>
    <row r="1381" spans="1:66" s="638" customFormat="1" ht="12" customHeight="1">
      <c r="A1381" s="643">
        <v>24200971</v>
      </c>
      <c r="B1381" s="644" t="s">
        <v>4561</v>
      </c>
      <c r="C1381" s="634" t="s">
        <v>2544</v>
      </c>
      <c r="D1381" s="635" t="s">
        <v>1384</v>
      </c>
      <c r="E1381" s="635"/>
      <c r="F1381" s="634"/>
      <c r="G1381" s="635"/>
      <c r="H1381" s="1168">
        <v>-116055.65</v>
      </c>
      <c r="I1381" s="1168">
        <v>-116055.65</v>
      </c>
      <c r="J1381" s="1168">
        <v>-119733.16</v>
      </c>
      <c r="K1381" s="1168">
        <v>-119733.16</v>
      </c>
      <c r="L1381" s="1168">
        <v>-119733.16</v>
      </c>
      <c r="M1381" s="1168">
        <v>-119733.16</v>
      </c>
      <c r="N1381" s="1168">
        <v>-119733.16</v>
      </c>
      <c r="O1381" s="1168">
        <v>-119733.16</v>
      </c>
      <c r="P1381" s="1168">
        <v>-119733.16</v>
      </c>
      <c r="Q1381" s="1168">
        <v>-119733.16</v>
      </c>
      <c r="R1381" s="1168">
        <v>-134852.89000000001</v>
      </c>
      <c r="S1381" s="1168">
        <v>-134852.89000000001</v>
      </c>
      <c r="T1381" s="1168">
        <v>-134852.89000000001</v>
      </c>
      <c r="U1381" s="567"/>
      <c r="V1381" s="567">
        <f t="shared" si="664"/>
        <v>-122423.41500000004</v>
      </c>
      <c r="W1381" s="1096"/>
      <c r="X1381" s="1097"/>
      <c r="Y1381" s="591">
        <f t="shared" si="688"/>
        <v>0</v>
      </c>
      <c r="Z1381" s="899">
        <f t="shared" si="688"/>
        <v>0</v>
      </c>
      <c r="AA1381" s="899">
        <f t="shared" si="688"/>
        <v>0</v>
      </c>
      <c r="AB1381" s="1080">
        <f t="shared" si="675"/>
        <v>-134852.89000000001</v>
      </c>
      <c r="AC1381" s="1079">
        <f t="shared" si="676"/>
        <v>0</v>
      </c>
      <c r="AD1381" s="899">
        <f t="shared" si="687"/>
        <v>0</v>
      </c>
      <c r="AE1381" s="903">
        <f t="shared" si="683"/>
        <v>0</v>
      </c>
      <c r="AF1381" s="1080">
        <f t="shared" si="684"/>
        <v>-134852.89000000001</v>
      </c>
      <c r="AG1381" s="1081">
        <f t="shared" si="662"/>
        <v>-134852.89000000001</v>
      </c>
      <c r="AH1381" s="1079">
        <f t="shared" si="669"/>
        <v>0</v>
      </c>
      <c r="AI1381" s="901">
        <f t="shared" si="685"/>
        <v>0</v>
      </c>
      <c r="AJ1381" s="899">
        <f t="shared" si="685"/>
        <v>0</v>
      </c>
      <c r="AK1381" s="899">
        <f t="shared" si="685"/>
        <v>0</v>
      </c>
      <c r="AL1381" s="1080">
        <f t="shared" si="677"/>
        <v>-122423.41500000004</v>
      </c>
      <c r="AM1381" s="1079">
        <f t="shared" si="678"/>
        <v>0</v>
      </c>
      <c r="AN1381" s="899">
        <f t="shared" si="679"/>
        <v>0</v>
      </c>
      <c r="AO1381" s="899">
        <f t="shared" si="680"/>
        <v>0</v>
      </c>
      <c r="AP1381" s="899">
        <f t="shared" si="682"/>
        <v>-122423.41500000004</v>
      </c>
      <c r="AQ1381" s="1081">
        <f t="shared" si="668"/>
        <v>-122423.41500000004</v>
      </c>
      <c r="AR1381" s="1079">
        <f t="shared" si="673"/>
        <v>0</v>
      </c>
      <c r="AS1381" s="153"/>
      <c r="AT1381" s="1082" t="s">
        <v>2771</v>
      </c>
      <c r="AU1381" s="1126"/>
      <c r="AV1381" s="1083" t="str">
        <f t="shared" si="681"/>
        <v>CA</v>
      </c>
      <c r="AW1381" s="1083" t="str">
        <f t="shared" si="681"/>
        <v>CL</v>
      </c>
      <c r="AX1381" s="1083" t="str">
        <f t="shared" si="681"/>
        <v>AIC</v>
      </c>
      <c r="AY1381" s="1083" t="str">
        <f t="shared" si="671"/>
        <v>ERB</v>
      </c>
      <c r="AZ1381" s="1083" t="str">
        <f t="shared" si="671"/>
        <v>GRB</v>
      </c>
      <c r="BA1381" s="1083" t="str">
        <f t="shared" si="671"/>
        <v>Non-Op</v>
      </c>
      <c r="BC1381" s="623"/>
      <c r="BD1381" s="623"/>
      <c r="BF1381" s="623"/>
      <c r="BG1381" s="623"/>
      <c r="BH1381" s="623"/>
      <c r="BI1381" s="623"/>
      <c r="BJ1381" s="623"/>
      <c r="BK1381" s="623"/>
      <c r="BL1381" s="623"/>
      <c r="BN1381" s="634"/>
    </row>
    <row r="1382" spans="1:66" s="638" customFormat="1" ht="12" customHeight="1">
      <c r="A1382" s="645">
        <v>24200991</v>
      </c>
      <c r="B1382" s="646" t="s">
        <v>4562</v>
      </c>
      <c r="C1382" s="647" t="s">
        <v>2545</v>
      </c>
      <c r="D1382" s="648" t="s">
        <v>1384</v>
      </c>
      <c r="E1382" s="648"/>
      <c r="F1382" s="647"/>
      <c r="G1382" s="648"/>
      <c r="H1382" s="1168">
        <v>-56160.3</v>
      </c>
      <c r="I1382" s="1168">
        <v>-56160.3</v>
      </c>
      <c r="J1382" s="1168">
        <v>-62289.49</v>
      </c>
      <c r="K1382" s="1168">
        <v>-62289.49</v>
      </c>
      <c r="L1382" s="1168">
        <v>-62289.49</v>
      </c>
      <c r="M1382" s="1168">
        <v>-62289.49</v>
      </c>
      <c r="N1382" s="1168">
        <v>-62289.49</v>
      </c>
      <c r="O1382" s="1168">
        <v>-62289.49</v>
      </c>
      <c r="P1382" s="1168">
        <v>-62289.49</v>
      </c>
      <c r="Q1382" s="1168">
        <v>-47389.49</v>
      </c>
      <c r="R1382" s="1168">
        <v>-72436.88</v>
      </c>
      <c r="S1382" s="1168">
        <v>-72436.88</v>
      </c>
      <c r="T1382" s="1168">
        <v>-72436.88</v>
      </c>
      <c r="U1382" s="569"/>
      <c r="V1382" s="567">
        <f t="shared" si="664"/>
        <v>-62395.714166666665</v>
      </c>
      <c r="W1382" s="1096"/>
      <c r="X1382" s="1097"/>
      <c r="Y1382" s="591">
        <f t="shared" si="688"/>
        <v>0</v>
      </c>
      <c r="Z1382" s="899">
        <f t="shared" si="688"/>
        <v>0</v>
      </c>
      <c r="AA1382" s="899">
        <f t="shared" si="688"/>
        <v>0</v>
      </c>
      <c r="AB1382" s="1080">
        <f t="shared" si="675"/>
        <v>-72436.88</v>
      </c>
      <c r="AC1382" s="1079">
        <f t="shared" si="676"/>
        <v>0</v>
      </c>
      <c r="AD1382" s="899">
        <f t="shared" si="687"/>
        <v>0</v>
      </c>
      <c r="AE1382" s="903">
        <f t="shared" si="683"/>
        <v>0</v>
      </c>
      <c r="AF1382" s="1080">
        <f t="shared" si="684"/>
        <v>-72436.88</v>
      </c>
      <c r="AG1382" s="1081">
        <f t="shared" si="662"/>
        <v>-72436.88</v>
      </c>
      <c r="AH1382" s="1079">
        <f t="shared" si="669"/>
        <v>0</v>
      </c>
      <c r="AI1382" s="901">
        <f t="shared" si="685"/>
        <v>0</v>
      </c>
      <c r="AJ1382" s="899">
        <f t="shared" si="685"/>
        <v>0</v>
      </c>
      <c r="AK1382" s="899">
        <f t="shared" si="685"/>
        <v>0</v>
      </c>
      <c r="AL1382" s="1080">
        <f t="shared" si="677"/>
        <v>-62395.714166666665</v>
      </c>
      <c r="AM1382" s="1079">
        <f t="shared" si="678"/>
        <v>0</v>
      </c>
      <c r="AN1382" s="899">
        <f t="shared" si="679"/>
        <v>0</v>
      </c>
      <c r="AO1382" s="899">
        <f t="shared" si="680"/>
        <v>0</v>
      </c>
      <c r="AP1382" s="899">
        <f t="shared" si="682"/>
        <v>-62395.714166666665</v>
      </c>
      <c r="AQ1382" s="1081">
        <f t="shared" si="668"/>
        <v>-62395.714166666665</v>
      </c>
      <c r="AR1382" s="1079">
        <f t="shared" si="673"/>
        <v>0</v>
      </c>
      <c r="AS1382" s="153"/>
      <c r="AT1382" s="1082" t="s">
        <v>2771</v>
      </c>
      <c r="AU1382" s="1126"/>
      <c r="AV1382" s="1083" t="str">
        <f t="shared" si="681"/>
        <v>CA</v>
      </c>
      <c r="AW1382" s="1083" t="str">
        <f t="shared" si="681"/>
        <v>CL</v>
      </c>
      <c r="AX1382" s="1083" t="str">
        <f t="shared" si="681"/>
        <v>AIC</v>
      </c>
      <c r="AY1382" s="1083" t="str">
        <f t="shared" si="671"/>
        <v>ERB</v>
      </c>
      <c r="AZ1382" s="1083" t="str">
        <f t="shared" si="671"/>
        <v>GRB</v>
      </c>
      <c r="BA1382" s="1083" t="str">
        <f t="shared" si="671"/>
        <v>Non-Op</v>
      </c>
      <c r="BC1382" s="623"/>
      <c r="BD1382" s="623"/>
      <c r="BF1382" s="623"/>
      <c r="BG1382" s="623"/>
      <c r="BH1382" s="623"/>
      <c r="BI1382" s="623"/>
      <c r="BJ1382" s="623"/>
      <c r="BK1382" s="623"/>
      <c r="BL1382" s="623"/>
      <c r="BN1382" s="634"/>
    </row>
    <row r="1383" spans="1:66" s="638" customFormat="1" ht="12" customHeight="1">
      <c r="A1383" s="643">
        <v>24201031</v>
      </c>
      <c r="B1383" s="644" t="s">
        <v>4563</v>
      </c>
      <c r="C1383" s="634" t="s">
        <v>2546</v>
      </c>
      <c r="D1383" s="635" t="s">
        <v>1384</v>
      </c>
      <c r="E1383" s="635"/>
      <c r="F1383" s="634"/>
      <c r="G1383" s="635"/>
      <c r="H1383" s="1171">
        <v>-121267.27</v>
      </c>
      <c r="I1383" s="1171">
        <v>-121267.27</v>
      </c>
      <c r="J1383" s="1171">
        <v>-122247.94</v>
      </c>
      <c r="K1383" s="1171">
        <v>-122247.94</v>
      </c>
      <c r="L1383" s="1171">
        <v>-122247.94</v>
      </c>
      <c r="M1383" s="1171">
        <v>-122247.94</v>
      </c>
      <c r="N1383" s="1171">
        <v>-122247.94</v>
      </c>
      <c r="O1383" s="1171">
        <v>-122247.94</v>
      </c>
      <c r="P1383" s="1171">
        <v>-120485.44</v>
      </c>
      <c r="Q1383" s="1171">
        <v>-116285.44</v>
      </c>
      <c r="R1383" s="1171">
        <v>-120401.73</v>
      </c>
      <c r="S1383" s="1171">
        <v>-120401.73</v>
      </c>
      <c r="T1383" s="1171">
        <v>-120401.73</v>
      </c>
      <c r="U1383" s="567"/>
      <c r="V1383" s="567">
        <f t="shared" si="664"/>
        <v>-121096.97916666664</v>
      </c>
      <c r="W1383" s="1096"/>
      <c r="X1383" s="1097"/>
      <c r="Y1383" s="591">
        <f t="shared" si="688"/>
        <v>0</v>
      </c>
      <c r="Z1383" s="899">
        <f t="shared" si="688"/>
        <v>0</v>
      </c>
      <c r="AA1383" s="899">
        <f t="shared" si="688"/>
        <v>0</v>
      </c>
      <c r="AB1383" s="1080">
        <f t="shared" si="675"/>
        <v>-120401.73</v>
      </c>
      <c r="AC1383" s="1079">
        <f t="shared" si="676"/>
        <v>0</v>
      </c>
      <c r="AD1383" s="899">
        <f t="shared" si="687"/>
        <v>0</v>
      </c>
      <c r="AE1383" s="903">
        <f t="shared" si="683"/>
        <v>0</v>
      </c>
      <c r="AF1383" s="1080">
        <f t="shared" si="684"/>
        <v>-120401.73</v>
      </c>
      <c r="AG1383" s="1081">
        <f t="shared" si="662"/>
        <v>-120401.73</v>
      </c>
      <c r="AH1383" s="1079">
        <f t="shared" si="669"/>
        <v>0</v>
      </c>
      <c r="AI1383" s="901">
        <f t="shared" si="685"/>
        <v>0</v>
      </c>
      <c r="AJ1383" s="899">
        <f t="shared" si="685"/>
        <v>0</v>
      </c>
      <c r="AK1383" s="899">
        <f t="shared" si="685"/>
        <v>0</v>
      </c>
      <c r="AL1383" s="1080">
        <f t="shared" si="677"/>
        <v>-121096.97916666664</v>
      </c>
      <c r="AM1383" s="1079">
        <f t="shared" si="678"/>
        <v>0</v>
      </c>
      <c r="AN1383" s="899">
        <f t="shared" si="679"/>
        <v>0</v>
      </c>
      <c r="AO1383" s="899">
        <f t="shared" si="680"/>
        <v>0</v>
      </c>
      <c r="AP1383" s="899">
        <f t="shared" si="682"/>
        <v>-121096.97916666664</v>
      </c>
      <c r="AQ1383" s="1081">
        <f t="shared" si="668"/>
        <v>-121096.97916666664</v>
      </c>
      <c r="AR1383" s="1079">
        <f t="shared" si="673"/>
        <v>0</v>
      </c>
      <c r="AS1383" s="153"/>
      <c r="AT1383" s="1082" t="s">
        <v>2771</v>
      </c>
      <c r="AU1383" s="1126"/>
      <c r="AV1383" s="1083" t="str">
        <f t="shared" si="681"/>
        <v>CA</v>
      </c>
      <c r="AW1383" s="1083" t="str">
        <f t="shared" si="681"/>
        <v>CL</v>
      </c>
      <c r="AX1383" s="1083" t="str">
        <f t="shared" si="681"/>
        <v>AIC</v>
      </c>
      <c r="AY1383" s="1083" t="str">
        <f t="shared" si="671"/>
        <v>ERB</v>
      </c>
      <c r="AZ1383" s="1083" t="str">
        <f t="shared" si="671"/>
        <v>GRB</v>
      </c>
      <c r="BA1383" s="1083" t="str">
        <f t="shared" si="671"/>
        <v>Non-Op</v>
      </c>
      <c r="BC1383" s="623"/>
      <c r="BD1383" s="623"/>
      <c r="BF1383" s="623"/>
      <c r="BG1383" s="623"/>
      <c r="BH1383" s="623"/>
      <c r="BI1383" s="623"/>
      <c r="BJ1383" s="623"/>
      <c r="BK1383" s="623"/>
      <c r="BL1383" s="623"/>
      <c r="BN1383" s="634"/>
    </row>
    <row r="1384" spans="1:66" s="638" customFormat="1" ht="12" customHeight="1">
      <c r="A1384" s="643">
        <v>24201041</v>
      </c>
      <c r="B1384" s="644" t="s">
        <v>4564</v>
      </c>
      <c r="C1384" s="634" t="s">
        <v>2547</v>
      </c>
      <c r="D1384" s="635" t="s">
        <v>1384</v>
      </c>
      <c r="E1384" s="635"/>
      <c r="F1384" s="634"/>
      <c r="G1384" s="635"/>
      <c r="H1384" s="1170">
        <v>-27714.92</v>
      </c>
      <c r="I1384" s="1170">
        <v>-27714.92</v>
      </c>
      <c r="J1384" s="1170">
        <v>-27649.63</v>
      </c>
      <c r="K1384" s="1170">
        <v>-27649.63</v>
      </c>
      <c r="L1384" s="1170">
        <v>-27649.63</v>
      </c>
      <c r="M1384" s="1170">
        <v>-27293.95</v>
      </c>
      <c r="N1384" s="1170">
        <v>-27293.95</v>
      </c>
      <c r="O1384" s="1170">
        <v>-27293.95</v>
      </c>
      <c r="P1384" s="1170">
        <v>-24145.52</v>
      </c>
      <c r="Q1384" s="1170">
        <v>-24145.52</v>
      </c>
      <c r="R1384" s="1170">
        <v>-32145.52</v>
      </c>
      <c r="S1384" s="1170">
        <v>-28361.11</v>
      </c>
      <c r="T1384" s="1170">
        <v>-28361.11</v>
      </c>
      <c r="U1384" s="567"/>
      <c r="V1384" s="567">
        <f t="shared" si="664"/>
        <v>-27448.445416666669</v>
      </c>
      <c r="W1384" s="1096"/>
      <c r="X1384" s="1097"/>
      <c r="Y1384" s="591">
        <f t="shared" si="688"/>
        <v>0</v>
      </c>
      <c r="Z1384" s="899">
        <f t="shared" si="688"/>
        <v>0</v>
      </c>
      <c r="AA1384" s="899">
        <f t="shared" si="688"/>
        <v>0</v>
      </c>
      <c r="AB1384" s="1080">
        <f t="shared" si="675"/>
        <v>-28361.11</v>
      </c>
      <c r="AC1384" s="1079">
        <f t="shared" si="676"/>
        <v>0</v>
      </c>
      <c r="AD1384" s="899">
        <f t="shared" si="687"/>
        <v>0</v>
      </c>
      <c r="AE1384" s="903">
        <f t="shared" si="683"/>
        <v>0</v>
      </c>
      <c r="AF1384" s="1080">
        <f t="shared" si="684"/>
        <v>-28361.11</v>
      </c>
      <c r="AG1384" s="1081">
        <f t="shared" si="662"/>
        <v>-28361.11</v>
      </c>
      <c r="AH1384" s="1079">
        <f t="shared" si="669"/>
        <v>0</v>
      </c>
      <c r="AI1384" s="901">
        <f t="shared" si="685"/>
        <v>0</v>
      </c>
      <c r="AJ1384" s="899">
        <f t="shared" si="685"/>
        <v>0</v>
      </c>
      <c r="AK1384" s="899">
        <f t="shared" si="685"/>
        <v>0</v>
      </c>
      <c r="AL1384" s="1080">
        <f t="shared" si="677"/>
        <v>-27448.445416666669</v>
      </c>
      <c r="AM1384" s="1079">
        <f t="shared" si="678"/>
        <v>0</v>
      </c>
      <c r="AN1384" s="899">
        <f t="shared" si="679"/>
        <v>0</v>
      </c>
      <c r="AO1384" s="899">
        <f t="shared" si="680"/>
        <v>0</v>
      </c>
      <c r="AP1384" s="899">
        <f t="shared" si="682"/>
        <v>-27448.445416666669</v>
      </c>
      <c r="AQ1384" s="1081">
        <f t="shared" si="668"/>
        <v>-27448.445416666669</v>
      </c>
      <c r="AR1384" s="1079">
        <f t="shared" si="673"/>
        <v>0</v>
      </c>
      <c r="AS1384" s="153"/>
      <c r="AT1384" s="1082" t="s">
        <v>2771</v>
      </c>
      <c r="AU1384" s="1126"/>
      <c r="AV1384" s="1083" t="str">
        <f t="shared" si="681"/>
        <v>CA</v>
      </c>
      <c r="AW1384" s="1083" t="str">
        <f t="shared" si="681"/>
        <v>CL</v>
      </c>
      <c r="AX1384" s="1083" t="str">
        <f t="shared" si="681"/>
        <v>AIC</v>
      </c>
      <c r="AY1384" s="1083" t="str">
        <f t="shared" si="671"/>
        <v>ERB</v>
      </c>
      <c r="AZ1384" s="1083" t="str">
        <f t="shared" si="671"/>
        <v>GRB</v>
      </c>
      <c r="BA1384" s="1083" t="str">
        <f t="shared" si="671"/>
        <v>Non-Op</v>
      </c>
      <c r="BC1384" s="623"/>
      <c r="BD1384" s="623"/>
      <c r="BF1384" s="623"/>
      <c r="BG1384" s="623"/>
      <c r="BH1384" s="623"/>
      <c r="BI1384" s="623"/>
      <c r="BJ1384" s="623"/>
      <c r="BK1384" s="623"/>
      <c r="BL1384" s="623"/>
      <c r="BN1384" s="634"/>
    </row>
    <row r="1385" spans="1:66" s="638" customFormat="1" ht="12" customHeight="1">
      <c r="A1385" s="676">
        <v>24201111</v>
      </c>
      <c r="B1385" s="635" t="s">
        <v>4565</v>
      </c>
      <c r="C1385" s="634" t="s">
        <v>2548</v>
      </c>
      <c r="D1385" s="635" t="s">
        <v>1384</v>
      </c>
      <c r="E1385" s="635"/>
      <c r="F1385" s="683">
        <v>43025</v>
      </c>
      <c r="G1385" s="635"/>
      <c r="H1385" s="1170">
        <v>-158513.68</v>
      </c>
      <c r="I1385" s="1170">
        <v>-158513.68</v>
      </c>
      <c r="J1385" s="1170">
        <v>-170772.05</v>
      </c>
      <c r="K1385" s="1170">
        <v>-170772.05</v>
      </c>
      <c r="L1385" s="1170">
        <v>-170772.05</v>
      </c>
      <c r="M1385" s="1170">
        <v>-170772.05</v>
      </c>
      <c r="N1385" s="1170">
        <v>-170772.05</v>
      </c>
      <c r="O1385" s="1170">
        <v>-170772.05</v>
      </c>
      <c r="P1385" s="1170">
        <v>-170772.05</v>
      </c>
      <c r="Q1385" s="1170">
        <v>-170772.05</v>
      </c>
      <c r="R1385" s="1170">
        <v>-220942.82</v>
      </c>
      <c r="S1385" s="1170">
        <v>-220942.82</v>
      </c>
      <c r="T1385" s="1170">
        <v>-220942.82</v>
      </c>
      <c r="U1385" s="567"/>
      <c r="V1385" s="569">
        <f t="shared" si="664"/>
        <v>-179691.99750000003</v>
      </c>
      <c r="W1385" s="1100"/>
      <c r="X1385" s="1100"/>
      <c r="Y1385" s="591">
        <f t="shared" si="688"/>
        <v>0</v>
      </c>
      <c r="Z1385" s="899">
        <f t="shared" si="688"/>
        <v>0</v>
      </c>
      <c r="AA1385" s="899">
        <f t="shared" si="688"/>
        <v>0</v>
      </c>
      <c r="AB1385" s="1080">
        <f t="shared" si="675"/>
        <v>-220942.82</v>
      </c>
      <c r="AC1385" s="1079">
        <f t="shared" si="676"/>
        <v>0</v>
      </c>
      <c r="AD1385" s="899">
        <f t="shared" si="687"/>
        <v>0</v>
      </c>
      <c r="AE1385" s="903">
        <f t="shared" si="683"/>
        <v>0</v>
      </c>
      <c r="AF1385" s="1080">
        <f t="shared" si="684"/>
        <v>-220942.82</v>
      </c>
      <c r="AG1385" s="1081">
        <f t="shared" ref="AG1385:AG1448" si="689">SUM(AD1385:AF1385)</f>
        <v>-220942.82</v>
      </c>
      <c r="AH1385" s="1079">
        <f t="shared" si="669"/>
        <v>0</v>
      </c>
      <c r="AI1385" s="901">
        <f t="shared" ref="AI1385:AK1404" si="690">IF($D1385=AI$5,$V1385,0)</f>
        <v>0</v>
      </c>
      <c r="AJ1385" s="899">
        <f t="shared" si="690"/>
        <v>0</v>
      </c>
      <c r="AK1385" s="899">
        <f t="shared" si="690"/>
        <v>0</v>
      </c>
      <c r="AL1385" s="1080">
        <f t="shared" si="677"/>
        <v>-179691.99750000003</v>
      </c>
      <c r="AM1385" s="1079">
        <f t="shared" si="678"/>
        <v>0</v>
      </c>
      <c r="AN1385" s="899">
        <f t="shared" si="679"/>
        <v>0</v>
      </c>
      <c r="AO1385" s="899">
        <f t="shared" si="680"/>
        <v>0</v>
      </c>
      <c r="AP1385" s="899">
        <f t="shared" si="682"/>
        <v>-179691.99750000003</v>
      </c>
      <c r="AQ1385" s="1081">
        <f t="shared" si="668"/>
        <v>-179691.99750000003</v>
      </c>
      <c r="AR1385" s="1079">
        <f t="shared" si="673"/>
        <v>0</v>
      </c>
      <c r="AS1385" s="153"/>
      <c r="AT1385" s="1082"/>
      <c r="AU1385" s="1126"/>
      <c r="AV1385" s="1083" t="str">
        <f t="shared" si="681"/>
        <v>CA</v>
      </c>
      <c r="AW1385" s="1083" t="str">
        <f t="shared" si="681"/>
        <v>CL</v>
      </c>
      <c r="AX1385" s="1083" t="str">
        <f t="shared" si="681"/>
        <v>AIC</v>
      </c>
      <c r="AY1385" s="1083" t="str">
        <f t="shared" si="671"/>
        <v>ERB</v>
      </c>
      <c r="AZ1385" s="1083" t="str">
        <f t="shared" si="671"/>
        <v>GRB</v>
      </c>
      <c r="BA1385" s="1083" t="str">
        <f t="shared" si="671"/>
        <v>Non-Op</v>
      </c>
      <c r="BC1385" s="623"/>
      <c r="BD1385" s="623"/>
      <c r="BF1385" s="623"/>
      <c r="BG1385" s="623"/>
      <c r="BH1385" s="623"/>
      <c r="BI1385" s="623"/>
      <c r="BJ1385" s="623"/>
      <c r="BK1385" s="623"/>
      <c r="BL1385" s="623"/>
      <c r="BN1385" s="634"/>
    </row>
    <row r="1386" spans="1:66" s="638" customFormat="1" ht="12" customHeight="1">
      <c r="A1386" s="676">
        <v>24201121</v>
      </c>
      <c r="B1386" s="635" t="s">
        <v>4566</v>
      </c>
      <c r="C1386" s="634" t="s">
        <v>2549</v>
      </c>
      <c r="D1386" s="635" t="s">
        <v>1384</v>
      </c>
      <c r="E1386" s="635"/>
      <c r="F1386" s="683">
        <v>43390</v>
      </c>
      <c r="G1386" s="635"/>
      <c r="H1386" s="1170">
        <v>-44914.73</v>
      </c>
      <c r="I1386" s="1170">
        <v>-44914.73</v>
      </c>
      <c r="J1386" s="1170">
        <v>-49818.080000000002</v>
      </c>
      <c r="K1386" s="1170">
        <v>-49818.080000000002</v>
      </c>
      <c r="L1386" s="1170">
        <v>-49818.080000000002</v>
      </c>
      <c r="M1386" s="1170">
        <v>-49818.080000000002</v>
      </c>
      <c r="N1386" s="1170">
        <v>-49818.080000000002</v>
      </c>
      <c r="O1386" s="1170">
        <v>-49818.080000000002</v>
      </c>
      <c r="P1386" s="1170">
        <v>-49818.080000000002</v>
      </c>
      <c r="Q1386" s="1170">
        <v>-49818.080000000002</v>
      </c>
      <c r="R1386" s="1170">
        <v>-69867.899999999994</v>
      </c>
      <c r="S1386" s="1170">
        <v>-69867.899999999994</v>
      </c>
      <c r="T1386" s="1170">
        <v>-69867.899999999994</v>
      </c>
      <c r="U1386" s="567"/>
      <c r="V1386" s="606">
        <f t="shared" si="664"/>
        <v>-53382.207083333342</v>
      </c>
      <c r="W1386" s="1098"/>
      <c r="X1386" s="1098"/>
      <c r="Y1386" s="591">
        <f t="shared" si="688"/>
        <v>0</v>
      </c>
      <c r="Z1386" s="899">
        <f t="shared" si="688"/>
        <v>0</v>
      </c>
      <c r="AA1386" s="899">
        <f t="shared" si="688"/>
        <v>0</v>
      </c>
      <c r="AB1386" s="1080">
        <f t="shared" si="675"/>
        <v>-69867.899999999994</v>
      </c>
      <c r="AC1386" s="1079">
        <f t="shared" si="676"/>
        <v>0</v>
      </c>
      <c r="AD1386" s="899">
        <f t="shared" si="687"/>
        <v>0</v>
      </c>
      <c r="AE1386" s="903">
        <f t="shared" si="683"/>
        <v>0</v>
      </c>
      <c r="AF1386" s="1080">
        <f t="shared" si="684"/>
        <v>-69867.899999999994</v>
      </c>
      <c r="AG1386" s="1081">
        <f t="shared" si="689"/>
        <v>-69867.899999999994</v>
      </c>
      <c r="AH1386" s="1079">
        <f t="shared" si="669"/>
        <v>0</v>
      </c>
      <c r="AI1386" s="901">
        <f t="shared" si="690"/>
        <v>0</v>
      </c>
      <c r="AJ1386" s="899">
        <f t="shared" si="690"/>
        <v>0</v>
      </c>
      <c r="AK1386" s="899">
        <f t="shared" si="690"/>
        <v>0</v>
      </c>
      <c r="AL1386" s="1080">
        <f t="shared" si="677"/>
        <v>-53382.207083333342</v>
      </c>
      <c r="AM1386" s="1079">
        <f t="shared" si="678"/>
        <v>0</v>
      </c>
      <c r="AN1386" s="899">
        <f t="shared" si="679"/>
        <v>0</v>
      </c>
      <c r="AO1386" s="899">
        <f t="shared" si="680"/>
        <v>0</v>
      </c>
      <c r="AP1386" s="899">
        <f t="shared" si="682"/>
        <v>-53382.207083333342</v>
      </c>
      <c r="AQ1386" s="1081">
        <f t="shared" ref="AQ1386" si="691">SUM(AN1386:AP1386)</f>
        <v>-53382.207083333342</v>
      </c>
      <c r="AR1386" s="1079">
        <f t="shared" si="673"/>
        <v>0</v>
      </c>
      <c r="AS1386" s="153"/>
      <c r="AT1386" s="1082"/>
      <c r="AU1386" s="1126"/>
      <c r="AV1386" s="1083" t="str">
        <f t="shared" si="681"/>
        <v>CA</v>
      </c>
      <c r="AW1386" s="1083" t="str">
        <f t="shared" si="681"/>
        <v>CL</v>
      </c>
      <c r="AX1386" s="1083" t="str">
        <f t="shared" si="681"/>
        <v>AIC</v>
      </c>
      <c r="AY1386" s="1083" t="str">
        <f t="shared" si="671"/>
        <v>ERB</v>
      </c>
      <c r="AZ1386" s="1083" t="str">
        <f t="shared" si="671"/>
        <v>GRB</v>
      </c>
      <c r="BA1386" s="1083" t="str">
        <f t="shared" si="671"/>
        <v>Non-Op</v>
      </c>
      <c r="BC1386" s="623"/>
      <c r="BD1386" s="623"/>
      <c r="BF1386" s="623"/>
      <c r="BG1386" s="623"/>
      <c r="BH1386" s="623"/>
      <c r="BI1386" s="623"/>
      <c r="BJ1386" s="623"/>
      <c r="BK1386" s="623"/>
      <c r="BL1386" s="623"/>
      <c r="BN1386" s="634"/>
    </row>
    <row r="1387" spans="1:66" s="638" customFormat="1" ht="12" customHeight="1">
      <c r="A1387" s="676">
        <v>24201131</v>
      </c>
      <c r="B1387" s="635" t="s">
        <v>4567</v>
      </c>
      <c r="C1387" s="634" t="s">
        <v>3024</v>
      </c>
      <c r="D1387" s="635" t="s">
        <v>3099</v>
      </c>
      <c r="E1387" s="635"/>
      <c r="F1387" s="683">
        <v>43602</v>
      </c>
      <c r="G1387" s="635"/>
      <c r="H1387" s="1170">
        <v>-9226950.2599999998</v>
      </c>
      <c r="I1387" s="1170">
        <v>-6948206.3399999999</v>
      </c>
      <c r="J1387" s="1170">
        <v>-4764781.8899999997</v>
      </c>
      <c r="K1387" s="1170">
        <v>-2673992.79</v>
      </c>
      <c r="L1387" s="1170">
        <v>-1043098.28</v>
      </c>
      <c r="M1387" s="1170">
        <v>-1194836.3400000001</v>
      </c>
      <c r="N1387" s="1170">
        <v>-1151788.23</v>
      </c>
      <c r="O1387" s="1170">
        <v>-1149449.8</v>
      </c>
      <c r="P1387" s="1170">
        <v>-1152179.79</v>
      </c>
      <c r="Q1387" s="1170">
        <v>-1071940.3999999999</v>
      </c>
      <c r="R1387" s="1170">
        <v>-984809.27</v>
      </c>
      <c r="S1387" s="1170">
        <v>-878913.14</v>
      </c>
      <c r="T1387" s="1170">
        <v>-764288.28</v>
      </c>
      <c r="U1387" s="567"/>
      <c r="V1387" s="606">
        <f t="shared" si="664"/>
        <v>-2334134.6283333329</v>
      </c>
      <c r="W1387" s="1098"/>
      <c r="X1387" s="1098"/>
      <c r="Y1387" s="591">
        <f t="shared" si="688"/>
        <v>0</v>
      </c>
      <c r="Z1387" s="899">
        <f t="shared" si="688"/>
        <v>-764288.28</v>
      </c>
      <c r="AA1387" s="899">
        <f t="shared" si="688"/>
        <v>0</v>
      </c>
      <c r="AB1387" s="1080">
        <f t="shared" si="675"/>
        <v>0</v>
      </c>
      <c r="AC1387" s="1079">
        <f t="shared" si="676"/>
        <v>0</v>
      </c>
      <c r="AD1387" s="899">
        <f t="shared" si="687"/>
        <v>0</v>
      </c>
      <c r="AE1387" s="903">
        <f t="shared" si="683"/>
        <v>0</v>
      </c>
      <c r="AF1387" s="1080">
        <f t="shared" si="684"/>
        <v>0</v>
      </c>
      <c r="AG1387" s="1081">
        <f t="shared" si="689"/>
        <v>0</v>
      </c>
      <c r="AH1387" s="1079">
        <f t="shared" si="669"/>
        <v>0</v>
      </c>
      <c r="AI1387" s="901">
        <f t="shared" si="690"/>
        <v>0</v>
      </c>
      <c r="AJ1387" s="899">
        <f t="shared" si="690"/>
        <v>-2334134.6283333329</v>
      </c>
      <c r="AK1387" s="899">
        <f t="shared" si="690"/>
        <v>0</v>
      </c>
      <c r="AL1387" s="1080">
        <f t="shared" si="677"/>
        <v>0</v>
      </c>
      <c r="AM1387" s="1079">
        <f t="shared" si="678"/>
        <v>0</v>
      </c>
      <c r="AN1387" s="899">
        <f t="shared" si="679"/>
        <v>0</v>
      </c>
      <c r="AO1387" s="899">
        <f t="shared" si="680"/>
        <v>0</v>
      </c>
      <c r="AP1387" s="899">
        <f t="shared" si="682"/>
        <v>0</v>
      </c>
      <c r="AQ1387" s="1081">
        <f t="shared" si="668"/>
        <v>0</v>
      </c>
      <c r="AR1387" s="1079">
        <f t="shared" si="673"/>
        <v>0</v>
      </c>
      <c r="AS1387" s="153"/>
      <c r="AT1387" s="1082"/>
      <c r="AU1387" s="1126"/>
      <c r="AV1387" s="1083" t="str">
        <f t="shared" si="681"/>
        <v>CA</v>
      </c>
      <c r="AW1387" s="1083" t="str">
        <f t="shared" si="681"/>
        <v>CL</v>
      </c>
      <c r="AX1387" s="1083" t="str">
        <f t="shared" si="681"/>
        <v>AIC</v>
      </c>
      <c r="AY1387" s="1083" t="str">
        <f t="shared" si="671"/>
        <v>ERB</v>
      </c>
      <c r="AZ1387" s="1083" t="str">
        <f t="shared" si="671"/>
        <v>GRB</v>
      </c>
      <c r="BA1387" s="1083" t="str">
        <f t="shared" si="671"/>
        <v>Non-Op</v>
      </c>
      <c r="BC1387" s="623"/>
      <c r="BD1387" s="623"/>
      <c r="BF1387" s="623"/>
      <c r="BG1387" s="623"/>
      <c r="BH1387" s="623"/>
      <c r="BI1387" s="623"/>
      <c r="BJ1387" s="623"/>
      <c r="BK1387" s="623"/>
      <c r="BL1387" s="623"/>
      <c r="BN1387" s="634"/>
    </row>
    <row r="1388" spans="1:66" s="638" customFormat="1" ht="12" customHeight="1">
      <c r="A1388" s="676">
        <v>24201132</v>
      </c>
      <c r="B1388" s="635" t="s">
        <v>4568</v>
      </c>
      <c r="C1388" s="634" t="s">
        <v>3025</v>
      </c>
      <c r="D1388" s="635" t="s">
        <v>3099</v>
      </c>
      <c r="E1388" s="635"/>
      <c r="F1388" s="683">
        <v>43602</v>
      </c>
      <c r="G1388" s="635"/>
      <c r="H1388" s="1168">
        <v>-5654199.0999999996</v>
      </c>
      <c r="I1388" s="1168">
        <v>-4249966.24</v>
      </c>
      <c r="J1388" s="1168">
        <v>-2888224.73</v>
      </c>
      <c r="K1388" s="1168">
        <v>-1643747.08</v>
      </c>
      <c r="L1388" s="1168">
        <v>-793273.07</v>
      </c>
      <c r="M1388" s="1168">
        <v>-651699.04</v>
      </c>
      <c r="N1388" s="1168">
        <v>-647390.88</v>
      </c>
      <c r="O1388" s="1168">
        <v>-646253.57999999996</v>
      </c>
      <c r="P1388" s="1168">
        <v>-646018.75</v>
      </c>
      <c r="Q1388" s="1168">
        <v>-626612.34</v>
      </c>
      <c r="R1388" s="1168">
        <v>-584452.31999999995</v>
      </c>
      <c r="S1388" s="1168">
        <v>-513520.02</v>
      </c>
      <c r="T1388" s="1168">
        <v>-427577.66</v>
      </c>
      <c r="U1388" s="567"/>
      <c r="V1388" s="606">
        <f t="shared" si="664"/>
        <v>-1411003.8691666666</v>
      </c>
      <c r="W1388" s="1098"/>
      <c r="X1388" s="1098"/>
      <c r="Y1388" s="591">
        <f t="shared" si="688"/>
        <v>0</v>
      </c>
      <c r="Z1388" s="899">
        <f t="shared" si="688"/>
        <v>-427577.66</v>
      </c>
      <c r="AA1388" s="899">
        <f t="shared" si="688"/>
        <v>0</v>
      </c>
      <c r="AB1388" s="1080">
        <f t="shared" si="675"/>
        <v>0</v>
      </c>
      <c r="AC1388" s="1079">
        <f t="shared" si="676"/>
        <v>0</v>
      </c>
      <c r="AD1388" s="899">
        <f t="shared" si="687"/>
        <v>0</v>
      </c>
      <c r="AE1388" s="903">
        <f t="shared" si="683"/>
        <v>0</v>
      </c>
      <c r="AF1388" s="1080">
        <f t="shared" si="684"/>
        <v>0</v>
      </c>
      <c r="AG1388" s="1081">
        <f t="shared" si="689"/>
        <v>0</v>
      </c>
      <c r="AH1388" s="1079">
        <f t="shared" si="669"/>
        <v>0</v>
      </c>
      <c r="AI1388" s="901">
        <f t="shared" si="690"/>
        <v>0</v>
      </c>
      <c r="AJ1388" s="899">
        <f t="shared" si="690"/>
        <v>-1411003.8691666666</v>
      </c>
      <c r="AK1388" s="899">
        <f t="shared" si="690"/>
        <v>0</v>
      </c>
      <c r="AL1388" s="1080">
        <f t="shared" si="677"/>
        <v>0</v>
      </c>
      <c r="AM1388" s="1079">
        <f t="shared" si="678"/>
        <v>0</v>
      </c>
      <c r="AN1388" s="899">
        <f t="shared" si="679"/>
        <v>0</v>
      </c>
      <c r="AO1388" s="899">
        <f t="shared" si="680"/>
        <v>0</v>
      </c>
      <c r="AP1388" s="899">
        <f t="shared" si="682"/>
        <v>0</v>
      </c>
      <c r="AQ1388" s="1081">
        <f t="shared" ref="AQ1388" si="692">SUM(AN1388:AP1388)</f>
        <v>0</v>
      </c>
      <c r="AR1388" s="1079">
        <f t="shared" si="673"/>
        <v>0</v>
      </c>
      <c r="AS1388" s="153"/>
      <c r="AT1388" s="1082" t="s">
        <v>2769</v>
      </c>
      <c r="AU1388" s="1126"/>
      <c r="AV1388" s="1083" t="str">
        <f t="shared" si="681"/>
        <v>CA</v>
      </c>
      <c r="AW1388" s="1083" t="str">
        <f t="shared" si="681"/>
        <v>CL</v>
      </c>
      <c r="AX1388" s="1083" t="str">
        <f t="shared" si="681"/>
        <v>AIC</v>
      </c>
      <c r="AY1388" s="1083" t="str">
        <f t="shared" si="671"/>
        <v>ERB</v>
      </c>
      <c r="AZ1388" s="1083" t="str">
        <f t="shared" si="671"/>
        <v>GRB</v>
      </c>
      <c r="BA1388" s="1083" t="str">
        <f t="shared" si="671"/>
        <v>Non-Op</v>
      </c>
      <c r="BC1388" s="623"/>
      <c r="BD1388" s="623"/>
      <c r="BF1388" s="623"/>
      <c r="BG1388" s="623"/>
      <c r="BH1388" s="623"/>
      <c r="BI1388" s="623"/>
      <c r="BJ1388" s="623"/>
      <c r="BK1388" s="623"/>
      <c r="BL1388" s="623"/>
      <c r="BN1388" s="634"/>
    </row>
    <row r="1389" spans="1:66" s="638" customFormat="1" ht="12" customHeight="1">
      <c r="A1389" s="676">
        <v>24201133</v>
      </c>
      <c r="B1389" s="635" t="s">
        <v>4569</v>
      </c>
      <c r="C1389" s="634" t="s">
        <v>3026</v>
      </c>
      <c r="D1389" s="635" t="s">
        <v>3099</v>
      </c>
      <c r="E1389" s="635"/>
      <c r="F1389" s="683">
        <v>43799</v>
      </c>
      <c r="G1389" s="635"/>
      <c r="H1389" s="1171">
        <v>-55800</v>
      </c>
      <c r="I1389" s="1171">
        <v>-55800</v>
      </c>
      <c r="J1389" s="1171">
        <v>-55800</v>
      </c>
      <c r="K1389" s="1171">
        <v>-55800</v>
      </c>
      <c r="L1389" s="1171">
        <v>-55800</v>
      </c>
      <c r="M1389" s="1171">
        <v>-55800</v>
      </c>
      <c r="N1389" s="1171">
        <v>-55800</v>
      </c>
      <c r="O1389" s="1171">
        <v>-27900</v>
      </c>
      <c r="P1389" s="1171">
        <v>-27900</v>
      </c>
      <c r="Q1389" s="1171">
        <v>-27900</v>
      </c>
      <c r="R1389" s="1171">
        <v>-27900</v>
      </c>
      <c r="S1389" s="1171">
        <v>-27900</v>
      </c>
      <c r="T1389" s="1171">
        <v>0</v>
      </c>
      <c r="U1389" s="567"/>
      <c r="V1389" s="606">
        <f t="shared" si="664"/>
        <v>-41850</v>
      </c>
      <c r="W1389" s="1098"/>
      <c r="X1389" s="1098"/>
      <c r="Y1389" s="591">
        <f t="shared" si="688"/>
        <v>0</v>
      </c>
      <c r="Z1389" s="899">
        <f t="shared" si="688"/>
        <v>0</v>
      </c>
      <c r="AA1389" s="899">
        <f t="shared" si="688"/>
        <v>0</v>
      </c>
      <c r="AB1389" s="1080">
        <f t="shared" si="675"/>
        <v>0</v>
      </c>
      <c r="AC1389" s="1079">
        <f t="shared" si="676"/>
        <v>0</v>
      </c>
      <c r="AD1389" s="899">
        <f t="shared" si="687"/>
        <v>0</v>
      </c>
      <c r="AE1389" s="903">
        <f t="shared" si="683"/>
        <v>0</v>
      </c>
      <c r="AF1389" s="1080">
        <f t="shared" si="684"/>
        <v>0</v>
      </c>
      <c r="AG1389" s="1081">
        <f t="shared" si="689"/>
        <v>0</v>
      </c>
      <c r="AH1389" s="1079">
        <f t="shared" si="669"/>
        <v>0</v>
      </c>
      <c r="AI1389" s="901">
        <f t="shared" si="690"/>
        <v>0</v>
      </c>
      <c r="AJ1389" s="899">
        <f t="shared" si="690"/>
        <v>-41850</v>
      </c>
      <c r="AK1389" s="899">
        <f t="shared" si="690"/>
        <v>0</v>
      </c>
      <c r="AL1389" s="1080">
        <f t="shared" si="677"/>
        <v>0</v>
      </c>
      <c r="AM1389" s="1079">
        <f t="shared" si="678"/>
        <v>0</v>
      </c>
      <c r="AN1389" s="899">
        <f t="shared" si="679"/>
        <v>0</v>
      </c>
      <c r="AO1389" s="899">
        <f t="shared" si="680"/>
        <v>0</v>
      </c>
      <c r="AP1389" s="899">
        <f t="shared" si="682"/>
        <v>0</v>
      </c>
      <c r="AQ1389" s="1081">
        <f t="shared" ref="AQ1389" si="693">SUM(AN1389:AP1389)</f>
        <v>0</v>
      </c>
      <c r="AR1389" s="1079">
        <f t="shared" si="673"/>
        <v>0</v>
      </c>
      <c r="AS1389" s="153"/>
      <c r="AT1389" s="1082" t="s">
        <v>2769</v>
      </c>
      <c r="AU1389" s="1126"/>
      <c r="AV1389" s="1083" t="str">
        <f t="shared" si="681"/>
        <v>CA</v>
      </c>
      <c r="AW1389" s="1083" t="str">
        <f t="shared" si="681"/>
        <v>CL</v>
      </c>
      <c r="AX1389" s="1083" t="str">
        <f t="shared" si="681"/>
        <v>AIC</v>
      </c>
      <c r="AY1389" s="1083" t="str">
        <f t="shared" si="671"/>
        <v>ERB</v>
      </c>
      <c r="AZ1389" s="1083" t="str">
        <f t="shared" si="671"/>
        <v>GRB</v>
      </c>
      <c r="BA1389" s="1083" t="str">
        <f t="shared" si="671"/>
        <v>Non-Op</v>
      </c>
      <c r="BC1389" s="623"/>
      <c r="BD1389" s="623"/>
      <c r="BF1389" s="623"/>
      <c r="BG1389" s="623"/>
      <c r="BH1389" s="623"/>
      <c r="BI1389" s="623"/>
      <c r="BJ1389" s="623"/>
      <c r="BK1389" s="623"/>
      <c r="BL1389" s="623"/>
      <c r="BN1389" s="634"/>
    </row>
    <row r="1390" spans="1:66" s="638" customFormat="1" ht="12" customHeight="1">
      <c r="A1390" s="651">
        <v>24300013</v>
      </c>
      <c r="B1390" s="660" t="s">
        <v>4570</v>
      </c>
      <c r="C1390" s="696" t="s">
        <v>2550</v>
      </c>
      <c r="D1390" s="640" t="s">
        <v>1384</v>
      </c>
      <c r="E1390" s="640"/>
      <c r="F1390" s="639"/>
      <c r="G1390" s="640"/>
      <c r="H1390" s="1168">
        <v>0</v>
      </c>
      <c r="I1390" s="1168">
        <v>0</v>
      </c>
      <c r="J1390" s="1168">
        <v>0</v>
      </c>
      <c r="K1390" s="1168">
        <v>0</v>
      </c>
      <c r="L1390" s="1168">
        <v>0</v>
      </c>
      <c r="M1390" s="1168">
        <v>0</v>
      </c>
      <c r="N1390" s="1168">
        <v>0</v>
      </c>
      <c r="O1390" s="1168">
        <v>0</v>
      </c>
      <c r="P1390" s="1168">
        <v>0</v>
      </c>
      <c r="Q1390" s="1168">
        <v>0</v>
      </c>
      <c r="R1390" s="1168">
        <v>0</v>
      </c>
      <c r="S1390" s="1168">
        <v>0</v>
      </c>
      <c r="T1390" s="1168">
        <v>0</v>
      </c>
      <c r="U1390" s="606"/>
      <c r="V1390" s="567">
        <f t="shared" ref="V1390:V1453" si="694">(H1390+T1390+SUM(I1390:S1390)*2)/24</f>
        <v>0</v>
      </c>
      <c r="W1390" s="1084"/>
      <c r="X1390" s="1084"/>
      <c r="Y1390" s="591">
        <f t="shared" ref="Y1390:AA1409" si="695">IF($D1390=Y$5,$T1390,0)</f>
        <v>0</v>
      </c>
      <c r="Z1390" s="899">
        <f t="shared" si="695"/>
        <v>0</v>
      </c>
      <c r="AA1390" s="899">
        <f t="shared" si="695"/>
        <v>0</v>
      </c>
      <c r="AB1390" s="1080">
        <f t="shared" si="675"/>
        <v>0</v>
      </c>
      <c r="AC1390" s="1079">
        <f t="shared" si="676"/>
        <v>0</v>
      </c>
      <c r="AD1390" s="899">
        <f t="shared" si="687"/>
        <v>0</v>
      </c>
      <c r="AE1390" s="903">
        <f t="shared" si="683"/>
        <v>0</v>
      </c>
      <c r="AF1390" s="1080">
        <f t="shared" si="684"/>
        <v>0</v>
      </c>
      <c r="AG1390" s="1081">
        <f t="shared" si="689"/>
        <v>0</v>
      </c>
      <c r="AH1390" s="1079">
        <f t="shared" si="669"/>
        <v>0</v>
      </c>
      <c r="AI1390" s="901">
        <f t="shared" si="690"/>
        <v>0</v>
      </c>
      <c r="AJ1390" s="899">
        <f t="shared" si="690"/>
        <v>0</v>
      </c>
      <c r="AK1390" s="899">
        <f t="shared" si="690"/>
        <v>0</v>
      </c>
      <c r="AL1390" s="1080">
        <f t="shared" si="677"/>
        <v>0</v>
      </c>
      <c r="AM1390" s="1079">
        <f t="shared" si="678"/>
        <v>0</v>
      </c>
      <c r="AN1390" s="899">
        <f t="shared" si="679"/>
        <v>0</v>
      </c>
      <c r="AO1390" s="899">
        <f t="shared" si="680"/>
        <v>0</v>
      </c>
      <c r="AP1390" s="899">
        <f t="shared" si="682"/>
        <v>0</v>
      </c>
      <c r="AQ1390" s="1081">
        <f t="shared" si="668"/>
        <v>0</v>
      </c>
      <c r="AR1390" s="1079">
        <f t="shared" si="673"/>
        <v>0</v>
      </c>
      <c r="AS1390" s="153"/>
      <c r="AT1390" s="1082" t="s">
        <v>2778</v>
      </c>
      <c r="AU1390" s="1126"/>
      <c r="AV1390" s="1083" t="str">
        <f t="shared" si="681"/>
        <v>CA</v>
      </c>
      <c r="AW1390" s="1083" t="str">
        <f t="shared" si="681"/>
        <v>CL</v>
      </c>
      <c r="AX1390" s="1083" t="str">
        <f t="shared" si="681"/>
        <v>AIC</v>
      </c>
      <c r="AY1390" s="1083" t="str">
        <f t="shared" si="671"/>
        <v>ERB</v>
      </c>
      <c r="AZ1390" s="1083" t="str">
        <f t="shared" si="671"/>
        <v>GRB</v>
      </c>
      <c r="BA1390" s="1083" t="str">
        <f t="shared" si="671"/>
        <v>Non-Op</v>
      </c>
      <c r="BC1390" s="623"/>
      <c r="BD1390" s="623"/>
      <c r="BF1390" s="623"/>
      <c r="BG1390" s="623"/>
      <c r="BH1390" s="623"/>
      <c r="BI1390" s="623"/>
      <c r="BJ1390" s="623"/>
      <c r="BK1390" s="623"/>
      <c r="BL1390" s="623"/>
      <c r="BN1390" s="634"/>
    </row>
    <row r="1391" spans="1:66" s="638" customFormat="1" ht="12" customHeight="1">
      <c r="A1391" s="676">
        <v>24300023</v>
      </c>
      <c r="B1391" s="635" t="s">
        <v>4571</v>
      </c>
      <c r="C1391" s="634" t="s">
        <v>2551</v>
      </c>
      <c r="D1391" s="635" t="s">
        <v>1384</v>
      </c>
      <c r="E1391" s="635"/>
      <c r="F1391" s="683">
        <v>42751</v>
      </c>
      <c r="G1391" s="635"/>
      <c r="H1391" s="1168">
        <v>-669147.66</v>
      </c>
      <c r="I1391" s="1168">
        <v>-665180.56999999995</v>
      </c>
      <c r="J1391" s="1168">
        <v>-661216.54</v>
      </c>
      <c r="K1391" s="1168">
        <v>-657255.71</v>
      </c>
      <c r="L1391" s="1168">
        <v>-653296.57999999996</v>
      </c>
      <c r="M1391" s="1168">
        <v>-639387.99</v>
      </c>
      <c r="N1391" s="1168">
        <v>-616072.56999999995</v>
      </c>
      <c r="O1391" s="1168">
        <v>-592712.02</v>
      </c>
      <c r="P1391" s="1168">
        <v>-569307.56999999995</v>
      </c>
      <c r="Q1391" s="1168">
        <v>-545859.03</v>
      </c>
      <c r="R1391" s="1168">
        <v>-522365.41</v>
      </c>
      <c r="S1391" s="1168">
        <v>-498827.47</v>
      </c>
      <c r="T1391" s="1168">
        <v>-475245.49</v>
      </c>
      <c r="U1391" s="567"/>
      <c r="V1391" s="569">
        <f t="shared" si="694"/>
        <v>-599473.16958333331</v>
      </c>
      <c r="W1391" s="1090"/>
      <c r="X1391" s="1090"/>
      <c r="Y1391" s="591">
        <f t="shared" si="695"/>
        <v>0</v>
      </c>
      <c r="Z1391" s="899">
        <f t="shared" si="695"/>
        <v>0</v>
      </c>
      <c r="AA1391" s="899">
        <f t="shared" si="695"/>
        <v>0</v>
      </c>
      <c r="AB1391" s="1080">
        <f t="shared" si="675"/>
        <v>-475245.49</v>
      </c>
      <c r="AC1391" s="1079">
        <f t="shared" si="676"/>
        <v>0</v>
      </c>
      <c r="AD1391" s="899">
        <f t="shared" si="687"/>
        <v>0</v>
      </c>
      <c r="AE1391" s="903">
        <f t="shared" si="683"/>
        <v>0</v>
      </c>
      <c r="AF1391" s="1080">
        <f t="shared" si="684"/>
        <v>-475245.49</v>
      </c>
      <c r="AG1391" s="1081">
        <f t="shared" si="689"/>
        <v>-475245.49</v>
      </c>
      <c r="AH1391" s="1079">
        <f t="shared" si="669"/>
        <v>0</v>
      </c>
      <c r="AI1391" s="901">
        <f t="shared" si="690"/>
        <v>0</v>
      </c>
      <c r="AJ1391" s="899">
        <f t="shared" si="690"/>
        <v>0</v>
      </c>
      <c r="AK1391" s="899">
        <f t="shared" si="690"/>
        <v>0</v>
      </c>
      <c r="AL1391" s="1080">
        <f t="shared" si="677"/>
        <v>-599473.16958333331</v>
      </c>
      <c r="AM1391" s="1079">
        <f t="shared" si="678"/>
        <v>0</v>
      </c>
      <c r="AN1391" s="899">
        <f t="shared" si="679"/>
        <v>0</v>
      </c>
      <c r="AO1391" s="899">
        <f t="shared" si="680"/>
        <v>0</v>
      </c>
      <c r="AP1391" s="899">
        <f t="shared" si="682"/>
        <v>-599473.16958333331</v>
      </c>
      <c r="AQ1391" s="1081">
        <f t="shared" si="668"/>
        <v>-599473.16958333331</v>
      </c>
      <c r="AR1391" s="1079">
        <f t="shared" si="673"/>
        <v>0</v>
      </c>
      <c r="AS1391" s="153"/>
      <c r="AT1391" s="1082" t="s">
        <v>2777</v>
      </c>
      <c r="AU1391" s="1126"/>
      <c r="AV1391" s="1083" t="str">
        <f t="shared" si="681"/>
        <v>CA</v>
      </c>
      <c r="AW1391" s="1083" t="str">
        <f t="shared" si="681"/>
        <v>CL</v>
      </c>
      <c r="AX1391" s="1083" t="str">
        <f t="shared" si="681"/>
        <v>AIC</v>
      </c>
      <c r="AY1391" s="1083" t="str">
        <f t="shared" si="671"/>
        <v>ERB</v>
      </c>
      <c r="AZ1391" s="1083" t="str">
        <f t="shared" si="671"/>
        <v>GRB</v>
      </c>
      <c r="BA1391" s="1083" t="str">
        <f t="shared" si="671"/>
        <v>Non-Op</v>
      </c>
      <c r="BC1391" s="623"/>
      <c r="BD1391" s="623"/>
      <c r="BF1391" s="623"/>
      <c r="BG1391" s="623"/>
      <c r="BH1391" s="623"/>
      <c r="BI1391" s="623"/>
      <c r="BJ1391" s="623"/>
      <c r="BK1391" s="623"/>
      <c r="BL1391" s="623"/>
      <c r="BN1391" s="634"/>
    </row>
    <row r="1392" spans="1:66" s="638" customFormat="1" ht="12" customHeight="1">
      <c r="A1392" s="643">
        <v>24400001</v>
      </c>
      <c r="B1392" s="644" t="s">
        <v>4572</v>
      </c>
      <c r="C1392" s="634" t="s">
        <v>2552</v>
      </c>
      <c r="D1392" s="635" t="s">
        <v>1384</v>
      </c>
      <c r="E1392" s="635"/>
      <c r="F1392" s="634"/>
      <c r="G1392" s="635"/>
      <c r="H1392" s="1168">
        <v>-9273378.8300000001</v>
      </c>
      <c r="I1392" s="1168">
        <v>-44188603.990000002</v>
      </c>
      <c r="J1392" s="1168">
        <v>-40864960.380000003</v>
      </c>
      <c r="K1392" s="1168">
        <v>-31369964.960000001</v>
      </c>
      <c r="L1392" s="1168">
        <v>-21601722.199999999</v>
      </c>
      <c r="M1392" s="1168">
        <v>-21187801.41</v>
      </c>
      <c r="N1392" s="1168">
        <v>-24079252.239999998</v>
      </c>
      <c r="O1392" s="1168">
        <v>-21404580.09</v>
      </c>
      <c r="P1392" s="1168">
        <v>-18893080.91</v>
      </c>
      <c r="Q1392" s="1168">
        <v>-18150465.640000001</v>
      </c>
      <c r="R1392" s="1168">
        <v>-22210091.239999998</v>
      </c>
      <c r="S1392" s="1168">
        <v>-20073599.030000001</v>
      </c>
      <c r="T1392" s="1168">
        <v>-23696687.329999998</v>
      </c>
      <c r="U1392" s="567"/>
      <c r="V1392" s="567">
        <f t="shared" si="694"/>
        <v>-25042429.5975</v>
      </c>
      <c r="W1392" s="1084"/>
      <c r="X1392" s="1085"/>
      <c r="Y1392" s="591">
        <f t="shared" si="695"/>
        <v>0</v>
      </c>
      <c r="Z1392" s="899">
        <f t="shared" si="695"/>
        <v>0</v>
      </c>
      <c r="AA1392" s="899">
        <f t="shared" si="695"/>
        <v>0</v>
      </c>
      <c r="AB1392" s="1080">
        <f t="shared" si="675"/>
        <v>-23696687.329999998</v>
      </c>
      <c r="AC1392" s="1079">
        <f t="shared" si="676"/>
        <v>0</v>
      </c>
      <c r="AD1392" s="899">
        <f t="shared" si="687"/>
        <v>0</v>
      </c>
      <c r="AE1392" s="903">
        <f t="shared" si="683"/>
        <v>0</v>
      </c>
      <c r="AF1392" s="1080">
        <f t="shared" si="684"/>
        <v>-23696687.329999998</v>
      </c>
      <c r="AG1392" s="1081">
        <f t="shared" si="689"/>
        <v>-23696687.329999998</v>
      </c>
      <c r="AH1392" s="1079">
        <f t="shared" si="669"/>
        <v>0</v>
      </c>
      <c r="AI1392" s="901">
        <f t="shared" si="690"/>
        <v>0</v>
      </c>
      <c r="AJ1392" s="899">
        <f t="shared" si="690"/>
        <v>0</v>
      </c>
      <c r="AK1392" s="899">
        <f t="shared" si="690"/>
        <v>0</v>
      </c>
      <c r="AL1392" s="1080">
        <f t="shared" si="677"/>
        <v>-25042429.5975</v>
      </c>
      <c r="AM1392" s="1079">
        <f t="shared" si="678"/>
        <v>0</v>
      </c>
      <c r="AN1392" s="899">
        <f t="shared" si="679"/>
        <v>0</v>
      </c>
      <c r="AO1392" s="899">
        <f t="shared" si="680"/>
        <v>0</v>
      </c>
      <c r="AP1392" s="899">
        <f t="shared" si="682"/>
        <v>-25042429.5975</v>
      </c>
      <c r="AQ1392" s="1081">
        <f t="shared" si="668"/>
        <v>-25042429.5975</v>
      </c>
      <c r="AR1392" s="1079">
        <f t="shared" si="673"/>
        <v>0</v>
      </c>
      <c r="AS1392" s="153"/>
      <c r="AT1392" s="1082" t="s">
        <v>2778</v>
      </c>
      <c r="AU1392" s="1126"/>
      <c r="AV1392" s="1083" t="str">
        <f t="shared" si="681"/>
        <v>CA</v>
      </c>
      <c r="AW1392" s="1083" t="str">
        <f t="shared" si="681"/>
        <v>CL</v>
      </c>
      <c r="AX1392" s="1083" t="str">
        <f t="shared" si="681"/>
        <v>AIC</v>
      </c>
      <c r="AY1392" s="1083" t="str">
        <f t="shared" si="671"/>
        <v>ERB</v>
      </c>
      <c r="AZ1392" s="1083" t="str">
        <f t="shared" si="671"/>
        <v>GRB</v>
      </c>
      <c r="BA1392" s="1083" t="str">
        <f t="shared" si="671"/>
        <v>Non-Op</v>
      </c>
      <c r="BC1392" s="623"/>
      <c r="BD1392" s="623"/>
      <c r="BF1392" s="623"/>
      <c r="BG1392" s="623"/>
      <c r="BH1392" s="623"/>
      <c r="BI1392" s="623"/>
      <c r="BJ1392" s="623"/>
      <c r="BK1392" s="623"/>
      <c r="BL1392" s="623"/>
      <c r="BN1392" s="634"/>
    </row>
    <row r="1393" spans="1:66" s="638" customFormat="1" ht="12" customHeight="1">
      <c r="A1393" s="643">
        <v>24400002</v>
      </c>
      <c r="B1393" s="644" t="s">
        <v>4573</v>
      </c>
      <c r="C1393" s="634" t="s">
        <v>2553</v>
      </c>
      <c r="D1393" s="635" t="s">
        <v>1384</v>
      </c>
      <c r="E1393" s="635"/>
      <c r="F1393" s="634"/>
      <c r="G1393" s="635"/>
      <c r="H1393" s="1168">
        <v>-4155232.63</v>
      </c>
      <c r="I1393" s="1168">
        <v>-17963007.370000001</v>
      </c>
      <c r="J1393" s="1168">
        <v>-18819781.66</v>
      </c>
      <c r="K1393" s="1168">
        <v>-10338820.84</v>
      </c>
      <c r="L1393" s="1168">
        <v>-4403165.7699999996</v>
      </c>
      <c r="M1393" s="1168">
        <v>-4146072.92</v>
      </c>
      <c r="N1393" s="1168">
        <v>-5689581.3099999996</v>
      </c>
      <c r="O1393" s="1168">
        <v>-4040786.81</v>
      </c>
      <c r="P1393" s="1168">
        <v>-7006119.6299999999</v>
      </c>
      <c r="Q1393" s="1168">
        <v>-6995598.9900000002</v>
      </c>
      <c r="R1393" s="1168">
        <v>-9276486.4100000001</v>
      </c>
      <c r="S1393" s="1168">
        <v>-7599385.8899999997</v>
      </c>
      <c r="T1393" s="1168">
        <v>-7743640.7699999996</v>
      </c>
      <c r="U1393" s="567"/>
      <c r="V1393" s="567">
        <f t="shared" si="694"/>
        <v>-8519020.3583333325</v>
      </c>
      <c r="W1393" s="1084"/>
      <c r="X1393" s="1085"/>
      <c r="Y1393" s="591">
        <f t="shared" si="695"/>
        <v>0</v>
      </c>
      <c r="Z1393" s="899">
        <f t="shared" si="695"/>
        <v>0</v>
      </c>
      <c r="AA1393" s="899">
        <f t="shared" si="695"/>
        <v>0</v>
      </c>
      <c r="AB1393" s="1080">
        <f t="shared" si="675"/>
        <v>-7743640.7699999996</v>
      </c>
      <c r="AC1393" s="1079">
        <f t="shared" si="676"/>
        <v>0</v>
      </c>
      <c r="AD1393" s="899">
        <f t="shared" si="687"/>
        <v>0</v>
      </c>
      <c r="AE1393" s="903">
        <f t="shared" si="683"/>
        <v>0</v>
      </c>
      <c r="AF1393" s="1080">
        <f t="shared" si="684"/>
        <v>-7743640.7699999996</v>
      </c>
      <c r="AG1393" s="1081">
        <f t="shared" si="689"/>
        <v>-7743640.7699999996</v>
      </c>
      <c r="AH1393" s="1079">
        <f t="shared" si="669"/>
        <v>0</v>
      </c>
      <c r="AI1393" s="901">
        <f t="shared" si="690"/>
        <v>0</v>
      </c>
      <c r="AJ1393" s="899">
        <f t="shared" si="690"/>
        <v>0</v>
      </c>
      <c r="AK1393" s="899">
        <f t="shared" si="690"/>
        <v>0</v>
      </c>
      <c r="AL1393" s="1080">
        <f t="shared" si="677"/>
        <v>-8519020.3583333325</v>
      </c>
      <c r="AM1393" s="1079">
        <f t="shared" si="678"/>
        <v>0</v>
      </c>
      <c r="AN1393" s="899">
        <f t="shared" si="679"/>
        <v>0</v>
      </c>
      <c r="AO1393" s="899">
        <f t="shared" si="680"/>
        <v>0</v>
      </c>
      <c r="AP1393" s="899">
        <f t="shared" si="682"/>
        <v>-8519020.3583333325</v>
      </c>
      <c r="AQ1393" s="1081">
        <f t="shared" si="668"/>
        <v>-8519020.3583333325</v>
      </c>
      <c r="AR1393" s="1079">
        <f t="shared" si="673"/>
        <v>0</v>
      </c>
      <c r="AS1393" s="153"/>
      <c r="AT1393" s="1082" t="s">
        <v>2777</v>
      </c>
      <c r="AU1393" s="1126"/>
      <c r="AV1393" s="1083" t="str">
        <f t="shared" si="681"/>
        <v>CA</v>
      </c>
      <c r="AW1393" s="1083" t="str">
        <f t="shared" si="681"/>
        <v>CL</v>
      </c>
      <c r="AX1393" s="1083" t="str">
        <f t="shared" si="681"/>
        <v>AIC</v>
      </c>
      <c r="AY1393" s="1083" t="str">
        <f t="shared" si="671"/>
        <v>ERB</v>
      </c>
      <c r="AZ1393" s="1083" t="str">
        <f t="shared" si="671"/>
        <v>GRB</v>
      </c>
      <c r="BA1393" s="1083" t="str">
        <f t="shared" si="671"/>
        <v>Non-Op</v>
      </c>
      <c r="BC1393" s="623"/>
      <c r="BD1393" s="623"/>
      <c r="BF1393" s="623"/>
      <c r="BG1393" s="623"/>
      <c r="BH1393" s="623"/>
      <c r="BI1393" s="623"/>
      <c r="BJ1393" s="623"/>
      <c r="BK1393" s="623"/>
      <c r="BL1393" s="623"/>
      <c r="BN1393" s="634"/>
    </row>
    <row r="1394" spans="1:66" s="638" customFormat="1" ht="12" customHeight="1">
      <c r="A1394" s="643">
        <v>24400011</v>
      </c>
      <c r="B1394" s="644" t="s">
        <v>4574</v>
      </c>
      <c r="C1394" s="634" t="s">
        <v>2554</v>
      </c>
      <c r="D1394" s="635" t="s">
        <v>1384</v>
      </c>
      <c r="E1394" s="635"/>
      <c r="F1394" s="634"/>
      <c r="G1394" s="635"/>
      <c r="H1394" s="1168">
        <v>-8230925.4299999997</v>
      </c>
      <c r="I1394" s="1168">
        <v>-12645225.41</v>
      </c>
      <c r="J1394" s="1168">
        <v>-14074858.619999999</v>
      </c>
      <c r="K1394" s="1168">
        <v>-25769704.120000001</v>
      </c>
      <c r="L1394" s="1168">
        <v>-23164621.050000001</v>
      </c>
      <c r="M1394" s="1168">
        <v>-23964444.190000001</v>
      </c>
      <c r="N1394" s="1168">
        <v>-30158857.780000001</v>
      </c>
      <c r="O1394" s="1168">
        <v>-26794714.010000002</v>
      </c>
      <c r="P1394" s="1168">
        <v>-19905364.399999999</v>
      </c>
      <c r="Q1394" s="1168">
        <v>-24733551.710000001</v>
      </c>
      <c r="R1394" s="1168">
        <v>-21679433</v>
      </c>
      <c r="S1394" s="1168">
        <v>-24165011.260000002</v>
      </c>
      <c r="T1394" s="1168">
        <v>-23225376.59</v>
      </c>
      <c r="U1394" s="567"/>
      <c r="V1394" s="567">
        <f t="shared" si="694"/>
        <v>-21898661.379999999</v>
      </c>
      <c r="W1394" s="1084"/>
      <c r="X1394" s="1085"/>
      <c r="Y1394" s="591">
        <f t="shared" si="695"/>
        <v>0</v>
      </c>
      <c r="Z1394" s="899">
        <f t="shared" si="695"/>
        <v>0</v>
      </c>
      <c r="AA1394" s="899">
        <f t="shared" si="695"/>
        <v>0</v>
      </c>
      <c r="AB1394" s="1080">
        <f t="shared" si="675"/>
        <v>-23225376.59</v>
      </c>
      <c r="AC1394" s="1079">
        <f t="shared" si="676"/>
        <v>0</v>
      </c>
      <c r="AD1394" s="899">
        <f t="shared" si="687"/>
        <v>0</v>
      </c>
      <c r="AE1394" s="903">
        <f t="shared" si="683"/>
        <v>0</v>
      </c>
      <c r="AF1394" s="1080">
        <f t="shared" si="684"/>
        <v>-23225376.59</v>
      </c>
      <c r="AG1394" s="1081">
        <f t="shared" si="689"/>
        <v>-23225376.59</v>
      </c>
      <c r="AH1394" s="1079">
        <f t="shared" si="669"/>
        <v>0</v>
      </c>
      <c r="AI1394" s="901">
        <f t="shared" si="690"/>
        <v>0</v>
      </c>
      <c r="AJ1394" s="899">
        <f t="shared" si="690"/>
        <v>0</v>
      </c>
      <c r="AK1394" s="899">
        <f t="shared" si="690"/>
        <v>0</v>
      </c>
      <c r="AL1394" s="1080">
        <f t="shared" si="677"/>
        <v>-21898661.379999999</v>
      </c>
      <c r="AM1394" s="1079">
        <f t="shared" si="678"/>
        <v>0</v>
      </c>
      <c r="AN1394" s="899">
        <f t="shared" si="679"/>
        <v>0</v>
      </c>
      <c r="AO1394" s="899">
        <f t="shared" si="680"/>
        <v>0</v>
      </c>
      <c r="AP1394" s="899">
        <f t="shared" si="682"/>
        <v>-21898661.379999999</v>
      </c>
      <c r="AQ1394" s="1081">
        <f t="shared" si="668"/>
        <v>-21898661.379999999</v>
      </c>
      <c r="AR1394" s="1079">
        <f t="shared" si="673"/>
        <v>0</v>
      </c>
      <c r="AS1394" s="153"/>
      <c r="AT1394" s="1082"/>
      <c r="AU1394" s="1126"/>
      <c r="AV1394" s="1083" t="str">
        <f t="shared" si="681"/>
        <v>CA</v>
      </c>
      <c r="AW1394" s="1083" t="str">
        <f t="shared" si="681"/>
        <v>CL</v>
      </c>
      <c r="AX1394" s="1083" t="str">
        <f t="shared" si="681"/>
        <v>AIC</v>
      </c>
      <c r="AY1394" s="1083" t="str">
        <f t="shared" si="671"/>
        <v>ERB</v>
      </c>
      <c r="AZ1394" s="1083" t="str">
        <f t="shared" si="671"/>
        <v>GRB</v>
      </c>
      <c r="BA1394" s="1083" t="str">
        <f t="shared" si="671"/>
        <v>Non-Op</v>
      </c>
      <c r="BC1394" s="623"/>
      <c r="BD1394" s="623"/>
      <c r="BF1394" s="623"/>
      <c r="BG1394" s="623"/>
      <c r="BH1394" s="623"/>
      <c r="BI1394" s="623"/>
      <c r="BJ1394" s="623"/>
      <c r="BK1394" s="623"/>
      <c r="BL1394" s="623"/>
      <c r="BN1394" s="634"/>
    </row>
    <row r="1395" spans="1:66" s="638" customFormat="1" ht="12" customHeight="1">
      <c r="A1395" s="643">
        <v>24400012</v>
      </c>
      <c r="B1395" s="644" t="s">
        <v>4575</v>
      </c>
      <c r="C1395" s="634" t="s">
        <v>2555</v>
      </c>
      <c r="D1395" s="635" t="s">
        <v>1384</v>
      </c>
      <c r="E1395" s="635"/>
      <c r="F1395" s="634"/>
      <c r="G1395" s="635"/>
      <c r="H1395" s="1168">
        <v>-4461725.96</v>
      </c>
      <c r="I1395" s="1168">
        <v>-6589890.8300000001</v>
      </c>
      <c r="J1395" s="1168">
        <v>-6975125.1399999997</v>
      </c>
      <c r="K1395" s="1168">
        <v>-3735945.18</v>
      </c>
      <c r="L1395" s="1168">
        <v>-3419836.54</v>
      </c>
      <c r="M1395" s="1168">
        <v>-3681330.11</v>
      </c>
      <c r="N1395" s="1168">
        <v>-4012752.01</v>
      </c>
      <c r="O1395" s="1168">
        <v>-3388661.79</v>
      </c>
      <c r="P1395" s="1168">
        <v>-3244474.75</v>
      </c>
      <c r="Q1395" s="1168">
        <v>-3655337.88</v>
      </c>
      <c r="R1395" s="1168">
        <v>-4474086.4000000004</v>
      </c>
      <c r="S1395" s="1168">
        <v>-5920984.46</v>
      </c>
      <c r="T1395" s="1168">
        <v>-6608337.1299999999</v>
      </c>
      <c r="U1395" s="567"/>
      <c r="V1395" s="567">
        <f t="shared" si="694"/>
        <v>-4552788.0529166665</v>
      </c>
      <c r="W1395" s="1084"/>
      <c r="X1395" s="1085"/>
      <c r="Y1395" s="591">
        <f t="shared" si="695"/>
        <v>0</v>
      </c>
      <c r="Z1395" s="899">
        <f t="shared" si="695"/>
        <v>0</v>
      </c>
      <c r="AA1395" s="899">
        <f t="shared" si="695"/>
        <v>0</v>
      </c>
      <c r="AB1395" s="1080">
        <f t="shared" si="675"/>
        <v>-6608337.1299999999</v>
      </c>
      <c r="AC1395" s="1079">
        <f t="shared" si="676"/>
        <v>0</v>
      </c>
      <c r="AD1395" s="899">
        <f t="shared" si="687"/>
        <v>0</v>
      </c>
      <c r="AE1395" s="903">
        <f t="shared" si="683"/>
        <v>0</v>
      </c>
      <c r="AF1395" s="1080">
        <f t="shared" si="684"/>
        <v>-6608337.1299999999</v>
      </c>
      <c r="AG1395" s="1081">
        <f t="shared" si="689"/>
        <v>-6608337.1299999999</v>
      </c>
      <c r="AH1395" s="1079">
        <f t="shared" si="669"/>
        <v>0</v>
      </c>
      <c r="AI1395" s="901">
        <f t="shared" si="690"/>
        <v>0</v>
      </c>
      <c r="AJ1395" s="899">
        <f t="shared" si="690"/>
        <v>0</v>
      </c>
      <c r="AK1395" s="899">
        <f t="shared" si="690"/>
        <v>0</v>
      </c>
      <c r="AL1395" s="1080">
        <f t="shared" si="677"/>
        <v>-4552788.0529166665</v>
      </c>
      <c r="AM1395" s="1079">
        <f t="shared" si="678"/>
        <v>0</v>
      </c>
      <c r="AN1395" s="899">
        <f t="shared" si="679"/>
        <v>0</v>
      </c>
      <c r="AO1395" s="899">
        <f t="shared" si="680"/>
        <v>0</v>
      </c>
      <c r="AP1395" s="899">
        <f t="shared" si="682"/>
        <v>-4552788.0529166665</v>
      </c>
      <c r="AQ1395" s="1081">
        <f t="shared" si="668"/>
        <v>-4552788.0529166665</v>
      </c>
      <c r="AR1395" s="1079">
        <f t="shared" si="673"/>
        <v>0</v>
      </c>
      <c r="AS1395" s="153"/>
      <c r="AT1395" s="1082"/>
      <c r="AU1395" s="1126"/>
      <c r="AV1395" s="1083" t="str">
        <f t="shared" si="681"/>
        <v>CA</v>
      </c>
      <c r="AW1395" s="1083" t="str">
        <f t="shared" si="681"/>
        <v>CL</v>
      </c>
      <c r="AX1395" s="1083" t="str">
        <f t="shared" si="681"/>
        <v>AIC</v>
      </c>
      <c r="AY1395" s="1083" t="str">
        <f t="shared" si="671"/>
        <v>ERB</v>
      </c>
      <c r="AZ1395" s="1083" t="str">
        <f t="shared" si="671"/>
        <v>GRB</v>
      </c>
      <c r="BA1395" s="1083" t="str">
        <f t="shared" si="671"/>
        <v>Non-Op</v>
      </c>
      <c r="BC1395" s="623"/>
      <c r="BD1395" s="623"/>
      <c r="BF1395" s="623"/>
      <c r="BG1395" s="623"/>
      <c r="BH1395" s="623"/>
      <c r="BI1395" s="623"/>
      <c r="BJ1395" s="623"/>
      <c r="BK1395" s="623"/>
      <c r="BL1395" s="623"/>
      <c r="BN1395" s="634"/>
    </row>
    <row r="1396" spans="1:66" s="638" customFormat="1" ht="12" customHeight="1">
      <c r="A1396" s="643">
        <v>25200121</v>
      </c>
      <c r="B1396" s="644" t="s">
        <v>4576</v>
      </c>
      <c r="C1396" s="634" t="s">
        <v>2556</v>
      </c>
      <c r="D1396" s="635" t="s">
        <v>1382</v>
      </c>
      <c r="E1396" s="635"/>
      <c r="F1396" s="634"/>
      <c r="G1396" s="635"/>
      <c r="H1396" s="1168">
        <v>0</v>
      </c>
      <c r="I1396" s="1168">
        <v>0</v>
      </c>
      <c r="J1396" s="1168">
        <v>0</v>
      </c>
      <c r="K1396" s="1168">
        <v>0</v>
      </c>
      <c r="L1396" s="1168">
        <v>0</v>
      </c>
      <c r="M1396" s="1168">
        <v>0</v>
      </c>
      <c r="N1396" s="1168">
        <v>0</v>
      </c>
      <c r="O1396" s="1168">
        <v>0</v>
      </c>
      <c r="P1396" s="1168">
        <v>0</v>
      </c>
      <c r="Q1396" s="1168">
        <v>0</v>
      </c>
      <c r="R1396" s="1168">
        <v>0</v>
      </c>
      <c r="S1396" s="1168">
        <v>0</v>
      </c>
      <c r="T1396" s="1168">
        <v>0</v>
      </c>
      <c r="U1396" s="567"/>
      <c r="V1396" s="567">
        <f t="shared" si="694"/>
        <v>0</v>
      </c>
      <c r="W1396" s="1084">
        <v>30</v>
      </c>
      <c r="X1396" s="1085"/>
      <c r="Y1396" s="591">
        <f t="shared" si="695"/>
        <v>0</v>
      </c>
      <c r="Z1396" s="899">
        <f t="shared" si="695"/>
        <v>0</v>
      </c>
      <c r="AA1396" s="899">
        <f t="shared" si="695"/>
        <v>0</v>
      </c>
      <c r="AB1396" s="1080">
        <f t="shared" si="675"/>
        <v>0</v>
      </c>
      <c r="AC1396" s="1079">
        <f t="shared" si="676"/>
        <v>0</v>
      </c>
      <c r="AD1396" s="899">
        <f t="shared" si="687"/>
        <v>0</v>
      </c>
      <c r="AE1396" s="903">
        <f t="shared" si="683"/>
        <v>0</v>
      </c>
      <c r="AF1396" s="1080">
        <f t="shared" si="684"/>
        <v>0</v>
      </c>
      <c r="AG1396" s="1081">
        <f t="shared" si="689"/>
        <v>0</v>
      </c>
      <c r="AH1396" s="1079">
        <f t="shared" si="669"/>
        <v>0</v>
      </c>
      <c r="AI1396" s="901">
        <f t="shared" si="690"/>
        <v>0</v>
      </c>
      <c r="AJ1396" s="899">
        <f t="shared" si="690"/>
        <v>0</v>
      </c>
      <c r="AK1396" s="899">
        <f t="shared" si="690"/>
        <v>0</v>
      </c>
      <c r="AL1396" s="1080">
        <f t="shared" si="677"/>
        <v>0</v>
      </c>
      <c r="AM1396" s="1079">
        <f t="shared" si="678"/>
        <v>0</v>
      </c>
      <c r="AN1396" s="899">
        <f t="shared" si="679"/>
        <v>0</v>
      </c>
      <c r="AO1396" s="899">
        <f t="shared" si="680"/>
        <v>0</v>
      </c>
      <c r="AP1396" s="899">
        <f t="shared" si="682"/>
        <v>0</v>
      </c>
      <c r="AQ1396" s="1081">
        <f t="shared" si="668"/>
        <v>0</v>
      </c>
      <c r="AR1396" s="1079">
        <f t="shared" si="673"/>
        <v>0</v>
      </c>
      <c r="AS1396" s="153"/>
      <c r="AT1396" s="1082"/>
      <c r="AU1396" s="1126"/>
      <c r="AV1396" s="1083" t="str">
        <f t="shared" si="681"/>
        <v>CA</v>
      </c>
      <c r="AW1396" s="1083" t="str">
        <f t="shared" si="681"/>
        <v>CL</v>
      </c>
      <c r="AX1396" s="1083" t="str">
        <f t="shared" si="681"/>
        <v>AIC</v>
      </c>
      <c r="AY1396" s="1083" t="str">
        <f t="shared" si="671"/>
        <v>ERB</v>
      </c>
      <c r="AZ1396" s="1083" t="str">
        <f t="shared" si="671"/>
        <v>GRB</v>
      </c>
      <c r="BA1396" s="1083" t="str">
        <f t="shared" si="671"/>
        <v>Non-Op</v>
      </c>
      <c r="BC1396" s="623"/>
      <c r="BD1396" s="623"/>
      <c r="BF1396" s="623"/>
      <c r="BG1396" s="623"/>
      <c r="BH1396" s="623"/>
      <c r="BI1396" s="623"/>
      <c r="BJ1396" s="623"/>
      <c r="BK1396" s="623"/>
      <c r="BL1396" s="623"/>
      <c r="BN1396" s="634"/>
    </row>
    <row r="1397" spans="1:66" s="638" customFormat="1" ht="12" customHeight="1">
      <c r="A1397" s="643">
        <v>25200152</v>
      </c>
      <c r="B1397" s="644" t="s">
        <v>4577</v>
      </c>
      <c r="C1397" s="634" t="s">
        <v>2557</v>
      </c>
      <c r="D1397" s="635" t="s">
        <v>1383</v>
      </c>
      <c r="E1397" s="635"/>
      <c r="F1397" s="634"/>
      <c r="G1397" s="635"/>
      <c r="H1397" s="1170">
        <v>0</v>
      </c>
      <c r="I1397" s="1170">
        <v>0</v>
      </c>
      <c r="J1397" s="1170">
        <v>0</v>
      </c>
      <c r="K1397" s="1170">
        <v>0</v>
      </c>
      <c r="L1397" s="1170">
        <v>0</v>
      </c>
      <c r="M1397" s="1170">
        <v>0</v>
      </c>
      <c r="N1397" s="1170">
        <v>0</v>
      </c>
      <c r="O1397" s="1170">
        <v>0</v>
      </c>
      <c r="P1397" s="1170">
        <v>0</v>
      </c>
      <c r="Q1397" s="1170">
        <v>0</v>
      </c>
      <c r="R1397" s="1170">
        <v>0</v>
      </c>
      <c r="S1397" s="1170">
        <v>0</v>
      </c>
      <c r="T1397" s="1170">
        <v>0</v>
      </c>
      <c r="U1397" s="567"/>
      <c r="V1397" s="567">
        <f t="shared" si="694"/>
        <v>0</v>
      </c>
      <c r="W1397" s="1084"/>
      <c r="X1397" s="1085">
        <v>8</v>
      </c>
      <c r="Y1397" s="591">
        <f t="shared" si="695"/>
        <v>0</v>
      </c>
      <c r="Z1397" s="899">
        <f t="shared" si="695"/>
        <v>0</v>
      </c>
      <c r="AA1397" s="899">
        <f t="shared" si="695"/>
        <v>0</v>
      </c>
      <c r="AB1397" s="1080">
        <f t="shared" si="675"/>
        <v>0</v>
      </c>
      <c r="AC1397" s="1079">
        <f t="shared" si="676"/>
        <v>0</v>
      </c>
      <c r="AD1397" s="899">
        <f t="shared" si="687"/>
        <v>0</v>
      </c>
      <c r="AE1397" s="903">
        <f t="shared" si="683"/>
        <v>0</v>
      </c>
      <c r="AF1397" s="1080">
        <f t="shared" si="684"/>
        <v>0</v>
      </c>
      <c r="AG1397" s="1081">
        <f t="shared" si="689"/>
        <v>0</v>
      </c>
      <c r="AH1397" s="1079">
        <f t="shared" si="669"/>
        <v>0</v>
      </c>
      <c r="AI1397" s="901">
        <f t="shared" si="690"/>
        <v>0</v>
      </c>
      <c r="AJ1397" s="899">
        <f t="shared" si="690"/>
        <v>0</v>
      </c>
      <c r="AK1397" s="899">
        <f t="shared" si="690"/>
        <v>0</v>
      </c>
      <c r="AL1397" s="1080">
        <f t="shared" si="677"/>
        <v>0</v>
      </c>
      <c r="AM1397" s="1079">
        <f t="shared" si="678"/>
        <v>0</v>
      </c>
      <c r="AN1397" s="899">
        <f t="shared" si="679"/>
        <v>0</v>
      </c>
      <c r="AO1397" s="899">
        <f t="shared" si="680"/>
        <v>0</v>
      </c>
      <c r="AP1397" s="899">
        <f t="shared" si="682"/>
        <v>0</v>
      </c>
      <c r="AQ1397" s="1081">
        <f t="shared" si="668"/>
        <v>0</v>
      </c>
      <c r="AR1397" s="1079">
        <f t="shared" si="673"/>
        <v>0</v>
      </c>
      <c r="AS1397" s="153"/>
      <c r="AT1397" s="1082"/>
      <c r="AU1397" s="1126"/>
      <c r="AV1397" s="1083" t="str">
        <f t="shared" si="681"/>
        <v>CA</v>
      </c>
      <c r="AW1397" s="1083" t="str">
        <f t="shared" si="681"/>
        <v>CL</v>
      </c>
      <c r="AX1397" s="1083" t="str">
        <f t="shared" si="681"/>
        <v>AIC</v>
      </c>
      <c r="AY1397" s="1083" t="str">
        <f t="shared" si="671"/>
        <v>ERB</v>
      </c>
      <c r="AZ1397" s="1083" t="str">
        <f t="shared" si="671"/>
        <v>GRB</v>
      </c>
      <c r="BA1397" s="1083" t="str">
        <f t="shared" si="671"/>
        <v>Non-Op</v>
      </c>
      <c r="BC1397" s="623"/>
      <c r="BD1397" s="623"/>
      <c r="BF1397" s="623"/>
      <c r="BG1397" s="623"/>
      <c r="BH1397" s="623"/>
      <c r="BI1397" s="623"/>
      <c r="BJ1397" s="623"/>
      <c r="BK1397" s="623"/>
      <c r="BL1397" s="623"/>
      <c r="BN1397" s="634"/>
    </row>
    <row r="1398" spans="1:66" s="638" customFormat="1" ht="12" customHeight="1">
      <c r="A1398" s="645">
        <v>25200161</v>
      </c>
      <c r="B1398" s="646" t="s">
        <v>4578</v>
      </c>
      <c r="C1398" s="647" t="s">
        <v>2558</v>
      </c>
      <c r="D1398" s="648" t="s">
        <v>1382</v>
      </c>
      <c r="E1398" s="648"/>
      <c r="F1398" s="647"/>
      <c r="G1398" s="648"/>
      <c r="H1398" s="1168">
        <v>-11855152.300000001</v>
      </c>
      <c r="I1398" s="1168">
        <v>-12088474.300000001</v>
      </c>
      <c r="J1398" s="1168">
        <v>-11933029.32</v>
      </c>
      <c r="K1398" s="1168">
        <v>-12138095.9</v>
      </c>
      <c r="L1398" s="1168">
        <v>-12322735.41</v>
      </c>
      <c r="M1398" s="1168">
        <v>-11949870.85</v>
      </c>
      <c r="N1398" s="1168">
        <v>-12205480.24</v>
      </c>
      <c r="O1398" s="1168">
        <v>-12456913.220000001</v>
      </c>
      <c r="P1398" s="1168">
        <v>-12160388.640000001</v>
      </c>
      <c r="Q1398" s="1168">
        <v>-12508100.41</v>
      </c>
      <c r="R1398" s="1168">
        <v>-12820360</v>
      </c>
      <c r="S1398" s="1168">
        <v>-12335805.02</v>
      </c>
      <c r="T1398" s="1168">
        <v>-12621013.289999999</v>
      </c>
      <c r="U1398" s="569"/>
      <c r="V1398" s="567">
        <f t="shared" si="694"/>
        <v>-12263111.342083333</v>
      </c>
      <c r="W1398" s="1084">
        <v>30</v>
      </c>
      <c r="X1398" s="1085"/>
      <c r="Y1398" s="591">
        <f t="shared" si="695"/>
        <v>0</v>
      </c>
      <c r="Z1398" s="899">
        <f t="shared" si="695"/>
        <v>0</v>
      </c>
      <c r="AA1398" s="899">
        <f t="shared" si="695"/>
        <v>0</v>
      </c>
      <c r="AB1398" s="1080">
        <f t="shared" si="675"/>
        <v>-12621013.289999999</v>
      </c>
      <c r="AC1398" s="1079">
        <f t="shared" si="676"/>
        <v>0</v>
      </c>
      <c r="AD1398" s="899">
        <f t="shared" si="687"/>
        <v>-12621013.289999999</v>
      </c>
      <c r="AE1398" s="903">
        <f t="shared" si="683"/>
        <v>0</v>
      </c>
      <c r="AF1398" s="1080">
        <f t="shared" si="684"/>
        <v>0</v>
      </c>
      <c r="AG1398" s="1081">
        <f t="shared" si="689"/>
        <v>-12621013.289999999</v>
      </c>
      <c r="AH1398" s="1079">
        <f t="shared" si="669"/>
        <v>0</v>
      </c>
      <c r="AI1398" s="901">
        <f t="shared" si="690"/>
        <v>0</v>
      </c>
      <c r="AJ1398" s="899">
        <f t="shared" si="690"/>
        <v>0</v>
      </c>
      <c r="AK1398" s="899">
        <f t="shared" si="690"/>
        <v>0</v>
      </c>
      <c r="AL1398" s="1080">
        <f t="shared" si="677"/>
        <v>-12263111.342083333</v>
      </c>
      <c r="AM1398" s="1079">
        <f t="shared" si="678"/>
        <v>0</v>
      </c>
      <c r="AN1398" s="899">
        <f t="shared" si="679"/>
        <v>-12263111.342083333</v>
      </c>
      <c r="AO1398" s="899">
        <f t="shared" si="680"/>
        <v>0</v>
      </c>
      <c r="AP1398" s="899">
        <f t="shared" si="682"/>
        <v>0</v>
      </c>
      <c r="AQ1398" s="1081">
        <f t="shared" si="668"/>
        <v>-12263111.342083333</v>
      </c>
      <c r="AR1398" s="1079">
        <f t="shared" si="673"/>
        <v>0</v>
      </c>
      <c r="AS1398" s="153"/>
      <c r="AT1398" s="1082"/>
      <c r="AU1398" s="1126"/>
      <c r="AV1398" s="1083" t="str">
        <f t="shared" si="681"/>
        <v>CA</v>
      </c>
      <c r="AW1398" s="1083" t="str">
        <f t="shared" si="681"/>
        <v>CL</v>
      </c>
      <c r="AX1398" s="1083" t="str">
        <f t="shared" si="681"/>
        <v>AIC</v>
      </c>
      <c r="AY1398" s="1083" t="str">
        <f t="shared" si="671"/>
        <v>ERB</v>
      </c>
      <c r="AZ1398" s="1083" t="str">
        <f t="shared" si="671"/>
        <v>GRB</v>
      </c>
      <c r="BA1398" s="1083" t="str">
        <f t="shared" si="671"/>
        <v>Non-Op</v>
      </c>
      <c r="BC1398" s="623"/>
      <c r="BD1398" s="623"/>
      <c r="BF1398" s="623"/>
      <c r="BG1398" s="623"/>
      <c r="BH1398" s="623"/>
      <c r="BI1398" s="623"/>
      <c r="BJ1398" s="623"/>
      <c r="BK1398" s="623"/>
      <c r="BL1398" s="623"/>
      <c r="BN1398" s="634"/>
    </row>
    <row r="1399" spans="1:66" s="638" customFormat="1" ht="12" customHeight="1">
      <c r="A1399" s="676" t="s">
        <v>3250</v>
      </c>
      <c r="B1399" s="635" t="s">
        <v>3250</v>
      </c>
      <c r="C1399" s="634" t="s">
        <v>3251</v>
      </c>
      <c r="D1399" s="635" t="s">
        <v>1383</v>
      </c>
      <c r="E1399" s="635"/>
      <c r="F1399" s="683">
        <v>44043</v>
      </c>
      <c r="G1399" s="635"/>
      <c r="H1399" s="1168"/>
      <c r="I1399" s="1168"/>
      <c r="J1399" s="1168"/>
      <c r="K1399" s="1168"/>
      <c r="L1399" s="1168"/>
      <c r="M1399" s="1168"/>
      <c r="N1399" s="1168"/>
      <c r="O1399" s="1168">
        <v>-56732</v>
      </c>
      <c r="P1399" s="1168">
        <v>-56732</v>
      </c>
      <c r="Q1399" s="1168">
        <v>-151026</v>
      </c>
      <c r="R1399" s="1168">
        <v>-151026</v>
      </c>
      <c r="S1399" s="1168">
        <v>-151026</v>
      </c>
      <c r="T1399" s="1168">
        <v>-151026</v>
      </c>
      <c r="U1399" s="567"/>
      <c r="V1399" s="606">
        <f t="shared" si="694"/>
        <v>-53504.583333333336</v>
      </c>
      <c r="W1399" s="1088"/>
      <c r="X1399" s="1088">
        <v>8</v>
      </c>
      <c r="Y1399" s="591">
        <f t="shared" si="695"/>
        <v>0</v>
      </c>
      <c r="Z1399" s="899">
        <f t="shared" si="695"/>
        <v>0</v>
      </c>
      <c r="AA1399" s="899">
        <f t="shared" si="695"/>
        <v>0</v>
      </c>
      <c r="AB1399" s="1080">
        <f t="shared" si="675"/>
        <v>-151026</v>
      </c>
      <c r="AC1399" s="1079">
        <f t="shared" si="676"/>
        <v>0</v>
      </c>
      <c r="AD1399" s="899">
        <f t="shared" si="687"/>
        <v>0</v>
      </c>
      <c r="AE1399" s="903">
        <f t="shared" si="683"/>
        <v>-151026</v>
      </c>
      <c r="AF1399" s="1080">
        <f t="shared" si="684"/>
        <v>0</v>
      </c>
      <c r="AG1399" s="1081">
        <f t="shared" si="689"/>
        <v>-151026</v>
      </c>
      <c r="AH1399" s="1079">
        <f t="shared" si="669"/>
        <v>0</v>
      </c>
      <c r="AI1399" s="901">
        <f t="shared" si="690"/>
        <v>0</v>
      </c>
      <c r="AJ1399" s="899">
        <f t="shared" si="690"/>
        <v>0</v>
      </c>
      <c r="AK1399" s="899">
        <f t="shared" si="690"/>
        <v>0</v>
      </c>
      <c r="AL1399" s="1080">
        <f t="shared" si="677"/>
        <v>-53504.583333333336</v>
      </c>
      <c r="AM1399" s="1079">
        <f t="shared" si="678"/>
        <v>0</v>
      </c>
      <c r="AN1399" s="899">
        <f t="shared" si="679"/>
        <v>0</v>
      </c>
      <c r="AO1399" s="899">
        <f t="shared" si="680"/>
        <v>-53504.583333333336</v>
      </c>
      <c r="AP1399" s="899">
        <f t="shared" si="682"/>
        <v>0</v>
      </c>
      <c r="AQ1399" s="1081">
        <f t="shared" ref="AQ1399" si="696">SUM(AN1399:AP1399)</f>
        <v>-53504.583333333336</v>
      </c>
      <c r="AR1399" s="1079">
        <f t="shared" si="673"/>
        <v>0</v>
      </c>
      <c r="AS1399" s="153"/>
      <c r="AT1399" s="1082"/>
      <c r="AU1399" s="1126"/>
      <c r="AV1399" s="1083" t="str">
        <f t="shared" si="681"/>
        <v>CA</v>
      </c>
      <c r="AW1399" s="1083" t="str">
        <f t="shared" si="681"/>
        <v>CL</v>
      </c>
      <c r="AX1399" s="1083" t="str">
        <f t="shared" si="681"/>
        <v>AIC</v>
      </c>
      <c r="AY1399" s="1083" t="str">
        <f t="shared" si="671"/>
        <v>ERB</v>
      </c>
      <c r="AZ1399" s="1083" t="str">
        <f t="shared" si="671"/>
        <v>GRB</v>
      </c>
      <c r="BA1399" s="1083" t="str">
        <f t="shared" si="671"/>
        <v>Non-Op</v>
      </c>
      <c r="BC1399" s="623"/>
      <c r="BD1399" s="623"/>
      <c r="BF1399" s="623"/>
      <c r="BG1399" s="623"/>
      <c r="BH1399" s="623"/>
      <c r="BI1399" s="623"/>
      <c r="BJ1399" s="623"/>
      <c r="BK1399" s="623"/>
      <c r="BL1399" s="623"/>
      <c r="BN1399" s="634"/>
    </row>
    <row r="1400" spans="1:66" s="638" customFormat="1" ht="12" customHeight="1">
      <c r="A1400" s="643">
        <v>25200171</v>
      </c>
      <c r="B1400" s="644" t="s">
        <v>4579</v>
      </c>
      <c r="C1400" s="634" t="s">
        <v>2559</v>
      </c>
      <c r="D1400" s="635" t="s">
        <v>1382</v>
      </c>
      <c r="E1400" s="635"/>
      <c r="F1400" s="634"/>
      <c r="G1400" s="635"/>
      <c r="H1400" s="1168">
        <v>-25366155.329999998</v>
      </c>
      <c r="I1400" s="1168">
        <v>-24839995.379999999</v>
      </c>
      <c r="J1400" s="1168">
        <v>-25296132.399999999</v>
      </c>
      <c r="K1400" s="1168">
        <v>-25733377.600000001</v>
      </c>
      <c r="L1400" s="1168">
        <v>-25554948.379999999</v>
      </c>
      <c r="M1400" s="1168">
        <v>-24613841.32</v>
      </c>
      <c r="N1400" s="1168">
        <v>-25938518.609999999</v>
      </c>
      <c r="O1400" s="1168">
        <v>-27581314.02</v>
      </c>
      <c r="P1400" s="1168">
        <v>-27922826.789999999</v>
      </c>
      <c r="Q1400" s="1168">
        <v>-27637180.370000001</v>
      </c>
      <c r="R1400" s="1168">
        <v>-28558923.829999998</v>
      </c>
      <c r="S1400" s="1168">
        <v>-28435741.219999999</v>
      </c>
      <c r="T1400" s="1168">
        <v>-27415053.300000001</v>
      </c>
      <c r="U1400" s="567"/>
      <c r="V1400" s="567">
        <f t="shared" si="694"/>
        <v>-26541950.352916662</v>
      </c>
      <c r="W1400" s="1084">
        <v>30</v>
      </c>
      <c r="X1400" s="1085"/>
      <c r="Y1400" s="591">
        <f t="shared" si="695"/>
        <v>0</v>
      </c>
      <c r="Z1400" s="899">
        <f t="shared" si="695"/>
        <v>0</v>
      </c>
      <c r="AA1400" s="899">
        <f t="shared" si="695"/>
        <v>0</v>
      </c>
      <c r="AB1400" s="1080">
        <f t="shared" si="675"/>
        <v>-27415053.300000001</v>
      </c>
      <c r="AC1400" s="1079">
        <f t="shared" si="676"/>
        <v>0</v>
      </c>
      <c r="AD1400" s="899">
        <f t="shared" si="687"/>
        <v>-27415053.300000001</v>
      </c>
      <c r="AE1400" s="903">
        <f t="shared" si="683"/>
        <v>0</v>
      </c>
      <c r="AF1400" s="1080">
        <f t="shared" si="684"/>
        <v>0</v>
      </c>
      <c r="AG1400" s="1081">
        <f t="shared" si="689"/>
        <v>-27415053.300000001</v>
      </c>
      <c r="AH1400" s="1079">
        <f t="shared" si="669"/>
        <v>0</v>
      </c>
      <c r="AI1400" s="901">
        <f t="shared" si="690"/>
        <v>0</v>
      </c>
      <c r="AJ1400" s="899">
        <f t="shared" si="690"/>
        <v>0</v>
      </c>
      <c r="AK1400" s="899">
        <f t="shared" si="690"/>
        <v>0</v>
      </c>
      <c r="AL1400" s="1080">
        <f t="shared" si="677"/>
        <v>-26541950.352916662</v>
      </c>
      <c r="AM1400" s="1079">
        <f t="shared" si="678"/>
        <v>0</v>
      </c>
      <c r="AN1400" s="899">
        <f t="shared" si="679"/>
        <v>-26541950.352916662</v>
      </c>
      <c r="AO1400" s="899">
        <f t="shared" si="680"/>
        <v>0</v>
      </c>
      <c r="AP1400" s="899">
        <f t="shared" si="682"/>
        <v>0</v>
      </c>
      <c r="AQ1400" s="1081">
        <f t="shared" si="668"/>
        <v>-26541950.352916662</v>
      </c>
      <c r="AR1400" s="1079">
        <f t="shared" si="673"/>
        <v>0</v>
      </c>
      <c r="AS1400" s="153"/>
      <c r="AT1400" s="1082"/>
      <c r="AU1400" s="1126"/>
      <c r="AV1400" s="1083" t="str">
        <f t="shared" si="681"/>
        <v>CA</v>
      </c>
      <c r="AW1400" s="1083" t="str">
        <f t="shared" si="681"/>
        <v>CL</v>
      </c>
      <c r="AX1400" s="1083" t="str">
        <f t="shared" si="681"/>
        <v>AIC</v>
      </c>
      <c r="AY1400" s="1083" t="str">
        <f t="shared" si="671"/>
        <v>ERB</v>
      </c>
      <c r="AZ1400" s="1083" t="str">
        <f t="shared" si="671"/>
        <v>GRB</v>
      </c>
      <c r="BA1400" s="1083" t="str">
        <f t="shared" si="671"/>
        <v>Non-Op</v>
      </c>
      <c r="BC1400" s="623"/>
      <c r="BD1400" s="623"/>
      <c r="BF1400" s="623"/>
      <c r="BG1400" s="623"/>
      <c r="BH1400" s="623"/>
      <c r="BI1400" s="623"/>
      <c r="BJ1400" s="623"/>
      <c r="BK1400" s="623"/>
      <c r="BL1400" s="623"/>
      <c r="BN1400" s="634"/>
    </row>
    <row r="1401" spans="1:66" s="638" customFormat="1" ht="12" customHeight="1">
      <c r="A1401" s="643">
        <v>25200181</v>
      </c>
      <c r="B1401" s="644" t="s">
        <v>4580</v>
      </c>
      <c r="C1401" s="634" t="s">
        <v>2560</v>
      </c>
      <c r="D1401" s="635" t="s">
        <v>1382</v>
      </c>
      <c r="E1401" s="635"/>
      <c r="F1401" s="634"/>
      <c r="G1401" s="635"/>
      <c r="H1401" s="1168">
        <v>-47978150.710000001</v>
      </c>
      <c r="I1401" s="1168">
        <v>-48832176.07</v>
      </c>
      <c r="J1401" s="1168">
        <v>-47182691.799999997</v>
      </c>
      <c r="K1401" s="1168">
        <v>-48614761.869999997</v>
      </c>
      <c r="L1401" s="1168">
        <v>-49541466.399999999</v>
      </c>
      <c r="M1401" s="1168">
        <v>-47703210.130000003</v>
      </c>
      <c r="N1401" s="1168">
        <v>-48759770.380000003</v>
      </c>
      <c r="O1401" s="1168">
        <v>-49462987.060000002</v>
      </c>
      <c r="P1401" s="1168">
        <v>-48722579.420000002</v>
      </c>
      <c r="Q1401" s="1168">
        <v>-49861610.43</v>
      </c>
      <c r="R1401" s="1168">
        <v>-50907075.670000002</v>
      </c>
      <c r="S1401" s="1168">
        <v>-49232567.899999999</v>
      </c>
      <c r="T1401" s="1168">
        <v>-49840817.289999999</v>
      </c>
      <c r="U1401" s="567"/>
      <c r="V1401" s="567">
        <f t="shared" si="694"/>
        <v>-48977531.760833345</v>
      </c>
      <c r="W1401" s="1084">
        <v>30</v>
      </c>
      <c r="X1401" s="1085"/>
      <c r="Y1401" s="591">
        <f t="shared" si="695"/>
        <v>0</v>
      </c>
      <c r="Z1401" s="899">
        <f t="shared" si="695"/>
        <v>0</v>
      </c>
      <c r="AA1401" s="899">
        <f t="shared" si="695"/>
        <v>0</v>
      </c>
      <c r="AB1401" s="1080">
        <f t="shared" si="675"/>
        <v>-49840817.289999999</v>
      </c>
      <c r="AC1401" s="1079">
        <f t="shared" si="676"/>
        <v>0</v>
      </c>
      <c r="AD1401" s="899">
        <f t="shared" si="687"/>
        <v>-49840817.289999999</v>
      </c>
      <c r="AE1401" s="903">
        <f t="shared" si="683"/>
        <v>0</v>
      </c>
      <c r="AF1401" s="1080">
        <f t="shared" si="684"/>
        <v>0</v>
      </c>
      <c r="AG1401" s="1081">
        <f t="shared" si="689"/>
        <v>-49840817.289999999</v>
      </c>
      <c r="AH1401" s="1079">
        <f t="shared" si="669"/>
        <v>0</v>
      </c>
      <c r="AI1401" s="901">
        <f t="shared" si="690"/>
        <v>0</v>
      </c>
      <c r="AJ1401" s="899">
        <f t="shared" si="690"/>
        <v>0</v>
      </c>
      <c r="AK1401" s="899">
        <f t="shared" si="690"/>
        <v>0</v>
      </c>
      <c r="AL1401" s="1080">
        <f t="shared" si="677"/>
        <v>-48977531.760833345</v>
      </c>
      <c r="AM1401" s="1079">
        <f t="shared" si="678"/>
        <v>0</v>
      </c>
      <c r="AN1401" s="899">
        <f t="shared" si="679"/>
        <v>-48977531.760833345</v>
      </c>
      <c r="AO1401" s="899">
        <f t="shared" si="680"/>
        <v>0</v>
      </c>
      <c r="AP1401" s="899">
        <f t="shared" si="682"/>
        <v>0</v>
      </c>
      <c r="AQ1401" s="1081">
        <f t="shared" si="668"/>
        <v>-48977531.760833345</v>
      </c>
      <c r="AR1401" s="1079">
        <f t="shared" si="673"/>
        <v>0</v>
      </c>
      <c r="AS1401" s="153"/>
      <c r="AT1401" s="1082"/>
      <c r="AU1401" s="1126"/>
      <c r="AV1401" s="1083" t="str">
        <f t="shared" si="681"/>
        <v>CA</v>
      </c>
      <c r="AW1401" s="1083" t="str">
        <f t="shared" si="681"/>
        <v>CL</v>
      </c>
      <c r="AX1401" s="1083" t="str">
        <f t="shared" si="681"/>
        <v>AIC</v>
      </c>
      <c r="AY1401" s="1083" t="str">
        <f t="shared" si="671"/>
        <v>ERB</v>
      </c>
      <c r="AZ1401" s="1083" t="str">
        <f t="shared" si="671"/>
        <v>GRB</v>
      </c>
      <c r="BA1401" s="1083" t="str">
        <f t="shared" si="671"/>
        <v>Non-Op</v>
      </c>
      <c r="BC1401" s="623"/>
      <c r="BD1401" s="623"/>
      <c r="BF1401" s="623"/>
      <c r="BG1401" s="623"/>
      <c r="BH1401" s="623"/>
      <c r="BI1401" s="623"/>
      <c r="BJ1401" s="623"/>
      <c r="BK1401" s="623"/>
      <c r="BL1401" s="623"/>
      <c r="BN1401" s="634"/>
    </row>
    <row r="1402" spans="1:66" s="638" customFormat="1" ht="12" customHeight="1">
      <c r="A1402" s="643">
        <v>25200202</v>
      </c>
      <c r="B1402" s="644" t="s">
        <v>4581</v>
      </c>
      <c r="C1402" s="634" t="s">
        <v>2561</v>
      </c>
      <c r="D1402" s="635" t="s">
        <v>1383</v>
      </c>
      <c r="E1402" s="635"/>
      <c r="F1402" s="634"/>
      <c r="G1402" s="635"/>
      <c r="H1402" s="1168">
        <v>-9199291.8200000003</v>
      </c>
      <c r="I1402" s="1168">
        <v>-9199291.8200000003</v>
      </c>
      <c r="J1402" s="1168">
        <v>-8482288.5999999996</v>
      </c>
      <c r="K1402" s="1168">
        <v>-8482288.5999999996</v>
      </c>
      <c r="L1402" s="1168">
        <v>-8482288.5999999996</v>
      </c>
      <c r="M1402" s="1168">
        <v>-7277457.5800000001</v>
      </c>
      <c r="N1402" s="1168">
        <v>-7277457.5800000001</v>
      </c>
      <c r="O1402" s="1168">
        <v>-7277457.5800000001</v>
      </c>
      <c r="P1402" s="1168">
        <v>-6520789.0700000003</v>
      </c>
      <c r="Q1402" s="1168">
        <v>-6520789.0700000003</v>
      </c>
      <c r="R1402" s="1168">
        <v>-6331948.21</v>
      </c>
      <c r="S1402" s="1168">
        <v>-5795328.0999999996</v>
      </c>
      <c r="T1402" s="1168">
        <v>-5794844.0199999996</v>
      </c>
      <c r="U1402" s="567"/>
      <c r="V1402" s="567">
        <f t="shared" si="694"/>
        <v>-7428704.3941666661</v>
      </c>
      <c r="W1402" s="1077"/>
      <c r="X1402" s="1114">
        <v>8</v>
      </c>
      <c r="Y1402" s="591">
        <f t="shared" si="695"/>
        <v>0</v>
      </c>
      <c r="Z1402" s="899">
        <f t="shared" si="695"/>
        <v>0</v>
      </c>
      <c r="AA1402" s="899">
        <f t="shared" si="695"/>
        <v>0</v>
      </c>
      <c r="AB1402" s="1080">
        <f t="shared" si="675"/>
        <v>-5794844.0199999996</v>
      </c>
      <c r="AC1402" s="1079">
        <f t="shared" si="676"/>
        <v>0</v>
      </c>
      <c r="AD1402" s="899">
        <f t="shared" si="687"/>
        <v>0</v>
      </c>
      <c r="AE1402" s="903">
        <f t="shared" si="683"/>
        <v>-5794844.0199999996</v>
      </c>
      <c r="AF1402" s="1080">
        <f t="shared" si="684"/>
        <v>0</v>
      </c>
      <c r="AG1402" s="1081">
        <f t="shared" si="689"/>
        <v>-5794844.0199999996</v>
      </c>
      <c r="AH1402" s="1079">
        <f t="shared" si="669"/>
        <v>0</v>
      </c>
      <c r="AI1402" s="901">
        <f t="shared" si="690"/>
        <v>0</v>
      </c>
      <c r="AJ1402" s="899">
        <f t="shared" si="690"/>
        <v>0</v>
      </c>
      <c r="AK1402" s="899">
        <f t="shared" si="690"/>
        <v>0</v>
      </c>
      <c r="AL1402" s="1080">
        <f t="shared" si="677"/>
        <v>-7428704.3941666661</v>
      </c>
      <c r="AM1402" s="1079">
        <f t="shared" si="678"/>
        <v>0</v>
      </c>
      <c r="AN1402" s="899">
        <f t="shared" si="679"/>
        <v>0</v>
      </c>
      <c r="AO1402" s="899">
        <f t="shared" si="680"/>
        <v>-7428704.3941666661</v>
      </c>
      <c r="AP1402" s="899">
        <f t="shared" si="682"/>
        <v>0</v>
      </c>
      <c r="AQ1402" s="1081">
        <f t="shared" si="668"/>
        <v>-7428704.3941666661</v>
      </c>
      <c r="AR1402" s="1079">
        <f t="shared" si="673"/>
        <v>0</v>
      </c>
      <c r="AS1402" s="153"/>
      <c r="AT1402" s="1082"/>
      <c r="AU1402" s="1126"/>
      <c r="AV1402" s="1083" t="str">
        <f t="shared" si="681"/>
        <v>CA</v>
      </c>
      <c r="AW1402" s="1083" t="str">
        <f t="shared" si="681"/>
        <v>CL</v>
      </c>
      <c r="AX1402" s="1083" t="str">
        <f t="shared" si="681"/>
        <v>AIC</v>
      </c>
      <c r="AY1402" s="1083" t="str">
        <f t="shared" si="671"/>
        <v>ERB</v>
      </c>
      <c r="AZ1402" s="1083" t="str">
        <f t="shared" si="671"/>
        <v>GRB</v>
      </c>
      <c r="BA1402" s="1083" t="str">
        <f t="shared" si="671"/>
        <v>Non-Op</v>
      </c>
      <c r="BC1402" s="623"/>
      <c r="BD1402" s="623"/>
      <c r="BF1402" s="623"/>
      <c r="BG1402" s="623"/>
      <c r="BH1402" s="623"/>
      <c r="BI1402" s="623"/>
      <c r="BJ1402" s="623"/>
      <c r="BK1402" s="623"/>
      <c r="BL1402" s="623"/>
      <c r="BN1402" s="634"/>
    </row>
    <row r="1403" spans="1:66" s="638" customFormat="1" ht="12" customHeight="1">
      <c r="A1403" s="643">
        <v>25200222</v>
      </c>
      <c r="B1403" s="644" t="s">
        <v>4582</v>
      </c>
      <c r="C1403" s="634" t="s">
        <v>2562</v>
      </c>
      <c r="D1403" s="635" t="s">
        <v>1383</v>
      </c>
      <c r="E1403" s="635"/>
      <c r="F1403" s="634"/>
      <c r="G1403" s="635"/>
      <c r="H1403" s="1168">
        <v>-1131872.99</v>
      </c>
      <c r="I1403" s="1168">
        <v>-1131872.99</v>
      </c>
      <c r="J1403" s="1168">
        <v>-1100739.99</v>
      </c>
      <c r="K1403" s="1168">
        <v>-1100739.99</v>
      </c>
      <c r="L1403" s="1168">
        <v>-1100739.99</v>
      </c>
      <c r="M1403" s="1168">
        <v>-1103931.99</v>
      </c>
      <c r="N1403" s="1168">
        <v>-1103931.99</v>
      </c>
      <c r="O1403" s="1168">
        <v>-1103580.99</v>
      </c>
      <c r="P1403" s="1168">
        <v>-1073770.99</v>
      </c>
      <c r="Q1403" s="1168">
        <v>-1073770.99</v>
      </c>
      <c r="R1403" s="1168">
        <v>-1073770.99</v>
      </c>
      <c r="S1403" s="1168">
        <v>-1072554.99</v>
      </c>
      <c r="T1403" s="1168">
        <v>-1060531.99</v>
      </c>
      <c r="U1403" s="567"/>
      <c r="V1403" s="567">
        <f t="shared" si="694"/>
        <v>-1094634.0316666667</v>
      </c>
      <c r="W1403" s="1077"/>
      <c r="X1403" s="1114">
        <v>8</v>
      </c>
      <c r="Y1403" s="591">
        <f t="shared" si="695"/>
        <v>0</v>
      </c>
      <c r="Z1403" s="899">
        <f t="shared" si="695"/>
        <v>0</v>
      </c>
      <c r="AA1403" s="899">
        <f t="shared" si="695"/>
        <v>0</v>
      </c>
      <c r="AB1403" s="1080">
        <f t="shared" si="675"/>
        <v>-1060531.99</v>
      </c>
      <c r="AC1403" s="1079">
        <f t="shared" si="676"/>
        <v>0</v>
      </c>
      <c r="AD1403" s="899">
        <f t="shared" si="687"/>
        <v>0</v>
      </c>
      <c r="AE1403" s="903">
        <f t="shared" si="683"/>
        <v>-1060531.99</v>
      </c>
      <c r="AF1403" s="1080">
        <f t="shared" si="684"/>
        <v>0</v>
      </c>
      <c r="AG1403" s="1081">
        <f t="shared" si="689"/>
        <v>-1060531.99</v>
      </c>
      <c r="AH1403" s="1079">
        <f t="shared" si="669"/>
        <v>0</v>
      </c>
      <c r="AI1403" s="901">
        <f t="shared" si="690"/>
        <v>0</v>
      </c>
      <c r="AJ1403" s="899">
        <f t="shared" si="690"/>
        <v>0</v>
      </c>
      <c r="AK1403" s="899">
        <f t="shared" si="690"/>
        <v>0</v>
      </c>
      <c r="AL1403" s="1080">
        <f t="shared" si="677"/>
        <v>-1094634.0316666667</v>
      </c>
      <c r="AM1403" s="1079">
        <f t="shared" si="678"/>
        <v>0</v>
      </c>
      <c r="AN1403" s="899">
        <f t="shared" si="679"/>
        <v>0</v>
      </c>
      <c r="AO1403" s="899">
        <f t="shared" si="680"/>
        <v>-1094634.0316666667</v>
      </c>
      <c r="AP1403" s="899">
        <f t="shared" si="682"/>
        <v>0</v>
      </c>
      <c r="AQ1403" s="1081">
        <f t="shared" si="668"/>
        <v>-1094634.0316666667</v>
      </c>
      <c r="AR1403" s="1079">
        <f t="shared" si="673"/>
        <v>0</v>
      </c>
      <c r="AS1403" s="153"/>
      <c r="AT1403" s="1082"/>
      <c r="AU1403" s="1126"/>
      <c r="AV1403" s="1083" t="str">
        <f t="shared" si="681"/>
        <v>CA</v>
      </c>
      <c r="AW1403" s="1083" t="str">
        <f t="shared" si="681"/>
        <v>CL</v>
      </c>
      <c r="AX1403" s="1083" t="str">
        <f t="shared" si="681"/>
        <v>AIC</v>
      </c>
      <c r="AY1403" s="1083" t="str">
        <f t="shared" si="671"/>
        <v>ERB</v>
      </c>
      <c r="AZ1403" s="1083" t="str">
        <f t="shared" si="671"/>
        <v>GRB</v>
      </c>
      <c r="BA1403" s="1083" t="str">
        <f t="shared" si="671"/>
        <v>Non-Op</v>
      </c>
      <c r="BC1403" s="623"/>
      <c r="BD1403" s="623"/>
      <c r="BF1403" s="623"/>
      <c r="BG1403" s="623"/>
      <c r="BH1403" s="623"/>
      <c r="BI1403" s="623"/>
      <c r="BJ1403" s="623"/>
      <c r="BK1403" s="623"/>
      <c r="BL1403" s="623"/>
      <c r="BN1403" s="634"/>
    </row>
    <row r="1404" spans="1:66" s="638" customFormat="1" ht="12" customHeight="1">
      <c r="A1404" s="692">
        <v>25200262</v>
      </c>
      <c r="B1404" s="693" t="s">
        <v>4583</v>
      </c>
      <c r="C1404" s="634" t="s">
        <v>2563</v>
      </c>
      <c r="D1404" s="635" t="s">
        <v>1383</v>
      </c>
      <c r="E1404" s="635"/>
      <c r="F1404" s="634"/>
      <c r="G1404" s="635"/>
      <c r="H1404" s="1168">
        <v>0</v>
      </c>
      <c r="I1404" s="1168">
        <v>0</v>
      </c>
      <c r="J1404" s="1168">
        <v>0</v>
      </c>
      <c r="K1404" s="1168">
        <v>0</v>
      </c>
      <c r="L1404" s="1168">
        <v>0</v>
      </c>
      <c r="M1404" s="1168">
        <v>0</v>
      </c>
      <c r="N1404" s="1168">
        <v>0</v>
      </c>
      <c r="O1404" s="1168">
        <v>0</v>
      </c>
      <c r="P1404" s="1168">
        <v>0</v>
      </c>
      <c r="Q1404" s="1168">
        <v>0</v>
      </c>
      <c r="R1404" s="1168">
        <v>0</v>
      </c>
      <c r="S1404" s="1168">
        <v>0</v>
      </c>
      <c r="T1404" s="1168">
        <v>0</v>
      </c>
      <c r="U1404" s="567"/>
      <c r="V1404" s="567">
        <f t="shared" si="694"/>
        <v>0</v>
      </c>
      <c r="W1404" s="1077"/>
      <c r="X1404" s="1084">
        <v>8</v>
      </c>
      <c r="Y1404" s="591">
        <f t="shared" si="695"/>
        <v>0</v>
      </c>
      <c r="Z1404" s="899">
        <f t="shared" si="695"/>
        <v>0</v>
      </c>
      <c r="AA1404" s="899">
        <f t="shared" si="695"/>
        <v>0</v>
      </c>
      <c r="AB1404" s="1080">
        <f t="shared" si="675"/>
        <v>0</v>
      </c>
      <c r="AC1404" s="1079">
        <f t="shared" si="676"/>
        <v>0</v>
      </c>
      <c r="AD1404" s="899">
        <f t="shared" si="687"/>
        <v>0</v>
      </c>
      <c r="AE1404" s="903">
        <f t="shared" si="683"/>
        <v>0</v>
      </c>
      <c r="AF1404" s="1080">
        <f t="shared" si="684"/>
        <v>0</v>
      </c>
      <c r="AG1404" s="1081">
        <f t="shared" si="689"/>
        <v>0</v>
      </c>
      <c r="AH1404" s="1079">
        <f t="shared" si="669"/>
        <v>0</v>
      </c>
      <c r="AI1404" s="901">
        <f t="shared" si="690"/>
        <v>0</v>
      </c>
      <c r="AJ1404" s="899">
        <f t="shared" si="690"/>
        <v>0</v>
      </c>
      <c r="AK1404" s="899">
        <f t="shared" si="690"/>
        <v>0</v>
      </c>
      <c r="AL1404" s="1080">
        <f t="shared" si="677"/>
        <v>0</v>
      </c>
      <c r="AM1404" s="1079">
        <f t="shared" si="678"/>
        <v>0</v>
      </c>
      <c r="AN1404" s="899">
        <f t="shared" si="679"/>
        <v>0</v>
      </c>
      <c r="AO1404" s="899">
        <f t="shared" si="680"/>
        <v>0</v>
      </c>
      <c r="AP1404" s="899">
        <f t="shared" si="682"/>
        <v>0</v>
      </c>
      <c r="AQ1404" s="1081">
        <f t="shared" si="668"/>
        <v>0</v>
      </c>
      <c r="AR1404" s="1079">
        <f t="shared" si="673"/>
        <v>0</v>
      </c>
      <c r="AS1404" s="153"/>
      <c r="AT1404" s="1082"/>
      <c r="AU1404" s="1126"/>
      <c r="AV1404" s="1083" t="str">
        <f t="shared" si="681"/>
        <v>CA</v>
      </c>
      <c r="AW1404" s="1083" t="str">
        <f t="shared" si="681"/>
        <v>CL</v>
      </c>
      <c r="AX1404" s="1083" t="str">
        <f t="shared" si="681"/>
        <v>AIC</v>
      </c>
      <c r="AY1404" s="1083" t="str">
        <f t="shared" si="671"/>
        <v>ERB</v>
      </c>
      <c r="AZ1404" s="1083" t="str">
        <f t="shared" si="671"/>
        <v>GRB</v>
      </c>
      <c r="BA1404" s="1083" t="str">
        <f t="shared" si="671"/>
        <v>Non-Op</v>
      </c>
      <c r="BC1404" s="623"/>
      <c r="BD1404" s="623"/>
      <c r="BF1404" s="623"/>
      <c r="BG1404" s="623"/>
      <c r="BH1404" s="623"/>
      <c r="BI1404" s="623"/>
      <c r="BJ1404" s="623"/>
      <c r="BK1404" s="623"/>
      <c r="BL1404" s="623"/>
      <c r="BN1404" s="634"/>
    </row>
    <row r="1405" spans="1:66" s="638" customFormat="1" ht="12" customHeight="1">
      <c r="A1405" s="643">
        <v>25300001</v>
      </c>
      <c r="B1405" s="644" t="s">
        <v>4584</v>
      </c>
      <c r="C1405" s="634" t="s">
        <v>2564</v>
      </c>
      <c r="D1405" s="635" t="s">
        <v>3099</v>
      </c>
      <c r="E1405" s="635"/>
      <c r="F1405" s="634"/>
      <c r="G1405" s="635"/>
      <c r="H1405" s="1171">
        <v>-40969.870000000003</v>
      </c>
      <c r="I1405" s="1171">
        <v>98826.98</v>
      </c>
      <c r="J1405" s="1171">
        <v>98826.98</v>
      </c>
      <c r="K1405" s="1171">
        <v>0</v>
      </c>
      <c r="L1405" s="1171">
        <v>-402283.15</v>
      </c>
      <c r="M1405" s="1171">
        <v>-374606.69</v>
      </c>
      <c r="N1405" s="1171">
        <v>-36906.769999999997</v>
      </c>
      <c r="O1405" s="1171">
        <v>-44915.63</v>
      </c>
      <c r="P1405" s="1171">
        <v>-108296.25</v>
      </c>
      <c r="Q1405" s="1171">
        <v>-110852.79</v>
      </c>
      <c r="R1405" s="1171">
        <v>-61788.27</v>
      </c>
      <c r="S1405" s="1171">
        <v>-31933.91</v>
      </c>
      <c r="T1405" s="1171">
        <v>-41200.730000000003</v>
      </c>
      <c r="U1405" s="567"/>
      <c r="V1405" s="567">
        <f t="shared" si="694"/>
        <v>-84584.56666666668</v>
      </c>
      <c r="W1405" s="1077"/>
      <c r="X1405" s="1084"/>
      <c r="Y1405" s="591">
        <f t="shared" si="695"/>
        <v>0</v>
      </c>
      <c r="Z1405" s="899">
        <f t="shared" si="695"/>
        <v>-41200.730000000003</v>
      </c>
      <c r="AA1405" s="899">
        <f t="shared" si="695"/>
        <v>0</v>
      </c>
      <c r="AB1405" s="1080">
        <f t="shared" si="675"/>
        <v>0</v>
      </c>
      <c r="AC1405" s="1079">
        <f t="shared" si="676"/>
        <v>0</v>
      </c>
      <c r="AD1405" s="899">
        <f t="shared" si="687"/>
        <v>0</v>
      </c>
      <c r="AE1405" s="903">
        <f t="shared" si="683"/>
        <v>0</v>
      </c>
      <c r="AF1405" s="1080">
        <f t="shared" si="684"/>
        <v>0</v>
      </c>
      <c r="AG1405" s="1081">
        <f t="shared" si="689"/>
        <v>0</v>
      </c>
      <c r="AH1405" s="1079">
        <f t="shared" si="669"/>
        <v>0</v>
      </c>
      <c r="AI1405" s="901">
        <f t="shared" ref="AI1405:AK1424" si="697">IF($D1405=AI$5,$V1405,0)</f>
        <v>0</v>
      </c>
      <c r="AJ1405" s="899">
        <f t="shared" si="697"/>
        <v>-84584.56666666668</v>
      </c>
      <c r="AK1405" s="899">
        <f t="shared" si="697"/>
        <v>0</v>
      </c>
      <c r="AL1405" s="1080">
        <f t="shared" si="677"/>
        <v>0</v>
      </c>
      <c r="AM1405" s="1079">
        <f t="shared" si="678"/>
        <v>0</v>
      </c>
      <c r="AN1405" s="899">
        <f t="shared" si="679"/>
        <v>0</v>
      </c>
      <c r="AO1405" s="899">
        <f t="shared" si="680"/>
        <v>0</v>
      </c>
      <c r="AP1405" s="899">
        <f t="shared" si="682"/>
        <v>0</v>
      </c>
      <c r="AQ1405" s="1081">
        <f t="shared" si="668"/>
        <v>0</v>
      </c>
      <c r="AR1405" s="1079">
        <f t="shared" si="673"/>
        <v>0</v>
      </c>
      <c r="AS1405" s="153"/>
      <c r="AT1405" s="1082" t="s">
        <v>2770</v>
      </c>
      <c r="AU1405" s="1126"/>
      <c r="AV1405" s="1083" t="str">
        <f t="shared" si="681"/>
        <v>CA</v>
      </c>
      <c r="AW1405" s="1083" t="str">
        <f t="shared" si="681"/>
        <v>CL</v>
      </c>
      <c r="AX1405" s="1083" t="str">
        <f t="shared" si="681"/>
        <v>AIC</v>
      </c>
      <c r="AY1405" s="1083" t="str">
        <f t="shared" si="671"/>
        <v>ERB</v>
      </c>
      <c r="AZ1405" s="1083" t="str">
        <f t="shared" si="671"/>
        <v>GRB</v>
      </c>
      <c r="BA1405" s="1083" t="str">
        <f t="shared" si="671"/>
        <v>Non-Op</v>
      </c>
      <c r="BC1405" s="623"/>
      <c r="BD1405" s="623"/>
      <c r="BF1405" s="623"/>
      <c r="BG1405" s="623"/>
      <c r="BH1405" s="623"/>
      <c r="BI1405" s="623"/>
      <c r="BJ1405" s="623"/>
      <c r="BK1405" s="623"/>
      <c r="BL1405" s="623"/>
      <c r="BN1405" s="634"/>
    </row>
    <row r="1406" spans="1:66" s="638" customFormat="1" ht="12" customHeight="1">
      <c r="A1406" s="643">
        <v>25300011</v>
      </c>
      <c r="B1406" s="644" t="s">
        <v>4585</v>
      </c>
      <c r="C1406" s="634" t="s">
        <v>2565</v>
      </c>
      <c r="D1406" s="635" t="s">
        <v>3099</v>
      </c>
      <c r="E1406" s="635"/>
      <c r="F1406" s="634"/>
      <c r="G1406" s="635"/>
      <c r="H1406" s="1168">
        <v>-5000</v>
      </c>
      <c r="I1406" s="1168">
        <v>-5000</v>
      </c>
      <c r="J1406" s="1168">
        <v>-5000</v>
      </c>
      <c r="K1406" s="1168">
        <v>-5000</v>
      </c>
      <c r="L1406" s="1168">
        <v>-5000</v>
      </c>
      <c r="M1406" s="1168">
        <v>-5000</v>
      </c>
      <c r="N1406" s="1168">
        <v>-5000</v>
      </c>
      <c r="O1406" s="1168">
        <v>-5000</v>
      </c>
      <c r="P1406" s="1168">
        <v>-5000</v>
      </c>
      <c r="Q1406" s="1168">
        <v>-5000</v>
      </c>
      <c r="R1406" s="1168">
        <v>0</v>
      </c>
      <c r="S1406" s="1168">
        <v>0</v>
      </c>
      <c r="T1406" s="1168">
        <v>0</v>
      </c>
      <c r="U1406" s="567"/>
      <c r="V1406" s="567">
        <f t="shared" si="694"/>
        <v>-3958.3333333333335</v>
      </c>
      <c r="W1406" s="1077"/>
      <c r="X1406" s="1113"/>
      <c r="Y1406" s="591">
        <f t="shared" si="695"/>
        <v>0</v>
      </c>
      <c r="Z1406" s="899">
        <f t="shared" si="695"/>
        <v>0</v>
      </c>
      <c r="AA1406" s="899">
        <f t="shared" si="695"/>
        <v>0</v>
      </c>
      <c r="AB1406" s="1080">
        <f t="shared" si="675"/>
        <v>0</v>
      </c>
      <c r="AC1406" s="1079">
        <f t="shared" si="676"/>
        <v>0</v>
      </c>
      <c r="AD1406" s="899">
        <f t="shared" si="687"/>
        <v>0</v>
      </c>
      <c r="AE1406" s="903">
        <f t="shared" si="683"/>
        <v>0</v>
      </c>
      <c r="AF1406" s="1080">
        <f t="shared" si="684"/>
        <v>0</v>
      </c>
      <c r="AG1406" s="1081">
        <f t="shared" si="689"/>
        <v>0</v>
      </c>
      <c r="AH1406" s="1079">
        <f t="shared" ref="AH1406:AH1469" si="698">AG1406-AB1406</f>
        <v>0</v>
      </c>
      <c r="AI1406" s="901">
        <f t="shared" si="697"/>
        <v>0</v>
      </c>
      <c r="AJ1406" s="899">
        <f t="shared" si="697"/>
        <v>-3958.3333333333335</v>
      </c>
      <c r="AK1406" s="899">
        <f t="shared" si="697"/>
        <v>0</v>
      </c>
      <c r="AL1406" s="1080">
        <f t="shared" si="677"/>
        <v>0</v>
      </c>
      <c r="AM1406" s="1079">
        <f t="shared" si="678"/>
        <v>0</v>
      </c>
      <c r="AN1406" s="899">
        <f t="shared" si="679"/>
        <v>0</v>
      </c>
      <c r="AO1406" s="899">
        <f t="shared" si="680"/>
        <v>0</v>
      </c>
      <c r="AP1406" s="899">
        <f t="shared" si="682"/>
        <v>0</v>
      </c>
      <c r="AQ1406" s="1081">
        <f t="shared" si="668"/>
        <v>0</v>
      </c>
      <c r="AR1406" s="1079">
        <f t="shared" si="673"/>
        <v>0</v>
      </c>
      <c r="AS1406" s="153"/>
      <c r="AT1406" s="1082"/>
      <c r="AU1406" s="1126"/>
      <c r="AV1406" s="1083" t="str">
        <f t="shared" si="681"/>
        <v>CA</v>
      </c>
      <c r="AW1406" s="1083" t="str">
        <f t="shared" si="681"/>
        <v>CL</v>
      </c>
      <c r="AX1406" s="1083" t="str">
        <f t="shared" si="681"/>
        <v>AIC</v>
      </c>
      <c r="AY1406" s="1083" t="str">
        <f t="shared" si="671"/>
        <v>ERB</v>
      </c>
      <c r="AZ1406" s="1083" t="str">
        <f t="shared" si="671"/>
        <v>GRB</v>
      </c>
      <c r="BA1406" s="1083" t="str">
        <f t="shared" si="671"/>
        <v>Non-Op</v>
      </c>
      <c r="BC1406" s="623"/>
      <c r="BD1406" s="623"/>
      <c r="BF1406" s="623"/>
      <c r="BG1406" s="623"/>
      <c r="BH1406" s="623"/>
      <c r="BI1406" s="623"/>
      <c r="BJ1406" s="623"/>
      <c r="BK1406" s="623"/>
      <c r="BL1406" s="623"/>
      <c r="BN1406" s="634"/>
    </row>
    <row r="1407" spans="1:66" s="638" customFormat="1" ht="12" customHeight="1">
      <c r="A1407" s="643" t="s">
        <v>2566</v>
      </c>
      <c r="B1407" s="635" t="s">
        <v>2566</v>
      </c>
      <c r="C1407" s="634" t="s">
        <v>2567</v>
      </c>
      <c r="D1407" s="635" t="s">
        <v>1384</v>
      </c>
      <c r="E1407" s="635"/>
      <c r="F1407" s="683">
        <v>43267</v>
      </c>
      <c r="G1407" s="635"/>
      <c r="H1407" s="1168">
        <v>-500000</v>
      </c>
      <c r="I1407" s="1168">
        <v>-500000</v>
      </c>
      <c r="J1407" s="1168">
        <v>-500000</v>
      </c>
      <c r="K1407" s="1168">
        <v>-500000</v>
      </c>
      <c r="L1407" s="1168">
        <v>-500000</v>
      </c>
      <c r="M1407" s="1168">
        <v>0</v>
      </c>
      <c r="N1407" s="1168">
        <v>0</v>
      </c>
      <c r="O1407" s="1168">
        <v>0</v>
      </c>
      <c r="P1407" s="1168">
        <v>0</v>
      </c>
      <c r="Q1407" s="1168">
        <v>0</v>
      </c>
      <c r="R1407" s="1168">
        <v>0</v>
      </c>
      <c r="S1407" s="1168">
        <v>0</v>
      </c>
      <c r="T1407" s="1168">
        <v>0</v>
      </c>
      <c r="U1407" s="567"/>
      <c r="V1407" s="569">
        <f t="shared" si="694"/>
        <v>-187500</v>
      </c>
      <c r="W1407" s="1135"/>
      <c r="X1407" s="1090"/>
      <c r="Y1407" s="591">
        <f t="shared" si="695"/>
        <v>0</v>
      </c>
      <c r="Z1407" s="899">
        <f t="shared" si="695"/>
        <v>0</v>
      </c>
      <c r="AA1407" s="899">
        <f t="shared" si="695"/>
        <v>0</v>
      </c>
      <c r="AB1407" s="1080">
        <f t="shared" si="675"/>
        <v>0</v>
      </c>
      <c r="AC1407" s="1079">
        <f t="shared" si="676"/>
        <v>0</v>
      </c>
      <c r="AD1407" s="899">
        <f t="shared" si="687"/>
        <v>0</v>
      </c>
      <c r="AE1407" s="903">
        <f t="shared" si="683"/>
        <v>0</v>
      </c>
      <c r="AF1407" s="1080">
        <f t="shared" si="684"/>
        <v>0</v>
      </c>
      <c r="AG1407" s="1081">
        <f t="shared" si="689"/>
        <v>0</v>
      </c>
      <c r="AH1407" s="1079">
        <f t="shared" si="698"/>
        <v>0</v>
      </c>
      <c r="AI1407" s="901">
        <f t="shared" si="697"/>
        <v>0</v>
      </c>
      <c r="AJ1407" s="899">
        <f t="shared" si="697"/>
        <v>0</v>
      </c>
      <c r="AK1407" s="899">
        <f t="shared" si="697"/>
        <v>0</v>
      </c>
      <c r="AL1407" s="1080">
        <f t="shared" si="677"/>
        <v>-187500</v>
      </c>
      <c r="AM1407" s="1079">
        <f t="shared" si="678"/>
        <v>0</v>
      </c>
      <c r="AN1407" s="899">
        <f t="shared" si="679"/>
        <v>0</v>
      </c>
      <c r="AO1407" s="899">
        <f t="shared" si="680"/>
        <v>0</v>
      </c>
      <c r="AP1407" s="899">
        <f t="shared" si="682"/>
        <v>-187500</v>
      </c>
      <c r="AQ1407" s="1081">
        <f t="shared" si="668"/>
        <v>-187500</v>
      </c>
      <c r="AR1407" s="1079">
        <f t="shared" si="673"/>
        <v>0</v>
      </c>
      <c r="AS1407" s="153"/>
      <c r="AT1407" s="1082" t="s">
        <v>2783</v>
      </c>
      <c r="AU1407" s="1126"/>
      <c r="AV1407" s="1083" t="str">
        <f t="shared" si="681"/>
        <v>CA</v>
      </c>
      <c r="AW1407" s="1083" t="str">
        <f t="shared" si="681"/>
        <v>CL</v>
      </c>
      <c r="AX1407" s="1083" t="str">
        <f t="shared" si="681"/>
        <v>AIC</v>
      </c>
      <c r="AY1407" s="1083" t="str">
        <f t="shared" si="671"/>
        <v>ERB</v>
      </c>
      <c r="AZ1407" s="1083" t="str">
        <f t="shared" si="671"/>
        <v>GRB</v>
      </c>
      <c r="BA1407" s="1083" t="str">
        <f t="shared" si="671"/>
        <v>Non-Op</v>
      </c>
      <c r="BC1407" s="623"/>
      <c r="BD1407" s="623"/>
      <c r="BF1407" s="623"/>
      <c r="BG1407" s="623"/>
      <c r="BH1407" s="623"/>
      <c r="BI1407" s="623"/>
      <c r="BJ1407" s="623"/>
      <c r="BK1407" s="623"/>
      <c r="BL1407" s="623"/>
      <c r="BN1407" s="634"/>
    </row>
    <row r="1408" spans="1:66" s="638" customFormat="1" ht="12" customHeight="1">
      <c r="A1408" s="643">
        <v>25300033</v>
      </c>
      <c r="B1408" s="644" t="s">
        <v>4586</v>
      </c>
      <c r="C1408" s="634" t="s">
        <v>2568</v>
      </c>
      <c r="D1408" s="635" t="s">
        <v>3099</v>
      </c>
      <c r="E1408" s="635"/>
      <c r="F1408" s="634"/>
      <c r="G1408" s="635"/>
      <c r="H1408" s="1168">
        <v>-8478765.4600000009</v>
      </c>
      <c r="I1408" s="1168">
        <v>-8405578.1799999997</v>
      </c>
      <c r="J1408" s="1168">
        <v>-8010735.2000000002</v>
      </c>
      <c r="K1408" s="1168">
        <v>-7918535.1399999997</v>
      </c>
      <c r="L1408" s="1168">
        <v>-7716416.2999999998</v>
      </c>
      <c r="M1408" s="1168">
        <v>-7671975.4100000001</v>
      </c>
      <c r="N1408" s="1168">
        <v>-8650236.9700000007</v>
      </c>
      <c r="O1408" s="1168">
        <v>-8584071.6500000004</v>
      </c>
      <c r="P1408" s="1168">
        <v>-8540971.4299999997</v>
      </c>
      <c r="Q1408" s="1168">
        <v>-8872834.5199999996</v>
      </c>
      <c r="R1408" s="1168">
        <v>-8846557.3800000008</v>
      </c>
      <c r="S1408" s="1168">
        <v>-8812207.9399999995</v>
      </c>
      <c r="T1408" s="1168">
        <v>-9004538.1199999992</v>
      </c>
      <c r="U1408" s="567"/>
      <c r="V1408" s="567">
        <f t="shared" si="694"/>
        <v>-8397647.6591666657</v>
      </c>
      <c r="W1408" s="1084"/>
      <c r="X1408" s="1084"/>
      <c r="Y1408" s="591">
        <f t="shared" si="695"/>
        <v>0</v>
      </c>
      <c r="Z1408" s="899">
        <f t="shared" si="695"/>
        <v>-9004538.1199999992</v>
      </c>
      <c r="AA1408" s="899">
        <f t="shared" si="695"/>
        <v>0</v>
      </c>
      <c r="AB1408" s="1080">
        <f t="shared" si="675"/>
        <v>0</v>
      </c>
      <c r="AC1408" s="1079">
        <f t="shared" si="676"/>
        <v>0</v>
      </c>
      <c r="AD1408" s="899">
        <f t="shared" si="687"/>
        <v>0</v>
      </c>
      <c r="AE1408" s="903">
        <f t="shared" si="683"/>
        <v>0</v>
      </c>
      <c r="AF1408" s="1080">
        <f t="shared" si="684"/>
        <v>0</v>
      </c>
      <c r="AG1408" s="1081">
        <f t="shared" si="689"/>
        <v>0</v>
      </c>
      <c r="AH1408" s="1079">
        <f t="shared" si="698"/>
        <v>0</v>
      </c>
      <c r="AI1408" s="901">
        <f t="shared" si="697"/>
        <v>0</v>
      </c>
      <c r="AJ1408" s="899">
        <f t="shared" si="697"/>
        <v>-8397647.6591666657</v>
      </c>
      <c r="AK1408" s="899">
        <f t="shared" si="697"/>
        <v>0</v>
      </c>
      <c r="AL1408" s="1080">
        <f t="shared" si="677"/>
        <v>0</v>
      </c>
      <c r="AM1408" s="1079">
        <f t="shared" si="678"/>
        <v>0</v>
      </c>
      <c r="AN1408" s="899">
        <f t="shared" si="679"/>
        <v>0</v>
      </c>
      <c r="AO1408" s="899">
        <f t="shared" si="680"/>
        <v>0</v>
      </c>
      <c r="AP1408" s="899">
        <f t="shared" si="682"/>
        <v>0</v>
      </c>
      <c r="AQ1408" s="1081">
        <f t="shared" si="668"/>
        <v>0</v>
      </c>
      <c r="AR1408" s="1079">
        <f t="shared" si="673"/>
        <v>0</v>
      </c>
      <c r="AS1408" s="153"/>
      <c r="AT1408" s="1082"/>
      <c r="AU1408" s="1126"/>
      <c r="AV1408" s="1083" t="str">
        <f t="shared" si="681"/>
        <v>CA</v>
      </c>
      <c r="AW1408" s="1083" t="str">
        <f t="shared" si="681"/>
        <v>CL</v>
      </c>
      <c r="AX1408" s="1083" t="str">
        <f t="shared" si="681"/>
        <v>AIC</v>
      </c>
      <c r="AY1408" s="1083" t="str">
        <f t="shared" ref="AY1408:BA1471" si="699">IF(VALUE(AD1408),AY$7,IF(ISBLANK(AD1408),"",AY$7))</f>
        <v>ERB</v>
      </c>
      <c r="AZ1408" s="1083" t="str">
        <f t="shared" si="699"/>
        <v>GRB</v>
      </c>
      <c r="BA1408" s="1083" t="str">
        <f t="shared" si="699"/>
        <v>Non-Op</v>
      </c>
      <c r="BC1408" s="623"/>
      <c r="BD1408" s="623"/>
      <c r="BF1408" s="623"/>
      <c r="BG1408" s="623"/>
      <c r="BH1408" s="623"/>
      <c r="BI1408" s="623"/>
      <c r="BJ1408" s="623"/>
      <c r="BK1408" s="623"/>
      <c r="BL1408" s="623"/>
      <c r="BN1408" s="634"/>
    </row>
    <row r="1409" spans="1:66" s="638" customFormat="1" ht="12" customHeight="1">
      <c r="A1409" s="676">
        <v>25300071</v>
      </c>
      <c r="B1409" s="635" t="s">
        <v>4587</v>
      </c>
      <c r="C1409" s="634" t="s">
        <v>2569</v>
      </c>
      <c r="D1409" s="635" t="s">
        <v>1384</v>
      </c>
      <c r="E1409" s="635"/>
      <c r="F1409" s="634"/>
      <c r="G1409" s="635"/>
      <c r="H1409" s="1168">
        <v>1.91</v>
      </c>
      <c r="I1409" s="1168">
        <v>0</v>
      </c>
      <c r="J1409" s="1168">
        <v>0</v>
      </c>
      <c r="K1409" s="1168">
        <v>0</v>
      </c>
      <c r="L1409" s="1168">
        <v>0</v>
      </c>
      <c r="M1409" s="1168">
        <v>0</v>
      </c>
      <c r="N1409" s="1168">
        <v>0</v>
      </c>
      <c r="O1409" s="1168">
        <v>0</v>
      </c>
      <c r="P1409" s="1168">
        <v>0</v>
      </c>
      <c r="Q1409" s="1168">
        <v>0</v>
      </c>
      <c r="R1409" s="1168">
        <v>0</v>
      </c>
      <c r="S1409" s="1168">
        <v>0</v>
      </c>
      <c r="T1409" s="1168">
        <v>0</v>
      </c>
      <c r="U1409" s="567"/>
      <c r="V1409" s="567">
        <f t="shared" si="694"/>
        <v>7.9583333333333325E-2</v>
      </c>
      <c r="W1409" s="1096"/>
      <c r="X1409" s="1117"/>
      <c r="Y1409" s="591">
        <f t="shared" si="695"/>
        <v>0</v>
      </c>
      <c r="Z1409" s="899">
        <f t="shared" si="695"/>
        <v>0</v>
      </c>
      <c r="AA1409" s="899">
        <f t="shared" si="695"/>
        <v>0</v>
      </c>
      <c r="AB1409" s="1080">
        <f t="shared" si="675"/>
        <v>0</v>
      </c>
      <c r="AC1409" s="1079">
        <f t="shared" si="676"/>
        <v>0</v>
      </c>
      <c r="AD1409" s="899">
        <f t="shared" si="687"/>
        <v>0</v>
      </c>
      <c r="AE1409" s="903">
        <f t="shared" si="683"/>
        <v>0</v>
      </c>
      <c r="AF1409" s="1080">
        <f t="shared" si="684"/>
        <v>0</v>
      </c>
      <c r="AG1409" s="1081">
        <f t="shared" si="689"/>
        <v>0</v>
      </c>
      <c r="AH1409" s="1079">
        <f t="shared" si="698"/>
        <v>0</v>
      </c>
      <c r="AI1409" s="901">
        <f t="shared" si="697"/>
        <v>0</v>
      </c>
      <c r="AJ1409" s="899">
        <f t="shared" si="697"/>
        <v>0</v>
      </c>
      <c r="AK1409" s="899">
        <f t="shared" si="697"/>
        <v>0</v>
      </c>
      <c r="AL1409" s="1080">
        <f t="shared" si="677"/>
        <v>7.9583333333333325E-2</v>
      </c>
      <c r="AM1409" s="1079">
        <f t="shared" si="678"/>
        <v>0</v>
      </c>
      <c r="AN1409" s="899">
        <f t="shared" si="679"/>
        <v>0</v>
      </c>
      <c r="AO1409" s="899">
        <f t="shared" si="680"/>
        <v>0</v>
      </c>
      <c r="AP1409" s="899">
        <f t="shared" si="682"/>
        <v>7.9583333333333325E-2</v>
      </c>
      <c r="AQ1409" s="1081">
        <f t="shared" si="668"/>
        <v>7.9583333333333325E-2</v>
      </c>
      <c r="AR1409" s="1079">
        <f t="shared" si="673"/>
        <v>0</v>
      </c>
      <c r="AS1409" s="153"/>
      <c r="AT1409" s="1082" t="s">
        <v>2786</v>
      </c>
      <c r="AU1409" s="1126"/>
      <c r="AV1409" s="1083" t="str">
        <f t="shared" si="681"/>
        <v>CA</v>
      </c>
      <c r="AW1409" s="1083" t="str">
        <f t="shared" si="681"/>
        <v>CL</v>
      </c>
      <c r="AX1409" s="1083" t="str">
        <f t="shared" si="681"/>
        <v>AIC</v>
      </c>
      <c r="AY1409" s="1083" t="str">
        <f t="shared" si="699"/>
        <v>ERB</v>
      </c>
      <c r="AZ1409" s="1083" t="str">
        <f t="shared" si="699"/>
        <v>GRB</v>
      </c>
      <c r="BA1409" s="1083" t="str">
        <f t="shared" si="699"/>
        <v>Non-Op</v>
      </c>
      <c r="BC1409" s="623"/>
      <c r="BD1409" s="623"/>
      <c r="BF1409" s="623"/>
      <c r="BG1409" s="623"/>
      <c r="BH1409" s="623"/>
      <c r="BI1409" s="623"/>
      <c r="BJ1409" s="623"/>
      <c r="BK1409" s="623"/>
      <c r="BL1409" s="623"/>
      <c r="BN1409" s="634"/>
    </row>
    <row r="1410" spans="1:66" s="638" customFormat="1" ht="12" customHeight="1">
      <c r="A1410" s="676">
        <v>25300081</v>
      </c>
      <c r="B1410" s="635" t="s">
        <v>4588</v>
      </c>
      <c r="C1410" s="634" t="s">
        <v>2570</v>
      </c>
      <c r="D1410" s="635" t="s">
        <v>3099</v>
      </c>
      <c r="E1410" s="635"/>
      <c r="F1410" s="634"/>
      <c r="G1410" s="635"/>
      <c r="H1410" s="1168">
        <v>-1000</v>
      </c>
      <c r="I1410" s="1168">
        <v>-1000</v>
      </c>
      <c r="J1410" s="1168">
        <v>-1000</v>
      </c>
      <c r="K1410" s="1168">
        <v>-1000</v>
      </c>
      <c r="L1410" s="1168">
        <v>-1000</v>
      </c>
      <c r="M1410" s="1168">
        <v>-1000</v>
      </c>
      <c r="N1410" s="1168">
        <v>-1000</v>
      </c>
      <c r="O1410" s="1168">
        <v>-1000</v>
      </c>
      <c r="P1410" s="1168">
        <v>-1000</v>
      </c>
      <c r="Q1410" s="1168">
        <v>-1000</v>
      </c>
      <c r="R1410" s="1168">
        <v>-1000</v>
      </c>
      <c r="S1410" s="1168">
        <v>-1000</v>
      </c>
      <c r="T1410" s="1168">
        <v>-1000</v>
      </c>
      <c r="U1410" s="567"/>
      <c r="V1410" s="567">
        <f t="shared" si="694"/>
        <v>-1000</v>
      </c>
      <c r="W1410" s="1084"/>
      <c r="X1410" s="1116"/>
      <c r="Y1410" s="591">
        <f t="shared" ref="Y1410:AA1429" si="700">IF($D1410=Y$5,$T1410,0)</f>
        <v>0</v>
      </c>
      <c r="Z1410" s="899">
        <f t="shared" si="700"/>
        <v>-1000</v>
      </c>
      <c r="AA1410" s="899">
        <f t="shared" si="700"/>
        <v>0</v>
      </c>
      <c r="AB1410" s="1080">
        <f t="shared" si="675"/>
        <v>0</v>
      </c>
      <c r="AC1410" s="1079">
        <f t="shared" si="676"/>
        <v>0</v>
      </c>
      <c r="AD1410" s="899">
        <f t="shared" si="687"/>
        <v>0</v>
      </c>
      <c r="AE1410" s="903">
        <f t="shared" si="683"/>
        <v>0</v>
      </c>
      <c r="AF1410" s="1080">
        <f t="shared" si="684"/>
        <v>0</v>
      </c>
      <c r="AG1410" s="1081">
        <f t="shared" si="689"/>
        <v>0</v>
      </c>
      <c r="AH1410" s="1079">
        <f t="shared" si="698"/>
        <v>0</v>
      </c>
      <c r="AI1410" s="901">
        <f t="shared" si="697"/>
        <v>0</v>
      </c>
      <c r="AJ1410" s="899">
        <f t="shared" si="697"/>
        <v>-1000</v>
      </c>
      <c r="AK1410" s="899">
        <f t="shared" si="697"/>
        <v>0</v>
      </c>
      <c r="AL1410" s="1080">
        <f t="shared" si="677"/>
        <v>0</v>
      </c>
      <c r="AM1410" s="1079">
        <f t="shared" si="678"/>
        <v>0</v>
      </c>
      <c r="AN1410" s="899">
        <f t="shared" si="679"/>
        <v>0</v>
      </c>
      <c r="AO1410" s="899">
        <f t="shared" si="680"/>
        <v>0</v>
      </c>
      <c r="AP1410" s="899">
        <f t="shared" si="682"/>
        <v>0</v>
      </c>
      <c r="AQ1410" s="1081">
        <f t="shared" ref="AQ1410:AQ1507" si="701">SUM(AN1410:AP1410)</f>
        <v>0</v>
      </c>
      <c r="AR1410" s="1079">
        <f t="shared" si="673"/>
        <v>0</v>
      </c>
      <c r="AS1410" s="153"/>
      <c r="AT1410" s="1082" t="s">
        <v>2786</v>
      </c>
      <c r="AU1410" s="1126"/>
      <c r="AV1410" s="1083" t="str">
        <f t="shared" si="681"/>
        <v>CA</v>
      </c>
      <c r="AW1410" s="1083" t="str">
        <f t="shared" si="681"/>
        <v>CL</v>
      </c>
      <c r="AX1410" s="1083" t="str">
        <f t="shared" si="681"/>
        <v>AIC</v>
      </c>
      <c r="AY1410" s="1083" t="str">
        <f t="shared" si="699"/>
        <v>ERB</v>
      </c>
      <c r="AZ1410" s="1083" t="str">
        <f t="shared" si="699"/>
        <v>GRB</v>
      </c>
      <c r="BA1410" s="1083" t="str">
        <f t="shared" si="699"/>
        <v>Non-Op</v>
      </c>
      <c r="BC1410" s="623"/>
      <c r="BD1410" s="623"/>
      <c r="BF1410" s="623"/>
      <c r="BG1410" s="623"/>
      <c r="BH1410" s="623"/>
      <c r="BI1410" s="623"/>
      <c r="BJ1410" s="623"/>
      <c r="BK1410" s="623"/>
      <c r="BL1410" s="623"/>
      <c r="BN1410" s="634"/>
    </row>
    <row r="1411" spans="1:66" s="638" customFormat="1" ht="12" customHeight="1">
      <c r="A1411" s="676">
        <v>25300091</v>
      </c>
      <c r="B1411" s="635" t="s">
        <v>4589</v>
      </c>
      <c r="C1411" s="634" t="s">
        <v>2571</v>
      </c>
      <c r="D1411" s="635" t="s">
        <v>1384</v>
      </c>
      <c r="E1411" s="635"/>
      <c r="F1411" s="634"/>
      <c r="G1411" s="635"/>
      <c r="H1411" s="1168">
        <v>0</v>
      </c>
      <c r="I1411" s="1168">
        <v>0</v>
      </c>
      <c r="J1411" s="1168">
        <v>0</v>
      </c>
      <c r="K1411" s="1168">
        <v>0</v>
      </c>
      <c r="L1411" s="1168">
        <v>0</v>
      </c>
      <c r="M1411" s="1168">
        <v>0</v>
      </c>
      <c r="N1411" s="1168">
        <v>0</v>
      </c>
      <c r="O1411" s="1168">
        <v>0</v>
      </c>
      <c r="P1411" s="1168">
        <v>0</v>
      </c>
      <c r="Q1411" s="1168">
        <v>0</v>
      </c>
      <c r="R1411" s="1168">
        <v>0</v>
      </c>
      <c r="S1411" s="1168">
        <v>0</v>
      </c>
      <c r="T1411" s="1168">
        <v>0</v>
      </c>
      <c r="U1411" s="567"/>
      <c r="V1411" s="567">
        <f t="shared" si="694"/>
        <v>0</v>
      </c>
      <c r="W1411" s="1084"/>
      <c r="X1411" s="1116"/>
      <c r="Y1411" s="591">
        <f t="shared" si="700"/>
        <v>0</v>
      </c>
      <c r="Z1411" s="899">
        <f t="shared" si="700"/>
        <v>0</v>
      </c>
      <c r="AA1411" s="899">
        <f t="shared" si="700"/>
        <v>0</v>
      </c>
      <c r="AB1411" s="1080">
        <f t="shared" si="675"/>
        <v>0</v>
      </c>
      <c r="AC1411" s="1079">
        <f t="shared" si="676"/>
        <v>0</v>
      </c>
      <c r="AD1411" s="899">
        <f t="shared" si="687"/>
        <v>0</v>
      </c>
      <c r="AE1411" s="903">
        <f t="shared" si="683"/>
        <v>0</v>
      </c>
      <c r="AF1411" s="1080">
        <f t="shared" si="684"/>
        <v>0</v>
      </c>
      <c r="AG1411" s="1081">
        <f t="shared" si="689"/>
        <v>0</v>
      </c>
      <c r="AH1411" s="1079">
        <f t="shared" si="698"/>
        <v>0</v>
      </c>
      <c r="AI1411" s="901">
        <f t="shared" si="697"/>
        <v>0</v>
      </c>
      <c r="AJ1411" s="899">
        <f t="shared" si="697"/>
        <v>0</v>
      </c>
      <c r="AK1411" s="899">
        <f t="shared" si="697"/>
        <v>0</v>
      </c>
      <c r="AL1411" s="1080">
        <f t="shared" si="677"/>
        <v>0</v>
      </c>
      <c r="AM1411" s="1079">
        <f t="shared" si="678"/>
        <v>0</v>
      </c>
      <c r="AN1411" s="899">
        <f t="shared" si="679"/>
        <v>0</v>
      </c>
      <c r="AO1411" s="899">
        <f t="shared" si="680"/>
        <v>0</v>
      </c>
      <c r="AP1411" s="899">
        <f t="shared" si="682"/>
        <v>0</v>
      </c>
      <c r="AQ1411" s="1081">
        <f t="shared" si="701"/>
        <v>0</v>
      </c>
      <c r="AR1411" s="1079">
        <f t="shared" si="673"/>
        <v>0</v>
      </c>
      <c r="AS1411" s="153"/>
      <c r="AT1411" s="1082"/>
      <c r="AU1411" s="1126"/>
      <c r="AV1411" s="1083" t="str">
        <f t="shared" si="681"/>
        <v>CA</v>
      </c>
      <c r="AW1411" s="1083" t="str">
        <f t="shared" si="681"/>
        <v>CL</v>
      </c>
      <c r="AX1411" s="1083" t="str">
        <f t="shared" si="681"/>
        <v>AIC</v>
      </c>
      <c r="AY1411" s="1083" t="str">
        <f t="shared" si="699"/>
        <v>ERB</v>
      </c>
      <c r="AZ1411" s="1083" t="str">
        <f t="shared" si="699"/>
        <v>GRB</v>
      </c>
      <c r="BA1411" s="1083" t="str">
        <f t="shared" si="699"/>
        <v>Non-Op</v>
      </c>
      <c r="BC1411" s="623"/>
      <c r="BD1411" s="623"/>
      <c r="BF1411" s="623"/>
      <c r="BG1411" s="623"/>
      <c r="BH1411" s="623"/>
      <c r="BI1411" s="623"/>
      <c r="BJ1411" s="623"/>
      <c r="BK1411" s="623"/>
      <c r="BL1411" s="623"/>
      <c r="BN1411" s="634"/>
    </row>
    <row r="1412" spans="1:66" s="638" customFormat="1" ht="12" customHeight="1">
      <c r="A1412" s="676">
        <v>25300121</v>
      </c>
      <c r="B1412" s="635" t="s">
        <v>4590</v>
      </c>
      <c r="C1412" s="634" t="s">
        <v>2572</v>
      </c>
      <c r="D1412" s="635" t="s">
        <v>1384</v>
      </c>
      <c r="E1412" s="635"/>
      <c r="F1412" s="634"/>
      <c r="G1412" s="635"/>
      <c r="H1412" s="1168">
        <v>0</v>
      </c>
      <c r="I1412" s="1168">
        <v>0</v>
      </c>
      <c r="J1412" s="1168">
        <v>0</v>
      </c>
      <c r="K1412" s="1168">
        <v>0</v>
      </c>
      <c r="L1412" s="1168">
        <v>0</v>
      </c>
      <c r="M1412" s="1168">
        <v>0</v>
      </c>
      <c r="N1412" s="1168">
        <v>0</v>
      </c>
      <c r="O1412" s="1168">
        <v>0</v>
      </c>
      <c r="P1412" s="1168">
        <v>0</v>
      </c>
      <c r="Q1412" s="1168">
        <v>0</v>
      </c>
      <c r="R1412" s="1168">
        <v>0</v>
      </c>
      <c r="S1412" s="1168">
        <v>0</v>
      </c>
      <c r="T1412" s="1168">
        <v>0</v>
      </c>
      <c r="U1412" s="567"/>
      <c r="V1412" s="567">
        <f t="shared" si="694"/>
        <v>0</v>
      </c>
      <c r="W1412" s="1084"/>
      <c r="X1412" s="1116"/>
      <c r="Y1412" s="591">
        <f t="shared" si="700"/>
        <v>0</v>
      </c>
      <c r="Z1412" s="899">
        <f t="shared" si="700"/>
        <v>0</v>
      </c>
      <c r="AA1412" s="899">
        <f t="shared" si="700"/>
        <v>0</v>
      </c>
      <c r="AB1412" s="1080">
        <f t="shared" si="675"/>
        <v>0</v>
      </c>
      <c r="AC1412" s="1079">
        <f t="shared" si="676"/>
        <v>0</v>
      </c>
      <c r="AD1412" s="899">
        <f t="shared" si="687"/>
        <v>0</v>
      </c>
      <c r="AE1412" s="903">
        <f t="shared" si="683"/>
        <v>0</v>
      </c>
      <c r="AF1412" s="1080">
        <f t="shared" si="684"/>
        <v>0</v>
      </c>
      <c r="AG1412" s="1081">
        <f t="shared" si="689"/>
        <v>0</v>
      </c>
      <c r="AH1412" s="1079">
        <f t="shared" si="698"/>
        <v>0</v>
      </c>
      <c r="AI1412" s="901">
        <f t="shared" si="697"/>
        <v>0</v>
      </c>
      <c r="AJ1412" s="899">
        <f t="shared" si="697"/>
        <v>0</v>
      </c>
      <c r="AK1412" s="899">
        <f t="shared" si="697"/>
        <v>0</v>
      </c>
      <c r="AL1412" s="1080">
        <f t="shared" si="677"/>
        <v>0</v>
      </c>
      <c r="AM1412" s="1079">
        <f t="shared" si="678"/>
        <v>0</v>
      </c>
      <c r="AN1412" s="899">
        <f t="shared" si="679"/>
        <v>0</v>
      </c>
      <c r="AO1412" s="899">
        <f t="shared" si="680"/>
        <v>0</v>
      </c>
      <c r="AP1412" s="899">
        <f t="shared" si="682"/>
        <v>0</v>
      </c>
      <c r="AQ1412" s="1081">
        <f t="shared" si="701"/>
        <v>0</v>
      </c>
      <c r="AR1412" s="1079">
        <f t="shared" si="673"/>
        <v>0</v>
      </c>
      <c r="AS1412" s="153"/>
      <c r="AT1412" s="1082"/>
      <c r="AU1412" s="1126"/>
      <c r="AV1412" s="1083" t="str">
        <f t="shared" si="681"/>
        <v>CA</v>
      </c>
      <c r="AW1412" s="1083" t="str">
        <f t="shared" si="681"/>
        <v>CL</v>
      </c>
      <c r="AX1412" s="1083" t="str">
        <f t="shared" si="681"/>
        <v>AIC</v>
      </c>
      <c r="AY1412" s="1083" t="str">
        <f t="shared" si="699"/>
        <v>ERB</v>
      </c>
      <c r="AZ1412" s="1083" t="str">
        <f t="shared" si="699"/>
        <v>GRB</v>
      </c>
      <c r="BA1412" s="1083" t="str">
        <f t="shared" si="699"/>
        <v>Non-Op</v>
      </c>
      <c r="BC1412" s="623"/>
      <c r="BD1412" s="623"/>
      <c r="BF1412" s="623"/>
      <c r="BG1412" s="623"/>
      <c r="BH1412" s="623"/>
      <c r="BI1412" s="623"/>
      <c r="BJ1412" s="623"/>
      <c r="BK1412" s="623"/>
      <c r="BL1412" s="623"/>
      <c r="BN1412" s="634"/>
    </row>
    <row r="1413" spans="1:66" s="638" customFormat="1" ht="12" customHeight="1">
      <c r="A1413" s="643">
        <v>25300141</v>
      </c>
      <c r="B1413" s="644" t="s">
        <v>4591</v>
      </c>
      <c r="C1413" s="634" t="s">
        <v>2573</v>
      </c>
      <c r="D1413" s="635" t="s">
        <v>3099</v>
      </c>
      <c r="E1413" s="635"/>
      <c r="F1413" s="634"/>
      <c r="G1413" s="635"/>
      <c r="H1413" s="1168">
        <v>-3497117.36</v>
      </c>
      <c r="I1413" s="1168">
        <v>-5869543.8899999997</v>
      </c>
      <c r="J1413" s="1168">
        <v>-5209602.92</v>
      </c>
      <c r="K1413" s="1168">
        <v>-4532411.1399999997</v>
      </c>
      <c r="L1413" s="1168">
        <v>-3873108.59</v>
      </c>
      <c r="M1413" s="1168">
        <v>-3194146.92</v>
      </c>
      <c r="N1413" s="1168">
        <v>-2656157.89</v>
      </c>
      <c r="O1413" s="1168">
        <v>-2201675.7000000002</v>
      </c>
      <c r="P1413" s="1168">
        <v>-1682368.06</v>
      </c>
      <c r="Q1413" s="1168">
        <v>-1737275.69</v>
      </c>
      <c r="R1413" s="1168">
        <v>-1148432.29</v>
      </c>
      <c r="S1413" s="1168">
        <v>-692569.42</v>
      </c>
      <c r="T1413" s="1168">
        <v>-1646423.57</v>
      </c>
      <c r="U1413" s="567"/>
      <c r="V1413" s="567">
        <f t="shared" si="694"/>
        <v>-2947421.9145833333</v>
      </c>
      <c r="W1413" s="1084"/>
      <c r="X1413" s="1116"/>
      <c r="Y1413" s="591">
        <f t="shared" si="700"/>
        <v>0</v>
      </c>
      <c r="Z1413" s="899">
        <f t="shared" si="700"/>
        <v>-1646423.57</v>
      </c>
      <c r="AA1413" s="899">
        <f t="shared" si="700"/>
        <v>0</v>
      </c>
      <c r="AB1413" s="1080">
        <f t="shared" si="675"/>
        <v>0</v>
      </c>
      <c r="AC1413" s="1079">
        <f t="shared" si="676"/>
        <v>0</v>
      </c>
      <c r="AD1413" s="899">
        <f t="shared" si="687"/>
        <v>0</v>
      </c>
      <c r="AE1413" s="903">
        <f t="shared" si="683"/>
        <v>0</v>
      </c>
      <c r="AF1413" s="1080">
        <f t="shared" si="684"/>
        <v>0</v>
      </c>
      <c r="AG1413" s="1081">
        <f t="shared" si="689"/>
        <v>0</v>
      </c>
      <c r="AH1413" s="1079">
        <f t="shared" si="698"/>
        <v>0</v>
      </c>
      <c r="AI1413" s="901">
        <f t="shared" si="697"/>
        <v>0</v>
      </c>
      <c r="AJ1413" s="899">
        <f t="shared" si="697"/>
        <v>-2947421.9145833333</v>
      </c>
      <c r="AK1413" s="899">
        <f t="shared" si="697"/>
        <v>0</v>
      </c>
      <c r="AL1413" s="1080">
        <f t="shared" si="677"/>
        <v>0</v>
      </c>
      <c r="AM1413" s="1079">
        <f t="shared" si="678"/>
        <v>0</v>
      </c>
      <c r="AN1413" s="899">
        <f t="shared" si="679"/>
        <v>0</v>
      </c>
      <c r="AO1413" s="899">
        <f t="shared" si="680"/>
        <v>0</v>
      </c>
      <c r="AP1413" s="899">
        <f t="shared" si="682"/>
        <v>0</v>
      </c>
      <c r="AQ1413" s="1081">
        <f t="shared" si="701"/>
        <v>0</v>
      </c>
      <c r="AR1413" s="1079">
        <f t="shared" ref="AR1413:AR1486" si="702">AQ1413-AL1413</f>
        <v>0</v>
      </c>
      <c r="AS1413" s="153"/>
      <c r="AT1413" s="1082"/>
      <c r="AU1413" s="1126"/>
      <c r="AV1413" s="1083" t="str">
        <f t="shared" si="681"/>
        <v>CA</v>
      </c>
      <c r="AW1413" s="1083" t="str">
        <f t="shared" si="681"/>
        <v>CL</v>
      </c>
      <c r="AX1413" s="1083" t="str">
        <f t="shared" si="681"/>
        <v>AIC</v>
      </c>
      <c r="AY1413" s="1083" t="str">
        <f t="shared" si="699"/>
        <v>ERB</v>
      </c>
      <c r="AZ1413" s="1083" t="str">
        <f t="shared" si="699"/>
        <v>GRB</v>
      </c>
      <c r="BA1413" s="1083" t="str">
        <f t="shared" si="699"/>
        <v>Non-Op</v>
      </c>
      <c r="BC1413" s="623"/>
      <c r="BD1413" s="623"/>
      <c r="BF1413" s="623"/>
      <c r="BG1413" s="623"/>
      <c r="BH1413" s="623"/>
      <c r="BI1413" s="623"/>
      <c r="BJ1413" s="623"/>
      <c r="BK1413" s="623"/>
      <c r="BL1413" s="623"/>
      <c r="BN1413" s="634"/>
    </row>
    <row r="1414" spans="1:66" s="638" customFormat="1" ht="12" customHeight="1">
      <c r="A1414" s="643">
        <v>25300151</v>
      </c>
      <c r="B1414" s="644" t="s">
        <v>4592</v>
      </c>
      <c r="C1414" s="634" t="s">
        <v>2574</v>
      </c>
      <c r="D1414" s="635" t="s">
        <v>3099</v>
      </c>
      <c r="E1414" s="635"/>
      <c r="F1414" s="634"/>
      <c r="G1414" s="635"/>
      <c r="H1414" s="1168">
        <v>-13134990.18</v>
      </c>
      <c r="I1414" s="1168">
        <v>-13197301.140000001</v>
      </c>
      <c r="J1414" s="1168">
        <v>-13240764.560000001</v>
      </c>
      <c r="K1414" s="1168">
        <v>-13348748.210000001</v>
      </c>
      <c r="L1414" s="1168">
        <v>-13366025.470000001</v>
      </c>
      <c r="M1414" s="1168">
        <v>-13399954.5</v>
      </c>
      <c r="N1414" s="1168">
        <v>-13474692.43</v>
      </c>
      <c r="O1414" s="1168">
        <v>-13565028.029999999</v>
      </c>
      <c r="P1414" s="1168">
        <v>-13640627.449999999</v>
      </c>
      <c r="Q1414" s="1168">
        <v>-13674765.720000001</v>
      </c>
      <c r="R1414" s="1168">
        <v>-13703628.67</v>
      </c>
      <c r="S1414" s="1168">
        <v>-13739460.68</v>
      </c>
      <c r="T1414" s="1168">
        <v>-13734139.380000001</v>
      </c>
      <c r="U1414" s="567"/>
      <c r="V1414" s="567">
        <f t="shared" si="694"/>
        <v>-13482130.136666669</v>
      </c>
      <c r="W1414" s="1084"/>
      <c r="X1414" s="1084"/>
      <c r="Y1414" s="591">
        <f t="shared" si="700"/>
        <v>0</v>
      </c>
      <c r="Z1414" s="899">
        <f t="shared" si="700"/>
        <v>-13734139.380000001</v>
      </c>
      <c r="AA1414" s="899">
        <f t="shared" si="700"/>
        <v>0</v>
      </c>
      <c r="AB1414" s="1080">
        <f t="shared" si="675"/>
        <v>0</v>
      </c>
      <c r="AC1414" s="1079">
        <f t="shared" si="676"/>
        <v>0</v>
      </c>
      <c r="AD1414" s="899">
        <f t="shared" si="687"/>
        <v>0</v>
      </c>
      <c r="AE1414" s="903">
        <f t="shared" si="683"/>
        <v>0</v>
      </c>
      <c r="AF1414" s="1080">
        <f t="shared" si="684"/>
        <v>0</v>
      </c>
      <c r="AG1414" s="1081">
        <f t="shared" si="689"/>
        <v>0</v>
      </c>
      <c r="AH1414" s="1079">
        <f t="shared" si="698"/>
        <v>0</v>
      </c>
      <c r="AI1414" s="901">
        <f t="shared" si="697"/>
        <v>0</v>
      </c>
      <c r="AJ1414" s="899">
        <f t="shared" si="697"/>
        <v>-13482130.136666669</v>
      </c>
      <c r="AK1414" s="899">
        <f t="shared" si="697"/>
        <v>0</v>
      </c>
      <c r="AL1414" s="1080">
        <f t="shared" si="677"/>
        <v>0</v>
      </c>
      <c r="AM1414" s="1079">
        <f t="shared" si="678"/>
        <v>0</v>
      </c>
      <c r="AN1414" s="899">
        <f t="shared" si="679"/>
        <v>0</v>
      </c>
      <c r="AO1414" s="899">
        <f t="shared" si="680"/>
        <v>0</v>
      </c>
      <c r="AP1414" s="899">
        <f t="shared" si="682"/>
        <v>0</v>
      </c>
      <c r="AQ1414" s="1081">
        <f t="shared" si="701"/>
        <v>0</v>
      </c>
      <c r="AR1414" s="1079">
        <f t="shared" si="702"/>
        <v>0</v>
      </c>
      <c r="AS1414" s="153"/>
      <c r="AT1414" s="1082"/>
      <c r="AU1414" s="1126"/>
      <c r="AV1414" s="1083" t="str">
        <f t="shared" si="681"/>
        <v>CA</v>
      </c>
      <c r="AW1414" s="1083" t="str">
        <f t="shared" si="681"/>
        <v>CL</v>
      </c>
      <c r="AX1414" s="1083" t="str">
        <f t="shared" si="681"/>
        <v>AIC</v>
      </c>
      <c r="AY1414" s="1083" t="str">
        <f t="shared" si="699"/>
        <v>ERB</v>
      </c>
      <c r="AZ1414" s="1083" t="str">
        <f t="shared" si="699"/>
        <v>GRB</v>
      </c>
      <c r="BA1414" s="1083" t="str">
        <f t="shared" si="699"/>
        <v>Non-Op</v>
      </c>
      <c r="BC1414" s="623"/>
      <c r="BD1414" s="623"/>
      <c r="BF1414" s="623"/>
      <c r="BG1414" s="623"/>
      <c r="BH1414" s="623"/>
      <c r="BI1414" s="623"/>
      <c r="BJ1414" s="623"/>
      <c r="BK1414" s="623"/>
      <c r="BL1414" s="623"/>
      <c r="BN1414" s="634"/>
    </row>
    <row r="1415" spans="1:66" s="638" customFormat="1" ht="12" customHeight="1">
      <c r="A1415" s="643">
        <v>25300153</v>
      </c>
      <c r="B1415" s="644" t="s">
        <v>4593</v>
      </c>
      <c r="C1415" s="634" t="s">
        <v>2575</v>
      </c>
      <c r="D1415" s="635" t="s">
        <v>3099</v>
      </c>
      <c r="E1415" s="635"/>
      <c r="F1415" s="634"/>
      <c r="G1415" s="635"/>
      <c r="H1415" s="1168">
        <v>0</v>
      </c>
      <c r="I1415" s="1168">
        <v>0</v>
      </c>
      <c r="J1415" s="1168">
        <v>0</v>
      </c>
      <c r="K1415" s="1168">
        <v>0</v>
      </c>
      <c r="L1415" s="1168">
        <v>0</v>
      </c>
      <c r="M1415" s="1168">
        <v>0</v>
      </c>
      <c r="N1415" s="1168">
        <v>0</v>
      </c>
      <c r="O1415" s="1168">
        <v>0</v>
      </c>
      <c r="P1415" s="1168">
        <v>0</v>
      </c>
      <c r="Q1415" s="1168">
        <v>0</v>
      </c>
      <c r="R1415" s="1168">
        <v>0</v>
      </c>
      <c r="S1415" s="1168">
        <v>0</v>
      </c>
      <c r="T1415" s="1168">
        <v>0</v>
      </c>
      <c r="U1415" s="567"/>
      <c r="V1415" s="567">
        <f t="shared" si="694"/>
        <v>0</v>
      </c>
      <c r="W1415" s="1084"/>
      <c r="X1415" s="1084"/>
      <c r="Y1415" s="591">
        <f t="shared" si="700"/>
        <v>0</v>
      </c>
      <c r="Z1415" s="899">
        <f t="shared" si="700"/>
        <v>0</v>
      </c>
      <c r="AA1415" s="899">
        <f t="shared" si="700"/>
        <v>0</v>
      </c>
      <c r="AB1415" s="1080">
        <f t="shared" ref="AB1415:AB1488" si="703">T1415-SUM(Y1415:AA1415)</f>
        <v>0</v>
      </c>
      <c r="AC1415" s="1079">
        <f t="shared" ref="AC1415:AC1488" si="704">T1415-SUM(Y1415:AA1415)-AB1415</f>
        <v>0</v>
      </c>
      <c r="AD1415" s="899">
        <f t="shared" si="687"/>
        <v>0</v>
      </c>
      <c r="AE1415" s="903">
        <f t="shared" si="683"/>
        <v>0</v>
      </c>
      <c r="AF1415" s="1080">
        <f t="shared" si="684"/>
        <v>0</v>
      </c>
      <c r="AG1415" s="1081">
        <f t="shared" si="689"/>
        <v>0</v>
      </c>
      <c r="AH1415" s="1079">
        <f t="shared" si="698"/>
        <v>0</v>
      </c>
      <c r="AI1415" s="901">
        <f t="shared" si="697"/>
        <v>0</v>
      </c>
      <c r="AJ1415" s="899">
        <f t="shared" si="697"/>
        <v>0</v>
      </c>
      <c r="AK1415" s="899">
        <f t="shared" si="697"/>
        <v>0</v>
      </c>
      <c r="AL1415" s="1080">
        <f t="shared" ref="AL1415:AL1488" si="705">V1415-SUM(AI1415:AK1415)</f>
        <v>0</v>
      </c>
      <c r="AM1415" s="1079">
        <f t="shared" ref="AM1415:AM1488" si="706">V1415-SUM(AI1415:AK1415)-AL1415</f>
        <v>0</v>
      </c>
      <c r="AN1415" s="899">
        <f t="shared" si="679"/>
        <v>0</v>
      </c>
      <c r="AO1415" s="899">
        <f t="shared" si="680"/>
        <v>0</v>
      </c>
      <c r="AP1415" s="899">
        <f t="shared" si="682"/>
        <v>0</v>
      </c>
      <c r="AQ1415" s="1081">
        <f t="shared" si="701"/>
        <v>0</v>
      </c>
      <c r="AR1415" s="1079">
        <f t="shared" si="702"/>
        <v>0</v>
      </c>
      <c r="AS1415" s="153"/>
      <c r="AT1415" s="1082" t="s">
        <v>2776</v>
      </c>
      <c r="AU1415" s="1126"/>
      <c r="AV1415" s="1083" t="str">
        <f t="shared" si="681"/>
        <v>CA</v>
      </c>
      <c r="AW1415" s="1083" t="str">
        <f t="shared" si="681"/>
        <v>CL</v>
      </c>
      <c r="AX1415" s="1083" t="str">
        <f t="shared" si="681"/>
        <v>AIC</v>
      </c>
      <c r="AY1415" s="1083" t="str">
        <f t="shared" si="699"/>
        <v>ERB</v>
      </c>
      <c r="AZ1415" s="1083" t="str">
        <f t="shared" si="699"/>
        <v>GRB</v>
      </c>
      <c r="BA1415" s="1083" t="str">
        <f t="shared" si="699"/>
        <v>Non-Op</v>
      </c>
      <c r="BC1415" s="623"/>
      <c r="BD1415" s="623"/>
      <c r="BF1415" s="623"/>
      <c r="BG1415" s="623"/>
      <c r="BH1415" s="623"/>
      <c r="BI1415" s="623"/>
      <c r="BJ1415" s="623"/>
      <c r="BK1415" s="623"/>
      <c r="BL1415" s="623"/>
      <c r="BN1415" s="634"/>
    </row>
    <row r="1416" spans="1:66" s="638" customFormat="1" ht="12" customHeight="1">
      <c r="A1416" s="643">
        <v>25300161</v>
      </c>
      <c r="B1416" s="644" t="s">
        <v>4594</v>
      </c>
      <c r="C1416" s="634" t="s">
        <v>2576</v>
      </c>
      <c r="D1416" s="635" t="s">
        <v>3099</v>
      </c>
      <c r="E1416" s="635"/>
      <c r="F1416" s="634"/>
      <c r="G1416" s="635"/>
      <c r="H1416" s="1168">
        <v>0</v>
      </c>
      <c r="I1416" s="1168">
        <v>0</v>
      </c>
      <c r="J1416" s="1168">
        <v>0</v>
      </c>
      <c r="K1416" s="1168">
        <v>0</v>
      </c>
      <c r="L1416" s="1168">
        <v>0</v>
      </c>
      <c r="M1416" s="1168">
        <v>0</v>
      </c>
      <c r="N1416" s="1168">
        <v>0</v>
      </c>
      <c r="O1416" s="1168">
        <v>0</v>
      </c>
      <c r="P1416" s="1168">
        <v>0</v>
      </c>
      <c r="Q1416" s="1168">
        <v>0</v>
      </c>
      <c r="R1416" s="1168">
        <v>0</v>
      </c>
      <c r="S1416" s="1168">
        <v>0</v>
      </c>
      <c r="T1416" s="1168">
        <v>0</v>
      </c>
      <c r="U1416" s="567"/>
      <c r="V1416" s="567">
        <f t="shared" si="694"/>
        <v>0</v>
      </c>
      <c r="W1416" s="1084"/>
      <c r="X1416" s="1084"/>
      <c r="Y1416" s="591">
        <f t="shared" si="700"/>
        <v>0</v>
      </c>
      <c r="Z1416" s="899">
        <f t="shared" si="700"/>
        <v>0</v>
      </c>
      <c r="AA1416" s="899">
        <f t="shared" si="700"/>
        <v>0</v>
      </c>
      <c r="AB1416" s="1080">
        <f t="shared" si="703"/>
        <v>0</v>
      </c>
      <c r="AC1416" s="1079">
        <f t="shared" si="704"/>
        <v>0</v>
      </c>
      <c r="AD1416" s="899">
        <f t="shared" si="687"/>
        <v>0</v>
      </c>
      <c r="AE1416" s="903">
        <f t="shared" si="683"/>
        <v>0</v>
      </c>
      <c r="AF1416" s="1080">
        <f t="shared" si="684"/>
        <v>0</v>
      </c>
      <c r="AG1416" s="1081">
        <f t="shared" si="689"/>
        <v>0</v>
      </c>
      <c r="AH1416" s="1079">
        <f t="shared" si="698"/>
        <v>0</v>
      </c>
      <c r="AI1416" s="901">
        <f t="shared" si="697"/>
        <v>0</v>
      </c>
      <c r="AJ1416" s="899">
        <f t="shared" si="697"/>
        <v>0</v>
      </c>
      <c r="AK1416" s="899">
        <f t="shared" si="697"/>
        <v>0</v>
      </c>
      <c r="AL1416" s="1080">
        <f t="shared" si="705"/>
        <v>0</v>
      </c>
      <c r="AM1416" s="1079">
        <f t="shared" si="706"/>
        <v>0</v>
      </c>
      <c r="AN1416" s="899">
        <f t="shared" si="679"/>
        <v>0</v>
      </c>
      <c r="AO1416" s="899">
        <f t="shared" si="680"/>
        <v>0</v>
      </c>
      <c r="AP1416" s="899">
        <f t="shared" si="682"/>
        <v>0</v>
      </c>
      <c r="AQ1416" s="1081">
        <f t="shared" si="701"/>
        <v>0</v>
      </c>
      <c r="AR1416" s="1079">
        <f t="shared" si="702"/>
        <v>0</v>
      </c>
      <c r="AS1416" s="153"/>
      <c r="AT1416" s="1082" t="s">
        <v>2786</v>
      </c>
      <c r="AU1416" s="1126"/>
      <c r="AV1416" s="1083" t="str">
        <f t="shared" si="681"/>
        <v>CA</v>
      </c>
      <c r="AW1416" s="1083" t="str">
        <f t="shared" si="681"/>
        <v>CL</v>
      </c>
      <c r="AX1416" s="1083" t="str">
        <f t="shared" si="681"/>
        <v>AIC</v>
      </c>
      <c r="AY1416" s="1083" t="str">
        <f t="shared" si="699"/>
        <v>ERB</v>
      </c>
      <c r="AZ1416" s="1083" t="str">
        <f t="shared" si="699"/>
        <v>GRB</v>
      </c>
      <c r="BA1416" s="1083" t="str">
        <f t="shared" si="699"/>
        <v>Non-Op</v>
      </c>
      <c r="BC1416" s="623"/>
      <c r="BD1416" s="623"/>
      <c r="BF1416" s="623"/>
      <c r="BG1416" s="623"/>
      <c r="BH1416" s="623"/>
      <c r="BI1416" s="623"/>
      <c r="BJ1416" s="623"/>
      <c r="BK1416" s="623"/>
      <c r="BL1416" s="623"/>
      <c r="BN1416" s="634"/>
    </row>
    <row r="1417" spans="1:66" s="638" customFormat="1" ht="12" customHeight="1">
      <c r="A1417" s="643">
        <v>25300181</v>
      </c>
      <c r="B1417" s="644" t="s">
        <v>4595</v>
      </c>
      <c r="C1417" s="634" t="s">
        <v>2577</v>
      </c>
      <c r="D1417" s="635" t="s">
        <v>1384</v>
      </c>
      <c r="E1417" s="635"/>
      <c r="F1417" s="634"/>
      <c r="G1417" s="635"/>
      <c r="H1417" s="1168">
        <v>-3719415.33</v>
      </c>
      <c r="I1417" s="1168">
        <v>-3705051.33</v>
      </c>
      <c r="J1417" s="1168">
        <v>-3690143.33</v>
      </c>
      <c r="K1417" s="1168">
        <v>-4196867.33</v>
      </c>
      <c r="L1417" s="1168">
        <v>-3660914.33</v>
      </c>
      <c r="M1417" s="1168">
        <v>-3646351.33</v>
      </c>
      <c r="N1417" s="1168">
        <v>-3631490.33</v>
      </c>
      <c r="O1417" s="1168">
        <v>-3616860.33</v>
      </c>
      <c r="P1417" s="1168">
        <v>-3602164.33</v>
      </c>
      <c r="Q1417" s="1168">
        <v>-3587173.33</v>
      </c>
      <c r="R1417" s="1168">
        <v>-3572409.33</v>
      </c>
      <c r="S1417" s="1168">
        <v>-3557352.33</v>
      </c>
      <c r="T1417" s="1168">
        <v>-3542455.33</v>
      </c>
      <c r="U1417" s="567"/>
      <c r="V1417" s="567">
        <f t="shared" si="694"/>
        <v>-3674809.4133333322</v>
      </c>
      <c r="W1417" s="1096"/>
      <c r="X1417" s="1096"/>
      <c r="Y1417" s="591">
        <f t="shared" si="700"/>
        <v>0</v>
      </c>
      <c r="Z1417" s="899">
        <f t="shared" si="700"/>
        <v>0</v>
      </c>
      <c r="AA1417" s="899">
        <f t="shared" si="700"/>
        <v>0</v>
      </c>
      <c r="AB1417" s="1080">
        <f t="shared" si="703"/>
        <v>-3542455.33</v>
      </c>
      <c r="AC1417" s="1079">
        <f t="shared" si="704"/>
        <v>0</v>
      </c>
      <c r="AD1417" s="899">
        <f t="shared" si="687"/>
        <v>0</v>
      </c>
      <c r="AE1417" s="903">
        <f t="shared" si="683"/>
        <v>0</v>
      </c>
      <c r="AF1417" s="1080">
        <f t="shared" si="684"/>
        <v>-3542455.33</v>
      </c>
      <c r="AG1417" s="1081">
        <f t="shared" si="689"/>
        <v>-3542455.33</v>
      </c>
      <c r="AH1417" s="1079">
        <f t="shared" si="698"/>
        <v>0</v>
      </c>
      <c r="AI1417" s="901">
        <f t="shared" si="697"/>
        <v>0</v>
      </c>
      <c r="AJ1417" s="899">
        <f t="shared" si="697"/>
        <v>0</v>
      </c>
      <c r="AK1417" s="899">
        <f t="shared" si="697"/>
        <v>0</v>
      </c>
      <c r="AL1417" s="1080">
        <f t="shared" si="705"/>
        <v>-3674809.4133333322</v>
      </c>
      <c r="AM1417" s="1079">
        <f t="shared" si="706"/>
        <v>0</v>
      </c>
      <c r="AN1417" s="899">
        <f t="shared" si="679"/>
        <v>0</v>
      </c>
      <c r="AO1417" s="899">
        <f t="shared" si="680"/>
        <v>0</v>
      </c>
      <c r="AP1417" s="899">
        <f t="shared" si="682"/>
        <v>-3674809.4133333322</v>
      </c>
      <c r="AQ1417" s="1081">
        <f t="shared" si="701"/>
        <v>-3674809.4133333322</v>
      </c>
      <c r="AR1417" s="1079">
        <f t="shared" si="702"/>
        <v>0</v>
      </c>
      <c r="AS1417" s="153"/>
      <c r="AT1417" s="1082"/>
      <c r="AU1417" s="1126"/>
      <c r="AV1417" s="1083" t="str">
        <f t="shared" si="681"/>
        <v>CA</v>
      </c>
      <c r="AW1417" s="1083" t="str">
        <f t="shared" si="681"/>
        <v>CL</v>
      </c>
      <c r="AX1417" s="1083" t="str">
        <f t="shared" si="681"/>
        <v>AIC</v>
      </c>
      <c r="AY1417" s="1083" t="str">
        <f t="shared" si="699"/>
        <v>ERB</v>
      </c>
      <c r="AZ1417" s="1083" t="str">
        <f t="shared" si="699"/>
        <v>GRB</v>
      </c>
      <c r="BA1417" s="1083" t="str">
        <f t="shared" si="699"/>
        <v>Non-Op</v>
      </c>
      <c r="BC1417" s="623"/>
      <c r="BD1417" s="623"/>
      <c r="BF1417" s="623"/>
      <c r="BG1417" s="623"/>
      <c r="BH1417" s="623"/>
      <c r="BI1417" s="623"/>
      <c r="BJ1417" s="623"/>
      <c r="BK1417" s="623"/>
      <c r="BL1417" s="623"/>
      <c r="BN1417" s="634"/>
    </row>
    <row r="1418" spans="1:66" s="638" customFormat="1" ht="12" customHeight="1">
      <c r="A1418" s="643">
        <v>25300201</v>
      </c>
      <c r="B1418" s="644" t="s">
        <v>4596</v>
      </c>
      <c r="C1418" s="634" t="s">
        <v>2578</v>
      </c>
      <c r="D1418" s="635" t="s">
        <v>1384</v>
      </c>
      <c r="E1418" s="635"/>
      <c r="F1418" s="634"/>
      <c r="G1418" s="635"/>
      <c r="H1418" s="1168">
        <v>-4795649</v>
      </c>
      <c r="I1418" s="1168">
        <v>-4772593</v>
      </c>
      <c r="J1418" s="1168">
        <v>-4749537</v>
      </c>
      <c r="K1418" s="1168">
        <v>-4726481</v>
      </c>
      <c r="L1418" s="1168">
        <v>-4703425</v>
      </c>
      <c r="M1418" s="1168">
        <v>-4680369</v>
      </c>
      <c r="N1418" s="1168">
        <v>-4657313</v>
      </c>
      <c r="O1418" s="1168">
        <v>-4634257</v>
      </c>
      <c r="P1418" s="1168">
        <v>-4611201</v>
      </c>
      <c r="Q1418" s="1168">
        <v>-4588145</v>
      </c>
      <c r="R1418" s="1168">
        <v>-4565089</v>
      </c>
      <c r="S1418" s="1168">
        <v>-4542033</v>
      </c>
      <c r="T1418" s="1168">
        <v>-4518977</v>
      </c>
      <c r="U1418" s="567"/>
      <c r="V1418" s="567">
        <f t="shared" si="694"/>
        <v>-4657313</v>
      </c>
      <c r="W1418" s="1084"/>
      <c r="X1418" s="1084"/>
      <c r="Y1418" s="591">
        <f t="shared" si="700"/>
        <v>0</v>
      </c>
      <c r="Z1418" s="899">
        <f t="shared" si="700"/>
        <v>0</v>
      </c>
      <c r="AA1418" s="899">
        <f t="shared" si="700"/>
        <v>0</v>
      </c>
      <c r="AB1418" s="1080">
        <f t="shared" si="703"/>
        <v>-4518977</v>
      </c>
      <c r="AC1418" s="1079">
        <f t="shared" si="704"/>
        <v>0</v>
      </c>
      <c r="AD1418" s="899">
        <f t="shared" si="687"/>
        <v>0</v>
      </c>
      <c r="AE1418" s="903">
        <f t="shared" si="683"/>
        <v>0</v>
      </c>
      <c r="AF1418" s="1080">
        <f t="shared" si="684"/>
        <v>-4518977</v>
      </c>
      <c r="AG1418" s="1081">
        <f t="shared" si="689"/>
        <v>-4518977</v>
      </c>
      <c r="AH1418" s="1079">
        <f t="shared" si="698"/>
        <v>0</v>
      </c>
      <c r="AI1418" s="901">
        <f t="shared" si="697"/>
        <v>0</v>
      </c>
      <c r="AJ1418" s="899">
        <f t="shared" si="697"/>
        <v>0</v>
      </c>
      <c r="AK1418" s="899">
        <f t="shared" si="697"/>
        <v>0</v>
      </c>
      <c r="AL1418" s="1080">
        <f t="shared" si="705"/>
        <v>-4657313</v>
      </c>
      <c r="AM1418" s="1079">
        <f t="shared" si="706"/>
        <v>0</v>
      </c>
      <c r="AN1418" s="899">
        <f t="shared" si="679"/>
        <v>0</v>
      </c>
      <c r="AO1418" s="899">
        <f t="shared" si="680"/>
        <v>0</v>
      </c>
      <c r="AP1418" s="899">
        <f t="shared" si="682"/>
        <v>-4657313</v>
      </c>
      <c r="AQ1418" s="1081">
        <f t="shared" si="701"/>
        <v>-4657313</v>
      </c>
      <c r="AR1418" s="1079">
        <f t="shared" si="702"/>
        <v>0</v>
      </c>
      <c r="AS1418" s="153"/>
      <c r="AT1418" s="1082" t="s">
        <v>2786</v>
      </c>
      <c r="AU1418" s="1126"/>
      <c r="AV1418" s="1083" t="str">
        <f t="shared" ref="AV1418:AX1493" si="707">IF(VALUE(Y1418),AV$7,IF(ISBLANK(Y1418),"",AV$7))</f>
        <v>CA</v>
      </c>
      <c r="AW1418" s="1083" t="str">
        <f t="shared" si="707"/>
        <v>CL</v>
      </c>
      <c r="AX1418" s="1083" t="str">
        <f t="shared" si="707"/>
        <v>AIC</v>
      </c>
      <c r="AY1418" s="1083" t="str">
        <f t="shared" si="699"/>
        <v>ERB</v>
      </c>
      <c r="AZ1418" s="1083" t="str">
        <f t="shared" si="699"/>
        <v>GRB</v>
      </c>
      <c r="BA1418" s="1083" t="str">
        <f t="shared" si="699"/>
        <v>Non-Op</v>
      </c>
      <c r="BC1418" s="623"/>
      <c r="BD1418" s="623"/>
      <c r="BF1418" s="623"/>
      <c r="BG1418" s="623"/>
      <c r="BH1418" s="623"/>
      <c r="BI1418" s="623"/>
      <c r="BJ1418" s="623"/>
      <c r="BK1418" s="623"/>
      <c r="BL1418" s="623"/>
      <c r="BN1418" s="634"/>
    </row>
    <row r="1419" spans="1:66" s="638" customFormat="1" ht="12" customHeight="1">
      <c r="A1419" s="643">
        <v>25300212</v>
      </c>
      <c r="B1419" s="644" t="s">
        <v>4597</v>
      </c>
      <c r="C1419" s="634" t="s">
        <v>2579</v>
      </c>
      <c r="D1419" s="635" t="s">
        <v>1383</v>
      </c>
      <c r="E1419" s="635"/>
      <c r="F1419" s="634"/>
      <c r="G1419" s="635"/>
      <c r="H1419" s="1168">
        <v>0</v>
      </c>
      <c r="I1419" s="1168">
        <v>0</v>
      </c>
      <c r="J1419" s="1168">
        <v>0</v>
      </c>
      <c r="K1419" s="1168">
        <v>0</v>
      </c>
      <c r="L1419" s="1168">
        <v>0</v>
      </c>
      <c r="M1419" s="1168">
        <v>0</v>
      </c>
      <c r="N1419" s="1168">
        <v>0</v>
      </c>
      <c r="O1419" s="1168">
        <v>0</v>
      </c>
      <c r="P1419" s="1168">
        <v>0</v>
      </c>
      <c r="Q1419" s="1168">
        <v>0</v>
      </c>
      <c r="R1419" s="1168">
        <v>0</v>
      </c>
      <c r="S1419" s="1168">
        <v>0</v>
      </c>
      <c r="T1419" s="1168">
        <v>0</v>
      </c>
      <c r="U1419" s="567"/>
      <c r="V1419" s="567">
        <f t="shared" si="694"/>
        <v>0</v>
      </c>
      <c r="W1419" s="1084" t="s">
        <v>401</v>
      </c>
      <c r="X1419" s="1084" t="s">
        <v>2204</v>
      </c>
      <c r="Y1419" s="591">
        <f t="shared" si="700"/>
        <v>0</v>
      </c>
      <c r="Z1419" s="899">
        <f t="shared" si="700"/>
        <v>0</v>
      </c>
      <c r="AA1419" s="899">
        <f t="shared" si="700"/>
        <v>0</v>
      </c>
      <c r="AB1419" s="1080">
        <f t="shared" si="703"/>
        <v>0</v>
      </c>
      <c r="AC1419" s="1079">
        <f t="shared" si="704"/>
        <v>0</v>
      </c>
      <c r="AD1419" s="899">
        <f t="shared" si="687"/>
        <v>0</v>
      </c>
      <c r="AE1419" s="903">
        <f t="shared" si="683"/>
        <v>0</v>
      </c>
      <c r="AF1419" s="1080">
        <f t="shared" si="684"/>
        <v>0</v>
      </c>
      <c r="AG1419" s="1081">
        <f t="shared" si="689"/>
        <v>0</v>
      </c>
      <c r="AH1419" s="1079">
        <f t="shared" si="698"/>
        <v>0</v>
      </c>
      <c r="AI1419" s="901">
        <f t="shared" si="697"/>
        <v>0</v>
      </c>
      <c r="AJ1419" s="899">
        <f t="shared" si="697"/>
        <v>0</v>
      </c>
      <c r="AK1419" s="899">
        <f t="shared" si="697"/>
        <v>0</v>
      </c>
      <c r="AL1419" s="1080">
        <f t="shared" si="705"/>
        <v>0</v>
      </c>
      <c r="AM1419" s="1079">
        <f t="shared" si="706"/>
        <v>0</v>
      </c>
      <c r="AN1419" s="899">
        <f t="shared" ref="AN1419:AN1482" si="708">IF($D1419=AN$5,$V1419,IF($D1419=AN$4, $V1419*$AK$1,0))</f>
        <v>0</v>
      </c>
      <c r="AO1419" s="899">
        <f t="shared" ref="AO1419:AO1482" si="709">IF($D1419=AO$5,$V1419,IF($D1419=AO$4, $V1419*$AK$2,0))</f>
        <v>0</v>
      </c>
      <c r="AP1419" s="899">
        <f t="shared" si="682"/>
        <v>0</v>
      </c>
      <c r="AQ1419" s="1081">
        <f t="shared" si="701"/>
        <v>0</v>
      </c>
      <c r="AR1419" s="1079">
        <f t="shared" si="702"/>
        <v>0</v>
      </c>
      <c r="AS1419" s="153"/>
      <c r="AT1419" s="1082" t="s">
        <v>2771</v>
      </c>
      <c r="AU1419" s="1126"/>
      <c r="AV1419" s="1083" t="str">
        <f t="shared" si="707"/>
        <v>CA</v>
      </c>
      <c r="AW1419" s="1083" t="str">
        <f t="shared" si="707"/>
        <v>CL</v>
      </c>
      <c r="AX1419" s="1083" t="str">
        <f t="shared" si="707"/>
        <v>AIC</v>
      </c>
      <c r="AY1419" s="1083" t="str">
        <f t="shared" si="699"/>
        <v>ERB</v>
      </c>
      <c r="AZ1419" s="1083" t="str">
        <f t="shared" si="699"/>
        <v>GRB</v>
      </c>
      <c r="BA1419" s="1083" t="str">
        <f t="shared" si="699"/>
        <v>Non-Op</v>
      </c>
      <c r="BC1419" s="623"/>
      <c r="BD1419" s="623"/>
      <c r="BF1419" s="623"/>
      <c r="BG1419" s="623"/>
      <c r="BH1419" s="623"/>
      <c r="BI1419" s="623"/>
      <c r="BJ1419" s="623"/>
      <c r="BK1419" s="623"/>
      <c r="BL1419" s="623"/>
      <c r="BN1419" s="634"/>
    </row>
    <row r="1420" spans="1:66" s="638" customFormat="1" ht="12" customHeight="1">
      <c r="A1420" s="643">
        <v>25300271</v>
      </c>
      <c r="B1420" s="644" t="s">
        <v>4598</v>
      </c>
      <c r="C1420" s="634" t="s">
        <v>2580</v>
      </c>
      <c r="D1420" s="635" t="s">
        <v>1384</v>
      </c>
      <c r="E1420" s="635"/>
      <c r="F1420" s="634"/>
      <c r="G1420" s="635"/>
      <c r="H1420" s="1168">
        <v>0</v>
      </c>
      <c r="I1420" s="1168">
        <v>0</v>
      </c>
      <c r="J1420" s="1168">
        <v>0</v>
      </c>
      <c r="K1420" s="1168">
        <v>0</v>
      </c>
      <c r="L1420" s="1168">
        <v>0</v>
      </c>
      <c r="M1420" s="1168">
        <v>0</v>
      </c>
      <c r="N1420" s="1168">
        <v>0</v>
      </c>
      <c r="O1420" s="1168">
        <v>0</v>
      </c>
      <c r="P1420" s="1168">
        <v>0</v>
      </c>
      <c r="Q1420" s="1168">
        <v>0</v>
      </c>
      <c r="R1420" s="1168">
        <v>0</v>
      </c>
      <c r="S1420" s="1168">
        <v>0</v>
      </c>
      <c r="T1420" s="1168">
        <v>0</v>
      </c>
      <c r="U1420" s="567"/>
      <c r="V1420" s="567">
        <f t="shared" si="694"/>
        <v>0</v>
      </c>
      <c r="W1420" s="1084"/>
      <c r="X1420" s="1084"/>
      <c r="Y1420" s="591">
        <f t="shared" si="700"/>
        <v>0</v>
      </c>
      <c r="Z1420" s="899">
        <f t="shared" si="700"/>
        <v>0</v>
      </c>
      <c r="AA1420" s="899">
        <f t="shared" si="700"/>
        <v>0</v>
      </c>
      <c r="AB1420" s="1080">
        <f t="shared" si="703"/>
        <v>0</v>
      </c>
      <c r="AC1420" s="1079">
        <f t="shared" si="704"/>
        <v>0</v>
      </c>
      <c r="AD1420" s="899">
        <f t="shared" si="687"/>
        <v>0</v>
      </c>
      <c r="AE1420" s="903">
        <f t="shared" si="683"/>
        <v>0</v>
      </c>
      <c r="AF1420" s="1080">
        <f t="shared" si="684"/>
        <v>0</v>
      </c>
      <c r="AG1420" s="1081">
        <f t="shared" si="689"/>
        <v>0</v>
      </c>
      <c r="AH1420" s="1079">
        <f t="shared" si="698"/>
        <v>0</v>
      </c>
      <c r="AI1420" s="901">
        <f t="shared" si="697"/>
        <v>0</v>
      </c>
      <c r="AJ1420" s="899">
        <f t="shared" si="697"/>
        <v>0</v>
      </c>
      <c r="AK1420" s="899">
        <f t="shared" si="697"/>
        <v>0</v>
      </c>
      <c r="AL1420" s="1080">
        <f t="shared" si="705"/>
        <v>0</v>
      </c>
      <c r="AM1420" s="1079">
        <f t="shared" si="706"/>
        <v>0</v>
      </c>
      <c r="AN1420" s="899">
        <f t="shared" si="708"/>
        <v>0</v>
      </c>
      <c r="AO1420" s="899">
        <f t="shared" si="709"/>
        <v>0</v>
      </c>
      <c r="AP1420" s="899">
        <f t="shared" ref="AP1420:AP1495" si="710">IF($D1420=AP$5,$V1420,IF($D1420=AP$4, $V1420*$AL$2,0))</f>
        <v>0</v>
      </c>
      <c r="AQ1420" s="1081">
        <f t="shared" si="701"/>
        <v>0</v>
      </c>
      <c r="AR1420" s="1079">
        <f t="shared" si="702"/>
        <v>0</v>
      </c>
      <c r="AS1420" s="153"/>
      <c r="AT1420" s="1082" t="s">
        <v>2784</v>
      </c>
      <c r="AU1420" s="1126"/>
      <c r="AV1420" s="1083" t="str">
        <f t="shared" si="707"/>
        <v>CA</v>
      </c>
      <c r="AW1420" s="1083" t="str">
        <f t="shared" si="707"/>
        <v>CL</v>
      </c>
      <c r="AX1420" s="1083" t="str">
        <f t="shared" si="707"/>
        <v>AIC</v>
      </c>
      <c r="AY1420" s="1083" t="str">
        <f t="shared" si="699"/>
        <v>ERB</v>
      </c>
      <c r="AZ1420" s="1083" t="str">
        <f t="shared" si="699"/>
        <v>GRB</v>
      </c>
      <c r="BA1420" s="1083" t="str">
        <f t="shared" si="699"/>
        <v>Non-Op</v>
      </c>
      <c r="BC1420" s="623"/>
      <c r="BD1420" s="623"/>
      <c r="BF1420" s="623"/>
      <c r="BG1420" s="623"/>
      <c r="BH1420" s="623"/>
      <c r="BI1420" s="623"/>
      <c r="BJ1420" s="623"/>
      <c r="BK1420" s="623"/>
      <c r="BL1420" s="623"/>
      <c r="BN1420" s="634"/>
    </row>
    <row r="1421" spans="1:66" s="638" customFormat="1" ht="12" customHeight="1">
      <c r="A1421" s="643">
        <v>25300281</v>
      </c>
      <c r="B1421" s="644" t="s">
        <v>4599</v>
      </c>
      <c r="C1421" s="634" t="s">
        <v>2581</v>
      </c>
      <c r="D1421" s="635" t="s">
        <v>1384</v>
      </c>
      <c r="E1421" s="635"/>
      <c r="F1421" s="634"/>
      <c r="G1421" s="635"/>
      <c r="H1421" s="1168">
        <v>-521220</v>
      </c>
      <c r="I1421" s="1168">
        <v>-521220</v>
      </c>
      <c r="J1421" s="1168">
        <v>-521220</v>
      </c>
      <c r="K1421" s="1168">
        <v>0</v>
      </c>
      <c r="L1421" s="1168">
        <v>-521220</v>
      </c>
      <c r="M1421" s="1168">
        <v>-521220</v>
      </c>
      <c r="N1421" s="1168">
        <v>-521220</v>
      </c>
      <c r="O1421" s="1168">
        <v>-521220</v>
      </c>
      <c r="P1421" s="1168">
        <v>-521220</v>
      </c>
      <c r="Q1421" s="1168">
        <v>-521220</v>
      </c>
      <c r="R1421" s="1168">
        <v>-521220</v>
      </c>
      <c r="S1421" s="1168">
        <v>-521220</v>
      </c>
      <c r="T1421" s="1168">
        <v>-521220</v>
      </c>
      <c r="U1421" s="567"/>
      <c r="V1421" s="567">
        <f t="shared" si="694"/>
        <v>-477785</v>
      </c>
      <c r="W1421" s="1096" t="s">
        <v>401</v>
      </c>
      <c r="X1421" s="1096"/>
      <c r="Y1421" s="591">
        <f t="shared" si="700"/>
        <v>0</v>
      </c>
      <c r="Z1421" s="899">
        <f t="shared" si="700"/>
        <v>0</v>
      </c>
      <c r="AA1421" s="899">
        <f t="shared" si="700"/>
        <v>0</v>
      </c>
      <c r="AB1421" s="1080">
        <f t="shared" si="703"/>
        <v>-521220</v>
      </c>
      <c r="AC1421" s="1079">
        <f t="shared" si="704"/>
        <v>0</v>
      </c>
      <c r="AD1421" s="899">
        <f t="shared" si="687"/>
        <v>0</v>
      </c>
      <c r="AE1421" s="903">
        <f t="shared" si="683"/>
        <v>0</v>
      </c>
      <c r="AF1421" s="1080">
        <f t="shared" si="684"/>
        <v>-521220</v>
      </c>
      <c r="AG1421" s="1081">
        <f t="shared" si="689"/>
        <v>-521220</v>
      </c>
      <c r="AH1421" s="1079">
        <f t="shared" si="698"/>
        <v>0</v>
      </c>
      <c r="AI1421" s="901">
        <f t="shared" si="697"/>
        <v>0</v>
      </c>
      <c r="AJ1421" s="899">
        <f t="shared" si="697"/>
        <v>0</v>
      </c>
      <c r="AK1421" s="899">
        <f t="shared" si="697"/>
        <v>0</v>
      </c>
      <c r="AL1421" s="1080">
        <f t="shared" si="705"/>
        <v>-477785</v>
      </c>
      <c r="AM1421" s="1079">
        <f t="shared" si="706"/>
        <v>0</v>
      </c>
      <c r="AN1421" s="899">
        <f t="shared" si="708"/>
        <v>0</v>
      </c>
      <c r="AO1421" s="899">
        <f t="shared" si="709"/>
        <v>0</v>
      </c>
      <c r="AP1421" s="899">
        <f t="shared" si="710"/>
        <v>-477785</v>
      </c>
      <c r="AQ1421" s="1081">
        <f t="shared" si="701"/>
        <v>-477785</v>
      </c>
      <c r="AR1421" s="1079">
        <f t="shared" si="702"/>
        <v>0</v>
      </c>
      <c r="AS1421" s="153"/>
      <c r="AT1421" s="1082"/>
      <c r="AU1421" s="1126"/>
      <c r="AV1421" s="1083" t="str">
        <f t="shared" si="707"/>
        <v>CA</v>
      </c>
      <c r="AW1421" s="1083" t="str">
        <f t="shared" si="707"/>
        <v>CL</v>
      </c>
      <c r="AX1421" s="1083" t="str">
        <f t="shared" si="707"/>
        <v>AIC</v>
      </c>
      <c r="AY1421" s="1083" t="str">
        <f t="shared" si="699"/>
        <v>ERB</v>
      </c>
      <c r="AZ1421" s="1083" t="str">
        <f t="shared" si="699"/>
        <v>GRB</v>
      </c>
      <c r="BA1421" s="1083" t="str">
        <f t="shared" si="699"/>
        <v>Non-Op</v>
      </c>
      <c r="BC1421" s="623"/>
      <c r="BD1421" s="623"/>
      <c r="BF1421" s="623"/>
      <c r="BG1421" s="623"/>
      <c r="BH1421" s="623"/>
      <c r="BI1421" s="623"/>
      <c r="BJ1421" s="623"/>
      <c r="BK1421" s="623"/>
      <c r="BL1421" s="623"/>
      <c r="BN1421" s="634"/>
    </row>
    <row r="1422" spans="1:66" s="638" customFormat="1" ht="12" customHeight="1">
      <c r="A1422" s="645">
        <v>25300293</v>
      </c>
      <c r="B1422" s="646" t="s">
        <v>4600</v>
      </c>
      <c r="C1422" s="957" t="s">
        <v>2582</v>
      </c>
      <c r="D1422" s="648" t="s">
        <v>1384</v>
      </c>
      <c r="E1422" s="648"/>
      <c r="F1422" s="667"/>
      <c r="G1422" s="648"/>
      <c r="H1422" s="1168">
        <v>-34446862.079999998</v>
      </c>
      <c r="I1422" s="1168">
        <v>-35566862.079999998</v>
      </c>
      <c r="J1422" s="1168">
        <v>-36686862.079999998</v>
      </c>
      <c r="K1422" s="1168">
        <v>-13096842.470000001</v>
      </c>
      <c r="L1422" s="1168">
        <v>-13865519.470000001</v>
      </c>
      <c r="M1422" s="1168">
        <v>-14634196.470000001</v>
      </c>
      <c r="N1422" s="1168">
        <v>-15393889.470000001</v>
      </c>
      <c r="O1422" s="1168">
        <v>-16162909.470000001</v>
      </c>
      <c r="P1422" s="1168">
        <v>-16931929.469999999</v>
      </c>
      <c r="Q1422" s="1168">
        <v>-14718583.470000001</v>
      </c>
      <c r="R1422" s="1168">
        <v>-15386585.470000001</v>
      </c>
      <c r="S1422" s="1168">
        <v>-16054587.470000001</v>
      </c>
      <c r="T1422" s="1168">
        <v>-14423900.470000001</v>
      </c>
      <c r="U1422" s="569"/>
      <c r="V1422" s="567">
        <f t="shared" si="694"/>
        <v>-19411179.055416666</v>
      </c>
      <c r="W1422" s="1084"/>
      <c r="X1422" s="1084"/>
      <c r="Y1422" s="591">
        <f t="shared" si="700"/>
        <v>0</v>
      </c>
      <c r="Z1422" s="899">
        <f t="shared" si="700"/>
        <v>0</v>
      </c>
      <c r="AA1422" s="899">
        <f t="shared" si="700"/>
        <v>0</v>
      </c>
      <c r="AB1422" s="1080">
        <f t="shared" si="703"/>
        <v>-14423900.470000001</v>
      </c>
      <c r="AC1422" s="1079">
        <f t="shared" si="704"/>
        <v>0</v>
      </c>
      <c r="AD1422" s="899">
        <f t="shared" si="687"/>
        <v>0</v>
      </c>
      <c r="AE1422" s="903">
        <f t="shared" si="683"/>
        <v>0</v>
      </c>
      <c r="AF1422" s="1080">
        <f t="shared" si="684"/>
        <v>-14423900.470000001</v>
      </c>
      <c r="AG1422" s="1081">
        <f t="shared" si="689"/>
        <v>-14423900.470000001</v>
      </c>
      <c r="AH1422" s="1079">
        <f t="shared" si="698"/>
        <v>0</v>
      </c>
      <c r="AI1422" s="901">
        <f t="shared" si="697"/>
        <v>0</v>
      </c>
      <c r="AJ1422" s="899">
        <f t="shared" si="697"/>
        <v>0</v>
      </c>
      <c r="AK1422" s="899">
        <f t="shared" si="697"/>
        <v>0</v>
      </c>
      <c r="AL1422" s="1080">
        <f t="shared" si="705"/>
        <v>-19411179.055416666</v>
      </c>
      <c r="AM1422" s="1079">
        <f t="shared" si="706"/>
        <v>0</v>
      </c>
      <c r="AN1422" s="899">
        <f t="shared" si="708"/>
        <v>0</v>
      </c>
      <c r="AO1422" s="899">
        <f t="shared" si="709"/>
        <v>0</v>
      </c>
      <c r="AP1422" s="899">
        <f t="shared" si="710"/>
        <v>-19411179.055416666</v>
      </c>
      <c r="AQ1422" s="1081">
        <f t="shared" si="701"/>
        <v>-19411179.055416666</v>
      </c>
      <c r="AR1422" s="1079">
        <f t="shared" si="702"/>
        <v>0</v>
      </c>
      <c r="AS1422" s="153"/>
      <c r="AT1422" s="1082"/>
      <c r="AU1422" s="1126"/>
      <c r="AV1422" s="1083" t="str">
        <f t="shared" si="707"/>
        <v>CA</v>
      </c>
      <c r="AW1422" s="1083" t="str">
        <f t="shared" si="707"/>
        <v>CL</v>
      </c>
      <c r="AX1422" s="1083" t="str">
        <f t="shared" si="707"/>
        <v>AIC</v>
      </c>
      <c r="AY1422" s="1083" t="str">
        <f t="shared" si="699"/>
        <v>ERB</v>
      </c>
      <c r="AZ1422" s="1083" t="str">
        <f t="shared" si="699"/>
        <v>GRB</v>
      </c>
      <c r="BA1422" s="1083" t="str">
        <f t="shared" si="699"/>
        <v>Non-Op</v>
      </c>
      <c r="BC1422" s="623"/>
      <c r="BD1422" s="623"/>
      <c r="BF1422" s="623"/>
      <c r="BG1422" s="623"/>
      <c r="BH1422" s="623"/>
      <c r="BI1422" s="623"/>
      <c r="BJ1422" s="623"/>
      <c r="BK1422" s="623"/>
      <c r="BL1422" s="623"/>
      <c r="BN1422" s="634"/>
    </row>
    <row r="1423" spans="1:66" s="638" customFormat="1" ht="12" customHeight="1">
      <c r="A1423" s="643">
        <v>25300303</v>
      </c>
      <c r="B1423" s="644" t="s">
        <v>4601</v>
      </c>
      <c r="C1423" s="634" t="s">
        <v>2583</v>
      </c>
      <c r="D1423" s="635" t="s">
        <v>3099</v>
      </c>
      <c r="E1423" s="635"/>
      <c r="F1423" s="634"/>
      <c r="G1423" s="635"/>
      <c r="H1423" s="1168">
        <v>-75488.259999999995</v>
      </c>
      <c r="I1423" s="1168">
        <v>-75488.259999999995</v>
      </c>
      <c r="J1423" s="1168">
        <v>-61788.26</v>
      </c>
      <c r="K1423" s="1168">
        <v>-61788.26</v>
      </c>
      <c r="L1423" s="1168">
        <v>-61788.26</v>
      </c>
      <c r="M1423" s="1168">
        <v>-61788.26</v>
      </c>
      <c r="N1423" s="1168">
        <v>-61788.26</v>
      </c>
      <c r="O1423" s="1168">
        <v>-61788.26</v>
      </c>
      <c r="P1423" s="1168">
        <v>-61788.26</v>
      </c>
      <c r="Q1423" s="1168">
        <v>-72050.320000000007</v>
      </c>
      <c r="R1423" s="1168">
        <v>-56828.02</v>
      </c>
      <c r="S1423" s="1168">
        <v>-46595.68</v>
      </c>
      <c r="T1423" s="1168">
        <v>-46595.68</v>
      </c>
      <c r="U1423" s="567"/>
      <c r="V1423" s="567">
        <f t="shared" si="694"/>
        <v>-62043.505833333336</v>
      </c>
      <c r="W1423" s="1084"/>
      <c r="X1423" s="1084"/>
      <c r="Y1423" s="591">
        <f t="shared" si="700"/>
        <v>0</v>
      </c>
      <c r="Z1423" s="899">
        <f t="shared" si="700"/>
        <v>-46595.68</v>
      </c>
      <c r="AA1423" s="899">
        <f t="shared" si="700"/>
        <v>0</v>
      </c>
      <c r="AB1423" s="1080">
        <f t="shared" si="703"/>
        <v>0</v>
      </c>
      <c r="AC1423" s="1079">
        <f t="shared" si="704"/>
        <v>0</v>
      </c>
      <c r="AD1423" s="899">
        <f t="shared" si="687"/>
        <v>0</v>
      </c>
      <c r="AE1423" s="903">
        <f t="shared" si="683"/>
        <v>0</v>
      </c>
      <c r="AF1423" s="1080">
        <f t="shared" si="684"/>
        <v>0</v>
      </c>
      <c r="AG1423" s="1081">
        <f t="shared" si="689"/>
        <v>0</v>
      </c>
      <c r="AH1423" s="1079">
        <f t="shared" si="698"/>
        <v>0</v>
      </c>
      <c r="AI1423" s="901">
        <f t="shared" si="697"/>
        <v>0</v>
      </c>
      <c r="AJ1423" s="899">
        <f t="shared" si="697"/>
        <v>-62043.505833333336</v>
      </c>
      <c r="AK1423" s="899">
        <f t="shared" si="697"/>
        <v>0</v>
      </c>
      <c r="AL1423" s="1080">
        <f t="shared" si="705"/>
        <v>0</v>
      </c>
      <c r="AM1423" s="1079">
        <f t="shared" si="706"/>
        <v>0</v>
      </c>
      <c r="AN1423" s="899">
        <f t="shared" si="708"/>
        <v>0</v>
      </c>
      <c r="AO1423" s="899">
        <f t="shared" si="709"/>
        <v>0</v>
      </c>
      <c r="AP1423" s="899">
        <f t="shared" si="710"/>
        <v>0</v>
      </c>
      <c r="AQ1423" s="1081">
        <f t="shared" si="701"/>
        <v>0</v>
      </c>
      <c r="AR1423" s="1079">
        <f t="shared" si="702"/>
        <v>0</v>
      </c>
      <c r="AS1423" s="153"/>
      <c r="AT1423" s="1082"/>
      <c r="AU1423" s="1126"/>
      <c r="AV1423" s="1083" t="str">
        <f t="shared" si="707"/>
        <v>CA</v>
      </c>
      <c r="AW1423" s="1083" t="str">
        <f t="shared" si="707"/>
        <v>CL</v>
      </c>
      <c r="AX1423" s="1083" t="str">
        <f t="shared" si="707"/>
        <v>AIC</v>
      </c>
      <c r="AY1423" s="1083" t="str">
        <f t="shared" si="699"/>
        <v>ERB</v>
      </c>
      <c r="AZ1423" s="1083" t="str">
        <f t="shared" si="699"/>
        <v>GRB</v>
      </c>
      <c r="BA1423" s="1083" t="str">
        <f t="shared" si="699"/>
        <v>Non-Op</v>
      </c>
      <c r="BC1423" s="623"/>
      <c r="BD1423" s="623"/>
      <c r="BF1423" s="623"/>
      <c r="BG1423" s="623"/>
      <c r="BH1423" s="623"/>
      <c r="BI1423" s="623"/>
      <c r="BJ1423" s="623"/>
      <c r="BK1423" s="623"/>
      <c r="BL1423" s="623"/>
      <c r="BN1423" s="634"/>
    </row>
    <row r="1424" spans="1:66" s="638" customFormat="1" ht="12" customHeight="1">
      <c r="A1424" s="643">
        <v>25300323</v>
      </c>
      <c r="B1424" s="644" t="s">
        <v>4602</v>
      </c>
      <c r="C1424" s="634" t="s">
        <v>2584</v>
      </c>
      <c r="D1424" s="635" t="s">
        <v>3099</v>
      </c>
      <c r="E1424" s="635"/>
      <c r="F1424" s="634"/>
      <c r="G1424" s="635"/>
      <c r="H1424" s="1168">
        <v>0</v>
      </c>
      <c r="I1424" s="1168">
        <v>0</v>
      </c>
      <c r="J1424" s="1168">
        <v>0</v>
      </c>
      <c r="K1424" s="1168">
        <v>0</v>
      </c>
      <c r="L1424" s="1168">
        <v>0</v>
      </c>
      <c r="M1424" s="1168">
        <v>0</v>
      </c>
      <c r="N1424" s="1168">
        <v>0</v>
      </c>
      <c r="O1424" s="1168">
        <v>0</v>
      </c>
      <c r="P1424" s="1168">
        <v>0</v>
      </c>
      <c r="Q1424" s="1168">
        <v>0</v>
      </c>
      <c r="R1424" s="1168">
        <v>0</v>
      </c>
      <c r="S1424" s="1168">
        <v>0</v>
      </c>
      <c r="T1424" s="1168">
        <v>0</v>
      </c>
      <c r="U1424" s="567"/>
      <c r="V1424" s="567">
        <f t="shared" si="694"/>
        <v>0</v>
      </c>
      <c r="W1424" s="1084"/>
      <c r="X1424" s="1085"/>
      <c r="Y1424" s="591">
        <f t="shared" si="700"/>
        <v>0</v>
      </c>
      <c r="Z1424" s="899">
        <f t="shared" si="700"/>
        <v>0</v>
      </c>
      <c r="AA1424" s="899">
        <f t="shared" si="700"/>
        <v>0</v>
      </c>
      <c r="AB1424" s="1080">
        <f t="shared" si="703"/>
        <v>0</v>
      </c>
      <c r="AC1424" s="1079">
        <f t="shared" si="704"/>
        <v>0</v>
      </c>
      <c r="AD1424" s="899">
        <f t="shared" si="687"/>
        <v>0</v>
      </c>
      <c r="AE1424" s="903">
        <f t="shared" ref="AE1424:AE1499" si="711">IF($D1424=AE$5,$T1424,IF($D1424=AE$4, $T1424*$AK$2,0))</f>
        <v>0</v>
      </c>
      <c r="AF1424" s="1080">
        <f t="shared" ref="AF1424:AF1499" si="712">IF($D1424=AF$5,$T1424,IF($D1424=AF$4, $T1424*$AL$2,0))</f>
        <v>0</v>
      </c>
      <c r="AG1424" s="1081">
        <f t="shared" si="689"/>
        <v>0</v>
      </c>
      <c r="AH1424" s="1079">
        <f t="shared" si="698"/>
        <v>0</v>
      </c>
      <c r="AI1424" s="901">
        <f t="shared" si="697"/>
        <v>0</v>
      </c>
      <c r="AJ1424" s="899">
        <f t="shared" si="697"/>
        <v>0</v>
      </c>
      <c r="AK1424" s="899">
        <f t="shared" si="697"/>
        <v>0</v>
      </c>
      <c r="AL1424" s="1080">
        <f t="shared" si="705"/>
        <v>0</v>
      </c>
      <c r="AM1424" s="1079">
        <f t="shared" si="706"/>
        <v>0</v>
      </c>
      <c r="AN1424" s="899">
        <f t="shared" si="708"/>
        <v>0</v>
      </c>
      <c r="AO1424" s="899">
        <f t="shared" si="709"/>
        <v>0</v>
      </c>
      <c r="AP1424" s="899">
        <f t="shared" si="710"/>
        <v>0</v>
      </c>
      <c r="AQ1424" s="1081">
        <f t="shared" si="701"/>
        <v>0</v>
      </c>
      <c r="AR1424" s="1079">
        <f t="shared" si="702"/>
        <v>0</v>
      </c>
      <c r="AS1424" s="153"/>
      <c r="AT1424" s="1082"/>
      <c r="AU1424" s="1126"/>
      <c r="AV1424" s="1083" t="str">
        <f t="shared" si="707"/>
        <v>CA</v>
      </c>
      <c r="AW1424" s="1083" t="str">
        <f t="shared" si="707"/>
        <v>CL</v>
      </c>
      <c r="AX1424" s="1083" t="str">
        <f t="shared" si="707"/>
        <v>AIC</v>
      </c>
      <c r="AY1424" s="1083" t="str">
        <f t="shared" si="699"/>
        <v>ERB</v>
      </c>
      <c r="AZ1424" s="1083" t="str">
        <f t="shared" si="699"/>
        <v>GRB</v>
      </c>
      <c r="BA1424" s="1083" t="str">
        <f t="shared" si="699"/>
        <v>Non-Op</v>
      </c>
      <c r="BC1424" s="623"/>
      <c r="BD1424" s="623"/>
      <c r="BF1424" s="623"/>
      <c r="BG1424" s="623"/>
      <c r="BH1424" s="623"/>
      <c r="BI1424" s="623"/>
      <c r="BJ1424" s="623"/>
      <c r="BK1424" s="623"/>
      <c r="BL1424" s="623"/>
      <c r="BN1424" s="634"/>
    </row>
    <row r="1425" spans="1:66" s="638" customFormat="1" ht="12" customHeight="1">
      <c r="A1425" s="643">
        <v>25300343</v>
      </c>
      <c r="B1425" s="644" t="s">
        <v>4603</v>
      </c>
      <c r="C1425" s="634" t="s">
        <v>2585</v>
      </c>
      <c r="D1425" s="635" t="s">
        <v>3099</v>
      </c>
      <c r="E1425" s="635"/>
      <c r="F1425" s="634"/>
      <c r="G1425" s="635"/>
      <c r="H1425" s="1168">
        <v>-2348577.23</v>
      </c>
      <c r="I1425" s="1168">
        <v>-2348577.23</v>
      </c>
      <c r="J1425" s="1168">
        <v>-2348577.23</v>
      </c>
      <c r="K1425" s="1168">
        <v>-2270773.63</v>
      </c>
      <c r="L1425" s="1168">
        <v>-2270773.63</v>
      </c>
      <c r="M1425" s="1168">
        <v>-2270773.63</v>
      </c>
      <c r="N1425" s="1168">
        <v>-2199622.9</v>
      </c>
      <c r="O1425" s="1168">
        <v>-2199622.9</v>
      </c>
      <c r="P1425" s="1168">
        <v>-2199622.9</v>
      </c>
      <c r="Q1425" s="1168">
        <v>-2038755.27</v>
      </c>
      <c r="R1425" s="1168">
        <v>-2038755.27</v>
      </c>
      <c r="S1425" s="1168">
        <v>-2038755.27</v>
      </c>
      <c r="T1425" s="1168">
        <v>-1365349.79</v>
      </c>
      <c r="U1425" s="567"/>
      <c r="V1425" s="567">
        <f t="shared" si="694"/>
        <v>-2173464.4474999998</v>
      </c>
      <c r="W1425" s="1084"/>
      <c r="X1425" s="1085"/>
      <c r="Y1425" s="591">
        <f t="shared" si="700"/>
        <v>0</v>
      </c>
      <c r="Z1425" s="899">
        <f t="shared" si="700"/>
        <v>-1365349.79</v>
      </c>
      <c r="AA1425" s="899">
        <f t="shared" si="700"/>
        <v>0</v>
      </c>
      <c r="AB1425" s="1080">
        <f t="shared" si="703"/>
        <v>0</v>
      </c>
      <c r="AC1425" s="1079">
        <f t="shared" si="704"/>
        <v>0</v>
      </c>
      <c r="AD1425" s="899">
        <f t="shared" si="687"/>
        <v>0</v>
      </c>
      <c r="AE1425" s="903">
        <f t="shared" si="711"/>
        <v>0</v>
      </c>
      <c r="AF1425" s="1080">
        <f t="shared" si="712"/>
        <v>0</v>
      </c>
      <c r="AG1425" s="1081">
        <f t="shared" si="689"/>
        <v>0</v>
      </c>
      <c r="AH1425" s="1079">
        <f t="shared" si="698"/>
        <v>0</v>
      </c>
      <c r="AI1425" s="901">
        <f t="shared" ref="AI1425:AK1444" si="713">IF($D1425=AI$5,$V1425,0)</f>
        <v>0</v>
      </c>
      <c r="AJ1425" s="899">
        <f t="shared" si="713"/>
        <v>-2173464.4474999998</v>
      </c>
      <c r="AK1425" s="899">
        <f t="shared" si="713"/>
        <v>0</v>
      </c>
      <c r="AL1425" s="1080">
        <f t="shared" si="705"/>
        <v>0</v>
      </c>
      <c r="AM1425" s="1079">
        <f t="shared" si="706"/>
        <v>0</v>
      </c>
      <c r="AN1425" s="899">
        <f t="shared" si="708"/>
        <v>0</v>
      </c>
      <c r="AO1425" s="899">
        <f t="shared" si="709"/>
        <v>0</v>
      </c>
      <c r="AP1425" s="899">
        <f t="shared" si="710"/>
        <v>0</v>
      </c>
      <c r="AQ1425" s="1081">
        <f t="shared" si="701"/>
        <v>0</v>
      </c>
      <c r="AR1425" s="1079">
        <f t="shared" si="702"/>
        <v>0</v>
      </c>
      <c r="AS1425" s="153"/>
      <c r="AT1425" s="1082"/>
      <c r="AU1425" s="1126"/>
      <c r="AV1425" s="1083" t="str">
        <f t="shared" si="707"/>
        <v>CA</v>
      </c>
      <c r="AW1425" s="1083" t="str">
        <f t="shared" si="707"/>
        <v>CL</v>
      </c>
      <c r="AX1425" s="1083" t="str">
        <f t="shared" si="707"/>
        <v>AIC</v>
      </c>
      <c r="AY1425" s="1083" t="str">
        <f t="shared" si="699"/>
        <v>ERB</v>
      </c>
      <c r="AZ1425" s="1083" t="str">
        <f t="shared" si="699"/>
        <v>GRB</v>
      </c>
      <c r="BA1425" s="1083" t="str">
        <f t="shared" si="699"/>
        <v>Non-Op</v>
      </c>
      <c r="BC1425" s="623"/>
      <c r="BD1425" s="623"/>
      <c r="BF1425" s="623"/>
      <c r="BG1425" s="623"/>
      <c r="BH1425" s="623"/>
      <c r="BI1425" s="623"/>
      <c r="BJ1425" s="623"/>
      <c r="BK1425" s="623"/>
      <c r="BL1425" s="623"/>
      <c r="BN1425" s="634"/>
    </row>
    <row r="1426" spans="1:66" s="638" customFormat="1" ht="12" customHeight="1">
      <c r="A1426" s="643">
        <v>25300353</v>
      </c>
      <c r="B1426" s="644" t="s">
        <v>4604</v>
      </c>
      <c r="C1426" s="634" t="s">
        <v>2586</v>
      </c>
      <c r="D1426" s="635" t="s">
        <v>3097</v>
      </c>
      <c r="E1426" s="635"/>
      <c r="F1426" s="634"/>
      <c r="G1426" s="635"/>
      <c r="H1426" s="1168">
        <v>-5315000.0999999996</v>
      </c>
      <c r="I1426" s="1168">
        <v>-5210179.4000000004</v>
      </c>
      <c r="J1426" s="1168">
        <v>-5105358.7</v>
      </c>
      <c r="K1426" s="1168">
        <v>-5000538</v>
      </c>
      <c r="L1426" s="1168">
        <v>-4895717.3</v>
      </c>
      <c r="M1426" s="1168">
        <v>-4790896.5999999996</v>
      </c>
      <c r="N1426" s="1168">
        <v>-4686075.9000000004</v>
      </c>
      <c r="O1426" s="1168">
        <v>-4543159.7300000004</v>
      </c>
      <c r="P1426" s="1168">
        <v>-3943097.87</v>
      </c>
      <c r="Q1426" s="1168">
        <v>-3800181.7</v>
      </c>
      <c r="R1426" s="1168">
        <v>-3657165.53</v>
      </c>
      <c r="S1426" s="1168">
        <v>-5549517.5599999996</v>
      </c>
      <c r="T1426" s="1168">
        <v>-5471204.4299999997</v>
      </c>
      <c r="U1426" s="567"/>
      <c r="V1426" s="567">
        <f t="shared" si="694"/>
        <v>-4714582.5462499997</v>
      </c>
      <c r="W1426" s="1084">
        <v>5</v>
      </c>
      <c r="X1426" s="1085" t="s">
        <v>1401</v>
      </c>
      <c r="Y1426" s="591">
        <f t="shared" si="700"/>
        <v>0</v>
      </c>
      <c r="Z1426" s="899">
        <f t="shared" si="700"/>
        <v>0</v>
      </c>
      <c r="AA1426" s="899">
        <f t="shared" si="700"/>
        <v>0</v>
      </c>
      <c r="AB1426" s="1080">
        <f t="shared" si="703"/>
        <v>-5471204.4299999997</v>
      </c>
      <c r="AC1426" s="1079">
        <f t="shared" si="704"/>
        <v>0</v>
      </c>
      <c r="AD1426" s="899">
        <f t="shared" si="687"/>
        <v>-3624672.9348749998</v>
      </c>
      <c r="AE1426" s="903">
        <f t="shared" si="711"/>
        <v>-1846531.4951250001</v>
      </c>
      <c r="AF1426" s="1080">
        <f t="shared" si="712"/>
        <v>0</v>
      </c>
      <c r="AG1426" s="1081">
        <f t="shared" si="689"/>
        <v>-5471204.4299999997</v>
      </c>
      <c r="AH1426" s="1079">
        <f t="shared" si="698"/>
        <v>0</v>
      </c>
      <c r="AI1426" s="901">
        <f t="shared" si="713"/>
        <v>0</v>
      </c>
      <c r="AJ1426" s="899">
        <f t="shared" si="713"/>
        <v>0</v>
      </c>
      <c r="AK1426" s="899">
        <f t="shared" si="713"/>
        <v>0</v>
      </c>
      <c r="AL1426" s="1080">
        <f t="shared" si="705"/>
        <v>-4714582.5462499997</v>
      </c>
      <c r="AM1426" s="1079">
        <f t="shared" si="706"/>
        <v>0</v>
      </c>
      <c r="AN1426" s="899">
        <f t="shared" si="708"/>
        <v>-3123410.9368906245</v>
      </c>
      <c r="AO1426" s="899">
        <f t="shared" si="709"/>
        <v>-1591171.609359375</v>
      </c>
      <c r="AP1426" s="899">
        <f t="shared" si="710"/>
        <v>0</v>
      </c>
      <c r="AQ1426" s="1081">
        <f t="shared" si="701"/>
        <v>-4714582.5462499997</v>
      </c>
      <c r="AR1426" s="1079">
        <f t="shared" si="702"/>
        <v>0</v>
      </c>
      <c r="AS1426" s="153"/>
      <c r="AT1426" s="1082"/>
      <c r="AU1426" s="1126"/>
      <c r="AV1426" s="1083" t="str">
        <f t="shared" si="707"/>
        <v>CA</v>
      </c>
      <c r="AW1426" s="1083" t="str">
        <f t="shared" si="707"/>
        <v>CL</v>
      </c>
      <c r="AX1426" s="1083" t="str">
        <f t="shared" si="707"/>
        <v>AIC</v>
      </c>
      <c r="AY1426" s="1083" t="str">
        <f t="shared" si="699"/>
        <v>ERB</v>
      </c>
      <c r="AZ1426" s="1083" t="str">
        <f t="shared" si="699"/>
        <v>GRB</v>
      </c>
      <c r="BA1426" s="1083" t="str">
        <f t="shared" si="699"/>
        <v>Non-Op</v>
      </c>
      <c r="BC1426" s="623"/>
      <c r="BD1426" s="623"/>
      <c r="BF1426" s="623"/>
      <c r="BG1426" s="623"/>
      <c r="BH1426" s="623"/>
      <c r="BI1426" s="623"/>
      <c r="BJ1426" s="623"/>
      <c r="BK1426" s="623"/>
      <c r="BL1426" s="623"/>
      <c r="BN1426" s="634"/>
    </row>
    <row r="1427" spans="1:66" s="638" customFormat="1" ht="12" customHeight="1">
      <c r="A1427" s="643">
        <v>25300363</v>
      </c>
      <c r="B1427" s="644" t="s">
        <v>4605</v>
      </c>
      <c r="C1427" s="697" t="s">
        <v>2587</v>
      </c>
      <c r="D1427" s="635" t="s">
        <v>3097</v>
      </c>
      <c r="E1427" s="635"/>
      <c r="F1427" s="697"/>
      <c r="G1427" s="635"/>
      <c r="H1427" s="1168">
        <v>0</v>
      </c>
      <c r="I1427" s="1168">
        <v>0</v>
      </c>
      <c r="J1427" s="1168">
        <v>0</v>
      </c>
      <c r="K1427" s="1168">
        <v>0</v>
      </c>
      <c r="L1427" s="1168">
        <v>0</v>
      </c>
      <c r="M1427" s="1168">
        <v>0</v>
      </c>
      <c r="N1427" s="1168">
        <v>0</v>
      </c>
      <c r="O1427" s="1168">
        <v>0</v>
      </c>
      <c r="P1427" s="1168">
        <v>0</v>
      </c>
      <c r="Q1427" s="1168">
        <v>0</v>
      </c>
      <c r="R1427" s="1168">
        <v>0</v>
      </c>
      <c r="S1427" s="1168">
        <v>0</v>
      </c>
      <c r="T1427" s="1168">
        <v>0</v>
      </c>
      <c r="U1427" s="567"/>
      <c r="V1427" s="567">
        <f t="shared" si="694"/>
        <v>0</v>
      </c>
      <c r="W1427" s="1084">
        <v>5</v>
      </c>
      <c r="X1427" s="1085" t="s">
        <v>1401</v>
      </c>
      <c r="Y1427" s="591">
        <f t="shared" si="700"/>
        <v>0</v>
      </c>
      <c r="Z1427" s="899">
        <f t="shared" si="700"/>
        <v>0</v>
      </c>
      <c r="AA1427" s="899">
        <f t="shared" si="700"/>
        <v>0</v>
      </c>
      <c r="AB1427" s="1080">
        <f t="shared" si="703"/>
        <v>0</v>
      </c>
      <c r="AC1427" s="1079">
        <f t="shared" si="704"/>
        <v>0</v>
      </c>
      <c r="AD1427" s="899">
        <f t="shared" si="687"/>
        <v>0</v>
      </c>
      <c r="AE1427" s="903">
        <f t="shared" si="711"/>
        <v>0</v>
      </c>
      <c r="AF1427" s="1080">
        <f t="shared" si="712"/>
        <v>0</v>
      </c>
      <c r="AG1427" s="1081">
        <f t="shared" si="689"/>
        <v>0</v>
      </c>
      <c r="AH1427" s="1079">
        <f t="shared" si="698"/>
        <v>0</v>
      </c>
      <c r="AI1427" s="901">
        <f t="shared" si="713"/>
        <v>0</v>
      </c>
      <c r="AJ1427" s="899">
        <f t="shared" si="713"/>
        <v>0</v>
      </c>
      <c r="AK1427" s="899">
        <f t="shared" si="713"/>
        <v>0</v>
      </c>
      <c r="AL1427" s="1080">
        <f t="shared" si="705"/>
        <v>0</v>
      </c>
      <c r="AM1427" s="1079">
        <f t="shared" si="706"/>
        <v>0</v>
      </c>
      <c r="AN1427" s="899">
        <f t="shared" si="708"/>
        <v>0</v>
      </c>
      <c r="AO1427" s="899">
        <f t="shared" si="709"/>
        <v>0</v>
      </c>
      <c r="AP1427" s="899">
        <f t="shared" si="710"/>
        <v>0</v>
      </c>
      <c r="AQ1427" s="1081">
        <f t="shared" si="701"/>
        <v>0</v>
      </c>
      <c r="AR1427" s="1079">
        <f t="shared" si="702"/>
        <v>0</v>
      </c>
      <c r="AS1427" s="153"/>
      <c r="AT1427" s="1082"/>
      <c r="AU1427" s="1126"/>
      <c r="AV1427" s="1083" t="str">
        <f t="shared" si="707"/>
        <v>CA</v>
      </c>
      <c r="AW1427" s="1083" t="str">
        <f t="shared" si="707"/>
        <v>CL</v>
      </c>
      <c r="AX1427" s="1083" t="str">
        <f t="shared" si="707"/>
        <v>AIC</v>
      </c>
      <c r="AY1427" s="1083" t="str">
        <f t="shared" si="699"/>
        <v>ERB</v>
      </c>
      <c r="AZ1427" s="1083" t="str">
        <f t="shared" si="699"/>
        <v>GRB</v>
      </c>
      <c r="BA1427" s="1083" t="str">
        <f t="shared" si="699"/>
        <v>Non-Op</v>
      </c>
      <c r="BC1427" s="623"/>
      <c r="BD1427" s="623"/>
      <c r="BF1427" s="623"/>
      <c r="BG1427" s="623"/>
      <c r="BH1427" s="623"/>
      <c r="BI1427" s="623"/>
      <c r="BJ1427" s="623"/>
      <c r="BK1427" s="623"/>
      <c r="BL1427" s="623"/>
      <c r="BN1427" s="634"/>
    </row>
    <row r="1428" spans="1:66" s="638" customFormat="1" ht="12" customHeight="1">
      <c r="A1428" s="643">
        <v>25300371</v>
      </c>
      <c r="B1428" s="644" t="s">
        <v>4606</v>
      </c>
      <c r="C1428" s="634" t="s">
        <v>2588</v>
      </c>
      <c r="D1428" s="635" t="s">
        <v>3099</v>
      </c>
      <c r="E1428" s="635"/>
      <c r="F1428" s="634"/>
      <c r="G1428" s="635"/>
      <c r="H1428" s="1168">
        <v>0</v>
      </c>
      <c r="I1428" s="1168">
        <v>-1759480.01</v>
      </c>
      <c r="J1428" s="1168">
        <v>-2772928.19</v>
      </c>
      <c r="K1428" s="1168">
        <v>-2772928.19</v>
      </c>
      <c r="L1428" s="1168">
        <v>-2772928.19</v>
      </c>
      <c r="M1428" s="1168">
        <v>-2772928.19</v>
      </c>
      <c r="N1428" s="1168">
        <v>-2642326.7599999998</v>
      </c>
      <c r="O1428" s="1168">
        <v>0</v>
      </c>
      <c r="P1428" s="1168">
        <v>0</v>
      </c>
      <c r="Q1428" s="1168">
        <v>0</v>
      </c>
      <c r="R1428" s="1168">
        <v>0</v>
      </c>
      <c r="S1428" s="1168">
        <v>0</v>
      </c>
      <c r="T1428" s="1168">
        <v>0</v>
      </c>
      <c r="U1428" s="567"/>
      <c r="V1428" s="567">
        <f t="shared" si="694"/>
        <v>-1291126.6274999999</v>
      </c>
      <c r="W1428" s="1084"/>
      <c r="X1428" s="1085"/>
      <c r="Y1428" s="591">
        <f t="shared" si="700"/>
        <v>0</v>
      </c>
      <c r="Z1428" s="899">
        <f t="shared" si="700"/>
        <v>0</v>
      </c>
      <c r="AA1428" s="899">
        <f t="shared" si="700"/>
        <v>0</v>
      </c>
      <c r="AB1428" s="1080">
        <f t="shared" si="703"/>
        <v>0</v>
      </c>
      <c r="AC1428" s="1079">
        <f t="shared" si="704"/>
        <v>0</v>
      </c>
      <c r="AD1428" s="899">
        <f t="shared" si="687"/>
        <v>0</v>
      </c>
      <c r="AE1428" s="903">
        <f t="shared" si="711"/>
        <v>0</v>
      </c>
      <c r="AF1428" s="1080">
        <f t="shared" si="712"/>
        <v>0</v>
      </c>
      <c r="AG1428" s="1081">
        <f t="shared" si="689"/>
        <v>0</v>
      </c>
      <c r="AH1428" s="1079">
        <f t="shared" si="698"/>
        <v>0</v>
      </c>
      <c r="AI1428" s="901">
        <f t="shared" si="713"/>
        <v>0</v>
      </c>
      <c r="AJ1428" s="899">
        <f t="shared" si="713"/>
        <v>-1291126.6274999999</v>
      </c>
      <c r="AK1428" s="899">
        <f t="shared" si="713"/>
        <v>0</v>
      </c>
      <c r="AL1428" s="1080">
        <f t="shared" si="705"/>
        <v>0</v>
      </c>
      <c r="AM1428" s="1079">
        <f t="shared" si="706"/>
        <v>0</v>
      </c>
      <c r="AN1428" s="899">
        <f t="shared" si="708"/>
        <v>0</v>
      </c>
      <c r="AO1428" s="899">
        <f t="shared" si="709"/>
        <v>0</v>
      </c>
      <c r="AP1428" s="899">
        <f t="shared" si="710"/>
        <v>0</v>
      </c>
      <c r="AQ1428" s="1081">
        <f t="shared" si="701"/>
        <v>0</v>
      </c>
      <c r="AR1428" s="1079">
        <f t="shared" si="702"/>
        <v>0</v>
      </c>
      <c r="AS1428" s="153"/>
      <c r="AT1428" s="1082"/>
      <c r="AU1428" s="1126"/>
      <c r="AV1428" s="1083" t="str">
        <f t="shared" si="707"/>
        <v>CA</v>
      </c>
      <c r="AW1428" s="1083" t="str">
        <f t="shared" si="707"/>
        <v>CL</v>
      </c>
      <c r="AX1428" s="1083" t="str">
        <f t="shared" si="707"/>
        <v>AIC</v>
      </c>
      <c r="AY1428" s="1083" t="str">
        <f t="shared" si="699"/>
        <v>ERB</v>
      </c>
      <c r="AZ1428" s="1083" t="str">
        <f t="shared" si="699"/>
        <v>GRB</v>
      </c>
      <c r="BA1428" s="1083" t="str">
        <f t="shared" si="699"/>
        <v>Non-Op</v>
      </c>
      <c r="BC1428" s="623"/>
      <c r="BD1428" s="623"/>
      <c r="BF1428" s="623"/>
      <c r="BG1428" s="623"/>
      <c r="BH1428" s="623"/>
      <c r="BI1428" s="623"/>
      <c r="BJ1428" s="623"/>
      <c r="BK1428" s="623"/>
      <c r="BL1428" s="623"/>
      <c r="BN1428" s="634"/>
    </row>
    <row r="1429" spans="1:66" s="638" customFormat="1" ht="12" customHeight="1">
      <c r="A1429" s="651">
        <v>25300413</v>
      </c>
      <c r="B1429" s="660" t="s">
        <v>4607</v>
      </c>
      <c r="C1429" s="639" t="s">
        <v>2589</v>
      </c>
      <c r="D1429" s="640" t="s">
        <v>3097</v>
      </c>
      <c r="E1429" s="640"/>
      <c r="F1429" s="670"/>
      <c r="G1429" s="640"/>
      <c r="H1429" s="1171">
        <v>0</v>
      </c>
      <c r="I1429" s="1171">
        <v>0</v>
      </c>
      <c r="J1429" s="1171">
        <v>0</v>
      </c>
      <c r="K1429" s="1171">
        <v>0</v>
      </c>
      <c r="L1429" s="1171">
        <v>0</v>
      </c>
      <c r="M1429" s="1171">
        <v>0</v>
      </c>
      <c r="N1429" s="1171">
        <v>0</v>
      </c>
      <c r="O1429" s="1171">
        <v>0</v>
      </c>
      <c r="P1429" s="1171">
        <v>0</v>
      </c>
      <c r="Q1429" s="1171">
        <v>0</v>
      </c>
      <c r="R1429" s="1171">
        <v>0</v>
      </c>
      <c r="S1429" s="1171">
        <v>0</v>
      </c>
      <c r="T1429" s="1171">
        <v>0</v>
      </c>
      <c r="U1429" s="606"/>
      <c r="V1429" s="567">
        <f t="shared" si="694"/>
        <v>0</v>
      </c>
      <c r="W1429" s="1084">
        <v>5</v>
      </c>
      <c r="X1429" s="1085" t="s">
        <v>1401</v>
      </c>
      <c r="Y1429" s="591">
        <f t="shared" si="700"/>
        <v>0</v>
      </c>
      <c r="Z1429" s="899">
        <f t="shared" si="700"/>
        <v>0</v>
      </c>
      <c r="AA1429" s="899">
        <f t="shared" si="700"/>
        <v>0</v>
      </c>
      <c r="AB1429" s="1080">
        <f t="shared" si="703"/>
        <v>0</v>
      </c>
      <c r="AC1429" s="1079">
        <f t="shared" si="704"/>
        <v>0</v>
      </c>
      <c r="AD1429" s="899">
        <f t="shared" si="687"/>
        <v>0</v>
      </c>
      <c r="AE1429" s="903">
        <f t="shared" si="711"/>
        <v>0</v>
      </c>
      <c r="AF1429" s="1080">
        <f t="shared" si="712"/>
        <v>0</v>
      </c>
      <c r="AG1429" s="1081">
        <f t="shared" si="689"/>
        <v>0</v>
      </c>
      <c r="AH1429" s="1079">
        <f t="shared" si="698"/>
        <v>0</v>
      </c>
      <c r="AI1429" s="901">
        <f t="shared" si="713"/>
        <v>0</v>
      </c>
      <c r="AJ1429" s="899">
        <f t="shared" si="713"/>
        <v>0</v>
      </c>
      <c r="AK1429" s="899">
        <f t="shared" si="713"/>
        <v>0</v>
      </c>
      <c r="AL1429" s="1080">
        <f t="shared" si="705"/>
        <v>0</v>
      </c>
      <c r="AM1429" s="1079">
        <f t="shared" si="706"/>
        <v>0</v>
      </c>
      <c r="AN1429" s="899">
        <f t="shared" si="708"/>
        <v>0</v>
      </c>
      <c r="AO1429" s="899">
        <f t="shared" si="709"/>
        <v>0</v>
      </c>
      <c r="AP1429" s="899">
        <f t="shared" si="710"/>
        <v>0</v>
      </c>
      <c r="AQ1429" s="1081">
        <f t="shared" si="701"/>
        <v>0</v>
      </c>
      <c r="AR1429" s="1079">
        <f t="shared" si="702"/>
        <v>0</v>
      </c>
      <c r="AS1429" s="153"/>
      <c r="AT1429" s="1082"/>
      <c r="AU1429" s="1126"/>
      <c r="AV1429" s="1083" t="str">
        <f t="shared" si="707"/>
        <v>CA</v>
      </c>
      <c r="AW1429" s="1083" t="str">
        <f t="shared" si="707"/>
        <v>CL</v>
      </c>
      <c r="AX1429" s="1083" t="str">
        <f t="shared" si="707"/>
        <v>AIC</v>
      </c>
      <c r="AY1429" s="1083" t="str">
        <f t="shared" si="699"/>
        <v>ERB</v>
      </c>
      <c r="AZ1429" s="1083" t="str">
        <f t="shared" si="699"/>
        <v>GRB</v>
      </c>
      <c r="BA1429" s="1083" t="str">
        <f t="shared" si="699"/>
        <v>Non-Op</v>
      </c>
      <c r="BC1429" s="623"/>
      <c r="BD1429" s="623"/>
      <c r="BF1429" s="623"/>
      <c r="BG1429" s="623"/>
      <c r="BH1429" s="623"/>
      <c r="BI1429" s="623"/>
      <c r="BJ1429" s="623"/>
      <c r="BK1429" s="623"/>
      <c r="BL1429" s="623"/>
      <c r="BN1429" s="634"/>
    </row>
    <row r="1430" spans="1:66" s="638" customFormat="1" ht="12" customHeight="1">
      <c r="A1430" s="672">
        <v>25300443</v>
      </c>
      <c r="B1430" s="673" t="s">
        <v>4608</v>
      </c>
      <c r="C1430" s="634" t="s">
        <v>2590</v>
      </c>
      <c r="D1430" s="635" t="s">
        <v>3097</v>
      </c>
      <c r="E1430" s="635"/>
      <c r="F1430" s="634"/>
      <c r="G1430" s="635"/>
      <c r="H1430" s="1168">
        <v>-206604.18</v>
      </c>
      <c r="I1430" s="1168">
        <v>-195126.2</v>
      </c>
      <c r="J1430" s="1168">
        <v>-183648.22</v>
      </c>
      <c r="K1430" s="1168">
        <v>-172170.23999999999</v>
      </c>
      <c r="L1430" s="1168">
        <v>-160692.26</v>
      </c>
      <c r="M1430" s="1168">
        <v>-149214.28</v>
      </c>
      <c r="N1430" s="1168">
        <v>-137736.29999999999</v>
      </c>
      <c r="O1430" s="1168">
        <v>-126258.32</v>
      </c>
      <c r="P1430" s="1168">
        <v>-114780.34</v>
      </c>
      <c r="Q1430" s="1168">
        <v>-103302.36</v>
      </c>
      <c r="R1430" s="1168">
        <v>-91824.38</v>
      </c>
      <c r="S1430" s="1168">
        <v>-80346.399999999994</v>
      </c>
      <c r="T1430" s="1168">
        <v>-68868.42</v>
      </c>
      <c r="U1430" s="567"/>
      <c r="V1430" s="567">
        <f t="shared" si="694"/>
        <v>-137736.30000000002</v>
      </c>
      <c r="W1430" s="1084">
        <v>5</v>
      </c>
      <c r="X1430" s="1085" t="s">
        <v>1401</v>
      </c>
      <c r="Y1430" s="591">
        <f t="shared" ref="Y1430:AA1449" si="714">IF($D1430=Y$5,$T1430,0)</f>
        <v>0</v>
      </c>
      <c r="Z1430" s="899">
        <f t="shared" si="714"/>
        <v>0</v>
      </c>
      <c r="AA1430" s="899">
        <f t="shared" si="714"/>
        <v>0</v>
      </c>
      <c r="AB1430" s="1080">
        <f t="shared" si="703"/>
        <v>-68868.42</v>
      </c>
      <c r="AC1430" s="1079">
        <f t="shared" si="704"/>
        <v>0</v>
      </c>
      <c r="AD1430" s="899">
        <f t="shared" si="687"/>
        <v>-45625.328249999999</v>
      </c>
      <c r="AE1430" s="903">
        <f t="shared" si="711"/>
        <v>-23243.09175</v>
      </c>
      <c r="AF1430" s="1080">
        <f t="shared" si="712"/>
        <v>0</v>
      </c>
      <c r="AG1430" s="1081">
        <f t="shared" si="689"/>
        <v>-68868.42</v>
      </c>
      <c r="AH1430" s="1079">
        <f t="shared" si="698"/>
        <v>0</v>
      </c>
      <c r="AI1430" s="901">
        <f t="shared" si="713"/>
        <v>0</v>
      </c>
      <c r="AJ1430" s="899">
        <f t="shared" si="713"/>
        <v>0</v>
      </c>
      <c r="AK1430" s="899">
        <f t="shared" si="713"/>
        <v>0</v>
      </c>
      <c r="AL1430" s="1080">
        <f t="shared" si="705"/>
        <v>-137736.30000000002</v>
      </c>
      <c r="AM1430" s="1079">
        <f t="shared" si="706"/>
        <v>0</v>
      </c>
      <c r="AN1430" s="899">
        <f t="shared" si="708"/>
        <v>-91250.298750000002</v>
      </c>
      <c r="AO1430" s="899">
        <f t="shared" si="709"/>
        <v>-46486.001250000008</v>
      </c>
      <c r="AP1430" s="899">
        <f t="shared" si="710"/>
        <v>0</v>
      </c>
      <c r="AQ1430" s="1081">
        <f t="shared" si="701"/>
        <v>-137736.30000000002</v>
      </c>
      <c r="AR1430" s="1079">
        <f t="shared" si="702"/>
        <v>0</v>
      </c>
      <c r="AS1430" s="153"/>
      <c r="AT1430" s="1082"/>
      <c r="AU1430" s="1126"/>
      <c r="AV1430" s="1083" t="str">
        <f t="shared" si="707"/>
        <v>CA</v>
      </c>
      <c r="AW1430" s="1083" t="str">
        <f t="shared" si="707"/>
        <v>CL</v>
      </c>
      <c r="AX1430" s="1083" t="str">
        <f t="shared" si="707"/>
        <v>AIC</v>
      </c>
      <c r="AY1430" s="1083" t="str">
        <f t="shared" si="699"/>
        <v>ERB</v>
      </c>
      <c r="AZ1430" s="1083" t="str">
        <f t="shared" si="699"/>
        <v>GRB</v>
      </c>
      <c r="BA1430" s="1083" t="str">
        <f t="shared" si="699"/>
        <v>Non-Op</v>
      </c>
      <c r="BC1430" s="623"/>
      <c r="BD1430" s="623"/>
      <c r="BF1430" s="623"/>
      <c r="BG1430" s="623"/>
      <c r="BH1430" s="623"/>
      <c r="BI1430" s="623"/>
      <c r="BJ1430" s="623"/>
      <c r="BK1430" s="623"/>
      <c r="BL1430" s="623"/>
      <c r="BN1430" s="634"/>
    </row>
    <row r="1431" spans="1:66" s="638" customFormat="1" ht="12" customHeight="1">
      <c r="A1431" s="672" t="s">
        <v>2591</v>
      </c>
      <c r="B1431" s="673" t="s">
        <v>2591</v>
      </c>
      <c r="C1431" s="634" t="s">
        <v>2592</v>
      </c>
      <c r="D1431" s="635" t="s">
        <v>3097</v>
      </c>
      <c r="E1431" s="635"/>
      <c r="F1431" s="683">
        <v>43221</v>
      </c>
      <c r="G1431" s="635"/>
      <c r="H1431" s="1168">
        <v>-96546.48</v>
      </c>
      <c r="I1431" s="1168">
        <v>-96546.48</v>
      </c>
      <c r="J1431" s="1168">
        <v>-96546.48</v>
      </c>
      <c r="K1431" s="1168">
        <v>-96546.48</v>
      </c>
      <c r="L1431" s="1168">
        <v>-96546.48</v>
      </c>
      <c r="M1431" s="1168">
        <v>-96546.48</v>
      </c>
      <c r="N1431" s="1168">
        <v>-96546.48</v>
      </c>
      <c r="O1431" s="1168">
        <v>-96546.48</v>
      </c>
      <c r="P1431" s="1168">
        <v>-96546.48</v>
      </c>
      <c r="Q1431" s="1168">
        <v>-96546.48</v>
      </c>
      <c r="R1431" s="1168">
        <v>-96546.48</v>
      </c>
      <c r="S1431" s="1168">
        <v>-96546.48</v>
      </c>
      <c r="T1431" s="1168">
        <v>-96546.48</v>
      </c>
      <c r="U1431" s="567"/>
      <c r="V1431" s="569">
        <f t="shared" si="694"/>
        <v>-96546.48</v>
      </c>
      <c r="W1431" s="1090">
        <v>5</v>
      </c>
      <c r="X1431" s="1091" t="s">
        <v>1401</v>
      </c>
      <c r="Y1431" s="591">
        <f t="shared" si="714"/>
        <v>0</v>
      </c>
      <c r="Z1431" s="899">
        <f t="shared" si="714"/>
        <v>0</v>
      </c>
      <c r="AA1431" s="899">
        <f t="shared" si="714"/>
        <v>0</v>
      </c>
      <c r="AB1431" s="1080">
        <f t="shared" si="703"/>
        <v>-96546.48</v>
      </c>
      <c r="AC1431" s="1079">
        <f t="shared" si="704"/>
        <v>0</v>
      </c>
      <c r="AD1431" s="899">
        <f t="shared" si="687"/>
        <v>-63962.042999999998</v>
      </c>
      <c r="AE1431" s="903">
        <f t="shared" si="711"/>
        <v>-32584.437000000002</v>
      </c>
      <c r="AF1431" s="1080">
        <f t="shared" si="712"/>
        <v>0</v>
      </c>
      <c r="AG1431" s="1081">
        <f t="shared" si="689"/>
        <v>-96546.48</v>
      </c>
      <c r="AH1431" s="1079">
        <f t="shared" si="698"/>
        <v>0</v>
      </c>
      <c r="AI1431" s="901">
        <f t="shared" si="713"/>
        <v>0</v>
      </c>
      <c r="AJ1431" s="899">
        <f t="shared" si="713"/>
        <v>0</v>
      </c>
      <c r="AK1431" s="899">
        <f t="shared" si="713"/>
        <v>0</v>
      </c>
      <c r="AL1431" s="1080">
        <f t="shared" si="705"/>
        <v>-96546.48</v>
      </c>
      <c r="AM1431" s="1079">
        <f t="shared" si="706"/>
        <v>0</v>
      </c>
      <c r="AN1431" s="899">
        <f t="shared" si="708"/>
        <v>-63962.042999999998</v>
      </c>
      <c r="AO1431" s="899">
        <f t="shared" si="709"/>
        <v>-32584.437000000002</v>
      </c>
      <c r="AP1431" s="899">
        <f t="shared" si="710"/>
        <v>0</v>
      </c>
      <c r="AQ1431" s="1081">
        <f t="shared" si="701"/>
        <v>-96546.48</v>
      </c>
      <c r="AR1431" s="1079">
        <f t="shared" si="702"/>
        <v>0</v>
      </c>
      <c r="AS1431" s="153"/>
      <c r="AT1431" s="1082"/>
      <c r="AU1431" s="1126"/>
      <c r="AV1431" s="1083" t="str">
        <f t="shared" si="707"/>
        <v>CA</v>
      </c>
      <c r="AW1431" s="1083" t="str">
        <f t="shared" si="707"/>
        <v>CL</v>
      </c>
      <c r="AX1431" s="1083" t="str">
        <f t="shared" si="707"/>
        <v>AIC</v>
      </c>
      <c r="AY1431" s="1083" t="str">
        <f t="shared" si="699"/>
        <v>ERB</v>
      </c>
      <c r="AZ1431" s="1083" t="str">
        <f t="shared" si="699"/>
        <v>GRB</v>
      </c>
      <c r="BA1431" s="1083" t="str">
        <f t="shared" si="699"/>
        <v>Non-Op</v>
      </c>
      <c r="BC1431" s="623"/>
      <c r="BD1431" s="623"/>
      <c r="BF1431" s="623"/>
      <c r="BG1431" s="623"/>
      <c r="BH1431" s="623"/>
      <c r="BI1431" s="623"/>
      <c r="BJ1431" s="623"/>
      <c r="BK1431" s="623"/>
      <c r="BL1431" s="623"/>
      <c r="BN1431" s="634"/>
    </row>
    <row r="1432" spans="1:66" s="638" customFormat="1" ht="12" customHeight="1">
      <c r="A1432" s="672">
        <v>25300503</v>
      </c>
      <c r="B1432" s="673" t="s">
        <v>4609</v>
      </c>
      <c r="C1432" s="634" t="s">
        <v>2593</v>
      </c>
      <c r="D1432" s="635" t="s">
        <v>3099</v>
      </c>
      <c r="E1432" s="635"/>
      <c r="F1432" s="634"/>
      <c r="G1432" s="635"/>
      <c r="H1432" s="1168">
        <v>-21907.47</v>
      </c>
      <c r="I1432" s="1168">
        <v>-21907.47</v>
      </c>
      <c r="J1432" s="1168">
        <v>-21907.47</v>
      </c>
      <c r="K1432" s="1168">
        <v>-23422.65</v>
      </c>
      <c r="L1432" s="1168">
        <v>-27809.16</v>
      </c>
      <c r="M1432" s="1168">
        <v>-27809.16</v>
      </c>
      <c r="N1432" s="1168">
        <v>-35958.81</v>
      </c>
      <c r="O1432" s="1168">
        <v>-35958.81</v>
      </c>
      <c r="P1432" s="1168">
        <v>-35958.81</v>
      </c>
      <c r="Q1432" s="1168">
        <v>-106587.56</v>
      </c>
      <c r="R1432" s="1168">
        <v>-72953.84</v>
      </c>
      <c r="S1432" s="1168">
        <v>-61372.35</v>
      </c>
      <c r="T1432" s="1168">
        <v>-61031.19</v>
      </c>
      <c r="U1432" s="567"/>
      <c r="V1432" s="567">
        <f t="shared" si="694"/>
        <v>-42759.618333333332</v>
      </c>
      <c r="W1432" s="1084"/>
      <c r="X1432" s="1084"/>
      <c r="Y1432" s="591">
        <f t="shared" si="714"/>
        <v>0</v>
      </c>
      <c r="Z1432" s="899">
        <f t="shared" si="714"/>
        <v>-61031.19</v>
      </c>
      <c r="AA1432" s="899">
        <f t="shared" si="714"/>
        <v>0</v>
      </c>
      <c r="AB1432" s="1080">
        <f t="shared" si="703"/>
        <v>0</v>
      </c>
      <c r="AC1432" s="1079">
        <f t="shared" si="704"/>
        <v>0</v>
      </c>
      <c r="AD1432" s="899">
        <f t="shared" si="687"/>
        <v>0</v>
      </c>
      <c r="AE1432" s="903">
        <f t="shared" si="711"/>
        <v>0</v>
      </c>
      <c r="AF1432" s="1080">
        <f t="shared" si="712"/>
        <v>0</v>
      </c>
      <c r="AG1432" s="1081">
        <f t="shared" si="689"/>
        <v>0</v>
      </c>
      <c r="AH1432" s="1079">
        <f t="shared" si="698"/>
        <v>0</v>
      </c>
      <c r="AI1432" s="901">
        <f t="shared" si="713"/>
        <v>0</v>
      </c>
      <c r="AJ1432" s="899">
        <f t="shared" si="713"/>
        <v>-42759.618333333332</v>
      </c>
      <c r="AK1432" s="899">
        <f t="shared" si="713"/>
        <v>0</v>
      </c>
      <c r="AL1432" s="1080">
        <f t="shared" si="705"/>
        <v>0</v>
      </c>
      <c r="AM1432" s="1079">
        <f t="shared" si="706"/>
        <v>0</v>
      </c>
      <c r="AN1432" s="899">
        <f t="shared" si="708"/>
        <v>0</v>
      </c>
      <c r="AO1432" s="899">
        <f t="shared" si="709"/>
        <v>0</v>
      </c>
      <c r="AP1432" s="899">
        <f t="shared" si="710"/>
        <v>0</v>
      </c>
      <c r="AQ1432" s="1081">
        <f t="shared" si="701"/>
        <v>0</v>
      </c>
      <c r="AR1432" s="1079">
        <f t="shared" si="702"/>
        <v>0</v>
      </c>
      <c r="AS1432" s="153"/>
      <c r="AT1432" s="1082"/>
      <c r="AU1432" s="1126"/>
      <c r="AV1432" s="1083" t="str">
        <f t="shared" si="707"/>
        <v>CA</v>
      </c>
      <c r="AW1432" s="1083" t="str">
        <f t="shared" si="707"/>
        <v>CL</v>
      </c>
      <c r="AX1432" s="1083" t="str">
        <f t="shared" si="707"/>
        <v>AIC</v>
      </c>
      <c r="AY1432" s="1083" t="str">
        <f t="shared" si="699"/>
        <v>ERB</v>
      </c>
      <c r="AZ1432" s="1083" t="str">
        <f t="shared" si="699"/>
        <v>GRB</v>
      </c>
      <c r="BA1432" s="1083" t="str">
        <f t="shared" si="699"/>
        <v>Non-Op</v>
      </c>
      <c r="BC1432" s="623"/>
      <c r="BD1432" s="623"/>
      <c r="BF1432" s="623"/>
      <c r="BG1432" s="623"/>
      <c r="BH1432" s="623"/>
      <c r="BI1432" s="623"/>
      <c r="BJ1432" s="623"/>
      <c r="BK1432" s="623"/>
      <c r="BL1432" s="623"/>
      <c r="BN1432" s="634"/>
    </row>
    <row r="1433" spans="1:66" s="638" customFormat="1" ht="12" customHeight="1">
      <c r="A1433" s="672">
        <v>25300513</v>
      </c>
      <c r="B1433" s="673" t="s">
        <v>4610</v>
      </c>
      <c r="C1433" s="634" t="s">
        <v>2594</v>
      </c>
      <c r="D1433" s="635" t="s">
        <v>3099</v>
      </c>
      <c r="E1433" s="635"/>
      <c r="F1433" s="634"/>
      <c r="G1433" s="635"/>
      <c r="H1433" s="1168">
        <v>-141.4</v>
      </c>
      <c r="I1433" s="1168">
        <v>-141.4</v>
      </c>
      <c r="J1433" s="1168">
        <v>-141.4</v>
      </c>
      <c r="K1433" s="1168">
        <v>-141.4</v>
      </c>
      <c r="L1433" s="1168">
        <v>-141.4</v>
      </c>
      <c r="M1433" s="1168">
        <v>-141.4</v>
      </c>
      <c r="N1433" s="1168">
        <v>-141.4</v>
      </c>
      <c r="O1433" s="1168">
        <v>-141.4</v>
      </c>
      <c r="P1433" s="1168">
        <v>-141.4</v>
      </c>
      <c r="Q1433" s="1168">
        <v>-141.4</v>
      </c>
      <c r="R1433" s="1168">
        <v>-81.02</v>
      </c>
      <c r="S1433" s="1168">
        <v>-81.02</v>
      </c>
      <c r="T1433" s="1168">
        <v>-81.02</v>
      </c>
      <c r="U1433" s="567"/>
      <c r="V1433" s="567">
        <f t="shared" si="694"/>
        <v>-128.82083333333335</v>
      </c>
      <c r="W1433" s="1084"/>
      <c r="X1433" s="1084"/>
      <c r="Y1433" s="591">
        <f t="shared" si="714"/>
        <v>0</v>
      </c>
      <c r="Z1433" s="899">
        <f t="shared" si="714"/>
        <v>-81.02</v>
      </c>
      <c r="AA1433" s="899">
        <f t="shared" si="714"/>
        <v>0</v>
      </c>
      <c r="AB1433" s="1080">
        <f t="shared" si="703"/>
        <v>0</v>
      </c>
      <c r="AC1433" s="1079">
        <f t="shared" si="704"/>
        <v>0</v>
      </c>
      <c r="AD1433" s="899">
        <f t="shared" ref="AD1433:AD1508" si="715">IF($D1433=AD$5,$T1433,IF($D1433=AD$4, $T1433*$AK$1,0))</f>
        <v>0</v>
      </c>
      <c r="AE1433" s="903">
        <f t="shared" si="711"/>
        <v>0</v>
      </c>
      <c r="AF1433" s="1080">
        <f t="shared" si="712"/>
        <v>0</v>
      </c>
      <c r="AG1433" s="1081">
        <f t="shared" si="689"/>
        <v>0</v>
      </c>
      <c r="AH1433" s="1079">
        <f t="shared" si="698"/>
        <v>0</v>
      </c>
      <c r="AI1433" s="901">
        <f t="shared" si="713"/>
        <v>0</v>
      </c>
      <c r="AJ1433" s="899">
        <f t="shared" si="713"/>
        <v>-128.82083333333335</v>
      </c>
      <c r="AK1433" s="899">
        <f t="shared" si="713"/>
        <v>0</v>
      </c>
      <c r="AL1433" s="1080">
        <f t="shared" si="705"/>
        <v>0</v>
      </c>
      <c r="AM1433" s="1079">
        <f t="shared" si="706"/>
        <v>0</v>
      </c>
      <c r="AN1433" s="899">
        <f t="shared" si="708"/>
        <v>0</v>
      </c>
      <c r="AO1433" s="899">
        <f t="shared" si="709"/>
        <v>0</v>
      </c>
      <c r="AP1433" s="899">
        <f t="shared" si="710"/>
        <v>0</v>
      </c>
      <c r="AQ1433" s="1081">
        <f t="shared" si="701"/>
        <v>0</v>
      </c>
      <c r="AR1433" s="1079">
        <f t="shared" si="702"/>
        <v>0</v>
      </c>
      <c r="AS1433" s="153"/>
      <c r="AT1433" s="1082"/>
      <c r="AU1433" s="1126"/>
      <c r="AV1433" s="1083" t="str">
        <f t="shared" si="707"/>
        <v>CA</v>
      </c>
      <c r="AW1433" s="1083" t="str">
        <f t="shared" si="707"/>
        <v>CL</v>
      </c>
      <c r="AX1433" s="1083" t="str">
        <f t="shared" si="707"/>
        <v>AIC</v>
      </c>
      <c r="AY1433" s="1083" t="str">
        <f t="shared" si="699"/>
        <v>ERB</v>
      </c>
      <c r="AZ1433" s="1083" t="str">
        <f t="shared" si="699"/>
        <v>GRB</v>
      </c>
      <c r="BA1433" s="1083" t="str">
        <f t="shared" si="699"/>
        <v>Non-Op</v>
      </c>
      <c r="BC1433" s="623"/>
      <c r="BD1433" s="623"/>
      <c r="BF1433" s="623"/>
      <c r="BG1433" s="623"/>
      <c r="BH1433" s="623"/>
      <c r="BI1433" s="623"/>
      <c r="BJ1433" s="623"/>
      <c r="BK1433" s="623"/>
      <c r="BL1433" s="623"/>
      <c r="BN1433" s="634"/>
    </row>
    <row r="1434" spans="1:66" s="638" customFormat="1" ht="12" customHeight="1">
      <c r="A1434" s="643">
        <v>25300541</v>
      </c>
      <c r="B1434" s="644" t="s">
        <v>4611</v>
      </c>
      <c r="C1434" s="634" t="s">
        <v>2595</v>
      </c>
      <c r="D1434" s="635" t="s">
        <v>3099</v>
      </c>
      <c r="E1434" s="635"/>
      <c r="F1434" s="634"/>
      <c r="G1434" s="635"/>
      <c r="H1434" s="1168">
        <v>0</v>
      </c>
      <c r="I1434" s="1168">
        <v>0</v>
      </c>
      <c r="J1434" s="1168">
        <v>0</v>
      </c>
      <c r="K1434" s="1168">
        <v>0</v>
      </c>
      <c r="L1434" s="1168">
        <v>0</v>
      </c>
      <c r="M1434" s="1168">
        <v>0</v>
      </c>
      <c r="N1434" s="1168">
        <v>0</v>
      </c>
      <c r="O1434" s="1168">
        <v>0</v>
      </c>
      <c r="P1434" s="1168">
        <v>-0.01</v>
      </c>
      <c r="Q1434" s="1168">
        <v>0</v>
      </c>
      <c r="R1434" s="1168">
        <v>0</v>
      </c>
      <c r="S1434" s="1168">
        <v>0</v>
      </c>
      <c r="T1434" s="1168">
        <v>0.03</v>
      </c>
      <c r="U1434" s="567"/>
      <c r="V1434" s="567">
        <f t="shared" si="694"/>
        <v>4.1666666666666658E-4</v>
      </c>
      <c r="W1434" s="1096"/>
      <c r="X1434" s="1096"/>
      <c r="Y1434" s="591">
        <f t="shared" si="714"/>
        <v>0</v>
      </c>
      <c r="Z1434" s="899">
        <f t="shared" si="714"/>
        <v>0.03</v>
      </c>
      <c r="AA1434" s="899">
        <f t="shared" si="714"/>
        <v>0</v>
      </c>
      <c r="AB1434" s="1080">
        <f t="shared" si="703"/>
        <v>0</v>
      </c>
      <c r="AC1434" s="1079">
        <f t="shared" si="704"/>
        <v>0</v>
      </c>
      <c r="AD1434" s="899">
        <f t="shared" si="715"/>
        <v>0</v>
      </c>
      <c r="AE1434" s="903">
        <f t="shared" si="711"/>
        <v>0</v>
      </c>
      <c r="AF1434" s="1080">
        <f t="shared" si="712"/>
        <v>0</v>
      </c>
      <c r="AG1434" s="1081">
        <f t="shared" si="689"/>
        <v>0</v>
      </c>
      <c r="AH1434" s="1079">
        <f t="shared" si="698"/>
        <v>0</v>
      </c>
      <c r="AI1434" s="901">
        <f t="shared" si="713"/>
        <v>0</v>
      </c>
      <c r="AJ1434" s="899">
        <f t="shared" si="713"/>
        <v>4.1666666666666658E-4</v>
      </c>
      <c r="AK1434" s="899">
        <f t="shared" si="713"/>
        <v>0</v>
      </c>
      <c r="AL1434" s="1080">
        <f t="shared" si="705"/>
        <v>0</v>
      </c>
      <c r="AM1434" s="1079">
        <f t="shared" si="706"/>
        <v>0</v>
      </c>
      <c r="AN1434" s="899">
        <f t="shared" si="708"/>
        <v>0</v>
      </c>
      <c r="AO1434" s="899">
        <f t="shared" si="709"/>
        <v>0</v>
      </c>
      <c r="AP1434" s="899">
        <f t="shared" si="710"/>
        <v>0</v>
      </c>
      <c r="AQ1434" s="1081">
        <f t="shared" si="701"/>
        <v>0</v>
      </c>
      <c r="AR1434" s="1079">
        <f t="shared" si="702"/>
        <v>0</v>
      </c>
      <c r="AS1434" s="153"/>
      <c r="AT1434" s="1082"/>
      <c r="AU1434" s="1126"/>
      <c r="AV1434" s="1083" t="str">
        <f t="shared" si="707"/>
        <v>CA</v>
      </c>
      <c r="AW1434" s="1083" t="str">
        <f t="shared" si="707"/>
        <v>CL</v>
      </c>
      <c r="AX1434" s="1083" t="str">
        <f t="shared" si="707"/>
        <v>AIC</v>
      </c>
      <c r="AY1434" s="1083" t="str">
        <f t="shared" si="699"/>
        <v>ERB</v>
      </c>
      <c r="AZ1434" s="1083" t="str">
        <f t="shared" si="699"/>
        <v>GRB</v>
      </c>
      <c r="BA1434" s="1083" t="str">
        <f t="shared" si="699"/>
        <v>Non-Op</v>
      </c>
      <c r="BC1434" s="623"/>
      <c r="BD1434" s="623"/>
      <c r="BF1434" s="623"/>
      <c r="BG1434" s="623"/>
      <c r="BH1434" s="623"/>
      <c r="BI1434" s="623"/>
      <c r="BJ1434" s="623"/>
      <c r="BK1434" s="623"/>
      <c r="BL1434" s="623"/>
      <c r="BN1434" s="634"/>
    </row>
    <row r="1435" spans="1:66" s="638" customFormat="1" ht="12" customHeight="1">
      <c r="A1435" s="700">
        <v>25300543</v>
      </c>
      <c r="B1435" s="640" t="s">
        <v>4612</v>
      </c>
      <c r="C1435" s="639" t="s">
        <v>2596</v>
      </c>
      <c r="D1435" s="640" t="s">
        <v>3099</v>
      </c>
      <c r="E1435" s="640"/>
      <c r="F1435" s="997"/>
      <c r="G1435" s="640"/>
      <c r="H1435" s="1168">
        <v>-526.4</v>
      </c>
      <c r="I1435" s="1168">
        <v>-526.4</v>
      </c>
      <c r="J1435" s="1168">
        <v>-526.4</v>
      </c>
      <c r="K1435" s="1168">
        <v>-526.4</v>
      </c>
      <c r="L1435" s="1168">
        <v>-526.4</v>
      </c>
      <c r="M1435" s="1168">
        <v>-526.4</v>
      </c>
      <c r="N1435" s="1168">
        <v>-526.4</v>
      </c>
      <c r="O1435" s="1168">
        <v>-526.4</v>
      </c>
      <c r="P1435" s="1168">
        <v>-526.4</v>
      </c>
      <c r="Q1435" s="1168">
        <v>-526.4</v>
      </c>
      <c r="R1435" s="1168">
        <v>-526.4</v>
      </c>
      <c r="S1435" s="1168">
        <v>-526.4</v>
      </c>
      <c r="T1435" s="1168">
        <v>-526.4</v>
      </c>
      <c r="U1435" s="606"/>
      <c r="V1435" s="567">
        <f t="shared" si="694"/>
        <v>-526.39999999999986</v>
      </c>
      <c r="W1435" s="1096"/>
      <c r="X1435" s="1097"/>
      <c r="Y1435" s="591">
        <f t="shared" si="714"/>
        <v>0</v>
      </c>
      <c r="Z1435" s="899">
        <f t="shared" si="714"/>
        <v>-526.4</v>
      </c>
      <c r="AA1435" s="899">
        <f t="shared" si="714"/>
        <v>0</v>
      </c>
      <c r="AB1435" s="1080">
        <f t="shared" si="703"/>
        <v>0</v>
      </c>
      <c r="AC1435" s="1079">
        <f t="shared" si="704"/>
        <v>0</v>
      </c>
      <c r="AD1435" s="899">
        <f t="shared" si="715"/>
        <v>0</v>
      </c>
      <c r="AE1435" s="903">
        <f t="shared" si="711"/>
        <v>0</v>
      </c>
      <c r="AF1435" s="1080">
        <f t="shared" si="712"/>
        <v>0</v>
      </c>
      <c r="AG1435" s="1081">
        <f t="shared" si="689"/>
        <v>0</v>
      </c>
      <c r="AH1435" s="1079">
        <f t="shared" si="698"/>
        <v>0</v>
      </c>
      <c r="AI1435" s="901">
        <f t="shared" si="713"/>
        <v>0</v>
      </c>
      <c r="AJ1435" s="899">
        <f t="shared" si="713"/>
        <v>-526.39999999999986</v>
      </c>
      <c r="AK1435" s="899">
        <f t="shared" si="713"/>
        <v>0</v>
      </c>
      <c r="AL1435" s="1080">
        <f t="shared" si="705"/>
        <v>0</v>
      </c>
      <c r="AM1435" s="1079">
        <f t="shared" si="706"/>
        <v>0</v>
      </c>
      <c r="AN1435" s="899">
        <f t="shared" si="708"/>
        <v>0</v>
      </c>
      <c r="AO1435" s="899">
        <f t="shared" si="709"/>
        <v>0</v>
      </c>
      <c r="AP1435" s="899">
        <f t="shared" si="710"/>
        <v>0</v>
      </c>
      <c r="AQ1435" s="1081">
        <f t="shared" si="701"/>
        <v>0</v>
      </c>
      <c r="AR1435" s="1079">
        <f t="shared" si="702"/>
        <v>0</v>
      </c>
      <c r="AS1435" s="153"/>
      <c r="AT1435" s="1082" t="s">
        <v>2775</v>
      </c>
      <c r="AU1435" s="1126"/>
      <c r="AV1435" s="1083" t="str">
        <f t="shared" si="707"/>
        <v>CA</v>
      </c>
      <c r="AW1435" s="1083" t="str">
        <f t="shared" si="707"/>
        <v>CL</v>
      </c>
      <c r="AX1435" s="1083" t="str">
        <f t="shared" si="707"/>
        <v>AIC</v>
      </c>
      <c r="AY1435" s="1083" t="str">
        <f t="shared" si="699"/>
        <v>ERB</v>
      </c>
      <c r="AZ1435" s="1083" t="str">
        <f t="shared" si="699"/>
        <v>GRB</v>
      </c>
      <c r="BA1435" s="1083" t="str">
        <f t="shared" si="699"/>
        <v>Non-Op</v>
      </c>
      <c r="BC1435" s="623"/>
      <c r="BD1435" s="623"/>
      <c r="BF1435" s="623"/>
      <c r="BG1435" s="623"/>
      <c r="BH1435" s="623"/>
      <c r="BI1435" s="623"/>
      <c r="BJ1435" s="623"/>
      <c r="BK1435" s="623"/>
      <c r="BL1435" s="623"/>
      <c r="BN1435" s="634"/>
    </row>
    <row r="1436" spans="1:66" s="638" customFormat="1" ht="12" customHeight="1">
      <c r="A1436" s="643">
        <v>25300553</v>
      </c>
      <c r="B1436" s="644" t="s">
        <v>4613</v>
      </c>
      <c r="C1436" s="634" t="s">
        <v>2597</v>
      </c>
      <c r="D1436" s="635" t="s">
        <v>3099</v>
      </c>
      <c r="E1436" s="635"/>
      <c r="F1436" s="634"/>
      <c r="G1436" s="635"/>
      <c r="H1436" s="1170">
        <v>87</v>
      </c>
      <c r="I1436" s="1170">
        <v>87</v>
      </c>
      <c r="J1436" s="1170">
        <v>87</v>
      </c>
      <c r="K1436" s="1170">
        <v>87</v>
      </c>
      <c r="L1436" s="1170">
        <v>87</v>
      </c>
      <c r="M1436" s="1170">
        <v>87</v>
      </c>
      <c r="N1436" s="1170">
        <v>87</v>
      </c>
      <c r="O1436" s="1170">
        <v>87</v>
      </c>
      <c r="P1436" s="1170">
        <v>87</v>
      </c>
      <c r="Q1436" s="1170">
        <v>87</v>
      </c>
      <c r="R1436" s="1170">
        <v>87</v>
      </c>
      <c r="S1436" s="1170">
        <v>87</v>
      </c>
      <c r="T1436" s="1170">
        <v>87</v>
      </c>
      <c r="U1436" s="567"/>
      <c r="V1436" s="567">
        <f t="shared" si="694"/>
        <v>87</v>
      </c>
      <c r="W1436" s="1084"/>
      <c r="X1436" s="1085"/>
      <c r="Y1436" s="591">
        <f t="shared" si="714"/>
        <v>0</v>
      </c>
      <c r="Z1436" s="899">
        <f t="shared" si="714"/>
        <v>87</v>
      </c>
      <c r="AA1436" s="899">
        <f t="shared" si="714"/>
        <v>0</v>
      </c>
      <c r="AB1436" s="1080">
        <f t="shared" si="703"/>
        <v>0</v>
      </c>
      <c r="AC1436" s="1079">
        <f t="shared" si="704"/>
        <v>0</v>
      </c>
      <c r="AD1436" s="899">
        <f t="shared" si="715"/>
        <v>0</v>
      </c>
      <c r="AE1436" s="903">
        <f t="shared" si="711"/>
        <v>0</v>
      </c>
      <c r="AF1436" s="1080">
        <f t="shared" si="712"/>
        <v>0</v>
      </c>
      <c r="AG1436" s="1081">
        <f t="shared" si="689"/>
        <v>0</v>
      </c>
      <c r="AH1436" s="1079">
        <f t="shared" si="698"/>
        <v>0</v>
      </c>
      <c r="AI1436" s="901">
        <f t="shared" si="713"/>
        <v>0</v>
      </c>
      <c r="AJ1436" s="899">
        <f t="shared" si="713"/>
        <v>87</v>
      </c>
      <c r="AK1436" s="899">
        <f t="shared" si="713"/>
        <v>0</v>
      </c>
      <c r="AL1436" s="1080">
        <f t="shared" si="705"/>
        <v>0</v>
      </c>
      <c r="AM1436" s="1079">
        <f t="shared" si="706"/>
        <v>0</v>
      </c>
      <c r="AN1436" s="899">
        <f t="shared" si="708"/>
        <v>0</v>
      </c>
      <c r="AO1436" s="899">
        <f t="shared" si="709"/>
        <v>0</v>
      </c>
      <c r="AP1436" s="899">
        <f t="shared" si="710"/>
        <v>0</v>
      </c>
      <c r="AQ1436" s="1081">
        <f t="shared" si="701"/>
        <v>0</v>
      </c>
      <c r="AR1436" s="1079">
        <f t="shared" si="702"/>
        <v>0</v>
      </c>
      <c r="AS1436" s="153"/>
      <c r="AT1436" s="1082"/>
      <c r="AU1436" s="1126"/>
      <c r="AV1436" s="1083" t="str">
        <f t="shared" si="707"/>
        <v>CA</v>
      </c>
      <c r="AW1436" s="1083" t="str">
        <f t="shared" si="707"/>
        <v>CL</v>
      </c>
      <c r="AX1436" s="1083" t="str">
        <f t="shared" si="707"/>
        <v>AIC</v>
      </c>
      <c r="AY1436" s="1083" t="str">
        <f t="shared" si="699"/>
        <v>ERB</v>
      </c>
      <c r="AZ1436" s="1083" t="str">
        <f t="shared" si="699"/>
        <v>GRB</v>
      </c>
      <c r="BA1436" s="1083" t="str">
        <f t="shared" si="699"/>
        <v>Non-Op</v>
      </c>
      <c r="BC1436" s="623"/>
      <c r="BD1436" s="623"/>
      <c r="BF1436" s="623"/>
      <c r="BG1436" s="623"/>
      <c r="BH1436" s="623"/>
      <c r="BI1436" s="623"/>
      <c r="BJ1436" s="623"/>
      <c r="BK1436" s="623"/>
      <c r="BL1436" s="623"/>
      <c r="BN1436" s="634"/>
    </row>
    <row r="1437" spans="1:66" s="638" customFormat="1" ht="12" customHeight="1">
      <c r="A1437" s="643">
        <v>25300561</v>
      </c>
      <c r="B1437" s="644" t="s">
        <v>4614</v>
      </c>
      <c r="C1437" s="634" t="s">
        <v>2598</v>
      </c>
      <c r="D1437" s="635" t="s">
        <v>1384</v>
      </c>
      <c r="E1437" s="635"/>
      <c r="F1437" s="634"/>
      <c r="G1437" s="635"/>
      <c r="H1437" s="1168">
        <v>-7442314</v>
      </c>
      <c r="I1437" s="1168">
        <v>-7442314</v>
      </c>
      <c r="J1437" s="1168">
        <v>-7442314</v>
      </c>
      <c r="K1437" s="1168">
        <v>-7440477</v>
      </c>
      <c r="L1437" s="1168">
        <v>-7440477</v>
      </c>
      <c r="M1437" s="1168">
        <v>-7440477</v>
      </c>
      <c r="N1437" s="1168">
        <v>-7438604</v>
      </c>
      <c r="O1437" s="1168">
        <v>-7438604</v>
      </c>
      <c r="P1437" s="1168">
        <v>-7438604</v>
      </c>
      <c r="Q1437" s="1168">
        <v>-7436696</v>
      </c>
      <c r="R1437" s="1168">
        <v>-7436696</v>
      </c>
      <c r="S1437" s="1168">
        <v>-7436696</v>
      </c>
      <c r="T1437" s="1168">
        <v>-7434752</v>
      </c>
      <c r="U1437" s="567"/>
      <c r="V1437" s="567">
        <f t="shared" si="694"/>
        <v>-7439207.666666667</v>
      </c>
      <c r="W1437" s="1084"/>
      <c r="X1437" s="1085"/>
      <c r="Y1437" s="591">
        <f t="shared" si="714"/>
        <v>0</v>
      </c>
      <c r="Z1437" s="899">
        <f t="shared" si="714"/>
        <v>0</v>
      </c>
      <c r="AA1437" s="899">
        <f t="shared" si="714"/>
        <v>0</v>
      </c>
      <c r="AB1437" s="1080">
        <f t="shared" si="703"/>
        <v>-7434752</v>
      </c>
      <c r="AC1437" s="1079">
        <f t="shared" si="704"/>
        <v>0</v>
      </c>
      <c r="AD1437" s="899">
        <f t="shared" si="715"/>
        <v>0</v>
      </c>
      <c r="AE1437" s="903">
        <f t="shared" si="711"/>
        <v>0</v>
      </c>
      <c r="AF1437" s="1080">
        <f t="shared" si="712"/>
        <v>-7434752</v>
      </c>
      <c r="AG1437" s="1081">
        <f t="shared" si="689"/>
        <v>-7434752</v>
      </c>
      <c r="AH1437" s="1079">
        <f t="shared" si="698"/>
        <v>0</v>
      </c>
      <c r="AI1437" s="901">
        <f t="shared" si="713"/>
        <v>0</v>
      </c>
      <c r="AJ1437" s="899">
        <f t="shared" si="713"/>
        <v>0</v>
      </c>
      <c r="AK1437" s="899">
        <f t="shared" si="713"/>
        <v>0</v>
      </c>
      <c r="AL1437" s="1080">
        <f t="shared" si="705"/>
        <v>-7439207.666666667</v>
      </c>
      <c r="AM1437" s="1079">
        <f t="shared" si="706"/>
        <v>0</v>
      </c>
      <c r="AN1437" s="899">
        <f t="shared" si="708"/>
        <v>0</v>
      </c>
      <c r="AO1437" s="899">
        <f t="shared" si="709"/>
        <v>0</v>
      </c>
      <c r="AP1437" s="899">
        <f t="shared" si="710"/>
        <v>-7439207.666666667</v>
      </c>
      <c r="AQ1437" s="1081">
        <f t="shared" si="701"/>
        <v>-7439207.666666667</v>
      </c>
      <c r="AR1437" s="1079">
        <f t="shared" si="702"/>
        <v>0</v>
      </c>
      <c r="AS1437" s="153"/>
      <c r="AT1437" s="1082"/>
      <c r="AU1437" s="1126"/>
      <c r="AV1437" s="1083" t="str">
        <f t="shared" si="707"/>
        <v>CA</v>
      </c>
      <c r="AW1437" s="1083" t="str">
        <f t="shared" si="707"/>
        <v>CL</v>
      </c>
      <c r="AX1437" s="1083" t="str">
        <f t="shared" si="707"/>
        <v>AIC</v>
      </c>
      <c r="AY1437" s="1083" t="str">
        <f t="shared" si="699"/>
        <v>ERB</v>
      </c>
      <c r="AZ1437" s="1083" t="str">
        <f t="shared" si="699"/>
        <v>GRB</v>
      </c>
      <c r="BA1437" s="1083" t="str">
        <f t="shared" si="699"/>
        <v>Non-Op</v>
      </c>
      <c r="BC1437" s="623"/>
      <c r="BD1437" s="623"/>
      <c r="BF1437" s="623"/>
      <c r="BG1437" s="623"/>
      <c r="BH1437" s="623"/>
      <c r="BI1437" s="623"/>
      <c r="BJ1437" s="623"/>
      <c r="BK1437" s="623"/>
      <c r="BL1437" s="623"/>
      <c r="BN1437" s="634"/>
    </row>
    <row r="1438" spans="1:66" s="638" customFormat="1" ht="12" customHeight="1">
      <c r="A1438" s="643" t="s">
        <v>2599</v>
      </c>
      <c r="B1438" s="644" t="s">
        <v>2599</v>
      </c>
      <c r="C1438" s="634" t="s">
        <v>2600</v>
      </c>
      <c r="D1438" s="635" t="s">
        <v>3099</v>
      </c>
      <c r="E1438" s="635"/>
      <c r="F1438" s="683">
        <v>43405</v>
      </c>
      <c r="G1438" s="635"/>
      <c r="H1438" s="1168">
        <v>0</v>
      </c>
      <c r="I1438" s="1168">
        <v>0</v>
      </c>
      <c r="J1438" s="1168">
        <v>0</v>
      </c>
      <c r="K1438" s="1168">
        <v>0</v>
      </c>
      <c r="L1438" s="1168">
        <v>0</v>
      </c>
      <c r="M1438" s="1168">
        <v>0</v>
      </c>
      <c r="N1438" s="1168">
        <v>0</v>
      </c>
      <c r="O1438" s="1168">
        <v>0</v>
      </c>
      <c r="P1438" s="1168">
        <v>0</v>
      </c>
      <c r="Q1438" s="1168">
        <v>0</v>
      </c>
      <c r="R1438" s="1168">
        <v>0</v>
      </c>
      <c r="S1438" s="1168">
        <v>0</v>
      </c>
      <c r="T1438" s="1168">
        <v>0</v>
      </c>
      <c r="U1438" s="567"/>
      <c r="V1438" s="606">
        <f t="shared" si="694"/>
        <v>0</v>
      </c>
      <c r="W1438" s="1088"/>
      <c r="X1438" s="1089"/>
      <c r="Y1438" s="591">
        <f t="shared" si="714"/>
        <v>0</v>
      </c>
      <c r="Z1438" s="899">
        <f t="shared" si="714"/>
        <v>0</v>
      </c>
      <c r="AA1438" s="899">
        <f t="shared" si="714"/>
        <v>0</v>
      </c>
      <c r="AB1438" s="1080">
        <f t="shared" si="703"/>
        <v>0</v>
      </c>
      <c r="AC1438" s="1079">
        <f t="shared" si="704"/>
        <v>0</v>
      </c>
      <c r="AD1438" s="899">
        <f t="shared" si="715"/>
        <v>0</v>
      </c>
      <c r="AE1438" s="903">
        <f t="shared" si="711"/>
        <v>0</v>
      </c>
      <c r="AF1438" s="1080">
        <f t="shared" si="712"/>
        <v>0</v>
      </c>
      <c r="AG1438" s="1081">
        <f t="shared" si="689"/>
        <v>0</v>
      </c>
      <c r="AH1438" s="1079">
        <f t="shared" si="698"/>
        <v>0</v>
      </c>
      <c r="AI1438" s="901">
        <f t="shared" si="713"/>
        <v>0</v>
      </c>
      <c r="AJ1438" s="899">
        <f t="shared" si="713"/>
        <v>0</v>
      </c>
      <c r="AK1438" s="899">
        <f t="shared" si="713"/>
        <v>0</v>
      </c>
      <c r="AL1438" s="1080">
        <f t="shared" si="705"/>
        <v>0</v>
      </c>
      <c r="AM1438" s="1079">
        <f t="shared" si="706"/>
        <v>0</v>
      </c>
      <c r="AN1438" s="899">
        <f t="shared" si="708"/>
        <v>0</v>
      </c>
      <c r="AO1438" s="899">
        <f t="shared" si="709"/>
        <v>0</v>
      </c>
      <c r="AP1438" s="899">
        <f t="shared" si="710"/>
        <v>0</v>
      </c>
      <c r="AQ1438" s="1081">
        <f t="shared" si="701"/>
        <v>0</v>
      </c>
      <c r="AR1438" s="1079">
        <f t="shared" si="702"/>
        <v>0</v>
      </c>
      <c r="AS1438" s="153"/>
      <c r="AT1438" s="1082"/>
      <c r="AU1438" s="1126"/>
      <c r="AV1438" s="1083" t="str">
        <f t="shared" si="707"/>
        <v>CA</v>
      </c>
      <c r="AW1438" s="1083" t="str">
        <f t="shared" si="707"/>
        <v>CL</v>
      </c>
      <c r="AX1438" s="1083" t="str">
        <f t="shared" si="707"/>
        <v>AIC</v>
      </c>
      <c r="AY1438" s="1083" t="str">
        <f t="shared" si="699"/>
        <v>ERB</v>
      </c>
      <c r="AZ1438" s="1083" t="str">
        <f t="shared" si="699"/>
        <v>GRB</v>
      </c>
      <c r="BA1438" s="1083" t="str">
        <f t="shared" si="699"/>
        <v>Non-Op</v>
      </c>
      <c r="BC1438" s="623"/>
      <c r="BD1438" s="623"/>
      <c r="BF1438" s="623"/>
      <c r="BG1438" s="623"/>
      <c r="BH1438" s="623"/>
      <c r="BI1438" s="623"/>
      <c r="BJ1438" s="623"/>
      <c r="BK1438" s="623"/>
      <c r="BL1438" s="623"/>
      <c r="BN1438" s="634"/>
    </row>
    <row r="1439" spans="1:66" s="638" customFormat="1" ht="12" customHeight="1">
      <c r="A1439" s="643">
        <v>25300581</v>
      </c>
      <c r="B1439" s="644" t="s">
        <v>4615</v>
      </c>
      <c r="C1439" s="673" t="s">
        <v>2601</v>
      </c>
      <c r="D1439" s="635" t="s">
        <v>3099</v>
      </c>
      <c r="E1439" s="635"/>
      <c r="F1439" s="673"/>
      <c r="G1439" s="635"/>
      <c r="H1439" s="1168">
        <v>-7790426.1600000001</v>
      </c>
      <c r="I1439" s="1168">
        <v>-7790426.1600000001</v>
      </c>
      <c r="J1439" s="1168">
        <v>-7790426.1600000001</v>
      </c>
      <c r="K1439" s="1168">
        <v>-7790426.1600000001</v>
      </c>
      <c r="L1439" s="1168">
        <v>-7790426.1600000001</v>
      </c>
      <c r="M1439" s="1168">
        <v>-7790426.1600000001</v>
      </c>
      <c r="N1439" s="1168">
        <v>-7790426.1600000001</v>
      </c>
      <c r="O1439" s="1168">
        <v>-7790426.1600000001</v>
      </c>
      <c r="P1439" s="1168">
        <v>-7790426.1600000001</v>
      </c>
      <c r="Q1439" s="1168">
        <v>-7790426.1600000001</v>
      </c>
      <c r="R1439" s="1168">
        <v>-8214816.21</v>
      </c>
      <c r="S1439" s="1168">
        <v>-8346318.7800000003</v>
      </c>
      <c r="T1439" s="1168">
        <v>-8346318.7800000003</v>
      </c>
      <c r="U1439" s="567"/>
      <c r="V1439" s="567">
        <f t="shared" si="694"/>
        <v>-7895278.5749999983</v>
      </c>
      <c r="W1439" s="1084"/>
      <c r="X1439" s="1084"/>
      <c r="Y1439" s="591">
        <f t="shared" si="714"/>
        <v>0</v>
      </c>
      <c r="Z1439" s="899">
        <f t="shared" si="714"/>
        <v>-8346318.7800000003</v>
      </c>
      <c r="AA1439" s="899">
        <f t="shared" si="714"/>
        <v>0</v>
      </c>
      <c r="AB1439" s="1080">
        <f t="shared" si="703"/>
        <v>0</v>
      </c>
      <c r="AC1439" s="1079">
        <f t="shared" si="704"/>
        <v>0</v>
      </c>
      <c r="AD1439" s="899">
        <f t="shared" si="715"/>
        <v>0</v>
      </c>
      <c r="AE1439" s="903">
        <f t="shared" si="711"/>
        <v>0</v>
      </c>
      <c r="AF1439" s="1080">
        <f t="shared" si="712"/>
        <v>0</v>
      </c>
      <c r="AG1439" s="1081">
        <f t="shared" si="689"/>
        <v>0</v>
      </c>
      <c r="AH1439" s="1079">
        <f t="shared" si="698"/>
        <v>0</v>
      </c>
      <c r="AI1439" s="901">
        <f t="shared" si="713"/>
        <v>0</v>
      </c>
      <c r="AJ1439" s="899">
        <f t="shared" si="713"/>
        <v>-7895278.5749999983</v>
      </c>
      <c r="AK1439" s="899">
        <f t="shared" si="713"/>
        <v>0</v>
      </c>
      <c r="AL1439" s="1080">
        <f t="shared" si="705"/>
        <v>0</v>
      </c>
      <c r="AM1439" s="1079">
        <f t="shared" si="706"/>
        <v>0</v>
      </c>
      <c r="AN1439" s="899">
        <f t="shared" si="708"/>
        <v>0</v>
      </c>
      <c r="AO1439" s="899">
        <f t="shared" si="709"/>
        <v>0</v>
      </c>
      <c r="AP1439" s="899">
        <f t="shared" si="710"/>
        <v>0</v>
      </c>
      <c r="AQ1439" s="1081">
        <f t="shared" si="701"/>
        <v>0</v>
      </c>
      <c r="AR1439" s="1079">
        <f t="shared" si="702"/>
        <v>0</v>
      </c>
      <c r="AS1439" s="153"/>
      <c r="AT1439" s="1082"/>
      <c r="AU1439" s="1126"/>
      <c r="AV1439" s="1083" t="str">
        <f t="shared" si="707"/>
        <v>CA</v>
      </c>
      <c r="AW1439" s="1083" t="str">
        <f t="shared" si="707"/>
        <v>CL</v>
      </c>
      <c r="AX1439" s="1083" t="str">
        <f t="shared" si="707"/>
        <v>AIC</v>
      </c>
      <c r="AY1439" s="1083" t="str">
        <f t="shared" si="699"/>
        <v>ERB</v>
      </c>
      <c r="AZ1439" s="1083" t="str">
        <f t="shared" si="699"/>
        <v>GRB</v>
      </c>
      <c r="BA1439" s="1083" t="str">
        <f t="shared" si="699"/>
        <v>Non-Op</v>
      </c>
      <c r="BC1439" s="623"/>
      <c r="BD1439" s="623"/>
      <c r="BF1439" s="623"/>
      <c r="BG1439" s="623"/>
      <c r="BH1439" s="623"/>
      <c r="BI1439" s="623"/>
      <c r="BJ1439" s="623"/>
      <c r="BK1439" s="623"/>
      <c r="BL1439" s="623"/>
      <c r="BN1439" s="634"/>
    </row>
    <row r="1440" spans="1:66" s="638" customFormat="1" ht="12" customHeight="1">
      <c r="A1440" s="643">
        <v>25300582</v>
      </c>
      <c r="B1440" s="644" t="s">
        <v>4616</v>
      </c>
      <c r="C1440" s="673" t="s">
        <v>2602</v>
      </c>
      <c r="D1440" s="635" t="s">
        <v>3099</v>
      </c>
      <c r="E1440" s="635"/>
      <c r="F1440" s="673"/>
      <c r="G1440" s="635"/>
      <c r="H1440" s="1168">
        <v>-3515840.87</v>
      </c>
      <c r="I1440" s="1168">
        <v>-3515840.87</v>
      </c>
      <c r="J1440" s="1168">
        <v>-3515840.87</v>
      </c>
      <c r="K1440" s="1168">
        <v>-3515840.87</v>
      </c>
      <c r="L1440" s="1168">
        <v>-3515840.87</v>
      </c>
      <c r="M1440" s="1168">
        <v>-3515840.87</v>
      </c>
      <c r="N1440" s="1168">
        <v>-3515840.87</v>
      </c>
      <c r="O1440" s="1168">
        <v>-3515840.87</v>
      </c>
      <c r="P1440" s="1168">
        <v>-3515840.87</v>
      </c>
      <c r="Q1440" s="1168">
        <v>-3515840.87</v>
      </c>
      <c r="R1440" s="1168">
        <v>-3731074.11</v>
      </c>
      <c r="S1440" s="1168">
        <v>-3797766.83</v>
      </c>
      <c r="T1440" s="1168">
        <v>-3797766.83</v>
      </c>
      <c r="U1440" s="567"/>
      <c r="V1440" s="567">
        <f t="shared" si="694"/>
        <v>-3569017.7183333337</v>
      </c>
      <c r="W1440" s="1084"/>
      <c r="X1440" s="1084"/>
      <c r="Y1440" s="591">
        <f t="shared" si="714"/>
        <v>0</v>
      </c>
      <c r="Z1440" s="899">
        <f t="shared" si="714"/>
        <v>-3797766.83</v>
      </c>
      <c r="AA1440" s="899">
        <f t="shared" si="714"/>
        <v>0</v>
      </c>
      <c r="AB1440" s="1080">
        <f t="shared" si="703"/>
        <v>0</v>
      </c>
      <c r="AC1440" s="1079">
        <f t="shared" si="704"/>
        <v>0</v>
      </c>
      <c r="AD1440" s="899">
        <f t="shared" si="715"/>
        <v>0</v>
      </c>
      <c r="AE1440" s="903">
        <f t="shared" si="711"/>
        <v>0</v>
      </c>
      <c r="AF1440" s="1080">
        <f t="shared" si="712"/>
        <v>0</v>
      </c>
      <c r="AG1440" s="1081">
        <f t="shared" si="689"/>
        <v>0</v>
      </c>
      <c r="AH1440" s="1079">
        <f t="shared" si="698"/>
        <v>0</v>
      </c>
      <c r="AI1440" s="901">
        <f t="shared" si="713"/>
        <v>0</v>
      </c>
      <c r="AJ1440" s="899">
        <f t="shared" si="713"/>
        <v>-3569017.7183333337</v>
      </c>
      <c r="AK1440" s="899">
        <f t="shared" si="713"/>
        <v>0</v>
      </c>
      <c r="AL1440" s="1080">
        <f t="shared" si="705"/>
        <v>0</v>
      </c>
      <c r="AM1440" s="1079">
        <f t="shared" si="706"/>
        <v>0</v>
      </c>
      <c r="AN1440" s="899">
        <f t="shared" si="708"/>
        <v>0</v>
      </c>
      <c r="AO1440" s="899">
        <f t="shared" si="709"/>
        <v>0</v>
      </c>
      <c r="AP1440" s="899">
        <f t="shared" si="710"/>
        <v>0</v>
      </c>
      <c r="AQ1440" s="1081">
        <f t="shared" si="701"/>
        <v>0</v>
      </c>
      <c r="AR1440" s="1079">
        <f t="shared" si="702"/>
        <v>0</v>
      </c>
      <c r="AS1440" s="153"/>
      <c r="AT1440" s="1082"/>
      <c r="AU1440" s="1126"/>
      <c r="AV1440" s="1083" t="str">
        <f t="shared" si="707"/>
        <v>CA</v>
      </c>
      <c r="AW1440" s="1083" t="str">
        <f t="shared" si="707"/>
        <v>CL</v>
      </c>
      <c r="AX1440" s="1083" t="str">
        <f t="shared" si="707"/>
        <v>AIC</v>
      </c>
      <c r="AY1440" s="1083" t="str">
        <f t="shared" si="699"/>
        <v>ERB</v>
      </c>
      <c r="AZ1440" s="1083" t="str">
        <f t="shared" si="699"/>
        <v>GRB</v>
      </c>
      <c r="BA1440" s="1083" t="str">
        <f t="shared" si="699"/>
        <v>Non-Op</v>
      </c>
      <c r="BC1440" s="623"/>
      <c r="BD1440" s="623"/>
      <c r="BF1440" s="623"/>
      <c r="BG1440" s="623"/>
      <c r="BH1440" s="623"/>
      <c r="BI1440" s="623"/>
      <c r="BJ1440" s="623"/>
      <c r="BK1440" s="623"/>
      <c r="BL1440" s="623"/>
      <c r="BN1440" s="634"/>
    </row>
    <row r="1441" spans="1:66" s="638" customFormat="1" ht="12" customHeight="1">
      <c r="A1441" s="651">
        <v>25300591</v>
      </c>
      <c r="B1441" s="660" t="s">
        <v>4617</v>
      </c>
      <c r="C1441" s="682" t="s">
        <v>2603</v>
      </c>
      <c r="D1441" s="640" t="s">
        <v>3099</v>
      </c>
      <c r="E1441" s="640"/>
      <c r="F1441" s="1002"/>
      <c r="G1441" s="640"/>
      <c r="H1441" s="1168">
        <v>7790426.1600000001</v>
      </c>
      <c r="I1441" s="1168">
        <v>7790426.1600000001</v>
      </c>
      <c r="J1441" s="1168">
        <v>7790426.1600000001</v>
      </c>
      <c r="K1441" s="1168">
        <v>7790426.1600000001</v>
      </c>
      <c r="L1441" s="1168">
        <v>7790426.1600000001</v>
      </c>
      <c r="M1441" s="1168">
        <v>7790426.1600000001</v>
      </c>
      <c r="N1441" s="1168">
        <v>7790426.1600000001</v>
      </c>
      <c r="O1441" s="1168">
        <v>7790426.1600000001</v>
      </c>
      <c r="P1441" s="1168">
        <v>7790426.1600000001</v>
      </c>
      <c r="Q1441" s="1168">
        <v>7790426.1600000001</v>
      </c>
      <c r="R1441" s="1168">
        <v>8214816.21</v>
      </c>
      <c r="S1441" s="1168">
        <v>8346318.7800000003</v>
      </c>
      <c r="T1441" s="1168">
        <v>8346318.7800000003</v>
      </c>
      <c r="U1441" s="606"/>
      <c r="V1441" s="567">
        <f t="shared" si="694"/>
        <v>7895278.5749999983</v>
      </c>
      <c r="W1441" s="1084"/>
      <c r="X1441" s="1084"/>
      <c r="Y1441" s="591">
        <f t="shared" si="714"/>
        <v>0</v>
      </c>
      <c r="Z1441" s="899">
        <f t="shared" si="714"/>
        <v>8346318.7800000003</v>
      </c>
      <c r="AA1441" s="899">
        <f t="shared" si="714"/>
        <v>0</v>
      </c>
      <c r="AB1441" s="1080">
        <f t="shared" si="703"/>
        <v>0</v>
      </c>
      <c r="AC1441" s="1079">
        <f t="shared" si="704"/>
        <v>0</v>
      </c>
      <c r="AD1441" s="899">
        <f t="shared" si="715"/>
        <v>0</v>
      </c>
      <c r="AE1441" s="903">
        <f t="shared" si="711"/>
        <v>0</v>
      </c>
      <c r="AF1441" s="1080">
        <f t="shared" si="712"/>
        <v>0</v>
      </c>
      <c r="AG1441" s="1081">
        <f t="shared" si="689"/>
        <v>0</v>
      </c>
      <c r="AH1441" s="1079">
        <f t="shared" si="698"/>
        <v>0</v>
      </c>
      <c r="AI1441" s="901">
        <f t="shared" si="713"/>
        <v>0</v>
      </c>
      <c r="AJ1441" s="899">
        <f t="shared" si="713"/>
        <v>7895278.5749999983</v>
      </c>
      <c r="AK1441" s="899">
        <f t="shared" si="713"/>
        <v>0</v>
      </c>
      <c r="AL1441" s="1080">
        <f t="shared" si="705"/>
        <v>0</v>
      </c>
      <c r="AM1441" s="1079">
        <f t="shared" si="706"/>
        <v>0</v>
      </c>
      <c r="AN1441" s="899">
        <f t="shared" si="708"/>
        <v>0</v>
      </c>
      <c r="AO1441" s="899">
        <f t="shared" si="709"/>
        <v>0</v>
      </c>
      <c r="AP1441" s="899">
        <f t="shared" si="710"/>
        <v>0</v>
      </c>
      <c r="AQ1441" s="1081">
        <f t="shared" si="701"/>
        <v>0</v>
      </c>
      <c r="AR1441" s="1079">
        <f t="shared" si="702"/>
        <v>0</v>
      </c>
      <c r="AS1441" s="153"/>
      <c r="AT1441" s="1082" t="s">
        <v>2777</v>
      </c>
      <c r="AU1441" s="1126"/>
      <c r="AV1441" s="1083" t="str">
        <f t="shared" si="707"/>
        <v>CA</v>
      </c>
      <c r="AW1441" s="1083" t="str">
        <f t="shared" si="707"/>
        <v>CL</v>
      </c>
      <c r="AX1441" s="1083" t="str">
        <f t="shared" si="707"/>
        <v>AIC</v>
      </c>
      <c r="AY1441" s="1083" t="str">
        <f t="shared" si="699"/>
        <v>ERB</v>
      </c>
      <c r="AZ1441" s="1083" t="str">
        <f t="shared" si="699"/>
        <v>GRB</v>
      </c>
      <c r="BA1441" s="1083" t="str">
        <f t="shared" si="699"/>
        <v>Non-Op</v>
      </c>
      <c r="BC1441" s="623"/>
      <c r="BD1441" s="623"/>
      <c r="BF1441" s="623"/>
      <c r="BG1441" s="623"/>
      <c r="BH1441" s="623"/>
      <c r="BI1441" s="623"/>
      <c r="BJ1441" s="623"/>
      <c r="BK1441" s="623"/>
      <c r="BL1441" s="623"/>
      <c r="BN1441" s="634"/>
    </row>
    <row r="1442" spans="1:66" s="638" customFormat="1" ht="12" customHeight="1">
      <c r="A1442" s="643">
        <v>25300592</v>
      </c>
      <c r="B1442" s="644" t="s">
        <v>4618</v>
      </c>
      <c r="C1442" s="673" t="s">
        <v>2604</v>
      </c>
      <c r="D1442" s="635" t="s">
        <v>3099</v>
      </c>
      <c r="E1442" s="635"/>
      <c r="F1442" s="673"/>
      <c r="G1442" s="635"/>
      <c r="H1442" s="1170">
        <v>3515840.87</v>
      </c>
      <c r="I1442" s="1170">
        <v>3515840.87</v>
      </c>
      <c r="J1442" s="1170">
        <v>3515840.87</v>
      </c>
      <c r="K1442" s="1170">
        <v>3515840.87</v>
      </c>
      <c r="L1442" s="1170">
        <v>3515840.87</v>
      </c>
      <c r="M1442" s="1170">
        <v>3515840.87</v>
      </c>
      <c r="N1442" s="1170">
        <v>3515840.87</v>
      </c>
      <c r="O1442" s="1170">
        <v>3515840.87</v>
      </c>
      <c r="P1442" s="1170">
        <v>3515840.87</v>
      </c>
      <c r="Q1442" s="1170">
        <v>3515840.87</v>
      </c>
      <c r="R1442" s="1170">
        <v>3731074.11</v>
      </c>
      <c r="S1442" s="1170">
        <v>3797766.83</v>
      </c>
      <c r="T1442" s="1170">
        <v>3797766.83</v>
      </c>
      <c r="U1442" s="567"/>
      <c r="V1442" s="567">
        <f t="shared" si="694"/>
        <v>3569017.7183333337</v>
      </c>
      <c r="W1442" s="1084"/>
      <c r="X1442" s="1084"/>
      <c r="Y1442" s="591">
        <f t="shared" si="714"/>
        <v>0</v>
      </c>
      <c r="Z1442" s="899">
        <f t="shared" si="714"/>
        <v>3797766.83</v>
      </c>
      <c r="AA1442" s="899">
        <f t="shared" si="714"/>
        <v>0</v>
      </c>
      <c r="AB1442" s="1080">
        <f t="shared" si="703"/>
        <v>0</v>
      </c>
      <c r="AC1442" s="1079">
        <f t="shared" si="704"/>
        <v>0</v>
      </c>
      <c r="AD1442" s="899">
        <f t="shared" si="715"/>
        <v>0</v>
      </c>
      <c r="AE1442" s="903">
        <f t="shared" si="711"/>
        <v>0</v>
      </c>
      <c r="AF1442" s="1080">
        <f t="shared" si="712"/>
        <v>0</v>
      </c>
      <c r="AG1442" s="1081">
        <f t="shared" si="689"/>
        <v>0</v>
      </c>
      <c r="AH1442" s="1079">
        <f t="shared" si="698"/>
        <v>0</v>
      </c>
      <c r="AI1442" s="901">
        <f t="shared" si="713"/>
        <v>0</v>
      </c>
      <c r="AJ1442" s="899">
        <f t="shared" si="713"/>
        <v>3569017.7183333337</v>
      </c>
      <c r="AK1442" s="899">
        <f t="shared" si="713"/>
        <v>0</v>
      </c>
      <c r="AL1442" s="1080">
        <f t="shared" si="705"/>
        <v>0</v>
      </c>
      <c r="AM1442" s="1079">
        <f t="shared" si="706"/>
        <v>0</v>
      </c>
      <c r="AN1442" s="899">
        <f t="shared" si="708"/>
        <v>0</v>
      </c>
      <c r="AO1442" s="899">
        <f t="shared" si="709"/>
        <v>0</v>
      </c>
      <c r="AP1442" s="899">
        <f t="shared" si="710"/>
        <v>0</v>
      </c>
      <c r="AQ1442" s="1081">
        <f t="shared" si="701"/>
        <v>0</v>
      </c>
      <c r="AR1442" s="1079">
        <f t="shared" si="702"/>
        <v>0</v>
      </c>
      <c r="AS1442" s="153"/>
      <c r="AT1442" s="1082" t="s">
        <v>2769</v>
      </c>
      <c r="AU1442" s="1126"/>
      <c r="AV1442" s="1083" t="str">
        <f t="shared" si="707"/>
        <v>CA</v>
      </c>
      <c r="AW1442" s="1083" t="str">
        <f t="shared" si="707"/>
        <v>CL</v>
      </c>
      <c r="AX1442" s="1083" t="str">
        <f t="shared" si="707"/>
        <v>AIC</v>
      </c>
      <c r="AY1442" s="1083" t="str">
        <f t="shared" si="699"/>
        <v>ERB</v>
      </c>
      <c r="AZ1442" s="1083" t="str">
        <f t="shared" si="699"/>
        <v>GRB</v>
      </c>
      <c r="BA1442" s="1083" t="str">
        <f t="shared" si="699"/>
        <v>Non-Op</v>
      </c>
      <c r="BC1442" s="623"/>
      <c r="BD1442" s="623"/>
      <c r="BF1442" s="623"/>
      <c r="BG1442" s="623"/>
      <c r="BH1442" s="623"/>
      <c r="BI1442" s="623"/>
      <c r="BJ1442" s="623"/>
      <c r="BK1442" s="623"/>
      <c r="BL1442" s="623"/>
      <c r="BN1442" s="634"/>
    </row>
    <row r="1443" spans="1:66" s="638" customFormat="1" ht="12" customHeight="1">
      <c r="A1443" s="676">
        <v>25300602</v>
      </c>
      <c r="B1443" s="635" t="s">
        <v>4619</v>
      </c>
      <c r="C1443" s="673" t="s">
        <v>2605</v>
      </c>
      <c r="D1443" s="635" t="s">
        <v>1384</v>
      </c>
      <c r="E1443" s="635"/>
      <c r="F1443" s="673"/>
      <c r="G1443" s="635"/>
      <c r="H1443" s="1168">
        <v>-2757355.74</v>
      </c>
      <c r="I1443" s="1168">
        <v>0</v>
      </c>
      <c r="J1443" s="1168">
        <v>0</v>
      </c>
      <c r="K1443" s="1168">
        <v>0</v>
      </c>
      <c r="L1443" s="1168">
        <v>-21215268.379999999</v>
      </c>
      <c r="M1443" s="1168">
        <v>-12915943.560000001</v>
      </c>
      <c r="N1443" s="1168">
        <v>-4552290.45</v>
      </c>
      <c r="O1443" s="1168">
        <v>-13682468.65</v>
      </c>
      <c r="P1443" s="1168">
        <v>-40325651.009999998</v>
      </c>
      <c r="Q1443" s="1168">
        <v>-34577816.619999997</v>
      </c>
      <c r="R1443" s="1168">
        <v>-51253869.329999998</v>
      </c>
      <c r="S1443" s="1168">
        <v>-11273891.869999999</v>
      </c>
      <c r="T1443" s="1168">
        <v>-4924565.55</v>
      </c>
      <c r="U1443" s="567"/>
      <c r="V1443" s="567">
        <f t="shared" si="694"/>
        <v>-16136513.376250001</v>
      </c>
      <c r="W1443" s="1084"/>
      <c r="X1443" s="1085"/>
      <c r="Y1443" s="591">
        <f t="shared" si="714"/>
        <v>0</v>
      </c>
      <c r="Z1443" s="899">
        <f t="shared" si="714"/>
        <v>0</v>
      </c>
      <c r="AA1443" s="899">
        <f t="shared" si="714"/>
        <v>0</v>
      </c>
      <c r="AB1443" s="1080">
        <f t="shared" si="703"/>
        <v>-4924565.55</v>
      </c>
      <c r="AC1443" s="1079">
        <f t="shared" si="704"/>
        <v>0</v>
      </c>
      <c r="AD1443" s="899">
        <f t="shared" si="715"/>
        <v>0</v>
      </c>
      <c r="AE1443" s="903">
        <f t="shared" si="711"/>
        <v>0</v>
      </c>
      <c r="AF1443" s="1080">
        <f t="shared" si="712"/>
        <v>-4924565.55</v>
      </c>
      <c r="AG1443" s="1081">
        <f t="shared" si="689"/>
        <v>-4924565.55</v>
      </c>
      <c r="AH1443" s="1079">
        <f t="shared" si="698"/>
        <v>0</v>
      </c>
      <c r="AI1443" s="901">
        <f t="shared" si="713"/>
        <v>0</v>
      </c>
      <c r="AJ1443" s="899">
        <f t="shared" si="713"/>
        <v>0</v>
      </c>
      <c r="AK1443" s="899">
        <f t="shared" si="713"/>
        <v>0</v>
      </c>
      <c r="AL1443" s="1080">
        <f t="shared" si="705"/>
        <v>-16136513.376250001</v>
      </c>
      <c r="AM1443" s="1079">
        <f t="shared" si="706"/>
        <v>0</v>
      </c>
      <c r="AN1443" s="899">
        <f t="shared" si="708"/>
        <v>0</v>
      </c>
      <c r="AO1443" s="899">
        <f t="shared" si="709"/>
        <v>0</v>
      </c>
      <c r="AP1443" s="899">
        <f t="shared" si="710"/>
        <v>-16136513.376250001</v>
      </c>
      <c r="AQ1443" s="1081">
        <f t="shared" si="701"/>
        <v>-16136513.376250001</v>
      </c>
      <c r="AR1443" s="1079">
        <f t="shared" si="702"/>
        <v>0</v>
      </c>
      <c r="AS1443" s="153"/>
      <c r="AT1443" s="1082" t="s">
        <v>2775</v>
      </c>
      <c r="AU1443" s="1126"/>
      <c r="AV1443" s="1083" t="str">
        <f t="shared" si="707"/>
        <v>CA</v>
      </c>
      <c r="AW1443" s="1083" t="str">
        <f t="shared" si="707"/>
        <v>CL</v>
      </c>
      <c r="AX1443" s="1083" t="str">
        <f t="shared" si="707"/>
        <v>AIC</v>
      </c>
      <c r="AY1443" s="1083" t="str">
        <f t="shared" si="699"/>
        <v>ERB</v>
      </c>
      <c r="AZ1443" s="1083" t="str">
        <f t="shared" si="699"/>
        <v>GRB</v>
      </c>
      <c r="BA1443" s="1083" t="str">
        <f t="shared" si="699"/>
        <v>Non-Op</v>
      </c>
      <c r="BC1443" s="623"/>
      <c r="BD1443" s="623"/>
      <c r="BF1443" s="623"/>
      <c r="BG1443" s="623"/>
      <c r="BH1443" s="623"/>
      <c r="BI1443" s="623"/>
      <c r="BJ1443" s="623"/>
      <c r="BK1443" s="623"/>
      <c r="BL1443" s="623"/>
      <c r="BN1443" s="634"/>
    </row>
    <row r="1444" spans="1:66" s="638" customFormat="1" ht="12" customHeight="1">
      <c r="A1444" s="676">
        <v>25300603</v>
      </c>
      <c r="B1444" s="635" t="s">
        <v>4620</v>
      </c>
      <c r="C1444" s="634" t="s">
        <v>2606</v>
      </c>
      <c r="D1444" s="635" t="s">
        <v>1384</v>
      </c>
      <c r="E1444" s="635"/>
      <c r="F1444" s="998">
        <v>43329</v>
      </c>
      <c r="G1444" s="635"/>
      <c r="H1444" s="1168">
        <v>-150000</v>
      </c>
      <c r="I1444" s="1168">
        <v>-150000</v>
      </c>
      <c r="J1444" s="1168">
        <v>-150000</v>
      </c>
      <c r="K1444" s="1168">
        <v>-150000</v>
      </c>
      <c r="L1444" s="1168">
        <v>-100000</v>
      </c>
      <c r="M1444" s="1168">
        <v>-100000</v>
      </c>
      <c r="N1444" s="1168">
        <v>-100000</v>
      </c>
      <c r="O1444" s="1168">
        <v>-100000</v>
      </c>
      <c r="P1444" s="1168">
        <v>-100000</v>
      </c>
      <c r="Q1444" s="1168">
        <v>-100000</v>
      </c>
      <c r="R1444" s="1168">
        <v>-100000</v>
      </c>
      <c r="S1444" s="1168">
        <v>-100000</v>
      </c>
      <c r="T1444" s="1168">
        <v>-50000</v>
      </c>
      <c r="U1444" s="567"/>
      <c r="V1444" s="606">
        <f t="shared" si="694"/>
        <v>-112500</v>
      </c>
      <c r="W1444" s="1088"/>
      <c r="X1444" s="1089"/>
      <c r="Y1444" s="591">
        <f t="shared" si="714"/>
        <v>0</v>
      </c>
      <c r="Z1444" s="899">
        <f t="shared" si="714"/>
        <v>0</v>
      </c>
      <c r="AA1444" s="899">
        <f t="shared" si="714"/>
        <v>0</v>
      </c>
      <c r="AB1444" s="1080">
        <f t="shared" si="703"/>
        <v>-50000</v>
      </c>
      <c r="AC1444" s="1079">
        <f t="shared" si="704"/>
        <v>0</v>
      </c>
      <c r="AD1444" s="899">
        <f t="shared" si="715"/>
        <v>0</v>
      </c>
      <c r="AE1444" s="903">
        <f t="shared" si="711"/>
        <v>0</v>
      </c>
      <c r="AF1444" s="1080">
        <f t="shared" si="712"/>
        <v>-50000</v>
      </c>
      <c r="AG1444" s="1081">
        <f t="shared" si="689"/>
        <v>-50000</v>
      </c>
      <c r="AH1444" s="1079">
        <f t="shared" si="698"/>
        <v>0</v>
      </c>
      <c r="AI1444" s="901">
        <f t="shared" si="713"/>
        <v>0</v>
      </c>
      <c r="AJ1444" s="899">
        <f t="shared" si="713"/>
        <v>0</v>
      </c>
      <c r="AK1444" s="899">
        <f t="shared" si="713"/>
        <v>0</v>
      </c>
      <c r="AL1444" s="1080">
        <f t="shared" si="705"/>
        <v>-112500</v>
      </c>
      <c r="AM1444" s="1079">
        <f t="shared" si="706"/>
        <v>0</v>
      </c>
      <c r="AN1444" s="899">
        <f t="shared" si="708"/>
        <v>0</v>
      </c>
      <c r="AO1444" s="899">
        <f t="shared" si="709"/>
        <v>0</v>
      </c>
      <c r="AP1444" s="899">
        <f t="shared" si="710"/>
        <v>-112500</v>
      </c>
      <c r="AQ1444" s="1081">
        <f t="shared" ref="AQ1444" si="716">SUM(AN1444:AP1444)</f>
        <v>-112500</v>
      </c>
      <c r="AR1444" s="1079">
        <f t="shared" si="702"/>
        <v>0</v>
      </c>
      <c r="AS1444" s="153"/>
      <c r="AT1444" s="1082" t="s">
        <v>2786</v>
      </c>
      <c r="AU1444" s="1126"/>
      <c r="AV1444" s="1083" t="str">
        <f t="shared" si="707"/>
        <v>CA</v>
      </c>
      <c r="AW1444" s="1083" t="str">
        <f t="shared" si="707"/>
        <v>CL</v>
      </c>
      <c r="AX1444" s="1083" t="str">
        <f t="shared" si="707"/>
        <v>AIC</v>
      </c>
      <c r="AY1444" s="1083" t="str">
        <f t="shared" si="699"/>
        <v>ERB</v>
      </c>
      <c r="AZ1444" s="1083" t="str">
        <f t="shared" si="699"/>
        <v>GRB</v>
      </c>
      <c r="BA1444" s="1083" t="str">
        <f t="shared" si="699"/>
        <v>Non-Op</v>
      </c>
      <c r="BC1444" s="623"/>
      <c r="BD1444" s="623"/>
      <c r="BF1444" s="623"/>
      <c r="BG1444" s="623"/>
      <c r="BH1444" s="623"/>
      <c r="BI1444" s="623"/>
      <c r="BJ1444" s="623"/>
      <c r="BK1444" s="623"/>
      <c r="BL1444" s="623"/>
      <c r="BN1444" s="634"/>
    </row>
    <row r="1445" spans="1:66" s="638" customFormat="1" ht="12" customHeight="1">
      <c r="A1445" s="643">
        <v>25300611</v>
      </c>
      <c r="B1445" s="644" t="s">
        <v>4621</v>
      </c>
      <c r="C1445" s="634" t="s">
        <v>2607</v>
      </c>
      <c r="D1445" s="635" t="s">
        <v>1384</v>
      </c>
      <c r="E1445" s="635"/>
      <c r="F1445" s="634"/>
      <c r="G1445" s="635"/>
      <c r="H1445" s="1168">
        <v>-56426750.399999999</v>
      </c>
      <c r="I1445" s="1168">
        <v>-56426750.399999999</v>
      </c>
      <c r="J1445" s="1168">
        <v>-56426750.399999999</v>
      </c>
      <c r="K1445" s="1168">
        <v>-56052979.920000002</v>
      </c>
      <c r="L1445" s="1168">
        <v>-56052979.920000002</v>
      </c>
      <c r="M1445" s="1168">
        <v>-56052979.920000002</v>
      </c>
      <c r="N1445" s="1168">
        <v>-55971160.799999997</v>
      </c>
      <c r="O1445" s="1168">
        <v>-55971160.799999997</v>
      </c>
      <c r="P1445" s="1168">
        <v>-55971160.799999997</v>
      </c>
      <c r="Q1445" s="1168">
        <v>-56689399.579999998</v>
      </c>
      <c r="R1445" s="1168">
        <v>-56689399.579999998</v>
      </c>
      <c r="S1445" s="1168">
        <v>-56689399.579999998</v>
      </c>
      <c r="T1445" s="1168">
        <v>-54353638.109999999</v>
      </c>
      <c r="U1445" s="567"/>
      <c r="V1445" s="567">
        <f t="shared" si="694"/>
        <v>-56198692.996250004</v>
      </c>
      <c r="W1445" s="1084"/>
      <c r="X1445" s="1085"/>
      <c r="Y1445" s="591">
        <f t="shared" si="714"/>
        <v>0</v>
      </c>
      <c r="Z1445" s="899">
        <f t="shared" si="714"/>
        <v>0</v>
      </c>
      <c r="AA1445" s="899">
        <f t="shared" si="714"/>
        <v>0</v>
      </c>
      <c r="AB1445" s="1080">
        <f t="shared" si="703"/>
        <v>-54353638.109999999</v>
      </c>
      <c r="AC1445" s="1079">
        <f t="shared" si="704"/>
        <v>0</v>
      </c>
      <c r="AD1445" s="899">
        <f t="shared" si="715"/>
        <v>0</v>
      </c>
      <c r="AE1445" s="903">
        <f t="shared" si="711"/>
        <v>0</v>
      </c>
      <c r="AF1445" s="1080">
        <f t="shared" si="712"/>
        <v>-54353638.109999999</v>
      </c>
      <c r="AG1445" s="1081">
        <f t="shared" si="689"/>
        <v>-54353638.109999999</v>
      </c>
      <c r="AH1445" s="1079">
        <f t="shared" si="698"/>
        <v>0</v>
      </c>
      <c r="AI1445" s="901">
        <f t="shared" ref="AI1445:AK1472" si="717">IF($D1445=AI$5,$V1445,0)</f>
        <v>0</v>
      </c>
      <c r="AJ1445" s="899">
        <f t="shared" si="717"/>
        <v>0</v>
      </c>
      <c r="AK1445" s="899">
        <f t="shared" si="717"/>
        <v>0</v>
      </c>
      <c r="AL1445" s="1080">
        <f t="shared" si="705"/>
        <v>-56198692.996250004</v>
      </c>
      <c r="AM1445" s="1079">
        <f t="shared" si="706"/>
        <v>0</v>
      </c>
      <c r="AN1445" s="899">
        <f t="shared" si="708"/>
        <v>0</v>
      </c>
      <c r="AO1445" s="899">
        <f t="shared" si="709"/>
        <v>0</v>
      </c>
      <c r="AP1445" s="899">
        <f t="shared" si="710"/>
        <v>-56198692.996250004</v>
      </c>
      <c r="AQ1445" s="1081">
        <f t="shared" si="701"/>
        <v>-56198692.996250004</v>
      </c>
      <c r="AR1445" s="1079">
        <f t="shared" si="702"/>
        <v>0</v>
      </c>
      <c r="AS1445" s="153"/>
      <c r="AT1445" s="1082" t="s">
        <v>2769</v>
      </c>
      <c r="AU1445" s="1126"/>
      <c r="AV1445" s="1083" t="str">
        <f t="shared" si="707"/>
        <v>CA</v>
      </c>
      <c r="AW1445" s="1083" t="str">
        <f t="shared" si="707"/>
        <v>CL</v>
      </c>
      <c r="AX1445" s="1083" t="str">
        <f t="shared" si="707"/>
        <v>AIC</v>
      </c>
      <c r="AY1445" s="1083" t="str">
        <f t="shared" si="699"/>
        <v>ERB</v>
      </c>
      <c r="AZ1445" s="1083" t="str">
        <f t="shared" si="699"/>
        <v>GRB</v>
      </c>
      <c r="BA1445" s="1083" t="str">
        <f t="shared" si="699"/>
        <v>Non-Op</v>
      </c>
      <c r="BC1445" s="623"/>
      <c r="BD1445" s="623"/>
      <c r="BF1445" s="623"/>
      <c r="BG1445" s="623"/>
      <c r="BH1445" s="623"/>
      <c r="BI1445" s="623"/>
      <c r="BJ1445" s="623"/>
      <c r="BK1445" s="623"/>
      <c r="BL1445" s="623"/>
      <c r="BN1445" s="634"/>
    </row>
    <row r="1446" spans="1:66" s="638" customFormat="1" ht="12" customHeight="1">
      <c r="A1446" s="643">
        <v>25300621</v>
      </c>
      <c r="B1446" s="644" t="s">
        <v>4622</v>
      </c>
      <c r="C1446" s="634" t="s">
        <v>2608</v>
      </c>
      <c r="D1446" s="635" t="s">
        <v>1384</v>
      </c>
      <c r="E1446" s="635"/>
      <c r="F1446" s="634"/>
      <c r="G1446" s="635"/>
      <c r="H1446" s="1168">
        <v>-4661989.4400000004</v>
      </c>
      <c r="I1446" s="1168">
        <v>-4588262.4800000004</v>
      </c>
      <c r="J1446" s="1168">
        <v>-4514535.5199999996</v>
      </c>
      <c r="K1446" s="1168">
        <v>-4440808.5599999996</v>
      </c>
      <c r="L1446" s="1168">
        <v>-4367081.5999999996</v>
      </c>
      <c r="M1446" s="1168">
        <v>-4293354.6399999997</v>
      </c>
      <c r="N1446" s="1168">
        <v>-4219627.68</v>
      </c>
      <c r="O1446" s="1168">
        <v>-4145900.72</v>
      </c>
      <c r="P1446" s="1168">
        <v>-4072173.76</v>
      </c>
      <c r="Q1446" s="1168">
        <v>-3998446.8</v>
      </c>
      <c r="R1446" s="1168">
        <v>-3924719.84</v>
      </c>
      <c r="S1446" s="1168">
        <v>-3850992.88</v>
      </c>
      <c r="T1446" s="1168">
        <v>-3777265.92</v>
      </c>
      <c r="U1446" s="567"/>
      <c r="V1446" s="567">
        <f t="shared" si="694"/>
        <v>-4219627.68</v>
      </c>
      <c r="W1446" s="1084"/>
      <c r="X1446" s="1084"/>
      <c r="Y1446" s="591">
        <f t="shared" si="714"/>
        <v>0</v>
      </c>
      <c r="Z1446" s="899">
        <f t="shared" si="714"/>
        <v>0</v>
      </c>
      <c r="AA1446" s="899">
        <f t="shared" si="714"/>
        <v>0</v>
      </c>
      <c r="AB1446" s="1080">
        <f t="shared" si="703"/>
        <v>-3777265.92</v>
      </c>
      <c r="AC1446" s="1079">
        <f t="shared" si="704"/>
        <v>0</v>
      </c>
      <c r="AD1446" s="899">
        <f t="shared" si="715"/>
        <v>0</v>
      </c>
      <c r="AE1446" s="903">
        <f t="shared" si="711"/>
        <v>0</v>
      </c>
      <c r="AF1446" s="1080">
        <f t="shared" si="712"/>
        <v>-3777265.92</v>
      </c>
      <c r="AG1446" s="1081">
        <f t="shared" si="689"/>
        <v>-3777265.92</v>
      </c>
      <c r="AH1446" s="1079">
        <f t="shared" si="698"/>
        <v>0</v>
      </c>
      <c r="AI1446" s="901">
        <f t="shared" si="717"/>
        <v>0</v>
      </c>
      <c r="AJ1446" s="899">
        <f t="shared" si="717"/>
        <v>0</v>
      </c>
      <c r="AK1446" s="899">
        <f t="shared" si="717"/>
        <v>0</v>
      </c>
      <c r="AL1446" s="1080">
        <f t="shared" si="705"/>
        <v>-4219627.68</v>
      </c>
      <c r="AM1446" s="1079">
        <f t="shared" si="706"/>
        <v>0</v>
      </c>
      <c r="AN1446" s="899">
        <f t="shared" si="708"/>
        <v>0</v>
      </c>
      <c r="AO1446" s="899">
        <f t="shared" si="709"/>
        <v>0</v>
      </c>
      <c r="AP1446" s="899">
        <f t="shared" si="710"/>
        <v>-4219627.68</v>
      </c>
      <c r="AQ1446" s="1081">
        <f t="shared" si="701"/>
        <v>-4219627.68</v>
      </c>
      <c r="AR1446" s="1079">
        <f t="shared" si="702"/>
        <v>0</v>
      </c>
      <c r="AS1446" s="153"/>
      <c r="AT1446" s="1082" t="s">
        <v>2769</v>
      </c>
      <c r="AU1446" s="1126"/>
      <c r="AV1446" s="1083" t="str">
        <f t="shared" si="707"/>
        <v>CA</v>
      </c>
      <c r="AW1446" s="1083" t="str">
        <f t="shared" si="707"/>
        <v>CL</v>
      </c>
      <c r="AX1446" s="1083" t="str">
        <f t="shared" si="707"/>
        <v>AIC</v>
      </c>
      <c r="AY1446" s="1083" t="str">
        <f t="shared" si="699"/>
        <v>ERB</v>
      </c>
      <c r="AZ1446" s="1083" t="str">
        <f t="shared" si="699"/>
        <v>GRB</v>
      </c>
      <c r="BA1446" s="1083" t="str">
        <f t="shared" si="699"/>
        <v>Non-Op</v>
      </c>
      <c r="BC1446" s="623"/>
      <c r="BD1446" s="623"/>
      <c r="BF1446" s="623"/>
      <c r="BG1446" s="623"/>
      <c r="BH1446" s="623"/>
      <c r="BI1446" s="623"/>
      <c r="BJ1446" s="623"/>
      <c r="BK1446" s="623"/>
      <c r="BL1446" s="623"/>
      <c r="BN1446" s="634"/>
    </row>
    <row r="1447" spans="1:66" s="638" customFormat="1" ht="12" customHeight="1">
      <c r="A1447" s="643">
        <v>25300641</v>
      </c>
      <c r="B1447" s="644" t="s">
        <v>4623</v>
      </c>
      <c r="C1447" s="634" t="s">
        <v>2609</v>
      </c>
      <c r="D1447" s="635" t="s">
        <v>1384</v>
      </c>
      <c r="E1447" s="635"/>
      <c r="F1447" s="634"/>
      <c r="G1447" s="635"/>
      <c r="H1447" s="1168">
        <v>0</v>
      </c>
      <c r="I1447" s="1168">
        <v>0</v>
      </c>
      <c r="J1447" s="1168">
        <v>0</v>
      </c>
      <c r="K1447" s="1168">
        <v>0</v>
      </c>
      <c r="L1447" s="1168">
        <v>0</v>
      </c>
      <c r="M1447" s="1168">
        <v>0</v>
      </c>
      <c r="N1447" s="1168">
        <v>0</v>
      </c>
      <c r="O1447" s="1168">
        <v>0</v>
      </c>
      <c r="P1447" s="1168">
        <v>0</v>
      </c>
      <c r="Q1447" s="1168">
        <v>0</v>
      </c>
      <c r="R1447" s="1168">
        <v>0</v>
      </c>
      <c r="S1447" s="1168">
        <v>0</v>
      </c>
      <c r="T1447" s="1168">
        <v>0</v>
      </c>
      <c r="U1447" s="567"/>
      <c r="V1447" s="567">
        <f t="shared" si="694"/>
        <v>0</v>
      </c>
      <c r="W1447" s="1084"/>
      <c r="X1447" s="1084"/>
      <c r="Y1447" s="591">
        <f t="shared" si="714"/>
        <v>0</v>
      </c>
      <c r="Z1447" s="899">
        <f t="shared" si="714"/>
        <v>0</v>
      </c>
      <c r="AA1447" s="899">
        <f t="shared" si="714"/>
        <v>0</v>
      </c>
      <c r="AB1447" s="1080">
        <f t="shared" si="703"/>
        <v>0</v>
      </c>
      <c r="AC1447" s="1079">
        <f t="shared" si="704"/>
        <v>0</v>
      </c>
      <c r="AD1447" s="899">
        <f t="shared" si="715"/>
        <v>0</v>
      </c>
      <c r="AE1447" s="903">
        <f t="shared" si="711"/>
        <v>0</v>
      </c>
      <c r="AF1447" s="1080">
        <f t="shared" si="712"/>
        <v>0</v>
      </c>
      <c r="AG1447" s="1081">
        <f t="shared" si="689"/>
        <v>0</v>
      </c>
      <c r="AH1447" s="1079">
        <f t="shared" si="698"/>
        <v>0</v>
      </c>
      <c r="AI1447" s="901">
        <f t="shared" si="717"/>
        <v>0</v>
      </c>
      <c r="AJ1447" s="899">
        <f t="shared" si="717"/>
        <v>0</v>
      </c>
      <c r="AK1447" s="899">
        <f t="shared" si="717"/>
        <v>0</v>
      </c>
      <c r="AL1447" s="1080">
        <f t="shared" si="705"/>
        <v>0</v>
      </c>
      <c r="AM1447" s="1079">
        <f t="shared" si="706"/>
        <v>0</v>
      </c>
      <c r="AN1447" s="899">
        <f t="shared" si="708"/>
        <v>0</v>
      </c>
      <c r="AO1447" s="899">
        <f t="shared" si="709"/>
        <v>0</v>
      </c>
      <c r="AP1447" s="899">
        <f t="shared" si="710"/>
        <v>0</v>
      </c>
      <c r="AQ1447" s="1081">
        <f t="shared" si="701"/>
        <v>0</v>
      </c>
      <c r="AR1447" s="1079">
        <f t="shared" si="702"/>
        <v>0</v>
      </c>
      <c r="AS1447" s="153"/>
      <c r="AT1447" s="1082"/>
      <c r="AU1447" s="1126"/>
      <c r="AV1447" s="1083" t="str">
        <f t="shared" si="707"/>
        <v>CA</v>
      </c>
      <c r="AW1447" s="1083" t="str">
        <f t="shared" si="707"/>
        <v>CL</v>
      </c>
      <c r="AX1447" s="1083" t="str">
        <f t="shared" si="707"/>
        <v>AIC</v>
      </c>
      <c r="AY1447" s="1083" t="str">
        <f t="shared" si="699"/>
        <v>ERB</v>
      </c>
      <c r="AZ1447" s="1083" t="str">
        <f t="shared" si="699"/>
        <v>GRB</v>
      </c>
      <c r="BA1447" s="1083" t="str">
        <f t="shared" si="699"/>
        <v>Non-Op</v>
      </c>
      <c r="BC1447" s="623"/>
      <c r="BD1447" s="623"/>
      <c r="BF1447" s="623"/>
      <c r="BG1447" s="623"/>
      <c r="BH1447" s="623"/>
      <c r="BI1447" s="623"/>
      <c r="BJ1447" s="623"/>
      <c r="BK1447" s="623"/>
      <c r="BL1447" s="623"/>
      <c r="BN1447" s="634"/>
    </row>
    <row r="1448" spans="1:66" s="638" customFormat="1" ht="12" customHeight="1">
      <c r="A1448" s="643">
        <v>25300642</v>
      </c>
      <c r="B1448" s="644" t="s">
        <v>4624</v>
      </c>
      <c r="C1448" s="634" t="s">
        <v>2610</v>
      </c>
      <c r="D1448" s="635" t="s">
        <v>1384</v>
      </c>
      <c r="E1448" s="635"/>
      <c r="F1448" s="634"/>
      <c r="G1448" s="635"/>
      <c r="H1448" s="1170">
        <v>0</v>
      </c>
      <c r="I1448" s="1170">
        <v>0</v>
      </c>
      <c r="J1448" s="1170">
        <v>0</v>
      </c>
      <c r="K1448" s="1170">
        <v>0</v>
      </c>
      <c r="L1448" s="1170">
        <v>0</v>
      </c>
      <c r="M1448" s="1170">
        <v>0</v>
      </c>
      <c r="N1448" s="1170">
        <v>0</v>
      </c>
      <c r="O1448" s="1170">
        <v>0</v>
      </c>
      <c r="P1448" s="1170">
        <v>0</v>
      </c>
      <c r="Q1448" s="1170">
        <v>0</v>
      </c>
      <c r="R1448" s="1170">
        <v>0</v>
      </c>
      <c r="S1448" s="1170">
        <v>0</v>
      </c>
      <c r="T1448" s="1170">
        <v>0</v>
      </c>
      <c r="U1448" s="567"/>
      <c r="V1448" s="567">
        <f t="shared" si="694"/>
        <v>0</v>
      </c>
      <c r="W1448" s="1084"/>
      <c r="X1448" s="1084"/>
      <c r="Y1448" s="591">
        <f t="shared" si="714"/>
        <v>0</v>
      </c>
      <c r="Z1448" s="899">
        <f t="shared" si="714"/>
        <v>0</v>
      </c>
      <c r="AA1448" s="899">
        <f t="shared" si="714"/>
        <v>0</v>
      </c>
      <c r="AB1448" s="1080">
        <f t="shared" si="703"/>
        <v>0</v>
      </c>
      <c r="AC1448" s="1079">
        <f t="shared" si="704"/>
        <v>0</v>
      </c>
      <c r="AD1448" s="899">
        <f t="shared" si="715"/>
        <v>0</v>
      </c>
      <c r="AE1448" s="903">
        <f t="shared" si="711"/>
        <v>0</v>
      </c>
      <c r="AF1448" s="1080">
        <f t="shared" si="712"/>
        <v>0</v>
      </c>
      <c r="AG1448" s="1081">
        <f t="shared" si="689"/>
        <v>0</v>
      </c>
      <c r="AH1448" s="1079">
        <f t="shared" si="698"/>
        <v>0</v>
      </c>
      <c r="AI1448" s="901">
        <f t="shared" si="717"/>
        <v>0</v>
      </c>
      <c r="AJ1448" s="899">
        <f t="shared" si="717"/>
        <v>0</v>
      </c>
      <c r="AK1448" s="899">
        <f t="shared" si="717"/>
        <v>0</v>
      </c>
      <c r="AL1448" s="1080">
        <f t="shared" si="705"/>
        <v>0</v>
      </c>
      <c r="AM1448" s="1079">
        <f t="shared" si="706"/>
        <v>0</v>
      </c>
      <c r="AN1448" s="899">
        <f t="shared" si="708"/>
        <v>0</v>
      </c>
      <c r="AO1448" s="899">
        <f t="shared" si="709"/>
        <v>0</v>
      </c>
      <c r="AP1448" s="899">
        <f t="shared" si="710"/>
        <v>0</v>
      </c>
      <c r="AQ1448" s="1081">
        <f t="shared" si="701"/>
        <v>0</v>
      </c>
      <c r="AR1448" s="1079">
        <f t="shared" si="702"/>
        <v>0</v>
      </c>
      <c r="AS1448" s="153"/>
      <c r="AT1448" s="1082" t="s">
        <v>2786</v>
      </c>
      <c r="AU1448" s="1126"/>
      <c r="AV1448" s="1083" t="str">
        <f t="shared" si="707"/>
        <v>CA</v>
      </c>
      <c r="AW1448" s="1083" t="str">
        <f t="shared" si="707"/>
        <v>CL</v>
      </c>
      <c r="AX1448" s="1083" t="str">
        <f t="shared" si="707"/>
        <v>AIC</v>
      </c>
      <c r="AY1448" s="1083" t="str">
        <f t="shared" si="699"/>
        <v>ERB</v>
      </c>
      <c r="AZ1448" s="1083" t="str">
        <f t="shared" si="699"/>
        <v>GRB</v>
      </c>
      <c r="BA1448" s="1083" t="str">
        <f t="shared" si="699"/>
        <v>Non-Op</v>
      </c>
      <c r="BC1448" s="623"/>
      <c r="BD1448" s="623"/>
      <c r="BF1448" s="623"/>
      <c r="BG1448" s="623"/>
      <c r="BH1448" s="623"/>
      <c r="BI1448" s="623"/>
      <c r="BJ1448" s="623"/>
      <c r="BK1448" s="623"/>
      <c r="BL1448" s="623"/>
      <c r="BN1448" s="634"/>
    </row>
    <row r="1449" spans="1:66" s="638" customFormat="1" ht="12" customHeight="1">
      <c r="A1449" s="645">
        <v>25300663</v>
      </c>
      <c r="B1449" s="646" t="s">
        <v>4625</v>
      </c>
      <c r="C1449" s="647" t="s">
        <v>2611</v>
      </c>
      <c r="D1449" s="648" t="s">
        <v>3097</v>
      </c>
      <c r="E1449" s="648"/>
      <c r="F1449" s="999"/>
      <c r="G1449" s="648"/>
      <c r="H1449" s="1168">
        <v>0</v>
      </c>
      <c r="I1449" s="1168">
        <v>0</v>
      </c>
      <c r="J1449" s="1168">
        <v>0</v>
      </c>
      <c r="K1449" s="1168">
        <v>0</v>
      </c>
      <c r="L1449" s="1168">
        <v>0</v>
      </c>
      <c r="M1449" s="1168">
        <v>0</v>
      </c>
      <c r="N1449" s="1168">
        <v>0</v>
      </c>
      <c r="O1449" s="1168">
        <v>0</v>
      </c>
      <c r="P1449" s="1168">
        <v>0</v>
      </c>
      <c r="Q1449" s="1168">
        <v>0</v>
      </c>
      <c r="R1449" s="1168">
        <v>0</v>
      </c>
      <c r="S1449" s="1168">
        <v>0</v>
      </c>
      <c r="T1449" s="1168">
        <v>0</v>
      </c>
      <c r="U1449" s="569"/>
      <c r="V1449" s="567">
        <f t="shared" si="694"/>
        <v>0</v>
      </c>
      <c r="W1449" s="1084" t="s">
        <v>265</v>
      </c>
      <c r="X1449" s="1084" t="s">
        <v>1401</v>
      </c>
      <c r="Y1449" s="591">
        <f t="shared" si="714"/>
        <v>0</v>
      </c>
      <c r="Z1449" s="899">
        <f t="shared" si="714"/>
        <v>0</v>
      </c>
      <c r="AA1449" s="899">
        <f t="shared" si="714"/>
        <v>0</v>
      </c>
      <c r="AB1449" s="1080">
        <f t="shared" si="703"/>
        <v>0</v>
      </c>
      <c r="AC1449" s="1079">
        <f t="shared" si="704"/>
        <v>0</v>
      </c>
      <c r="AD1449" s="899">
        <f t="shared" si="715"/>
        <v>0</v>
      </c>
      <c r="AE1449" s="903">
        <f t="shared" si="711"/>
        <v>0</v>
      </c>
      <c r="AF1449" s="1080">
        <f t="shared" si="712"/>
        <v>0</v>
      </c>
      <c r="AG1449" s="1081">
        <f t="shared" ref="AG1449:AG1524" si="718">SUM(AD1449:AF1449)</f>
        <v>0</v>
      </c>
      <c r="AH1449" s="1079">
        <f t="shared" si="698"/>
        <v>0</v>
      </c>
      <c r="AI1449" s="901">
        <f t="shared" si="717"/>
        <v>0</v>
      </c>
      <c r="AJ1449" s="899">
        <f t="shared" si="717"/>
        <v>0</v>
      </c>
      <c r="AK1449" s="899">
        <f t="shared" si="717"/>
        <v>0</v>
      </c>
      <c r="AL1449" s="1080">
        <f t="shared" si="705"/>
        <v>0</v>
      </c>
      <c r="AM1449" s="1079">
        <f t="shared" si="706"/>
        <v>0</v>
      </c>
      <c r="AN1449" s="899">
        <f t="shared" si="708"/>
        <v>0</v>
      </c>
      <c r="AO1449" s="899">
        <f t="shared" si="709"/>
        <v>0</v>
      </c>
      <c r="AP1449" s="899">
        <f t="shared" si="710"/>
        <v>0</v>
      </c>
      <c r="AQ1449" s="1081">
        <f t="shared" si="701"/>
        <v>0</v>
      </c>
      <c r="AR1449" s="1079">
        <f t="shared" si="702"/>
        <v>0</v>
      </c>
      <c r="AS1449" s="153"/>
      <c r="AT1449" s="1082"/>
      <c r="AU1449" s="1126"/>
      <c r="AV1449" s="1083" t="str">
        <f t="shared" si="707"/>
        <v>CA</v>
      </c>
      <c r="AW1449" s="1083" t="str">
        <f t="shared" si="707"/>
        <v>CL</v>
      </c>
      <c r="AX1449" s="1083" t="str">
        <f t="shared" si="707"/>
        <v>AIC</v>
      </c>
      <c r="AY1449" s="1083" t="str">
        <f t="shared" si="699"/>
        <v>ERB</v>
      </c>
      <c r="AZ1449" s="1083" t="str">
        <f t="shared" si="699"/>
        <v>GRB</v>
      </c>
      <c r="BA1449" s="1083" t="str">
        <f t="shared" si="699"/>
        <v>Non-Op</v>
      </c>
      <c r="BC1449" s="623"/>
      <c r="BD1449" s="623"/>
      <c r="BF1449" s="623"/>
      <c r="BG1449" s="623"/>
      <c r="BH1449" s="623"/>
      <c r="BI1449" s="623"/>
      <c r="BJ1449" s="623"/>
      <c r="BK1449" s="623"/>
      <c r="BL1449" s="623"/>
      <c r="BN1449" s="634"/>
    </row>
    <row r="1450" spans="1:66" s="638" customFormat="1" ht="12" customHeight="1">
      <c r="A1450" s="643">
        <v>25300712</v>
      </c>
      <c r="B1450" s="644" t="s">
        <v>4626</v>
      </c>
      <c r="C1450" s="634" t="s">
        <v>3027</v>
      </c>
      <c r="D1450" s="635" t="s">
        <v>1384</v>
      </c>
      <c r="E1450" s="635"/>
      <c r="F1450" s="998">
        <v>43541</v>
      </c>
      <c r="G1450" s="635"/>
      <c r="H1450" s="1168">
        <v>-310234</v>
      </c>
      <c r="I1450" s="1168">
        <v>-338390</v>
      </c>
      <c r="J1450" s="1168">
        <v>-366045</v>
      </c>
      <c r="K1450" s="1168">
        <v>-393199</v>
      </c>
      <c r="L1450" s="1168">
        <v>-419852</v>
      </c>
      <c r="M1450" s="1168">
        <v>-446005</v>
      </c>
      <c r="N1450" s="1168">
        <v>-471657</v>
      </c>
      <c r="O1450" s="1168">
        <v>-496808</v>
      </c>
      <c r="P1450" s="1168">
        <v>-521458</v>
      </c>
      <c r="Q1450" s="1168">
        <v>-545607</v>
      </c>
      <c r="R1450" s="1168">
        <v>-643007</v>
      </c>
      <c r="S1450" s="1168">
        <v>-738931</v>
      </c>
      <c r="T1450" s="1168">
        <v>-833379</v>
      </c>
      <c r="U1450" s="567"/>
      <c r="V1450" s="606">
        <f t="shared" si="694"/>
        <v>-496063.79166666669</v>
      </c>
      <c r="W1450" s="1088"/>
      <c r="X1450" s="1088"/>
      <c r="Y1450" s="591">
        <f t="shared" ref="Y1450:AA1479" si="719">IF($D1450=Y$5,$T1450,0)</f>
        <v>0</v>
      </c>
      <c r="Z1450" s="899">
        <f t="shared" si="719"/>
        <v>0</v>
      </c>
      <c r="AA1450" s="899">
        <f t="shared" si="719"/>
        <v>0</v>
      </c>
      <c r="AB1450" s="1080">
        <f t="shared" si="703"/>
        <v>-833379</v>
      </c>
      <c r="AC1450" s="1079">
        <f t="shared" si="704"/>
        <v>0</v>
      </c>
      <c r="AD1450" s="899">
        <f t="shared" si="715"/>
        <v>0</v>
      </c>
      <c r="AE1450" s="903">
        <f t="shared" si="711"/>
        <v>0</v>
      </c>
      <c r="AF1450" s="1080">
        <f t="shared" si="712"/>
        <v>-833379</v>
      </c>
      <c r="AG1450" s="1081">
        <f t="shared" si="718"/>
        <v>-833379</v>
      </c>
      <c r="AH1450" s="1079">
        <f t="shared" si="698"/>
        <v>0</v>
      </c>
      <c r="AI1450" s="901">
        <f t="shared" si="717"/>
        <v>0</v>
      </c>
      <c r="AJ1450" s="899">
        <f t="shared" si="717"/>
        <v>0</v>
      </c>
      <c r="AK1450" s="899">
        <f t="shared" si="717"/>
        <v>0</v>
      </c>
      <c r="AL1450" s="1080">
        <f t="shared" si="705"/>
        <v>-496063.79166666669</v>
      </c>
      <c r="AM1450" s="1079">
        <f t="shared" si="706"/>
        <v>0</v>
      </c>
      <c r="AN1450" s="899">
        <f t="shared" si="708"/>
        <v>0</v>
      </c>
      <c r="AO1450" s="899">
        <f t="shared" si="709"/>
        <v>0</v>
      </c>
      <c r="AP1450" s="899">
        <f t="shared" si="710"/>
        <v>-496063.79166666669</v>
      </c>
      <c r="AQ1450" s="1081">
        <f t="shared" si="701"/>
        <v>-496063.79166666669</v>
      </c>
      <c r="AR1450" s="1079">
        <f t="shared" si="702"/>
        <v>0</v>
      </c>
      <c r="AS1450" s="153"/>
      <c r="AT1450" s="1082"/>
      <c r="AU1450" s="1126"/>
      <c r="AV1450" s="1083" t="str">
        <f t="shared" si="707"/>
        <v>CA</v>
      </c>
      <c r="AW1450" s="1083" t="str">
        <f t="shared" si="707"/>
        <v>CL</v>
      </c>
      <c r="AX1450" s="1083" t="str">
        <f t="shared" si="707"/>
        <v>AIC</v>
      </c>
      <c r="AY1450" s="1083" t="str">
        <f t="shared" si="699"/>
        <v>ERB</v>
      </c>
      <c r="AZ1450" s="1083" t="str">
        <f t="shared" si="699"/>
        <v>GRB</v>
      </c>
      <c r="BA1450" s="1083" t="str">
        <f t="shared" si="699"/>
        <v>Non-Op</v>
      </c>
      <c r="BC1450" s="623"/>
      <c r="BD1450" s="623"/>
      <c r="BF1450" s="623"/>
      <c r="BG1450" s="623"/>
      <c r="BH1450" s="623"/>
      <c r="BI1450" s="623"/>
      <c r="BJ1450" s="623"/>
      <c r="BK1450" s="623"/>
      <c r="BL1450" s="623"/>
      <c r="BN1450" s="634"/>
    </row>
    <row r="1451" spans="1:66" s="638" customFormat="1" ht="12" customHeight="1">
      <c r="A1451" s="651">
        <v>25300731</v>
      </c>
      <c r="B1451" s="660" t="s">
        <v>4627</v>
      </c>
      <c r="C1451" s="639" t="s">
        <v>2612</v>
      </c>
      <c r="D1451" s="640" t="s">
        <v>3099</v>
      </c>
      <c r="E1451" s="656"/>
      <c r="F1451" s="659"/>
      <c r="G1451" s="656"/>
      <c r="H1451" s="1168">
        <v>0</v>
      </c>
      <c r="I1451" s="1168">
        <v>0</v>
      </c>
      <c r="J1451" s="1168">
        <v>0</v>
      </c>
      <c r="K1451" s="1168">
        <v>0</v>
      </c>
      <c r="L1451" s="1168">
        <v>0</v>
      </c>
      <c r="M1451" s="1168">
        <v>0</v>
      </c>
      <c r="N1451" s="1168">
        <v>0</v>
      </c>
      <c r="O1451" s="1168">
        <v>0</v>
      </c>
      <c r="P1451" s="1168">
        <v>0</v>
      </c>
      <c r="Q1451" s="1168">
        <v>0</v>
      </c>
      <c r="R1451" s="1168">
        <v>0</v>
      </c>
      <c r="S1451" s="1168">
        <v>0</v>
      </c>
      <c r="T1451" s="1168">
        <v>0</v>
      </c>
      <c r="U1451" s="607"/>
      <c r="V1451" s="567">
        <f t="shared" si="694"/>
        <v>0</v>
      </c>
      <c r="W1451" s="1084"/>
      <c r="X1451" s="1084"/>
      <c r="Y1451" s="591">
        <f t="shared" si="719"/>
        <v>0</v>
      </c>
      <c r="Z1451" s="899">
        <f t="shared" si="719"/>
        <v>0</v>
      </c>
      <c r="AA1451" s="899">
        <f t="shared" si="719"/>
        <v>0</v>
      </c>
      <c r="AB1451" s="1080">
        <f t="shared" si="703"/>
        <v>0</v>
      </c>
      <c r="AC1451" s="1079">
        <f t="shared" si="704"/>
        <v>0</v>
      </c>
      <c r="AD1451" s="899">
        <f t="shared" si="715"/>
        <v>0</v>
      </c>
      <c r="AE1451" s="903">
        <f t="shared" si="711"/>
        <v>0</v>
      </c>
      <c r="AF1451" s="1080">
        <f t="shared" si="712"/>
        <v>0</v>
      </c>
      <c r="AG1451" s="1081">
        <f t="shared" si="718"/>
        <v>0</v>
      </c>
      <c r="AH1451" s="1079">
        <f t="shared" si="698"/>
        <v>0</v>
      </c>
      <c r="AI1451" s="901">
        <f t="shared" si="717"/>
        <v>0</v>
      </c>
      <c r="AJ1451" s="899">
        <f t="shared" si="717"/>
        <v>0</v>
      </c>
      <c r="AK1451" s="899">
        <f t="shared" si="717"/>
        <v>0</v>
      </c>
      <c r="AL1451" s="1080">
        <f t="shared" si="705"/>
        <v>0</v>
      </c>
      <c r="AM1451" s="1079">
        <f t="shared" si="706"/>
        <v>0</v>
      </c>
      <c r="AN1451" s="899">
        <f t="shared" si="708"/>
        <v>0</v>
      </c>
      <c r="AO1451" s="899">
        <f t="shared" si="709"/>
        <v>0</v>
      </c>
      <c r="AP1451" s="899">
        <f t="shared" si="710"/>
        <v>0</v>
      </c>
      <c r="AQ1451" s="1081">
        <f t="shared" si="701"/>
        <v>0</v>
      </c>
      <c r="AR1451" s="1079">
        <f t="shared" si="702"/>
        <v>0</v>
      </c>
      <c r="AS1451" s="153"/>
      <c r="AT1451" s="1082" t="s">
        <v>2787</v>
      </c>
      <c r="AU1451" s="1126"/>
      <c r="AV1451" s="1083" t="str">
        <f t="shared" si="707"/>
        <v>CA</v>
      </c>
      <c r="AW1451" s="1083" t="str">
        <f t="shared" si="707"/>
        <v>CL</v>
      </c>
      <c r="AX1451" s="1083" t="str">
        <f t="shared" si="707"/>
        <v>AIC</v>
      </c>
      <c r="AY1451" s="1083" t="str">
        <f t="shared" si="699"/>
        <v>ERB</v>
      </c>
      <c r="AZ1451" s="1083" t="str">
        <f t="shared" si="699"/>
        <v>GRB</v>
      </c>
      <c r="BA1451" s="1083" t="str">
        <f t="shared" si="699"/>
        <v>Non-Op</v>
      </c>
      <c r="BC1451" s="623"/>
      <c r="BD1451" s="623"/>
      <c r="BF1451" s="623"/>
      <c r="BG1451" s="623"/>
      <c r="BH1451" s="623"/>
      <c r="BI1451" s="623"/>
      <c r="BJ1451" s="623"/>
      <c r="BK1451" s="623"/>
      <c r="BL1451" s="623"/>
      <c r="BN1451" s="634"/>
    </row>
    <row r="1452" spans="1:66" s="638" customFormat="1" ht="12" customHeight="1">
      <c r="A1452" s="651">
        <v>25300733</v>
      </c>
      <c r="B1452" s="660" t="s">
        <v>4628</v>
      </c>
      <c r="C1452" s="639" t="s">
        <v>2613</v>
      </c>
      <c r="D1452" s="640" t="s">
        <v>3099</v>
      </c>
      <c r="E1452" s="656"/>
      <c r="F1452" s="659"/>
      <c r="G1452" s="656"/>
      <c r="H1452" s="1168">
        <v>0</v>
      </c>
      <c r="I1452" s="1168">
        <v>0</v>
      </c>
      <c r="J1452" s="1168">
        <v>0</v>
      </c>
      <c r="K1452" s="1168">
        <v>0</v>
      </c>
      <c r="L1452" s="1168">
        <v>0</v>
      </c>
      <c r="M1452" s="1168">
        <v>0</v>
      </c>
      <c r="N1452" s="1168">
        <v>0</v>
      </c>
      <c r="O1452" s="1168">
        <v>0</v>
      </c>
      <c r="P1452" s="1168">
        <v>0</v>
      </c>
      <c r="Q1452" s="1168">
        <v>0</v>
      </c>
      <c r="R1452" s="1168">
        <v>0</v>
      </c>
      <c r="S1452" s="1168">
        <v>0</v>
      </c>
      <c r="T1452" s="1168">
        <v>0</v>
      </c>
      <c r="U1452" s="607"/>
      <c r="V1452" s="567">
        <f t="shared" si="694"/>
        <v>0</v>
      </c>
      <c r="W1452" s="1084"/>
      <c r="X1452" s="1084"/>
      <c r="Y1452" s="591">
        <f t="shared" si="719"/>
        <v>0</v>
      </c>
      <c r="Z1452" s="899">
        <f t="shared" si="719"/>
        <v>0</v>
      </c>
      <c r="AA1452" s="899">
        <f t="shared" si="719"/>
        <v>0</v>
      </c>
      <c r="AB1452" s="1080">
        <f t="shared" si="703"/>
        <v>0</v>
      </c>
      <c r="AC1452" s="1079">
        <f t="shared" si="704"/>
        <v>0</v>
      </c>
      <c r="AD1452" s="899">
        <f t="shared" si="715"/>
        <v>0</v>
      </c>
      <c r="AE1452" s="903">
        <f t="shared" si="711"/>
        <v>0</v>
      </c>
      <c r="AF1452" s="1080">
        <f t="shared" si="712"/>
        <v>0</v>
      </c>
      <c r="AG1452" s="1081">
        <f t="shared" si="718"/>
        <v>0</v>
      </c>
      <c r="AH1452" s="1079">
        <f t="shared" si="698"/>
        <v>0</v>
      </c>
      <c r="AI1452" s="901">
        <f t="shared" si="717"/>
        <v>0</v>
      </c>
      <c r="AJ1452" s="899">
        <f t="shared" si="717"/>
        <v>0</v>
      </c>
      <c r="AK1452" s="899">
        <f t="shared" si="717"/>
        <v>0</v>
      </c>
      <c r="AL1452" s="1080">
        <f t="shared" si="705"/>
        <v>0</v>
      </c>
      <c r="AM1452" s="1079">
        <f t="shared" si="706"/>
        <v>0</v>
      </c>
      <c r="AN1452" s="899">
        <f t="shared" si="708"/>
        <v>0</v>
      </c>
      <c r="AO1452" s="899">
        <f t="shared" si="709"/>
        <v>0</v>
      </c>
      <c r="AP1452" s="899">
        <f t="shared" si="710"/>
        <v>0</v>
      </c>
      <c r="AQ1452" s="1081">
        <f t="shared" si="701"/>
        <v>0</v>
      </c>
      <c r="AR1452" s="1079">
        <f t="shared" si="702"/>
        <v>0</v>
      </c>
      <c r="AS1452" s="153"/>
      <c r="AT1452" s="1082" t="s">
        <v>2787</v>
      </c>
      <c r="AU1452" s="1126"/>
      <c r="AV1452" s="1083" t="str">
        <f t="shared" si="707"/>
        <v>CA</v>
      </c>
      <c r="AW1452" s="1083" t="str">
        <f t="shared" si="707"/>
        <v>CL</v>
      </c>
      <c r="AX1452" s="1083" t="str">
        <f t="shared" si="707"/>
        <v>AIC</v>
      </c>
      <c r="AY1452" s="1083" t="str">
        <f t="shared" si="699"/>
        <v>ERB</v>
      </c>
      <c r="AZ1452" s="1083" t="str">
        <f t="shared" si="699"/>
        <v>GRB</v>
      </c>
      <c r="BA1452" s="1083" t="str">
        <f t="shared" si="699"/>
        <v>Non-Op</v>
      </c>
      <c r="BC1452" s="623"/>
      <c r="BD1452" s="623"/>
      <c r="BF1452" s="623"/>
      <c r="BG1452" s="623"/>
      <c r="BH1452" s="623"/>
      <c r="BI1452" s="623"/>
      <c r="BJ1452" s="623"/>
      <c r="BK1452" s="623"/>
      <c r="BL1452" s="623"/>
      <c r="BN1452" s="634"/>
    </row>
    <row r="1453" spans="1:66" s="638" customFormat="1" ht="12" customHeight="1">
      <c r="A1453" s="676">
        <v>25300741</v>
      </c>
      <c r="B1453" s="635" t="s">
        <v>4629</v>
      </c>
      <c r="C1453" s="634" t="s">
        <v>2614</v>
      </c>
      <c r="D1453" s="635" t="s">
        <v>1384</v>
      </c>
      <c r="E1453" s="635"/>
      <c r="F1453" s="634"/>
      <c r="G1453" s="635"/>
      <c r="H1453" s="1168">
        <v>0</v>
      </c>
      <c r="I1453" s="1168">
        <v>0</v>
      </c>
      <c r="J1453" s="1168">
        <v>0</v>
      </c>
      <c r="K1453" s="1168">
        <v>0</v>
      </c>
      <c r="L1453" s="1168">
        <v>0</v>
      </c>
      <c r="M1453" s="1168">
        <v>0</v>
      </c>
      <c r="N1453" s="1168">
        <v>-2146520.5299999998</v>
      </c>
      <c r="O1453" s="1168">
        <v>0</v>
      </c>
      <c r="P1453" s="1168">
        <v>0</v>
      </c>
      <c r="Q1453" s="1168">
        <v>-4149121.45</v>
      </c>
      <c r="R1453" s="1168">
        <v>-7537252.29</v>
      </c>
      <c r="S1453" s="1168">
        <v>-5709593.2300000004</v>
      </c>
      <c r="T1453" s="1168">
        <v>-8002692.6200000001</v>
      </c>
      <c r="U1453" s="567"/>
      <c r="V1453" s="567">
        <f t="shared" si="694"/>
        <v>-1961986.1508333331</v>
      </c>
      <c r="W1453" s="1084"/>
      <c r="X1453" s="1084"/>
      <c r="Y1453" s="591">
        <f t="shared" si="719"/>
        <v>0</v>
      </c>
      <c r="Z1453" s="899">
        <f t="shared" si="719"/>
        <v>0</v>
      </c>
      <c r="AA1453" s="899">
        <f t="shared" si="719"/>
        <v>0</v>
      </c>
      <c r="AB1453" s="1080">
        <f t="shared" si="703"/>
        <v>-8002692.6200000001</v>
      </c>
      <c r="AC1453" s="1079">
        <f t="shared" si="704"/>
        <v>0</v>
      </c>
      <c r="AD1453" s="899">
        <f t="shared" si="715"/>
        <v>0</v>
      </c>
      <c r="AE1453" s="903">
        <f t="shared" si="711"/>
        <v>0</v>
      </c>
      <c r="AF1453" s="1080">
        <f t="shared" si="712"/>
        <v>-8002692.6200000001</v>
      </c>
      <c r="AG1453" s="1081">
        <f t="shared" si="718"/>
        <v>-8002692.6200000001</v>
      </c>
      <c r="AH1453" s="1079">
        <f t="shared" si="698"/>
        <v>0</v>
      </c>
      <c r="AI1453" s="901">
        <f t="shared" si="717"/>
        <v>0</v>
      </c>
      <c r="AJ1453" s="899">
        <f t="shared" si="717"/>
        <v>0</v>
      </c>
      <c r="AK1453" s="899">
        <f t="shared" si="717"/>
        <v>0</v>
      </c>
      <c r="AL1453" s="1080">
        <f t="shared" si="705"/>
        <v>-1961986.1508333331</v>
      </c>
      <c r="AM1453" s="1079">
        <f t="shared" si="706"/>
        <v>0</v>
      </c>
      <c r="AN1453" s="899">
        <f t="shared" si="708"/>
        <v>0</v>
      </c>
      <c r="AO1453" s="899">
        <f t="shared" si="709"/>
        <v>0</v>
      </c>
      <c r="AP1453" s="899">
        <f t="shared" si="710"/>
        <v>-1961986.1508333331</v>
      </c>
      <c r="AQ1453" s="1081">
        <f t="shared" si="701"/>
        <v>-1961986.1508333331</v>
      </c>
      <c r="AR1453" s="1079">
        <f t="shared" si="702"/>
        <v>0</v>
      </c>
      <c r="AS1453" s="153"/>
      <c r="AT1453" s="1082"/>
      <c r="AU1453" s="1126"/>
      <c r="AV1453" s="1083" t="str">
        <f t="shared" si="707"/>
        <v>CA</v>
      </c>
      <c r="AW1453" s="1083" t="str">
        <f t="shared" si="707"/>
        <v>CL</v>
      </c>
      <c r="AX1453" s="1083" t="str">
        <f t="shared" si="707"/>
        <v>AIC</v>
      </c>
      <c r="AY1453" s="1083" t="str">
        <f t="shared" si="699"/>
        <v>ERB</v>
      </c>
      <c r="AZ1453" s="1083" t="str">
        <f t="shared" si="699"/>
        <v>GRB</v>
      </c>
      <c r="BA1453" s="1083" t="str">
        <f t="shared" si="699"/>
        <v>Non-Op</v>
      </c>
      <c r="BC1453" s="623"/>
      <c r="BD1453" s="623"/>
      <c r="BF1453" s="623"/>
      <c r="BG1453" s="623"/>
      <c r="BH1453" s="623"/>
      <c r="BI1453" s="623"/>
      <c r="BJ1453" s="623"/>
      <c r="BK1453" s="623"/>
      <c r="BL1453" s="623"/>
      <c r="BN1453" s="634"/>
    </row>
    <row r="1454" spans="1:66" s="638" customFormat="1" ht="12" customHeight="1">
      <c r="A1454" s="979">
        <v>25300742</v>
      </c>
      <c r="B1454" s="656" t="s">
        <v>4630</v>
      </c>
      <c r="C1454" s="639" t="s">
        <v>2615</v>
      </c>
      <c r="D1454" s="640" t="s">
        <v>1384</v>
      </c>
      <c r="E1454" s="656"/>
      <c r="F1454" s="659"/>
      <c r="G1454" s="656"/>
      <c r="H1454" s="1168">
        <v>0</v>
      </c>
      <c r="I1454" s="1168">
        <v>0</v>
      </c>
      <c r="J1454" s="1168">
        <v>0</v>
      </c>
      <c r="K1454" s="1168">
        <v>0</v>
      </c>
      <c r="L1454" s="1168">
        <v>0</v>
      </c>
      <c r="M1454" s="1168">
        <v>0</v>
      </c>
      <c r="N1454" s="1168">
        <v>0</v>
      </c>
      <c r="O1454" s="1168">
        <v>0</v>
      </c>
      <c r="P1454" s="1168">
        <v>0</v>
      </c>
      <c r="Q1454" s="1168">
        <v>0</v>
      </c>
      <c r="R1454" s="1168">
        <v>0</v>
      </c>
      <c r="S1454" s="1168">
        <v>0</v>
      </c>
      <c r="T1454" s="1168">
        <v>0</v>
      </c>
      <c r="U1454" s="607"/>
      <c r="V1454" s="567">
        <f t="shared" ref="V1454:V1529" si="720">(H1454+T1454+SUM(I1454:S1454)*2)/24</f>
        <v>0</v>
      </c>
      <c r="W1454" s="1084"/>
      <c r="X1454" s="1084"/>
      <c r="Y1454" s="591">
        <f t="shared" si="719"/>
        <v>0</v>
      </c>
      <c r="Z1454" s="899">
        <f t="shared" si="719"/>
        <v>0</v>
      </c>
      <c r="AA1454" s="899">
        <f t="shared" si="719"/>
        <v>0</v>
      </c>
      <c r="AB1454" s="1080">
        <f t="shared" si="703"/>
        <v>0</v>
      </c>
      <c r="AC1454" s="1079">
        <f t="shared" si="704"/>
        <v>0</v>
      </c>
      <c r="AD1454" s="899">
        <f t="shared" si="715"/>
        <v>0</v>
      </c>
      <c r="AE1454" s="903">
        <f t="shared" si="711"/>
        <v>0</v>
      </c>
      <c r="AF1454" s="1080">
        <f t="shared" si="712"/>
        <v>0</v>
      </c>
      <c r="AG1454" s="1081">
        <f t="shared" si="718"/>
        <v>0</v>
      </c>
      <c r="AH1454" s="1079">
        <f t="shared" si="698"/>
        <v>0</v>
      </c>
      <c r="AI1454" s="901">
        <f t="shared" si="717"/>
        <v>0</v>
      </c>
      <c r="AJ1454" s="899">
        <f t="shared" si="717"/>
        <v>0</v>
      </c>
      <c r="AK1454" s="899">
        <f t="shared" si="717"/>
        <v>0</v>
      </c>
      <c r="AL1454" s="1080">
        <f t="shared" si="705"/>
        <v>0</v>
      </c>
      <c r="AM1454" s="1079">
        <f t="shared" si="706"/>
        <v>0</v>
      </c>
      <c r="AN1454" s="899">
        <f t="shared" si="708"/>
        <v>0</v>
      </c>
      <c r="AO1454" s="899">
        <f t="shared" si="709"/>
        <v>0</v>
      </c>
      <c r="AP1454" s="899">
        <f t="shared" si="710"/>
        <v>0</v>
      </c>
      <c r="AQ1454" s="1081">
        <f t="shared" si="701"/>
        <v>0</v>
      </c>
      <c r="AR1454" s="1079">
        <f t="shared" si="702"/>
        <v>0</v>
      </c>
      <c r="AS1454" s="153"/>
      <c r="AT1454" s="1082"/>
      <c r="AU1454" s="1126"/>
      <c r="AV1454" s="1083" t="str">
        <f t="shared" si="707"/>
        <v>CA</v>
      </c>
      <c r="AW1454" s="1083" t="str">
        <f t="shared" si="707"/>
        <v>CL</v>
      </c>
      <c r="AX1454" s="1083" t="str">
        <f t="shared" si="707"/>
        <v>AIC</v>
      </c>
      <c r="AY1454" s="1083" t="str">
        <f t="shared" si="699"/>
        <v>ERB</v>
      </c>
      <c r="AZ1454" s="1083" t="str">
        <f t="shared" si="699"/>
        <v>GRB</v>
      </c>
      <c r="BA1454" s="1083" t="str">
        <f t="shared" si="699"/>
        <v>Non-Op</v>
      </c>
      <c r="BC1454" s="623"/>
      <c r="BD1454" s="623"/>
      <c r="BF1454" s="623"/>
      <c r="BG1454" s="623"/>
      <c r="BH1454" s="623"/>
      <c r="BI1454" s="623"/>
      <c r="BJ1454" s="623"/>
      <c r="BK1454" s="623"/>
      <c r="BL1454" s="623"/>
      <c r="BN1454" s="634"/>
    </row>
    <row r="1455" spans="1:66" s="638" customFormat="1" ht="12" customHeight="1">
      <c r="A1455" s="655">
        <v>25300761</v>
      </c>
      <c r="B1455" s="652" t="s">
        <v>4631</v>
      </c>
      <c r="C1455" s="639" t="s">
        <v>2616</v>
      </c>
      <c r="D1455" s="640" t="s">
        <v>3099</v>
      </c>
      <c r="E1455" s="656"/>
      <c r="F1455" s="659"/>
      <c r="G1455" s="656"/>
      <c r="H1455" s="1168">
        <v>-75220.61</v>
      </c>
      <c r="I1455" s="1168">
        <v>-72974.17</v>
      </c>
      <c r="J1455" s="1168">
        <v>-70727.73</v>
      </c>
      <c r="K1455" s="1168">
        <v>-68481.289999999994</v>
      </c>
      <c r="L1455" s="1168">
        <v>-66234.850000000006</v>
      </c>
      <c r="M1455" s="1168">
        <v>-63988.41</v>
      </c>
      <c r="N1455" s="1168">
        <v>-61741.97</v>
      </c>
      <c r="O1455" s="1168">
        <v>-59495.53</v>
      </c>
      <c r="P1455" s="1168">
        <v>-57249.09</v>
      </c>
      <c r="Q1455" s="1168">
        <v>-55002.65</v>
      </c>
      <c r="R1455" s="1168">
        <v>-52756.21</v>
      </c>
      <c r="S1455" s="1168">
        <v>-50509.77</v>
      </c>
      <c r="T1455" s="1168">
        <v>-48263.33</v>
      </c>
      <c r="U1455" s="607"/>
      <c r="V1455" s="567">
        <f t="shared" si="720"/>
        <v>-61741.97</v>
      </c>
      <c r="W1455" s="1084"/>
      <c r="X1455" s="1084"/>
      <c r="Y1455" s="591">
        <f t="shared" si="719"/>
        <v>0</v>
      </c>
      <c r="Z1455" s="899">
        <f t="shared" si="719"/>
        <v>-48263.33</v>
      </c>
      <c r="AA1455" s="899">
        <f t="shared" si="719"/>
        <v>0</v>
      </c>
      <c r="AB1455" s="1080">
        <f t="shared" si="703"/>
        <v>0</v>
      </c>
      <c r="AC1455" s="1079">
        <f t="shared" si="704"/>
        <v>0</v>
      </c>
      <c r="AD1455" s="899">
        <f t="shared" si="715"/>
        <v>0</v>
      </c>
      <c r="AE1455" s="903">
        <f t="shared" si="711"/>
        <v>0</v>
      </c>
      <c r="AF1455" s="1080">
        <f t="shared" si="712"/>
        <v>0</v>
      </c>
      <c r="AG1455" s="1081">
        <f t="shared" si="718"/>
        <v>0</v>
      </c>
      <c r="AH1455" s="1079">
        <f t="shared" si="698"/>
        <v>0</v>
      </c>
      <c r="AI1455" s="901">
        <f t="shared" si="717"/>
        <v>0</v>
      </c>
      <c r="AJ1455" s="899">
        <f t="shared" si="717"/>
        <v>-61741.97</v>
      </c>
      <c r="AK1455" s="899">
        <f t="shared" si="717"/>
        <v>0</v>
      </c>
      <c r="AL1455" s="1080">
        <f t="shared" si="705"/>
        <v>0</v>
      </c>
      <c r="AM1455" s="1079">
        <f t="shared" si="706"/>
        <v>0</v>
      </c>
      <c r="AN1455" s="899">
        <f t="shared" si="708"/>
        <v>0</v>
      </c>
      <c r="AO1455" s="899">
        <f t="shared" si="709"/>
        <v>0</v>
      </c>
      <c r="AP1455" s="899">
        <f t="shared" si="710"/>
        <v>0</v>
      </c>
      <c r="AQ1455" s="1081">
        <f t="shared" si="701"/>
        <v>0</v>
      </c>
      <c r="AR1455" s="1079">
        <f t="shared" si="702"/>
        <v>0</v>
      </c>
      <c r="AS1455" s="153"/>
      <c r="AT1455" s="1082"/>
      <c r="AU1455" s="1126"/>
      <c r="AV1455" s="1083" t="str">
        <f t="shared" si="707"/>
        <v>CA</v>
      </c>
      <c r="AW1455" s="1083" t="str">
        <f t="shared" si="707"/>
        <v>CL</v>
      </c>
      <c r="AX1455" s="1083" t="str">
        <f t="shared" si="707"/>
        <v>AIC</v>
      </c>
      <c r="AY1455" s="1083" t="str">
        <f t="shared" si="699"/>
        <v>ERB</v>
      </c>
      <c r="AZ1455" s="1083" t="str">
        <f t="shared" si="699"/>
        <v>GRB</v>
      </c>
      <c r="BA1455" s="1083" t="str">
        <f t="shared" si="699"/>
        <v>Non-Op</v>
      </c>
      <c r="BC1455" s="623"/>
      <c r="BD1455" s="623"/>
      <c r="BF1455" s="623"/>
      <c r="BG1455" s="623"/>
      <c r="BH1455" s="623"/>
      <c r="BI1455" s="623"/>
      <c r="BJ1455" s="623"/>
      <c r="BK1455" s="623"/>
      <c r="BL1455" s="623"/>
      <c r="BN1455" s="634"/>
    </row>
    <row r="1456" spans="1:66" s="638" customFormat="1" ht="12" customHeight="1">
      <c r="A1456" s="651">
        <v>25300771</v>
      </c>
      <c r="B1456" s="660" t="s">
        <v>4632</v>
      </c>
      <c r="C1456" s="639" t="s">
        <v>2617</v>
      </c>
      <c r="D1456" s="640" t="s">
        <v>3099</v>
      </c>
      <c r="E1456" s="656"/>
      <c r="F1456" s="659"/>
      <c r="G1456" s="656"/>
      <c r="H1456" s="1171">
        <v>-7660756.8300000001</v>
      </c>
      <c r="I1456" s="1171">
        <v>-8020404.2999999998</v>
      </c>
      <c r="J1456" s="1171">
        <v>-8502161.5999999996</v>
      </c>
      <c r="K1456" s="1171">
        <v>-6800335.0599999996</v>
      </c>
      <c r="L1456" s="1171">
        <v>-6993741.3300000001</v>
      </c>
      <c r="M1456" s="1171">
        <v>-6450686.0599999996</v>
      </c>
      <c r="N1456" s="1171">
        <v>-6592272.7400000002</v>
      </c>
      <c r="O1456" s="1171">
        <v>-6687572.0199999996</v>
      </c>
      <c r="P1456" s="1171">
        <v>-6508982.9500000002</v>
      </c>
      <c r="Q1456" s="1171">
        <v>-6570999.3499999996</v>
      </c>
      <c r="R1456" s="1171">
        <v>-6913350.1500000004</v>
      </c>
      <c r="S1456" s="1171">
        <v>-7242040.1600000001</v>
      </c>
      <c r="T1456" s="1171">
        <v>-6691829.7400000002</v>
      </c>
      <c r="U1456" s="606"/>
      <c r="V1456" s="567">
        <f t="shared" si="720"/>
        <v>-7038236.5837499993</v>
      </c>
      <c r="W1456" s="1084"/>
      <c r="X1456" s="1084"/>
      <c r="Y1456" s="591">
        <f t="shared" si="719"/>
        <v>0</v>
      </c>
      <c r="Z1456" s="899">
        <f t="shared" si="719"/>
        <v>-6691829.7400000002</v>
      </c>
      <c r="AA1456" s="899">
        <f t="shared" si="719"/>
        <v>0</v>
      </c>
      <c r="AB1456" s="1080">
        <f t="shared" si="703"/>
        <v>0</v>
      </c>
      <c r="AC1456" s="1079">
        <f t="shared" si="704"/>
        <v>0</v>
      </c>
      <c r="AD1456" s="899">
        <f t="shared" si="715"/>
        <v>0</v>
      </c>
      <c r="AE1456" s="903">
        <f t="shared" si="711"/>
        <v>0</v>
      </c>
      <c r="AF1456" s="1080">
        <f t="shared" si="712"/>
        <v>0</v>
      </c>
      <c r="AG1456" s="1081">
        <f t="shared" si="718"/>
        <v>0</v>
      </c>
      <c r="AH1456" s="1079">
        <f t="shared" si="698"/>
        <v>0</v>
      </c>
      <c r="AI1456" s="901">
        <f t="shared" si="717"/>
        <v>0</v>
      </c>
      <c r="AJ1456" s="899">
        <f t="shared" si="717"/>
        <v>-7038236.5837499993</v>
      </c>
      <c r="AK1456" s="899">
        <f t="shared" si="717"/>
        <v>0</v>
      </c>
      <c r="AL1456" s="1080">
        <f t="shared" si="705"/>
        <v>0</v>
      </c>
      <c r="AM1456" s="1079">
        <f t="shared" si="706"/>
        <v>0</v>
      </c>
      <c r="AN1456" s="899">
        <f t="shared" si="708"/>
        <v>0</v>
      </c>
      <c r="AO1456" s="899">
        <f t="shared" si="709"/>
        <v>0</v>
      </c>
      <c r="AP1456" s="899">
        <f t="shared" si="710"/>
        <v>0</v>
      </c>
      <c r="AQ1456" s="1081">
        <f t="shared" si="701"/>
        <v>0</v>
      </c>
      <c r="AR1456" s="1079">
        <f t="shared" si="702"/>
        <v>0</v>
      </c>
      <c r="AS1456" s="153"/>
      <c r="AT1456" s="1082"/>
      <c r="AU1456" s="1126"/>
      <c r="AV1456" s="1083" t="str">
        <f t="shared" si="707"/>
        <v>CA</v>
      </c>
      <c r="AW1456" s="1083" t="str">
        <f t="shared" si="707"/>
        <v>CL</v>
      </c>
      <c r="AX1456" s="1083" t="str">
        <f t="shared" si="707"/>
        <v>AIC</v>
      </c>
      <c r="AY1456" s="1083" t="str">
        <f t="shared" si="699"/>
        <v>ERB</v>
      </c>
      <c r="AZ1456" s="1083" t="str">
        <f t="shared" si="699"/>
        <v>GRB</v>
      </c>
      <c r="BA1456" s="1083" t="str">
        <f t="shared" si="699"/>
        <v>Non-Op</v>
      </c>
      <c r="BC1456" s="623"/>
      <c r="BD1456" s="623"/>
      <c r="BF1456" s="623"/>
      <c r="BG1456" s="623"/>
      <c r="BH1456" s="623"/>
      <c r="BI1456" s="623"/>
      <c r="BJ1456" s="623"/>
      <c r="BK1456" s="623"/>
      <c r="BL1456" s="623"/>
      <c r="BN1456" s="634"/>
    </row>
    <row r="1457" spans="1:66" s="638" customFormat="1" ht="12" customHeight="1">
      <c r="A1457" s="651">
        <v>25300772</v>
      </c>
      <c r="B1457" s="660" t="s">
        <v>4633</v>
      </c>
      <c r="C1457" s="639" t="s">
        <v>2618</v>
      </c>
      <c r="D1457" s="640" t="s">
        <v>3099</v>
      </c>
      <c r="E1457" s="656"/>
      <c r="F1457" s="659"/>
      <c r="G1457" s="656"/>
      <c r="H1457" s="1168">
        <v>-53252.94</v>
      </c>
      <c r="I1457" s="1168">
        <v>-95925.68</v>
      </c>
      <c r="J1457" s="1168">
        <v>-140977.9</v>
      </c>
      <c r="K1457" s="1168">
        <v>-180770.37</v>
      </c>
      <c r="L1457" s="1168">
        <v>-211519.89</v>
      </c>
      <c r="M1457" s="1168">
        <v>-249912.48</v>
      </c>
      <c r="N1457" s="1168">
        <v>-290838.21999999997</v>
      </c>
      <c r="O1457" s="1168">
        <v>-334315.40000000002</v>
      </c>
      <c r="P1457" s="1168">
        <v>-381376</v>
      </c>
      <c r="Q1457" s="1168">
        <v>-432448</v>
      </c>
      <c r="R1457" s="1168">
        <v>-486523.85</v>
      </c>
      <c r="S1457" s="1168">
        <v>-543391.41</v>
      </c>
      <c r="T1457" s="1168">
        <v>-601987.66</v>
      </c>
      <c r="U1457" s="606"/>
      <c r="V1457" s="567">
        <f t="shared" si="720"/>
        <v>-306301.625</v>
      </c>
      <c r="W1457" s="1084"/>
      <c r="X1457" s="1084"/>
      <c r="Y1457" s="591">
        <f t="shared" si="719"/>
        <v>0</v>
      </c>
      <c r="Z1457" s="899">
        <f t="shared" si="719"/>
        <v>-601987.66</v>
      </c>
      <c r="AA1457" s="899">
        <f t="shared" si="719"/>
        <v>0</v>
      </c>
      <c r="AB1457" s="1080">
        <f t="shared" si="703"/>
        <v>0</v>
      </c>
      <c r="AC1457" s="1079">
        <f t="shared" si="704"/>
        <v>0</v>
      </c>
      <c r="AD1457" s="899">
        <f t="shared" si="715"/>
        <v>0</v>
      </c>
      <c r="AE1457" s="903">
        <f t="shared" si="711"/>
        <v>0</v>
      </c>
      <c r="AF1457" s="1080">
        <f t="shared" si="712"/>
        <v>0</v>
      </c>
      <c r="AG1457" s="1081">
        <f t="shared" si="718"/>
        <v>0</v>
      </c>
      <c r="AH1457" s="1079">
        <f t="shared" si="698"/>
        <v>0</v>
      </c>
      <c r="AI1457" s="901">
        <f t="shared" si="717"/>
        <v>0</v>
      </c>
      <c r="AJ1457" s="899">
        <f t="shared" si="717"/>
        <v>-306301.625</v>
      </c>
      <c r="AK1457" s="899">
        <f t="shared" si="717"/>
        <v>0</v>
      </c>
      <c r="AL1457" s="1080">
        <f t="shared" si="705"/>
        <v>0</v>
      </c>
      <c r="AM1457" s="1079">
        <f t="shared" si="706"/>
        <v>0</v>
      </c>
      <c r="AN1457" s="899">
        <f t="shared" si="708"/>
        <v>0</v>
      </c>
      <c r="AO1457" s="899">
        <f t="shared" si="709"/>
        <v>0</v>
      </c>
      <c r="AP1457" s="899">
        <f t="shared" si="710"/>
        <v>0</v>
      </c>
      <c r="AQ1457" s="1081">
        <f t="shared" si="701"/>
        <v>0</v>
      </c>
      <c r="AR1457" s="1079">
        <f t="shared" si="702"/>
        <v>0</v>
      </c>
      <c r="AS1457" s="153"/>
      <c r="AT1457" s="1082"/>
      <c r="AU1457" s="1126"/>
      <c r="AV1457" s="1083" t="str">
        <f t="shared" si="707"/>
        <v>CA</v>
      </c>
      <c r="AW1457" s="1083" t="str">
        <f t="shared" si="707"/>
        <v>CL</v>
      </c>
      <c r="AX1457" s="1083" t="str">
        <f t="shared" si="707"/>
        <v>AIC</v>
      </c>
      <c r="AY1457" s="1083" t="str">
        <f t="shared" si="699"/>
        <v>ERB</v>
      </c>
      <c r="AZ1457" s="1083" t="str">
        <f t="shared" si="699"/>
        <v>GRB</v>
      </c>
      <c r="BA1457" s="1083" t="str">
        <f t="shared" si="699"/>
        <v>Non-Op</v>
      </c>
      <c r="BC1457" s="623"/>
      <c r="BD1457" s="623"/>
      <c r="BF1457" s="623"/>
      <c r="BG1457" s="623"/>
      <c r="BH1457" s="623"/>
      <c r="BI1457" s="623"/>
      <c r="BJ1457" s="623"/>
      <c r="BK1457" s="623"/>
      <c r="BL1457" s="623"/>
      <c r="BN1457" s="634"/>
    </row>
    <row r="1458" spans="1:66" s="638" customFormat="1" ht="12" customHeight="1">
      <c r="A1458" s="700">
        <v>25300871</v>
      </c>
      <c r="B1458" s="640" t="s">
        <v>4634</v>
      </c>
      <c r="C1458" s="639" t="s">
        <v>2619</v>
      </c>
      <c r="D1458" s="640" t="s">
        <v>3099</v>
      </c>
      <c r="E1458" s="656"/>
      <c r="F1458" s="1003">
        <v>42933</v>
      </c>
      <c r="G1458" s="656"/>
      <c r="H1458" s="1172">
        <v>0</v>
      </c>
      <c r="I1458" s="1172">
        <v>0</v>
      </c>
      <c r="J1458" s="1172">
        <v>0</v>
      </c>
      <c r="K1458" s="1172">
        <v>0</v>
      </c>
      <c r="L1458" s="1172">
        <v>0</v>
      </c>
      <c r="M1458" s="1172">
        <v>0</v>
      </c>
      <c r="N1458" s="1172">
        <v>0</v>
      </c>
      <c r="O1458" s="1172">
        <v>0</v>
      </c>
      <c r="P1458" s="1172">
        <v>0</v>
      </c>
      <c r="Q1458" s="1172">
        <v>0</v>
      </c>
      <c r="R1458" s="1172">
        <v>0</v>
      </c>
      <c r="S1458" s="1172">
        <v>0</v>
      </c>
      <c r="T1458" s="1172">
        <v>0</v>
      </c>
      <c r="U1458" s="606"/>
      <c r="V1458" s="569">
        <f t="shared" si="720"/>
        <v>0</v>
      </c>
      <c r="W1458" s="1090"/>
      <c r="X1458" s="1091"/>
      <c r="Y1458" s="591">
        <f t="shared" si="719"/>
        <v>0</v>
      </c>
      <c r="Z1458" s="899">
        <f t="shared" si="719"/>
        <v>0</v>
      </c>
      <c r="AA1458" s="899">
        <f t="shared" si="719"/>
        <v>0</v>
      </c>
      <c r="AB1458" s="1080">
        <f t="shared" si="703"/>
        <v>0</v>
      </c>
      <c r="AC1458" s="1079">
        <f t="shared" si="704"/>
        <v>0</v>
      </c>
      <c r="AD1458" s="899">
        <f t="shared" si="715"/>
        <v>0</v>
      </c>
      <c r="AE1458" s="903">
        <f t="shared" si="711"/>
        <v>0</v>
      </c>
      <c r="AF1458" s="1080">
        <f t="shared" si="712"/>
        <v>0</v>
      </c>
      <c r="AG1458" s="1081">
        <f t="shared" si="718"/>
        <v>0</v>
      </c>
      <c r="AH1458" s="1079">
        <f t="shared" si="698"/>
        <v>0</v>
      </c>
      <c r="AI1458" s="901">
        <f t="shared" si="717"/>
        <v>0</v>
      </c>
      <c r="AJ1458" s="899">
        <f t="shared" si="717"/>
        <v>0</v>
      </c>
      <c r="AK1458" s="899">
        <f t="shared" si="717"/>
        <v>0</v>
      </c>
      <c r="AL1458" s="1080">
        <f t="shared" si="705"/>
        <v>0</v>
      </c>
      <c r="AM1458" s="1079">
        <f t="shared" si="706"/>
        <v>0</v>
      </c>
      <c r="AN1458" s="899">
        <f t="shared" si="708"/>
        <v>0</v>
      </c>
      <c r="AO1458" s="899">
        <f t="shared" si="709"/>
        <v>0</v>
      </c>
      <c r="AP1458" s="899">
        <f t="shared" si="710"/>
        <v>0</v>
      </c>
      <c r="AQ1458" s="1081">
        <f t="shared" si="701"/>
        <v>0</v>
      </c>
      <c r="AR1458" s="1079">
        <f t="shared" si="702"/>
        <v>0</v>
      </c>
      <c r="AS1458" s="153"/>
      <c r="AT1458" s="1082"/>
      <c r="AU1458" s="1126"/>
      <c r="AV1458" s="1083" t="str">
        <f t="shared" si="707"/>
        <v>CA</v>
      </c>
      <c r="AW1458" s="1083" t="str">
        <f t="shared" si="707"/>
        <v>CL</v>
      </c>
      <c r="AX1458" s="1083" t="str">
        <f t="shared" si="707"/>
        <v>AIC</v>
      </c>
      <c r="AY1458" s="1083" t="str">
        <f t="shared" si="699"/>
        <v>ERB</v>
      </c>
      <c r="AZ1458" s="1083" t="str">
        <f t="shared" si="699"/>
        <v>GRB</v>
      </c>
      <c r="BA1458" s="1083" t="str">
        <f t="shared" si="699"/>
        <v>Non-Op</v>
      </c>
      <c r="BC1458" s="623"/>
      <c r="BD1458" s="623"/>
      <c r="BF1458" s="623"/>
      <c r="BG1458" s="623"/>
      <c r="BH1458" s="623"/>
      <c r="BI1458" s="623"/>
      <c r="BJ1458" s="623"/>
      <c r="BK1458" s="623"/>
      <c r="BL1458" s="623"/>
      <c r="BN1458" s="634"/>
    </row>
    <row r="1459" spans="1:66" s="638" customFormat="1" ht="12" customHeight="1">
      <c r="A1459" s="651">
        <v>25301073</v>
      </c>
      <c r="B1459" s="660" t="s">
        <v>4635</v>
      </c>
      <c r="C1459" s="639" t="s">
        <v>2620</v>
      </c>
      <c r="D1459" s="640" t="s">
        <v>3099</v>
      </c>
      <c r="E1459" s="656"/>
      <c r="F1459" s="659"/>
      <c r="G1459" s="656"/>
      <c r="H1459" s="1172">
        <v>0</v>
      </c>
      <c r="I1459" s="1172">
        <v>0</v>
      </c>
      <c r="J1459" s="1172">
        <v>0</v>
      </c>
      <c r="K1459" s="1172">
        <v>0</v>
      </c>
      <c r="L1459" s="1172">
        <v>0</v>
      </c>
      <c r="M1459" s="1172">
        <v>0</v>
      </c>
      <c r="N1459" s="1172">
        <v>0</v>
      </c>
      <c r="O1459" s="1172">
        <v>0</v>
      </c>
      <c r="P1459" s="1172">
        <v>0</v>
      </c>
      <c r="Q1459" s="1172">
        <v>0</v>
      </c>
      <c r="R1459" s="1172">
        <v>0</v>
      </c>
      <c r="S1459" s="1172">
        <v>0</v>
      </c>
      <c r="T1459" s="1172">
        <v>0</v>
      </c>
      <c r="U1459" s="606"/>
      <c r="V1459" s="567">
        <f t="shared" si="720"/>
        <v>0</v>
      </c>
      <c r="W1459" s="1084"/>
      <c r="X1459" s="1085"/>
      <c r="Y1459" s="591">
        <f t="shared" si="719"/>
        <v>0</v>
      </c>
      <c r="Z1459" s="899">
        <f t="shared" si="719"/>
        <v>0</v>
      </c>
      <c r="AA1459" s="899">
        <f t="shared" si="719"/>
        <v>0</v>
      </c>
      <c r="AB1459" s="1080">
        <f t="shared" si="703"/>
        <v>0</v>
      </c>
      <c r="AC1459" s="1079">
        <f t="shared" si="704"/>
        <v>0</v>
      </c>
      <c r="AD1459" s="899">
        <f t="shared" si="715"/>
        <v>0</v>
      </c>
      <c r="AE1459" s="903">
        <f t="shared" si="711"/>
        <v>0</v>
      </c>
      <c r="AF1459" s="1080">
        <f t="shared" si="712"/>
        <v>0</v>
      </c>
      <c r="AG1459" s="1081">
        <f t="shared" si="718"/>
        <v>0</v>
      </c>
      <c r="AH1459" s="1079">
        <f t="shared" si="698"/>
        <v>0</v>
      </c>
      <c r="AI1459" s="901">
        <f t="shared" si="717"/>
        <v>0</v>
      </c>
      <c r="AJ1459" s="899">
        <f t="shared" si="717"/>
        <v>0</v>
      </c>
      <c r="AK1459" s="899">
        <f t="shared" si="717"/>
        <v>0</v>
      </c>
      <c r="AL1459" s="1080">
        <f t="shared" si="705"/>
        <v>0</v>
      </c>
      <c r="AM1459" s="1079">
        <f t="shared" si="706"/>
        <v>0</v>
      </c>
      <c r="AN1459" s="899">
        <f t="shared" si="708"/>
        <v>0</v>
      </c>
      <c r="AO1459" s="899">
        <f t="shared" si="709"/>
        <v>0</v>
      </c>
      <c r="AP1459" s="899">
        <f t="shared" si="710"/>
        <v>0</v>
      </c>
      <c r="AQ1459" s="1081">
        <f t="shared" si="701"/>
        <v>0</v>
      </c>
      <c r="AR1459" s="1079">
        <f t="shared" si="702"/>
        <v>0</v>
      </c>
      <c r="AS1459" s="153"/>
      <c r="AT1459" s="1082"/>
      <c r="AU1459" s="1126"/>
      <c r="AV1459" s="1083" t="str">
        <f t="shared" si="707"/>
        <v>CA</v>
      </c>
      <c r="AW1459" s="1083" t="str">
        <f t="shared" si="707"/>
        <v>CL</v>
      </c>
      <c r="AX1459" s="1083" t="str">
        <f t="shared" si="707"/>
        <v>AIC</v>
      </c>
      <c r="AY1459" s="1083" t="str">
        <f t="shared" si="699"/>
        <v>ERB</v>
      </c>
      <c r="AZ1459" s="1083" t="str">
        <f t="shared" si="699"/>
        <v>GRB</v>
      </c>
      <c r="BA1459" s="1083" t="str">
        <f t="shared" si="699"/>
        <v>Non-Op</v>
      </c>
      <c r="BC1459" s="623"/>
      <c r="BD1459" s="623"/>
      <c r="BF1459" s="623"/>
      <c r="BG1459" s="623"/>
      <c r="BH1459" s="623"/>
      <c r="BI1459" s="623"/>
      <c r="BJ1459" s="623"/>
      <c r="BK1459" s="623"/>
      <c r="BL1459" s="623"/>
      <c r="BN1459" s="634"/>
    </row>
    <row r="1460" spans="1:66" s="638" customFormat="1" ht="12" customHeight="1">
      <c r="A1460" s="651" t="s">
        <v>3252</v>
      </c>
      <c r="B1460" s="660" t="s">
        <v>3252</v>
      </c>
      <c r="C1460" s="639" t="s">
        <v>3253</v>
      </c>
      <c r="D1460" s="640" t="s">
        <v>1384</v>
      </c>
      <c r="E1460" s="656"/>
      <c r="F1460" s="657">
        <v>44105</v>
      </c>
      <c r="G1460" s="656"/>
      <c r="H1460" s="1168"/>
      <c r="I1460" s="1168"/>
      <c r="J1460" s="1168"/>
      <c r="K1460" s="1168"/>
      <c r="L1460" s="1168"/>
      <c r="M1460" s="1168"/>
      <c r="N1460" s="1168"/>
      <c r="O1460" s="1168"/>
      <c r="P1460" s="1168"/>
      <c r="Q1460" s="1168"/>
      <c r="R1460" s="1168">
        <v>-13704.42</v>
      </c>
      <c r="S1460" s="1168">
        <v>-27408.84</v>
      </c>
      <c r="T1460" s="1168">
        <v>-41113.26</v>
      </c>
      <c r="U1460" s="606"/>
      <c r="V1460" s="607">
        <f t="shared" si="720"/>
        <v>-5139.1575000000003</v>
      </c>
      <c r="W1460" s="1092"/>
      <c r="X1460" s="1093"/>
      <c r="Y1460" s="591">
        <f t="shared" si="719"/>
        <v>0</v>
      </c>
      <c r="Z1460" s="899">
        <f t="shared" si="719"/>
        <v>0</v>
      </c>
      <c r="AA1460" s="899">
        <f t="shared" si="719"/>
        <v>0</v>
      </c>
      <c r="AB1460" s="1080">
        <f t="shared" ref="AB1460:AB1461" si="721">T1460-SUM(Y1460:AA1460)</f>
        <v>-41113.26</v>
      </c>
      <c r="AC1460" s="1079">
        <f t="shared" ref="AC1460:AC1461" si="722">T1460-SUM(Y1460:AA1460)-AB1460</f>
        <v>0</v>
      </c>
      <c r="AD1460" s="899">
        <f t="shared" si="715"/>
        <v>0</v>
      </c>
      <c r="AE1460" s="903">
        <f t="shared" si="711"/>
        <v>0</v>
      </c>
      <c r="AF1460" s="1080">
        <f t="shared" si="712"/>
        <v>-41113.26</v>
      </c>
      <c r="AG1460" s="1081">
        <f t="shared" ref="AG1460:AG1461" si="723">SUM(AD1460:AF1460)</f>
        <v>-41113.26</v>
      </c>
      <c r="AH1460" s="1079">
        <f t="shared" si="698"/>
        <v>0</v>
      </c>
      <c r="AI1460" s="901">
        <f t="shared" si="717"/>
        <v>0</v>
      </c>
      <c r="AJ1460" s="899">
        <f t="shared" si="717"/>
        <v>0</v>
      </c>
      <c r="AK1460" s="899">
        <f t="shared" si="717"/>
        <v>0</v>
      </c>
      <c r="AL1460" s="1080">
        <f t="shared" si="705"/>
        <v>-5139.1575000000003</v>
      </c>
      <c r="AM1460" s="1079">
        <f t="shared" si="706"/>
        <v>0</v>
      </c>
      <c r="AN1460" s="899">
        <f t="shared" si="708"/>
        <v>0</v>
      </c>
      <c r="AO1460" s="899">
        <f t="shared" si="709"/>
        <v>0</v>
      </c>
      <c r="AP1460" s="899">
        <f t="shared" si="710"/>
        <v>-5139.1575000000003</v>
      </c>
      <c r="AQ1460" s="1081">
        <f t="shared" ref="AQ1460:AQ1461" si="724">SUM(AN1460:AP1460)</f>
        <v>-5139.1575000000003</v>
      </c>
      <c r="AR1460" s="1079">
        <f t="shared" si="702"/>
        <v>0</v>
      </c>
      <c r="AS1460" s="153"/>
      <c r="AT1460" s="1082" t="s">
        <v>2786</v>
      </c>
      <c r="AU1460" s="1126"/>
      <c r="AV1460" s="1083" t="str">
        <f t="shared" si="707"/>
        <v>CA</v>
      </c>
      <c r="AW1460" s="1083" t="str">
        <f t="shared" si="707"/>
        <v>CL</v>
      </c>
      <c r="AX1460" s="1083" t="str">
        <f t="shared" si="707"/>
        <v>AIC</v>
      </c>
      <c r="AY1460" s="1083" t="str">
        <f t="shared" si="699"/>
        <v>ERB</v>
      </c>
      <c r="AZ1460" s="1083" t="str">
        <f t="shared" si="699"/>
        <v>GRB</v>
      </c>
      <c r="BA1460" s="1083" t="str">
        <f t="shared" si="699"/>
        <v>Non-Op</v>
      </c>
      <c r="BC1460" s="623"/>
      <c r="BD1460" s="623"/>
      <c r="BF1460" s="623"/>
      <c r="BG1460" s="623"/>
      <c r="BH1460" s="623"/>
      <c r="BI1460" s="623"/>
      <c r="BJ1460" s="623"/>
      <c r="BK1460" s="623"/>
      <c r="BL1460" s="623"/>
      <c r="BN1460" s="634"/>
    </row>
    <row r="1461" spans="1:66" s="638" customFormat="1" ht="12" customHeight="1">
      <c r="A1461" s="651" t="s">
        <v>3254</v>
      </c>
      <c r="B1461" s="660" t="s">
        <v>3254</v>
      </c>
      <c r="C1461" s="639" t="s">
        <v>3255</v>
      </c>
      <c r="D1461" s="640" t="s">
        <v>1384</v>
      </c>
      <c r="E1461" s="656"/>
      <c r="F1461" s="657">
        <v>44105</v>
      </c>
      <c r="G1461" s="656"/>
      <c r="H1461" s="1172"/>
      <c r="I1461" s="1172"/>
      <c r="J1461" s="1172"/>
      <c r="K1461" s="1172"/>
      <c r="L1461" s="1172"/>
      <c r="M1461" s="1172"/>
      <c r="N1461" s="1172"/>
      <c r="O1461" s="1172"/>
      <c r="P1461" s="1172"/>
      <c r="Q1461" s="1172"/>
      <c r="R1461" s="1172">
        <v>-11382.28</v>
      </c>
      <c r="S1461" s="1172">
        <v>-22439.35</v>
      </c>
      <c r="T1461" s="1172">
        <v>-33171.21</v>
      </c>
      <c r="U1461" s="606"/>
      <c r="V1461" s="607">
        <f t="shared" si="720"/>
        <v>-4200.6029166666667</v>
      </c>
      <c r="W1461" s="1092"/>
      <c r="X1461" s="1093"/>
      <c r="Y1461" s="591">
        <f t="shared" si="719"/>
        <v>0</v>
      </c>
      <c r="Z1461" s="899">
        <f t="shared" si="719"/>
        <v>0</v>
      </c>
      <c r="AA1461" s="899">
        <f t="shared" si="719"/>
        <v>0</v>
      </c>
      <c r="AB1461" s="1080">
        <f t="shared" si="721"/>
        <v>-33171.21</v>
      </c>
      <c r="AC1461" s="1079">
        <f t="shared" si="722"/>
        <v>0</v>
      </c>
      <c r="AD1461" s="899">
        <f t="shared" si="715"/>
        <v>0</v>
      </c>
      <c r="AE1461" s="903">
        <f t="shared" si="711"/>
        <v>0</v>
      </c>
      <c r="AF1461" s="1080">
        <f t="shared" si="712"/>
        <v>-33171.21</v>
      </c>
      <c r="AG1461" s="1081">
        <f t="shared" si="723"/>
        <v>-33171.21</v>
      </c>
      <c r="AH1461" s="1079">
        <f t="shared" si="698"/>
        <v>0</v>
      </c>
      <c r="AI1461" s="901">
        <f t="shared" si="717"/>
        <v>0</v>
      </c>
      <c r="AJ1461" s="899">
        <f t="shared" si="717"/>
        <v>0</v>
      </c>
      <c r="AK1461" s="899">
        <f t="shared" si="717"/>
        <v>0</v>
      </c>
      <c r="AL1461" s="1080">
        <f t="shared" si="705"/>
        <v>-4200.6029166666667</v>
      </c>
      <c r="AM1461" s="1079">
        <f t="shared" si="706"/>
        <v>0</v>
      </c>
      <c r="AN1461" s="899">
        <f t="shared" si="708"/>
        <v>0</v>
      </c>
      <c r="AO1461" s="899">
        <f t="shared" si="709"/>
        <v>0</v>
      </c>
      <c r="AP1461" s="899">
        <f t="shared" si="710"/>
        <v>-4200.6029166666667</v>
      </c>
      <c r="AQ1461" s="1081">
        <f t="shared" si="724"/>
        <v>-4200.6029166666667</v>
      </c>
      <c r="AR1461" s="1079">
        <f t="shared" si="702"/>
        <v>0</v>
      </c>
      <c r="AS1461" s="153"/>
      <c r="AT1461" s="1082"/>
      <c r="AU1461" s="1126"/>
      <c r="AV1461" s="1083" t="str">
        <f t="shared" si="707"/>
        <v>CA</v>
      </c>
      <c r="AW1461" s="1083" t="str">
        <f t="shared" si="707"/>
        <v>CL</v>
      </c>
      <c r="AX1461" s="1083" t="str">
        <f t="shared" si="707"/>
        <v>AIC</v>
      </c>
      <c r="AY1461" s="1083" t="str">
        <f t="shared" si="699"/>
        <v>ERB</v>
      </c>
      <c r="AZ1461" s="1083" t="str">
        <f t="shared" si="699"/>
        <v>GRB</v>
      </c>
      <c r="BA1461" s="1083" t="str">
        <f t="shared" si="699"/>
        <v>Non-Op</v>
      </c>
      <c r="BC1461" s="623"/>
      <c r="BD1461" s="623"/>
      <c r="BF1461" s="623"/>
      <c r="BG1461" s="623"/>
      <c r="BH1461" s="623"/>
      <c r="BI1461" s="623"/>
      <c r="BJ1461" s="623"/>
      <c r="BK1461" s="623"/>
      <c r="BL1461" s="623"/>
      <c r="BN1461" s="634"/>
    </row>
    <row r="1462" spans="1:66" s="638" customFormat="1" ht="12" customHeight="1">
      <c r="A1462" s="651">
        <v>25301151</v>
      </c>
      <c r="B1462" s="660" t="s">
        <v>4636</v>
      </c>
      <c r="C1462" s="639" t="s">
        <v>2621</v>
      </c>
      <c r="D1462" s="640" t="s">
        <v>1384</v>
      </c>
      <c r="E1462" s="656"/>
      <c r="F1462" s="659"/>
      <c r="G1462" s="656"/>
      <c r="H1462" s="1172">
        <v>0</v>
      </c>
      <c r="I1462" s="1172">
        <v>0</v>
      </c>
      <c r="J1462" s="1172">
        <v>0</v>
      </c>
      <c r="K1462" s="1172">
        <v>0</v>
      </c>
      <c r="L1462" s="1172">
        <v>0</v>
      </c>
      <c r="M1462" s="1172">
        <v>0</v>
      </c>
      <c r="N1462" s="1172">
        <v>0</v>
      </c>
      <c r="O1462" s="1172">
        <v>0</v>
      </c>
      <c r="P1462" s="1172">
        <v>0</v>
      </c>
      <c r="Q1462" s="1172">
        <v>0</v>
      </c>
      <c r="R1462" s="1172">
        <v>0</v>
      </c>
      <c r="S1462" s="1172">
        <v>0</v>
      </c>
      <c r="T1462" s="1172">
        <v>0</v>
      </c>
      <c r="U1462" s="606"/>
      <c r="V1462" s="567">
        <f t="shared" si="720"/>
        <v>0</v>
      </c>
      <c r="W1462" s="1084" t="s">
        <v>401</v>
      </c>
      <c r="X1462" s="1085"/>
      <c r="Y1462" s="591">
        <f t="shared" si="719"/>
        <v>0</v>
      </c>
      <c r="Z1462" s="899">
        <f t="shared" si="719"/>
        <v>0</v>
      </c>
      <c r="AA1462" s="899">
        <f t="shared" si="719"/>
        <v>0</v>
      </c>
      <c r="AB1462" s="1080">
        <f t="shared" si="703"/>
        <v>0</v>
      </c>
      <c r="AC1462" s="1079">
        <f t="shared" si="704"/>
        <v>0</v>
      </c>
      <c r="AD1462" s="899">
        <f t="shared" si="715"/>
        <v>0</v>
      </c>
      <c r="AE1462" s="903">
        <f t="shared" si="711"/>
        <v>0</v>
      </c>
      <c r="AF1462" s="1080">
        <f t="shared" si="712"/>
        <v>0</v>
      </c>
      <c r="AG1462" s="1081">
        <f t="shared" si="718"/>
        <v>0</v>
      </c>
      <c r="AH1462" s="1079">
        <f t="shared" si="698"/>
        <v>0</v>
      </c>
      <c r="AI1462" s="901">
        <f t="shared" si="717"/>
        <v>0</v>
      </c>
      <c r="AJ1462" s="899">
        <f t="shared" si="717"/>
        <v>0</v>
      </c>
      <c r="AK1462" s="899">
        <f t="shared" si="717"/>
        <v>0</v>
      </c>
      <c r="AL1462" s="1080">
        <f t="shared" si="705"/>
        <v>0</v>
      </c>
      <c r="AM1462" s="1079">
        <f t="shared" si="706"/>
        <v>0</v>
      </c>
      <c r="AN1462" s="899">
        <f t="shared" si="708"/>
        <v>0</v>
      </c>
      <c r="AO1462" s="899">
        <f t="shared" si="709"/>
        <v>0</v>
      </c>
      <c r="AP1462" s="899">
        <f t="shared" si="710"/>
        <v>0</v>
      </c>
      <c r="AQ1462" s="1081">
        <f t="shared" si="701"/>
        <v>0</v>
      </c>
      <c r="AR1462" s="1079">
        <f t="shared" si="702"/>
        <v>0</v>
      </c>
      <c r="AS1462" s="153"/>
      <c r="AT1462" s="1082"/>
      <c r="AU1462" s="1126"/>
      <c r="AV1462" s="1083" t="str">
        <f t="shared" si="707"/>
        <v>CA</v>
      </c>
      <c r="AW1462" s="1083" t="str">
        <f t="shared" si="707"/>
        <v>CL</v>
      </c>
      <c r="AX1462" s="1083" t="str">
        <f t="shared" si="707"/>
        <v>AIC</v>
      </c>
      <c r="AY1462" s="1083" t="str">
        <f t="shared" si="699"/>
        <v>ERB</v>
      </c>
      <c r="AZ1462" s="1083" t="str">
        <f t="shared" si="699"/>
        <v>GRB</v>
      </c>
      <c r="BA1462" s="1083" t="str">
        <f t="shared" si="699"/>
        <v>Non-Op</v>
      </c>
      <c r="BC1462" s="623"/>
      <c r="BD1462" s="623"/>
      <c r="BF1462" s="623"/>
      <c r="BG1462" s="623"/>
      <c r="BH1462" s="623"/>
      <c r="BI1462" s="623"/>
      <c r="BJ1462" s="623"/>
      <c r="BK1462" s="623"/>
      <c r="BL1462" s="623"/>
      <c r="BN1462" s="634"/>
    </row>
    <row r="1463" spans="1:66" s="638" customFormat="1" ht="12" customHeight="1">
      <c r="A1463" s="643" t="s">
        <v>3256</v>
      </c>
      <c r="B1463" s="644" t="s">
        <v>3256</v>
      </c>
      <c r="C1463" s="634" t="s">
        <v>3255</v>
      </c>
      <c r="D1463" s="635" t="s">
        <v>1384</v>
      </c>
      <c r="E1463" s="635"/>
      <c r="F1463" s="683">
        <v>44105</v>
      </c>
      <c r="G1463" s="635"/>
      <c r="H1463" s="1172"/>
      <c r="I1463" s="1172"/>
      <c r="J1463" s="1172"/>
      <c r="K1463" s="1172"/>
      <c r="L1463" s="1172"/>
      <c r="M1463" s="1172"/>
      <c r="N1463" s="1172"/>
      <c r="O1463" s="1172"/>
      <c r="P1463" s="1172"/>
      <c r="Q1463" s="1172"/>
      <c r="R1463" s="1172">
        <v>-3513.92</v>
      </c>
      <c r="S1463" s="1172">
        <v>-7027.84</v>
      </c>
      <c r="T1463" s="1172">
        <v>-10541.76</v>
      </c>
      <c r="U1463" s="567"/>
      <c r="V1463" s="607">
        <f t="shared" si="720"/>
        <v>-1317.72</v>
      </c>
      <c r="W1463" s="1092"/>
      <c r="X1463" s="1093"/>
      <c r="Y1463" s="591">
        <f t="shared" si="719"/>
        <v>0</v>
      </c>
      <c r="Z1463" s="899">
        <f t="shared" si="719"/>
        <v>0</v>
      </c>
      <c r="AA1463" s="899">
        <f t="shared" si="719"/>
        <v>0</v>
      </c>
      <c r="AB1463" s="1080">
        <f t="shared" ref="AB1463:AB1464" si="725">T1463-SUM(Y1463:AA1463)</f>
        <v>-10541.76</v>
      </c>
      <c r="AC1463" s="1079">
        <f t="shared" ref="AC1463:AC1464" si="726">T1463-SUM(Y1463:AA1463)-AB1463</f>
        <v>0</v>
      </c>
      <c r="AD1463" s="899">
        <f t="shared" si="715"/>
        <v>0</v>
      </c>
      <c r="AE1463" s="903">
        <f t="shared" si="711"/>
        <v>0</v>
      </c>
      <c r="AF1463" s="1080">
        <f t="shared" si="712"/>
        <v>-10541.76</v>
      </c>
      <c r="AG1463" s="1081">
        <f t="shared" ref="AG1463:AG1464" si="727">SUM(AD1463:AF1463)</f>
        <v>-10541.76</v>
      </c>
      <c r="AH1463" s="1079">
        <f t="shared" si="698"/>
        <v>0</v>
      </c>
      <c r="AI1463" s="901">
        <f t="shared" si="717"/>
        <v>0</v>
      </c>
      <c r="AJ1463" s="899">
        <f t="shared" si="717"/>
        <v>0</v>
      </c>
      <c r="AK1463" s="899">
        <f t="shared" si="717"/>
        <v>0</v>
      </c>
      <c r="AL1463" s="1080">
        <f t="shared" si="705"/>
        <v>-1317.72</v>
      </c>
      <c r="AM1463" s="1079">
        <f t="shared" si="706"/>
        <v>0</v>
      </c>
      <c r="AN1463" s="899">
        <f t="shared" si="708"/>
        <v>0</v>
      </c>
      <c r="AO1463" s="899">
        <f t="shared" si="709"/>
        <v>0</v>
      </c>
      <c r="AP1463" s="899">
        <f t="shared" si="710"/>
        <v>-1317.72</v>
      </c>
      <c r="AQ1463" s="1081">
        <f t="shared" ref="AQ1463:AQ1464" si="728">SUM(AN1463:AP1463)</f>
        <v>-1317.72</v>
      </c>
      <c r="AR1463" s="1079">
        <f t="shared" si="702"/>
        <v>0</v>
      </c>
      <c r="AS1463" s="153"/>
      <c r="AT1463" s="1082" t="s">
        <v>2786</v>
      </c>
      <c r="AU1463" s="1126"/>
      <c r="AV1463" s="1083" t="str">
        <f t="shared" si="707"/>
        <v>CA</v>
      </c>
      <c r="AW1463" s="1083" t="str">
        <f t="shared" si="707"/>
        <v>CL</v>
      </c>
      <c r="AX1463" s="1083" t="str">
        <f t="shared" si="707"/>
        <v>AIC</v>
      </c>
      <c r="AY1463" s="1083" t="str">
        <f t="shared" si="699"/>
        <v>ERB</v>
      </c>
      <c r="AZ1463" s="1083" t="str">
        <f t="shared" si="699"/>
        <v>GRB</v>
      </c>
      <c r="BA1463" s="1083" t="str">
        <f t="shared" si="699"/>
        <v>Non-Op</v>
      </c>
      <c r="BC1463" s="623"/>
      <c r="BD1463" s="623"/>
      <c r="BF1463" s="623"/>
      <c r="BG1463" s="623"/>
      <c r="BH1463" s="623"/>
      <c r="BI1463" s="623"/>
      <c r="BJ1463" s="623"/>
      <c r="BK1463" s="623"/>
      <c r="BL1463" s="623"/>
      <c r="BN1463" s="634"/>
    </row>
    <row r="1464" spans="1:66" s="638" customFormat="1" ht="12" customHeight="1">
      <c r="A1464" s="643" t="s">
        <v>3257</v>
      </c>
      <c r="B1464" s="644" t="s">
        <v>3257</v>
      </c>
      <c r="C1464" s="634" t="s">
        <v>3258</v>
      </c>
      <c r="D1464" s="635" t="s">
        <v>1384</v>
      </c>
      <c r="E1464" s="635"/>
      <c r="F1464" s="683">
        <v>44105</v>
      </c>
      <c r="G1464" s="635"/>
      <c r="H1464" s="1172"/>
      <c r="I1464" s="1172"/>
      <c r="J1464" s="1172"/>
      <c r="K1464" s="1172"/>
      <c r="L1464" s="1172"/>
      <c r="M1464" s="1172"/>
      <c r="N1464" s="1172"/>
      <c r="O1464" s="1172"/>
      <c r="P1464" s="1172"/>
      <c r="Q1464" s="1172"/>
      <c r="R1464" s="1172">
        <v>-862582</v>
      </c>
      <c r="S1464" s="1172">
        <v>-2006004</v>
      </c>
      <c r="T1464" s="1172">
        <v>-2006004</v>
      </c>
      <c r="U1464" s="567"/>
      <c r="V1464" s="607">
        <f t="shared" si="720"/>
        <v>-322632.33333333331</v>
      </c>
      <c r="W1464" s="1092"/>
      <c r="X1464" s="1093"/>
      <c r="Y1464" s="591">
        <f t="shared" si="719"/>
        <v>0</v>
      </c>
      <c r="Z1464" s="899">
        <f t="shared" si="719"/>
        <v>0</v>
      </c>
      <c r="AA1464" s="899">
        <f t="shared" si="719"/>
        <v>0</v>
      </c>
      <c r="AB1464" s="1080">
        <f t="shared" si="725"/>
        <v>-2006004</v>
      </c>
      <c r="AC1464" s="1079">
        <f t="shared" si="726"/>
        <v>0</v>
      </c>
      <c r="AD1464" s="899">
        <f t="shared" si="715"/>
        <v>0</v>
      </c>
      <c r="AE1464" s="903">
        <f t="shared" si="711"/>
        <v>0</v>
      </c>
      <c r="AF1464" s="1080">
        <f t="shared" si="712"/>
        <v>-2006004</v>
      </c>
      <c r="AG1464" s="1081">
        <f t="shared" si="727"/>
        <v>-2006004</v>
      </c>
      <c r="AH1464" s="1079">
        <f t="shared" si="698"/>
        <v>0</v>
      </c>
      <c r="AI1464" s="901">
        <f t="shared" si="717"/>
        <v>0</v>
      </c>
      <c r="AJ1464" s="899">
        <f t="shared" si="717"/>
        <v>0</v>
      </c>
      <c r="AK1464" s="899">
        <f t="shared" si="717"/>
        <v>0</v>
      </c>
      <c r="AL1464" s="1080">
        <f t="shared" si="705"/>
        <v>-322632.33333333331</v>
      </c>
      <c r="AM1464" s="1079">
        <f t="shared" si="706"/>
        <v>0</v>
      </c>
      <c r="AN1464" s="899">
        <f t="shared" si="708"/>
        <v>0</v>
      </c>
      <c r="AO1464" s="899">
        <f t="shared" si="709"/>
        <v>0</v>
      </c>
      <c r="AP1464" s="899">
        <f t="shared" si="710"/>
        <v>-322632.33333333331</v>
      </c>
      <c r="AQ1464" s="1081">
        <f t="shared" si="728"/>
        <v>-322632.33333333331</v>
      </c>
      <c r="AR1464" s="1079">
        <f t="shared" si="702"/>
        <v>0</v>
      </c>
      <c r="AS1464" s="153"/>
      <c r="AT1464" s="1082"/>
      <c r="AU1464" s="1126"/>
      <c r="AV1464" s="1083" t="str">
        <f t="shared" si="707"/>
        <v>CA</v>
      </c>
      <c r="AW1464" s="1083" t="str">
        <f t="shared" si="707"/>
        <v>CL</v>
      </c>
      <c r="AX1464" s="1083" t="str">
        <f t="shared" si="707"/>
        <v>AIC</v>
      </c>
      <c r="AY1464" s="1083" t="str">
        <f t="shared" si="699"/>
        <v>ERB</v>
      </c>
      <c r="AZ1464" s="1083" t="str">
        <f t="shared" si="699"/>
        <v>GRB</v>
      </c>
      <c r="BA1464" s="1083" t="str">
        <f t="shared" si="699"/>
        <v>Non-Op</v>
      </c>
      <c r="BC1464" s="623"/>
      <c r="BD1464" s="623"/>
      <c r="BF1464" s="623"/>
      <c r="BG1464" s="623"/>
      <c r="BH1464" s="623"/>
      <c r="BI1464" s="623"/>
      <c r="BJ1464" s="623"/>
      <c r="BK1464" s="623"/>
      <c r="BL1464" s="623"/>
      <c r="BN1464" s="634"/>
    </row>
    <row r="1465" spans="1:66" s="638" customFormat="1" ht="12" customHeight="1">
      <c r="A1465" s="655">
        <v>25301171</v>
      </c>
      <c r="B1465" s="652" t="s">
        <v>4637</v>
      </c>
      <c r="C1465" s="659" t="s">
        <v>3027</v>
      </c>
      <c r="D1465" s="640" t="s">
        <v>1384</v>
      </c>
      <c r="E1465" s="656"/>
      <c r="F1465" s="657">
        <v>43525</v>
      </c>
      <c r="G1465" s="656"/>
      <c r="H1465" s="1172">
        <v>-870590</v>
      </c>
      <c r="I1465" s="1172">
        <v>-950483</v>
      </c>
      <c r="J1465" s="1172">
        <v>-1029181</v>
      </c>
      <c r="K1465" s="1172">
        <v>-1106683</v>
      </c>
      <c r="L1465" s="1172">
        <v>-1182990</v>
      </c>
      <c r="M1465" s="1172">
        <v>-1258101</v>
      </c>
      <c r="N1465" s="1172">
        <v>-1332017</v>
      </c>
      <c r="O1465" s="1172">
        <v>-1404737</v>
      </c>
      <c r="P1465" s="1172">
        <v>-1476261</v>
      </c>
      <c r="Q1465" s="1172">
        <v>-1546590</v>
      </c>
      <c r="R1465" s="1172">
        <v>-1703975</v>
      </c>
      <c r="S1465" s="1172">
        <v>-1930091</v>
      </c>
      <c r="T1465" s="1172">
        <v>-2152261</v>
      </c>
      <c r="U1465" s="607"/>
      <c r="V1465" s="606">
        <f t="shared" si="720"/>
        <v>-1369377.875</v>
      </c>
      <c r="W1465" s="1088"/>
      <c r="X1465" s="1089"/>
      <c r="Y1465" s="591">
        <f t="shared" si="719"/>
        <v>0</v>
      </c>
      <c r="Z1465" s="899">
        <f t="shared" si="719"/>
        <v>0</v>
      </c>
      <c r="AA1465" s="899">
        <f t="shared" si="719"/>
        <v>0</v>
      </c>
      <c r="AB1465" s="1080">
        <f t="shared" si="703"/>
        <v>-2152261</v>
      </c>
      <c r="AC1465" s="1079">
        <f t="shared" si="704"/>
        <v>0</v>
      </c>
      <c r="AD1465" s="899">
        <f t="shared" si="715"/>
        <v>0</v>
      </c>
      <c r="AE1465" s="903">
        <f t="shared" si="711"/>
        <v>0</v>
      </c>
      <c r="AF1465" s="1080">
        <f t="shared" si="712"/>
        <v>-2152261</v>
      </c>
      <c r="AG1465" s="1081">
        <f t="shared" si="718"/>
        <v>-2152261</v>
      </c>
      <c r="AH1465" s="1079">
        <f t="shared" si="698"/>
        <v>0</v>
      </c>
      <c r="AI1465" s="901">
        <f t="shared" si="717"/>
        <v>0</v>
      </c>
      <c r="AJ1465" s="899">
        <f t="shared" si="717"/>
        <v>0</v>
      </c>
      <c r="AK1465" s="899">
        <f t="shared" si="717"/>
        <v>0</v>
      </c>
      <c r="AL1465" s="1080">
        <f t="shared" si="705"/>
        <v>-1369377.875</v>
      </c>
      <c r="AM1465" s="1079">
        <f t="shared" si="706"/>
        <v>0</v>
      </c>
      <c r="AN1465" s="899">
        <f t="shared" si="708"/>
        <v>0</v>
      </c>
      <c r="AO1465" s="899">
        <f t="shared" si="709"/>
        <v>0</v>
      </c>
      <c r="AP1465" s="899">
        <f t="shared" si="710"/>
        <v>-1369377.875</v>
      </c>
      <c r="AQ1465" s="1081">
        <f t="shared" ref="AQ1465" si="729">SUM(AN1465:AP1465)</f>
        <v>-1369377.875</v>
      </c>
      <c r="AR1465" s="1079">
        <f t="shared" si="702"/>
        <v>0</v>
      </c>
      <c r="AS1465" s="153"/>
      <c r="AT1465" s="1082" t="s">
        <v>2771</v>
      </c>
      <c r="AU1465" s="1126"/>
      <c r="AV1465" s="1083" t="str">
        <f t="shared" si="707"/>
        <v>CA</v>
      </c>
      <c r="AW1465" s="1083" t="str">
        <f t="shared" si="707"/>
        <v>CL</v>
      </c>
      <c r="AX1465" s="1083" t="str">
        <f t="shared" si="707"/>
        <v>AIC</v>
      </c>
      <c r="AY1465" s="1083" t="str">
        <f t="shared" si="699"/>
        <v>ERB</v>
      </c>
      <c r="AZ1465" s="1083" t="str">
        <f t="shared" si="699"/>
        <v>GRB</v>
      </c>
      <c r="BA1465" s="1083" t="str">
        <f t="shared" si="699"/>
        <v>Non-Op</v>
      </c>
      <c r="BC1465" s="623"/>
      <c r="BD1465" s="623"/>
      <c r="BF1465" s="623"/>
      <c r="BG1465" s="623"/>
      <c r="BH1465" s="623"/>
      <c r="BI1465" s="623"/>
      <c r="BJ1465" s="623"/>
      <c r="BK1465" s="623"/>
      <c r="BL1465" s="623"/>
      <c r="BN1465" s="634"/>
    </row>
    <row r="1466" spans="1:66" s="638" customFormat="1" ht="12" customHeight="1">
      <c r="A1466" s="655" t="s">
        <v>3259</v>
      </c>
      <c r="B1466" s="652" t="s">
        <v>3259</v>
      </c>
      <c r="C1466" s="659" t="s">
        <v>3260</v>
      </c>
      <c r="D1466" s="640" t="s">
        <v>1384</v>
      </c>
      <c r="E1466" s="656"/>
      <c r="F1466" s="657">
        <v>44105</v>
      </c>
      <c r="G1466" s="656"/>
      <c r="H1466" s="1172"/>
      <c r="I1466" s="1172"/>
      <c r="J1466" s="1172"/>
      <c r="K1466" s="1172"/>
      <c r="L1466" s="1172"/>
      <c r="M1466" s="1172"/>
      <c r="N1466" s="1172"/>
      <c r="O1466" s="1172"/>
      <c r="P1466" s="1172"/>
      <c r="Q1466" s="1172"/>
      <c r="R1466" s="1172">
        <v>-2689712</v>
      </c>
      <c r="S1466" s="1172">
        <v>-6255145.0300000003</v>
      </c>
      <c r="T1466" s="1172">
        <v>-6255145.0300000003</v>
      </c>
      <c r="U1466" s="607"/>
      <c r="V1466" s="606">
        <f t="shared" si="720"/>
        <v>-1006035.7954166668</v>
      </c>
      <c r="W1466" s="1088"/>
      <c r="X1466" s="1089"/>
      <c r="Y1466" s="591">
        <f t="shared" si="719"/>
        <v>0</v>
      </c>
      <c r="Z1466" s="899">
        <f t="shared" si="719"/>
        <v>0</v>
      </c>
      <c r="AA1466" s="899">
        <f t="shared" si="719"/>
        <v>0</v>
      </c>
      <c r="AB1466" s="1080">
        <f t="shared" ref="AB1466" si="730">T1466-SUM(Y1466:AA1466)</f>
        <v>-6255145.0300000003</v>
      </c>
      <c r="AC1466" s="1079">
        <f t="shared" ref="AC1466" si="731">T1466-SUM(Y1466:AA1466)-AB1466</f>
        <v>0</v>
      </c>
      <c r="AD1466" s="899">
        <f t="shared" si="715"/>
        <v>0</v>
      </c>
      <c r="AE1466" s="903">
        <f t="shared" si="711"/>
        <v>0</v>
      </c>
      <c r="AF1466" s="1080">
        <f t="shared" si="712"/>
        <v>-6255145.0300000003</v>
      </c>
      <c r="AG1466" s="1081">
        <f t="shared" ref="AG1466" si="732">SUM(AD1466:AF1466)</f>
        <v>-6255145.0300000003</v>
      </c>
      <c r="AH1466" s="1079">
        <f t="shared" si="698"/>
        <v>0</v>
      </c>
      <c r="AI1466" s="901">
        <f t="shared" si="717"/>
        <v>0</v>
      </c>
      <c r="AJ1466" s="899">
        <f t="shared" si="717"/>
        <v>0</v>
      </c>
      <c r="AK1466" s="899">
        <f t="shared" si="717"/>
        <v>0</v>
      </c>
      <c r="AL1466" s="1080">
        <f t="shared" si="705"/>
        <v>-1006035.7954166668</v>
      </c>
      <c r="AM1466" s="1079">
        <f t="shared" si="706"/>
        <v>0</v>
      </c>
      <c r="AN1466" s="899">
        <f t="shared" si="708"/>
        <v>0</v>
      </c>
      <c r="AO1466" s="899">
        <f t="shared" si="709"/>
        <v>0</v>
      </c>
      <c r="AP1466" s="899">
        <f t="shared" si="710"/>
        <v>-1006035.7954166668</v>
      </c>
      <c r="AQ1466" s="1081">
        <f t="shared" ref="AQ1466" si="733">SUM(AN1466:AP1466)</f>
        <v>-1006035.7954166668</v>
      </c>
      <c r="AR1466" s="1079">
        <f t="shared" si="702"/>
        <v>0</v>
      </c>
      <c r="AS1466" s="153"/>
      <c r="AT1466" s="1082"/>
      <c r="AU1466" s="1126"/>
      <c r="AV1466" s="1083" t="str">
        <f t="shared" si="707"/>
        <v>CA</v>
      </c>
      <c r="AW1466" s="1083" t="str">
        <f t="shared" si="707"/>
        <v>CL</v>
      </c>
      <c r="AX1466" s="1083" t="str">
        <f t="shared" si="707"/>
        <v>AIC</v>
      </c>
      <c r="AY1466" s="1083" t="str">
        <f t="shared" si="699"/>
        <v>ERB</v>
      </c>
      <c r="AZ1466" s="1083" t="str">
        <f t="shared" si="699"/>
        <v>GRB</v>
      </c>
      <c r="BA1466" s="1083" t="str">
        <f t="shared" si="699"/>
        <v>Non-Op</v>
      </c>
      <c r="BC1466" s="623"/>
      <c r="BD1466" s="623"/>
      <c r="BF1466" s="623"/>
      <c r="BG1466" s="623"/>
      <c r="BH1466" s="623"/>
      <c r="BI1466" s="623"/>
      <c r="BJ1466" s="623"/>
      <c r="BK1466" s="623"/>
      <c r="BL1466" s="623"/>
      <c r="BN1466" s="634"/>
    </row>
    <row r="1467" spans="1:66" s="638" customFormat="1" ht="12" customHeight="1">
      <c r="A1467" s="651" t="s">
        <v>2917</v>
      </c>
      <c r="B1467" s="660" t="s">
        <v>2917</v>
      </c>
      <c r="C1467" s="639" t="s">
        <v>3028</v>
      </c>
      <c r="D1467" s="640" t="s">
        <v>1384</v>
      </c>
      <c r="E1467" s="640"/>
      <c r="F1467" s="653">
        <v>43647</v>
      </c>
      <c r="G1467" s="640"/>
      <c r="H1467" s="1172">
        <v>0</v>
      </c>
      <c r="I1467" s="1172">
        <v>0</v>
      </c>
      <c r="J1467" s="1172">
        <v>0</v>
      </c>
      <c r="K1467" s="1172">
        <v>0</v>
      </c>
      <c r="L1467" s="1172">
        <v>0</v>
      </c>
      <c r="M1467" s="1172">
        <v>0</v>
      </c>
      <c r="N1467" s="1172">
        <v>0</v>
      </c>
      <c r="O1467" s="1172">
        <v>0</v>
      </c>
      <c r="P1467" s="1172">
        <v>0</v>
      </c>
      <c r="Q1467" s="1172">
        <v>0</v>
      </c>
      <c r="R1467" s="1172">
        <v>0</v>
      </c>
      <c r="S1467" s="1172">
        <v>0</v>
      </c>
      <c r="T1467" s="1172">
        <v>0</v>
      </c>
      <c r="U1467" s="606"/>
      <c r="V1467" s="606">
        <f t="shared" si="720"/>
        <v>0</v>
      </c>
      <c r="W1467" s="1088"/>
      <c r="X1467" s="1089"/>
      <c r="Y1467" s="591">
        <f t="shared" si="719"/>
        <v>0</v>
      </c>
      <c r="Z1467" s="899">
        <f t="shared" si="719"/>
        <v>0</v>
      </c>
      <c r="AA1467" s="899">
        <f t="shared" si="719"/>
        <v>0</v>
      </c>
      <c r="AB1467" s="1080">
        <f t="shared" si="703"/>
        <v>0</v>
      </c>
      <c r="AC1467" s="1079">
        <f t="shared" si="704"/>
        <v>0</v>
      </c>
      <c r="AD1467" s="899">
        <f t="shared" si="715"/>
        <v>0</v>
      </c>
      <c r="AE1467" s="903">
        <f t="shared" si="711"/>
        <v>0</v>
      </c>
      <c r="AF1467" s="1080">
        <f t="shared" si="712"/>
        <v>0</v>
      </c>
      <c r="AG1467" s="1081">
        <f t="shared" si="718"/>
        <v>0</v>
      </c>
      <c r="AH1467" s="1079">
        <f t="shared" si="698"/>
        <v>0</v>
      </c>
      <c r="AI1467" s="901">
        <f t="shared" si="717"/>
        <v>0</v>
      </c>
      <c r="AJ1467" s="899">
        <f t="shared" si="717"/>
        <v>0</v>
      </c>
      <c r="AK1467" s="899">
        <f t="shared" si="717"/>
        <v>0</v>
      </c>
      <c r="AL1467" s="1080">
        <f t="shared" si="705"/>
        <v>0</v>
      </c>
      <c r="AM1467" s="1079">
        <f t="shared" si="706"/>
        <v>0</v>
      </c>
      <c r="AN1467" s="899">
        <f t="shared" si="708"/>
        <v>0</v>
      </c>
      <c r="AO1467" s="899">
        <f t="shared" si="709"/>
        <v>0</v>
      </c>
      <c r="AP1467" s="899">
        <f t="shared" si="710"/>
        <v>0</v>
      </c>
      <c r="AQ1467" s="1081">
        <f t="shared" ref="AQ1467:AQ1469" si="734">SUM(AN1467:AP1467)</f>
        <v>0</v>
      </c>
      <c r="AR1467" s="1079">
        <f t="shared" si="702"/>
        <v>0</v>
      </c>
      <c r="AS1467" s="153"/>
      <c r="AT1467" s="1082" t="s">
        <v>2771</v>
      </c>
      <c r="AU1467" s="1126"/>
      <c r="AV1467" s="1083" t="str">
        <f t="shared" si="707"/>
        <v>CA</v>
      </c>
      <c r="AW1467" s="1083" t="str">
        <f t="shared" si="707"/>
        <v>CL</v>
      </c>
      <c r="AX1467" s="1083" t="str">
        <f t="shared" si="707"/>
        <v>AIC</v>
      </c>
      <c r="AY1467" s="1083" t="str">
        <f t="shared" si="699"/>
        <v>ERB</v>
      </c>
      <c r="AZ1467" s="1083" t="str">
        <f t="shared" si="699"/>
        <v>GRB</v>
      </c>
      <c r="BA1467" s="1083" t="str">
        <f t="shared" si="699"/>
        <v>Non-Op</v>
      </c>
      <c r="BC1467" s="623"/>
      <c r="BD1467" s="623"/>
      <c r="BF1467" s="623"/>
      <c r="BG1467" s="623"/>
      <c r="BH1467" s="623"/>
      <c r="BI1467" s="623"/>
      <c r="BJ1467" s="623"/>
      <c r="BK1467" s="623"/>
      <c r="BL1467" s="623"/>
      <c r="BN1467" s="634"/>
    </row>
    <row r="1468" spans="1:66" s="638" customFormat="1" ht="12" customHeight="1">
      <c r="A1468" s="651" t="s">
        <v>3261</v>
      </c>
      <c r="B1468" s="660" t="s">
        <v>3261</v>
      </c>
      <c r="C1468" s="639" t="s">
        <v>3262</v>
      </c>
      <c r="D1468" s="640" t="s">
        <v>1384</v>
      </c>
      <c r="E1468" s="640"/>
      <c r="F1468" s="653">
        <v>44105</v>
      </c>
      <c r="G1468" s="640"/>
      <c r="H1468" s="1172"/>
      <c r="I1468" s="1172"/>
      <c r="J1468" s="1172"/>
      <c r="K1468" s="1172"/>
      <c r="L1468" s="1172"/>
      <c r="M1468" s="1172"/>
      <c r="N1468" s="1172"/>
      <c r="O1468" s="1172"/>
      <c r="P1468" s="1172"/>
      <c r="Q1468" s="1172"/>
      <c r="R1468" s="1172">
        <v>-1804831</v>
      </c>
      <c r="S1468" s="1172">
        <v>-4197280.83</v>
      </c>
      <c r="T1468" s="1172">
        <v>-4197280.83</v>
      </c>
      <c r="U1468" s="606"/>
      <c r="V1468" s="606">
        <f t="shared" si="720"/>
        <v>-675062.68708333338</v>
      </c>
      <c r="W1468" s="1088"/>
      <c r="X1468" s="1089"/>
      <c r="Y1468" s="591">
        <f t="shared" si="719"/>
        <v>0</v>
      </c>
      <c r="Z1468" s="899">
        <f t="shared" si="719"/>
        <v>0</v>
      </c>
      <c r="AA1468" s="899">
        <f t="shared" si="719"/>
        <v>0</v>
      </c>
      <c r="AB1468" s="1080">
        <f t="shared" ref="AB1468" si="735">T1468-SUM(Y1468:AA1468)</f>
        <v>-4197280.83</v>
      </c>
      <c r="AC1468" s="1079">
        <f t="shared" ref="AC1468" si="736">T1468-SUM(Y1468:AA1468)-AB1468</f>
        <v>0</v>
      </c>
      <c r="AD1468" s="899">
        <f t="shared" si="715"/>
        <v>0</v>
      </c>
      <c r="AE1468" s="903">
        <f t="shared" si="711"/>
        <v>0</v>
      </c>
      <c r="AF1468" s="1080">
        <f t="shared" si="712"/>
        <v>-4197280.83</v>
      </c>
      <c r="AG1468" s="1081">
        <f t="shared" ref="AG1468" si="737">SUM(AD1468:AF1468)</f>
        <v>-4197280.83</v>
      </c>
      <c r="AH1468" s="1079">
        <f t="shared" si="698"/>
        <v>0</v>
      </c>
      <c r="AI1468" s="901">
        <f t="shared" si="717"/>
        <v>0</v>
      </c>
      <c r="AJ1468" s="899">
        <f t="shared" si="717"/>
        <v>0</v>
      </c>
      <c r="AK1468" s="899">
        <f t="shared" si="717"/>
        <v>0</v>
      </c>
      <c r="AL1468" s="1080">
        <f t="shared" si="705"/>
        <v>-675062.68708333338</v>
      </c>
      <c r="AM1468" s="1079">
        <f t="shared" si="706"/>
        <v>0</v>
      </c>
      <c r="AN1468" s="899">
        <f t="shared" si="708"/>
        <v>0</v>
      </c>
      <c r="AO1468" s="899">
        <f t="shared" si="709"/>
        <v>0</v>
      </c>
      <c r="AP1468" s="899">
        <f t="shared" si="710"/>
        <v>-675062.68708333338</v>
      </c>
      <c r="AQ1468" s="1081">
        <f t="shared" ref="AQ1468" si="738">SUM(AN1468:AP1468)</f>
        <v>-675062.68708333338</v>
      </c>
      <c r="AR1468" s="1079">
        <f t="shared" si="702"/>
        <v>0</v>
      </c>
      <c r="AS1468" s="153"/>
      <c r="AT1468" s="1082"/>
      <c r="AU1468" s="1126"/>
      <c r="AV1468" s="1083" t="str">
        <f t="shared" si="707"/>
        <v>CA</v>
      </c>
      <c r="AW1468" s="1083" t="str">
        <f t="shared" si="707"/>
        <v>CL</v>
      </c>
      <c r="AX1468" s="1083" t="str">
        <f t="shared" si="707"/>
        <v>AIC</v>
      </c>
      <c r="AY1468" s="1083" t="str">
        <f t="shared" si="699"/>
        <v>ERB</v>
      </c>
      <c r="AZ1468" s="1083" t="str">
        <f t="shared" si="699"/>
        <v>GRB</v>
      </c>
      <c r="BA1468" s="1083" t="str">
        <f t="shared" si="699"/>
        <v>Non-Op</v>
      </c>
      <c r="BC1468" s="623"/>
      <c r="BD1468" s="623"/>
      <c r="BF1468" s="623"/>
      <c r="BG1468" s="623"/>
      <c r="BH1468" s="623"/>
      <c r="BI1468" s="623"/>
      <c r="BJ1468" s="623"/>
      <c r="BK1468" s="623"/>
      <c r="BL1468" s="623"/>
      <c r="BN1468" s="634"/>
    </row>
    <row r="1469" spans="1:66" s="638" customFormat="1" ht="12" customHeight="1">
      <c r="A1469" s="651" t="s">
        <v>2918</v>
      </c>
      <c r="B1469" s="660" t="s">
        <v>2918</v>
      </c>
      <c r="C1469" s="639" t="s">
        <v>3028</v>
      </c>
      <c r="D1469" s="640" t="s">
        <v>1384</v>
      </c>
      <c r="E1469" s="640"/>
      <c r="F1469" s="653">
        <v>43800</v>
      </c>
      <c r="G1469" s="640"/>
      <c r="H1469" s="1172">
        <v>-1396.63</v>
      </c>
      <c r="I1469" s="1172">
        <v>-2092.71</v>
      </c>
      <c r="J1469" s="1172">
        <v>-3058.78</v>
      </c>
      <c r="K1469" s="1172">
        <v>-4204.6899999999996</v>
      </c>
      <c r="L1469" s="1172">
        <v>-5502.85</v>
      </c>
      <c r="M1469" s="1172">
        <v>-6780.87</v>
      </c>
      <c r="N1469" s="1172">
        <v>-8416.82</v>
      </c>
      <c r="O1469" s="1172">
        <v>-10022</v>
      </c>
      <c r="P1469" s="1172">
        <v>-11632.51</v>
      </c>
      <c r="Q1469" s="1172">
        <v>-13355.74</v>
      </c>
      <c r="R1469" s="1172">
        <v>-15053.05</v>
      </c>
      <c r="S1469" s="1172">
        <v>-16804.53</v>
      </c>
      <c r="T1469" s="1172">
        <v>-18647.939999999999</v>
      </c>
      <c r="U1469" s="606"/>
      <c r="V1469" s="606">
        <f t="shared" si="720"/>
        <v>-8912.2362499999999</v>
      </c>
      <c r="W1469" s="1088"/>
      <c r="X1469" s="1089"/>
      <c r="Y1469" s="591">
        <f t="shared" si="719"/>
        <v>0</v>
      </c>
      <c r="Z1469" s="899">
        <f t="shared" si="719"/>
        <v>0</v>
      </c>
      <c r="AA1469" s="899">
        <f t="shared" si="719"/>
        <v>0</v>
      </c>
      <c r="AB1469" s="1080">
        <f t="shared" si="703"/>
        <v>-18647.939999999999</v>
      </c>
      <c r="AC1469" s="1079">
        <f t="shared" si="704"/>
        <v>0</v>
      </c>
      <c r="AD1469" s="899">
        <f t="shared" si="715"/>
        <v>0</v>
      </c>
      <c r="AE1469" s="903">
        <f t="shared" si="711"/>
        <v>0</v>
      </c>
      <c r="AF1469" s="1080">
        <f t="shared" si="712"/>
        <v>-18647.939999999999</v>
      </c>
      <c r="AG1469" s="1081">
        <f t="shared" si="718"/>
        <v>-18647.939999999999</v>
      </c>
      <c r="AH1469" s="1079">
        <f t="shared" si="698"/>
        <v>0</v>
      </c>
      <c r="AI1469" s="901">
        <f t="shared" si="717"/>
        <v>0</v>
      </c>
      <c r="AJ1469" s="899">
        <f t="shared" si="717"/>
        <v>0</v>
      </c>
      <c r="AK1469" s="899">
        <f t="shared" si="717"/>
        <v>0</v>
      </c>
      <c r="AL1469" s="1080">
        <f t="shared" si="705"/>
        <v>-8912.2362499999999</v>
      </c>
      <c r="AM1469" s="1079">
        <f t="shared" si="706"/>
        <v>0</v>
      </c>
      <c r="AN1469" s="899">
        <f t="shared" si="708"/>
        <v>0</v>
      </c>
      <c r="AO1469" s="899">
        <f t="shared" si="709"/>
        <v>0</v>
      </c>
      <c r="AP1469" s="899">
        <f t="shared" si="710"/>
        <v>-8912.2362499999999</v>
      </c>
      <c r="AQ1469" s="1081">
        <f t="shared" si="734"/>
        <v>-8912.2362499999999</v>
      </c>
      <c r="AR1469" s="1079">
        <f t="shared" si="702"/>
        <v>0</v>
      </c>
      <c r="AS1469" s="153"/>
      <c r="AT1469" s="1082"/>
      <c r="AU1469" s="1126"/>
      <c r="AV1469" s="1083" t="str">
        <f t="shared" si="707"/>
        <v>CA</v>
      </c>
      <c r="AW1469" s="1083" t="str">
        <f t="shared" si="707"/>
        <v>CL</v>
      </c>
      <c r="AX1469" s="1083" t="str">
        <f t="shared" si="707"/>
        <v>AIC</v>
      </c>
      <c r="AY1469" s="1083" t="str">
        <f t="shared" si="699"/>
        <v>ERB</v>
      </c>
      <c r="AZ1469" s="1083" t="str">
        <f t="shared" si="699"/>
        <v>GRB</v>
      </c>
      <c r="BA1469" s="1083" t="str">
        <f t="shared" si="699"/>
        <v>Non-Op</v>
      </c>
      <c r="BC1469" s="623"/>
      <c r="BD1469" s="623"/>
      <c r="BF1469" s="623"/>
      <c r="BG1469" s="623"/>
      <c r="BH1469" s="623"/>
      <c r="BI1469" s="623"/>
      <c r="BJ1469" s="623"/>
      <c r="BK1469" s="623"/>
      <c r="BL1469" s="623"/>
      <c r="BN1469" s="634"/>
    </row>
    <row r="1470" spans="1:66" s="638" customFormat="1" ht="12" customHeight="1">
      <c r="A1470" s="643" t="s">
        <v>3263</v>
      </c>
      <c r="B1470" s="644" t="s">
        <v>3263</v>
      </c>
      <c r="C1470" s="634" t="s">
        <v>3264</v>
      </c>
      <c r="D1470" s="635" t="s">
        <v>1384</v>
      </c>
      <c r="E1470" s="635"/>
      <c r="F1470" s="683">
        <v>44105</v>
      </c>
      <c r="G1470" s="635"/>
      <c r="H1470" s="1168"/>
      <c r="I1470" s="1168"/>
      <c r="J1470" s="1168"/>
      <c r="K1470" s="1168"/>
      <c r="L1470" s="1168"/>
      <c r="M1470" s="1168"/>
      <c r="N1470" s="1168"/>
      <c r="O1470" s="1168"/>
      <c r="P1470" s="1168"/>
      <c r="Q1470" s="1168"/>
      <c r="R1470" s="1168">
        <v>-51761</v>
      </c>
      <c r="S1470" s="1168">
        <v>-240449</v>
      </c>
      <c r="T1470" s="1168">
        <v>-360222</v>
      </c>
      <c r="U1470" s="567"/>
      <c r="V1470" s="606">
        <f t="shared" si="720"/>
        <v>-39360.083333333336</v>
      </c>
      <c r="W1470" s="1088"/>
      <c r="X1470" s="1089"/>
      <c r="Y1470" s="591">
        <f t="shared" si="719"/>
        <v>0</v>
      </c>
      <c r="Z1470" s="899">
        <f t="shared" si="719"/>
        <v>0</v>
      </c>
      <c r="AA1470" s="899">
        <f t="shared" si="719"/>
        <v>0</v>
      </c>
      <c r="AB1470" s="1080">
        <f t="shared" ref="AB1470:AB1471" si="739">T1470-SUM(Y1470:AA1470)</f>
        <v>-360222</v>
      </c>
      <c r="AC1470" s="1079">
        <f t="shared" ref="AC1470:AC1471" si="740">T1470-SUM(Y1470:AA1470)-AB1470</f>
        <v>0</v>
      </c>
      <c r="AD1470" s="899">
        <f t="shared" si="715"/>
        <v>0</v>
      </c>
      <c r="AE1470" s="903">
        <f t="shared" si="711"/>
        <v>0</v>
      </c>
      <c r="AF1470" s="1080">
        <f t="shared" si="712"/>
        <v>-360222</v>
      </c>
      <c r="AG1470" s="1081">
        <f t="shared" ref="AG1470:AG1471" si="741">SUM(AD1470:AF1470)</f>
        <v>-360222</v>
      </c>
      <c r="AH1470" s="1079">
        <f t="shared" ref="AH1470:AH1533" si="742">AG1470-AB1470</f>
        <v>0</v>
      </c>
      <c r="AI1470" s="901">
        <f t="shared" si="717"/>
        <v>0</v>
      </c>
      <c r="AJ1470" s="899">
        <f t="shared" si="717"/>
        <v>0</v>
      </c>
      <c r="AK1470" s="899">
        <f t="shared" si="717"/>
        <v>0</v>
      </c>
      <c r="AL1470" s="1080">
        <f t="shared" si="705"/>
        <v>-39360.083333333336</v>
      </c>
      <c r="AM1470" s="1079">
        <f t="shared" si="706"/>
        <v>0</v>
      </c>
      <c r="AN1470" s="899">
        <f t="shared" si="708"/>
        <v>0</v>
      </c>
      <c r="AO1470" s="899">
        <f t="shared" si="709"/>
        <v>0</v>
      </c>
      <c r="AP1470" s="899">
        <f t="shared" si="710"/>
        <v>-39360.083333333336</v>
      </c>
      <c r="AQ1470" s="1081">
        <f t="shared" ref="AQ1470:AQ1471" si="743">SUM(AN1470:AP1470)</f>
        <v>-39360.083333333336</v>
      </c>
      <c r="AR1470" s="1079">
        <f t="shared" si="702"/>
        <v>0</v>
      </c>
      <c r="AS1470" s="153"/>
      <c r="AT1470" s="1082"/>
      <c r="AU1470" s="1126"/>
      <c r="AV1470" s="1083" t="str">
        <f t="shared" si="707"/>
        <v>CA</v>
      </c>
      <c r="AW1470" s="1083" t="str">
        <f t="shared" si="707"/>
        <v>CL</v>
      </c>
      <c r="AX1470" s="1083" t="str">
        <f t="shared" si="707"/>
        <v>AIC</v>
      </c>
      <c r="AY1470" s="1083" t="str">
        <f t="shared" si="699"/>
        <v>ERB</v>
      </c>
      <c r="AZ1470" s="1083" t="str">
        <f t="shared" si="699"/>
        <v>GRB</v>
      </c>
      <c r="BA1470" s="1083" t="str">
        <f t="shared" si="699"/>
        <v>Non-Op</v>
      </c>
      <c r="BC1470" s="623"/>
      <c r="BD1470" s="623"/>
      <c r="BF1470" s="623"/>
      <c r="BG1470" s="623"/>
      <c r="BH1470" s="623"/>
      <c r="BI1470" s="623"/>
      <c r="BJ1470" s="623"/>
      <c r="BK1470" s="623"/>
      <c r="BL1470" s="623"/>
      <c r="BN1470" s="634"/>
    </row>
    <row r="1471" spans="1:66" s="638" customFormat="1" ht="12" customHeight="1">
      <c r="A1471" s="643" t="s">
        <v>3265</v>
      </c>
      <c r="B1471" s="644" t="s">
        <v>3265</v>
      </c>
      <c r="C1471" s="634" t="s">
        <v>3266</v>
      </c>
      <c r="D1471" s="635" t="s">
        <v>1384</v>
      </c>
      <c r="E1471" s="635"/>
      <c r="F1471" s="683">
        <v>44105</v>
      </c>
      <c r="G1471" s="635"/>
      <c r="H1471" s="1168"/>
      <c r="I1471" s="1168"/>
      <c r="J1471" s="1168"/>
      <c r="K1471" s="1168"/>
      <c r="L1471" s="1168"/>
      <c r="M1471" s="1168"/>
      <c r="N1471" s="1168"/>
      <c r="O1471" s="1168"/>
      <c r="P1471" s="1168"/>
      <c r="Q1471" s="1168"/>
      <c r="R1471" s="1168">
        <v>-18543.060000000001</v>
      </c>
      <c r="S1471" s="1168">
        <v>-52356.87</v>
      </c>
      <c r="T1471" s="1168">
        <v>-86170.68</v>
      </c>
      <c r="U1471" s="567"/>
      <c r="V1471" s="606">
        <f t="shared" si="720"/>
        <v>-9498.7725000000009</v>
      </c>
      <c r="W1471" s="1088"/>
      <c r="X1471" s="1089"/>
      <c r="Y1471" s="591">
        <f t="shared" si="719"/>
        <v>0</v>
      </c>
      <c r="Z1471" s="899">
        <f t="shared" si="719"/>
        <v>0</v>
      </c>
      <c r="AA1471" s="899">
        <f t="shared" si="719"/>
        <v>0</v>
      </c>
      <c r="AB1471" s="1080">
        <f t="shared" si="739"/>
        <v>-86170.68</v>
      </c>
      <c r="AC1471" s="1079">
        <f t="shared" si="740"/>
        <v>0</v>
      </c>
      <c r="AD1471" s="899">
        <f t="shared" si="715"/>
        <v>0</v>
      </c>
      <c r="AE1471" s="903">
        <f t="shared" si="711"/>
        <v>0</v>
      </c>
      <c r="AF1471" s="1080">
        <f t="shared" si="712"/>
        <v>-86170.68</v>
      </c>
      <c r="AG1471" s="1081">
        <f t="shared" si="741"/>
        <v>-86170.68</v>
      </c>
      <c r="AH1471" s="1079">
        <f t="shared" si="742"/>
        <v>0</v>
      </c>
      <c r="AI1471" s="901">
        <f t="shared" si="717"/>
        <v>0</v>
      </c>
      <c r="AJ1471" s="899">
        <f t="shared" si="717"/>
        <v>0</v>
      </c>
      <c r="AK1471" s="899">
        <f t="shared" si="717"/>
        <v>0</v>
      </c>
      <c r="AL1471" s="1080">
        <f t="shared" si="705"/>
        <v>-9498.7725000000009</v>
      </c>
      <c r="AM1471" s="1079">
        <f t="shared" si="706"/>
        <v>0</v>
      </c>
      <c r="AN1471" s="899">
        <f t="shared" si="708"/>
        <v>0</v>
      </c>
      <c r="AO1471" s="899">
        <f t="shared" si="709"/>
        <v>0</v>
      </c>
      <c r="AP1471" s="899">
        <f t="shared" si="710"/>
        <v>-9498.7725000000009</v>
      </c>
      <c r="AQ1471" s="1081">
        <f t="shared" si="743"/>
        <v>-9498.7725000000009</v>
      </c>
      <c r="AR1471" s="1079">
        <f t="shared" si="702"/>
        <v>0</v>
      </c>
      <c r="AS1471" s="153"/>
      <c r="AT1471" s="1082"/>
      <c r="AU1471" s="1126"/>
      <c r="AV1471" s="1083" t="str">
        <f t="shared" si="707"/>
        <v>CA</v>
      </c>
      <c r="AW1471" s="1083" t="str">
        <f t="shared" si="707"/>
        <v>CL</v>
      </c>
      <c r="AX1471" s="1083" t="str">
        <f t="shared" si="707"/>
        <v>AIC</v>
      </c>
      <c r="AY1471" s="1083" t="str">
        <f t="shared" si="699"/>
        <v>ERB</v>
      </c>
      <c r="AZ1471" s="1083" t="str">
        <f t="shared" si="699"/>
        <v>GRB</v>
      </c>
      <c r="BA1471" s="1083" t="str">
        <f t="shared" si="699"/>
        <v>Non-Op</v>
      </c>
      <c r="BC1471" s="623"/>
      <c r="BD1471" s="623"/>
      <c r="BF1471" s="623"/>
      <c r="BG1471" s="623"/>
      <c r="BH1471" s="623"/>
      <c r="BI1471" s="623"/>
      <c r="BJ1471" s="623"/>
      <c r="BK1471" s="623"/>
      <c r="BL1471" s="623"/>
      <c r="BN1471" s="634"/>
    </row>
    <row r="1472" spans="1:66" s="638" customFormat="1" ht="12" customHeight="1">
      <c r="A1472" s="643">
        <v>25301203</v>
      </c>
      <c r="B1472" s="644" t="s">
        <v>4638</v>
      </c>
      <c r="C1472" s="634" t="s">
        <v>2622</v>
      </c>
      <c r="D1472" s="635" t="s">
        <v>3097</v>
      </c>
      <c r="E1472" s="635"/>
      <c r="F1472" s="634"/>
      <c r="G1472" s="635"/>
      <c r="H1472" s="1172">
        <v>0</v>
      </c>
      <c r="I1472" s="1172">
        <v>0</v>
      </c>
      <c r="J1472" s="1172">
        <v>0</v>
      </c>
      <c r="K1472" s="1172">
        <v>0</v>
      </c>
      <c r="L1472" s="1172">
        <v>0</v>
      </c>
      <c r="M1472" s="1172">
        <v>0</v>
      </c>
      <c r="N1472" s="1172">
        <v>0</v>
      </c>
      <c r="O1472" s="1172">
        <v>0</v>
      </c>
      <c r="P1472" s="1172">
        <v>0</v>
      </c>
      <c r="Q1472" s="1172">
        <v>0</v>
      </c>
      <c r="R1472" s="1172">
        <v>0</v>
      </c>
      <c r="S1472" s="1172">
        <v>0</v>
      </c>
      <c r="T1472" s="1172">
        <v>0</v>
      </c>
      <c r="U1472" s="567"/>
      <c r="V1472" s="567">
        <f t="shared" si="720"/>
        <v>0</v>
      </c>
      <c r="W1472" s="1084">
        <v>5</v>
      </c>
      <c r="X1472" s="1085" t="s">
        <v>1401</v>
      </c>
      <c r="Y1472" s="591">
        <f t="shared" si="719"/>
        <v>0</v>
      </c>
      <c r="Z1472" s="899">
        <f t="shared" si="719"/>
        <v>0</v>
      </c>
      <c r="AA1472" s="899">
        <f t="shared" si="719"/>
        <v>0</v>
      </c>
      <c r="AB1472" s="1080">
        <f t="shared" si="703"/>
        <v>0</v>
      </c>
      <c r="AC1472" s="1079">
        <f t="shared" si="704"/>
        <v>0</v>
      </c>
      <c r="AD1472" s="899">
        <f t="shared" si="715"/>
        <v>0</v>
      </c>
      <c r="AE1472" s="903">
        <f t="shared" si="711"/>
        <v>0</v>
      </c>
      <c r="AF1472" s="1080">
        <f t="shared" si="712"/>
        <v>0</v>
      </c>
      <c r="AG1472" s="1081">
        <f t="shared" si="718"/>
        <v>0</v>
      </c>
      <c r="AH1472" s="1079">
        <f t="shared" si="742"/>
        <v>0</v>
      </c>
      <c r="AI1472" s="901">
        <f t="shared" si="717"/>
        <v>0</v>
      </c>
      <c r="AJ1472" s="899">
        <f t="shared" si="717"/>
        <v>0</v>
      </c>
      <c r="AK1472" s="899">
        <f t="shared" si="717"/>
        <v>0</v>
      </c>
      <c r="AL1472" s="1080">
        <f t="shared" si="705"/>
        <v>0</v>
      </c>
      <c r="AM1472" s="1079">
        <f t="shared" si="706"/>
        <v>0</v>
      </c>
      <c r="AN1472" s="899">
        <f t="shared" si="708"/>
        <v>0</v>
      </c>
      <c r="AO1472" s="899">
        <f t="shared" si="709"/>
        <v>0</v>
      </c>
      <c r="AP1472" s="899">
        <f t="shared" si="710"/>
        <v>0</v>
      </c>
      <c r="AQ1472" s="1081">
        <f t="shared" si="701"/>
        <v>0</v>
      </c>
      <c r="AR1472" s="1079">
        <f t="shared" si="702"/>
        <v>0</v>
      </c>
      <c r="AS1472" s="153"/>
      <c r="AT1472" s="1082"/>
      <c r="AU1472" s="1126"/>
      <c r="AV1472" s="1083" t="str">
        <f t="shared" si="707"/>
        <v>CA</v>
      </c>
      <c r="AW1472" s="1083" t="str">
        <f t="shared" si="707"/>
        <v>CL</v>
      </c>
      <c r="AX1472" s="1083" t="str">
        <f t="shared" si="707"/>
        <v>AIC</v>
      </c>
      <c r="AY1472" s="1083" t="str">
        <f t="shared" ref="AY1472:BA1487" si="744">IF(VALUE(AD1472),AY$7,IF(ISBLANK(AD1472),"",AY$7))</f>
        <v>ERB</v>
      </c>
      <c r="AZ1472" s="1083" t="str">
        <f t="shared" si="744"/>
        <v>GRB</v>
      </c>
      <c r="BA1472" s="1083" t="str">
        <f t="shared" si="744"/>
        <v>Non-Op</v>
      </c>
      <c r="BC1472" s="623"/>
      <c r="BD1472" s="623"/>
      <c r="BF1472" s="623"/>
      <c r="BG1472" s="623"/>
      <c r="BH1472" s="623"/>
      <c r="BI1472" s="623"/>
      <c r="BJ1472" s="623"/>
      <c r="BK1472" s="623"/>
      <c r="BL1472" s="623"/>
      <c r="BN1472" s="634"/>
    </row>
    <row r="1473" spans="1:66" s="638" customFormat="1" ht="12" customHeight="1">
      <c r="A1473" s="655">
        <v>25301213</v>
      </c>
      <c r="B1473" s="652" t="s">
        <v>4639</v>
      </c>
      <c r="C1473" s="639" t="s">
        <v>2623</v>
      </c>
      <c r="D1473" s="656" t="s">
        <v>3097</v>
      </c>
      <c r="E1473" s="656"/>
      <c r="F1473" s="639"/>
      <c r="G1473" s="656"/>
      <c r="H1473" s="1172">
        <v>-378140.02</v>
      </c>
      <c r="I1473" s="1172">
        <v>-370094.48</v>
      </c>
      <c r="J1473" s="1172">
        <v>-362048.94</v>
      </c>
      <c r="K1473" s="1172">
        <v>-354003.4</v>
      </c>
      <c r="L1473" s="1172">
        <v>-345957.86</v>
      </c>
      <c r="M1473" s="1172">
        <v>-337912.32000000001</v>
      </c>
      <c r="N1473" s="1172">
        <v>-329866.78000000003</v>
      </c>
      <c r="O1473" s="1172">
        <v>-321821.24</v>
      </c>
      <c r="P1473" s="1172">
        <v>-313775.7</v>
      </c>
      <c r="Q1473" s="1172">
        <v>-305730.15999999997</v>
      </c>
      <c r="R1473" s="1172">
        <v>-297684.62</v>
      </c>
      <c r="S1473" s="1172">
        <v>-289639.08</v>
      </c>
      <c r="T1473" s="1172">
        <v>-281593.53999999998</v>
      </c>
      <c r="U1473" s="607"/>
      <c r="V1473" s="567">
        <f t="shared" si="720"/>
        <v>-329866.78000000003</v>
      </c>
      <c r="W1473" s="1084" t="s">
        <v>265</v>
      </c>
      <c r="X1473" s="1085" t="s">
        <v>1401</v>
      </c>
      <c r="Y1473" s="591">
        <f t="shared" si="719"/>
        <v>0</v>
      </c>
      <c r="Z1473" s="899">
        <f t="shared" si="719"/>
        <v>0</v>
      </c>
      <c r="AA1473" s="899">
        <f t="shared" si="719"/>
        <v>0</v>
      </c>
      <c r="AB1473" s="1080">
        <f t="shared" si="703"/>
        <v>-281593.53999999998</v>
      </c>
      <c r="AC1473" s="1079">
        <f t="shared" si="704"/>
        <v>0</v>
      </c>
      <c r="AD1473" s="899">
        <f t="shared" si="715"/>
        <v>-186555.72024999998</v>
      </c>
      <c r="AE1473" s="903">
        <f t="shared" si="711"/>
        <v>-95037.819749999995</v>
      </c>
      <c r="AF1473" s="1080">
        <f t="shared" si="712"/>
        <v>0</v>
      </c>
      <c r="AG1473" s="1081">
        <f t="shared" si="718"/>
        <v>-281593.53999999998</v>
      </c>
      <c r="AH1473" s="1079">
        <f t="shared" si="742"/>
        <v>0</v>
      </c>
      <c r="AI1473" s="901">
        <f t="shared" ref="AI1473:AK1496" si="745">IF($D1473=AI$5,$V1473,0)</f>
        <v>0</v>
      </c>
      <c r="AJ1473" s="899">
        <f t="shared" si="745"/>
        <v>0</v>
      </c>
      <c r="AK1473" s="899">
        <f t="shared" si="745"/>
        <v>0</v>
      </c>
      <c r="AL1473" s="1080">
        <f t="shared" si="705"/>
        <v>-329866.78000000003</v>
      </c>
      <c r="AM1473" s="1079">
        <f t="shared" si="706"/>
        <v>0</v>
      </c>
      <c r="AN1473" s="899">
        <f t="shared" si="708"/>
        <v>-218536.74175000002</v>
      </c>
      <c r="AO1473" s="899">
        <f t="shared" si="709"/>
        <v>-111330.03825000001</v>
      </c>
      <c r="AP1473" s="899">
        <f t="shared" si="710"/>
        <v>0</v>
      </c>
      <c r="AQ1473" s="1081">
        <f t="shared" si="701"/>
        <v>-329866.78000000003</v>
      </c>
      <c r="AR1473" s="1079">
        <f t="shared" si="702"/>
        <v>0</v>
      </c>
      <c r="AS1473" s="153"/>
      <c r="AT1473" s="1082"/>
      <c r="AU1473" s="1126"/>
      <c r="AV1473" s="1083" t="str">
        <f t="shared" si="707"/>
        <v>CA</v>
      </c>
      <c r="AW1473" s="1083" t="str">
        <f t="shared" si="707"/>
        <v>CL</v>
      </c>
      <c r="AX1473" s="1083" t="str">
        <f t="shared" si="707"/>
        <v>AIC</v>
      </c>
      <c r="AY1473" s="1083" t="str">
        <f t="shared" si="744"/>
        <v>ERB</v>
      </c>
      <c r="AZ1473" s="1083" t="str">
        <f t="shared" si="744"/>
        <v>GRB</v>
      </c>
      <c r="BA1473" s="1083" t="str">
        <f t="shared" si="744"/>
        <v>Non-Op</v>
      </c>
      <c r="BC1473" s="623"/>
      <c r="BD1473" s="623"/>
      <c r="BF1473" s="623"/>
      <c r="BG1473" s="623"/>
      <c r="BH1473" s="623"/>
      <c r="BI1473" s="623"/>
      <c r="BJ1473" s="623"/>
      <c r="BK1473" s="623"/>
      <c r="BL1473" s="623"/>
      <c r="BN1473" s="634"/>
    </row>
    <row r="1474" spans="1:66" s="638" customFormat="1" ht="12" customHeight="1">
      <c r="A1474" s="651" t="s">
        <v>3267</v>
      </c>
      <c r="B1474" s="660" t="s">
        <v>3267</v>
      </c>
      <c r="C1474" s="659" t="s">
        <v>3268</v>
      </c>
      <c r="D1474" s="640" t="s">
        <v>1384</v>
      </c>
      <c r="E1474" s="640"/>
      <c r="F1474" s="653">
        <v>44105</v>
      </c>
      <c r="G1474" s="640"/>
      <c r="H1474" s="1170"/>
      <c r="I1474" s="1170"/>
      <c r="J1474" s="1170"/>
      <c r="K1474" s="1170"/>
      <c r="L1474" s="1170"/>
      <c r="M1474" s="1170"/>
      <c r="N1474" s="1170"/>
      <c r="O1474" s="1170"/>
      <c r="P1474" s="1170"/>
      <c r="Q1474" s="1170"/>
      <c r="R1474" s="1170">
        <v>-13976.69</v>
      </c>
      <c r="S1474" s="1170">
        <v>-38735.39</v>
      </c>
      <c r="T1474" s="1170">
        <v>-62765.89</v>
      </c>
      <c r="U1474" s="606"/>
      <c r="V1474" s="607">
        <f t="shared" si="720"/>
        <v>-7007.9187499999998</v>
      </c>
      <c r="W1474" s="1092"/>
      <c r="X1474" s="1093"/>
      <c r="Y1474" s="591">
        <f t="shared" si="719"/>
        <v>0</v>
      </c>
      <c r="Z1474" s="899">
        <f t="shared" si="719"/>
        <v>0</v>
      </c>
      <c r="AA1474" s="899">
        <f t="shared" si="719"/>
        <v>0</v>
      </c>
      <c r="AB1474" s="1080">
        <f t="shared" ref="AB1474:AB1475" si="746">T1474-SUM(Y1474:AA1474)</f>
        <v>-62765.89</v>
      </c>
      <c r="AC1474" s="1079">
        <f t="shared" ref="AC1474:AC1475" si="747">T1474-SUM(Y1474:AA1474)-AB1474</f>
        <v>0</v>
      </c>
      <c r="AD1474" s="899">
        <f t="shared" si="715"/>
        <v>0</v>
      </c>
      <c r="AE1474" s="903">
        <f t="shared" si="711"/>
        <v>0</v>
      </c>
      <c r="AF1474" s="1080">
        <f t="shared" si="712"/>
        <v>-62765.89</v>
      </c>
      <c r="AG1474" s="1081">
        <f t="shared" ref="AG1474:AG1475" si="748">SUM(AD1474:AF1474)</f>
        <v>-62765.89</v>
      </c>
      <c r="AH1474" s="1079">
        <f t="shared" si="742"/>
        <v>0</v>
      </c>
      <c r="AI1474" s="901">
        <f t="shared" si="745"/>
        <v>0</v>
      </c>
      <c r="AJ1474" s="899">
        <f t="shared" si="745"/>
        <v>0</v>
      </c>
      <c r="AK1474" s="899">
        <f t="shared" si="745"/>
        <v>0</v>
      </c>
      <c r="AL1474" s="1080">
        <f t="shared" si="705"/>
        <v>-7007.9187499999998</v>
      </c>
      <c r="AM1474" s="1079">
        <f t="shared" si="706"/>
        <v>0</v>
      </c>
      <c r="AN1474" s="899">
        <f t="shared" si="708"/>
        <v>0</v>
      </c>
      <c r="AO1474" s="899">
        <f t="shared" si="709"/>
        <v>0</v>
      </c>
      <c r="AP1474" s="899">
        <f t="shared" si="710"/>
        <v>-7007.9187499999998</v>
      </c>
      <c r="AQ1474" s="1081">
        <f t="shared" ref="AQ1474:AQ1475" si="749">SUM(AN1474:AP1474)</f>
        <v>-7007.9187499999998</v>
      </c>
      <c r="AR1474" s="1079">
        <f t="shared" si="702"/>
        <v>0</v>
      </c>
      <c r="AS1474" s="153"/>
      <c r="AT1474" s="1082" t="s">
        <v>3055</v>
      </c>
      <c r="AU1474" s="1126"/>
      <c r="AV1474" s="1083" t="str">
        <f t="shared" si="707"/>
        <v>CA</v>
      </c>
      <c r="AW1474" s="1083" t="str">
        <f t="shared" si="707"/>
        <v>CL</v>
      </c>
      <c r="AX1474" s="1083" t="str">
        <f t="shared" si="707"/>
        <v>AIC</v>
      </c>
      <c r="AY1474" s="1083" t="str">
        <f t="shared" si="744"/>
        <v>ERB</v>
      </c>
      <c r="AZ1474" s="1083" t="str">
        <f t="shared" si="744"/>
        <v>GRB</v>
      </c>
      <c r="BA1474" s="1083" t="str">
        <f t="shared" si="744"/>
        <v>Non-Op</v>
      </c>
      <c r="BC1474" s="623"/>
      <c r="BD1474" s="623"/>
      <c r="BF1474" s="623"/>
      <c r="BG1474" s="623"/>
      <c r="BH1474" s="623"/>
      <c r="BI1474" s="623"/>
      <c r="BJ1474" s="623"/>
      <c r="BK1474" s="623"/>
      <c r="BL1474" s="623"/>
      <c r="BN1474" s="634"/>
    </row>
    <row r="1475" spans="1:66" s="638" customFormat="1" ht="12" customHeight="1">
      <c r="A1475" s="651" t="s">
        <v>3269</v>
      </c>
      <c r="B1475" s="660" t="s">
        <v>3269</v>
      </c>
      <c r="C1475" s="659" t="s">
        <v>3268</v>
      </c>
      <c r="D1475" s="656" t="s">
        <v>1384</v>
      </c>
      <c r="E1475" s="640"/>
      <c r="F1475" s="653">
        <v>44105</v>
      </c>
      <c r="G1475" s="640"/>
      <c r="H1475" s="1170"/>
      <c r="I1475" s="1170"/>
      <c r="J1475" s="1170"/>
      <c r="K1475" s="1170"/>
      <c r="L1475" s="1170"/>
      <c r="M1475" s="1170"/>
      <c r="N1475" s="1170"/>
      <c r="O1475" s="1170"/>
      <c r="P1475" s="1170"/>
      <c r="Q1475" s="1170"/>
      <c r="R1475" s="1170">
        <v>-4754.59</v>
      </c>
      <c r="S1475" s="1170">
        <v>-13424.72</v>
      </c>
      <c r="T1475" s="1170">
        <v>-22094.85</v>
      </c>
      <c r="U1475" s="606"/>
      <c r="V1475" s="607">
        <f t="shared" si="720"/>
        <v>-2435.5612499999997</v>
      </c>
      <c r="W1475" s="1092"/>
      <c r="X1475" s="1093"/>
      <c r="Y1475" s="591">
        <f t="shared" si="719"/>
        <v>0</v>
      </c>
      <c r="Z1475" s="899">
        <f t="shared" si="719"/>
        <v>0</v>
      </c>
      <c r="AA1475" s="899">
        <f t="shared" si="719"/>
        <v>0</v>
      </c>
      <c r="AB1475" s="1080">
        <f t="shared" si="746"/>
        <v>-22094.85</v>
      </c>
      <c r="AC1475" s="1079">
        <f t="shared" si="747"/>
        <v>0</v>
      </c>
      <c r="AD1475" s="899">
        <f t="shared" si="715"/>
        <v>0</v>
      </c>
      <c r="AE1475" s="903">
        <f t="shared" si="711"/>
        <v>0</v>
      </c>
      <c r="AF1475" s="1080">
        <f t="shared" si="712"/>
        <v>-22094.85</v>
      </c>
      <c r="AG1475" s="1081">
        <f t="shared" si="748"/>
        <v>-22094.85</v>
      </c>
      <c r="AH1475" s="1079">
        <f t="shared" si="742"/>
        <v>0</v>
      </c>
      <c r="AI1475" s="901">
        <f t="shared" si="745"/>
        <v>0</v>
      </c>
      <c r="AJ1475" s="899">
        <f t="shared" si="745"/>
        <v>0</v>
      </c>
      <c r="AK1475" s="899">
        <f t="shared" si="745"/>
        <v>0</v>
      </c>
      <c r="AL1475" s="1080">
        <f t="shared" si="705"/>
        <v>-2435.5612499999997</v>
      </c>
      <c r="AM1475" s="1079">
        <f t="shared" si="706"/>
        <v>0</v>
      </c>
      <c r="AN1475" s="899">
        <f t="shared" si="708"/>
        <v>0</v>
      </c>
      <c r="AO1475" s="899">
        <f t="shared" si="709"/>
        <v>0</v>
      </c>
      <c r="AP1475" s="899">
        <f t="shared" si="710"/>
        <v>-2435.5612499999997</v>
      </c>
      <c r="AQ1475" s="1081">
        <f t="shared" si="749"/>
        <v>-2435.5612499999997</v>
      </c>
      <c r="AR1475" s="1079">
        <f t="shared" si="702"/>
        <v>0</v>
      </c>
      <c r="AS1475" s="153"/>
      <c r="AT1475" s="1082" t="s">
        <v>2769</v>
      </c>
      <c r="AU1475" s="1126"/>
      <c r="AV1475" s="1083" t="str">
        <f t="shared" si="707"/>
        <v>CA</v>
      </c>
      <c r="AW1475" s="1083" t="str">
        <f t="shared" si="707"/>
        <v>CL</v>
      </c>
      <c r="AX1475" s="1083" t="str">
        <f t="shared" si="707"/>
        <v>AIC</v>
      </c>
      <c r="AY1475" s="1083" t="str">
        <f t="shared" si="744"/>
        <v>ERB</v>
      </c>
      <c r="AZ1475" s="1083" t="str">
        <f t="shared" si="744"/>
        <v>GRB</v>
      </c>
      <c r="BA1475" s="1083" t="str">
        <f t="shared" si="744"/>
        <v>Non-Op</v>
      </c>
      <c r="BC1475" s="623"/>
      <c r="BD1475" s="623"/>
      <c r="BF1475" s="623"/>
      <c r="BG1475" s="623"/>
      <c r="BH1475" s="623"/>
      <c r="BI1475" s="623"/>
      <c r="BJ1475" s="623"/>
      <c r="BK1475" s="623"/>
      <c r="BL1475" s="623"/>
      <c r="BN1475" s="634"/>
    </row>
    <row r="1476" spans="1:66" s="638" customFormat="1" ht="12" customHeight="1">
      <c r="A1476" s="651" t="s">
        <v>2919</v>
      </c>
      <c r="B1476" s="660" t="s">
        <v>2919</v>
      </c>
      <c r="C1476" s="659" t="s">
        <v>3029</v>
      </c>
      <c r="D1476" s="656" t="s">
        <v>1384</v>
      </c>
      <c r="E1476" s="640"/>
      <c r="F1476" s="653">
        <v>43466</v>
      </c>
      <c r="G1476" s="640"/>
      <c r="H1476" s="1170">
        <v>-174327368.38</v>
      </c>
      <c r="I1476" s="1170">
        <v>-163494940.38999999</v>
      </c>
      <c r="J1476" s="1170">
        <v>-161278704.03999999</v>
      </c>
      <c r="K1476" s="1170">
        <v>-170637634.84999999</v>
      </c>
      <c r="L1476" s="1170">
        <v>-158722749.46000001</v>
      </c>
      <c r="M1476" s="1170">
        <v>-157420799.59999999</v>
      </c>
      <c r="N1476" s="1170">
        <v>-170250140.62</v>
      </c>
      <c r="O1476" s="1170">
        <v>-154934100.97</v>
      </c>
      <c r="P1476" s="1170">
        <v>-165227160.38</v>
      </c>
      <c r="Q1476" s="1170">
        <v>-163452795.28</v>
      </c>
      <c r="R1476" s="1170">
        <v>-162910808.88999999</v>
      </c>
      <c r="S1476" s="1170">
        <v>-161633748.06999999</v>
      </c>
      <c r="T1476" s="1170">
        <v>-160979566.72999999</v>
      </c>
      <c r="U1476" s="606"/>
      <c r="V1476" s="606">
        <f t="shared" si="720"/>
        <v>-163134754.17541668</v>
      </c>
      <c r="W1476" s="1088"/>
      <c r="X1476" s="1089"/>
      <c r="Y1476" s="591">
        <f t="shared" si="719"/>
        <v>0</v>
      </c>
      <c r="Z1476" s="899">
        <f t="shared" si="719"/>
        <v>0</v>
      </c>
      <c r="AA1476" s="899">
        <f t="shared" si="719"/>
        <v>0</v>
      </c>
      <c r="AB1476" s="1080">
        <f t="shared" si="703"/>
        <v>-160979566.72999999</v>
      </c>
      <c r="AC1476" s="1079">
        <f t="shared" si="704"/>
        <v>0</v>
      </c>
      <c r="AD1476" s="899">
        <f t="shared" si="715"/>
        <v>0</v>
      </c>
      <c r="AE1476" s="903">
        <f t="shared" si="711"/>
        <v>0</v>
      </c>
      <c r="AF1476" s="1080">
        <f t="shared" si="712"/>
        <v>-160979566.72999999</v>
      </c>
      <c r="AG1476" s="1081">
        <f t="shared" si="718"/>
        <v>-160979566.72999999</v>
      </c>
      <c r="AH1476" s="1079">
        <f t="shared" si="742"/>
        <v>0</v>
      </c>
      <c r="AI1476" s="901">
        <f t="shared" si="745"/>
        <v>0</v>
      </c>
      <c r="AJ1476" s="899">
        <f t="shared" si="745"/>
        <v>0</v>
      </c>
      <c r="AK1476" s="899">
        <f t="shared" si="745"/>
        <v>0</v>
      </c>
      <c r="AL1476" s="1080">
        <f t="shared" si="705"/>
        <v>-163134754.17541668</v>
      </c>
      <c r="AM1476" s="1079">
        <f t="shared" si="706"/>
        <v>0</v>
      </c>
      <c r="AN1476" s="899">
        <f t="shared" si="708"/>
        <v>0</v>
      </c>
      <c r="AO1476" s="899">
        <f t="shared" si="709"/>
        <v>0</v>
      </c>
      <c r="AP1476" s="899">
        <f t="shared" si="710"/>
        <v>-163134754.17541668</v>
      </c>
      <c r="AQ1476" s="1081">
        <f t="shared" ref="AQ1476" si="750">SUM(AN1476:AP1476)</f>
        <v>-163134754.17541668</v>
      </c>
      <c r="AR1476" s="1079">
        <f t="shared" si="702"/>
        <v>0</v>
      </c>
      <c r="AS1476" s="153"/>
      <c r="AT1476" s="1082" t="s">
        <v>3056</v>
      </c>
      <c r="AU1476" s="1126"/>
      <c r="AV1476" s="1083" t="str">
        <f t="shared" si="707"/>
        <v>CA</v>
      </c>
      <c r="AW1476" s="1083" t="str">
        <f t="shared" si="707"/>
        <v>CL</v>
      </c>
      <c r="AX1476" s="1083" t="str">
        <f t="shared" si="707"/>
        <v>AIC</v>
      </c>
      <c r="AY1476" s="1083" t="str">
        <f t="shared" si="744"/>
        <v>ERB</v>
      </c>
      <c r="AZ1476" s="1083" t="str">
        <f t="shared" si="744"/>
        <v>GRB</v>
      </c>
      <c r="BA1476" s="1083" t="str">
        <f t="shared" si="744"/>
        <v>Non-Op</v>
      </c>
      <c r="BC1476" s="623"/>
      <c r="BD1476" s="623"/>
      <c r="BF1476" s="623"/>
      <c r="BG1476" s="623"/>
      <c r="BH1476" s="623"/>
      <c r="BI1476" s="623"/>
      <c r="BJ1476" s="623"/>
      <c r="BK1476" s="623"/>
      <c r="BL1476" s="623"/>
      <c r="BN1476" s="634"/>
    </row>
    <row r="1477" spans="1:66" s="638" customFormat="1" ht="12" customHeight="1">
      <c r="A1477" s="651" t="s">
        <v>2920</v>
      </c>
      <c r="B1477" s="660" t="s">
        <v>2920</v>
      </c>
      <c r="C1477" s="659" t="s">
        <v>3030</v>
      </c>
      <c r="D1477" s="656" t="s">
        <v>1384</v>
      </c>
      <c r="E1477" s="640"/>
      <c r="F1477" s="653">
        <v>43556</v>
      </c>
      <c r="G1477" s="640"/>
      <c r="H1477" s="1168">
        <v>-2300000</v>
      </c>
      <c r="I1477" s="1168">
        <v>-2300000</v>
      </c>
      <c r="J1477" s="1168">
        <v>-2300000</v>
      </c>
      <c r="K1477" s="1168">
        <v>-2300000</v>
      </c>
      <c r="L1477" s="1168">
        <v>-2300000</v>
      </c>
      <c r="M1477" s="1168">
        <v>-2300000</v>
      </c>
      <c r="N1477" s="1168">
        <v>-2300000</v>
      </c>
      <c r="O1477" s="1168">
        <v>-2300000</v>
      </c>
      <c r="P1477" s="1168">
        <v>-2300000</v>
      </c>
      <c r="Q1477" s="1168">
        <v>-2300000</v>
      </c>
      <c r="R1477" s="1168">
        <v>-2300000</v>
      </c>
      <c r="S1477" s="1168">
        <v>-2300000</v>
      </c>
      <c r="T1477" s="1168">
        <v>-2300000</v>
      </c>
      <c r="U1477" s="606"/>
      <c r="V1477" s="606">
        <f t="shared" si="720"/>
        <v>-2300000</v>
      </c>
      <c r="W1477" s="1088"/>
      <c r="X1477" s="1089"/>
      <c r="Y1477" s="591">
        <f t="shared" si="719"/>
        <v>0</v>
      </c>
      <c r="Z1477" s="899">
        <f t="shared" si="719"/>
        <v>0</v>
      </c>
      <c r="AA1477" s="899">
        <f t="shared" si="719"/>
        <v>0</v>
      </c>
      <c r="AB1477" s="1080">
        <f t="shared" si="703"/>
        <v>-2300000</v>
      </c>
      <c r="AC1477" s="1079">
        <f t="shared" si="704"/>
        <v>0</v>
      </c>
      <c r="AD1477" s="899">
        <f t="shared" si="715"/>
        <v>0</v>
      </c>
      <c r="AE1477" s="903">
        <f t="shared" si="711"/>
        <v>0</v>
      </c>
      <c r="AF1477" s="1080">
        <f t="shared" si="712"/>
        <v>-2300000</v>
      </c>
      <c r="AG1477" s="1081">
        <f t="shared" si="718"/>
        <v>-2300000</v>
      </c>
      <c r="AH1477" s="1079">
        <f t="shared" si="742"/>
        <v>0</v>
      </c>
      <c r="AI1477" s="901">
        <f t="shared" si="745"/>
        <v>0</v>
      </c>
      <c r="AJ1477" s="899">
        <f t="shared" si="745"/>
        <v>0</v>
      </c>
      <c r="AK1477" s="899">
        <f t="shared" si="745"/>
        <v>0</v>
      </c>
      <c r="AL1477" s="1080">
        <f t="shared" si="705"/>
        <v>-2300000</v>
      </c>
      <c r="AM1477" s="1079">
        <f t="shared" si="706"/>
        <v>0</v>
      </c>
      <c r="AN1477" s="899">
        <f t="shared" si="708"/>
        <v>0</v>
      </c>
      <c r="AO1477" s="899">
        <f t="shared" si="709"/>
        <v>0</v>
      </c>
      <c r="AP1477" s="899">
        <f t="shared" si="710"/>
        <v>-2300000</v>
      </c>
      <c r="AQ1477" s="1081">
        <f t="shared" si="701"/>
        <v>-2300000</v>
      </c>
      <c r="AR1477" s="1079">
        <f t="shared" si="702"/>
        <v>0</v>
      </c>
      <c r="AS1477" s="153"/>
      <c r="AT1477" s="1082"/>
      <c r="AU1477" s="1126"/>
      <c r="AV1477" s="1083" t="str">
        <f t="shared" si="707"/>
        <v>CA</v>
      </c>
      <c r="AW1477" s="1083" t="str">
        <f t="shared" si="707"/>
        <v>CL</v>
      </c>
      <c r="AX1477" s="1083" t="str">
        <f t="shared" si="707"/>
        <v>AIC</v>
      </c>
      <c r="AY1477" s="1083" t="str">
        <f t="shared" si="744"/>
        <v>ERB</v>
      </c>
      <c r="AZ1477" s="1083" t="str">
        <f t="shared" si="744"/>
        <v>GRB</v>
      </c>
      <c r="BA1477" s="1083" t="str">
        <f t="shared" si="744"/>
        <v>Non-Op</v>
      </c>
      <c r="BC1477" s="623"/>
      <c r="BD1477" s="623"/>
      <c r="BF1477" s="623"/>
      <c r="BG1477" s="623"/>
      <c r="BH1477" s="623"/>
      <c r="BI1477" s="623"/>
      <c r="BJ1477" s="623"/>
      <c r="BK1477" s="623"/>
      <c r="BL1477" s="623"/>
      <c r="BN1477" s="634"/>
    </row>
    <row r="1478" spans="1:66" s="638" customFormat="1" ht="12" customHeight="1">
      <c r="A1478" s="645" t="s">
        <v>2921</v>
      </c>
      <c r="B1478" s="646" t="s">
        <v>2921</v>
      </c>
      <c r="C1478" s="647" t="s">
        <v>3031</v>
      </c>
      <c r="D1478" s="648" t="s">
        <v>3099</v>
      </c>
      <c r="E1478" s="648"/>
      <c r="F1478" s="654">
        <v>43739</v>
      </c>
      <c r="G1478" s="648"/>
      <c r="H1478" s="1168">
        <v>0</v>
      </c>
      <c r="I1478" s="1168">
        <v>0</v>
      </c>
      <c r="J1478" s="1168">
        <v>0</v>
      </c>
      <c r="K1478" s="1168">
        <v>0</v>
      </c>
      <c r="L1478" s="1168">
        <v>0</v>
      </c>
      <c r="M1478" s="1168">
        <v>0</v>
      </c>
      <c r="N1478" s="1168">
        <v>0</v>
      </c>
      <c r="O1478" s="1168">
        <v>0</v>
      </c>
      <c r="P1478" s="1168">
        <v>0</v>
      </c>
      <c r="Q1478" s="1168">
        <v>0</v>
      </c>
      <c r="R1478" s="1168">
        <v>0</v>
      </c>
      <c r="S1478" s="1168">
        <v>0</v>
      </c>
      <c r="T1478" s="1168">
        <v>0</v>
      </c>
      <c r="U1478" s="569"/>
      <c r="V1478" s="606">
        <f t="shared" si="720"/>
        <v>0</v>
      </c>
      <c r="W1478" s="1088"/>
      <c r="X1478" s="1089"/>
      <c r="Y1478" s="591">
        <f t="shared" si="719"/>
        <v>0</v>
      </c>
      <c r="Z1478" s="899">
        <f t="shared" si="719"/>
        <v>0</v>
      </c>
      <c r="AA1478" s="899">
        <f t="shared" si="719"/>
        <v>0</v>
      </c>
      <c r="AB1478" s="1080">
        <f t="shared" si="703"/>
        <v>0</v>
      </c>
      <c r="AC1478" s="1079">
        <f t="shared" si="704"/>
        <v>0</v>
      </c>
      <c r="AD1478" s="899">
        <f t="shared" si="715"/>
        <v>0</v>
      </c>
      <c r="AE1478" s="903">
        <f t="shared" si="711"/>
        <v>0</v>
      </c>
      <c r="AF1478" s="1080">
        <f t="shared" si="712"/>
        <v>0</v>
      </c>
      <c r="AG1478" s="1081">
        <f t="shared" si="718"/>
        <v>0</v>
      </c>
      <c r="AH1478" s="1079">
        <f t="shared" si="742"/>
        <v>0</v>
      </c>
      <c r="AI1478" s="901">
        <f t="shared" si="745"/>
        <v>0</v>
      </c>
      <c r="AJ1478" s="899">
        <f t="shared" si="745"/>
        <v>0</v>
      </c>
      <c r="AK1478" s="899">
        <f t="shared" si="745"/>
        <v>0</v>
      </c>
      <c r="AL1478" s="1080">
        <f t="shared" si="705"/>
        <v>0</v>
      </c>
      <c r="AM1478" s="1079">
        <f t="shared" si="706"/>
        <v>0</v>
      </c>
      <c r="AN1478" s="899">
        <f t="shared" si="708"/>
        <v>0</v>
      </c>
      <c r="AO1478" s="899">
        <f t="shared" si="709"/>
        <v>0</v>
      </c>
      <c r="AP1478" s="899">
        <f t="shared" si="710"/>
        <v>0</v>
      </c>
      <c r="AQ1478" s="1081">
        <f t="shared" si="701"/>
        <v>0</v>
      </c>
      <c r="AR1478" s="1079">
        <f t="shared" si="702"/>
        <v>0</v>
      </c>
      <c r="AS1478" s="153"/>
      <c r="AT1478" s="1082"/>
      <c r="AU1478" s="1126"/>
      <c r="AV1478" s="1083" t="str">
        <f t="shared" si="707"/>
        <v>CA</v>
      </c>
      <c r="AW1478" s="1083" t="str">
        <f t="shared" si="707"/>
        <v>CL</v>
      </c>
      <c r="AX1478" s="1083" t="str">
        <f t="shared" si="707"/>
        <v>AIC</v>
      </c>
      <c r="AY1478" s="1083" t="str">
        <f t="shared" si="744"/>
        <v>ERB</v>
      </c>
      <c r="AZ1478" s="1083" t="str">
        <f t="shared" si="744"/>
        <v>GRB</v>
      </c>
      <c r="BA1478" s="1083" t="str">
        <f t="shared" si="744"/>
        <v>Non-Op</v>
      </c>
      <c r="BC1478" s="623"/>
      <c r="BD1478" s="623"/>
      <c r="BF1478" s="623"/>
      <c r="BG1478" s="623"/>
      <c r="BH1478" s="623"/>
      <c r="BI1478" s="623"/>
      <c r="BJ1478" s="623"/>
      <c r="BK1478" s="623"/>
      <c r="BL1478" s="623"/>
      <c r="BN1478" s="634"/>
    </row>
    <row r="1479" spans="1:66" s="638" customFormat="1" ht="12" customHeight="1">
      <c r="A1479" s="666">
        <v>25302221</v>
      </c>
      <c r="B1479" s="666" t="s">
        <v>4640</v>
      </c>
      <c r="C1479" s="667" t="s">
        <v>2624</v>
      </c>
      <c r="D1479" s="648" t="s">
        <v>3099</v>
      </c>
      <c r="E1479" s="648"/>
      <c r="F1479" s="667"/>
      <c r="G1479" s="648"/>
      <c r="H1479" s="1168">
        <v>-9335214.4499999993</v>
      </c>
      <c r="I1479" s="1168">
        <v>-9972191.1699999999</v>
      </c>
      <c r="J1479" s="1168">
        <v>-10925719.41</v>
      </c>
      <c r="K1479" s="1168">
        <v>-11648643.619999999</v>
      </c>
      <c r="L1479" s="1168">
        <v>-12425302.16</v>
      </c>
      <c r="M1479" s="1168">
        <v>-5734258.7599999998</v>
      </c>
      <c r="N1479" s="1168">
        <v>-6104695.0899999999</v>
      </c>
      <c r="O1479" s="1168">
        <v>-6924135.9299999997</v>
      </c>
      <c r="P1479" s="1168">
        <v>-7672940.0499999998</v>
      </c>
      <c r="Q1479" s="1168">
        <v>-8158523.1799999997</v>
      </c>
      <c r="R1479" s="1168">
        <v>-11006886.539999999</v>
      </c>
      <c r="S1479" s="1168">
        <v>-11645817.130000001</v>
      </c>
      <c r="T1479" s="1168">
        <v>-11750376.73</v>
      </c>
      <c r="U1479" s="569"/>
      <c r="V1479" s="567">
        <f t="shared" si="720"/>
        <v>-9396825.7191666663</v>
      </c>
      <c r="W1479" s="1096"/>
      <c r="X1479" s="1096"/>
      <c r="Y1479" s="591">
        <f t="shared" si="719"/>
        <v>0</v>
      </c>
      <c r="Z1479" s="899">
        <f t="shared" si="719"/>
        <v>-11750376.73</v>
      </c>
      <c r="AA1479" s="899">
        <f t="shared" si="719"/>
        <v>0</v>
      </c>
      <c r="AB1479" s="1080">
        <f t="shared" si="703"/>
        <v>0</v>
      </c>
      <c r="AC1479" s="1079">
        <f t="shared" si="704"/>
        <v>0</v>
      </c>
      <c r="AD1479" s="899">
        <f t="shared" si="715"/>
        <v>0</v>
      </c>
      <c r="AE1479" s="903">
        <f t="shared" si="711"/>
        <v>0</v>
      </c>
      <c r="AF1479" s="1080">
        <f t="shared" si="712"/>
        <v>0</v>
      </c>
      <c r="AG1479" s="1081">
        <f t="shared" si="718"/>
        <v>0</v>
      </c>
      <c r="AH1479" s="1079">
        <f t="shared" si="742"/>
        <v>0</v>
      </c>
      <c r="AI1479" s="901">
        <f t="shared" si="745"/>
        <v>0</v>
      </c>
      <c r="AJ1479" s="899">
        <f t="shared" si="745"/>
        <v>-9396825.7191666663</v>
      </c>
      <c r="AK1479" s="899">
        <f t="shared" si="745"/>
        <v>0</v>
      </c>
      <c r="AL1479" s="1080">
        <f t="shared" si="705"/>
        <v>0</v>
      </c>
      <c r="AM1479" s="1079">
        <f t="shared" si="706"/>
        <v>0</v>
      </c>
      <c r="AN1479" s="899">
        <f t="shared" si="708"/>
        <v>0</v>
      </c>
      <c r="AO1479" s="899">
        <f t="shared" si="709"/>
        <v>0</v>
      </c>
      <c r="AP1479" s="899">
        <f t="shared" si="710"/>
        <v>0</v>
      </c>
      <c r="AQ1479" s="1081">
        <f t="shared" si="701"/>
        <v>0</v>
      </c>
      <c r="AR1479" s="1079">
        <f t="shared" si="702"/>
        <v>0</v>
      </c>
      <c r="AS1479" s="153"/>
      <c r="AT1479" s="1082" t="s">
        <v>2775</v>
      </c>
      <c r="AU1479" s="1126"/>
      <c r="AV1479" s="1083" t="str">
        <f t="shared" si="707"/>
        <v>CA</v>
      </c>
      <c r="AW1479" s="1083" t="str">
        <f t="shared" si="707"/>
        <v>CL</v>
      </c>
      <c r="AX1479" s="1083" t="str">
        <f t="shared" si="707"/>
        <v>AIC</v>
      </c>
      <c r="AY1479" s="1083" t="str">
        <f t="shared" si="744"/>
        <v>ERB</v>
      </c>
      <c r="AZ1479" s="1083" t="str">
        <f t="shared" si="744"/>
        <v>GRB</v>
      </c>
      <c r="BA1479" s="1083" t="str">
        <f t="shared" si="744"/>
        <v>Non-Op</v>
      </c>
      <c r="BC1479" s="623"/>
      <c r="BD1479" s="623"/>
      <c r="BF1479" s="623"/>
      <c r="BG1479" s="623"/>
      <c r="BH1479" s="623"/>
      <c r="BI1479" s="623"/>
      <c r="BJ1479" s="623"/>
      <c r="BK1479" s="623"/>
      <c r="BL1479" s="623"/>
      <c r="BN1479" s="634"/>
    </row>
    <row r="1480" spans="1:66" s="638" customFormat="1" ht="12" customHeight="1">
      <c r="A1480" s="645">
        <v>25302222</v>
      </c>
      <c r="B1480" s="646" t="s">
        <v>4641</v>
      </c>
      <c r="C1480" s="647" t="s">
        <v>2625</v>
      </c>
      <c r="D1480" s="648" t="s">
        <v>3099</v>
      </c>
      <c r="E1480" s="648"/>
      <c r="F1480" s="647"/>
      <c r="G1480" s="648"/>
      <c r="H1480" s="1172">
        <v>-15643645.289999999</v>
      </c>
      <c r="I1480" s="1172">
        <v>-16075018.800000001</v>
      </c>
      <c r="J1480" s="1172">
        <v>-16534157.85</v>
      </c>
      <c r="K1480" s="1172">
        <v>-16977545.34</v>
      </c>
      <c r="L1480" s="1172">
        <v>-17254812.510000002</v>
      </c>
      <c r="M1480" s="1172">
        <v>-13478147.060000001</v>
      </c>
      <c r="N1480" s="1172">
        <v>-13509448.960000001</v>
      </c>
      <c r="O1480" s="1172">
        <v>-13566729.25</v>
      </c>
      <c r="P1480" s="1172">
        <v>-13630664.83</v>
      </c>
      <c r="Q1480" s="1172">
        <v>-13636359.23</v>
      </c>
      <c r="R1480" s="1172">
        <v>-14032942.9</v>
      </c>
      <c r="S1480" s="1172">
        <v>-14436792.01</v>
      </c>
      <c r="T1480" s="1172">
        <v>-14927244.68</v>
      </c>
      <c r="U1480" s="569"/>
      <c r="V1480" s="567">
        <f t="shared" si="720"/>
        <v>-14868171.977083335</v>
      </c>
      <c r="W1480" s="1096"/>
      <c r="X1480" s="1096"/>
      <c r="Y1480" s="591">
        <f t="shared" ref="Y1480:AA1501" si="751">IF($D1480=Y$5,$T1480,0)</f>
        <v>0</v>
      </c>
      <c r="Z1480" s="899">
        <f t="shared" si="751"/>
        <v>-14927244.68</v>
      </c>
      <c r="AA1480" s="899">
        <f t="shared" si="751"/>
        <v>0</v>
      </c>
      <c r="AB1480" s="1080">
        <f t="shared" si="703"/>
        <v>0</v>
      </c>
      <c r="AC1480" s="1079">
        <f t="shared" si="704"/>
        <v>0</v>
      </c>
      <c r="AD1480" s="899">
        <f t="shared" si="715"/>
        <v>0</v>
      </c>
      <c r="AE1480" s="903">
        <f t="shared" si="711"/>
        <v>0</v>
      </c>
      <c r="AF1480" s="1080">
        <f t="shared" si="712"/>
        <v>0</v>
      </c>
      <c r="AG1480" s="1081">
        <f t="shared" si="718"/>
        <v>0</v>
      </c>
      <c r="AH1480" s="1079">
        <f t="shared" si="742"/>
        <v>0</v>
      </c>
      <c r="AI1480" s="901">
        <f t="shared" si="745"/>
        <v>0</v>
      </c>
      <c r="AJ1480" s="899">
        <f t="shared" si="745"/>
        <v>-14868171.977083335</v>
      </c>
      <c r="AK1480" s="899">
        <f t="shared" si="745"/>
        <v>0</v>
      </c>
      <c r="AL1480" s="1080">
        <f t="shared" si="705"/>
        <v>0</v>
      </c>
      <c r="AM1480" s="1079">
        <f t="shared" si="706"/>
        <v>0</v>
      </c>
      <c r="AN1480" s="899">
        <f t="shared" si="708"/>
        <v>0</v>
      </c>
      <c r="AO1480" s="899">
        <f t="shared" si="709"/>
        <v>0</v>
      </c>
      <c r="AP1480" s="899">
        <f t="shared" si="710"/>
        <v>0</v>
      </c>
      <c r="AQ1480" s="1081">
        <f t="shared" si="701"/>
        <v>0</v>
      </c>
      <c r="AR1480" s="1079">
        <f t="shared" si="702"/>
        <v>0</v>
      </c>
      <c r="AS1480" s="153"/>
      <c r="AT1480" s="1082"/>
      <c r="AU1480" s="1126"/>
      <c r="AV1480" s="1083" t="str">
        <f t="shared" si="707"/>
        <v>CA</v>
      </c>
      <c r="AW1480" s="1083" t="str">
        <f t="shared" si="707"/>
        <v>CL</v>
      </c>
      <c r="AX1480" s="1083" t="str">
        <f t="shared" si="707"/>
        <v>AIC</v>
      </c>
      <c r="AY1480" s="1083" t="str">
        <f t="shared" si="744"/>
        <v>ERB</v>
      </c>
      <c r="AZ1480" s="1083" t="str">
        <f t="shared" si="744"/>
        <v>GRB</v>
      </c>
      <c r="BA1480" s="1083" t="str">
        <f t="shared" si="744"/>
        <v>Non-Op</v>
      </c>
      <c r="BC1480" s="623"/>
      <c r="BD1480" s="623"/>
      <c r="BF1480" s="623"/>
      <c r="BG1480" s="623"/>
      <c r="BH1480" s="623"/>
      <c r="BI1480" s="623"/>
      <c r="BJ1480" s="623"/>
      <c r="BK1480" s="623"/>
      <c r="BL1480" s="623"/>
      <c r="BN1480" s="634"/>
    </row>
    <row r="1481" spans="1:66" s="638" customFormat="1" ht="12" customHeight="1">
      <c r="A1481" s="645">
        <v>25302223</v>
      </c>
      <c r="B1481" s="646" t="s">
        <v>4642</v>
      </c>
      <c r="C1481" s="647" t="s">
        <v>2626</v>
      </c>
      <c r="D1481" s="648" t="s">
        <v>1384</v>
      </c>
      <c r="E1481" s="648"/>
      <c r="F1481" s="647"/>
      <c r="G1481" s="648"/>
      <c r="H1481" s="1170">
        <v>0</v>
      </c>
      <c r="I1481" s="1170">
        <v>0</v>
      </c>
      <c r="J1481" s="1170">
        <v>0</v>
      </c>
      <c r="K1481" s="1170">
        <v>0</v>
      </c>
      <c r="L1481" s="1170">
        <v>0</v>
      </c>
      <c r="M1481" s="1172">
        <v>0</v>
      </c>
      <c r="N1481" s="1172">
        <v>0</v>
      </c>
      <c r="O1481" s="1172">
        <v>0</v>
      </c>
      <c r="P1481" s="1172">
        <v>0</v>
      </c>
      <c r="Q1481" s="1172">
        <v>0</v>
      </c>
      <c r="R1481" s="1172">
        <v>0</v>
      </c>
      <c r="S1481" s="1172">
        <v>0</v>
      </c>
      <c r="T1481" s="1172">
        <v>0</v>
      </c>
      <c r="U1481" s="569"/>
      <c r="V1481" s="567">
        <f t="shared" si="720"/>
        <v>0</v>
      </c>
      <c r="W1481" s="1084"/>
      <c r="X1481" s="1084"/>
      <c r="Y1481" s="591">
        <f t="shared" si="751"/>
        <v>0</v>
      </c>
      <c r="Z1481" s="899">
        <f t="shared" si="751"/>
        <v>0</v>
      </c>
      <c r="AA1481" s="899">
        <f t="shared" si="751"/>
        <v>0</v>
      </c>
      <c r="AB1481" s="1080">
        <f t="shared" si="703"/>
        <v>0</v>
      </c>
      <c r="AC1481" s="1079">
        <f t="shared" si="704"/>
        <v>0</v>
      </c>
      <c r="AD1481" s="899">
        <f t="shared" si="715"/>
        <v>0</v>
      </c>
      <c r="AE1481" s="903">
        <f t="shared" si="711"/>
        <v>0</v>
      </c>
      <c r="AF1481" s="1080">
        <f t="shared" si="712"/>
        <v>0</v>
      </c>
      <c r="AG1481" s="1081">
        <f t="shared" si="718"/>
        <v>0</v>
      </c>
      <c r="AH1481" s="1079">
        <f t="shared" si="742"/>
        <v>0</v>
      </c>
      <c r="AI1481" s="901">
        <f t="shared" si="745"/>
        <v>0</v>
      </c>
      <c r="AJ1481" s="899">
        <f t="shared" si="745"/>
        <v>0</v>
      </c>
      <c r="AK1481" s="899">
        <f t="shared" si="745"/>
        <v>0</v>
      </c>
      <c r="AL1481" s="1080">
        <f t="shared" si="705"/>
        <v>0</v>
      </c>
      <c r="AM1481" s="1079">
        <f t="shared" si="706"/>
        <v>0</v>
      </c>
      <c r="AN1481" s="899">
        <f t="shared" si="708"/>
        <v>0</v>
      </c>
      <c r="AO1481" s="899">
        <f t="shared" si="709"/>
        <v>0</v>
      </c>
      <c r="AP1481" s="899">
        <f t="shared" si="710"/>
        <v>0</v>
      </c>
      <c r="AQ1481" s="1081">
        <f t="shared" si="701"/>
        <v>0</v>
      </c>
      <c r="AR1481" s="1079">
        <f t="shared" si="702"/>
        <v>0</v>
      </c>
      <c r="AS1481" s="153"/>
      <c r="AT1481" s="1082"/>
      <c r="AU1481" s="1126"/>
      <c r="AV1481" s="1083" t="str">
        <f t="shared" si="707"/>
        <v>CA</v>
      </c>
      <c r="AW1481" s="1083" t="str">
        <f t="shared" si="707"/>
        <v>CL</v>
      </c>
      <c r="AX1481" s="1083" t="str">
        <f t="shared" si="707"/>
        <v>AIC</v>
      </c>
      <c r="AY1481" s="1083" t="str">
        <f t="shared" si="744"/>
        <v>ERB</v>
      </c>
      <c r="AZ1481" s="1083" t="str">
        <f t="shared" si="744"/>
        <v>GRB</v>
      </c>
      <c r="BA1481" s="1083" t="str">
        <f t="shared" si="744"/>
        <v>Non-Op</v>
      </c>
      <c r="BC1481" s="623"/>
      <c r="BD1481" s="623"/>
      <c r="BF1481" s="623"/>
      <c r="BG1481" s="623"/>
      <c r="BH1481" s="623"/>
      <c r="BI1481" s="623"/>
      <c r="BJ1481" s="623"/>
      <c r="BK1481" s="623"/>
      <c r="BL1481" s="623"/>
      <c r="BN1481" s="634"/>
    </row>
    <row r="1482" spans="1:66" s="638" customFormat="1" ht="12" customHeight="1">
      <c r="A1482" s="655" t="s">
        <v>2922</v>
      </c>
      <c r="B1482" s="652" t="s">
        <v>2922</v>
      </c>
      <c r="C1482" s="659" t="s">
        <v>3032</v>
      </c>
      <c r="D1482" s="640" t="s">
        <v>3097</v>
      </c>
      <c r="E1482" s="640"/>
      <c r="F1482" s="653">
        <v>43647</v>
      </c>
      <c r="G1482" s="640"/>
      <c r="H1482" s="1170">
        <v>0</v>
      </c>
      <c r="I1482" s="1170">
        <v>0</v>
      </c>
      <c r="J1482" s="1170">
        <v>0</v>
      </c>
      <c r="K1482" s="1170">
        <v>0</v>
      </c>
      <c r="L1482" s="1170">
        <v>0</v>
      </c>
      <c r="M1482" s="1172">
        <v>0</v>
      </c>
      <c r="N1482" s="1172">
        <v>0</v>
      </c>
      <c r="O1482" s="1172">
        <v>0</v>
      </c>
      <c r="P1482" s="1172">
        <v>0</v>
      </c>
      <c r="Q1482" s="1172">
        <v>0</v>
      </c>
      <c r="R1482" s="1172">
        <v>0</v>
      </c>
      <c r="S1482" s="1172">
        <v>0</v>
      </c>
      <c r="T1482" s="1172">
        <v>0</v>
      </c>
      <c r="U1482" s="606"/>
      <c r="V1482" s="607">
        <f t="shared" si="720"/>
        <v>0</v>
      </c>
      <c r="W1482" s="1092" t="s">
        <v>265</v>
      </c>
      <c r="X1482" s="1093" t="s">
        <v>1401</v>
      </c>
      <c r="Y1482" s="591">
        <f t="shared" si="751"/>
        <v>0</v>
      </c>
      <c r="Z1482" s="899">
        <f t="shared" si="751"/>
        <v>0</v>
      </c>
      <c r="AA1482" s="899">
        <f t="shared" si="751"/>
        <v>0</v>
      </c>
      <c r="AB1482" s="1080">
        <f t="shared" si="703"/>
        <v>0</v>
      </c>
      <c r="AC1482" s="1079">
        <f t="shared" si="704"/>
        <v>0</v>
      </c>
      <c r="AD1482" s="899">
        <f t="shared" si="715"/>
        <v>0</v>
      </c>
      <c r="AE1482" s="903">
        <f t="shared" si="711"/>
        <v>0</v>
      </c>
      <c r="AF1482" s="1080">
        <f t="shared" si="712"/>
        <v>0</v>
      </c>
      <c r="AG1482" s="1081">
        <f t="shared" si="718"/>
        <v>0</v>
      </c>
      <c r="AH1482" s="1079">
        <f t="shared" si="742"/>
        <v>0</v>
      </c>
      <c r="AI1482" s="901">
        <f t="shared" si="745"/>
        <v>0</v>
      </c>
      <c r="AJ1482" s="899">
        <f t="shared" si="745"/>
        <v>0</v>
      </c>
      <c r="AK1482" s="899">
        <f t="shared" si="745"/>
        <v>0</v>
      </c>
      <c r="AL1482" s="1080">
        <f t="shared" si="705"/>
        <v>0</v>
      </c>
      <c r="AM1482" s="1079">
        <f t="shared" si="706"/>
        <v>0</v>
      </c>
      <c r="AN1482" s="899">
        <f t="shared" si="708"/>
        <v>0</v>
      </c>
      <c r="AO1482" s="899">
        <f t="shared" si="709"/>
        <v>0</v>
      </c>
      <c r="AP1482" s="899">
        <f t="shared" si="710"/>
        <v>0</v>
      </c>
      <c r="AQ1482" s="1081">
        <f t="shared" ref="AQ1482" si="752">SUM(AN1482:AP1482)</f>
        <v>0</v>
      </c>
      <c r="AR1482" s="1079">
        <f t="shared" si="702"/>
        <v>0</v>
      </c>
      <c r="AS1482" s="153"/>
      <c r="AT1482" s="1082"/>
      <c r="AU1482" s="1126"/>
      <c r="AV1482" s="1083" t="str">
        <f t="shared" si="707"/>
        <v>CA</v>
      </c>
      <c r="AW1482" s="1083" t="str">
        <f t="shared" si="707"/>
        <v>CL</v>
      </c>
      <c r="AX1482" s="1083" t="str">
        <f t="shared" si="707"/>
        <v>AIC</v>
      </c>
      <c r="AY1482" s="1083" t="str">
        <f t="shared" si="744"/>
        <v>ERB</v>
      </c>
      <c r="AZ1482" s="1083" t="str">
        <f t="shared" si="744"/>
        <v>GRB</v>
      </c>
      <c r="BA1482" s="1083" t="str">
        <f t="shared" si="744"/>
        <v>Non-Op</v>
      </c>
      <c r="BC1482" s="623"/>
      <c r="BD1482" s="623"/>
      <c r="BF1482" s="623"/>
      <c r="BG1482" s="623"/>
      <c r="BH1482" s="623"/>
      <c r="BI1482" s="623"/>
      <c r="BJ1482" s="623"/>
      <c r="BK1482" s="623"/>
      <c r="BL1482" s="623"/>
      <c r="BN1482" s="634"/>
    </row>
    <row r="1483" spans="1:66" s="638" customFormat="1" ht="12" customHeight="1">
      <c r="A1483" s="655">
        <v>25302241</v>
      </c>
      <c r="B1483" s="652" t="s">
        <v>4643</v>
      </c>
      <c r="C1483" s="659" t="s">
        <v>3033</v>
      </c>
      <c r="D1483" s="640" t="s">
        <v>3099</v>
      </c>
      <c r="E1483" s="640"/>
      <c r="F1483" s="653">
        <v>43525</v>
      </c>
      <c r="G1483" s="640"/>
      <c r="H1483" s="1170">
        <v>0</v>
      </c>
      <c r="I1483" s="1170">
        <v>0</v>
      </c>
      <c r="J1483" s="1170">
        <v>0</v>
      </c>
      <c r="K1483" s="1170">
        <v>0</v>
      </c>
      <c r="L1483" s="1170">
        <v>0</v>
      </c>
      <c r="M1483" s="1172">
        <v>0</v>
      </c>
      <c r="N1483" s="1172">
        <v>0</v>
      </c>
      <c r="O1483" s="1172">
        <v>0</v>
      </c>
      <c r="P1483" s="1172">
        <v>0</v>
      </c>
      <c r="Q1483" s="1172">
        <v>0</v>
      </c>
      <c r="R1483" s="1172">
        <v>0</v>
      </c>
      <c r="S1483" s="1172">
        <v>0</v>
      </c>
      <c r="T1483" s="1172">
        <v>0</v>
      </c>
      <c r="U1483" s="606"/>
      <c r="V1483" s="607">
        <f t="shared" si="720"/>
        <v>0</v>
      </c>
      <c r="W1483" s="1092"/>
      <c r="X1483" s="1093"/>
      <c r="Y1483" s="591">
        <f t="shared" si="751"/>
        <v>0</v>
      </c>
      <c r="Z1483" s="899">
        <f t="shared" si="751"/>
        <v>0</v>
      </c>
      <c r="AA1483" s="899">
        <f t="shared" si="751"/>
        <v>0</v>
      </c>
      <c r="AB1483" s="1080">
        <f t="shared" si="703"/>
        <v>0</v>
      </c>
      <c r="AC1483" s="1079">
        <f t="shared" si="704"/>
        <v>0</v>
      </c>
      <c r="AD1483" s="899">
        <f t="shared" si="715"/>
        <v>0</v>
      </c>
      <c r="AE1483" s="903">
        <f t="shared" si="711"/>
        <v>0</v>
      </c>
      <c r="AF1483" s="1080">
        <f t="shared" si="712"/>
        <v>0</v>
      </c>
      <c r="AG1483" s="1081">
        <f t="shared" si="718"/>
        <v>0</v>
      </c>
      <c r="AH1483" s="1079">
        <f t="shared" si="742"/>
        <v>0</v>
      </c>
      <c r="AI1483" s="901">
        <f t="shared" si="745"/>
        <v>0</v>
      </c>
      <c r="AJ1483" s="899">
        <f t="shared" si="745"/>
        <v>0</v>
      </c>
      <c r="AK1483" s="899">
        <f t="shared" si="745"/>
        <v>0</v>
      </c>
      <c r="AL1483" s="1080">
        <f t="shared" si="705"/>
        <v>0</v>
      </c>
      <c r="AM1483" s="1079">
        <f t="shared" si="706"/>
        <v>0</v>
      </c>
      <c r="AN1483" s="899">
        <f t="shared" ref="AN1483:AN1558" si="753">IF($D1483=AN$5,$V1483,IF($D1483=AN$4, $V1483*$AK$1,0))</f>
        <v>0</v>
      </c>
      <c r="AO1483" s="899">
        <f t="shared" ref="AO1483:AO1558" si="754">IF($D1483=AO$5,$V1483,IF($D1483=AO$4, $V1483*$AK$2,0))</f>
        <v>0</v>
      </c>
      <c r="AP1483" s="899">
        <f t="shared" si="710"/>
        <v>0</v>
      </c>
      <c r="AQ1483" s="1081">
        <f t="shared" ref="AQ1483" si="755">SUM(AN1483:AP1483)</f>
        <v>0</v>
      </c>
      <c r="AR1483" s="1079">
        <f t="shared" si="702"/>
        <v>0</v>
      </c>
      <c r="AS1483" s="153"/>
      <c r="AT1483" s="1082"/>
      <c r="AU1483" s="1126"/>
      <c r="AV1483" s="1083" t="str">
        <f t="shared" si="707"/>
        <v>CA</v>
      </c>
      <c r="AW1483" s="1083" t="str">
        <f t="shared" si="707"/>
        <v>CL</v>
      </c>
      <c r="AX1483" s="1083" t="str">
        <f t="shared" si="707"/>
        <v>AIC</v>
      </c>
      <c r="AY1483" s="1083" t="str">
        <f t="shared" si="744"/>
        <v>ERB</v>
      </c>
      <c r="AZ1483" s="1083" t="str">
        <f t="shared" si="744"/>
        <v>GRB</v>
      </c>
      <c r="BA1483" s="1083" t="str">
        <f t="shared" si="744"/>
        <v>Non-Op</v>
      </c>
      <c r="BC1483" s="623"/>
      <c r="BD1483" s="623"/>
      <c r="BF1483" s="623"/>
      <c r="BG1483" s="623"/>
      <c r="BH1483" s="623"/>
      <c r="BI1483" s="623"/>
      <c r="BJ1483" s="623"/>
      <c r="BK1483" s="623"/>
      <c r="BL1483" s="623"/>
      <c r="BN1483" s="634"/>
    </row>
    <row r="1484" spans="1:66" s="638" customFormat="1" ht="12" customHeight="1">
      <c r="A1484" s="655" t="s">
        <v>2923</v>
      </c>
      <c r="B1484" s="652" t="s">
        <v>2923</v>
      </c>
      <c r="C1484" s="659" t="s">
        <v>3034</v>
      </c>
      <c r="D1484" s="640" t="s">
        <v>3097</v>
      </c>
      <c r="E1484" s="640"/>
      <c r="F1484" s="653">
        <v>43647</v>
      </c>
      <c r="G1484" s="640"/>
      <c r="H1484" s="1170">
        <v>0</v>
      </c>
      <c r="I1484" s="1170">
        <v>0</v>
      </c>
      <c r="J1484" s="1170">
        <v>0</v>
      </c>
      <c r="K1484" s="1170">
        <v>0</v>
      </c>
      <c r="L1484" s="1170">
        <v>0</v>
      </c>
      <c r="M1484" s="1172">
        <v>0</v>
      </c>
      <c r="N1484" s="1172">
        <v>0</v>
      </c>
      <c r="O1484" s="1172">
        <v>0</v>
      </c>
      <c r="P1484" s="1172">
        <v>0</v>
      </c>
      <c r="Q1484" s="1172">
        <v>0</v>
      </c>
      <c r="R1484" s="1172">
        <v>0</v>
      </c>
      <c r="S1484" s="1172">
        <v>0</v>
      </c>
      <c r="T1484" s="1172">
        <v>0</v>
      </c>
      <c r="U1484" s="606"/>
      <c r="V1484" s="607">
        <f t="shared" si="720"/>
        <v>0</v>
      </c>
      <c r="W1484" s="1092" t="s">
        <v>265</v>
      </c>
      <c r="X1484" s="1093" t="s">
        <v>1401</v>
      </c>
      <c r="Y1484" s="591">
        <f t="shared" si="751"/>
        <v>0</v>
      </c>
      <c r="Z1484" s="899">
        <f t="shared" si="751"/>
        <v>0</v>
      </c>
      <c r="AA1484" s="899">
        <f t="shared" si="751"/>
        <v>0</v>
      </c>
      <c r="AB1484" s="1080">
        <f t="shared" si="703"/>
        <v>0</v>
      </c>
      <c r="AC1484" s="1079">
        <f t="shared" si="704"/>
        <v>0</v>
      </c>
      <c r="AD1484" s="899">
        <f t="shared" si="715"/>
        <v>0</v>
      </c>
      <c r="AE1484" s="903">
        <f t="shared" si="711"/>
        <v>0</v>
      </c>
      <c r="AF1484" s="1080">
        <f t="shared" si="712"/>
        <v>0</v>
      </c>
      <c r="AG1484" s="1081">
        <f t="shared" si="718"/>
        <v>0</v>
      </c>
      <c r="AH1484" s="1079">
        <f t="shared" si="742"/>
        <v>0</v>
      </c>
      <c r="AI1484" s="901">
        <f t="shared" si="745"/>
        <v>0</v>
      </c>
      <c r="AJ1484" s="899">
        <f t="shared" si="745"/>
        <v>0</v>
      </c>
      <c r="AK1484" s="899">
        <f t="shared" si="745"/>
        <v>0</v>
      </c>
      <c r="AL1484" s="1080">
        <f t="shared" si="705"/>
        <v>0</v>
      </c>
      <c r="AM1484" s="1079">
        <f t="shared" si="706"/>
        <v>0</v>
      </c>
      <c r="AN1484" s="899">
        <f t="shared" si="753"/>
        <v>0</v>
      </c>
      <c r="AO1484" s="899">
        <f t="shared" si="754"/>
        <v>0</v>
      </c>
      <c r="AP1484" s="899">
        <f t="shared" si="710"/>
        <v>0</v>
      </c>
      <c r="AQ1484" s="1081">
        <f t="shared" ref="AQ1484" si="756">SUM(AN1484:AP1484)</f>
        <v>0</v>
      </c>
      <c r="AR1484" s="1079">
        <f t="shared" si="702"/>
        <v>0</v>
      </c>
      <c r="AS1484" s="153"/>
      <c r="AT1484" s="1082"/>
      <c r="AU1484" s="1126"/>
      <c r="AV1484" s="1083" t="str">
        <f t="shared" si="707"/>
        <v>CA</v>
      </c>
      <c r="AW1484" s="1083" t="str">
        <f t="shared" si="707"/>
        <v>CL</v>
      </c>
      <c r="AX1484" s="1083" t="str">
        <f t="shared" si="707"/>
        <v>AIC</v>
      </c>
      <c r="AY1484" s="1083" t="str">
        <f t="shared" si="744"/>
        <v>ERB</v>
      </c>
      <c r="AZ1484" s="1083" t="str">
        <f t="shared" si="744"/>
        <v>GRB</v>
      </c>
      <c r="BA1484" s="1083" t="str">
        <f t="shared" si="744"/>
        <v>Non-Op</v>
      </c>
      <c r="BC1484" s="623"/>
      <c r="BD1484" s="623"/>
      <c r="BF1484" s="623"/>
      <c r="BG1484" s="623"/>
      <c r="BH1484" s="623"/>
      <c r="BI1484" s="623"/>
      <c r="BJ1484" s="623"/>
      <c r="BK1484" s="623"/>
      <c r="BL1484" s="623"/>
      <c r="BN1484" s="634"/>
    </row>
    <row r="1485" spans="1:66" s="638" customFormat="1" ht="12" customHeight="1">
      <c r="A1485" s="651" t="s">
        <v>2924</v>
      </c>
      <c r="B1485" s="660" t="s">
        <v>2924</v>
      </c>
      <c r="C1485" s="659" t="s">
        <v>3032</v>
      </c>
      <c r="D1485" s="640" t="s">
        <v>3097</v>
      </c>
      <c r="E1485" s="640"/>
      <c r="F1485" s="653">
        <v>43800</v>
      </c>
      <c r="G1485" s="640"/>
      <c r="H1485" s="1171">
        <v>-2204745.2999999998</v>
      </c>
      <c r="I1485" s="1171">
        <v>-2204745.2999999998</v>
      </c>
      <c r="J1485" s="1171">
        <v>-2204745.2999999998</v>
      </c>
      <c r="K1485" s="1171">
        <v>-2204745.2999999998</v>
      </c>
      <c r="L1485" s="1171">
        <v>-2071124.37</v>
      </c>
      <c r="M1485" s="1171">
        <v>-2037719.14</v>
      </c>
      <c r="N1485" s="1171">
        <v>-2004313.91</v>
      </c>
      <c r="O1485" s="1171">
        <v>-1970908.68</v>
      </c>
      <c r="P1485" s="1171">
        <v>-1937503.45</v>
      </c>
      <c r="Q1485" s="1171">
        <v>-1904098.22</v>
      </c>
      <c r="R1485" s="1171">
        <v>-1870692.99</v>
      </c>
      <c r="S1485" s="1171">
        <v>-1837287.76</v>
      </c>
      <c r="T1485" s="1171">
        <v>-1803882.53</v>
      </c>
      <c r="U1485" s="606"/>
      <c r="V1485" s="607">
        <f t="shared" si="720"/>
        <v>-2021016.5279166664</v>
      </c>
      <c r="W1485" s="1092" t="s">
        <v>265</v>
      </c>
      <c r="X1485" s="1093" t="s">
        <v>1401</v>
      </c>
      <c r="Y1485" s="591">
        <f t="shared" si="751"/>
        <v>0</v>
      </c>
      <c r="Z1485" s="899">
        <f t="shared" si="751"/>
        <v>0</v>
      </c>
      <c r="AA1485" s="899">
        <f t="shared" si="751"/>
        <v>0</v>
      </c>
      <c r="AB1485" s="1080">
        <f t="shared" si="703"/>
        <v>-1803882.53</v>
      </c>
      <c r="AC1485" s="1079">
        <f t="shared" si="704"/>
        <v>0</v>
      </c>
      <c r="AD1485" s="899">
        <f t="shared" si="715"/>
        <v>-1195072.176125</v>
      </c>
      <c r="AE1485" s="903">
        <f t="shared" si="711"/>
        <v>-608810.35387500003</v>
      </c>
      <c r="AF1485" s="1080">
        <f t="shared" si="712"/>
        <v>0</v>
      </c>
      <c r="AG1485" s="1081">
        <f t="shared" si="718"/>
        <v>-1803882.53</v>
      </c>
      <c r="AH1485" s="1079">
        <f t="shared" si="742"/>
        <v>0</v>
      </c>
      <c r="AI1485" s="901">
        <f t="shared" si="745"/>
        <v>0</v>
      </c>
      <c r="AJ1485" s="899">
        <f t="shared" si="745"/>
        <v>0</v>
      </c>
      <c r="AK1485" s="899">
        <f t="shared" si="745"/>
        <v>0</v>
      </c>
      <c r="AL1485" s="1080">
        <f t="shared" si="705"/>
        <v>-2021016.5279166664</v>
      </c>
      <c r="AM1485" s="1079">
        <f t="shared" si="706"/>
        <v>0</v>
      </c>
      <c r="AN1485" s="899">
        <f t="shared" si="753"/>
        <v>-1338923.4497447915</v>
      </c>
      <c r="AO1485" s="899">
        <f t="shared" si="754"/>
        <v>-682093.07817187498</v>
      </c>
      <c r="AP1485" s="899">
        <f t="shared" si="710"/>
        <v>0</v>
      </c>
      <c r="AQ1485" s="1081">
        <f t="shared" ref="AQ1485:AQ1486" si="757">SUM(AN1485:AP1485)</f>
        <v>-2021016.5279166666</v>
      </c>
      <c r="AR1485" s="1079">
        <f t="shared" si="702"/>
        <v>0</v>
      </c>
      <c r="AS1485" s="153"/>
      <c r="AT1485" s="1082" t="s">
        <v>2772</v>
      </c>
      <c r="AU1485" s="1126"/>
      <c r="AV1485" s="1083" t="str">
        <f t="shared" si="707"/>
        <v>CA</v>
      </c>
      <c r="AW1485" s="1083" t="str">
        <f t="shared" si="707"/>
        <v>CL</v>
      </c>
      <c r="AX1485" s="1083" t="str">
        <f t="shared" si="707"/>
        <v>AIC</v>
      </c>
      <c r="AY1485" s="1083" t="str">
        <f t="shared" si="744"/>
        <v>ERB</v>
      </c>
      <c r="AZ1485" s="1083" t="str">
        <f t="shared" si="744"/>
        <v>GRB</v>
      </c>
      <c r="BA1485" s="1083" t="str">
        <f t="shared" si="744"/>
        <v>Non-Op</v>
      </c>
      <c r="BC1485" s="623"/>
      <c r="BD1485" s="623"/>
      <c r="BF1485" s="623"/>
      <c r="BG1485" s="623"/>
      <c r="BH1485" s="623"/>
      <c r="BI1485" s="623"/>
      <c r="BJ1485" s="623"/>
      <c r="BK1485" s="623"/>
      <c r="BL1485" s="623"/>
      <c r="BN1485" s="634"/>
    </row>
    <row r="1486" spans="1:66" s="638" customFormat="1" ht="12" customHeight="1">
      <c r="A1486" s="651" t="s">
        <v>2925</v>
      </c>
      <c r="B1486" s="660" t="s">
        <v>2925</v>
      </c>
      <c r="C1486" s="659" t="s">
        <v>3034</v>
      </c>
      <c r="D1486" s="640" t="s">
        <v>3097</v>
      </c>
      <c r="E1486" s="640"/>
      <c r="F1486" s="653">
        <v>43800</v>
      </c>
      <c r="G1486" s="640"/>
      <c r="H1486" s="1171">
        <v>-838795.84</v>
      </c>
      <c r="I1486" s="1171">
        <v>-838795.84</v>
      </c>
      <c r="J1486" s="1171">
        <v>-838795.84</v>
      </c>
      <c r="K1486" s="1171">
        <v>-838795.84</v>
      </c>
      <c r="L1486" s="1171">
        <v>-787959.73</v>
      </c>
      <c r="M1486" s="1171">
        <v>-775250.7</v>
      </c>
      <c r="N1486" s="1171">
        <v>-762541.67</v>
      </c>
      <c r="O1486" s="1171">
        <v>-749832.64</v>
      </c>
      <c r="P1486" s="1171">
        <v>-737123.61</v>
      </c>
      <c r="Q1486" s="1171">
        <v>-724414.58</v>
      </c>
      <c r="R1486" s="1171">
        <v>-711705.55</v>
      </c>
      <c r="S1486" s="1171">
        <v>-698996.52</v>
      </c>
      <c r="T1486" s="1171">
        <v>-686287.49</v>
      </c>
      <c r="U1486" s="606"/>
      <c r="V1486" s="607">
        <f t="shared" si="720"/>
        <v>-768896.18208333326</v>
      </c>
      <c r="W1486" s="1092" t="s">
        <v>265</v>
      </c>
      <c r="X1486" s="1093" t="s">
        <v>1401</v>
      </c>
      <c r="Y1486" s="591">
        <f t="shared" si="751"/>
        <v>0</v>
      </c>
      <c r="Z1486" s="899">
        <f t="shared" si="751"/>
        <v>0</v>
      </c>
      <c r="AA1486" s="899">
        <f t="shared" si="751"/>
        <v>0</v>
      </c>
      <c r="AB1486" s="1080">
        <f t="shared" si="703"/>
        <v>-686287.49</v>
      </c>
      <c r="AC1486" s="1079">
        <f t="shared" si="704"/>
        <v>0</v>
      </c>
      <c r="AD1486" s="899">
        <f t="shared" si="715"/>
        <v>-454665.46212499996</v>
      </c>
      <c r="AE1486" s="903">
        <f t="shared" si="711"/>
        <v>-231622.027875</v>
      </c>
      <c r="AF1486" s="1080">
        <f t="shared" si="712"/>
        <v>0</v>
      </c>
      <c r="AG1486" s="1081">
        <f t="shared" si="718"/>
        <v>-686287.49</v>
      </c>
      <c r="AH1486" s="1079">
        <f t="shared" si="742"/>
        <v>0</v>
      </c>
      <c r="AI1486" s="901">
        <f t="shared" si="745"/>
        <v>0</v>
      </c>
      <c r="AJ1486" s="899">
        <f t="shared" si="745"/>
        <v>0</v>
      </c>
      <c r="AK1486" s="899">
        <f t="shared" si="745"/>
        <v>0</v>
      </c>
      <c r="AL1486" s="1080">
        <f t="shared" si="705"/>
        <v>-768896.18208333326</v>
      </c>
      <c r="AM1486" s="1079">
        <f t="shared" si="706"/>
        <v>0</v>
      </c>
      <c r="AN1486" s="899">
        <f t="shared" si="753"/>
        <v>-509393.72063020826</v>
      </c>
      <c r="AO1486" s="899">
        <f t="shared" si="754"/>
        <v>-259502.461453125</v>
      </c>
      <c r="AP1486" s="899">
        <f t="shared" si="710"/>
        <v>0</v>
      </c>
      <c r="AQ1486" s="1081">
        <f t="shared" si="757"/>
        <v>-768896.18208333326</v>
      </c>
      <c r="AR1486" s="1079">
        <f t="shared" si="702"/>
        <v>0</v>
      </c>
      <c r="AS1486" s="153"/>
      <c r="AT1486" s="1082" t="s">
        <v>2772</v>
      </c>
      <c r="AU1486" s="1126"/>
      <c r="AV1486" s="1083" t="str">
        <f t="shared" si="707"/>
        <v>CA</v>
      </c>
      <c r="AW1486" s="1083" t="str">
        <f t="shared" si="707"/>
        <v>CL</v>
      </c>
      <c r="AX1486" s="1083" t="str">
        <f t="shared" si="707"/>
        <v>AIC</v>
      </c>
      <c r="AY1486" s="1083" t="str">
        <f t="shared" si="744"/>
        <v>ERB</v>
      </c>
      <c r="AZ1486" s="1083" t="str">
        <f t="shared" si="744"/>
        <v>GRB</v>
      </c>
      <c r="BA1486" s="1083" t="str">
        <f t="shared" si="744"/>
        <v>Non-Op</v>
      </c>
      <c r="BC1486" s="623"/>
      <c r="BD1486" s="623"/>
      <c r="BF1486" s="623"/>
      <c r="BG1486" s="623"/>
      <c r="BH1486" s="623"/>
      <c r="BI1486" s="623"/>
      <c r="BJ1486" s="623"/>
      <c r="BK1486" s="623"/>
      <c r="BL1486" s="623"/>
      <c r="BN1486" s="634"/>
    </row>
    <row r="1487" spans="1:66" s="638" customFormat="1" ht="12" customHeight="1">
      <c r="A1487" s="651">
        <v>25303001</v>
      </c>
      <c r="B1487" s="660" t="s">
        <v>4644</v>
      </c>
      <c r="C1487" s="659" t="s">
        <v>2627</v>
      </c>
      <c r="D1487" s="640" t="s">
        <v>1384</v>
      </c>
      <c r="E1487" s="640"/>
      <c r="F1487" s="653">
        <v>43070</v>
      </c>
      <c r="G1487" s="640"/>
      <c r="H1487" s="1171">
        <v>44325180.030000001</v>
      </c>
      <c r="I1487" s="1171">
        <v>44325180.030000001</v>
      </c>
      <c r="J1487" s="1171">
        <v>41241846.689999998</v>
      </c>
      <c r="K1487" s="1171">
        <v>39700180.18</v>
      </c>
      <c r="L1487" s="1171">
        <v>38158513.509999998</v>
      </c>
      <c r="M1487" s="1171">
        <v>36616846.840000004</v>
      </c>
      <c r="N1487" s="1171">
        <v>35075180.170000002</v>
      </c>
      <c r="O1487" s="1171">
        <v>32527345.530000001</v>
      </c>
      <c r="P1487" s="1171">
        <v>30985678.859999999</v>
      </c>
      <c r="Q1487" s="1171">
        <v>29444012.190000001</v>
      </c>
      <c r="R1487" s="1171">
        <v>0</v>
      </c>
      <c r="S1487" s="1171">
        <v>0</v>
      </c>
      <c r="T1487" s="1171">
        <v>0</v>
      </c>
      <c r="U1487" s="607"/>
      <c r="V1487" s="569">
        <f t="shared" si="720"/>
        <v>29186447.834583331</v>
      </c>
      <c r="W1487" s="1090"/>
      <c r="X1487" s="1091"/>
      <c r="Y1487" s="591">
        <f t="shared" si="751"/>
        <v>0</v>
      </c>
      <c r="Z1487" s="899">
        <f t="shared" si="751"/>
        <v>0</v>
      </c>
      <c r="AA1487" s="899">
        <f t="shared" si="751"/>
        <v>0</v>
      </c>
      <c r="AB1487" s="1080">
        <f t="shared" si="703"/>
        <v>0</v>
      </c>
      <c r="AC1487" s="1079">
        <f t="shared" si="704"/>
        <v>0</v>
      </c>
      <c r="AD1487" s="899">
        <f t="shared" si="715"/>
        <v>0</v>
      </c>
      <c r="AE1487" s="903">
        <f t="shared" si="711"/>
        <v>0</v>
      </c>
      <c r="AF1487" s="1080">
        <f t="shared" si="712"/>
        <v>0</v>
      </c>
      <c r="AG1487" s="1081">
        <f t="shared" si="718"/>
        <v>0</v>
      </c>
      <c r="AH1487" s="1079">
        <f t="shared" si="742"/>
        <v>0</v>
      </c>
      <c r="AI1487" s="901">
        <f t="shared" si="745"/>
        <v>0</v>
      </c>
      <c r="AJ1487" s="899">
        <f t="shared" si="745"/>
        <v>0</v>
      </c>
      <c r="AK1487" s="899">
        <f t="shared" si="745"/>
        <v>0</v>
      </c>
      <c r="AL1487" s="1080">
        <f t="shared" si="705"/>
        <v>29186447.834583331</v>
      </c>
      <c r="AM1487" s="1079">
        <f t="shared" si="706"/>
        <v>0</v>
      </c>
      <c r="AN1487" s="899">
        <f t="shared" si="753"/>
        <v>0</v>
      </c>
      <c r="AO1487" s="899">
        <f t="shared" si="754"/>
        <v>0</v>
      </c>
      <c r="AP1487" s="899">
        <f t="shared" si="710"/>
        <v>29186447.834583331</v>
      </c>
      <c r="AQ1487" s="1081">
        <f t="shared" si="701"/>
        <v>29186447.834583331</v>
      </c>
      <c r="AR1487" s="1079">
        <f t="shared" ref="AR1487:AR1552" si="758">AQ1487-AL1487</f>
        <v>0</v>
      </c>
      <c r="AS1487" s="153"/>
      <c r="AT1487" s="1082" t="s">
        <v>2772</v>
      </c>
      <c r="AU1487" s="1126"/>
      <c r="AV1487" s="1083" t="str">
        <f t="shared" si="707"/>
        <v>CA</v>
      </c>
      <c r="AW1487" s="1083" t="str">
        <f t="shared" si="707"/>
        <v>CL</v>
      </c>
      <c r="AX1487" s="1083" t="str">
        <f t="shared" si="707"/>
        <v>AIC</v>
      </c>
      <c r="AY1487" s="1083" t="str">
        <f t="shared" si="744"/>
        <v>ERB</v>
      </c>
      <c r="AZ1487" s="1083" t="str">
        <f t="shared" si="744"/>
        <v>GRB</v>
      </c>
      <c r="BA1487" s="1083" t="str">
        <f t="shared" si="744"/>
        <v>Non-Op</v>
      </c>
      <c r="BC1487" s="623"/>
      <c r="BD1487" s="623"/>
      <c r="BF1487" s="623"/>
      <c r="BG1487" s="623"/>
      <c r="BH1487" s="623"/>
      <c r="BI1487" s="623"/>
      <c r="BJ1487" s="623"/>
      <c r="BK1487" s="623"/>
      <c r="BL1487" s="623"/>
      <c r="BN1487" s="634"/>
    </row>
    <row r="1488" spans="1:66" s="638" customFormat="1" ht="12" customHeight="1">
      <c r="A1488" s="645">
        <v>25303031</v>
      </c>
      <c r="B1488" s="646" t="s">
        <v>4645</v>
      </c>
      <c r="C1488" s="647" t="s">
        <v>2628</v>
      </c>
      <c r="D1488" s="648" t="s">
        <v>1384</v>
      </c>
      <c r="E1488" s="648"/>
      <c r="F1488" s="654">
        <v>43101</v>
      </c>
      <c r="G1488" s="648"/>
      <c r="H1488" s="1171">
        <v>-44325180.030000001</v>
      </c>
      <c r="I1488" s="1171">
        <v>-44325180.030000001</v>
      </c>
      <c r="J1488" s="1171">
        <v>-41241846.689999998</v>
      </c>
      <c r="K1488" s="1171">
        <v>-39700180.18</v>
      </c>
      <c r="L1488" s="1171">
        <v>-38158513.509999998</v>
      </c>
      <c r="M1488" s="1171">
        <v>-36616846.840000004</v>
      </c>
      <c r="N1488" s="1171">
        <v>-35075180.170000002</v>
      </c>
      <c r="O1488" s="1171">
        <v>-32527345.530000001</v>
      </c>
      <c r="P1488" s="1171">
        <v>-30985678.859999999</v>
      </c>
      <c r="Q1488" s="1171">
        <v>-29444012.190000001</v>
      </c>
      <c r="R1488" s="1171">
        <v>0</v>
      </c>
      <c r="S1488" s="1171">
        <v>0</v>
      </c>
      <c r="T1488" s="1171">
        <v>0</v>
      </c>
      <c r="U1488" s="569"/>
      <c r="V1488" s="569">
        <f t="shared" si="720"/>
        <v>-29186447.834583331</v>
      </c>
      <c r="W1488" s="1090"/>
      <c r="X1488" s="1091"/>
      <c r="Y1488" s="591">
        <f t="shared" si="751"/>
        <v>0</v>
      </c>
      <c r="Z1488" s="899">
        <f t="shared" si="751"/>
        <v>0</v>
      </c>
      <c r="AA1488" s="899">
        <f t="shared" si="751"/>
        <v>0</v>
      </c>
      <c r="AB1488" s="1080">
        <f t="shared" si="703"/>
        <v>0</v>
      </c>
      <c r="AC1488" s="1079">
        <f t="shared" si="704"/>
        <v>0</v>
      </c>
      <c r="AD1488" s="899">
        <f t="shared" si="715"/>
        <v>0</v>
      </c>
      <c r="AE1488" s="903">
        <f t="shared" si="711"/>
        <v>0</v>
      </c>
      <c r="AF1488" s="1080">
        <f t="shared" si="712"/>
        <v>0</v>
      </c>
      <c r="AG1488" s="1081">
        <f t="shared" si="718"/>
        <v>0</v>
      </c>
      <c r="AH1488" s="1079">
        <f t="shared" si="742"/>
        <v>0</v>
      </c>
      <c r="AI1488" s="901">
        <f t="shared" si="745"/>
        <v>0</v>
      </c>
      <c r="AJ1488" s="899">
        <f t="shared" si="745"/>
        <v>0</v>
      </c>
      <c r="AK1488" s="899">
        <f t="shared" si="745"/>
        <v>0</v>
      </c>
      <c r="AL1488" s="1080">
        <f t="shared" si="705"/>
        <v>-29186447.834583331</v>
      </c>
      <c r="AM1488" s="1079">
        <f t="shared" si="706"/>
        <v>0</v>
      </c>
      <c r="AN1488" s="899">
        <f t="shared" si="753"/>
        <v>0</v>
      </c>
      <c r="AO1488" s="899">
        <f t="shared" si="754"/>
        <v>0</v>
      </c>
      <c r="AP1488" s="899">
        <f t="shared" si="710"/>
        <v>-29186447.834583331</v>
      </c>
      <c r="AQ1488" s="1081">
        <f t="shared" si="701"/>
        <v>-29186447.834583331</v>
      </c>
      <c r="AR1488" s="1079">
        <f t="shared" si="758"/>
        <v>0</v>
      </c>
      <c r="AS1488" s="153"/>
      <c r="AT1488" s="1082" t="s">
        <v>2772</v>
      </c>
      <c r="AU1488" s="1126"/>
      <c r="AV1488" s="1083" t="str">
        <f t="shared" si="707"/>
        <v>CA</v>
      </c>
      <c r="AW1488" s="1083" t="str">
        <f t="shared" si="707"/>
        <v>CL</v>
      </c>
      <c r="AX1488" s="1083" t="str">
        <f t="shared" si="707"/>
        <v>AIC</v>
      </c>
      <c r="AY1488" s="1083" t="str">
        <f t="shared" ref="AY1488:BA1561" si="759">IF(VALUE(AD1488),AY$7,IF(ISBLANK(AD1488),"",AY$7))</f>
        <v>ERB</v>
      </c>
      <c r="AZ1488" s="1083" t="str">
        <f t="shared" si="759"/>
        <v>GRB</v>
      </c>
      <c r="BA1488" s="1083" t="str">
        <f t="shared" si="759"/>
        <v>Non-Op</v>
      </c>
      <c r="BC1488" s="623"/>
      <c r="BD1488" s="623"/>
      <c r="BF1488" s="623"/>
      <c r="BG1488" s="623"/>
      <c r="BH1488" s="623"/>
      <c r="BI1488" s="623"/>
      <c r="BJ1488" s="623"/>
      <c r="BK1488" s="623"/>
      <c r="BL1488" s="623"/>
      <c r="BN1488" s="634"/>
    </row>
    <row r="1489" spans="1:66" s="638" customFormat="1" ht="12" customHeight="1">
      <c r="A1489" s="645">
        <v>25303041</v>
      </c>
      <c r="B1489" s="646" t="s">
        <v>4646</v>
      </c>
      <c r="C1489" s="647" t="s">
        <v>2629</v>
      </c>
      <c r="D1489" s="648" t="s">
        <v>1384</v>
      </c>
      <c r="E1489" s="648"/>
      <c r="F1489" s="654">
        <v>43070</v>
      </c>
      <c r="G1489" s="648"/>
      <c r="H1489" s="1170">
        <v>0</v>
      </c>
      <c r="I1489" s="1170">
        <v>0</v>
      </c>
      <c r="J1489" s="1170">
        <v>0</v>
      </c>
      <c r="K1489" s="1170">
        <v>0</v>
      </c>
      <c r="L1489" s="1170">
        <v>0</v>
      </c>
      <c r="M1489" s="1170">
        <v>0</v>
      </c>
      <c r="N1489" s="1170">
        <v>0</v>
      </c>
      <c r="O1489" s="1170">
        <v>0</v>
      </c>
      <c r="P1489" s="1170">
        <v>0</v>
      </c>
      <c r="Q1489" s="1170">
        <v>0</v>
      </c>
      <c r="R1489" s="1170">
        <v>0</v>
      </c>
      <c r="S1489" s="1170">
        <v>0</v>
      </c>
      <c r="T1489" s="1170">
        <v>0</v>
      </c>
      <c r="U1489" s="569"/>
      <c r="V1489" s="569">
        <f t="shared" si="720"/>
        <v>0</v>
      </c>
      <c r="W1489" s="1090"/>
      <c r="X1489" s="1091"/>
      <c r="Y1489" s="591">
        <f t="shared" si="751"/>
        <v>0</v>
      </c>
      <c r="Z1489" s="899">
        <f t="shared" si="751"/>
        <v>0</v>
      </c>
      <c r="AA1489" s="899">
        <f t="shared" si="751"/>
        <v>0</v>
      </c>
      <c r="AB1489" s="1080">
        <f t="shared" ref="AB1489:AB1554" si="760">T1489-SUM(Y1489:AA1489)</f>
        <v>0</v>
      </c>
      <c r="AC1489" s="1079">
        <f t="shared" ref="AC1489:AC1554" si="761">T1489-SUM(Y1489:AA1489)-AB1489</f>
        <v>0</v>
      </c>
      <c r="AD1489" s="899">
        <f t="shared" si="715"/>
        <v>0</v>
      </c>
      <c r="AE1489" s="903">
        <f t="shared" si="711"/>
        <v>0</v>
      </c>
      <c r="AF1489" s="1080">
        <f t="shared" si="712"/>
        <v>0</v>
      </c>
      <c r="AG1489" s="1081">
        <f t="shared" si="718"/>
        <v>0</v>
      </c>
      <c r="AH1489" s="1079">
        <f t="shared" si="742"/>
        <v>0</v>
      </c>
      <c r="AI1489" s="901">
        <f t="shared" si="745"/>
        <v>0</v>
      </c>
      <c r="AJ1489" s="899">
        <f t="shared" si="745"/>
        <v>0</v>
      </c>
      <c r="AK1489" s="899">
        <f t="shared" si="745"/>
        <v>0</v>
      </c>
      <c r="AL1489" s="1080">
        <f t="shared" ref="AL1489:AL1554" si="762">V1489-SUM(AI1489:AK1489)</f>
        <v>0</v>
      </c>
      <c r="AM1489" s="1079">
        <f t="shared" ref="AM1489:AM1554" si="763">V1489-SUM(AI1489:AK1489)-AL1489</f>
        <v>0</v>
      </c>
      <c r="AN1489" s="899">
        <f t="shared" si="753"/>
        <v>0</v>
      </c>
      <c r="AO1489" s="899">
        <f t="shared" si="754"/>
        <v>0</v>
      </c>
      <c r="AP1489" s="899">
        <f t="shared" si="710"/>
        <v>0</v>
      </c>
      <c r="AQ1489" s="1081">
        <f t="shared" si="701"/>
        <v>0</v>
      </c>
      <c r="AR1489" s="1079">
        <f t="shared" si="758"/>
        <v>0</v>
      </c>
      <c r="AS1489" s="153"/>
      <c r="AT1489" s="1082"/>
      <c r="AU1489" s="1126"/>
      <c r="AV1489" s="1083" t="str">
        <f t="shared" si="707"/>
        <v>CA</v>
      </c>
      <c r="AW1489" s="1083" t="str">
        <f t="shared" si="707"/>
        <v>CL</v>
      </c>
      <c r="AX1489" s="1083" t="str">
        <f t="shared" si="707"/>
        <v>AIC</v>
      </c>
      <c r="AY1489" s="1083" t="str">
        <f t="shared" si="759"/>
        <v>ERB</v>
      </c>
      <c r="AZ1489" s="1083" t="str">
        <f t="shared" si="759"/>
        <v>GRB</v>
      </c>
      <c r="BA1489" s="1083" t="str">
        <f t="shared" si="759"/>
        <v>Non-Op</v>
      </c>
      <c r="BC1489" s="623"/>
      <c r="BD1489" s="623"/>
      <c r="BF1489" s="623"/>
      <c r="BG1489" s="623"/>
      <c r="BH1489" s="623"/>
      <c r="BI1489" s="623"/>
      <c r="BJ1489" s="623"/>
      <c r="BK1489" s="623"/>
      <c r="BL1489" s="623"/>
      <c r="BN1489" s="634"/>
    </row>
    <row r="1490" spans="1:66" s="638" customFormat="1" ht="12" customHeight="1">
      <c r="A1490" s="643">
        <v>25303061</v>
      </c>
      <c r="B1490" s="644" t="s">
        <v>4647</v>
      </c>
      <c r="C1490" s="634" t="s">
        <v>2630</v>
      </c>
      <c r="D1490" s="635" t="s">
        <v>1384</v>
      </c>
      <c r="E1490" s="635"/>
      <c r="F1490" s="683">
        <v>43070</v>
      </c>
      <c r="G1490" s="635"/>
      <c r="H1490" s="1170">
        <v>-67495756</v>
      </c>
      <c r="I1490" s="1170">
        <v>-78705859.090000004</v>
      </c>
      <c r="J1490" s="1170">
        <v>-89109974.090000004</v>
      </c>
      <c r="K1490" s="1170">
        <v>-91038345.090000004</v>
      </c>
      <c r="L1490" s="1170">
        <v>-90274085.090000004</v>
      </c>
      <c r="M1490" s="1170">
        <v>-87494144.090000004</v>
      </c>
      <c r="N1490" s="1170">
        <v>-81965700.090000004</v>
      </c>
      <c r="O1490" s="1170">
        <v>-84102009.090000004</v>
      </c>
      <c r="P1490" s="1170">
        <v>-84859425.090000004</v>
      </c>
      <c r="Q1490" s="1170">
        <v>-85053661.090000004</v>
      </c>
      <c r="R1490" s="1170">
        <v>-19704367.77</v>
      </c>
      <c r="S1490" s="1170">
        <v>-31810150.77</v>
      </c>
      <c r="T1490" s="1170">
        <v>-38827962.770000003</v>
      </c>
      <c r="U1490" s="567"/>
      <c r="V1490" s="569">
        <f t="shared" si="720"/>
        <v>-73106631.727916673</v>
      </c>
      <c r="W1490" s="1090"/>
      <c r="X1490" s="1091"/>
      <c r="Y1490" s="591">
        <f t="shared" si="751"/>
        <v>0</v>
      </c>
      <c r="Z1490" s="899">
        <f t="shared" si="751"/>
        <v>0</v>
      </c>
      <c r="AA1490" s="899">
        <f t="shared" si="751"/>
        <v>0</v>
      </c>
      <c r="AB1490" s="1080">
        <f t="shared" si="760"/>
        <v>-38827962.770000003</v>
      </c>
      <c r="AC1490" s="1079">
        <f t="shared" si="761"/>
        <v>0</v>
      </c>
      <c r="AD1490" s="899">
        <f t="shared" si="715"/>
        <v>0</v>
      </c>
      <c r="AE1490" s="903">
        <f t="shared" si="711"/>
        <v>0</v>
      </c>
      <c r="AF1490" s="1080">
        <f t="shared" si="712"/>
        <v>-38827962.770000003</v>
      </c>
      <c r="AG1490" s="1081">
        <f t="shared" si="718"/>
        <v>-38827962.770000003</v>
      </c>
      <c r="AH1490" s="1079">
        <f t="shared" si="742"/>
        <v>0</v>
      </c>
      <c r="AI1490" s="901">
        <f t="shared" si="745"/>
        <v>0</v>
      </c>
      <c r="AJ1490" s="899">
        <f t="shared" si="745"/>
        <v>0</v>
      </c>
      <c r="AK1490" s="899">
        <f t="shared" si="745"/>
        <v>0</v>
      </c>
      <c r="AL1490" s="1080">
        <f t="shared" si="762"/>
        <v>-73106631.727916673</v>
      </c>
      <c r="AM1490" s="1079">
        <f t="shared" si="763"/>
        <v>0</v>
      </c>
      <c r="AN1490" s="899">
        <f t="shared" si="753"/>
        <v>0</v>
      </c>
      <c r="AO1490" s="899">
        <f t="shared" si="754"/>
        <v>0</v>
      </c>
      <c r="AP1490" s="899">
        <f t="shared" si="710"/>
        <v>-73106631.727916673</v>
      </c>
      <c r="AQ1490" s="1081">
        <f t="shared" si="701"/>
        <v>-73106631.727916673</v>
      </c>
      <c r="AR1490" s="1079">
        <f t="shared" si="758"/>
        <v>0</v>
      </c>
      <c r="AS1490" s="153"/>
      <c r="AT1490" s="1082"/>
      <c r="AU1490" s="1126"/>
      <c r="AV1490" s="1083" t="str">
        <f t="shared" si="707"/>
        <v>CA</v>
      </c>
      <c r="AW1490" s="1083" t="str">
        <f t="shared" si="707"/>
        <v>CL</v>
      </c>
      <c r="AX1490" s="1083" t="str">
        <f t="shared" si="707"/>
        <v>AIC</v>
      </c>
      <c r="AY1490" s="1083" t="str">
        <f t="shared" si="759"/>
        <v>ERB</v>
      </c>
      <c r="AZ1490" s="1083" t="str">
        <f t="shared" si="759"/>
        <v>GRB</v>
      </c>
      <c r="BA1490" s="1083" t="str">
        <f t="shared" si="759"/>
        <v>Non-Op</v>
      </c>
      <c r="BC1490" s="623"/>
      <c r="BD1490" s="623"/>
      <c r="BF1490" s="623"/>
      <c r="BG1490" s="623"/>
      <c r="BH1490" s="623"/>
      <c r="BI1490" s="623"/>
      <c r="BJ1490" s="623"/>
      <c r="BK1490" s="623"/>
      <c r="BL1490" s="623"/>
      <c r="BN1490" s="634"/>
    </row>
    <row r="1491" spans="1:66" s="638" customFormat="1" ht="12" customHeight="1">
      <c r="A1491" s="643" t="s">
        <v>3270</v>
      </c>
      <c r="B1491" s="644" t="s">
        <v>3270</v>
      </c>
      <c r="C1491" s="634" t="s">
        <v>3271</v>
      </c>
      <c r="D1491" s="635" t="s">
        <v>3099</v>
      </c>
      <c r="E1491" s="635"/>
      <c r="F1491" s="683">
        <v>44075</v>
      </c>
      <c r="G1491" s="635"/>
      <c r="H1491" s="1170"/>
      <c r="I1491" s="1170"/>
      <c r="J1491" s="1170"/>
      <c r="K1491" s="1170"/>
      <c r="L1491" s="1170"/>
      <c r="M1491" s="1170"/>
      <c r="N1491" s="1170"/>
      <c r="O1491" s="1170"/>
      <c r="P1491" s="1170"/>
      <c r="Q1491" s="1170">
        <v>-1282587.8899999999</v>
      </c>
      <c r="R1491" s="1170">
        <v>-644839.89</v>
      </c>
      <c r="S1491" s="1170">
        <v>-521397.89</v>
      </c>
      <c r="T1491" s="1170">
        <v>-383193.89</v>
      </c>
      <c r="U1491" s="567"/>
      <c r="V1491" s="606">
        <f t="shared" si="720"/>
        <v>-220035.21791666665</v>
      </c>
      <c r="W1491" s="1088"/>
      <c r="X1491" s="1089"/>
      <c r="Y1491" s="591">
        <f t="shared" si="751"/>
        <v>0</v>
      </c>
      <c r="Z1491" s="899">
        <f t="shared" si="751"/>
        <v>-383193.89</v>
      </c>
      <c r="AA1491" s="899">
        <f t="shared" si="751"/>
        <v>0</v>
      </c>
      <c r="AB1491" s="1080">
        <f t="shared" ref="AB1491:AB1492" si="764">T1491-SUM(Y1491:AA1491)</f>
        <v>0</v>
      </c>
      <c r="AC1491" s="1079">
        <f t="shared" ref="AC1491:AC1492" si="765">T1491-SUM(Y1491:AA1491)-AB1491</f>
        <v>0</v>
      </c>
      <c r="AD1491" s="899">
        <f t="shared" si="715"/>
        <v>0</v>
      </c>
      <c r="AE1491" s="903">
        <f t="shared" si="711"/>
        <v>0</v>
      </c>
      <c r="AF1491" s="1080">
        <f t="shared" si="712"/>
        <v>0</v>
      </c>
      <c r="AG1491" s="1081">
        <f t="shared" ref="AG1491:AG1492" si="766">SUM(AD1491:AF1491)</f>
        <v>0</v>
      </c>
      <c r="AH1491" s="1079">
        <f t="shared" si="742"/>
        <v>0</v>
      </c>
      <c r="AI1491" s="901">
        <f t="shared" si="745"/>
        <v>0</v>
      </c>
      <c r="AJ1491" s="899">
        <f t="shared" si="745"/>
        <v>-220035.21791666665</v>
      </c>
      <c r="AK1491" s="899">
        <f t="shared" si="745"/>
        <v>0</v>
      </c>
      <c r="AL1491" s="1080">
        <f t="shared" si="762"/>
        <v>0</v>
      </c>
      <c r="AM1491" s="1079">
        <f t="shared" si="763"/>
        <v>0</v>
      </c>
      <c r="AN1491" s="899">
        <f t="shared" si="753"/>
        <v>0</v>
      </c>
      <c r="AO1491" s="899">
        <f t="shared" si="754"/>
        <v>0</v>
      </c>
      <c r="AP1491" s="899">
        <f t="shared" si="710"/>
        <v>0</v>
      </c>
      <c r="AQ1491" s="1081">
        <f t="shared" ref="AQ1491:AQ1492" si="767">SUM(AN1491:AP1491)</f>
        <v>0</v>
      </c>
      <c r="AR1491" s="1079">
        <f t="shared" si="758"/>
        <v>0</v>
      </c>
      <c r="AS1491" s="153"/>
      <c r="AT1491" s="1082"/>
      <c r="AU1491" s="1126"/>
      <c r="AV1491" s="1083" t="str">
        <f t="shared" si="707"/>
        <v>CA</v>
      </c>
      <c r="AW1491" s="1083" t="str">
        <f t="shared" si="707"/>
        <v>CL</v>
      </c>
      <c r="AX1491" s="1083" t="str">
        <f t="shared" si="707"/>
        <v>AIC</v>
      </c>
      <c r="AY1491" s="1083" t="str">
        <f t="shared" si="759"/>
        <v>ERB</v>
      </c>
      <c r="AZ1491" s="1083" t="str">
        <f t="shared" si="759"/>
        <v>GRB</v>
      </c>
      <c r="BA1491" s="1083" t="str">
        <f t="shared" si="759"/>
        <v>Non-Op</v>
      </c>
      <c r="BC1491" s="623"/>
      <c r="BD1491" s="623"/>
      <c r="BF1491" s="623"/>
      <c r="BG1491" s="623"/>
      <c r="BH1491" s="623"/>
      <c r="BI1491" s="623"/>
      <c r="BJ1491" s="623"/>
      <c r="BK1491" s="623"/>
      <c r="BL1491" s="623"/>
      <c r="BN1491" s="634"/>
    </row>
    <row r="1492" spans="1:66" s="638" customFormat="1" ht="12" customHeight="1">
      <c r="A1492" s="643" t="s">
        <v>3272</v>
      </c>
      <c r="B1492" s="644" t="s">
        <v>3272</v>
      </c>
      <c r="C1492" s="698" t="s">
        <v>3273</v>
      </c>
      <c r="D1492" s="635" t="s">
        <v>3099</v>
      </c>
      <c r="E1492" s="635"/>
      <c r="F1492" s="1004">
        <v>44075</v>
      </c>
      <c r="G1492" s="635"/>
      <c r="H1492" s="1170"/>
      <c r="I1492" s="1170"/>
      <c r="J1492" s="1170"/>
      <c r="K1492" s="1170"/>
      <c r="L1492" s="1170"/>
      <c r="M1492" s="1170"/>
      <c r="N1492" s="1170"/>
      <c r="O1492" s="1170"/>
      <c r="P1492" s="1170"/>
      <c r="Q1492" s="1170">
        <v>-2121342.86</v>
      </c>
      <c r="R1492" s="1170">
        <v>-1956898.38</v>
      </c>
      <c r="S1492" s="1170">
        <v>-1929047.38</v>
      </c>
      <c r="T1492" s="1170">
        <v>-1894484.38</v>
      </c>
      <c r="U1492" s="567"/>
      <c r="V1492" s="606">
        <f t="shared" si="720"/>
        <v>-579544.23416666652</v>
      </c>
      <c r="W1492" s="1088"/>
      <c r="X1492" s="1089"/>
      <c r="Y1492" s="591">
        <f t="shared" si="751"/>
        <v>0</v>
      </c>
      <c r="Z1492" s="899">
        <f t="shared" si="751"/>
        <v>-1894484.38</v>
      </c>
      <c r="AA1492" s="899">
        <f t="shared" si="751"/>
        <v>0</v>
      </c>
      <c r="AB1492" s="1080">
        <f t="shared" si="764"/>
        <v>0</v>
      </c>
      <c r="AC1492" s="1079">
        <f t="shared" si="765"/>
        <v>0</v>
      </c>
      <c r="AD1492" s="899">
        <f t="shared" si="715"/>
        <v>0</v>
      </c>
      <c r="AE1492" s="903">
        <f t="shared" si="711"/>
        <v>0</v>
      </c>
      <c r="AF1492" s="1080">
        <f t="shared" si="712"/>
        <v>0</v>
      </c>
      <c r="AG1492" s="1081">
        <f t="shared" si="766"/>
        <v>0</v>
      </c>
      <c r="AH1492" s="1079">
        <f t="shared" si="742"/>
        <v>0</v>
      </c>
      <c r="AI1492" s="901">
        <f t="shared" si="745"/>
        <v>0</v>
      </c>
      <c r="AJ1492" s="899">
        <f t="shared" si="745"/>
        <v>-579544.23416666652</v>
      </c>
      <c r="AK1492" s="899">
        <f t="shared" si="745"/>
        <v>0</v>
      </c>
      <c r="AL1492" s="1080">
        <f t="shared" si="762"/>
        <v>0</v>
      </c>
      <c r="AM1492" s="1079">
        <f t="shared" si="763"/>
        <v>0</v>
      </c>
      <c r="AN1492" s="899">
        <f t="shared" si="753"/>
        <v>0</v>
      </c>
      <c r="AO1492" s="899">
        <f t="shared" si="754"/>
        <v>0</v>
      </c>
      <c r="AP1492" s="899">
        <f t="shared" si="710"/>
        <v>0</v>
      </c>
      <c r="AQ1492" s="1081">
        <f t="shared" si="767"/>
        <v>0</v>
      </c>
      <c r="AR1492" s="1079">
        <f t="shared" si="758"/>
        <v>0</v>
      </c>
      <c r="AS1492" s="153"/>
      <c r="AT1492" s="1082"/>
      <c r="AU1492" s="1126"/>
      <c r="AV1492" s="1083" t="str">
        <f t="shared" si="707"/>
        <v>CA</v>
      </c>
      <c r="AW1492" s="1083" t="str">
        <f t="shared" si="707"/>
        <v>CL</v>
      </c>
      <c r="AX1492" s="1083" t="str">
        <f t="shared" si="707"/>
        <v>AIC</v>
      </c>
      <c r="AY1492" s="1083" t="str">
        <f t="shared" si="759"/>
        <v>ERB</v>
      </c>
      <c r="AZ1492" s="1083" t="str">
        <f t="shared" si="759"/>
        <v>GRB</v>
      </c>
      <c r="BA1492" s="1083" t="str">
        <f t="shared" si="759"/>
        <v>Non-Op</v>
      </c>
      <c r="BC1492" s="623"/>
      <c r="BD1492" s="623"/>
      <c r="BF1492" s="623"/>
      <c r="BG1492" s="623"/>
      <c r="BH1492" s="623"/>
      <c r="BI1492" s="623"/>
      <c r="BJ1492" s="623"/>
      <c r="BK1492" s="623"/>
      <c r="BL1492" s="623"/>
      <c r="BN1492" s="634"/>
    </row>
    <row r="1493" spans="1:66" s="638" customFormat="1" ht="12" customHeight="1">
      <c r="A1493" s="643" t="s">
        <v>3274</v>
      </c>
      <c r="B1493" s="644" t="s">
        <v>3274</v>
      </c>
      <c r="C1493" s="698" t="s">
        <v>3275</v>
      </c>
      <c r="D1493" s="635" t="s">
        <v>3099</v>
      </c>
      <c r="E1493" s="635"/>
      <c r="F1493" s="1004">
        <v>43952</v>
      </c>
      <c r="G1493" s="635"/>
      <c r="H1493" s="1170"/>
      <c r="I1493" s="1170"/>
      <c r="J1493" s="1170"/>
      <c r="K1493" s="1170"/>
      <c r="L1493" s="1170"/>
      <c r="M1493" s="1170">
        <v>-7219291.1399999997</v>
      </c>
      <c r="N1493" s="1170">
        <v>-5914144.1399999997</v>
      </c>
      <c r="O1493" s="1170">
        <v>-4910541.01</v>
      </c>
      <c r="P1493" s="1170">
        <v>-4178872.22</v>
      </c>
      <c r="Q1493" s="1170">
        <v>0</v>
      </c>
      <c r="R1493" s="1170">
        <v>0</v>
      </c>
      <c r="S1493" s="1170">
        <v>0</v>
      </c>
      <c r="T1493" s="1170">
        <v>0</v>
      </c>
      <c r="U1493" s="567"/>
      <c r="V1493" s="606">
        <f t="shared" si="720"/>
        <v>-1851904.0424999997</v>
      </c>
      <c r="W1493" s="1088"/>
      <c r="X1493" s="1089"/>
      <c r="Y1493" s="591">
        <f t="shared" si="751"/>
        <v>0</v>
      </c>
      <c r="Z1493" s="899">
        <f t="shared" si="751"/>
        <v>0</v>
      </c>
      <c r="AA1493" s="899">
        <f t="shared" si="751"/>
        <v>0</v>
      </c>
      <c r="AB1493" s="1080">
        <f t="shared" si="760"/>
        <v>0</v>
      </c>
      <c r="AC1493" s="1079">
        <f t="shared" si="761"/>
        <v>0</v>
      </c>
      <c r="AD1493" s="899">
        <f t="shared" si="715"/>
        <v>0</v>
      </c>
      <c r="AE1493" s="903">
        <f t="shared" si="711"/>
        <v>0</v>
      </c>
      <c r="AF1493" s="1080">
        <f t="shared" si="712"/>
        <v>0</v>
      </c>
      <c r="AG1493" s="1081">
        <f t="shared" si="718"/>
        <v>0</v>
      </c>
      <c r="AH1493" s="1079">
        <f t="shared" si="742"/>
        <v>0</v>
      </c>
      <c r="AI1493" s="901">
        <f t="shared" si="745"/>
        <v>0</v>
      </c>
      <c r="AJ1493" s="899">
        <f t="shared" si="745"/>
        <v>-1851904.0424999997</v>
      </c>
      <c r="AK1493" s="899">
        <f t="shared" si="745"/>
        <v>0</v>
      </c>
      <c r="AL1493" s="1080">
        <f t="shared" si="762"/>
        <v>0</v>
      </c>
      <c r="AM1493" s="1079">
        <f t="shared" si="763"/>
        <v>0</v>
      </c>
      <c r="AN1493" s="899">
        <f t="shared" si="753"/>
        <v>0</v>
      </c>
      <c r="AO1493" s="899">
        <f t="shared" si="754"/>
        <v>0</v>
      </c>
      <c r="AP1493" s="899">
        <f t="shared" si="710"/>
        <v>0</v>
      </c>
      <c r="AQ1493" s="1081">
        <f t="shared" ref="AQ1493" si="768">SUM(AN1493:AP1493)</f>
        <v>0</v>
      </c>
      <c r="AR1493" s="1079">
        <f t="shared" si="758"/>
        <v>0</v>
      </c>
      <c r="AS1493" s="153"/>
      <c r="AT1493" s="1082"/>
      <c r="AU1493" s="1126"/>
      <c r="AV1493" s="1083" t="str">
        <f t="shared" si="707"/>
        <v>CA</v>
      </c>
      <c r="AW1493" s="1083" t="str">
        <f t="shared" si="707"/>
        <v>CL</v>
      </c>
      <c r="AX1493" s="1083" t="str">
        <f t="shared" si="707"/>
        <v>AIC</v>
      </c>
      <c r="AY1493" s="1083" t="str">
        <f t="shared" si="759"/>
        <v>ERB</v>
      </c>
      <c r="AZ1493" s="1083" t="str">
        <f t="shared" si="759"/>
        <v>GRB</v>
      </c>
      <c r="BA1493" s="1083" t="str">
        <f t="shared" si="759"/>
        <v>Non-Op</v>
      </c>
      <c r="BC1493" s="623"/>
      <c r="BD1493" s="623"/>
      <c r="BF1493" s="623"/>
      <c r="BG1493" s="623"/>
      <c r="BH1493" s="623"/>
      <c r="BI1493" s="623"/>
      <c r="BJ1493" s="623"/>
      <c r="BK1493" s="623"/>
      <c r="BL1493" s="623"/>
      <c r="BN1493" s="634"/>
    </row>
    <row r="1494" spans="1:66" s="638" customFormat="1" ht="12" customHeight="1">
      <c r="A1494" s="643" t="s">
        <v>3276</v>
      </c>
      <c r="B1494" s="644" t="s">
        <v>3276</v>
      </c>
      <c r="C1494" s="634" t="s">
        <v>3277</v>
      </c>
      <c r="D1494" s="635" t="s">
        <v>3099</v>
      </c>
      <c r="E1494" s="635"/>
      <c r="F1494" s="683">
        <v>43922</v>
      </c>
      <c r="G1494" s="635"/>
      <c r="H1494" s="1172"/>
      <c r="I1494" s="1172"/>
      <c r="J1494" s="1172"/>
      <c r="K1494" s="1172"/>
      <c r="L1494" s="1172">
        <v>-1534985.12</v>
      </c>
      <c r="M1494" s="1172">
        <v>-3096051.86</v>
      </c>
      <c r="N1494" s="1172">
        <v>-4699086.47</v>
      </c>
      <c r="O1494" s="1172">
        <v>-6579828.6200000001</v>
      </c>
      <c r="P1494" s="1172">
        <v>-8101961.6299999999</v>
      </c>
      <c r="Q1494" s="1172">
        <v>-9578157.0999999996</v>
      </c>
      <c r="R1494" s="1172">
        <v>-10981468.630000001</v>
      </c>
      <c r="S1494" s="1172">
        <v>-12279044.699999999</v>
      </c>
      <c r="T1494" s="1172">
        <v>-13661756.5</v>
      </c>
      <c r="U1494" s="567"/>
      <c r="V1494" s="606">
        <f t="shared" si="720"/>
        <v>-5306788.5316666663</v>
      </c>
      <c r="W1494" s="1088"/>
      <c r="X1494" s="1089"/>
      <c r="Y1494" s="591">
        <f t="shared" si="751"/>
        <v>0</v>
      </c>
      <c r="Z1494" s="899">
        <f t="shared" si="751"/>
        <v>-13661756.5</v>
      </c>
      <c r="AA1494" s="899">
        <f t="shared" si="751"/>
        <v>0</v>
      </c>
      <c r="AB1494" s="1080">
        <f t="shared" si="760"/>
        <v>0</v>
      </c>
      <c r="AC1494" s="1079">
        <f t="shared" si="761"/>
        <v>0</v>
      </c>
      <c r="AD1494" s="899">
        <f t="shared" si="715"/>
        <v>0</v>
      </c>
      <c r="AE1494" s="903">
        <f t="shared" si="711"/>
        <v>0</v>
      </c>
      <c r="AF1494" s="1080">
        <f t="shared" si="712"/>
        <v>0</v>
      </c>
      <c r="AG1494" s="1081">
        <f t="shared" si="718"/>
        <v>0</v>
      </c>
      <c r="AH1494" s="1079">
        <f t="shared" si="742"/>
        <v>0</v>
      </c>
      <c r="AI1494" s="901">
        <f t="shared" si="745"/>
        <v>0</v>
      </c>
      <c r="AJ1494" s="899">
        <f t="shared" si="745"/>
        <v>-5306788.5316666663</v>
      </c>
      <c r="AK1494" s="899">
        <f t="shared" si="745"/>
        <v>0</v>
      </c>
      <c r="AL1494" s="1080">
        <f t="shared" si="762"/>
        <v>0</v>
      </c>
      <c r="AM1494" s="1079">
        <f t="shared" si="763"/>
        <v>0</v>
      </c>
      <c r="AN1494" s="899">
        <f t="shared" si="753"/>
        <v>0</v>
      </c>
      <c r="AO1494" s="899">
        <f t="shared" si="754"/>
        <v>0</v>
      </c>
      <c r="AP1494" s="899">
        <f t="shared" si="710"/>
        <v>0</v>
      </c>
      <c r="AQ1494" s="1081">
        <f t="shared" si="701"/>
        <v>0</v>
      </c>
      <c r="AR1494" s="1079">
        <f t="shared" si="758"/>
        <v>0</v>
      </c>
      <c r="AS1494" s="153"/>
      <c r="AT1494" s="1082"/>
      <c r="AU1494" s="1126"/>
      <c r="AV1494" s="1083" t="str">
        <f t="shared" ref="AV1494:AX1558" si="769">IF(VALUE(Y1494),AV$7,IF(ISBLANK(Y1494),"",AV$7))</f>
        <v>CA</v>
      </c>
      <c r="AW1494" s="1083" t="str">
        <f t="shared" si="769"/>
        <v>CL</v>
      </c>
      <c r="AX1494" s="1083" t="str">
        <f t="shared" si="769"/>
        <v>AIC</v>
      </c>
      <c r="AY1494" s="1083" t="str">
        <f t="shared" si="759"/>
        <v>ERB</v>
      </c>
      <c r="AZ1494" s="1083" t="str">
        <f t="shared" si="759"/>
        <v>GRB</v>
      </c>
      <c r="BA1494" s="1083" t="str">
        <f t="shared" si="759"/>
        <v>Non-Op</v>
      </c>
      <c r="BC1494" s="623"/>
      <c r="BD1494" s="623"/>
      <c r="BF1494" s="623"/>
      <c r="BG1494" s="623"/>
      <c r="BH1494" s="623"/>
      <c r="BI1494" s="623"/>
      <c r="BJ1494" s="623"/>
      <c r="BK1494" s="623"/>
      <c r="BL1494" s="623"/>
      <c r="BN1494" s="634"/>
    </row>
    <row r="1495" spans="1:66" s="638" customFormat="1" ht="12" customHeight="1">
      <c r="A1495" s="643">
        <v>25321033</v>
      </c>
      <c r="B1495" s="644" t="s">
        <v>4648</v>
      </c>
      <c r="C1495" s="634" t="s">
        <v>3278</v>
      </c>
      <c r="D1495" s="635" t="s">
        <v>3099</v>
      </c>
      <c r="E1495" s="635"/>
      <c r="F1495" s="683">
        <v>43983</v>
      </c>
      <c r="G1495" s="635"/>
      <c r="H1495" s="1171"/>
      <c r="I1495" s="1171"/>
      <c r="J1495" s="1171"/>
      <c r="K1495" s="1171"/>
      <c r="L1495" s="1171"/>
      <c r="M1495" s="1171"/>
      <c r="N1495" s="1171">
        <v>-928775.4</v>
      </c>
      <c r="O1495" s="1171">
        <v>-928775.4</v>
      </c>
      <c r="P1495" s="1171">
        <v>-928775.4</v>
      </c>
      <c r="Q1495" s="1171">
        <v>-928775.4</v>
      </c>
      <c r="R1495" s="1171">
        <v>-928775.4</v>
      </c>
      <c r="S1495" s="1171">
        <v>-928775.4</v>
      </c>
      <c r="T1495" s="1171">
        <v>-928775.4</v>
      </c>
      <c r="U1495" s="567"/>
      <c r="V1495" s="606">
        <f t="shared" si="720"/>
        <v>-503086.67500000005</v>
      </c>
      <c r="W1495" s="1088"/>
      <c r="X1495" s="1089"/>
      <c r="Y1495" s="591">
        <f t="shared" si="751"/>
        <v>0</v>
      </c>
      <c r="Z1495" s="899">
        <f t="shared" si="751"/>
        <v>-928775.4</v>
      </c>
      <c r="AA1495" s="899">
        <f t="shared" si="751"/>
        <v>0</v>
      </c>
      <c r="AB1495" s="1080">
        <f t="shared" si="760"/>
        <v>0</v>
      </c>
      <c r="AC1495" s="1079">
        <f t="shared" si="761"/>
        <v>0</v>
      </c>
      <c r="AD1495" s="899">
        <f t="shared" si="715"/>
        <v>0</v>
      </c>
      <c r="AE1495" s="903">
        <f t="shared" si="711"/>
        <v>0</v>
      </c>
      <c r="AF1495" s="1080">
        <f t="shared" si="712"/>
        <v>0</v>
      </c>
      <c r="AG1495" s="1081">
        <f t="shared" si="718"/>
        <v>0</v>
      </c>
      <c r="AH1495" s="1079">
        <f t="shared" si="742"/>
        <v>0</v>
      </c>
      <c r="AI1495" s="901">
        <f t="shared" si="745"/>
        <v>0</v>
      </c>
      <c r="AJ1495" s="899">
        <f t="shared" si="745"/>
        <v>-503086.67500000005</v>
      </c>
      <c r="AK1495" s="899">
        <f t="shared" si="745"/>
        <v>0</v>
      </c>
      <c r="AL1495" s="1080">
        <f t="shared" si="762"/>
        <v>0</v>
      </c>
      <c r="AM1495" s="1079">
        <f t="shared" si="763"/>
        <v>0</v>
      </c>
      <c r="AN1495" s="899">
        <f t="shared" si="753"/>
        <v>0</v>
      </c>
      <c r="AO1495" s="899">
        <f t="shared" si="754"/>
        <v>0</v>
      </c>
      <c r="AP1495" s="899">
        <f t="shared" si="710"/>
        <v>0</v>
      </c>
      <c r="AQ1495" s="1081">
        <f t="shared" ref="AQ1495:AQ1496" si="770">SUM(AN1495:AP1495)</f>
        <v>0</v>
      </c>
      <c r="AR1495" s="1079">
        <f t="shared" si="758"/>
        <v>0</v>
      </c>
      <c r="AS1495" s="153"/>
      <c r="AT1495" s="1082" t="s">
        <v>2779</v>
      </c>
      <c r="AU1495" s="1126"/>
      <c r="AV1495" s="1083" t="str">
        <f t="shared" si="769"/>
        <v>CA</v>
      </c>
      <c r="AW1495" s="1083" t="str">
        <f t="shared" si="769"/>
        <v>CL</v>
      </c>
      <c r="AX1495" s="1083" t="str">
        <f t="shared" si="769"/>
        <v>AIC</v>
      </c>
      <c r="AY1495" s="1083" t="str">
        <f t="shared" si="759"/>
        <v>ERB</v>
      </c>
      <c r="AZ1495" s="1083" t="str">
        <f t="shared" si="759"/>
        <v>GRB</v>
      </c>
      <c r="BA1495" s="1083" t="str">
        <f t="shared" si="759"/>
        <v>Non-Op</v>
      </c>
      <c r="BC1495" s="623"/>
      <c r="BD1495" s="623"/>
      <c r="BF1495" s="623"/>
      <c r="BG1495" s="623"/>
      <c r="BH1495" s="623"/>
      <c r="BI1495" s="623"/>
      <c r="BJ1495" s="623"/>
      <c r="BK1495" s="623"/>
      <c r="BL1495" s="623"/>
      <c r="BN1495" s="634"/>
    </row>
    <row r="1496" spans="1:66" s="638" customFormat="1" ht="12" customHeight="1">
      <c r="A1496" s="643">
        <v>25321043</v>
      </c>
      <c r="B1496" s="644" t="s">
        <v>4649</v>
      </c>
      <c r="C1496" s="634" t="s">
        <v>3279</v>
      </c>
      <c r="D1496" s="635" t="s">
        <v>3099</v>
      </c>
      <c r="E1496" s="635"/>
      <c r="F1496" s="683">
        <v>43983</v>
      </c>
      <c r="G1496" s="635"/>
      <c r="H1496" s="1171"/>
      <c r="I1496" s="1171"/>
      <c r="J1496" s="1171"/>
      <c r="K1496" s="1171"/>
      <c r="L1496" s="1171"/>
      <c r="M1496" s="1171"/>
      <c r="N1496" s="1171">
        <v>-835117.92</v>
      </c>
      <c r="O1496" s="1171">
        <v>-835117.92</v>
      </c>
      <c r="P1496" s="1171">
        <v>-835117.92</v>
      </c>
      <c r="Q1496" s="1171">
        <v>-835117.92</v>
      </c>
      <c r="R1496" s="1171">
        <v>-835117.92</v>
      </c>
      <c r="S1496" s="1171">
        <v>-835117.92</v>
      </c>
      <c r="T1496" s="1171">
        <v>-835117.92</v>
      </c>
      <c r="U1496" s="567"/>
      <c r="V1496" s="607">
        <f t="shared" si="720"/>
        <v>-452355.54000000004</v>
      </c>
      <c r="W1496" s="1092"/>
      <c r="X1496" s="1093"/>
      <c r="Y1496" s="591">
        <f t="shared" si="751"/>
        <v>0</v>
      </c>
      <c r="Z1496" s="899">
        <f t="shared" si="751"/>
        <v>-835117.92</v>
      </c>
      <c r="AA1496" s="899">
        <f t="shared" si="751"/>
        <v>0</v>
      </c>
      <c r="AB1496" s="1080">
        <f t="shared" si="760"/>
        <v>0</v>
      </c>
      <c r="AC1496" s="1079">
        <f t="shared" si="761"/>
        <v>0</v>
      </c>
      <c r="AD1496" s="899">
        <f t="shared" si="715"/>
        <v>0</v>
      </c>
      <c r="AE1496" s="903">
        <f t="shared" si="711"/>
        <v>0</v>
      </c>
      <c r="AF1496" s="1080">
        <f t="shared" si="712"/>
        <v>0</v>
      </c>
      <c r="AG1496" s="1081">
        <f t="shared" si="718"/>
        <v>0</v>
      </c>
      <c r="AH1496" s="1079">
        <f t="shared" si="742"/>
        <v>0</v>
      </c>
      <c r="AI1496" s="901">
        <f t="shared" si="745"/>
        <v>0</v>
      </c>
      <c r="AJ1496" s="899">
        <f t="shared" si="745"/>
        <v>-452355.54000000004</v>
      </c>
      <c r="AK1496" s="899">
        <f t="shared" si="745"/>
        <v>0</v>
      </c>
      <c r="AL1496" s="1080">
        <f t="shared" si="762"/>
        <v>0</v>
      </c>
      <c r="AM1496" s="1079">
        <f t="shared" si="763"/>
        <v>0</v>
      </c>
      <c r="AN1496" s="899">
        <f t="shared" si="753"/>
        <v>0</v>
      </c>
      <c r="AO1496" s="899">
        <f t="shared" si="754"/>
        <v>0</v>
      </c>
      <c r="AP1496" s="899">
        <f t="shared" ref="AP1496:AP1560" si="771">IF($D1496=AP$5,$V1496,IF($D1496=AP$4, $V1496*$AL$2,0))</f>
        <v>0</v>
      </c>
      <c r="AQ1496" s="1081">
        <f t="shared" si="770"/>
        <v>0</v>
      </c>
      <c r="AR1496" s="1079">
        <f t="shared" si="758"/>
        <v>0</v>
      </c>
      <c r="AS1496" s="153"/>
      <c r="AT1496" s="1082" t="s">
        <v>2779</v>
      </c>
      <c r="AU1496" s="1126"/>
      <c r="AV1496" s="1083" t="str">
        <f t="shared" si="769"/>
        <v>CA</v>
      </c>
      <c r="AW1496" s="1083" t="str">
        <f t="shared" si="769"/>
        <v>CL</v>
      </c>
      <c r="AX1496" s="1083" t="str">
        <f t="shared" si="769"/>
        <v>AIC</v>
      </c>
      <c r="AY1496" s="1083" t="str">
        <f t="shared" si="759"/>
        <v>ERB</v>
      </c>
      <c r="AZ1496" s="1083" t="str">
        <f t="shared" si="759"/>
        <v>GRB</v>
      </c>
      <c r="BA1496" s="1083" t="str">
        <f t="shared" si="759"/>
        <v>Non-Op</v>
      </c>
      <c r="BC1496" s="623"/>
      <c r="BD1496" s="623"/>
      <c r="BF1496" s="623"/>
      <c r="BG1496" s="623"/>
      <c r="BH1496" s="623"/>
      <c r="BI1496" s="623"/>
      <c r="BJ1496" s="623"/>
      <c r="BK1496" s="623"/>
      <c r="BL1496" s="623"/>
      <c r="BN1496" s="634"/>
    </row>
    <row r="1497" spans="1:66" s="638" customFormat="1" ht="12" customHeight="1">
      <c r="A1497" s="643">
        <v>25400002</v>
      </c>
      <c r="B1497" s="644" t="s">
        <v>4650</v>
      </c>
      <c r="C1497" s="634" t="s">
        <v>2631</v>
      </c>
      <c r="D1497" s="635" t="s">
        <v>1384</v>
      </c>
      <c r="E1497" s="635"/>
      <c r="F1497" s="683">
        <v>43070</v>
      </c>
      <c r="G1497" s="635"/>
      <c r="H1497" s="1168">
        <v>0</v>
      </c>
      <c r="I1497" s="1168">
        <v>0</v>
      </c>
      <c r="J1497" s="1168">
        <v>0</v>
      </c>
      <c r="K1497" s="1168">
        <v>0</v>
      </c>
      <c r="L1497" s="1168">
        <v>0</v>
      </c>
      <c r="M1497" s="1168">
        <v>0</v>
      </c>
      <c r="N1497" s="1168">
        <v>0</v>
      </c>
      <c r="O1497" s="1168">
        <v>0</v>
      </c>
      <c r="P1497" s="1168">
        <v>0</v>
      </c>
      <c r="Q1497" s="1168">
        <v>0</v>
      </c>
      <c r="R1497" s="1168">
        <v>0</v>
      </c>
      <c r="S1497" s="1168">
        <v>0</v>
      </c>
      <c r="T1497" s="1168">
        <v>0</v>
      </c>
      <c r="U1497" s="567"/>
      <c r="V1497" s="569">
        <f t="shared" si="720"/>
        <v>0</v>
      </c>
      <c r="W1497" s="1090"/>
      <c r="X1497" s="1091"/>
      <c r="Y1497" s="591">
        <f t="shared" si="751"/>
        <v>0</v>
      </c>
      <c r="Z1497" s="899">
        <f t="shared" si="751"/>
        <v>0</v>
      </c>
      <c r="AA1497" s="899">
        <f t="shared" si="751"/>
        <v>0</v>
      </c>
      <c r="AB1497" s="1080">
        <f t="shared" si="760"/>
        <v>0</v>
      </c>
      <c r="AC1497" s="1079">
        <f t="shared" si="761"/>
        <v>0</v>
      </c>
      <c r="AD1497" s="899">
        <f t="shared" si="715"/>
        <v>0</v>
      </c>
      <c r="AE1497" s="903">
        <f t="shared" si="711"/>
        <v>0</v>
      </c>
      <c r="AF1497" s="1080">
        <f t="shared" si="712"/>
        <v>0</v>
      </c>
      <c r="AG1497" s="1081">
        <f t="shared" si="718"/>
        <v>0</v>
      </c>
      <c r="AH1497" s="1079">
        <f t="shared" si="742"/>
        <v>0</v>
      </c>
      <c r="AI1497" s="901">
        <f t="shared" ref="AI1497:AK1516" si="772">IF($D1497=AI$5,$V1497,0)</f>
        <v>0</v>
      </c>
      <c r="AJ1497" s="899">
        <f t="shared" si="772"/>
        <v>0</v>
      </c>
      <c r="AK1497" s="899">
        <f t="shared" si="772"/>
        <v>0</v>
      </c>
      <c r="AL1497" s="1080">
        <f t="shared" si="762"/>
        <v>0</v>
      </c>
      <c r="AM1497" s="1079">
        <f t="shared" si="763"/>
        <v>0</v>
      </c>
      <c r="AN1497" s="899">
        <f t="shared" si="753"/>
        <v>0</v>
      </c>
      <c r="AO1497" s="899">
        <f t="shared" si="754"/>
        <v>0</v>
      </c>
      <c r="AP1497" s="899">
        <f t="shared" si="771"/>
        <v>0</v>
      </c>
      <c r="AQ1497" s="1081">
        <f t="shared" si="701"/>
        <v>0</v>
      </c>
      <c r="AR1497" s="1079">
        <f t="shared" si="758"/>
        <v>0</v>
      </c>
      <c r="AS1497" s="153"/>
      <c r="AT1497" s="1082"/>
      <c r="AU1497" s="1126"/>
      <c r="AV1497" s="1083" t="str">
        <f t="shared" si="769"/>
        <v>CA</v>
      </c>
      <c r="AW1497" s="1083" t="str">
        <f t="shared" si="769"/>
        <v>CL</v>
      </c>
      <c r="AX1497" s="1083" t="str">
        <f t="shared" si="769"/>
        <v>AIC</v>
      </c>
      <c r="AY1497" s="1083" t="str">
        <f t="shared" si="759"/>
        <v>ERB</v>
      </c>
      <c r="AZ1497" s="1083" t="str">
        <f t="shared" si="759"/>
        <v>GRB</v>
      </c>
      <c r="BA1497" s="1083" t="str">
        <f t="shared" si="759"/>
        <v>Non-Op</v>
      </c>
      <c r="BC1497" s="623"/>
      <c r="BD1497" s="623"/>
      <c r="BF1497" s="623"/>
      <c r="BG1497" s="623"/>
      <c r="BH1497" s="623"/>
      <c r="BI1497" s="623"/>
      <c r="BJ1497" s="623"/>
      <c r="BK1497" s="623"/>
      <c r="BL1497" s="623"/>
      <c r="BN1497" s="634"/>
    </row>
    <row r="1498" spans="1:66" s="638" customFormat="1" ht="12" customHeight="1">
      <c r="A1498" s="643">
        <v>25400012</v>
      </c>
      <c r="B1498" s="644" t="s">
        <v>4651</v>
      </c>
      <c r="C1498" s="634" t="s">
        <v>3280</v>
      </c>
      <c r="D1498" s="635" t="s">
        <v>1384</v>
      </c>
      <c r="E1498" s="635"/>
      <c r="F1498" s="683">
        <v>43070</v>
      </c>
      <c r="G1498" s="635"/>
      <c r="H1498" s="1168">
        <v>-334958135.13999999</v>
      </c>
      <c r="I1498" s="1168">
        <v>-334494583.57999998</v>
      </c>
      <c r="J1498" s="1168">
        <v>-334499847.60000002</v>
      </c>
      <c r="K1498" s="1168">
        <v>-333514319.56</v>
      </c>
      <c r="L1498" s="1168">
        <v>-333026806.19999999</v>
      </c>
      <c r="M1498" s="1168">
        <v>-332534728.54000002</v>
      </c>
      <c r="N1498" s="1168">
        <v>-332054740.61000001</v>
      </c>
      <c r="O1498" s="1168">
        <v>-331564499.67000002</v>
      </c>
      <c r="P1498" s="1168">
        <v>-331101875.88999999</v>
      </c>
      <c r="Q1498" s="1168">
        <v>-325094420.36000001</v>
      </c>
      <c r="R1498" s="1168">
        <v>-41864971.030000001</v>
      </c>
      <c r="S1498" s="1168">
        <v>-41819907.850000001</v>
      </c>
      <c r="T1498" s="1168">
        <v>-43293468.119999997</v>
      </c>
      <c r="U1498" s="567"/>
      <c r="V1498" s="569">
        <f t="shared" si="720"/>
        <v>-271724708.54333335</v>
      </c>
      <c r="W1498" s="1090"/>
      <c r="X1498" s="1091"/>
      <c r="Y1498" s="591">
        <f t="shared" si="751"/>
        <v>0</v>
      </c>
      <c r="Z1498" s="899">
        <f t="shared" si="751"/>
        <v>0</v>
      </c>
      <c r="AA1498" s="899">
        <f t="shared" si="751"/>
        <v>0</v>
      </c>
      <c r="AB1498" s="1080">
        <f t="shared" si="760"/>
        <v>-43293468.119999997</v>
      </c>
      <c r="AC1498" s="1079">
        <f t="shared" si="761"/>
        <v>0</v>
      </c>
      <c r="AD1498" s="899">
        <f t="shared" si="715"/>
        <v>0</v>
      </c>
      <c r="AE1498" s="903">
        <f t="shared" si="711"/>
        <v>0</v>
      </c>
      <c r="AF1498" s="1080">
        <f t="shared" si="712"/>
        <v>-43293468.119999997</v>
      </c>
      <c r="AG1498" s="1081">
        <f t="shared" si="718"/>
        <v>-43293468.119999997</v>
      </c>
      <c r="AH1498" s="1079">
        <f t="shared" si="742"/>
        <v>0</v>
      </c>
      <c r="AI1498" s="901">
        <f t="shared" si="772"/>
        <v>0</v>
      </c>
      <c r="AJ1498" s="899">
        <f t="shared" si="772"/>
        <v>0</v>
      </c>
      <c r="AK1498" s="899">
        <f t="shared" si="772"/>
        <v>0</v>
      </c>
      <c r="AL1498" s="1080">
        <f t="shared" si="762"/>
        <v>-271724708.54333335</v>
      </c>
      <c r="AM1498" s="1079">
        <f t="shared" si="763"/>
        <v>0</v>
      </c>
      <c r="AN1498" s="899">
        <f t="shared" si="753"/>
        <v>0</v>
      </c>
      <c r="AO1498" s="899">
        <f t="shared" si="754"/>
        <v>0</v>
      </c>
      <c r="AP1498" s="899">
        <f t="shared" si="771"/>
        <v>-271724708.54333335</v>
      </c>
      <c r="AQ1498" s="1081">
        <f t="shared" si="701"/>
        <v>-271724708.54333335</v>
      </c>
      <c r="AR1498" s="1079">
        <f t="shared" si="758"/>
        <v>0</v>
      </c>
      <c r="AS1498" s="153"/>
      <c r="AT1498" s="1082"/>
      <c r="AU1498" s="1126"/>
      <c r="AV1498" s="1083" t="str">
        <f t="shared" si="769"/>
        <v>CA</v>
      </c>
      <c r="AW1498" s="1083" t="str">
        <f t="shared" si="769"/>
        <v>CL</v>
      </c>
      <c r="AX1498" s="1083" t="str">
        <f t="shared" si="769"/>
        <v>AIC</v>
      </c>
      <c r="AY1498" s="1083" t="str">
        <f t="shared" si="759"/>
        <v>ERB</v>
      </c>
      <c r="AZ1498" s="1083" t="str">
        <f t="shared" si="759"/>
        <v>GRB</v>
      </c>
      <c r="BA1498" s="1083" t="str">
        <f t="shared" si="759"/>
        <v>Non-Op</v>
      </c>
      <c r="BC1498" s="623"/>
      <c r="BD1498" s="623"/>
      <c r="BF1498" s="623"/>
      <c r="BG1498" s="623"/>
      <c r="BH1498" s="623"/>
      <c r="BI1498" s="623"/>
      <c r="BJ1498" s="623"/>
      <c r="BK1498" s="623"/>
      <c r="BL1498" s="623"/>
      <c r="BN1498" s="634"/>
    </row>
    <row r="1499" spans="1:66" s="638" customFormat="1" ht="12" customHeight="1">
      <c r="A1499" s="643">
        <v>25400101</v>
      </c>
      <c r="B1499" s="644" t="s">
        <v>4652</v>
      </c>
      <c r="C1499" s="634" t="s">
        <v>2632</v>
      </c>
      <c r="D1499" s="635" t="s">
        <v>3099</v>
      </c>
      <c r="E1499" s="635"/>
      <c r="F1499" s="634"/>
      <c r="G1499" s="635"/>
      <c r="H1499" s="1168">
        <v>-183.8</v>
      </c>
      <c r="I1499" s="1168">
        <v>-145.94</v>
      </c>
      <c r="J1499" s="1168">
        <v>-108.08</v>
      </c>
      <c r="K1499" s="1168">
        <v>-70.22</v>
      </c>
      <c r="L1499" s="1168">
        <v>2.63</v>
      </c>
      <c r="M1499" s="1168">
        <v>5.26</v>
      </c>
      <c r="N1499" s="1168">
        <v>7.89</v>
      </c>
      <c r="O1499" s="1168">
        <v>10.52</v>
      </c>
      <c r="P1499" s="1168">
        <v>13.15</v>
      </c>
      <c r="Q1499" s="1168">
        <v>0</v>
      </c>
      <c r="R1499" s="1168">
        <v>0</v>
      </c>
      <c r="S1499" s="1168">
        <v>0</v>
      </c>
      <c r="T1499" s="1168">
        <v>0</v>
      </c>
      <c r="U1499" s="567"/>
      <c r="V1499" s="567">
        <f t="shared" si="720"/>
        <v>-31.390833333333337</v>
      </c>
      <c r="W1499" s="1084"/>
      <c r="X1499" s="1085"/>
      <c r="Y1499" s="591">
        <f t="shared" si="751"/>
        <v>0</v>
      </c>
      <c r="Z1499" s="899">
        <f t="shared" si="751"/>
        <v>0</v>
      </c>
      <c r="AA1499" s="899">
        <f t="shared" si="751"/>
        <v>0</v>
      </c>
      <c r="AB1499" s="1080">
        <f t="shared" si="760"/>
        <v>0</v>
      </c>
      <c r="AC1499" s="1079">
        <f t="shared" si="761"/>
        <v>0</v>
      </c>
      <c r="AD1499" s="899">
        <f t="shared" si="715"/>
        <v>0</v>
      </c>
      <c r="AE1499" s="903">
        <f t="shared" si="711"/>
        <v>0</v>
      </c>
      <c r="AF1499" s="1080">
        <f t="shared" si="712"/>
        <v>0</v>
      </c>
      <c r="AG1499" s="1081">
        <f t="shared" si="718"/>
        <v>0</v>
      </c>
      <c r="AH1499" s="1079">
        <f t="shared" si="742"/>
        <v>0</v>
      </c>
      <c r="AI1499" s="901">
        <f t="shared" si="772"/>
        <v>0</v>
      </c>
      <c r="AJ1499" s="899">
        <f t="shared" si="772"/>
        <v>-31.390833333333337</v>
      </c>
      <c r="AK1499" s="899">
        <f t="shared" si="772"/>
        <v>0</v>
      </c>
      <c r="AL1499" s="1080">
        <f t="shared" si="762"/>
        <v>0</v>
      </c>
      <c r="AM1499" s="1079">
        <f t="shared" si="763"/>
        <v>0</v>
      </c>
      <c r="AN1499" s="899">
        <f t="shared" si="753"/>
        <v>0</v>
      </c>
      <c r="AO1499" s="899">
        <f t="shared" si="754"/>
        <v>0</v>
      </c>
      <c r="AP1499" s="899">
        <f t="shared" si="771"/>
        <v>0</v>
      </c>
      <c r="AQ1499" s="1081">
        <f t="shared" si="701"/>
        <v>0</v>
      </c>
      <c r="AR1499" s="1079">
        <f t="shared" si="758"/>
        <v>0</v>
      </c>
      <c r="AS1499" s="153"/>
      <c r="AT1499" s="1082"/>
      <c r="AU1499" s="1126"/>
      <c r="AV1499" s="1083" t="str">
        <f t="shared" si="769"/>
        <v>CA</v>
      </c>
      <c r="AW1499" s="1083" t="str">
        <f t="shared" si="769"/>
        <v>CL</v>
      </c>
      <c r="AX1499" s="1083" t="str">
        <f t="shared" si="769"/>
        <v>AIC</v>
      </c>
      <c r="AY1499" s="1083" t="str">
        <f t="shared" si="759"/>
        <v>ERB</v>
      </c>
      <c r="AZ1499" s="1083" t="str">
        <f t="shared" si="759"/>
        <v>GRB</v>
      </c>
      <c r="BA1499" s="1083" t="str">
        <f t="shared" si="759"/>
        <v>Non-Op</v>
      </c>
      <c r="BC1499" s="623"/>
      <c r="BD1499" s="623"/>
      <c r="BF1499" s="623"/>
      <c r="BG1499" s="623"/>
      <c r="BH1499" s="623"/>
      <c r="BI1499" s="623"/>
      <c r="BJ1499" s="623"/>
      <c r="BK1499" s="623"/>
      <c r="BL1499" s="623"/>
      <c r="BN1499" s="634"/>
    </row>
    <row r="1500" spans="1:66" s="638" customFormat="1" ht="12" customHeight="1">
      <c r="A1500" s="643">
        <v>25400111</v>
      </c>
      <c r="B1500" s="644" t="s">
        <v>4653</v>
      </c>
      <c r="C1500" s="634" t="s">
        <v>2632</v>
      </c>
      <c r="D1500" s="635" t="s">
        <v>3099</v>
      </c>
      <c r="E1500" s="635"/>
      <c r="F1500" s="634"/>
      <c r="G1500" s="635"/>
      <c r="H1500" s="1168">
        <v>-40.6</v>
      </c>
      <c r="I1500" s="1168">
        <v>-32.14</v>
      </c>
      <c r="J1500" s="1168">
        <v>-23.68</v>
      </c>
      <c r="K1500" s="1168">
        <v>-15.22</v>
      </c>
      <c r="L1500" s="1168">
        <v>0.57999999999999996</v>
      </c>
      <c r="M1500" s="1168">
        <v>1.1599999999999999</v>
      </c>
      <c r="N1500" s="1168">
        <v>1.74</v>
      </c>
      <c r="O1500" s="1168">
        <v>2.3199999999999998</v>
      </c>
      <c r="P1500" s="1168">
        <v>2.9</v>
      </c>
      <c r="Q1500" s="1168">
        <v>0</v>
      </c>
      <c r="R1500" s="1168">
        <v>0</v>
      </c>
      <c r="S1500" s="1168">
        <v>0</v>
      </c>
      <c r="T1500" s="1168">
        <v>0</v>
      </c>
      <c r="U1500" s="567"/>
      <c r="V1500" s="567">
        <f t="shared" si="720"/>
        <v>-6.8866666666666694</v>
      </c>
      <c r="W1500" s="1084"/>
      <c r="X1500" s="1085"/>
      <c r="Y1500" s="591">
        <f t="shared" si="751"/>
        <v>0</v>
      </c>
      <c r="Z1500" s="899">
        <f t="shared" si="751"/>
        <v>0</v>
      </c>
      <c r="AA1500" s="899">
        <f t="shared" si="751"/>
        <v>0</v>
      </c>
      <c r="AB1500" s="1080">
        <f t="shared" si="760"/>
        <v>0</v>
      </c>
      <c r="AC1500" s="1079">
        <f t="shared" si="761"/>
        <v>0</v>
      </c>
      <c r="AD1500" s="899">
        <f t="shared" si="715"/>
        <v>0</v>
      </c>
      <c r="AE1500" s="903">
        <f t="shared" ref="AE1500:AE1564" si="773">IF($D1500=AE$5,$T1500,IF($D1500=AE$4, $T1500*$AK$2,0))</f>
        <v>0</v>
      </c>
      <c r="AF1500" s="1080">
        <f t="shared" ref="AF1500:AF1564" si="774">IF($D1500=AF$5,$T1500,IF($D1500=AF$4, $T1500*$AL$2,0))</f>
        <v>0</v>
      </c>
      <c r="AG1500" s="1081">
        <f t="shared" si="718"/>
        <v>0</v>
      </c>
      <c r="AH1500" s="1079">
        <f t="shared" si="742"/>
        <v>0</v>
      </c>
      <c r="AI1500" s="901">
        <f t="shared" si="772"/>
        <v>0</v>
      </c>
      <c r="AJ1500" s="899">
        <f t="shared" si="772"/>
        <v>-6.8866666666666694</v>
      </c>
      <c r="AK1500" s="899">
        <f t="shared" si="772"/>
        <v>0</v>
      </c>
      <c r="AL1500" s="1080">
        <f t="shared" si="762"/>
        <v>0</v>
      </c>
      <c r="AM1500" s="1079">
        <f t="shared" si="763"/>
        <v>0</v>
      </c>
      <c r="AN1500" s="899">
        <f t="shared" si="753"/>
        <v>0</v>
      </c>
      <c r="AO1500" s="899">
        <f t="shared" si="754"/>
        <v>0</v>
      </c>
      <c r="AP1500" s="899">
        <f t="shared" si="771"/>
        <v>0</v>
      </c>
      <c r="AQ1500" s="1081">
        <f t="shared" si="701"/>
        <v>0</v>
      </c>
      <c r="AR1500" s="1079">
        <f t="shared" si="758"/>
        <v>0</v>
      </c>
      <c r="AS1500" s="153"/>
      <c r="AT1500" s="1082"/>
      <c r="AU1500" s="1126"/>
      <c r="AV1500" s="1083" t="str">
        <f t="shared" si="769"/>
        <v>CA</v>
      </c>
      <c r="AW1500" s="1083" t="str">
        <f t="shared" si="769"/>
        <v>CL</v>
      </c>
      <c r="AX1500" s="1083" t="str">
        <f t="shared" si="769"/>
        <v>AIC</v>
      </c>
      <c r="AY1500" s="1083" t="str">
        <f t="shared" si="759"/>
        <v>ERB</v>
      </c>
      <c r="AZ1500" s="1083" t="str">
        <f t="shared" si="759"/>
        <v>GRB</v>
      </c>
      <c r="BA1500" s="1083" t="str">
        <f t="shared" si="759"/>
        <v>Non-Op</v>
      </c>
      <c r="BC1500" s="623"/>
      <c r="BD1500" s="623"/>
      <c r="BF1500" s="623"/>
      <c r="BG1500" s="623"/>
      <c r="BH1500" s="623"/>
      <c r="BI1500" s="623"/>
      <c r="BJ1500" s="623"/>
      <c r="BK1500" s="623"/>
      <c r="BL1500" s="623"/>
      <c r="BN1500" s="634"/>
    </row>
    <row r="1501" spans="1:66" s="638" customFormat="1" ht="12" customHeight="1">
      <c r="A1501" s="643">
        <v>25400181</v>
      </c>
      <c r="B1501" s="644" t="s">
        <v>4654</v>
      </c>
      <c r="C1501" s="634" t="s">
        <v>2633</v>
      </c>
      <c r="D1501" s="635" t="s">
        <v>3099</v>
      </c>
      <c r="E1501" s="635"/>
      <c r="F1501" s="634"/>
      <c r="G1501" s="635"/>
      <c r="H1501" s="1168">
        <v>-855144</v>
      </c>
      <c r="I1501" s="1168">
        <v>-769635</v>
      </c>
      <c r="J1501" s="1168">
        <v>-684126</v>
      </c>
      <c r="K1501" s="1168">
        <v>-598617</v>
      </c>
      <c r="L1501" s="1168">
        <v>-513108</v>
      </c>
      <c r="M1501" s="1168">
        <v>-427599</v>
      </c>
      <c r="N1501" s="1168">
        <v>-342090</v>
      </c>
      <c r="O1501" s="1168">
        <v>-256581</v>
      </c>
      <c r="P1501" s="1168">
        <v>-171072</v>
      </c>
      <c r="Q1501" s="1168">
        <v>-85563</v>
      </c>
      <c r="R1501" s="1168">
        <v>0</v>
      </c>
      <c r="S1501" s="1168">
        <v>0</v>
      </c>
      <c r="T1501" s="1168">
        <v>0</v>
      </c>
      <c r="U1501" s="567"/>
      <c r="V1501" s="567">
        <f t="shared" si="720"/>
        <v>-356330.25</v>
      </c>
      <c r="W1501" s="1084"/>
      <c r="X1501" s="1085"/>
      <c r="Y1501" s="591">
        <f t="shared" si="751"/>
        <v>0</v>
      </c>
      <c r="Z1501" s="899">
        <f t="shared" si="751"/>
        <v>0</v>
      </c>
      <c r="AA1501" s="899">
        <f t="shared" si="751"/>
        <v>0</v>
      </c>
      <c r="AB1501" s="1080">
        <f t="shared" si="760"/>
        <v>0</v>
      </c>
      <c r="AC1501" s="1079">
        <f t="shared" si="761"/>
        <v>0</v>
      </c>
      <c r="AD1501" s="899">
        <f t="shared" si="715"/>
        <v>0</v>
      </c>
      <c r="AE1501" s="903">
        <f t="shared" si="773"/>
        <v>0</v>
      </c>
      <c r="AF1501" s="1080">
        <f t="shared" si="774"/>
        <v>0</v>
      </c>
      <c r="AG1501" s="1081">
        <f t="shared" si="718"/>
        <v>0</v>
      </c>
      <c r="AH1501" s="1079">
        <f t="shared" si="742"/>
        <v>0</v>
      </c>
      <c r="AI1501" s="901">
        <f t="shared" si="772"/>
        <v>0</v>
      </c>
      <c r="AJ1501" s="899">
        <f t="shared" si="772"/>
        <v>-356330.25</v>
      </c>
      <c r="AK1501" s="899">
        <f t="shared" si="772"/>
        <v>0</v>
      </c>
      <c r="AL1501" s="1080">
        <f t="shared" si="762"/>
        <v>0</v>
      </c>
      <c r="AM1501" s="1079">
        <f t="shared" si="763"/>
        <v>0</v>
      </c>
      <c r="AN1501" s="899">
        <f t="shared" si="753"/>
        <v>0</v>
      </c>
      <c r="AO1501" s="899">
        <f t="shared" si="754"/>
        <v>0</v>
      </c>
      <c r="AP1501" s="899">
        <f t="shared" si="771"/>
        <v>0</v>
      </c>
      <c r="AQ1501" s="1081">
        <f t="shared" si="701"/>
        <v>0</v>
      </c>
      <c r="AR1501" s="1079">
        <f t="shared" si="758"/>
        <v>0</v>
      </c>
      <c r="AS1501" s="153"/>
      <c r="AT1501" s="1082"/>
      <c r="AU1501" s="1126"/>
      <c r="AV1501" s="1083" t="str">
        <f t="shared" si="769"/>
        <v>CA</v>
      </c>
      <c r="AW1501" s="1083" t="str">
        <f t="shared" si="769"/>
        <v>CL</v>
      </c>
      <c r="AX1501" s="1083" t="str">
        <f t="shared" si="769"/>
        <v>AIC</v>
      </c>
      <c r="AY1501" s="1083" t="str">
        <f t="shared" si="759"/>
        <v>ERB</v>
      </c>
      <c r="AZ1501" s="1083" t="str">
        <f t="shared" si="759"/>
        <v>GRB</v>
      </c>
      <c r="BA1501" s="1083" t="str">
        <f t="shared" si="759"/>
        <v>Non-Op</v>
      </c>
      <c r="BC1501" s="623"/>
      <c r="BD1501" s="623"/>
      <c r="BF1501" s="623"/>
      <c r="BG1501" s="623"/>
      <c r="BH1501" s="623"/>
      <c r="BI1501" s="623"/>
      <c r="BJ1501" s="623"/>
      <c r="BK1501" s="623"/>
      <c r="BL1501" s="623"/>
      <c r="BN1501" s="634"/>
    </row>
    <row r="1502" spans="1:66" s="638" customFormat="1" ht="12" customHeight="1">
      <c r="A1502" s="643">
        <v>25400182</v>
      </c>
      <c r="B1502" s="644" t="s">
        <v>4655</v>
      </c>
      <c r="C1502" s="634" t="s">
        <v>2634</v>
      </c>
      <c r="D1502" s="635" t="s">
        <v>3099</v>
      </c>
      <c r="E1502" s="635"/>
      <c r="F1502" s="634"/>
      <c r="G1502" s="635"/>
      <c r="H1502" s="1168">
        <v>-457356</v>
      </c>
      <c r="I1502" s="1168">
        <v>-411615</v>
      </c>
      <c r="J1502" s="1168">
        <v>-365874</v>
      </c>
      <c r="K1502" s="1168">
        <v>-320133</v>
      </c>
      <c r="L1502" s="1168">
        <v>-274392</v>
      </c>
      <c r="M1502" s="1168">
        <v>-228651</v>
      </c>
      <c r="N1502" s="1168">
        <v>-182910</v>
      </c>
      <c r="O1502" s="1168">
        <v>-137169</v>
      </c>
      <c r="P1502" s="1168">
        <v>-91428</v>
      </c>
      <c r="Q1502" s="1168">
        <v>-45687</v>
      </c>
      <c r="R1502" s="1168">
        <v>0</v>
      </c>
      <c r="S1502" s="1168">
        <v>0</v>
      </c>
      <c r="T1502" s="1168">
        <v>0</v>
      </c>
      <c r="U1502" s="567"/>
      <c r="V1502" s="567">
        <f t="shared" si="720"/>
        <v>-190544.75</v>
      </c>
      <c r="W1502" s="1084"/>
      <c r="X1502" s="1085"/>
      <c r="Y1502" s="591">
        <f t="shared" ref="Y1502:AA1521" si="775">IF($D1502=Y$5,$T1502,0)</f>
        <v>0</v>
      </c>
      <c r="Z1502" s="899">
        <f t="shared" si="775"/>
        <v>0</v>
      </c>
      <c r="AA1502" s="899">
        <f t="shared" si="775"/>
        <v>0</v>
      </c>
      <c r="AB1502" s="1080">
        <f t="shared" si="760"/>
        <v>0</v>
      </c>
      <c r="AC1502" s="1079">
        <f t="shared" si="761"/>
        <v>0</v>
      </c>
      <c r="AD1502" s="899">
        <f t="shared" si="715"/>
        <v>0</v>
      </c>
      <c r="AE1502" s="903">
        <f t="shared" si="773"/>
        <v>0</v>
      </c>
      <c r="AF1502" s="1080">
        <f t="shared" si="774"/>
        <v>0</v>
      </c>
      <c r="AG1502" s="1081">
        <f t="shared" si="718"/>
        <v>0</v>
      </c>
      <c r="AH1502" s="1079">
        <f t="shared" si="742"/>
        <v>0</v>
      </c>
      <c r="AI1502" s="901">
        <f t="shared" si="772"/>
        <v>0</v>
      </c>
      <c r="AJ1502" s="899">
        <f t="shared" si="772"/>
        <v>-190544.75</v>
      </c>
      <c r="AK1502" s="899">
        <f t="shared" si="772"/>
        <v>0</v>
      </c>
      <c r="AL1502" s="1080">
        <f t="shared" si="762"/>
        <v>0</v>
      </c>
      <c r="AM1502" s="1079">
        <f t="shared" si="763"/>
        <v>0</v>
      </c>
      <c r="AN1502" s="899">
        <f t="shared" si="753"/>
        <v>0</v>
      </c>
      <c r="AO1502" s="899">
        <f t="shared" si="754"/>
        <v>0</v>
      </c>
      <c r="AP1502" s="899">
        <f t="shared" si="771"/>
        <v>0</v>
      </c>
      <c r="AQ1502" s="1081">
        <f t="shared" si="701"/>
        <v>0</v>
      </c>
      <c r="AR1502" s="1079">
        <f t="shared" si="758"/>
        <v>0</v>
      </c>
      <c r="AS1502" s="153"/>
      <c r="AT1502" s="1082"/>
      <c r="AU1502" s="1126"/>
      <c r="AV1502" s="1083" t="str">
        <f t="shared" si="769"/>
        <v>CA</v>
      </c>
      <c r="AW1502" s="1083" t="str">
        <f t="shared" si="769"/>
        <v>CL</v>
      </c>
      <c r="AX1502" s="1083" t="str">
        <f t="shared" si="769"/>
        <v>AIC</v>
      </c>
      <c r="AY1502" s="1083" t="str">
        <f t="shared" si="759"/>
        <v>ERB</v>
      </c>
      <c r="AZ1502" s="1083" t="str">
        <f t="shared" si="759"/>
        <v>GRB</v>
      </c>
      <c r="BA1502" s="1083" t="str">
        <f t="shared" si="759"/>
        <v>Non-Op</v>
      </c>
      <c r="BC1502" s="623"/>
      <c r="BD1502" s="623"/>
      <c r="BF1502" s="623"/>
      <c r="BG1502" s="623"/>
      <c r="BH1502" s="623"/>
      <c r="BI1502" s="623"/>
      <c r="BJ1502" s="623"/>
      <c r="BK1502" s="623"/>
      <c r="BL1502" s="623"/>
      <c r="BN1502" s="634"/>
    </row>
    <row r="1503" spans="1:66" s="638" customFormat="1" ht="12" customHeight="1">
      <c r="A1503" s="643">
        <v>25400191</v>
      </c>
      <c r="B1503" s="644" t="s">
        <v>4656</v>
      </c>
      <c r="C1503" s="634" t="s">
        <v>2635</v>
      </c>
      <c r="D1503" s="635" t="s">
        <v>1382</v>
      </c>
      <c r="E1503" s="635"/>
      <c r="F1503" s="634"/>
      <c r="G1503" s="635"/>
      <c r="H1503" s="1168">
        <v>0</v>
      </c>
      <c r="I1503" s="1168">
        <v>0</v>
      </c>
      <c r="J1503" s="1168">
        <v>0</v>
      </c>
      <c r="K1503" s="1168">
        <v>0</v>
      </c>
      <c r="L1503" s="1168">
        <v>0</v>
      </c>
      <c r="M1503" s="1168">
        <v>0</v>
      </c>
      <c r="N1503" s="1168">
        <v>0</v>
      </c>
      <c r="O1503" s="1168">
        <v>0</v>
      </c>
      <c r="P1503" s="1168">
        <v>0</v>
      </c>
      <c r="Q1503" s="1168">
        <v>0</v>
      </c>
      <c r="R1503" s="1168">
        <v>0</v>
      </c>
      <c r="S1503" s="1168">
        <v>0</v>
      </c>
      <c r="T1503" s="1168">
        <v>0</v>
      </c>
      <c r="U1503" s="567"/>
      <c r="V1503" s="567">
        <f t="shared" si="720"/>
        <v>0</v>
      </c>
      <c r="W1503" s="1136" t="s">
        <v>2636</v>
      </c>
      <c r="X1503" s="1137"/>
      <c r="Y1503" s="591">
        <f t="shared" si="775"/>
        <v>0</v>
      </c>
      <c r="Z1503" s="899">
        <f t="shared" si="775"/>
        <v>0</v>
      </c>
      <c r="AA1503" s="899">
        <f t="shared" si="775"/>
        <v>0</v>
      </c>
      <c r="AB1503" s="1080">
        <f t="shared" si="760"/>
        <v>0</v>
      </c>
      <c r="AC1503" s="1079">
        <f t="shared" si="761"/>
        <v>0</v>
      </c>
      <c r="AD1503" s="899">
        <f t="shared" si="715"/>
        <v>0</v>
      </c>
      <c r="AE1503" s="903">
        <f t="shared" si="773"/>
        <v>0</v>
      </c>
      <c r="AF1503" s="1080">
        <f t="shared" si="774"/>
        <v>0</v>
      </c>
      <c r="AG1503" s="1081">
        <f t="shared" si="718"/>
        <v>0</v>
      </c>
      <c r="AH1503" s="1079">
        <f t="shared" si="742"/>
        <v>0</v>
      </c>
      <c r="AI1503" s="901">
        <f t="shared" si="772"/>
        <v>0</v>
      </c>
      <c r="AJ1503" s="899">
        <f t="shared" si="772"/>
        <v>0</v>
      </c>
      <c r="AK1503" s="899">
        <f t="shared" si="772"/>
        <v>0</v>
      </c>
      <c r="AL1503" s="1080">
        <f t="shared" si="762"/>
        <v>0</v>
      </c>
      <c r="AM1503" s="1079">
        <f t="shared" si="763"/>
        <v>0</v>
      </c>
      <c r="AN1503" s="899">
        <f t="shared" si="753"/>
        <v>0</v>
      </c>
      <c r="AO1503" s="899">
        <f t="shared" si="754"/>
        <v>0</v>
      </c>
      <c r="AP1503" s="899">
        <f t="shared" si="771"/>
        <v>0</v>
      </c>
      <c r="AQ1503" s="1081">
        <f t="shared" si="701"/>
        <v>0</v>
      </c>
      <c r="AR1503" s="1079">
        <f t="shared" si="758"/>
        <v>0</v>
      </c>
      <c r="AS1503" s="153"/>
      <c r="AT1503" s="1082" t="s">
        <v>2771</v>
      </c>
      <c r="AU1503" s="1126"/>
      <c r="AV1503" s="1083" t="str">
        <f t="shared" si="769"/>
        <v>CA</v>
      </c>
      <c r="AW1503" s="1083" t="str">
        <f t="shared" si="769"/>
        <v>CL</v>
      </c>
      <c r="AX1503" s="1083" t="str">
        <f t="shared" si="769"/>
        <v>AIC</v>
      </c>
      <c r="AY1503" s="1083" t="str">
        <f t="shared" si="759"/>
        <v>ERB</v>
      </c>
      <c r="AZ1503" s="1083" t="str">
        <f t="shared" si="759"/>
        <v>GRB</v>
      </c>
      <c r="BA1503" s="1083" t="str">
        <f t="shared" si="759"/>
        <v>Non-Op</v>
      </c>
      <c r="BC1503" s="623"/>
      <c r="BD1503" s="623"/>
      <c r="BF1503" s="623"/>
      <c r="BG1503" s="623"/>
      <c r="BH1503" s="623"/>
      <c r="BI1503" s="623"/>
      <c r="BJ1503" s="623"/>
      <c r="BK1503" s="623"/>
      <c r="BL1503" s="623"/>
      <c r="BN1503" s="634"/>
    </row>
    <row r="1504" spans="1:66" s="638" customFormat="1" ht="12" customHeight="1">
      <c r="A1504" s="643">
        <v>25400201</v>
      </c>
      <c r="B1504" s="644" t="s">
        <v>4657</v>
      </c>
      <c r="C1504" s="634" t="s">
        <v>2637</v>
      </c>
      <c r="D1504" s="635" t="s">
        <v>1382</v>
      </c>
      <c r="E1504" s="635"/>
      <c r="F1504" s="634"/>
      <c r="G1504" s="635"/>
      <c r="H1504" s="1168">
        <v>0</v>
      </c>
      <c r="I1504" s="1168">
        <v>0</v>
      </c>
      <c r="J1504" s="1168">
        <v>0</v>
      </c>
      <c r="K1504" s="1168">
        <v>0</v>
      </c>
      <c r="L1504" s="1168">
        <v>0</v>
      </c>
      <c r="M1504" s="1168">
        <v>0</v>
      </c>
      <c r="N1504" s="1168">
        <v>0</v>
      </c>
      <c r="O1504" s="1168">
        <v>0</v>
      </c>
      <c r="P1504" s="1168">
        <v>0</v>
      </c>
      <c r="Q1504" s="1168">
        <v>0</v>
      </c>
      <c r="R1504" s="1168">
        <v>0</v>
      </c>
      <c r="S1504" s="1168">
        <v>0</v>
      </c>
      <c r="T1504" s="1168">
        <v>0</v>
      </c>
      <c r="U1504" s="567"/>
      <c r="V1504" s="567">
        <f t="shared" si="720"/>
        <v>0</v>
      </c>
      <c r="W1504" s="1136" t="s">
        <v>2636</v>
      </c>
      <c r="X1504" s="1137"/>
      <c r="Y1504" s="591">
        <f t="shared" si="775"/>
        <v>0</v>
      </c>
      <c r="Z1504" s="899">
        <f t="shared" si="775"/>
        <v>0</v>
      </c>
      <c r="AA1504" s="899">
        <f t="shared" si="775"/>
        <v>0</v>
      </c>
      <c r="AB1504" s="1080">
        <f t="shared" si="760"/>
        <v>0</v>
      </c>
      <c r="AC1504" s="1079">
        <f t="shared" si="761"/>
        <v>0</v>
      </c>
      <c r="AD1504" s="899">
        <f t="shared" si="715"/>
        <v>0</v>
      </c>
      <c r="AE1504" s="903">
        <f t="shared" si="773"/>
        <v>0</v>
      </c>
      <c r="AF1504" s="1080">
        <f t="shared" si="774"/>
        <v>0</v>
      </c>
      <c r="AG1504" s="1081">
        <f t="shared" si="718"/>
        <v>0</v>
      </c>
      <c r="AH1504" s="1079">
        <f t="shared" si="742"/>
        <v>0</v>
      </c>
      <c r="AI1504" s="901">
        <f t="shared" si="772"/>
        <v>0</v>
      </c>
      <c r="AJ1504" s="899">
        <f t="shared" si="772"/>
        <v>0</v>
      </c>
      <c r="AK1504" s="899">
        <f t="shared" si="772"/>
        <v>0</v>
      </c>
      <c r="AL1504" s="1080">
        <f t="shared" si="762"/>
        <v>0</v>
      </c>
      <c r="AM1504" s="1079">
        <f t="shared" si="763"/>
        <v>0</v>
      </c>
      <c r="AN1504" s="899">
        <f t="shared" si="753"/>
        <v>0</v>
      </c>
      <c r="AO1504" s="899">
        <f t="shared" si="754"/>
        <v>0</v>
      </c>
      <c r="AP1504" s="899">
        <f t="shared" si="771"/>
        <v>0</v>
      </c>
      <c r="AQ1504" s="1081">
        <f t="shared" si="701"/>
        <v>0</v>
      </c>
      <c r="AR1504" s="1079">
        <f t="shared" si="758"/>
        <v>0</v>
      </c>
      <c r="AS1504" s="153"/>
      <c r="AT1504" s="1082" t="s">
        <v>2783</v>
      </c>
      <c r="AU1504" s="1126"/>
      <c r="AV1504" s="1083" t="str">
        <f t="shared" si="769"/>
        <v>CA</v>
      </c>
      <c r="AW1504" s="1083" t="str">
        <f t="shared" si="769"/>
        <v>CL</v>
      </c>
      <c r="AX1504" s="1083" t="str">
        <f t="shared" si="769"/>
        <v>AIC</v>
      </c>
      <c r="AY1504" s="1083" t="str">
        <f t="shared" si="759"/>
        <v>ERB</v>
      </c>
      <c r="AZ1504" s="1083" t="str">
        <f t="shared" si="759"/>
        <v>GRB</v>
      </c>
      <c r="BA1504" s="1083" t="str">
        <f t="shared" si="759"/>
        <v>Non-Op</v>
      </c>
      <c r="BC1504" s="623"/>
      <c r="BD1504" s="623"/>
      <c r="BF1504" s="623"/>
      <c r="BG1504" s="623"/>
      <c r="BH1504" s="623"/>
      <c r="BI1504" s="623"/>
      <c r="BJ1504" s="623"/>
      <c r="BK1504" s="623"/>
      <c r="BL1504" s="623"/>
      <c r="BN1504" s="634"/>
    </row>
    <row r="1505" spans="1:66" s="638" customFormat="1" ht="12" customHeight="1">
      <c r="A1505" s="643">
        <v>25400221</v>
      </c>
      <c r="B1505" s="644" t="s">
        <v>4658</v>
      </c>
      <c r="C1505" s="634" t="s">
        <v>2638</v>
      </c>
      <c r="D1505" s="635" t="s">
        <v>1384</v>
      </c>
      <c r="E1505" s="635"/>
      <c r="F1505" s="634"/>
      <c r="G1505" s="635"/>
      <c r="H1505" s="1168">
        <v>-1394501.59</v>
      </c>
      <c r="I1505" s="1168">
        <v>412379.77</v>
      </c>
      <c r="J1505" s="1168">
        <v>-399013.52</v>
      </c>
      <c r="K1505" s="1168">
        <v>-104880</v>
      </c>
      <c r="L1505" s="1168">
        <v>-297339.05</v>
      </c>
      <c r="M1505" s="1168">
        <v>-289402.71000000002</v>
      </c>
      <c r="N1505" s="1168">
        <v>-389763.46</v>
      </c>
      <c r="O1505" s="1168">
        <v>-400450.86</v>
      </c>
      <c r="P1505" s="1168">
        <v>-478183.96</v>
      </c>
      <c r="Q1505" s="1168">
        <v>-475243.93</v>
      </c>
      <c r="R1505" s="1168">
        <v>-717808.03</v>
      </c>
      <c r="S1505" s="1168">
        <v>-731327.87</v>
      </c>
      <c r="T1505" s="1168">
        <v>-597419.97</v>
      </c>
      <c r="U1505" s="567"/>
      <c r="V1505" s="567">
        <f t="shared" si="720"/>
        <v>-405582.8666666667</v>
      </c>
      <c r="W1505" s="1136"/>
      <c r="X1505" s="1137"/>
      <c r="Y1505" s="591">
        <f t="shared" si="775"/>
        <v>0</v>
      </c>
      <c r="Z1505" s="899">
        <f t="shared" si="775"/>
        <v>0</v>
      </c>
      <c r="AA1505" s="899">
        <f t="shared" si="775"/>
        <v>0</v>
      </c>
      <c r="AB1505" s="1080">
        <f t="shared" si="760"/>
        <v>-597419.97</v>
      </c>
      <c r="AC1505" s="1079">
        <f t="shared" si="761"/>
        <v>0</v>
      </c>
      <c r="AD1505" s="899">
        <f t="shared" si="715"/>
        <v>0</v>
      </c>
      <c r="AE1505" s="903">
        <f t="shared" si="773"/>
        <v>0</v>
      </c>
      <c r="AF1505" s="1080">
        <f t="shared" si="774"/>
        <v>-597419.97</v>
      </c>
      <c r="AG1505" s="1081">
        <f t="shared" si="718"/>
        <v>-597419.97</v>
      </c>
      <c r="AH1505" s="1079">
        <f t="shared" si="742"/>
        <v>0</v>
      </c>
      <c r="AI1505" s="901">
        <f t="shared" si="772"/>
        <v>0</v>
      </c>
      <c r="AJ1505" s="899">
        <f t="shared" si="772"/>
        <v>0</v>
      </c>
      <c r="AK1505" s="899">
        <f t="shared" si="772"/>
        <v>0</v>
      </c>
      <c r="AL1505" s="1080">
        <f t="shared" si="762"/>
        <v>-405582.8666666667</v>
      </c>
      <c r="AM1505" s="1079">
        <f t="shared" si="763"/>
        <v>0</v>
      </c>
      <c r="AN1505" s="899">
        <f t="shared" si="753"/>
        <v>0</v>
      </c>
      <c r="AO1505" s="899">
        <f t="shared" si="754"/>
        <v>0</v>
      </c>
      <c r="AP1505" s="899">
        <f t="shared" si="771"/>
        <v>-405582.8666666667</v>
      </c>
      <c r="AQ1505" s="1081">
        <f t="shared" si="701"/>
        <v>-405582.8666666667</v>
      </c>
      <c r="AR1505" s="1079">
        <f t="shared" si="758"/>
        <v>0</v>
      </c>
      <c r="AS1505" s="153"/>
      <c r="AT1505" s="1082" t="s">
        <v>2771</v>
      </c>
      <c r="AU1505" s="1126"/>
      <c r="AV1505" s="1083" t="str">
        <f t="shared" si="769"/>
        <v>CA</v>
      </c>
      <c r="AW1505" s="1083" t="str">
        <f t="shared" si="769"/>
        <v>CL</v>
      </c>
      <c r="AX1505" s="1083" t="str">
        <f t="shared" si="769"/>
        <v>AIC</v>
      </c>
      <c r="AY1505" s="1083" t="str">
        <f t="shared" si="759"/>
        <v>ERB</v>
      </c>
      <c r="AZ1505" s="1083" t="str">
        <f t="shared" si="759"/>
        <v>GRB</v>
      </c>
      <c r="BA1505" s="1083" t="str">
        <f t="shared" si="759"/>
        <v>Non-Op</v>
      </c>
      <c r="BC1505" s="623"/>
      <c r="BD1505" s="623"/>
      <c r="BF1505" s="623"/>
      <c r="BG1505" s="623"/>
      <c r="BH1505" s="623"/>
      <c r="BI1505" s="623"/>
      <c r="BJ1505" s="623"/>
      <c r="BK1505" s="623"/>
      <c r="BL1505" s="623"/>
      <c r="BN1505" s="634"/>
    </row>
    <row r="1506" spans="1:66" s="638" customFormat="1" ht="12" customHeight="1">
      <c r="A1506" s="645">
        <v>25400261</v>
      </c>
      <c r="B1506" s="646" t="s">
        <v>4659</v>
      </c>
      <c r="C1506" s="920" t="s">
        <v>2639</v>
      </c>
      <c r="D1506" s="648" t="s">
        <v>1384</v>
      </c>
      <c r="E1506" s="648"/>
      <c r="F1506" s="667"/>
      <c r="G1506" s="648"/>
      <c r="H1506" s="1168">
        <v>-85322773</v>
      </c>
      <c r="I1506" s="1168">
        <v>-74112668</v>
      </c>
      <c r="J1506" s="1168">
        <v>-63708553</v>
      </c>
      <c r="K1506" s="1168">
        <v>-61780182</v>
      </c>
      <c r="L1506" s="1168">
        <v>-62544442</v>
      </c>
      <c r="M1506" s="1168">
        <v>-65324383</v>
      </c>
      <c r="N1506" s="1168">
        <v>-70852827</v>
      </c>
      <c r="O1506" s="1168">
        <v>-68716518</v>
      </c>
      <c r="P1506" s="1168">
        <v>-67959102</v>
      </c>
      <c r="Q1506" s="1168">
        <v>-67764866</v>
      </c>
      <c r="R1506" s="1168">
        <v>-64685734</v>
      </c>
      <c r="S1506" s="1168">
        <v>-52579951</v>
      </c>
      <c r="T1506" s="1168">
        <v>-45562139</v>
      </c>
      <c r="U1506" s="569"/>
      <c r="V1506" s="567">
        <f t="shared" si="720"/>
        <v>-65455973.5</v>
      </c>
      <c r="W1506" s="1136"/>
      <c r="X1506" s="1137"/>
      <c r="Y1506" s="591">
        <f t="shared" si="775"/>
        <v>0</v>
      </c>
      <c r="Z1506" s="899">
        <f t="shared" si="775"/>
        <v>0</v>
      </c>
      <c r="AA1506" s="899">
        <f t="shared" si="775"/>
        <v>0</v>
      </c>
      <c r="AB1506" s="1080">
        <f t="shared" si="760"/>
        <v>-45562139</v>
      </c>
      <c r="AC1506" s="1079">
        <f t="shared" si="761"/>
        <v>0</v>
      </c>
      <c r="AD1506" s="899">
        <f t="shared" si="715"/>
        <v>0</v>
      </c>
      <c r="AE1506" s="903">
        <f t="shared" si="773"/>
        <v>0</v>
      </c>
      <c r="AF1506" s="1080">
        <f t="shared" si="774"/>
        <v>-45562139</v>
      </c>
      <c r="AG1506" s="1081">
        <f t="shared" si="718"/>
        <v>-45562139</v>
      </c>
      <c r="AH1506" s="1079">
        <f t="shared" si="742"/>
        <v>0</v>
      </c>
      <c r="AI1506" s="901">
        <f t="shared" si="772"/>
        <v>0</v>
      </c>
      <c r="AJ1506" s="899">
        <f t="shared" si="772"/>
        <v>0</v>
      </c>
      <c r="AK1506" s="899">
        <f t="shared" si="772"/>
        <v>0</v>
      </c>
      <c r="AL1506" s="1080">
        <f t="shared" si="762"/>
        <v>-65455973.5</v>
      </c>
      <c r="AM1506" s="1079">
        <f t="shared" si="763"/>
        <v>0</v>
      </c>
      <c r="AN1506" s="899">
        <f t="shared" si="753"/>
        <v>0</v>
      </c>
      <c r="AO1506" s="899">
        <f t="shared" si="754"/>
        <v>0</v>
      </c>
      <c r="AP1506" s="899">
        <f t="shared" si="771"/>
        <v>-65455973.5</v>
      </c>
      <c r="AQ1506" s="1081">
        <f t="shared" si="701"/>
        <v>-65455973.5</v>
      </c>
      <c r="AR1506" s="1079">
        <f t="shared" si="758"/>
        <v>0</v>
      </c>
      <c r="AS1506" s="153"/>
      <c r="AT1506" s="1082" t="s">
        <v>2771</v>
      </c>
      <c r="AU1506" s="1126"/>
      <c r="AV1506" s="1083" t="str">
        <f t="shared" si="769"/>
        <v>CA</v>
      </c>
      <c r="AW1506" s="1083" t="str">
        <f t="shared" si="769"/>
        <v>CL</v>
      </c>
      <c r="AX1506" s="1083" t="str">
        <f t="shared" si="769"/>
        <v>AIC</v>
      </c>
      <c r="AY1506" s="1083" t="str">
        <f t="shared" si="759"/>
        <v>ERB</v>
      </c>
      <c r="AZ1506" s="1083" t="str">
        <f t="shared" si="759"/>
        <v>GRB</v>
      </c>
      <c r="BA1506" s="1083" t="str">
        <f t="shared" si="759"/>
        <v>Non-Op</v>
      </c>
      <c r="BC1506" s="623"/>
      <c r="BD1506" s="623"/>
      <c r="BF1506" s="623"/>
      <c r="BG1506" s="623"/>
      <c r="BH1506" s="623"/>
      <c r="BI1506" s="623"/>
      <c r="BJ1506" s="623"/>
      <c r="BK1506" s="623"/>
      <c r="BL1506" s="623"/>
      <c r="BN1506" s="634"/>
    </row>
    <row r="1507" spans="1:66" s="638" customFormat="1" ht="12" customHeight="1">
      <c r="A1507" s="643">
        <v>25400291</v>
      </c>
      <c r="B1507" s="644" t="s">
        <v>4660</v>
      </c>
      <c r="C1507" s="634" t="s">
        <v>2640</v>
      </c>
      <c r="D1507" s="635" t="s">
        <v>1384</v>
      </c>
      <c r="E1507" s="635"/>
      <c r="F1507" s="634"/>
      <c r="G1507" s="635"/>
      <c r="H1507" s="1168">
        <v>32567.43</v>
      </c>
      <c r="I1507" s="1168">
        <v>-1067345.32</v>
      </c>
      <c r="J1507" s="1168">
        <v>-933921.4</v>
      </c>
      <c r="K1507" s="1168">
        <v>-804501.63</v>
      </c>
      <c r="L1507" s="1168">
        <v>-703273.45</v>
      </c>
      <c r="M1507" s="1168">
        <v>-607625.57999999996</v>
      </c>
      <c r="N1507" s="1168">
        <v>-513577.24</v>
      </c>
      <c r="O1507" s="1168">
        <v>-408163.36</v>
      </c>
      <c r="P1507" s="1168">
        <v>-302865.21000000002</v>
      </c>
      <c r="Q1507" s="1168">
        <v>-205184.57</v>
      </c>
      <c r="R1507" s="1168">
        <v>-93335.06</v>
      </c>
      <c r="S1507" s="1168">
        <v>38722.75</v>
      </c>
      <c r="T1507" s="1168">
        <v>180039.93</v>
      </c>
      <c r="U1507" s="567"/>
      <c r="V1507" s="567">
        <f t="shared" si="720"/>
        <v>-457897.19916666672</v>
      </c>
      <c r="W1507" s="1136"/>
      <c r="X1507" s="1137"/>
      <c r="Y1507" s="591">
        <f t="shared" si="775"/>
        <v>0</v>
      </c>
      <c r="Z1507" s="899">
        <f t="shared" si="775"/>
        <v>0</v>
      </c>
      <c r="AA1507" s="899">
        <f t="shared" si="775"/>
        <v>0</v>
      </c>
      <c r="AB1507" s="1080">
        <f t="shared" si="760"/>
        <v>180039.93</v>
      </c>
      <c r="AC1507" s="1079">
        <f t="shared" si="761"/>
        <v>0</v>
      </c>
      <c r="AD1507" s="899">
        <f t="shared" si="715"/>
        <v>0</v>
      </c>
      <c r="AE1507" s="903">
        <f t="shared" si="773"/>
        <v>0</v>
      </c>
      <c r="AF1507" s="1080">
        <f t="shared" si="774"/>
        <v>180039.93</v>
      </c>
      <c r="AG1507" s="1081">
        <f t="shared" si="718"/>
        <v>180039.93</v>
      </c>
      <c r="AH1507" s="1079">
        <f t="shared" si="742"/>
        <v>0</v>
      </c>
      <c r="AI1507" s="901">
        <f t="shared" si="772"/>
        <v>0</v>
      </c>
      <c r="AJ1507" s="899">
        <f t="shared" si="772"/>
        <v>0</v>
      </c>
      <c r="AK1507" s="899">
        <f t="shared" si="772"/>
        <v>0</v>
      </c>
      <c r="AL1507" s="1080">
        <f t="shared" si="762"/>
        <v>-457897.19916666672</v>
      </c>
      <c r="AM1507" s="1079">
        <f t="shared" si="763"/>
        <v>0</v>
      </c>
      <c r="AN1507" s="899">
        <f t="shared" si="753"/>
        <v>0</v>
      </c>
      <c r="AO1507" s="899">
        <f t="shared" si="754"/>
        <v>0</v>
      </c>
      <c r="AP1507" s="899">
        <f t="shared" si="771"/>
        <v>-457897.19916666672</v>
      </c>
      <c r="AQ1507" s="1081">
        <f t="shared" si="701"/>
        <v>-457897.19916666672</v>
      </c>
      <c r="AR1507" s="1079">
        <f t="shared" si="758"/>
        <v>0</v>
      </c>
      <c r="AS1507" s="153"/>
      <c r="AT1507" s="1082" t="s">
        <v>2771</v>
      </c>
      <c r="AU1507" s="1126"/>
      <c r="AV1507" s="1083" t="str">
        <f t="shared" si="769"/>
        <v>CA</v>
      </c>
      <c r="AW1507" s="1083" t="str">
        <f t="shared" si="769"/>
        <v>CL</v>
      </c>
      <c r="AX1507" s="1083" t="str">
        <f t="shared" si="769"/>
        <v>AIC</v>
      </c>
      <c r="AY1507" s="1083" t="str">
        <f t="shared" si="759"/>
        <v>ERB</v>
      </c>
      <c r="AZ1507" s="1083" t="str">
        <f t="shared" si="759"/>
        <v>GRB</v>
      </c>
      <c r="BA1507" s="1083" t="str">
        <f t="shared" si="759"/>
        <v>Non-Op</v>
      </c>
      <c r="BC1507" s="623"/>
      <c r="BD1507" s="623"/>
      <c r="BF1507" s="623"/>
      <c r="BG1507" s="623"/>
      <c r="BH1507" s="623"/>
      <c r="BI1507" s="623"/>
      <c r="BJ1507" s="623"/>
      <c r="BK1507" s="623"/>
      <c r="BL1507" s="623"/>
      <c r="BN1507" s="634"/>
    </row>
    <row r="1508" spans="1:66" s="638" customFormat="1" ht="12" customHeight="1">
      <c r="A1508" s="643">
        <v>25400301</v>
      </c>
      <c r="B1508" s="644" t="s">
        <v>4661</v>
      </c>
      <c r="C1508" s="634" t="s">
        <v>2641</v>
      </c>
      <c r="D1508" s="635" t="s">
        <v>1384</v>
      </c>
      <c r="E1508" s="635"/>
      <c r="F1508" s="634"/>
      <c r="G1508" s="635"/>
      <c r="H1508" s="1168">
        <v>26147.08</v>
      </c>
      <c r="I1508" s="1168">
        <v>-30946.25</v>
      </c>
      <c r="J1508" s="1168">
        <v>-26649.79</v>
      </c>
      <c r="K1508" s="1168">
        <v>-21893.37</v>
      </c>
      <c r="L1508" s="1168">
        <v>-18602.939999999999</v>
      </c>
      <c r="M1508" s="1168">
        <v>-15163.54</v>
      </c>
      <c r="N1508" s="1168">
        <v>-11294.41</v>
      </c>
      <c r="O1508" s="1168">
        <v>-5984.93</v>
      </c>
      <c r="P1508" s="1168">
        <v>-72.28</v>
      </c>
      <c r="Q1508" s="1168">
        <v>5852.75</v>
      </c>
      <c r="R1508" s="1168">
        <v>13470.93</v>
      </c>
      <c r="S1508" s="1168">
        <v>23321.16</v>
      </c>
      <c r="T1508" s="1168">
        <v>34647.46</v>
      </c>
      <c r="U1508" s="567"/>
      <c r="V1508" s="567">
        <f t="shared" si="720"/>
        <v>-4797.1166666666677</v>
      </c>
      <c r="W1508" s="1136"/>
      <c r="X1508" s="1137"/>
      <c r="Y1508" s="591">
        <f t="shared" si="775"/>
        <v>0</v>
      </c>
      <c r="Z1508" s="899">
        <f t="shared" si="775"/>
        <v>0</v>
      </c>
      <c r="AA1508" s="899">
        <f t="shared" si="775"/>
        <v>0</v>
      </c>
      <c r="AB1508" s="1080">
        <f t="shared" si="760"/>
        <v>34647.46</v>
      </c>
      <c r="AC1508" s="1079">
        <f t="shared" si="761"/>
        <v>0</v>
      </c>
      <c r="AD1508" s="899">
        <f t="shared" si="715"/>
        <v>0</v>
      </c>
      <c r="AE1508" s="903">
        <f t="shared" si="773"/>
        <v>0</v>
      </c>
      <c r="AF1508" s="1080">
        <f t="shared" si="774"/>
        <v>34647.46</v>
      </c>
      <c r="AG1508" s="1081">
        <f t="shared" si="718"/>
        <v>34647.46</v>
      </c>
      <c r="AH1508" s="1079">
        <f t="shared" si="742"/>
        <v>0</v>
      </c>
      <c r="AI1508" s="901">
        <f t="shared" si="772"/>
        <v>0</v>
      </c>
      <c r="AJ1508" s="899">
        <f t="shared" si="772"/>
        <v>0</v>
      </c>
      <c r="AK1508" s="899">
        <f t="shared" si="772"/>
        <v>0</v>
      </c>
      <c r="AL1508" s="1080">
        <f t="shared" si="762"/>
        <v>-4797.1166666666677</v>
      </c>
      <c r="AM1508" s="1079">
        <f t="shared" si="763"/>
        <v>0</v>
      </c>
      <c r="AN1508" s="899">
        <f t="shared" si="753"/>
        <v>0</v>
      </c>
      <c r="AO1508" s="899">
        <f t="shared" si="754"/>
        <v>0</v>
      </c>
      <c r="AP1508" s="899">
        <f t="shared" si="771"/>
        <v>-4797.1166666666677</v>
      </c>
      <c r="AQ1508" s="1081">
        <f t="shared" ref="AQ1508:AQ1621" si="776">SUM(AN1508:AP1508)</f>
        <v>-4797.1166666666677</v>
      </c>
      <c r="AR1508" s="1079">
        <f t="shared" si="758"/>
        <v>0</v>
      </c>
      <c r="AS1508" s="153"/>
      <c r="AT1508" s="1082" t="s">
        <v>2776</v>
      </c>
      <c r="AU1508" s="1126"/>
      <c r="AV1508" s="1083" t="str">
        <f t="shared" si="769"/>
        <v>CA</v>
      </c>
      <c r="AW1508" s="1083" t="str">
        <f t="shared" si="769"/>
        <v>CL</v>
      </c>
      <c r="AX1508" s="1083" t="str">
        <f t="shared" si="769"/>
        <v>AIC</v>
      </c>
      <c r="AY1508" s="1083" t="str">
        <f t="shared" si="759"/>
        <v>ERB</v>
      </c>
      <c r="AZ1508" s="1083" t="str">
        <f t="shared" si="759"/>
        <v>GRB</v>
      </c>
      <c r="BA1508" s="1083" t="str">
        <f t="shared" si="759"/>
        <v>Non-Op</v>
      </c>
      <c r="BC1508" s="623"/>
      <c r="BD1508" s="623"/>
      <c r="BF1508" s="623"/>
      <c r="BG1508" s="623"/>
      <c r="BH1508" s="623"/>
      <c r="BI1508" s="623"/>
      <c r="BJ1508" s="623"/>
      <c r="BK1508" s="623"/>
      <c r="BL1508" s="623"/>
      <c r="BN1508" s="634"/>
    </row>
    <row r="1509" spans="1:66" s="638" customFormat="1" ht="12" customHeight="1">
      <c r="A1509" s="643">
        <v>25400311</v>
      </c>
      <c r="B1509" s="644" t="s">
        <v>4662</v>
      </c>
      <c r="C1509" s="634" t="s">
        <v>2642</v>
      </c>
      <c r="D1509" s="635" t="s">
        <v>1384</v>
      </c>
      <c r="E1509" s="635"/>
      <c r="F1509" s="634"/>
      <c r="G1509" s="635"/>
      <c r="H1509" s="1168">
        <v>-81660.59</v>
      </c>
      <c r="I1509" s="1168">
        <v>-24086.34</v>
      </c>
      <c r="J1509" s="1168">
        <v>-21688.19</v>
      </c>
      <c r="K1509" s="1168">
        <v>-21617.07</v>
      </c>
      <c r="L1509" s="1168">
        <v>-26679.02</v>
      </c>
      <c r="M1509" s="1168">
        <v>-28383.02</v>
      </c>
      <c r="N1509" s="1168">
        <v>-30355.43</v>
      </c>
      <c r="O1509" s="1168">
        <v>-32650.34</v>
      </c>
      <c r="P1509" s="1168">
        <v>-35202.04</v>
      </c>
      <c r="Q1509" s="1168">
        <v>-37970.949999999997</v>
      </c>
      <c r="R1509" s="1168">
        <v>-44753.32</v>
      </c>
      <c r="S1509" s="1168">
        <v>-48859.21</v>
      </c>
      <c r="T1509" s="1168">
        <v>-52624</v>
      </c>
      <c r="U1509" s="567"/>
      <c r="V1509" s="567">
        <f t="shared" si="720"/>
        <v>-34948.935416666667</v>
      </c>
      <c r="W1509" s="1136"/>
      <c r="X1509" s="1137"/>
      <c r="Y1509" s="591">
        <f t="shared" si="775"/>
        <v>0</v>
      </c>
      <c r="Z1509" s="899">
        <f t="shared" si="775"/>
        <v>0</v>
      </c>
      <c r="AA1509" s="899">
        <f t="shared" si="775"/>
        <v>0</v>
      </c>
      <c r="AB1509" s="1080">
        <f t="shared" si="760"/>
        <v>-52624</v>
      </c>
      <c r="AC1509" s="1079">
        <f t="shared" si="761"/>
        <v>0</v>
      </c>
      <c r="AD1509" s="899">
        <f t="shared" ref="AD1509:AD1581" si="777">IF($D1509=AD$5,$T1509,IF($D1509=AD$4, $T1509*$AK$1,0))</f>
        <v>0</v>
      </c>
      <c r="AE1509" s="903">
        <f t="shared" si="773"/>
        <v>0</v>
      </c>
      <c r="AF1509" s="1080">
        <f t="shared" si="774"/>
        <v>-52624</v>
      </c>
      <c r="AG1509" s="1081">
        <f t="shared" si="718"/>
        <v>-52624</v>
      </c>
      <c r="AH1509" s="1079">
        <f t="shared" si="742"/>
        <v>0</v>
      </c>
      <c r="AI1509" s="901">
        <f t="shared" si="772"/>
        <v>0</v>
      </c>
      <c r="AJ1509" s="899">
        <f t="shared" si="772"/>
        <v>0</v>
      </c>
      <c r="AK1509" s="899">
        <f t="shared" si="772"/>
        <v>0</v>
      </c>
      <c r="AL1509" s="1080">
        <f t="shared" si="762"/>
        <v>-34948.935416666667</v>
      </c>
      <c r="AM1509" s="1079">
        <f t="shared" si="763"/>
        <v>0</v>
      </c>
      <c r="AN1509" s="899">
        <f t="shared" si="753"/>
        <v>0</v>
      </c>
      <c r="AO1509" s="899">
        <f t="shared" si="754"/>
        <v>0</v>
      </c>
      <c r="AP1509" s="899">
        <f t="shared" si="771"/>
        <v>-34948.935416666667</v>
      </c>
      <c r="AQ1509" s="1081">
        <f t="shared" si="776"/>
        <v>-34948.935416666667</v>
      </c>
      <c r="AR1509" s="1079">
        <f t="shared" si="758"/>
        <v>0</v>
      </c>
      <c r="AS1509" s="153"/>
      <c r="AT1509" s="1082" t="s">
        <v>2776</v>
      </c>
      <c r="AU1509" s="1126"/>
      <c r="AV1509" s="1083" t="str">
        <f t="shared" si="769"/>
        <v>CA</v>
      </c>
      <c r="AW1509" s="1083" t="str">
        <f t="shared" si="769"/>
        <v>CL</v>
      </c>
      <c r="AX1509" s="1083" t="str">
        <f t="shared" si="769"/>
        <v>AIC</v>
      </c>
      <c r="AY1509" s="1083" t="str">
        <f t="shared" si="759"/>
        <v>ERB</v>
      </c>
      <c r="AZ1509" s="1083" t="str">
        <f t="shared" si="759"/>
        <v>GRB</v>
      </c>
      <c r="BA1509" s="1083" t="str">
        <f t="shared" si="759"/>
        <v>Non-Op</v>
      </c>
      <c r="BC1509" s="623"/>
      <c r="BD1509" s="623"/>
      <c r="BF1509" s="623"/>
      <c r="BG1509" s="623"/>
      <c r="BH1509" s="623"/>
      <c r="BI1509" s="623"/>
      <c r="BJ1509" s="623"/>
      <c r="BK1509" s="623"/>
      <c r="BL1509" s="623"/>
      <c r="BN1509" s="634"/>
    </row>
    <row r="1510" spans="1:66" s="638" customFormat="1" ht="12" customHeight="1">
      <c r="A1510" s="643">
        <v>25400321</v>
      </c>
      <c r="B1510" s="644" t="s">
        <v>4663</v>
      </c>
      <c r="C1510" s="634" t="s">
        <v>2643</v>
      </c>
      <c r="D1510" s="635" t="s">
        <v>1384</v>
      </c>
      <c r="E1510" s="635"/>
      <c r="F1510" s="634"/>
      <c r="G1510" s="635"/>
      <c r="H1510" s="1168">
        <v>-36236.36</v>
      </c>
      <c r="I1510" s="1168">
        <v>-44146.35</v>
      </c>
      <c r="J1510" s="1168">
        <v>-44434.44</v>
      </c>
      <c r="K1510" s="1168">
        <v>-44524.52</v>
      </c>
      <c r="L1510" s="1168">
        <v>-45011.11</v>
      </c>
      <c r="M1510" s="1168">
        <v>-45399.33</v>
      </c>
      <c r="N1510" s="1168">
        <v>-45603.27</v>
      </c>
      <c r="O1510" s="1168">
        <v>-45306.54</v>
      </c>
      <c r="P1510" s="1168">
        <v>-44765.63</v>
      </c>
      <c r="Q1510" s="1168">
        <v>-44167.11</v>
      </c>
      <c r="R1510" s="1168">
        <v>-42954.25</v>
      </c>
      <c r="S1510" s="1168">
        <v>-40989.040000000001</v>
      </c>
      <c r="T1510" s="1168">
        <v>-38494.93</v>
      </c>
      <c r="U1510" s="567"/>
      <c r="V1510" s="567">
        <f t="shared" si="720"/>
        <v>-43722.269583333335</v>
      </c>
      <c r="W1510" s="1077"/>
      <c r="X1510" s="1132"/>
      <c r="Y1510" s="591">
        <f t="shared" si="775"/>
        <v>0</v>
      </c>
      <c r="Z1510" s="899">
        <f t="shared" si="775"/>
        <v>0</v>
      </c>
      <c r="AA1510" s="899">
        <f t="shared" si="775"/>
        <v>0</v>
      </c>
      <c r="AB1510" s="1080">
        <f t="shared" si="760"/>
        <v>-38494.93</v>
      </c>
      <c r="AC1510" s="1079">
        <f t="shared" si="761"/>
        <v>0</v>
      </c>
      <c r="AD1510" s="899">
        <f t="shared" si="777"/>
        <v>0</v>
      </c>
      <c r="AE1510" s="903">
        <f t="shared" si="773"/>
        <v>0</v>
      </c>
      <c r="AF1510" s="1080">
        <f t="shared" si="774"/>
        <v>-38494.93</v>
      </c>
      <c r="AG1510" s="1081">
        <f t="shared" si="718"/>
        <v>-38494.93</v>
      </c>
      <c r="AH1510" s="1079">
        <f t="shared" si="742"/>
        <v>0</v>
      </c>
      <c r="AI1510" s="901">
        <f t="shared" si="772"/>
        <v>0</v>
      </c>
      <c r="AJ1510" s="899">
        <f t="shared" si="772"/>
        <v>0</v>
      </c>
      <c r="AK1510" s="899">
        <f t="shared" si="772"/>
        <v>0</v>
      </c>
      <c r="AL1510" s="1080">
        <f t="shared" si="762"/>
        <v>-43722.269583333335</v>
      </c>
      <c r="AM1510" s="1079">
        <f t="shared" si="763"/>
        <v>0</v>
      </c>
      <c r="AN1510" s="899">
        <f t="shared" si="753"/>
        <v>0</v>
      </c>
      <c r="AO1510" s="899">
        <f t="shared" si="754"/>
        <v>0</v>
      </c>
      <c r="AP1510" s="899">
        <f t="shared" si="771"/>
        <v>-43722.269583333335</v>
      </c>
      <c r="AQ1510" s="1081">
        <f t="shared" si="776"/>
        <v>-43722.269583333335</v>
      </c>
      <c r="AR1510" s="1079">
        <f t="shared" si="758"/>
        <v>0</v>
      </c>
      <c r="AS1510" s="153"/>
      <c r="AT1510" s="1082" t="s">
        <v>2782</v>
      </c>
      <c r="AU1510" s="523"/>
      <c r="AV1510" s="1083" t="str">
        <f t="shared" si="769"/>
        <v>CA</v>
      </c>
      <c r="AW1510" s="1083" t="str">
        <f t="shared" si="769"/>
        <v>CL</v>
      </c>
      <c r="AX1510" s="1083" t="str">
        <f t="shared" si="769"/>
        <v>AIC</v>
      </c>
      <c r="AY1510" s="1083" t="str">
        <f t="shared" si="759"/>
        <v>ERB</v>
      </c>
      <c r="AZ1510" s="1083" t="str">
        <f t="shared" si="759"/>
        <v>GRB</v>
      </c>
      <c r="BA1510" s="1083" t="str">
        <f t="shared" si="759"/>
        <v>Non-Op</v>
      </c>
      <c r="BC1510" s="623"/>
      <c r="BD1510" s="623"/>
      <c r="BF1510" s="623"/>
      <c r="BG1510" s="623"/>
      <c r="BH1510" s="623"/>
      <c r="BI1510" s="623"/>
      <c r="BJ1510" s="623"/>
      <c r="BK1510" s="623"/>
      <c r="BL1510" s="623"/>
      <c r="BN1510" s="634"/>
    </row>
    <row r="1511" spans="1:66" s="638" customFormat="1" ht="12" customHeight="1">
      <c r="A1511" s="643">
        <v>25400331</v>
      </c>
      <c r="B1511" s="644" t="s">
        <v>4664</v>
      </c>
      <c r="C1511" s="634" t="s">
        <v>2644</v>
      </c>
      <c r="D1511" s="635" t="s">
        <v>1384</v>
      </c>
      <c r="E1511" s="635"/>
      <c r="F1511" s="634"/>
      <c r="G1511" s="635"/>
      <c r="H1511" s="1168">
        <v>-843638.8</v>
      </c>
      <c r="I1511" s="1168">
        <v>-822087.33</v>
      </c>
      <c r="J1511" s="1168">
        <v>-749137.35</v>
      </c>
      <c r="K1511" s="1168">
        <v>-678041.9</v>
      </c>
      <c r="L1511" s="1168">
        <v>-701766.61</v>
      </c>
      <c r="M1511" s="1168">
        <v>-734867.75</v>
      </c>
      <c r="N1511" s="1168">
        <v>-762420.11</v>
      </c>
      <c r="O1511" s="1168">
        <v>-734005.26</v>
      </c>
      <c r="P1511" s="1168">
        <v>-693033.72</v>
      </c>
      <c r="Q1511" s="1168">
        <v>-668884.65</v>
      </c>
      <c r="R1511" s="1168">
        <v>-568986.34</v>
      </c>
      <c r="S1511" s="1168">
        <v>-376751.56</v>
      </c>
      <c r="T1511" s="1168">
        <v>-132544.76</v>
      </c>
      <c r="U1511" s="567"/>
      <c r="V1511" s="567">
        <f t="shared" si="720"/>
        <v>-664839.52999999991</v>
      </c>
      <c r="W1511" s="1077"/>
      <c r="X1511" s="1132"/>
      <c r="Y1511" s="591">
        <f t="shared" si="775"/>
        <v>0</v>
      </c>
      <c r="Z1511" s="899">
        <f t="shared" si="775"/>
        <v>0</v>
      </c>
      <c r="AA1511" s="899">
        <f t="shared" si="775"/>
        <v>0</v>
      </c>
      <c r="AB1511" s="1080">
        <f t="shared" si="760"/>
        <v>-132544.76</v>
      </c>
      <c r="AC1511" s="1079">
        <f t="shared" si="761"/>
        <v>0</v>
      </c>
      <c r="AD1511" s="899">
        <f t="shared" si="777"/>
        <v>0</v>
      </c>
      <c r="AE1511" s="903">
        <f t="shared" si="773"/>
        <v>0</v>
      </c>
      <c r="AF1511" s="1080">
        <f t="shared" si="774"/>
        <v>-132544.76</v>
      </c>
      <c r="AG1511" s="1081">
        <f t="shared" si="718"/>
        <v>-132544.76</v>
      </c>
      <c r="AH1511" s="1079">
        <f t="shared" si="742"/>
        <v>0</v>
      </c>
      <c r="AI1511" s="901">
        <f t="shared" si="772"/>
        <v>0</v>
      </c>
      <c r="AJ1511" s="899">
        <f t="shared" si="772"/>
        <v>0</v>
      </c>
      <c r="AK1511" s="899">
        <f t="shared" si="772"/>
        <v>0</v>
      </c>
      <c r="AL1511" s="1080">
        <f t="shared" si="762"/>
        <v>-664839.52999999991</v>
      </c>
      <c r="AM1511" s="1079">
        <f t="shared" si="763"/>
        <v>0</v>
      </c>
      <c r="AN1511" s="899">
        <f t="shared" si="753"/>
        <v>0</v>
      </c>
      <c r="AO1511" s="899">
        <f t="shared" si="754"/>
        <v>0</v>
      </c>
      <c r="AP1511" s="899">
        <f t="shared" si="771"/>
        <v>-664839.52999999991</v>
      </c>
      <c r="AQ1511" s="1081">
        <f t="shared" si="776"/>
        <v>-664839.52999999991</v>
      </c>
      <c r="AR1511" s="1079">
        <f t="shared" si="758"/>
        <v>0</v>
      </c>
      <c r="AS1511" s="153"/>
      <c r="AT1511" s="1082" t="s">
        <v>2782</v>
      </c>
      <c r="AU1511" s="523"/>
      <c r="AV1511" s="1083" t="str">
        <f t="shared" si="769"/>
        <v>CA</v>
      </c>
      <c r="AW1511" s="1083" t="str">
        <f t="shared" si="769"/>
        <v>CL</v>
      </c>
      <c r="AX1511" s="1083" t="str">
        <f t="shared" si="769"/>
        <v>AIC</v>
      </c>
      <c r="AY1511" s="1083" t="str">
        <f t="shared" si="759"/>
        <v>ERB</v>
      </c>
      <c r="AZ1511" s="1083" t="str">
        <f t="shared" si="759"/>
        <v>GRB</v>
      </c>
      <c r="BA1511" s="1083" t="str">
        <f t="shared" si="759"/>
        <v>Non-Op</v>
      </c>
      <c r="BC1511" s="623"/>
      <c r="BD1511" s="623"/>
      <c r="BF1511" s="623"/>
      <c r="BG1511" s="623"/>
      <c r="BH1511" s="623"/>
      <c r="BI1511" s="623"/>
      <c r="BJ1511" s="623"/>
      <c r="BK1511" s="623"/>
      <c r="BL1511" s="623"/>
      <c r="BN1511" s="634"/>
    </row>
    <row r="1512" spans="1:66" s="638" customFormat="1" ht="12" customHeight="1">
      <c r="A1512" s="643">
        <v>25400341</v>
      </c>
      <c r="B1512" s="644" t="s">
        <v>4665</v>
      </c>
      <c r="C1512" s="634" t="s">
        <v>2645</v>
      </c>
      <c r="D1512" s="635" t="s">
        <v>1384</v>
      </c>
      <c r="E1512" s="635"/>
      <c r="F1512" s="634"/>
      <c r="G1512" s="635"/>
      <c r="H1512" s="1168">
        <v>0</v>
      </c>
      <c r="I1512" s="1168">
        <v>0</v>
      </c>
      <c r="J1512" s="1168">
        <v>-1145551.06</v>
      </c>
      <c r="K1512" s="1168">
        <v>0</v>
      </c>
      <c r="L1512" s="1168">
        <v>0</v>
      </c>
      <c r="M1512" s="1168">
        <v>-378925.87</v>
      </c>
      <c r="N1512" s="1168">
        <v>0</v>
      </c>
      <c r="O1512" s="1168">
        <v>-1346307.99</v>
      </c>
      <c r="P1512" s="1168">
        <v>-2093284.04</v>
      </c>
      <c r="Q1512" s="1168">
        <v>-267753.95</v>
      </c>
      <c r="R1512" s="1168">
        <v>-356288.28</v>
      </c>
      <c r="S1512" s="1168">
        <v>-356288.28</v>
      </c>
      <c r="T1512" s="1168">
        <v>0</v>
      </c>
      <c r="U1512" s="567"/>
      <c r="V1512" s="567">
        <f t="shared" si="720"/>
        <v>-495366.62250000006</v>
      </c>
      <c r="W1512" s="1096"/>
      <c r="X1512" s="1097"/>
      <c r="Y1512" s="591">
        <f t="shared" si="775"/>
        <v>0</v>
      </c>
      <c r="Z1512" s="899">
        <f t="shared" si="775"/>
        <v>0</v>
      </c>
      <c r="AA1512" s="899">
        <f t="shared" si="775"/>
        <v>0</v>
      </c>
      <c r="AB1512" s="1080">
        <f t="shared" si="760"/>
        <v>0</v>
      </c>
      <c r="AC1512" s="1079">
        <f t="shared" si="761"/>
        <v>0</v>
      </c>
      <c r="AD1512" s="899">
        <f t="shared" si="777"/>
        <v>0</v>
      </c>
      <c r="AE1512" s="903">
        <f t="shared" si="773"/>
        <v>0</v>
      </c>
      <c r="AF1512" s="1080">
        <f t="shared" si="774"/>
        <v>0</v>
      </c>
      <c r="AG1512" s="1081">
        <f t="shared" si="718"/>
        <v>0</v>
      </c>
      <c r="AH1512" s="1079">
        <f t="shared" si="742"/>
        <v>0</v>
      </c>
      <c r="AI1512" s="901">
        <f t="shared" si="772"/>
        <v>0</v>
      </c>
      <c r="AJ1512" s="899">
        <f t="shared" si="772"/>
        <v>0</v>
      </c>
      <c r="AK1512" s="899">
        <f t="shared" si="772"/>
        <v>0</v>
      </c>
      <c r="AL1512" s="1080">
        <f t="shared" si="762"/>
        <v>-495366.62250000006</v>
      </c>
      <c r="AM1512" s="1079">
        <f t="shared" si="763"/>
        <v>0</v>
      </c>
      <c r="AN1512" s="899">
        <f t="shared" si="753"/>
        <v>0</v>
      </c>
      <c r="AO1512" s="899">
        <f t="shared" si="754"/>
        <v>0</v>
      </c>
      <c r="AP1512" s="899">
        <f t="shared" si="771"/>
        <v>-495366.62250000006</v>
      </c>
      <c r="AQ1512" s="1081">
        <f t="shared" si="776"/>
        <v>-495366.62250000006</v>
      </c>
      <c r="AR1512" s="1079">
        <f t="shared" si="758"/>
        <v>0</v>
      </c>
      <c r="AS1512" s="153"/>
      <c r="AT1512" s="1082" t="s">
        <v>2782</v>
      </c>
      <c r="AU1512" s="523"/>
      <c r="AV1512" s="1083" t="str">
        <f t="shared" si="769"/>
        <v>CA</v>
      </c>
      <c r="AW1512" s="1083" t="str">
        <f t="shared" si="769"/>
        <v>CL</v>
      </c>
      <c r="AX1512" s="1083" t="str">
        <f t="shared" si="769"/>
        <v>AIC</v>
      </c>
      <c r="AY1512" s="1083" t="str">
        <f t="shared" si="759"/>
        <v>ERB</v>
      </c>
      <c r="AZ1512" s="1083" t="str">
        <f t="shared" si="759"/>
        <v>GRB</v>
      </c>
      <c r="BA1512" s="1083" t="str">
        <f t="shared" si="759"/>
        <v>Non-Op</v>
      </c>
      <c r="BC1512" s="623"/>
      <c r="BD1512" s="623"/>
      <c r="BF1512" s="623"/>
      <c r="BG1512" s="623"/>
      <c r="BH1512" s="623"/>
      <c r="BI1512" s="623"/>
      <c r="BJ1512" s="623"/>
      <c r="BK1512" s="623"/>
      <c r="BL1512" s="623"/>
      <c r="BN1512" s="634"/>
    </row>
    <row r="1513" spans="1:66" s="638" customFormat="1" ht="12" customHeight="1">
      <c r="A1513" s="676">
        <v>25400342</v>
      </c>
      <c r="B1513" s="635" t="s">
        <v>4666</v>
      </c>
      <c r="C1513" s="634" t="s">
        <v>2646</v>
      </c>
      <c r="D1513" s="635" t="s">
        <v>1384</v>
      </c>
      <c r="E1513" s="635"/>
      <c r="F1513" s="634"/>
      <c r="G1513" s="635"/>
      <c r="H1513" s="1171">
        <v>0</v>
      </c>
      <c r="I1513" s="1171">
        <v>0</v>
      </c>
      <c r="J1513" s="1171">
        <v>-2279698.77</v>
      </c>
      <c r="K1513" s="1171">
        <v>0</v>
      </c>
      <c r="L1513" s="1171">
        <v>0</v>
      </c>
      <c r="M1513" s="1171">
        <v>0</v>
      </c>
      <c r="N1513" s="1171">
        <v>0</v>
      </c>
      <c r="O1513" s="1171">
        <v>-646202.53</v>
      </c>
      <c r="P1513" s="1171">
        <v>-901065.83</v>
      </c>
      <c r="Q1513" s="1171">
        <v>0</v>
      </c>
      <c r="R1513" s="1171">
        <v>0</v>
      </c>
      <c r="S1513" s="1171">
        <v>0</v>
      </c>
      <c r="T1513" s="1171">
        <v>0</v>
      </c>
      <c r="U1513" s="567"/>
      <c r="V1513" s="567">
        <f t="shared" si="720"/>
        <v>-318913.92749999999</v>
      </c>
      <c r="W1513" s="1096"/>
      <c r="X1513" s="1097"/>
      <c r="Y1513" s="591">
        <f t="shared" si="775"/>
        <v>0</v>
      </c>
      <c r="Z1513" s="899">
        <f t="shared" si="775"/>
        <v>0</v>
      </c>
      <c r="AA1513" s="899">
        <f t="shared" si="775"/>
        <v>0</v>
      </c>
      <c r="AB1513" s="1080">
        <f t="shared" si="760"/>
        <v>0</v>
      </c>
      <c r="AC1513" s="1079">
        <f t="shared" si="761"/>
        <v>0</v>
      </c>
      <c r="AD1513" s="899">
        <f t="shared" si="777"/>
        <v>0</v>
      </c>
      <c r="AE1513" s="903">
        <f t="shared" si="773"/>
        <v>0</v>
      </c>
      <c r="AF1513" s="1080">
        <f t="shared" si="774"/>
        <v>0</v>
      </c>
      <c r="AG1513" s="1081">
        <f t="shared" si="718"/>
        <v>0</v>
      </c>
      <c r="AH1513" s="1079">
        <f t="shared" si="742"/>
        <v>0</v>
      </c>
      <c r="AI1513" s="901">
        <f t="shared" si="772"/>
        <v>0</v>
      </c>
      <c r="AJ1513" s="899">
        <f t="shared" si="772"/>
        <v>0</v>
      </c>
      <c r="AK1513" s="899">
        <f t="shared" si="772"/>
        <v>0</v>
      </c>
      <c r="AL1513" s="1080">
        <f t="shared" si="762"/>
        <v>-318913.92749999999</v>
      </c>
      <c r="AM1513" s="1079">
        <f t="shared" si="763"/>
        <v>0</v>
      </c>
      <c r="AN1513" s="899">
        <f t="shared" si="753"/>
        <v>0</v>
      </c>
      <c r="AO1513" s="899">
        <f t="shared" si="754"/>
        <v>0</v>
      </c>
      <c r="AP1513" s="899">
        <f t="shared" si="771"/>
        <v>-318913.92749999999</v>
      </c>
      <c r="AQ1513" s="1081">
        <f t="shared" si="776"/>
        <v>-318913.92749999999</v>
      </c>
      <c r="AR1513" s="1079">
        <f t="shared" si="758"/>
        <v>0</v>
      </c>
      <c r="AS1513" s="153"/>
      <c r="AT1513" s="1082" t="s">
        <v>2782</v>
      </c>
      <c r="AU1513" s="523"/>
      <c r="AV1513" s="1083" t="str">
        <f t="shared" si="769"/>
        <v>CA</v>
      </c>
      <c r="AW1513" s="1083" t="str">
        <f t="shared" si="769"/>
        <v>CL</v>
      </c>
      <c r="AX1513" s="1083" t="str">
        <f t="shared" si="769"/>
        <v>AIC</v>
      </c>
      <c r="AY1513" s="1083" t="str">
        <f t="shared" si="759"/>
        <v>ERB</v>
      </c>
      <c r="AZ1513" s="1083" t="str">
        <f t="shared" si="759"/>
        <v>GRB</v>
      </c>
      <c r="BA1513" s="1083" t="str">
        <f t="shared" si="759"/>
        <v>Non-Op</v>
      </c>
      <c r="BC1513" s="623"/>
      <c r="BD1513" s="623"/>
      <c r="BF1513" s="623"/>
      <c r="BG1513" s="623"/>
      <c r="BH1513" s="623"/>
      <c r="BI1513" s="623"/>
      <c r="BJ1513" s="623"/>
      <c r="BK1513" s="623"/>
      <c r="BL1513" s="623"/>
      <c r="BN1513" s="634"/>
    </row>
    <row r="1514" spans="1:66" s="638" customFormat="1" ht="12" customHeight="1">
      <c r="A1514" s="643">
        <v>25400352</v>
      </c>
      <c r="B1514" s="644" t="s">
        <v>4667</v>
      </c>
      <c r="C1514" s="634" t="s">
        <v>2647</v>
      </c>
      <c r="D1514" s="635" t="s">
        <v>1384</v>
      </c>
      <c r="E1514" s="635"/>
      <c r="F1514" s="634"/>
      <c r="G1514" s="635"/>
      <c r="H1514" s="1168">
        <v>0</v>
      </c>
      <c r="I1514" s="1168">
        <v>0</v>
      </c>
      <c r="J1514" s="1168">
        <v>0</v>
      </c>
      <c r="K1514" s="1168">
        <v>0</v>
      </c>
      <c r="L1514" s="1168">
        <v>0</v>
      </c>
      <c r="M1514" s="1168">
        <v>0</v>
      </c>
      <c r="N1514" s="1168">
        <v>0</v>
      </c>
      <c r="O1514" s="1168">
        <v>0</v>
      </c>
      <c r="P1514" s="1168">
        <v>0</v>
      </c>
      <c r="Q1514" s="1168">
        <v>0</v>
      </c>
      <c r="R1514" s="1168">
        <v>0</v>
      </c>
      <c r="S1514" s="1168">
        <v>0</v>
      </c>
      <c r="T1514" s="1168">
        <v>0</v>
      </c>
      <c r="U1514" s="567"/>
      <c r="V1514" s="567">
        <f t="shared" si="720"/>
        <v>0</v>
      </c>
      <c r="W1514" s="1096"/>
      <c r="X1514" s="1097"/>
      <c r="Y1514" s="591">
        <f t="shared" si="775"/>
        <v>0</v>
      </c>
      <c r="Z1514" s="899">
        <f t="shared" si="775"/>
        <v>0</v>
      </c>
      <c r="AA1514" s="899">
        <f t="shared" si="775"/>
        <v>0</v>
      </c>
      <c r="AB1514" s="1080">
        <f t="shared" si="760"/>
        <v>0</v>
      </c>
      <c r="AC1514" s="1079">
        <f t="shared" si="761"/>
        <v>0</v>
      </c>
      <c r="AD1514" s="899">
        <f t="shared" si="777"/>
        <v>0</v>
      </c>
      <c r="AE1514" s="903">
        <f t="shared" si="773"/>
        <v>0</v>
      </c>
      <c r="AF1514" s="1080">
        <f t="shared" si="774"/>
        <v>0</v>
      </c>
      <c r="AG1514" s="1081">
        <f t="shared" si="718"/>
        <v>0</v>
      </c>
      <c r="AH1514" s="1079">
        <f t="shared" si="742"/>
        <v>0</v>
      </c>
      <c r="AI1514" s="901">
        <f t="shared" si="772"/>
        <v>0</v>
      </c>
      <c r="AJ1514" s="899">
        <f t="shared" si="772"/>
        <v>0</v>
      </c>
      <c r="AK1514" s="899">
        <f t="shared" si="772"/>
        <v>0</v>
      </c>
      <c r="AL1514" s="1080">
        <f t="shared" si="762"/>
        <v>0</v>
      </c>
      <c r="AM1514" s="1079">
        <f t="shared" si="763"/>
        <v>0</v>
      </c>
      <c r="AN1514" s="899">
        <f t="shared" si="753"/>
        <v>0</v>
      </c>
      <c r="AO1514" s="899">
        <f t="shared" si="754"/>
        <v>0</v>
      </c>
      <c r="AP1514" s="899">
        <f t="shared" si="771"/>
        <v>0</v>
      </c>
      <c r="AQ1514" s="1081">
        <f t="shared" si="776"/>
        <v>0</v>
      </c>
      <c r="AR1514" s="1079">
        <f t="shared" si="758"/>
        <v>0</v>
      </c>
      <c r="AS1514" s="153"/>
      <c r="AT1514" s="1082" t="s">
        <v>2782</v>
      </c>
      <c r="AU1514" s="523"/>
      <c r="AV1514" s="1083" t="str">
        <f t="shared" si="769"/>
        <v>CA</v>
      </c>
      <c r="AW1514" s="1083" t="str">
        <f t="shared" si="769"/>
        <v>CL</v>
      </c>
      <c r="AX1514" s="1083" t="str">
        <f t="shared" si="769"/>
        <v>AIC</v>
      </c>
      <c r="AY1514" s="1083" t="str">
        <f t="shared" si="759"/>
        <v>ERB</v>
      </c>
      <c r="AZ1514" s="1083" t="str">
        <f t="shared" si="759"/>
        <v>GRB</v>
      </c>
      <c r="BA1514" s="1083" t="str">
        <f t="shared" si="759"/>
        <v>Non-Op</v>
      </c>
      <c r="BC1514" s="623"/>
      <c r="BD1514" s="623"/>
      <c r="BF1514" s="623"/>
      <c r="BG1514" s="623"/>
      <c r="BH1514" s="623"/>
      <c r="BI1514" s="623"/>
      <c r="BJ1514" s="623"/>
      <c r="BK1514" s="623"/>
      <c r="BL1514" s="623"/>
      <c r="BN1514" s="634"/>
    </row>
    <row r="1515" spans="1:66" s="638" customFormat="1" ht="12" customHeight="1">
      <c r="A1515" s="643" t="s">
        <v>2648</v>
      </c>
      <c r="B1515" s="644" t="s">
        <v>2648</v>
      </c>
      <c r="C1515" s="634" t="s">
        <v>2649</v>
      </c>
      <c r="D1515" s="635" t="s">
        <v>1384</v>
      </c>
      <c r="E1515" s="635"/>
      <c r="F1515" s="683">
        <v>43221</v>
      </c>
      <c r="G1515" s="635"/>
      <c r="H1515" s="1168">
        <v>0</v>
      </c>
      <c r="I1515" s="1168">
        <v>0</v>
      </c>
      <c r="J1515" s="1168">
        <v>0</v>
      </c>
      <c r="K1515" s="1168">
        <v>0</v>
      </c>
      <c r="L1515" s="1168">
        <v>0</v>
      </c>
      <c r="M1515" s="1168">
        <v>0</v>
      </c>
      <c r="N1515" s="1168">
        <v>0</v>
      </c>
      <c r="O1515" s="1168">
        <v>0</v>
      </c>
      <c r="P1515" s="1168">
        <v>0</v>
      </c>
      <c r="Q1515" s="1168">
        <v>0</v>
      </c>
      <c r="R1515" s="1168">
        <v>0</v>
      </c>
      <c r="S1515" s="1168">
        <v>0</v>
      </c>
      <c r="T1515" s="1168">
        <v>0</v>
      </c>
      <c r="U1515" s="567"/>
      <c r="V1515" s="569">
        <f t="shared" si="720"/>
        <v>0</v>
      </c>
      <c r="W1515" s="1138"/>
      <c r="X1515" s="1139"/>
      <c r="Y1515" s="591">
        <f t="shared" si="775"/>
        <v>0</v>
      </c>
      <c r="Z1515" s="899">
        <f t="shared" si="775"/>
        <v>0</v>
      </c>
      <c r="AA1515" s="899">
        <f t="shared" si="775"/>
        <v>0</v>
      </c>
      <c r="AB1515" s="1080">
        <f t="shared" si="760"/>
        <v>0</v>
      </c>
      <c r="AC1515" s="1079">
        <f t="shared" si="761"/>
        <v>0</v>
      </c>
      <c r="AD1515" s="899">
        <f t="shared" si="777"/>
        <v>0</v>
      </c>
      <c r="AE1515" s="903">
        <f t="shared" si="773"/>
        <v>0</v>
      </c>
      <c r="AF1515" s="1080">
        <f t="shared" si="774"/>
        <v>0</v>
      </c>
      <c r="AG1515" s="1081">
        <f t="shared" si="718"/>
        <v>0</v>
      </c>
      <c r="AH1515" s="1079">
        <f t="shared" si="742"/>
        <v>0</v>
      </c>
      <c r="AI1515" s="901">
        <f t="shared" si="772"/>
        <v>0</v>
      </c>
      <c r="AJ1515" s="899">
        <f t="shared" si="772"/>
        <v>0</v>
      </c>
      <c r="AK1515" s="899">
        <f t="shared" si="772"/>
        <v>0</v>
      </c>
      <c r="AL1515" s="1080">
        <f t="shared" si="762"/>
        <v>0</v>
      </c>
      <c r="AM1515" s="1079">
        <f t="shared" si="763"/>
        <v>0</v>
      </c>
      <c r="AN1515" s="899">
        <f t="shared" si="753"/>
        <v>0</v>
      </c>
      <c r="AO1515" s="899">
        <f t="shared" si="754"/>
        <v>0</v>
      </c>
      <c r="AP1515" s="899">
        <f t="shared" si="771"/>
        <v>0</v>
      </c>
      <c r="AQ1515" s="1081">
        <f t="shared" ref="AQ1515" si="778">SUM(AN1515:AP1515)</f>
        <v>0</v>
      </c>
      <c r="AR1515" s="1079">
        <f t="shared" si="758"/>
        <v>0</v>
      </c>
      <c r="AS1515" s="153"/>
      <c r="AT1515" s="1082" t="s">
        <v>2782</v>
      </c>
      <c r="AU1515" s="523"/>
      <c r="AV1515" s="1083" t="str">
        <f t="shared" si="769"/>
        <v>CA</v>
      </c>
      <c r="AW1515" s="1083" t="str">
        <f t="shared" si="769"/>
        <v>CL</v>
      </c>
      <c r="AX1515" s="1083" t="str">
        <f t="shared" si="769"/>
        <v>AIC</v>
      </c>
      <c r="AY1515" s="1083" t="str">
        <f t="shared" si="759"/>
        <v>ERB</v>
      </c>
      <c r="AZ1515" s="1083" t="str">
        <f t="shared" si="759"/>
        <v>GRB</v>
      </c>
      <c r="BA1515" s="1083" t="str">
        <f t="shared" si="759"/>
        <v>Non-Op</v>
      </c>
      <c r="BC1515" s="623"/>
      <c r="BD1515" s="623"/>
      <c r="BF1515" s="623"/>
      <c r="BG1515" s="623"/>
      <c r="BH1515" s="623"/>
      <c r="BI1515" s="623"/>
      <c r="BJ1515" s="623"/>
      <c r="BK1515" s="623"/>
      <c r="BL1515" s="623"/>
      <c r="BN1515" s="634"/>
    </row>
    <row r="1516" spans="1:66" s="638" customFormat="1" ht="12" customHeight="1">
      <c r="A1516" s="643">
        <v>25400381</v>
      </c>
      <c r="B1516" s="644" t="s">
        <v>4668</v>
      </c>
      <c r="C1516" s="634" t="s">
        <v>2650</v>
      </c>
      <c r="D1516" s="635" t="s">
        <v>1384</v>
      </c>
      <c r="E1516" s="635"/>
      <c r="F1516" s="634"/>
      <c r="G1516" s="635"/>
      <c r="H1516" s="1168">
        <v>0</v>
      </c>
      <c r="I1516" s="1168">
        <v>0</v>
      </c>
      <c r="J1516" s="1168">
        <v>0</v>
      </c>
      <c r="K1516" s="1168">
        <v>0</v>
      </c>
      <c r="L1516" s="1168">
        <v>0</v>
      </c>
      <c r="M1516" s="1168">
        <v>0</v>
      </c>
      <c r="N1516" s="1168">
        <v>0</v>
      </c>
      <c r="O1516" s="1168">
        <v>0</v>
      </c>
      <c r="P1516" s="1168">
        <v>0</v>
      </c>
      <c r="Q1516" s="1168">
        <v>0</v>
      </c>
      <c r="R1516" s="1168">
        <v>0</v>
      </c>
      <c r="S1516" s="1168">
        <v>0</v>
      </c>
      <c r="T1516" s="1168">
        <v>0</v>
      </c>
      <c r="U1516" s="567"/>
      <c r="V1516" s="567">
        <f t="shared" si="720"/>
        <v>0</v>
      </c>
      <c r="W1516" s="1136"/>
      <c r="X1516" s="1137"/>
      <c r="Y1516" s="591">
        <f t="shared" si="775"/>
        <v>0</v>
      </c>
      <c r="Z1516" s="899">
        <f t="shared" si="775"/>
        <v>0</v>
      </c>
      <c r="AA1516" s="899">
        <f t="shared" si="775"/>
        <v>0</v>
      </c>
      <c r="AB1516" s="1080">
        <f t="shared" si="760"/>
        <v>0</v>
      </c>
      <c r="AC1516" s="1079">
        <f t="shared" si="761"/>
        <v>0</v>
      </c>
      <c r="AD1516" s="899">
        <f t="shared" si="777"/>
        <v>0</v>
      </c>
      <c r="AE1516" s="903">
        <f t="shared" si="773"/>
        <v>0</v>
      </c>
      <c r="AF1516" s="1080">
        <f t="shared" si="774"/>
        <v>0</v>
      </c>
      <c r="AG1516" s="1081">
        <f t="shared" si="718"/>
        <v>0</v>
      </c>
      <c r="AH1516" s="1079">
        <f t="shared" si="742"/>
        <v>0</v>
      </c>
      <c r="AI1516" s="901">
        <f t="shared" si="772"/>
        <v>0</v>
      </c>
      <c r="AJ1516" s="899">
        <f t="shared" si="772"/>
        <v>0</v>
      </c>
      <c r="AK1516" s="899">
        <f t="shared" si="772"/>
        <v>0</v>
      </c>
      <c r="AL1516" s="1080">
        <f t="shared" si="762"/>
        <v>0</v>
      </c>
      <c r="AM1516" s="1079">
        <f t="shared" si="763"/>
        <v>0</v>
      </c>
      <c r="AN1516" s="899">
        <f t="shared" si="753"/>
        <v>0</v>
      </c>
      <c r="AO1516" s="899">
        <f t="shared" si="754"/>
        <v>0</v>
      </c>
      <c r="AP1516" s="899">
        <f t="shared" si="771"/>
        <v>0</v>
      </c>
      <c r="AQ1516" s="1081">
        <f t="shared" si="776"/>
        <v>0</v>
      </c>
      <c r="AR1516" s="1079">
        <f t="shared" si="758"/>
        <v>0</v>
      </c>
      <c r="AS1516" s="153"/>
      <c r="AT1516" s="1082" t="s">
        <v>2782</v>
      </c>
      <c r="AU1516" s="523"/>
      <c r="AV1516" s="1083" t="str">
        <f t="shared" si="769"/>
        <v>CA</v>
      </c>
      <c r="AW1516" s="1083" t="str">
        <f t="shared" si="769"/>
        <v>CL</v>
      </c>
      <c r="AX1516" s="1083" t="str">
        <f t="shared" si="769"/>
        <v>AIC</v>
      </c>
      <c r="AY1516" s="1083" t="str">
        <f t="shared" si="759"/>
        <v>ERB</v>
      </c>
      <c r="AZ1516" s="1083" t="str">
        <f t="shared" si="759"/>
        <v>GRB</v>
      </c>
      <c r="BA1516" s="1083" t="str">
        <f t="shared" si="759"/>
        <v>Non-Op</v>
      </c>
      <c r="BC1516" s="623"/>
      <c r="BD1516" s="623"/>
      <c r="BF1516" s="623"/>
      <c r="BG1516" s="623"/>
      <c r="BH1516" s="623"/>
      <c r="BI1516" s="623"/>
      <c r="BJ1516" s="623"/>
      <c r="BK1516" s="623"/>
      <c r="BL1516" s="623"/>
      <c r="BN1516" s="634"/>
    </row>
    <row r="1517" spans="1:66" s="638" customFormat="1" ht="12" customHeight="1">
      <c r="A1517" s="643">
        <v>25400391</v>
      </c>
      <c r="B1517" s="644" t="s">
        <v>4669</v>
      </c>
      <c r="C1517" s="634" t="s">
        <v>2651</v>
      </c>
      <c r="D1517" s="635" t="s">
        <v>1384</v>
      </c>
      <c r="E1517" s="635"/>
      <c r="F1517" s="634"/>
      <c r="G1517" s="635"/>
      <c r="H1517" s="1168">
        <v>0</v>
      </c>
      <c r="I1517" s="1168">
        <v>0</v>
      </c>
      <c r="J1517" s="1168">
        <v>0</v>
      </c>
      <c r="K1517" s="1168">
        <v>0</v>
      </c>
      <c r="L1517" s="1168">
        <v>0</v>
      </c>
      <c r="M1517" s="1168">
        <v>0</v>
      </c>
      <c r="N1517" s="1168">
        <v>0</v>
      </c>
      <c r="O1517" s="1168">
        <v>0</v>
      </c>
      <c r="P1517" s="1168">
        <v>0</v>
      </c>
      <c r="Q1517" s="1168">
        <v>0</v>
      </c>
      <c r="R1517" s="1168">
        <v>0</v>
      </c>
      <c r="S1517" s="1168">
        <v>0</v>
      </c>
      <c r="T1517" s="1168">
        <v>0</v>
      </c>
      <c r="U1517" s="567"/>
      <c r="V1517" s="567">
        <f t="shared" si="720"/>
        <v>0</v>
      </c>
      <c r="W1517" s="1136"/>
      <c r="X1517" s="1137"/>
      <c r="Y1517" s="591">
        <f t="shared" si="775"/>
        <v>0</v>
      </c>
      <c r="Z1517" s="899">
        <f t="shared" si="775"/>
        <v>0</v>
      </c>
      <c r="AA1517" s="899">
        <f t="shared" si="775"/>
        <v>0</v>
      </c>
      <c r="AB1517" s="1080">
        <f t="shared" si="760"/>
        <v>0</v>
      </c>
      <c r="AC1517" s="1079">
        <f t="shared" si="761"/>
        <v>0</v>
      </c>
      <c r="AD1517" s="899">
        <f t="shared" si="777"/>
        <v>0</v>
      </c>
      <c r="AE1517" s="903">
        <f t="shared" si="773"/>
        <v>0</v>
      </c>
      <c r="AF1517" s="1080">
        <f t="shared" si="774"/>
        <v>0</v>
      </c>
      <c r="AG1517" s="1081">
        <f t="shared" si="718"/>
        <v>0</v>
      </c>
      <c r="AH1517" s="1079">
        <f t="shared" si="742"/>
        <v>0</v>
      </c>
      <c r="AI1517" s="901">
        <f t="shared" ref="AI1517:AK1536" si="779">IF($D1517=AI$5,$V1517,0)</f>
        <v>0</v>
      </c>
      <c r="AJ1517" s="899">
        <f t="shared" si="779"/>
        <v>0</v>
      </c>
      <c r="AK1517" s="899">
        <f t="shared" si="779"/>
        <v>0</v>
      </c>
      <c r="AL1517" s="1080">
        <f t="shared" si="762"/>
        <v>0</v>
      </c>
      <c r="AM1517" s="1079">
        <f t="shared" si="763"/>
        <v>0</v>
      </c>
      <c r="AN1517" s="899">
        <f t="shared" si="753"/>
        <v>0</v>
      </c>
      <c r="AO1517" s="899">
        <f t="shared" si="754"/>
        <v>0</v>
      </c>
      <c r="AP1517" s="899">
        <f t="shared" si="771"/>
        <v>0</v>
      </c>
      <c r="AQ1517" s="1081">
        <f t="shared" si="776"/>
        <v>0</v>
      </c>
      <c r="AR1517" s="1079">
        <f t="shared" si="758"/>
        <v>0</v>
      </c>
      <c r="AS1517" s="153"/>
      <c r="AT1517" s="1082" t="s">
        <v>2782</v>
      </c>
      <c r="AU1517" s="523"/>
      <c r="AV1517" s="1083" t="str">
        <f t="shared" si="769"/>
        <v>CA</v>
      </c>
      <c r="AW1517" s="1083" t="str">
        <f t="shared" si="769"/>
        <v>CL</v>
      </c>
      <c r="AX1517" s="1083" t="str">
        <f t="shared" si="769"/>
        <v>AIC</v>
      </c>
      <c r="AY1517" s="1083" t="str">
        <f t="shared" si="759"/>
        <v>ERB</v>
      </c>
      <c r="AZ1517" s="1083" t="str">
        <f t="shared" si="759"/>
        <v>GRB</v>
      </c>
      <c r="BA1517" s="1083" t="str">
        <f t="shared" si="759"/>
        <v>Non-Op</v>
      </c>
      <c r="BC1517" s="623"/>
      <c r="BD1517" s="623"/>
      <c r="BF1517" s="623"/>
      <c r="BG1517" s="623"/>
      <c r="BH1517" s="623"/>
      <c r="BI1517" s="623"/>
      <c r="BJ1517" s="623"/>
      <c r="BK1517" s="623"/>
      <c r="BL1517" s="623"/>
      <c r="BN1517" s="634"/>
    </row>
    <row r="1518" spans="1:66" s="638" customFormat="1" ht="12" customHeight="1">
      <c r="A1518" s="643">
        <v>25400392</v>
      </c>
      <c r="B1518" s="644" t="s">
        <v>4670</v>
      </c>
      <c r="C1518" s="634" t="s">
        <v>2652</v>
      </c>
      <c r="D1518" s="635" t="s">
        <v>1384</v>
      </c>
      <c r="E1518" s="635"/>
      <c r="F1518" s="634"/>
      <c r="G1518" s="635"/>
      <c r="H1518" s="1168">
        <v>0</v>
      </c>
      <c r="I1518" s="1168">
        <v>0</v>
      </c>
      <c r="J1518" s="1168">
        <v>0</v>
      </c>
      <c r="K1518" s="1168">
        <v>0</v>
      </c>
      <c r="L1518" s="1168">
        <v>0</v>
      </c>
      <c r="M1518" s="1168">
        <v>0</v>
      </c>
      <c r="N1518" s="1168">
        <v>0</v>
      </c>
      <c r="O1518" s="1168">
        <v>0</v>
      </c>
      <c r="P1518" s="1168">
        <v>0</v>
      </c>
      <c r="Q1518" s="1168">
        <v>0</v>
      </c>
      <c r="R1518" s="1168">
        <v>0</v>
      </c>
      <c r="S1518" s="1168">
        <v>0</v>
      </c>
      <c r="T1518" s="1168">
        <v>0</v>
      </c>
      <c r="U1518" s="567"/>
      <c r="V1518" s="567">
        <f t="shared" si="720"/>
        <v>0</v>
      </c>
      <c r="W1518" s="1136"/>
      <c r="X1518" s="1137"/>
      <c r="Y1518" s="591">
        <f t="shared" si="775"/>
        <v>0</v>
      </c>
      <c r="Z1518" s="899">
        <f t="shared" si="775"/>
        <v>0</v>
      </c>
      <c r="AA1518" s="899">
        <f t="shared" si="775"/>
        <v>0</v>
      </c>
      <c r="AB1518" s="1080">
        <f t="shared" si="760"/>
        <v>0</v>
      </c>
      <c r="AC1518" s="1079">
        <f t="shared" si="761"/>
        <v>0</v>
      </c>
      <c r="AD1518" s="899">
        <f t="shared" si="777"/>
        <v>0</v>
      </c>
      <c r="AE1518" s="903">
        <f t="shared" si="773"/>
        <v>0</v>
      </c>
      <c r="AF1518" s="1080">
        <f t="shared" si="774"/>
        <v>0</v>
      </c>
      <c r="AG1518" s="1081">
        <f t="shared" si="718"/>
        <v>0</v>
      </c>
      <c r="AH1518" s="1079">
        <f t="shared" si="742"/>
        <v>0</v>
      </c>
      <c r="AI1518" s="901">
        <f t="shared" si="779"/>
        <v>0</v>
      </c>
      <c r="AJ1518" s="899">
        <f t="shared" si="779"/>
        <v>0</v>
      </c>
      <c r="AK1518" s="899">
        <f t="shared" si="779"/>
        <v>0</v>
      </c>
      <c r="AL1518" s="1080">
        <f t="shared" si="762"/>
        <v>0</v>
      </c>
      <c r="AM1518" s="1079">
        <f t="shared" si="763"/>
        <v>0</v>
      </c>
      <c r="AN1518" s="899">
        <f t="shared" si="753"/>
        <v>0</v>
      </c>
      <c r="AO1518" s="899">
        <f t="shared" si="754"/>
        <v>0</v>
      </c>
      <c r="AP1518" s="899">
        <f t="shared" si="771"/>
        <v>0</v>
      </c>
      <c r="AQ1518" s="1081">
        <f t="shared" si="776"/>
        <v>0</v>
      </c>
      <c r="AR1518" s="1079">
        <f t="shared" si="758"/>
        <v>0</v>
      </c>
      <c r="AS1518" s="153"/>
      <c r="AT1518" s="1082" t="s">
        <v>2769</v>
      </c>
      <c r="AU1518" s="1126"/>
      <c r="AV1518" s="1083" t="str">
        <f t="shared" si="769"/>
        <v>CA</v>
      </c>
      <c r="AW1518" s="1083" t="str">
        <f t="shared" si="769"/>
        <v>CL</v>
      </c>
      <c r="AX1518" s="1083" t="str">
        <f t="shared" si="769"/>
        <v>AIC</v>
      </c>
      <c r="AY1518" s="1083" t="str">
        <f t="shared" si="759"/>
        <v>ERB</v>
      </c>
      <c r="AZ1518" s="1083" t="str">
        <f t="shared" si="759"/>
        <v>GRB</v>
      </c>
      <c r="BA1518" s="1083" t="str">
        <f t="shared" si="759"/>
        <v>Non-Op</v>
      </c>
      <c r="BC1518" s="623"/>
      <c r="BD1518" s="623"/>
      <c r="BF1518" s="623"/>
      <c r="BG1518" s="623"/>
      <c r="BH1518" s="623"/>
      <c r="BI1518" s="623"/>
      <c r="BJ1518" s="623"/>
      <c r="BK1518" s="623"/>
      <c r="BL1518" s="623"/>
      <c r="BN1518" s="634"/>
    </row>
    <row r="1519" spans="1:66" s="638" customFormat="1" ht="12" customHeight="1">
      <c r="A1519" s="643">
        <v>25400411</v>
      </c>
      <c r="B1519" s="644" t="s">
        <v>4671</v>
      </c>
      <c r="C1519" s="634" t="s">
        <v>2653</v>
      </c>
      <c r="D1519" s="635" t="s">
        <v>1384</v>
      </c>
      <c r="E1519" s="635"/>
      <c r="F1519" s="634"/>
      <c r="G1519" s="635"/>
      <c r="H1519" s="1168">
        <v>0</v>
      </c>
      <c r="I1519" s="1168">
        <v>0</v>
      </c>
      <c r="J1519" s="1168">
        <v>0</v>
      </c>
      <c r="K1519" s="1168">
        <v>0</v>
      </c>
      <c r="L1519" s="1168">
        <v>0</v>
      </c>
      <c r="M1519" s="1168">
        <v>0</v>
      </c>
      <c r="N1519" s="1168">
        <v>0</v>
      </c>
      <c r="O1519" s="1168">
        <v>0</v>
      </c>
      <c r="P1519" s="1168">
        <v>0</v>
      </c>
      <c r="Q1519" s="1168">
        <v>0</v>
      </c>
      <c r="R1519" s="1168">
        <v>0</v>
      </c>
      <c r="S1519" s="1168">
        <v>-880831.12</v>
      </c>
      <c r="T1519" s="1168">
        <v>-2208180.62</v>
      </c>
      <c r="U1519" s="567"/>
      <c r="V1519" s="567">
        <f t="shared" si="720"/>
        <v>-165410.11916666667</v>
      </c>
      <c r="W1519" s="1136"/>
      <c r="X1519" s="1137"/>
      <c r="Y1519" s="591">
        <f t="shared" si="775"/>
        <v>0</v>
      </c>
      <c r="Z1519" s="899">
        <f t="shared" si="775"/>
        <v>0</v>
      </c>
      <c r="AA1519" s="899">
        <f t="shared" si="775"/>
        <v>0</v>
      </c>
      <c r="AB1519" s="1080">
        <f t="shared" si="760"/>
        <v>-2208180.62</v>
      </c>
      <c r="AC1519" s="1079">
        <f t="shared" si="761"/>
        <v>0</v>
      </c>
      <c r="AD1519" s="899">
        <f t="shared" si="777"/>
        <v>0</v>
      </c>
      <c r="AE1519" s="903">
        <f t="shared" si="773"/>
        <v>0</v>
      </c>
      <c r="AF1519" s="1080">
        <f t="shared" si="774"/>
        <v>-2208180.62</v>
      </c>
      <c r="AG1519" s="1081">
        <f t="shared" si="718"/>
        <v>-2208180.62</v>
      </c>
      <c r="AH1519" s="1079">
        <f t="shared" si="742"/>
        <v>0</v>
      </c>
      <c r="AI1519" s="901">
        <f t="shared" si="779"/>
        <v>0</v>
      </c>
      <c r="AJ1519" s="899">
        <f t="shared" si="779"/>
        <v>0</v>
      </c>
      <c r="AK1519" s="899">
        <f t="shared" si="779"/>
        <v>0</v>
      </c>
      <c r="AL1519" s="1080">
        <f t="shared" si="762"/>
        <v>-165410.11916666667</v>
      </c>
      <c r="AM1519" s="1079">
        <f t="shared" si="763"/>
        <v>0</v>
      </c>
      <c r="AN1519" s="899">
        <f t="shared" si="753"/>
        <v>0</v>
      </c>
      <c r="AO1519" s="899">
        <f t="shared" si="754"/>
        <v>0</v>
      </c>
      <c r="AP1519" s="899">
        <f t="shared" si="771"/>
        <v>-165410.11916666667</v>
      </c>
      <c r="AQ1519" s="1081">
        <f t="shared" si="776"/>
        <v>-165410.11916666667</v>
      </c>
      <c r="AR1519" s="1079">
        <f t="shared" si="758"/>
        <v>0</v>
      </c>
      <c r="AS1519" s="153"/>
      <c r="AT1519" s="1082" t="s">
        <v>2769</v>
      </c>
      <c r="AU1519" s="1126"/>
      <c r="AV1519" s="1083" t="str">
        <f t="shared" si="769"/>
        <v>CA</v>
      </c>
      <c r="AW1519" s="1083" t="str">
        <f t="shared" si="769"/>
        <v>CL</v>
      </c>
      <c r="AX1519" s="1083" t="str">
        <f t="shared" si="769"/>
        <v>AIC</v>
      </c>
      <c r="AY1519" s="1083" t="str">
        <f t="shared" si="759"/>
        <v>ERB</v>
      </c>
      <c r="AZ1519" s="1083" t="str">
        <f t="shared" si="759"/>
        <v>GRB</v>
      </c>
      <c r="BA1519" s="1083" t="str">
        <f t="shared" si="759"/>
        <v>Non-Op</v>
      </c>
      <c r="BC1519" s="623"/>
      <c r="BD1519" s="623"/>
      <c r="BF1519" s="623"/>
      <c r="BG1519" s="623"/>
      <c r="BH1519" s="623"/>
      <c r="BI1519" s="623"/>
      <c r="BJ1519" s="623"/>
      <c r="BK1519" s="623"/>
      <c r="BL1519" s="623"/>
      <c r="BN1519" s="634"/>
    </row>
    <row r="1520" spans="1:66" s="638" customFormat="1" ht="12" customHeight="1">
      <c r="A1520" s="643">
        <v>25400431</v>
      </c>
      <c r="B1520" s="644" t="s">
        <v>4672</v>
      </c>
      <c r="C1520" s="634" t="s">
        <v>2654</v>
      </c>
      <c r="D1520" s="635" t="s">
        <v>1384</v>
      </c>
      <c r="E1520" s="635"/>
      <c r="F1520" s="634"/>
      <c r="G1520" s="635"/>
      <c r="H1520" s="1168">
        <v>0</v>
      </c>
      <c r="I1520" s="1168">
        <v>0</v>
      </c>
      <c r="J1520" s="1168">
        <v>0</v>
      </c>
      <c r="K1520" s="1168">
        <v>0</v>
      </c>
      <c r="L1520" s="1168">
        <v>0</v>
      </c>
      <c r="M1520" s="1168">
        <v>0</v>
      </c>
      <c r="N1520" s="1168">
        <v>0</v>
      </c>
      <c r="O1520" s="1168">
        <v>0</v>
      </c>
      <c r="P1520" s="1168">
        <v>0</v>
      </c>
      <c r="Q1520" s="1168">
        <v>0</v>
      </c>
      <c r="R1520" s="1168">
        <v>0</v>
      </c>
      <c r="S1520" s="1168">
        <v>0</v>
      </c>
      <c r="T1520" s="1168">
        <v>0</v>
      </c>
      <c r="U1520" s="567"/>
      <c r="V1520" s="567">
        <f t="shared" si="720"/>
        <v>0</v>
      </c>
      <c r="W1520" s="1077"/>
      <c r="X1520" s="1132"/>
      <c r="Y1520" s="591">
        <f t="shared" si="775"/>
        <v>0</v>
      </c>
      <c r="Z1520" s="899">
        <f t="shared" si="775"/>
        <v>0</v>
      </c>
      <c r="AA1520" s="899">
        <f t="shared" si="775"/>
        <v>0</v>
      </c>
      <c r="AB1520" s="1080">
        <f t="shared" si="760"/>
        <v>0</v>
      </c>
      <c r="AC1520" s="1079">
        <f t="shared" si="761"/>
        <v>0</v>
      </c>
      <c r="AD1520" s="899">
        <f t="shared" si="777"/>
        <v>0</v>
      </c>
      <c r="AE1520" s="903">
        <f t="shared" si="773"/>
        <v>0</v>
      </c>
      <c r="AF1520" s="1080">
        <f t="shared" si="774"/>
        <v>0</v>
      </c>
      <c r="AG1520" s="1081">
        <f t="shared" si="718"/>
        <v>0</v>
      </c>
      <c r="AH1520" s="1079">
        <f t="shared" si="742"/>
        <v>0</v>
      </c>
      <c r="AI1520" s="901">
        <f t="shared" si="779"/>
        <v>0</v>
      </c>
      <c r="AJ1520" s="899">
        <f t="shared" si="779"/>
        <v>0</v>
      </c>
      <c r="AK1520" s="899">
        <f t="shared" si="779"/>
        <v>0</v>
      </c>
      <c r="AL1520" s="1080">
        <f t="shared" si="762"/>
        <v>0</v>
      </c>
      <c r="AM1520" s="1079">
        <f t="shared" si="763"/>
        <v>0</v>
      </c>
      <c r="AN1520" s="899">
        <f t="shared" si="753"/>
        <v>0</v>
      </c>
      <c r="AO1520" s="899">
        <f t="shared" si="754"/>
        <v>0</v>
      </c>
      <c r="AP1520" s="899">
        <f t="shared" si="771"/>
        <v>0</v>
      </c>
      <c r="AQ1520" s="1081">
        <f t="shared" si="776"/>
        <v>0</v>
      </c>
      <c r="AR1520" s="1079">
        <f t="shared" si="758"/>
        <v>0</v>
      </c>
      <c r="AS1520" s="153"/>
      <c r="AT1520" s="1082" t="s">
        <v>2782</v>
      </c>
      <c r="AU1520" s="523"/>
      <c r="AV1520" s="1083" t="str">
        <f t="shared" si="769"/>
        <v>CA</v>
      </c>
      <c r="AW1520" s="1083" t="str">
        <f t="shared" si="769"/>
        <v>CL</v>
      </c>
      <c r="AX1520" s="1083" t="str">
        <f t="shared" si="769"/>
        <v>AIC</v>
      </c>
      <c r="AY1520" s="1083" t="str">
        <f t="shared" si="759"/>
        <v>ERB</v>
      </c>
      <c r="AZ1520" s="1083" t="str">
        <f t="shared" si="759"/>
        <v>GRB</v>
      </c>
      <c r="BA1520" s="1083" t="str">
        <f t="shared" si="759"/>
        <v>Non-Op</v>
      </c>
      <c r="BC1520" s="623"/>
      <c r="BD1520" s="623"/>
      <c r="BF1520" s="623"/>
      <c r="BG1520" s="623"/>
      <c r="BH1520" s="623"/>
      <c r="BI1520" s="623"/>
      <c r="BJ1520" s="623"/>
      <c r="BK1520" s="623"/>
      <c r="BL1520" s="623"/>
      <c r="BN1520" s="634"/>
    </row>
    <row r="1521" spans="1:66" s="638" customFormat="1" ht="12" customHeight="1">
      <c r="A1521" s="995">
        <v>25400441</v>
      </c>
      <c r="B1521" s="995" t="s">
        <v>4673</v>
      </c>
      <c r="C1521" s="667" t="s">
        <v>2655</v>
      </c>
      <c r="D1521" s="648" t="s">
        <v>1384</v>
      </c>
      <c r="E1521" s="648"/>
      <c r="F1521" s="667"/>
      <c r="G1521" s="648"/>
      <c r="H1521" s="1168">
        <v>0</v>
      </c>
      <c r="I1521" s="1168">
        <v>0</v>
      </c>
      <c r="J1521" s="1168">
        <v>0</v>
      </c>
      <c r="K1521" s="1168">
        <v>0</v>
      </c>
      <c r="L1521" s="1168">
        <v>0</v>
      </c>
      <c r="M1521" s="1168">
        <v>0</v>
      </c>
      <c r="N1521" s="1168">
        <v>0</v>
      </c>
      <c r="O1521" s="1168">
        <v>0</v>
      </c>
      <c r="P1521" s="1168">
        <v>0</v>
      </c>
      <c r="Q1521" s="1168">
        <v>0</v>
      </c>
      <c r="R1521" s="1168">
        <v>0</v>
      </c>
      <c r="S1521" s="1168">
        <v>0</v>
      </c>
      <c r="T1521" s="1168">
        <v>0</v>
      </c>
      <c r="U1521" s="569"/>
      <c r="V1521" s="567">
        <f t="shared" si="720"/>
        <v>0</v>
      </c>
      <c r="W1521" s="1077"/>
      <c r="X1521" s="1132"/>
      <c r="Y1521" s="591">
        <f t="shared" si="775"/>
        <v>0</v>
      </c>
      <c r="Z1521" s="899">
        <f t="shared" si="775"/>
        <v>0</v>
      </c>
      <c r="AA1521" s="899">
        <f t="shared" si="775"/>
        <v>0</v>
      </c>
      <c r="AB1521" s="1080">
        <f t="shared" si="760"/>
        <v>0</v>
      </c>
      <c r="AC1521" s="1079">
        <f t="shared" si="761"/>
        <v>0</v>
      </c>
      <c r="AD1521" s="899">
        <f t="shared" si="777"/>
        <v>0</v>
      </c>
      <c r="AE1521" s="903">
        <f t="shared" si="773"/>
        <v>0</v>
      </c>
      <c r="AF1521" s="1080">
        <f t="shared" si="774"/>
        <v>0</v>
      </c>
      <c r="AG1521" s="1081">
        <f t="shared" si="718"/>
        <v>0</v>
      </c>
      <c r="AH1521" s="1079">
        <f t="shared" si="742"/>
        <v>0</v>
      </c>
      <c r="AI1521" s="901">
        <f t="shared" si="779"/>
        <v>0</v>
      </c>
      <c r="AJ1521" s="899">
        <f t="shared" si="779"/>
        <v>0</v>
      </c>
      <c r="AK1521" s="899">
        <f t="shared" si="779"/>
        <v>0</v>
      </c>
      <c r="AL1521" s="1080">
        <f t="shared" si="762"/>
        <v>0</v>
      </c>
      <c r="AM1521" s="1079">
        <f t="shared" si="763"/>
        <v>0</v>
      </c>
      <c r="AN1521" s="899">
        <f t="shared" si="753"/>
        <v>0</v>
      </c>
      <c r="AO1521" s="899">
        <f t="shared" si="754"/>
        <v>0</v>
      </c>
      <c r="AP1521" s="899">
        <f t="shared" si="771"/>
        <v>0</v>
      </c>
      <c r="AQ1521" s="1081">
        <f t="shared" si="776"/>
        <v>0</v>
      </c>
      <c r="AR1521" s="1079">
        <f t="shared" si="758"/>
        <v>0</v>
      </c>
      <c r="AS1521" s="153"/>
      <c r="AT1521" s="1082" t="s">
        <v>2782</v>
      </c>
      <c r="AU1521" s="523"/>
      <c r="AV1521" s="1083" t="str">
        <f t="shared" si="769"/>
        <v>CA</v>
      </c>
      <c r="AW1521" s="1083" t="str">
        <f t="shared" si="769"/>
        <v>CL</v>
      </c>
      <c r="AX1521" s="1083" t="str">
        <f t="shared" si="769"/>
        <v>AIC</v>
      </c>
      <c r="AY1521" s="1083" t="str">
        <f t="shared" si="759"/>
        <v>ERB</v>
      </c>
      <c r="AZ1521" s="1083" t="str">
        <f t="shared" si="759"/>
        <v>GRB</v>
      </c>
      <c r="BA1521" s="1083" t="str">
        <f t="shared" si="759"/>
        <v>Non-Op</v>
      </c>
      <c r="BC1521" s="623"/>
      <c r="BD1521" s="623"/>
      <c r="BF1521" s="623"/>
      <c r="BG1521" s="623"/>
      <c r="BH1521" s="623"/>
      <c r="BI1521" s="623"/>
      <c r="BJ1521" s="623"/>
      <c r="BK1521" s="623"/>
      <c r="BL1521" s="623"/>
      <c r="BN1521" s="634"/>
    </row>
    <row r="1522" spans="1:66" s="638" customFormat="1" ht="12" customHeight="1">
      <c r="A1522" s="995">
        <v>25400451</v>
      </c>
      <c r="B1522" s="995" t="s">
        <v>4674</v>
      </c>
      <c r="C1522" s="667" t="s">
        <v>2656</v>
      </c>
      <c r="D1522" s="648" t="s">
        <v>1384</v>
      </c>
      <c r="E1522" s="648"/>
      <c r="F1522" s="667"/>
      <c r="G1522" s="648"/>
      <c r="H1522" s="1168">
        <v>0</v>
      </c>
      <c r="I1522" s="1168">
        <v>0</v>
      </c>
      <c r="J1522" s="1168">
        <v>0</v>
      </c>
      <c r="K1522" s="1168">
        <v>0</v>
      </c>
      <c r="L1522" s="1168">
        <v>0</v>
      </c>
      <c r="M1522" s="1168">
        <v>0</v>
      </c>
      <c r="N1522" s="1168">
        <v>0</v>
      </c>
      <c r="O1522" s="1168">
        <v>0</v>
      </c>
      <c r="P1522" s="1168">
        <v>0</v>
      </c>
      <c r="Q1522" s="1168">
        <v>0</v>
      </c>
      <c r="R1522" s="1168">
        <v>0</v>
      </c>
      <c r="S1522" s="1168">
        <v>0</v>
      </c>
      <c r="T1522" s="1168">
        <v>0</v>
      </c>
      <c r="U1522" s="569"/>
      <c r="V1522" s="567">
        <f t="shared" si="720"/>
        <v>0</v>
      </c>
      <c r="W1522" s="1077"/>
      <c r="X1522" s="1132"/>
      <c r="Y1522" s="591">
        <f t="shared" ref="Y1522:AA1541" si="780">IF($D1522=Y$5,$T1522,0)</f>
        <v>0</v>
      </c>
      <c r="Z1522" s="899">
        <f t="shared" si="780"/>
        <v>0</v>
      </c>
      <c r="AA1522" s="899">
        <f t="shared" si="780"/>
        <v>0</v>
      </c>
      <c r="AB1522" s="1080">
        <f t="shared" si="760"/>
        <v>0</v>
      </c>
      <c r="AC1522" s="1079">
        <f t="shared" si="761"/>
        <v>0</v>
      </c>
      <c r="AD1522" s="899">
        <f t="shared" si="777"/>
        <v>0</v>
      </c>
      <c r="AE1522" s="903">
        <f t="shared" si="773"/>
        <v>0</v>
      </c>
      <c r="AF1522" s="1080">
        <f t="shared" si="774"/>
        <v>0</v>
      </c>
      <c r="AG1522" s="1081">
        <f t="shared" si="718"/>
        <v>0</v>
      </c>
      <c r="AH1522" s="1079">
        <f t="shared" si="742"/>
        <v>0</v>
      </c>
      <c r="AI1522" s="901">
        <f t="shared" si="779"/>
        <v>0</v>
      </c>
      <c r="AJ1522" s="899">
        <f t="shared" si="779"/>
        <v>0</v>
      </c>
      <c r="AK1522" s="899">
        <f t="shared" si="779"/>
        <v>0</v>
      </c>
      <c r="AL1522" s="1080">
        <f t="shared" si="762"/>
        <v>0</v>
      </c>
      <c r="AM1522" s="1079">
        <f t="shared" si="763"/>
        <v>0</v>
      </c>
      <c r="AN1522" s="899">
        <f t="shared" si="753"/>
        <v>0</v>
      </c>
      <c r="AO1522" s="899">
        <f t="shared" si="754"/>
        <v>0</v>
      </c>
      <c r="AP1522" s="899">
        <f t="shared" si="771"/>
        <v>0</v>
      </c>
      <c r="AQ1522" s="1081">
        <f t="shared" si="776"/>
        <v>0</v>
      </c>
      <c r="AR1522" s="1079">
        <f t="shared" si="758"/>
        <v>0</v>
      </c>
      <c r="AS1522" s="153"/>
      <c r="AT1522" s="1082" t="s">
        <v>2782</v>
      </c>
      <c r="AU1522" s="523"/>
      <c r="AV1522" s="1083" t="str">
        <f t="shared" si="769"/>
        <v>CA</v>
      </c>
      <c r="AW1522" s="1083" t="str">
        <f t="shared" si="769"/>
        <v>CL</v>
      </c>
      <c r="AX1522" s="1083" t="str">
        <f t="shared" si="769"/>
        <v>AIC</v>
      </c>
      <c r="AY1522" s="1083" t="str">
        <f t="shared" si="759"/>
        <v>ERB</v>
      </c>
      <c r="AZ1522" s="1083" t="str">
        <f t="shared" si="759"/>
        <v>GRB</v>
      </c>
      <c r="BA1522" s="1083" t="str">
        <f t="shared" si="759"/>
        <v>Non-Op</v>
      </c>
      <c r="BC1522" s="623"/>
      <c r="BD1522" s="623"/>
      <c r="BF1522" s="623"/>
      <c r="BG1522" s="623"/>
      <c r="BH1522" s="623"/>
      <c r="BI1522" s="623"/>
      <c r="BJ1522" s="623"/>
      <c r="BK1522" s="623"/>
      <c r="BL1522" s="623"/>
      <c r="BN1522" s="634"/>
    </row>
    <row r="1523" spans="1:66" s="638" customFormat="1" ht="12" customHeight="1">
      <c r="A1523" s="985">
        <v>25400461</v>
      </c>
      <c r="B1523" s="985" t="s">
        <v>4675</v>
      </c>
      <c r="C1523" s="670" t="s">
        <v>2657</v>
      </c>
      <c r="D1523" s="640" t="s">
        <v>1384</v>
      </c>
      <c r="E1523" s="640"/>
      <c r="F1523" s="670"/>
      <c r="G1523" s="640"/>
      <c r="H1523" s="1168">
        <v>0</v>
      </c>
      <c r="I1523" s="1168">
        <v>0</v>
      </c>
      <c r="J1523" s="1168">
        <v>0</v>
      </c>
      <c r="K1523" s="1168">
        <v>0</v>
      </c>
      <c r="L1523" s="1168">
        <v>0</v>
      </c>
      <c r="M1523" s="1168">
        <v>0</v>
      </c>
      <c r="N1523" s="1168">
        <v>0</v>
      </c>
      <c r="O1523" s="1168">
        <v>0</v>
      </c>
      <c r="P1523" s="1168">
        <v>0</v>
      </c>
      <c r="Q1523" s="1168">
        <v>0</v>
      </c>
      <c r="R1523" s="1168">
        <v>0</v>
      </c>
      <c r="S1523" s="1168">
        <v>0</v>
      </c>
      <c r="T1523" s="1168">
        <v>0</v>
      </c>
      <c r="U1523" s="606"/>
      <c r="V1523" s="567">
        <f t="shared" si="720"/>
        <v>0</v>
      </c>
      <c r="W1523" s="1077"/>
      <c r="X1523" s="1132"/>
      <c r="Y1523" s="591">
        <f t="shared" si="780"/>
        <v>0</v>
      </c>
      <c r="Z1523" s="899">
        <f t="shared" si="780"/>
        <v>0</v>
      </c>
      <c r="AA1523" s="899">
        <f t="shared" si="780"/>
        <v>0</v>
      </c>
      <c r="AB1523" s="1080">
        <f t="shared" si="760"/>
        <v>0</v>
      </c>
      <c r="AC1523" s="1079">
        <f t="shared" si="761"/>
        <v>0</v>
      </c>
      <c r="AD1523" s="899">
        <f t="shared" si="777"/>
        <v>0</v>
      </c>
      <c r="AE1523" s="903">
        <f t="shared" si="773"/>
        <v>0</v>
      </c>
      <c r="AF1523" s="1080">
        <f t="shared" si="774"/>
        <v>0</v>
      </c>
      <c r="AG1523" s="1081">
        <f t="shared" si="718"/>
        <v>0</v>
      </c>
      <c r="AH1523" s="1079">
        <f t="shared" si="742"/>
        <v>0</v>
      </c>
      <c r="AI1523" s="901">
        <f t="shared" si="779"/>
        <v>0</v>
      </c>
      <c r="AJ1523" s="899">
        <f t="shared" si="779"/>
        <v>0</v>
      </c>
      <c r="AK1523" s="899">
        <f t="shared" si="779"/>
        <v>0</v>
      </c>
      <c r="AL1523" s="1080">
        <f t="shared" si="762"/>
        <v>0</v>
      </c>
      <c r="AM1523" s="1079">
        <f t="shared" si="763"/>
        <v>0</v>
      </c>
      <c r="AN1523" s="899">
        <f t="shared" si="753"/>
        <v>0</v>
      </c>
      <c r="AO1523" s="899">
        <f t="shared" si="754"/>
        <v>0</v>
      </c>
      <c r="AP1523" s="899">
        <f t="shared" si="771"/>
        <v>0</v>
      </c>
      <c r="AQ1523" s="1081">
        <f t="shared" si="776"/>
        <v>0</v>
      </c>
      <c r="AR1523" s="1079">
        <f t="shared" si="758"/>
        <v>0</v>
      </c>
      <c r="AS1523" s="153"/>
      <c r="AT1523" s="1082" t="s">
        <v>2782</v>
      </c>
      <c r="AU1523" s="523"/>
      <c r="AV1523" s="1083" t="str">
        <f t="shared" si="769"/>
        <v>CA</v>
      </c>
      <c r="AW1523" s="1083" t="str">
        <f t="shared" si="769"/>
        <v>CL</v>
      </c>
      <c r="AX1523" s="1083" t="str">
        <f t="shared" si="769"/>
        <v>AIC</v>
      </c>
      <c r="AY1523" s="1083" t="str">
        <f t="shared" si="759"/>
        <v>ERB</v>
      </c>
      <c r="AZ1523" s="1083" t="str">
        <f t="shared" si="759"/>
        <v>GRB</v>
      </c>
      <c r="BA1523" s="1083" t="str">
        <f t="shared" si="759"/>
        <v>Non-Op</v>
      </c>
      <c r="BC1523" s="623"/>
      <c r="BD1523" s="623"/>
      <c r="BF1523" s="623"/>
      <c r="BG1523" s="623"/>
      <c r="BH1523" s="623"/>
      <c r="BI1523" s="623"/>
      <c r="BJ1523" s="623"/>
      <c r="BK1523" s="623"/>
      <c r="BL1523" s="623"/>
      <c r="BN1523" s="634"/>
    </row>
    <row r="1524" spans="1:66" s="638" customFormat="1" ht="12" customHeight="1">
      <c r="A1524" s="645">
        <v>25400471</v>
      </c>
      <c r="B1524" s="646" t="s">
        <v>4676</v>
      </c>
      <c r="C1524" s="647" t="s">
        <v>2658</v>
      </c>
      <c r="D1524" s="648" t="s">
        <v>1384</v>
      </c>
      <c r="E1524" s="648"/>
      <c r="F1524" s="647"/>
      <c r="G1524" s="648"/>
      <c r="H1524" s="1168">
        <v>0</v>
      </c>
      <c r="I1524" s="1168">
        <v>0</v>
      </c>
      <c r="J1524" s="1168">
        <v>0</v>
      </c>
      <c r="K1524" s="1168">
        <v>0</v>
      </c>
      <c r="L1524" s="1168">
        <v>0</v>
      </c>
      <c r="M1524" s="1168">
        <v>0</v>
      </c>
      <c r="N1524" s="1168">
        <v>0</v>
      </c>
      <c r="O1524" s="1168">
        <v>0</v>
      </c>
      <c r="P1524" s="1168">
        <v>0</v>
      </c>
      <c r="Q1524" s="1168">
        <v>0</v>
      </c>
      <c r="R1524" s="1168">
        <v>0</v>
      </c>
      <c r="S1524" s="1168">
        <v>-162001.60999999999</v>
      </c>
      <c r="T1524" s="1168">
        <v>-314077.31</v>
      </c>
      <c r="U1524" s="569"/>
      <c r="V1524" s="567">
        <f t="shared" si="720"/>
        <v>-26586.688750000001</v>
      </c>
      <c r="W1524" s="1136"/>
      <c r="X1524" s="1137"/>
      <c r="Y1524" s="591">
        <f t="shared" si="780"/>
        <v>0</v>
      </c>
      <c r="Z1524" s="899">
        <f t="shared" si="780"/>
        <v>0</v>
      </c>
      <c r="AA1524" s="899">
        <f t="shared" si="780"/>
        <v>0</v>
      </c>
      <c r="AB1524" s="1080">
        <f t="shared" si="760"/>
        <v>-314077.31</v>
      </c>
      <c r="AC1524" s="1079">
        <f t="shared" si="761"/>
        <v>0</v>
      </c>
      <c r="AD1524" s="899">
        <f t="shared" si="777"/>
        <v>0</v>
      </c>
      <c r="AE1524" s="903">
        <f t="shared" si="773"/>
        <v>0</v>
      </c>
      <c r="AF1524" s="1080">
        <f t="shared" si="774"/>
        <v>-314077.31</v>
      </c>
      <c r="AG1524" s="1081">
        <f t="shared" si="718"/>
        <v>-314077.31</v>
      </c>
      <c r="AH1524" s="1079">
        <f t="shared" si="742"/>
        <v>0</v>
      </c>
      <c r="AI1524" s="901">
        <f t="shared" si="779"/>
        <v>0</v>
      </c>
      <c r="AJ1524" s="899">
        <f t="shared" si="779"/>
        <v>0</v>
      </c>
      <c r="AK1524" s="899">
        <f t="shared" si="779"/>
        <v>0</v>
      </c>
      <c r="AL1524" s="1080">
        <f t="shared" si="762"/>
        <v>-26586.688750000001</v>
      </c>
      <c r="AM1524" s="1079">
        <f t="shared" si="763"/>
        <v>0</v>
      </c>
      <c r="AN1524" s="899">
        <f t="shared" si="753"/>
        <v>0</v>
      </c>
      <c r="AO1524" s="899">
        <f t="shared" si="754"/>
        <v>0</v>
      </c>
      <c r="AP1524" s="899">
        <f t="shared" si="771"/>
        <v>-26586.688750000001</v>
      </c>
      <c r="AQ1524" s="1081">
        <f t="shared" si="776"/>
        <v>-26586.688750000001</v>
      </c>
      <c r="AR1524" s="1079">
        <f t="shared" si="758"/>
        <v>0</v>
      </c>
      <c r="AS1524" s="153"/>
      <c r="AT1524" s="1082"/>
      <c r="AU1524" s="1126"/>
      <c r="AV1524" s="1083" t="str">
        <f t="shared" si="769"/>
        <v>CA</v>
      </c>
      <c r="AW1524" s="1083" t="str">
        <f t="shared" si="769"/>
        <v>CL</v>
      </c>
      <c r="AX1524" s="1083" t="str">
        <f t="shared" si="769"/>
        <v>AIC</v>
      </c>
      <c r="AY1524" s="1083" t="str">
        <f t="shared" si="759"/>
        <v>ERB</v>
      </c>
      <c r="AZ1524" s="1083" t="str">
        <f t="shared" si="759"/>
        <v>GRB</v>
      </c>
      <c r="BA1524" s="1083" t="str">
        <f t="shared" si="759"/>
        <v>Non-Op</v>
      </c>
      <c r="BC1524" s="623"/>
      <c r="BD1524" s="623"/>
      <c r="BF1524" s="623"/>
      <c r="BG1524" s="623"/>
      <c r="BH1524" s="623"/>
      <c r="BI1524" s="623"/>
      <c r="BJ1524" s="623"/>
      <c r="BK1524" s="623"/>
      <c r="BL1524" s="623"/>
      <c r="BN1524" s="634"/>
    </row>
    <row r="1525" spans="1:66" s="638" customFormat="1" ht="12" customHeight="1">
      <c r="A1525" s="645">
        <v>25400481</v>
      </c>
      <c r="B1525" s="646" t="s">
        <v>4677</v>
      </c>
      <c r="C1525" s="920" t="s">
        <v>2659</v>
      </c>
      <c r="D1525" s="648" t="s">
        <v>1384</v>
      </c>
      <c r="E1525" s="648"/>
      <c r="F1525" s="667"/>
      <c r="G1525" s="648"/>
      <c r="H1525" s="1168">
        <v>0</v>
      </c>
      <c r="I1525" s="1168">
        <v>0</v>
      </c>
      <c r="J1525" s="1168">
        <v>0</v>
      </c>
      <c r="K1525" s="1168">
        <v>0</v>
      </c>
      <c r="L1525" s="1168">
        <v>0</v>
      </c>
      <c r="M1525" s="1168">
        <v>0</v>
      </c>
      <c r="N1525" s="1168">
        <v>0</v>
      </c>
      <c r="O1525" s="1168">
        <v>0</v>
      </c>
      <c r="P1525" s="1168">
        <v>0</v>
      </c>
      <c r="Q1525" s="1168">
        <v>0</v>
      </c>
      <c r="R1525" s="1168">
        <v>0</v>
      </c>
      <c r="S1525" s="1168">
        <v>-183345.54</v>
      </c>
      <c r="T1525" s="1168">
        <v>-367545.82</v>
      </c>
      <c r="U1525" s="569"/>
      <c r="V1525" s="567">
        <f t="shared" si="720"/>
        <v>-30593.204166666666</v>
      </c>
      <c r="W1525" s="1136"/>
      <c r="X1525" s="1137"/>
      <c r="Y1525" s="591">
        <f t="shared" si="780"/>
        <v>0</v>
      </c>
      <c r="Z1525" s="899">
        <f t="shared" si="780"/>
        <v>0</v>
      </c>
      <c r="AA1525" s="899">
        <f t="shared" si="780"/>
        <v>0</v>
      </c>
      <c r="AB1525" s="1080">
        <f t="shared" si="760"/>
        <v>-367545.82</v>
      </c>
      <c r="AC1525" s="1079">
        <f t="shared" si="761"/>
        <v>0</v>
      </c>
      <c r="AD1525" s="899">
        <f t="shared" si="777"/>
        <v>0</v>
      </c>
      <c r="AE1525" s="903">
        <f t="shared" si="773"/>
        <v>0</v>
      </c>
      <c r="AF1525" s="1080">
        <f t="shared" si="774"/>
        <v>-367545.82</v>
      </c>
      <c r="AG1525" s="1081">
        <f t="shared" ref="AG1525:AG1601" si="781">SUM(AD1525:AF1525)</f>
        <v>-367545.82</v>
      </c>
      <c r="AH1525" s="1079">
        <f t="shared" si="742"/>
        <v>0</v>
      </c>
      <c r="AI1525" s="901">
        <f t="shared" si="779"/>
        <v>0</v>
      </c>
      <c r="AJ1525" s="899">
        <f t="shared" si="779"/>
        <v>0</v>
      </c>
      <c r="AK1525" s="899">
        <f t="shared" si="779"/>
        <v>0</v>
      </c>
      <c r="AL1525" s="1080">
        <f t="shared" si="762"/>
        <v>-30593.204166666666</v>
      </c>
      <c r="AM1525" s="1079">
        <f t="shared" si="763"/>
        <v>0</v>
      </c>
      <c r="AN1525" s="899">
        <f t="shared" si="753"/>
        <v>0</v>
      </c>
      <c r="AO1525" s="899">
        <f t="shared" si="754"/>
        <v>0</v>
      </c>
      <c r="AP1525" s="899">
        <f t="shared" si="771"/>
        <v>-30593.204166666666</v>
      </c>
      <c r="AQ1525" s="1081">
        <f t="shared" si="776"/>
        <v>-30593.204166666666</v>
      </c>
      <c r="AR1525" s="1079">
        <f t="shared" si="758"/>
        <v>0</v>
      </c>
      <c r="AS1525" s="153"/>
      <c r="AT1525" s="1082"/>
      <c r="AU1525" s="1126"/>
      <c r="AV1525" s="1083" t="str">
        <f t="shared" si="769"/>
        <v>CA</v>
      </c>
      <c r="AW1525" s="1083" t="str">
        <f t="shared" si="769"/>
        <v>CL</v>
      </c>
      <c r="AX1525" s="1083" t="str">
        <f t="shared" si="769"/>
        <v>AIC</v>
      </c>
      <c r="AY1525" s="1083" t="str">
        <f t="shared" si="759"/>
        <v>ERB</v>
      </c>
      <c r="AZ1525" s="1083" t="str">
        <f t="shared" si="759"/>
        <v>GRB</v>
      </c>
      <c r="BA1525" s="1083" t="str">
        <f t="shared" si="759"/>
        <v>Non-Op</v>
      </c>
      <c r="BC1525" s="623"/>
      <c r="BD1525" s="623"/>
      <c r="BF1525" s="623"/>
      <c r="BG1525" s="623"/>
      <c r="BH1525" s="623"/>
      <c r="BI1525" s="623"/>
      <c r="BJ1525" s="623"/>
      <c r="BK1525" s="623"/>
      <c r="BL1525" s="623"/>
      <c r="BN1525" s="634"/>
    </row>
    <row r="1526" spans="1:66" s="638" customFormat="1" ht="12" customHeight="1">
      <c r="A1526" s="651">
        <v>25400491</v>
      </c>
      <c r="B1526" s="660" t="s">
        <v>4678</v>
      </c>
      <c r="C1526" s="944" t="s">
        <v>2660</v>
      </c>
      <c r="D1526" s="640" t="s">
        <v>1382</v>
      </c>
      <c r="E1526" s="640"/>
      <c r="F1526" s="670"/>
      <c r="G1526" s="640"/>
      <c r="H1526" s="1168">
        <v>0</v>
      </c>
      <c r="I1526" s="1168">
        <v>0</v>
      </c>
      <c r="J1526" s="1168">
        <v>0</v>
      </c>
      <c r="K1526" s="1168">
        <v>0</v>
      </c>
      <c r="L1526" s="1168">
        <v>0</v>
      </c>
      <c r="M1526" s="1168">
        <v>0</v>
      </c>
      <c r="N1526" s="1168">
        <v>0</v>
      </c>
      <c r="O1526" s="1168">
        <v>0</v>
      </c>
      <c r="P1526" s="1168">
        <v>0</v>
      </c>
      <c r="Q1526" s="1168">
        <v>0</v>
      </c>
      <c r="R1526" s="1168">
        <v>0</v>
      </c>
      <c r="S1526" s="1168">
        <v>0</v>
      </c>
      <c r="T1526" s="1168">
        <v>0</v>
      </c>
      <c r="U1526" s="606"/>
      <c r="V1526" s="567">
        <f t="shared" si="720"/>
        <v>0</v>
      </c>
      <c r="W1526" s="1077" t="s">
        <v>2277</v>
      </c>
      <c r="X1526" s="1132"/>
      <c r="Y1526" s="591">
        <f t="shared" si="780"/>
        <v>0</v>
      </c>
      <c r="Z1526" s="899">
        <f t="shared" si="780"/>
        <v>0</v>
      </c>
      <c r="AA1526" s="899">
        <f t="shared" si="780"/>
        <v>0</v>
      </c>
      <c r="AB1526" s="1080">
        <f t="shared" si="760"/>
        <v>0</v>
      </c>
      <c r="AC1526" s="1079">
        <f t="shared" si="761"/>
        <v>0</v>
      </c>
      <c r="AD1526" s="899">
        <f t="shared" si="777"/>
        <v>0</v>
      </c>
      <c r="AE1526" s="903">
        <f t="shared" si="773"/>
        <v>0</v>
      </c>
      <c r="AF1526" s="1080">
        <f t="shared" si="774"/>
        <v>0</v>
      </c>
      <c r="AG1526" s="1081">
        <f t="shared" si="781"/>
        <v>0</v>
      </c>
      <c r="AH1526" s="1079">
        <f t="shared" si="742"/>
        <v>0</v>
      </c>
      <c r="AI1526" s="901">
        <f t="shared" si="779"/>
        <v>0</v>
      </c>
      <c r="AJ1526" s="899">
        <f t="shared" si="779"/>
        <v>0</v>
      </c>
      <c r="AK1526" s="899">
        <f t="shared" si="779"/>
        <v>0</v>
      </c>
      <c r="AL1526" s="1080">
        <f t="shared" si="762"/>
        <v>0</v>
      </c>
      <c r="AM1526" s="1079">
        <f t="shared" si="763"/>
        <v>0</v>
      </c>
      <c r="AN1526" s="899">
        <f t="shared" si="753"/>
        <v>0</v>
      </c>
      <c r="AO1526" s="899">
        <f t="shared" si="754"/>
        <v>0</v>
      </c>
      <c r="AP1526" s="899">
        <f t="shared" si="771"/>
        <v>0</v>
      </c>
      <c r="AQ1526" s="1081">
        <f t="shared" si="776"/>
        <v>0</v>
      </c>
      <c r="AR1526" s="1079">
        <f t="shared" si="758"/>
        <v>0</v>
      </c>
      <c r="AS1526" s="153"/>
      <c r="AT1526" s="1082" t="s">
        <v>2769</v>
      </c>
      <c r="AU1526" s="1126"/>
      <c r="AV1526" s="1083" t="str">
        <f t="shared" si="769"/>
        <v>CA</v>
      </c>
      <c r="AW1526" s="1083" t="str">
        <f t="shared" si="769"/>
        <v>CL</v>
      </c>
      <c r="AX1526" s="1083" t="str">
        <f t="shared" si="769"/>
        <v>AIC</v>
      </c>
      <c r="AY1526" s="1083" t="str">
        <f t="shared" si="759"/>
        <v>ERB</v>
      </c>
      <c r="AZ1526" s="1083" t="str">
        <f t="shared" si="759"/>
        <v>GRB</v>
      </c>
      <c r="BA1526" s="1083" t="str">
        <f t="shared" si="759"/>
        <v>Non-Op</v>
      </c>
      <c r="BC1526" s="623"/>
      <c r="BD1526" s="623"/>
      <c r="BF1526" s="623"/>
      <c r="BG1526" s="623"/>
      <c r="BH1526" s="623"/>
      <c r="BI1526" s="623"/>
      <c r="BJ1526" s="623"/>
      <c r="BK1526" s="623"/>
      <c r="BL1526" s="623"/>
      <c r="BN1526" s="634"/>
    </row>
    <row r="1527" spans="1:66" s="638" customFormat="1" ht="12" customHeight="1">
      <c r="A1527" s="645">
        <v>25400501</v>
      </c>
      <c r="B1527" s="646" t="s">
        <v>4679</v>
      </c>
      <c r="C1527" s="647" t="s">
        <v>2661</v>
      </c>
      <c r="D1527" s="648" t="s">
        <v>1382</v>
      </c>
      <c r="E1527" s="648"/>
      <c r="F1527" s="647"/>
      <c r="G1527" s="648"/>
      <c r="H1527" s="1168">
        <v>0</v>
      </c>
      <c r="I1527" s="1168">
        <v>0</v>
      </c>
      <c r="J1527" s="1168">
        <v>0</v>
      </c>
      <c r="K1527" s="1168">
        <v>0</v>
      </c>
      <c r="L1527" s="1168">
        <v>0</v>
      </c>
      <c r="M1527" s="1168">
        <v>0</v>
      </c>
      <c r="N1527" s="1168">
        <v>0</v>
      </c>
      <c r="O1527" s="1168">
        <v>0</v>
      </c>
      <c r="P1527" s="1168">
        <v>0</v>
      </c>
      <c r="Q1527" s="1168">
        <v>0</v>
      </c>
      <c r="R1527" s="1168">
        <v>0</v>
      </c>
      <c r="S1527" s="1168">
        <v>0</v>
      </c>
      <c r="T1527" s="1168">
        <v>0</v>
      </c>
      <c r="U1527" s="569"/>
      <c r="V1527" s="567">
        <f t="shared" si="720"/>
        <v>0</v>
      </c>
      <c r="W1527" s="1077" t="s">
        <v>2277</v>
      </c>
      <c r="X1527" s="1132"/>
      <c r="Y1527" s="591">
        <f t="shared" si="780"/>
        <v>0</v>
      </c>
      <c r="Z1527" s="899">
        <f t="shared" si="780"/>
        <v>0</v>
      </c>
      <c r="AA1527" s="899">
        <f t="shared" si="780"/>
        <v>0</v>
      </c>
      <c r="AB1527" s="1080">
        <f t="shared" si="760"/>
        <v>0</v>
      </c>
      <c r="AC1527" s="1079">
        <f t="shared" si="761"/>
        <v>0</v>
      </c>
      <c r="AD1527" s="899">
        <f t="shared" si="777"/>
        <v>0</v>
      </c>
      <c r="AE1527" s="903">
        <f t="shared" si="773"/>
        <v>0</v>
      </c>
      <c r="AF1527" s="1080">
        <f t="shared" si="774"/>
        <v>0</v>
      </c>
      <c r="AG1527" s="1081">
        <f t="shared" si="781"/>
        <v>0</v>
      </c>
      <c r="AH1527" s="1079">
        <f t="shared" si="742"/>
        <v>0</v>
      </c>
      <c r="AI1527" s="901">
        <f t="shared" si="779"/>
        <v>0</v>
      </c>
      <c r="AJ1527" s="899">
        <f t="shared" si="779"/>
        <v>0</v>
      </c>
      <c r="AK1527" s="899">
        <f t="shared" si="779"/>
        <v>0</v>
      </c>
      <c r="AL1527" s="1080">
        <f t="shared" si="762"/>
        <v>0</v>
      </c>
      <c r="AM1527" s="1079">
        <f t="shared" si="763"/>
        <v>0</v>
      </c>
      <c r="AN1527" s="899">
        <f t="shared" si="753"/>
        <v>0</v>
      </c>
      <c r="AO1527" s="899">
        <f t="shared" si="754"/>
        <v>0</v>
      </c>
      <c r="AP1527" s="899">
        <f t="shared" si="771"/>
        <v>0</v>
      </c>
      <c r="AQ1527" s="1081">
        <f t="shared" si="776"/>
        <v>0</v>
      </c>
      <c r="AR1527" s="1079">
        <f t="shared" si="758"/>
        <v>0</v>
      </c>
      <c r="AS1527" s="153"/>
      <c r="AT1527" s="1082" t="s">
        <v>2782</v>
      </c>
      <c r="AU1527" s="523"/>
      <c r="AV1527" s="1083" t="str">
        <f t="shared" si="769"/>
        <v>CA</v>
      </c>
      <c r="AW1527" s="1083" t="str">
        <f t="shared" si="769"/>
        <v>CL</v>
      </c>
      <c r="AX1527" s="1083" t="str">
        <f t="shared" si="769"/>
        <v>AIC</v>
      </c>
      <c r="AY1527" s="1083" t="str">
        <f t="shared" si="759"/>
        <v>ERB</v>
      </c>
      <c r="AZ1527" s="1083" t="str">
        <f t="shared" si="759"/>
        <v>GRB</v>
      </c>
      <c r="BA1527" s="1083" t="str">
        <f t="shared" si="759"/>
        <v>Non-Op</v>
      </c>
      <c r="BC1527" s="623"/>
      <c r="BD1527" s="623"/>
      <c r="BF1527" s="623"/>
      <c r="BG1527" s="623"/>
      <c r="BH1527" s="623"/>
      <c r="BI1527" s="623"/>
      <c r="BJ1527" s="623"/>
      <c r="BK1527" s="623"/>
      <c r="BL1527" s="623"/>
      <c r="BN1527" s="634"/>
    </row>
    <row r="1528" spans="1:66" s="638" customFormat="1" ht="12" customHeight="1">
      <c r="A1528" s="645">
        <v>25400511</v>
      </c>
      <c r="B1528" s="646" t="s">
        <v>4680</v>
      </c>
      <c r="C1528" s="647" t="s">
        <v>2662</v>
      </c>
      <c r="D1528" s="648" t="s">
        <v>1384</v>
      </c>
      <c r="E1528" s="648"/>
      <c r="F1528" s="647"/>
      <c r="G1528" s="648"/>
      <c r="H1528" s="1171">
        <v>0</v>
      </c>
      <c r="I1528" s="1171">
        <v>0</v>
      </c>
      <c r="J1528" s="1171">
        <v>0</v>
      </c>
      <c r="K1528" s="1171">
        <v>0</v>
      </c>
      <c r="L1528" s="1171">
        <v>0</v>
      </c>
      <c r="M1528" s="1171">
        <v>0</v>
      </c>
      <c r="N1528" s="1171">
        <v>0</v>
      </c>
      <c r="O1528" s="1171">
        <v>0</v>
      </c>
      <c r="P1528" s="1171">
        <v>0</v>
      </c>
      <c r="Q1528" s="1171">
        <v>0</v>
      </c>
      <c r="R1528" s="1171">
        <v>0</v>
      </c>
      <c r="S1528" s="1171">
        <v>0</v>
      </c>
      <c r="T1528" s="1171">
        <v>0</v>
      </c>
      <c r="U1528" s="569"/>
      <c r="V1528" s="567">
        <f t="shared" si="720"/>
        <v>0</v>
      </c>
      <c r="W1528" s="1077"/>
      <c r="X1528" s="1132"/>
      <c r="Y1528" s="591">
        <f t="shared" si="780"/>
        <v>0</v>
      </c>
      <c r="Z1528" s="899">
        <f t="shared" si="780"/>
        <v>0</v>
      </c>
      <c r="AA1528" s="899">
        <f t="shared" si="780"/>
        <v>0</v>
      </c>
      <c r="AB1528" s="1080">
        <f t="shared" si="760"/>
        <v>0</v>
      </c>
      <c r="AC1528" s="1079">
        <f t="shared" si="761"/>
        <v>0</v>
      </c>
      <c r="AD1528" s="899">
        <f t="shared" si="777"/>
        <v>0</v>
      </c>
      <c r="AE1528" s="903">
        <f t="shared" si="773"/>
        <v>0</v>
      </c>
      <c r="AF1528" s="1080">
        <f t="shared" si="774"/>
        <v>0</v>
      </c>
      <c r="AG1528" s="1081">
        <f t="shared" si="781"/>
        <v>0</v>
      </c>
      <c r="AH1528" s="1079">
        <f t="shared" si="742"/>
        <v>0</v>
      </c>
      <c r="AI1528" s="901">
        <f t="shared" si="779"/>
        <v>0</v>
      </c>
      <c r="AJ1528" s="899">
        <f t="shared" si="779"/>
        <v>0</v>
      </c>
      <c r="AK1528" s="899">
        <f t="shared" si="779"/>
        <v>0</v>
      </c>
      <c r="AL1528" s="1080">
        <f t="shared" si="762"/>
        <v>0</v>
      </c>
      <c r="AM1528" s="1079">
        <f t="shared" si="763"/>
        <v>0</v>
      </c>
      <c r="AN1528" s="899">
        <f t="shared" si="753"/>
        <v>0</v>
      </c>
      <c r="AO1528" s="899">
        <f t="shared" si="754"/>
        <v>0</v>
      </c>
      <c r="AP1528" s="899">
        <f t="shared" si="771"/>
        <v>0</v>
      </c>
      <c r="AQ1528" s="1081">
        <f t="shared" si="776"/>
        <v>0</v>
      </c>
      <c r="AR1528" s="1079">
        <f t="shared" si="758"/>
        <v>0</v>
      </c>
      <c r="AS1528" s="153"/>
      <c r="AT1528" s="1082"/>
      <c r="AU1528" s="1126"/>
      <c r="AV1528" s="1083" t="str">
        <f t="shared" si="769"/>
        <v>CA</v>
      </c>
      <c r="AW1528" s="1083" t="str">
        <f t="shared" si="769"/>
        <v>CL</v>
      </c>
      <c r="AX1528" s="1083" t="str">
        <f t="shared" si="769"/>
        <v>AIC</v>
      </c>
      <c r="AY1528" s="1083" t="str">
        <f t="shared" si="759"/>
        <v>ERB</v>
      </c>
      <c r="AZ1528" s="1083" t="str">
        <f t="shared" si="759"/>
        <v>GRB</v>
      </c>
      <c r="BA1528" s="1083" t="str">
        <f t="shared" si="759"/>
        <v>Non-Op</v>
      </c>
      <c r="BC1528" s="623"/>
      <c r="BD1528" s="623"/>
      <c r="BF1528" s="623"/>
      <c r="BG1528" s="623"/>
      <c r="BH1528" s="623"/>
      <c r="BI1528" s="623"/>
      <c r="BJ1528" s="623"/>
      <c r="BK1528" s="623"/>
      <c r="BL1528" s="623"/>
      <c r="BN1528" s="634"/>
    </row>
    <row r="1529" spans="1:66" s="638" customFormat="1" ht="12" customHeight="1">
      <c r="A1529" s="687">
        <v>25400521</v>
      </c>
      <c r="B1529" s="648" t="s">
        <v>4681</v>
      </c>
      <c r="C1529" s="647" t="s">
        <v>2663</v>
      </c>
      <c r="D1529" s="648" t="s">
        <v>1384</v>
      </c>
      <c r="E1529" s="648"/>
      <c r="F1529" s="647"/>
      <c r="G1529" s="648"/>
      <c r="H1529" s="1171">
        <v>0</v>
      </c>
      <c r="I1529" s="1171">
        <v>0</v>
      </c>
      <c r="J1529" s="1171">
        <v>0</v>
      </c>
      <c r="K1529" s="1171">
        <v>0</v>
      </c>
      <c r="L1529" s="1171">
        <v>0</v>
      </c>
      <c r="M1529" s="1171">
        <v>0</v>
      </c>
      <c r="N1529" s="1171">
        <v>0</v>
      </c>
      <c r="O1529" s="1171">
        <v>0</v>
      </c>
      <c r="P1529" s="1171">
        <v>0</v>
      </c>
      <c r="Q1529" s="1171">
        <v>0</v>
      </c>
      <c r="R1529" s="1171">
        <v>0</v>
      </c>
      <c r="S1529" s="1171">
        <v>0</v>
      </c>
      <c r="T1529" s="1171">
        <v>0</v>
      </c>
      <c r="U1529" s="569"/>
      <c r="V1529" s="567">
        <f t="shared" si="720"/>
        <v>0</v>
      </c>
      <c r="W1529" s="1136"/>
      <c r="X1529" s="1137"/>
      <c r="Y1529" s="591">
        <f t="shared" si="780"/>
        <v>0</v>
      </c>
      <c r="Z1529" s="899">
        <f t="shared" si="780"/>
        <v>0</v>
      </c>
      <c r="AA1529" s="899">
        <f t="shared" si="780"/>
        <v>0</v>
      </c>
      <c r="AB1529" s="1080">
        <f t="shared" si="760"/>
        <v>0</v>
      </c>
      <c r="AC1529" s="1079">
        <f t="shared" si="761"/>
        <v>0</v>
      </c>
      <c r="AD1529" s="899">
        <f t="shared" si="777"/>
        <v>0</v>
      </c>
      <c r="AE1529" s="903">
        <f t="shared" si="773"/>
        <v>0</v>
      </c>
      <c r="AF1529" s="1080">
        <f t="shared" si="774"/>
        <v>0</v>
      </c>
      <c r="AG1529" s="1081">
        <f t="shared" si="781"/>
        <v>0</v>
      </c>
      <c r="AH1529" s="1079">
        <f t="shared" si="742"/>
        <v>0</v>
      </c>
      <c r="AI1529" s="901">
        <f t="shared" si="779"/>
        <v>0</v>
      </c>
      <c r="AJ1529" s="899">
        <f t="shared" si="779"/>
        <v>0</v>
      </c>
      <c r="AK1529" s="899">
        <f t="shared" si="779"/>
        <v>0</v>
      </c>
      <c r="AL1529" s="1080">
        <f t="shared" si="762"/>
        <v>0</v>
      </c>
      <c r="AM1529" s="1079">
        <f t="shared" si="763"/>
        <v>0</v>
      </c>
      <c r="AN1529" s="899">
        <f t="shared" si="753"/>
        <v>0</v>
      </c>
      <c r="AO1529" s="899">
        <f t="shared" si="754"/>
        <v>0</v>
      </c>
      <c r="AP1529" s="899">
        <f t="shared" si="771"/>
        <v>0</v>
      </c>
      <c r="AQ1529" s="1081">
        <f t="shared" si="776"/>
        <v>0</v>
      </c>
      <c r="AR1529" s="1079">
        <f t="shared" si="758"/>
        <v>0</v>
      </c>
      <c r="AS1529" s="153"/>
      <c r="AT1529" s="1082"/>
      <c r="AU1529" s="1126"/>
      <c r="AV1529" s="1083" t="str">
        <f t="shared" si="769"/>
        <v>CA</v>
      </c>
      <c r="AW1529" s="1083" t="str">
        <f t="shared" si="769"/>
        <v>CL</v>
      </c>
      <c r="AX1529" s="1083" t="str">
        <f t="shared" si="769"/>
        <v>AIC</v>
      </c>
      <c r="AY1529" s="1083" t="str">
        <f t="shared" si="759"/>
        <v>ERB</v>
      </c>
      <c r="AZ1529" s="1083" t="str">
        <f t="shared" si="759"/>
        <v>GRB</v>
      </c>
      <c r="BA1529" s="1083" t="str">
        <f t="shared" si="759"/>
        <v>Non-Op</v>
      </c>
      <c r="BC1529" s="623"/>
      <c r="BD1529" s="623"/>
      <c r="BF1529" s="623"/>
      <c r="BG1529" s="623"/>
      <c r="BH1529" s="623"/>
      <c r="BI1529" s="623"/>
      <c r="BJ1529" s="623"/>
      <c r="BK1529" s="623"/>
      <c r="BL1529" s="623"/>
      <c r="BN1529" s="634"/>
    </row>
    <row r="1530" spans="1:66" s="638" customFormat="1" ht="12" customHeight="1">
      <c r="A1530" s="687">
        <v>25400531</v>
      </c>
      <c r="B1530" s="648" t="s">
        <v>4682</v>
      </c>
      <c r="C1530" s="647" t="s">
        <v>2664</v>
      </c>
      <c r="D1530" s="648" t="s">
        <v>3099</v>
      </c>
      <c r="E1530" s="648"/>
      <c r="F1530" s="654">
        <v>43101</v>
      </c>
      <c r="G1530" s="648"/>
      <c r="H1530" s="1170">
        <v>0</v>
      </c>
      <c r="I1530" s="1170">
        <v>0</v>
      </c>
      <c r="J1530" s="1170">
        <v>0</v>
      </c>
      <c r="K1530" s="1170">
        <v>0</v>
      </c>
      <c r="L1530" s="1170">
        <v>0</v>
      </c>
      <c r="M1530" s="1170">
        <v>0</v>
      </c>
      <c r="N1530" s="1170">
        <v>0</v>
      </c>
      <c r="O1530" s="1170">
        <v>0</v>
      </c>
      <c r="P1530" s="1170">
        <v>0</v>
      </c>
      <c r="Q1530" s="1170">
        <v>0</v>
      </c>
      <c r="R1530" s="1170">
        <v>0</v>
      </c>
      <c r="S1530" s="1170">
        <v>0</v>
      </c>
      <c r="T1530" s="1170">
        <v>0</v>
      </c>
      <c r="U1530" s="569"/>
      <c r="V1530" s="569">
        <f t="shared" ref="V1530:V1606" si="782">(H1530+T1530+SUM(I1530:S1530)*2)/24</f>
        <v>0</v>
      </c>
      <c r="W1530" s="1138"/>
      <c r="X1530" s="1139"/>
      <c r="Y1530" s="591">
        <f t="shared" si="780"/>
        <v>0</v>
      </c>
      <c r="Z1530" s="899">
        <f t="shared" si="780"/>
        <v>0</v>
      </c>
      <c r="AA1530" s="899">
        <f t="shared" si="780"/>
        <v>0</v>
      </c>
      <c r="AB1530" s="1080">
        <f t="shared" si="760"/>
        <v>0</v>
      </c>
      <c r="AC1530" s="1079">
        <f t="shared" si="761"/>
        <v>0</v>
      </c>
      <c r="AD1530" s="899">
        <f t="shared" si="777"/>
        <v>0</v>
      </c>
      <c r="AE1530" s="903">
        <f t="shared" si="773"/>
        <v>0</v>
      </c>
      <c r="AF1530" s="1080">
        <f t="shared" si="774"/>
        <v>0</v>
      </c>
      <c r="AG1530" s="1081">
        <f t="shared" si="781"/>
        <v>0</v>
      </c>
      <c r="AH1530" s="1079">
        <f t="shared" si="742"/>
        <v>0</v>
      </c>
      <c r="AI1530" s="901">
        <f t="shared" si="779"/>
        <v>0</v>
      </c>
      <c r="AJ1530" s="899">
        <f t="shared" si="779"/>
        <v>0</v>
      </c>
      <c r="AK1530" s="899">
        <f t="shared" si="779"/>
        <v>0</v>
      </c>
      <c r="AL1530" s="1080">
        <f t="shared" si="762"/>
        <v>0</v>
      </c>
      <c r="AM1530" s="1079">
        <f t="shared" si="763"/>
        <v>0</v>
      </c>
      <c r="AN1530" s="899">
        <f t="shared" si="753"/>
        <v>0</v>
      </c>
      <c r="AO1530" s="899">
        <f t="shared" si="754"/>
        <v>0</v>
      </c>
      <c r="AP1530" s="899">
        <f t="shared" si="771"/>
        <v>0</v>
      </c>
      <c r="AQ1530" s="1081">
        <f t="shared" ref="AQ1530:AQ1532" si="783">SUM(AN1530:AP1530)</f>
        <v>0</v>
      </c>
      <c r="AR1530" s="1079">
        <f t="shared" si="758"/>
        <v>0</v>
      </c>
      <c r="AS1530" s="153"/>
      <c r="AT1530" s="1082"/>
      <c r="AU1530" s="1126"/>
      <c r="AV1530" s="1083" t="str">
        <f t="shared" si="769"/>
        <v>CA</v>
      </c>
      <c r="AW1530" s="1083" t="str">
        <f t="shared" si="769"/>
        <v>CL</v>
      </c>
      <c r="AX1530" s="1083" t="str">
        <f t="shared" si="769"/>
        <v>AIC</v>
      </c>
      <c r="AY1530" s="1083" t="str">
        <f t="shared" si="759"/>
        <v>ERB</v>
      </c>
      <c r="AZ1530" s="1083" t="str">
        <f t="shared" si="759"/>
        <v>GRB</v>
      </c>
      <c r="BA1530" s="1083" t="str">
        <f t="shared" si="759"/>
        <v>Non-Op</v>
      </c>
      <c r="BC1530" s="623"/>
      <c r="BD1530" s="623"/>
      <c r="BF1530" s="623"/>
      <c r="BG1530" s="623"/>
      <c r="BH1530" s="623"/>
      <c r="BI1530" s="623"/>
      <c r="BJ1530" s="623"/>
      <c r="BK1530" s="623"/>
      <c r="BL1530" s="623"/>
      <c r="BN1530" s="634"/>
    </row>
    <row r="1531" spans="1:66" s="638" customFormat="1" ht="12" customHeight="1">
      <c r="A1531" s="687">
        <v>25400532</v>
      </c>
      <c r="B1531" s="648" t="s">
        <v>4683</v>
      </c>
      <c r="C1531" s="920" t="s">
        <v>2665</v>
      </c>
      <c r="D1531" s="648" t="s">
        <v>3099</v>
      </c>
      <c r="E1531" s="648"/>
      <c r="F1531" s="668">
        <v>43101</v>
      </c>
      <c r="G1531" s="648"/>
      <c r="H1531" s="1171">
        <v>0</v>
      </c>
      <c r="I1531" s="1171">
        <v>0</v>
      </c>
      <c r="J1531" s="1171">
        <v>0</v>
      </c>
      <c r="K1531" s="1171">
        <v>0</v>
      </c>
      <c r="L1531" s="1171">
        <v>0</v>
      </c>
      <c r="M1531" s="1171">
        <v>0</v>
      </c>
      <c r="N1531" s="1171">
        <v>0</v>
      </c>
      <c r="O1531" s="1171">
        <v>0</v>
      </c>
      <c r="P1531" s="1171">
        <v>0</v>
      </c>
      <c r="Q1531" s="1171">
        <v>0</v>
      </c>
      <c r="R1531" s="1171">
        <v>0</v>
      </c>
      <c r="S1531" s="1171">
        <v>0</v>
      </c>
      <c r="T1531" s="1171">
        <v>0</v>
      </c>
      <c r="U1531" s="569"/>
      <c r="V1531" s="569">
        <f t="shared" si="782"/>
        <v>0</v>
      </c>
      <c r="W1531" s="1138"/>
      <c r="X1531" s="1139"/>
      <c r="Y1531" s="591">
        <f t="shared" si="780"/>
        <v>0</v>
      </c>
      <c r="Z1531" s="899">
        <f t="shared" si="780"/>
        <v>0</v>
      </c>
      <c r="AA1531" s="899">
        <f t="shared" si="780"/>
        <v>0</v>
      </c>
      <c r="AB1531" s="1080">
        <f t="shared" si="760"/>
        <v>0</v>
      </c>
      <c r="AC1531" s="1079">
        <f t="shared" si="761"/>
        <v>0</v>
      </c>
      <c r="AD1531" s="899">
        <f t="shared" si="777"/>
        <v>0</v>
      </c>
      <c r="AE1531" s="903">
        <f t="shared" si="773"/>
        <v>0</v>
      </c>
      <c r="AF1531" s="1080">
        <f t="shared" si="774"/>
        <v>0</v>
      </c>
      <c r="AG1531" s="1081">
        <f t="shared" si="781"/>
        <v>0</v>
      </c>
      <c r="AH1531" s="1079">
        <f t="shared" si="742"/>
        <v>0</v>
      </c>
      <c r="AI1531" s="901">
        <f t="shared" si="779"/>
        <v>0</v>
      </c>
      <c r="AJ1531" s="899">
        <f t="shared" si="779"/>
        <v>0</v>
      </c>
      <c r="AK1531" s="899">
        <f t="shared" si="779"/>
        <v>0</v>
      </c>
      <c r="AL1531" s="1080">
        <f t="shared" si="762"/>
        <v>0</v>
      </c>
      <c r="AM1531" s="1079">
        <f t="shared" si="763"/>
        <v>0</v>
      </c>
      <c r="AN1531" s="899">
        <f t="shared" si="753"/>
        <v>0</v>
      </c>
      <c r="AO1531" s="899">
        <f t="shared" si="754"/>
        <v>0</v>
      </c>
      <c r="AP1531" s="899">
        <f t="shared" si="771"/>
        <v>0</v>
      </c>
      <c r="AQ1531" s="1081">
        <f t="shared" si="783"/>
        <v>0</v>
      </c>
      <c r="AR1531" s="1079">
        <f t="shared" si="758"/>
        <v>0</v>
      </c>
      <c r="AS1531" s="153"/>
      <c r="AT1531" s="1082" t="s">
        <v>2782</v>
      </c>
      <c r="AU1531" s="523"/>
      <c r="AV1531" s="1083" t="str">
        <f t="shared" si="769"/>
        <v>CA</v>
      </c>
      <c r="AW1531" s="1083" t="str">
        <f t="shared" si="769"/>
        <v>CL</v>
      </c>
      <c r="AX1531" s="1083" t="str">
        <f t="shared" si="769"/>
        <v>AIC</v>
      </c>
      <c r="AY1531" s="1083" t="str">
        <f t="shared" si="759"/>
        <v>ERB</v>
      </c>
      <c r="AZ1531" s="1083" t="str">
        <f t="shared" si="759"/>
        <v>GRB</v>
      </c>
      <c r="BA1531" s="1083" t="str">
        <f t="shared" si="759"/>
        <v>Non-Op</v>
      </c>
      <c r="BC1531" s="623"/>
      <c r="BD1531" s="623"/>
      <c r="BF1531" s="623"/>
      <c r="BG1531" s="623"/>
      <c r="BH1531" s="623"/>
      <c r="BI1531" s="623"/>
      <c r="BJ1531" s="623"/>
      <c r="BK1531" s="623"/>
      <c r="BL1531" s="623"/>
      <c r="BN1531" s="634"/>
    </row>
    <row r="1532" spans="1:66" s="638" customFormat="1" ht="12" customHeight="1">
      <c r="A1532" s="700">
        <v>25400541</v>
      </c>
      <c r="B1532" s="640" t="s">
        <v>4684</v>
      </c>
      <c r="C1532" s="944" t="s">
        <v>3033</v>
      </c>
      <c r="D1532" s="640" t="s">
        <v>3099</v>
      </c>
      <c r="E1532" s="640"/>
      <c r="F1532" s="665">
        <v>43586</v>
      </c>
      <c r="G1532" s="640"/>
      <c r="H1532" s="1171">
        <v>-12661278.4</v>
      </c>
      <c r="I1532" s="1171">
        <v>-10426589.57</v>
      </c>
      <c r="J1532" s="1171">
        <v>-8320397.0599999996</v>
      </c>
      <c r="K1532" s="1171">
        <v>-6236928.2999999998</v>
      </c>
      <c r="L1532" s="1171">
        <v>-4648617.3899999997</v>
      </c>
      <c r="M1532" s="1171">
        <v>-3146363.24</v>
      </c>
      <c r="N1532" s="1171">
        <v>-1671607.54</v>
      </c>
      <c r="O1532" s="1171">
        <v>-1915140.42</v>
      </c>
      <c r="P1532" s="1171">
        <v>-1940327.42</v>
      </c>
      <c r="Q1532" s="1171">
        <v>-1940327.42</v>
      </c>
      <c r="R1532" s="1171">
        <v>0</v>
      </c>
      <c r="S1532" s="1171">
        <v>0</v>
      </c>
      <c r="T1532" s="1171">
        <v>0</v>
      </c>
      <c r="U1532" s="606"/>
      <c r="V1532" s="606">
        <f t="shared" si="782"/>
        <v>-3881411.4633333343</v>
      </c>
      <c r="W1532" s="1140"/>
      <c r="X1532" s="1141"/>
      <c r="Y1532" s="591">
        <f t="shared" si="780"/>
        <v>0</v>
      </c>
      <c r="Z1532" s="899">
        <f t="shared" si="780"/>
        <v>0</v>
      </c>
      <c r="AA1532" s="899">
        <f t="shared" si="780"/>
        <v>0</v>
      </c>
      <c r="AB1532" s="1080">
        <f t="shared" si="760"/>
        <v>0</v>
      </c>
      <c r="AC1532" s="1079">
        <f t="shared" si="761"/>
        <v>0</v>
      </c>
      <c r="AD1532" s="899">
        <f t="shared" si="777"/>
        <v>0</v>
      </c>
      <c r="AE1532" s="903">
        <f t="shared" si="773"/>
        <v>0</v>
      </c>
      <c r="AF1532" s="1080">
        <f t="shared" si="774"/>
        <v>0</v>
      </c>
      <c r="AG1532" s="1081">
        <f t="shared" si="781"/>
        <v>0</v>
      </c>
      <c r="AH1532" s="1079">
        <f t="shared" si="742"/>
        <v>0</v>
      </c>
      <c r="AI1532" s="901">
        <f t="shared" si="779"/>
        <v>0</v>
      </c>
      <c r="AJ1532" s="899">
        <f t="shared" si="779"/>
        <v>-3881411.4633333343</v>
      </c>
      <c r="AK1532" s="899">
        <f t="shared" si="779"/>
        <v>0</v>
      </c>
      <c r="AL1532" s="1080">
        <f t="shared" si="762"/>
        <v>0</v>
      </c>
      <c r="AM1532" s="1079">
        <f t="shared" si="763"/>
        <v>0</v>
      </c>
      <c r="AN1532" s="899">
        <f t="shared" si="753"/>
        <v>0</v>
      </c>
      <c r="AO1532" s="899">
        <f t="shared" si="754"/>
        <v>0</v>
      </c>
      <c r="AP1532" s="899">
        <f t="shared" si="771"/>
        <v>0</v>
      </c>
      <c r="AQ1532" s="1081">
        <f t="shared" si="783"/>
        <v>0</v>
      </c>
      <c r="AR1532" s="1079">
        <f t="shared" si="758"/>
        <v>0</v>
      </c>
      <c r="AS1532" s="153"/>
      <c r="AT1532" s="1082" t="s">
        <v>2782</v>
      </c>
      <c r="AU1532" s="523"/>
      <c r="AV1532" s="1083" t="str">
        <f t="shared" si="769"/>
        <v>CA</v>
      </c>
      <c r="AW1532" s="1083" t="str">
        <f t="shared" si="769"/>
        <v>CL</v>
      </c>
      <c r="AX1532" s="1083" t="str">
        <f t="shared" si="769"/>
        <v>AIC</v>
      </c>
      <c r="AY1532" s="1083" t="str">
        <f t="shared" si="759"/>
        <v>ERB</v>
      </c>
      <c r="AZ1532" s="1083" t="str">
        <f t="shared" si="759"/>
        <v>GRB</v>
      </c>
      <c r="BA1532" s="1083" t="str">
        <f t="shared" si="759"/>
        <v>Non-Op</v>
      </c>
      <c r="BC1532" s="623"/>
      <c r="BD1532" s="623"/>
      <c r="BF1532" s="623"/>
      <c r="BG1532" s="623"/>
      <c r="BH1532" s="623"/>
      <c r="BI1532" s="623"/>
      <c r="BJ1532" s="623"/>
      <c r="BK1532" s="623"/>
      <c r="BL1532" s="623"/>
      <c r="BN1532" s="634"/>
    </row>
    <row r="1533" spans="1:66" s="638" customFormat="1" ht="12" customHeight="1">
      <c r="A1533" s="687">
        <v>25400601</v>
      </c>
      <c r="B1533" s="648" t="s">
        <v>4685</v>
      </c>
      <c r="C1533" s="647" t="s">
        <v>2666</v>
      </c>
      <c r="D1533" s="648" t="s">
        <v>1384</v>
      </c>
      <c r="E1533" s="648"/>
      <c r="F1533" s="654">
        <v>43070</v>
      </c>
      <c r="G1533" s="648"/>
      <c r="H1533" s="1170">
        <v>0</v>
      </c>
      <c r="I1533" s="1170">
        <v>-400460.89</v>
      </c>
      <c r="J1533" s="1170">
        <v>-400460.89</v>
      </c>
      <c r="K1533" s="1170">
        <v>0</v>
      </c>
      <c r="L1533" s="1170">
        <v>0</v>
      </c>
      <c r="M1533" s="1170">
        <v>0</v>
      </c>
      <c r="N1533" s="1170">
        <v>0</v>
      </c>
      <c r="O1533" s="1170">
        <v>0</v>
      </c>
      <c r="P1533" s="1170">
        <v>0</v>
      </c>
      <c r="Q1533" s="1170">
        <v>0</v>
      </c>
      <c r="R1533" s="1170">
        <v>0</v>
      </c>
      <c r="S1533" s="1170">
        <v>0</v>
      </c>
      <c r="T1533" s="1170">
        <v>0</v>
      </c>
      <c r="U1533" s="569"/>
      <c r="V1533" s="569">
        <f t="shared" si="782"/>
        <v>-66743.481666666674</v>
      </c>
      <c r="W1533" s="1138"/>
      <c r="X1533" s="1139"/>
      <c r="Y1533" s="591">
        <f t="shared" si="780"/>
        <v>0</v>
      </c>
      <c r="Z1533" s="899">
        <f t="shared" si="780"/>
        <v>0</v>
      </c>
      <c r="AA1533" s="899">
        <f t="shared" si="780"/>
        <v>0</v>
      </c>
      <c r="AB1533" s="1080">
        <f t="shared" si="760"/>
        <v>0</v>
      </c>
      <c r="AC1533" s="1079">
        <f t="shared" si="761"/>
        <v>0</v>
      </c>
      <c r="AD1533" s="899">
        <f t="shared" si="777"/>
        <v>0</v>
      </c>
      <c r="AE1533" s="903">
        <f t="shared" si="773"/>
        <v>0</v>
      </c>
      <c r="AF1533" s="1080">
        <f t="shared" si="774"/>
        <v>0</v>
      </c>
      <c r="AG1533" s="1081">
        <f t="shared" si="781"/>
        <v>0</v>
      </c>
      <c r="AH1533" s="1079">
        <f t="shared" si="742"/>
        <v>0</v>
      </c>
      <c r="AI1533" s="901">
        <f t="shared" si="779"/>
        <v>0</v>
      </c>
      <c r="AJ1533" s="899">
        <f t="shared" si="779"/>
        <v>0</v>
      </c>
      <c r="AK1533" s="899">
        <f t="shared" si="779"/>
        <v>0</v>
      </c>
      <c r="AL1533" s="1080">
        <f t="shared" si="762"/>
        <v>-66743.481666666674</v>
      </c>
      <c r="AM1533" s="1079">
        <f t="shared" si="763"/>
        <v>0</v>
      </c>
      <c r="AN1533" s="899">
        <f t="shared" si="753"/>
        <v>0</v>
      </c>
      <c r="AO1533" s="899">
        <f t="shared" si="754"/>
        <v>0</v>
      </c>
      <c r="AP1533" s="899">
        <f t="shared" si="771"/>
        <v>-66743.481666666674</v>
      </c>
      <c r="AQ1533" s="1081">
        <f t="shared" si="776"/>
        <v>-66743.481666666674</v>
      </c>
      <c r="AR1533" s="1079">
        <f t="shared" si="758"/>
        <v>0</v>
      </c>
      <c r="AS1533" s="153"/>
      <c r="AT1533" s="1082" t="s">
        <v>2782</v>
      </c>
      <c r="AU1533" s="523"/>
      <c r="AV1533" s="1083" t="str">
        <f t="shared" si="769"/>
        <v>CA</v>
      </c>
      <c r="AW1533" s="1083" t="str">
        <f t="shared" si="769"/>
        <v>CL</v>
      </c>
      <c r="AX1533" s="1083" t="str">
        <f t="shared" si="769"/>
        <v>AIC</v>
      </c>
      <c r="AY1533" s="1083" t="str">
        <f t="shared" si="759"/>
        <v>ERB</v>
      </c>
      <c r="AZ1533" s="1083" t="str">
        <f t="shared" si="759"/>
        <v>GRB</v>
      </c>
      <c r="BA1533" s="1083" t="str">
        <f t="shared" si="759"/>
        <v>Non-Op</v>
      </c>
      <c r="BC1533" s="623"/>
      <c r="BD1533" s="623"/>
      <c r="BF1533" s="623"/>
      <c r="BG1533" s="623"/>
      <c r="BH1533" s="623"/>
      <c r="BI1533" s="623"/>
      <c r="BJ1533" s="623"/>
      <c r="BK1533" s="623"/>
      <c r="BL1533" s="623"/>
      <c r="BN1533" s="634"/>
    </row>
    <row r="1534" spans="1:66" s="638" customFormat="1" ht="12" customHeight="1">
      <c r="A1534" s="687">
        <v>25400611</v>
      </c>
      <c r="B1534" s="648" t="s">
        <v>4686</v>
      </c>
      <c r="C1534" s="647" t="s">
        <v>2667</v>
      </c>
      <c r="D1534" s="648" t="s">
        <v>1384</v>
      </c>
      <c r="E1534" s="648"/>
      <c r="F1534" s="654">
        <v>43221</v>
      </c>
      <c r="G1534" s="648"/>
      <c r="H1534" s="1171">
        <v>0</v>
      </c>
      <c r="I1534" s="1171">
        <v>0</v>
      </c>
      <c r="J1534" s="1171">
        <v>0</v>
      </c>
      <c r="K1534" s="1171">
        <v>0</v>
      </c>
      <c r="L1534" s="1171">
        <v>0</v>
      </c>
      <c r="M1534" s="1171">
        <v>0</v>
      </c>
      <c r="N1534" s="1171">
        <v>0</v>
      </c>
      <c r="O1534" s="1171">
        <v>0</v>
      </c>
      <c r="P1534" s="1171">
        <v>0</v>
      </c>
      <c r="Q1534" s="1171">
        <v>0</v>
      </c>
      <c r="R1534" s="1171">
        <v>0</v>
      </c>
      <c r="S1534" s="1171">
        <v>0</v>
      </c>
      <c r="T1534" s="1171">
        <v>0</v>
      </c>
      <c r="U1534" s="569"/>
      <c r="V1534" s="569">
        <f t="shared" si="782"/>
        <v>0</v>
      </c>
      <c r="W1534" s="1138"/>
      <c r="X1534" s="1139"/>
      <c r="Y1534" s="591">
        <f t="shared" si="780"/>
        <v>0</v>
      </c>
      <c r="Z1534" s="899">
        <f t="shared" si="780"/>
        <v>0</v>
      </c>
      <c r="AA1534" s="899">
        <f t="shared" si="780"/>
        <v>0</v>
      </c>
      <c r="AB1534" s="1080">
        <f t="shared" si="760"/>
        <v>0</v>
      </c>
      <c r="AC1534" s="1079">
        <f t="shared" si="761"/>
        <v>0</v>
      </c>
      <c r="AD1534" s="899">
        <f t="shared" si="777"/>
        <v>0</v>
      </c>
      <c r="AE1534" s="903">
        <f t="shared" si="773"/>
        <v>0</v>
      </c>
      <c r="AF1534" s="1080">
        <f t="shared" si="774"/>
        <v>0</v>
      </c>
      <c r="AG1534" s="1081">
        <f t="shared" si="781"/>
        <v>0</v>
      </c>
      <c r="AH1534" s="1079">
        <f t="shared" ref="AH1534:AH1599" si="784">AG1534-AB1534</f>
        <v>0</v>
      </c>
      <c r="AI1534" s="901">
        <f t="shared" si="779"/>
        <v>0</v>
      </c>
      <c r="AJ1534" s="899">
        <f t="shared" si="779"/>
        <v>0</v>
      </c>
      <c r="AK1534" s="899">
        <f t="shared" si="779"/>
        <v>0</v>
      </c>
      <c r="AL1534" s="1080">
        <f t="shared" si="762"/>
        <v>0</v>
      </c>
      <c r="AM1534" s="1079">
        <f t="shared" si="763"/>
        <v>0</v>
      </c>
      <c r="AN1534" s="899">
        <f t="shared" si="753"/>
        <v>0</v>
      </c>
      <c r="AO1534" s="899">
        <f t="shared" si="754"/>
        <v>0</v>
      </c>
      <c r="AP1534" s="899">
        <f t="shared" si="771"/>
        <v>0</v>
      </c>
      <c r="AQ1534" s="1081">
        <f t="shared" ref="AQ1534" si="785">SUM(AN1534:AP1534)</f>
        <v>0</v>
      </c>
      <c r="AR1534" s="1079">
        <f t="shared" si="758"/>
        <v>0</v>
      </c>
      <c r="AS1534" s="153"/>
      <c r="AT1534" s="1082" t="s">
        <v>2782</v>
      </c>
      <c r="AU1534" s="523"/>
      <c r="AV1534" s="1083" t="str">
        <f t="shared" si="769"/>
        <v>CA</v>
      </c>
      <c r="AW1534" s="1083" t="str">
        <f t="shared" si="769"/>
        <v>CL</v>
      </c>
      <c r="AX1534" s="1083" t="str">
        <f t="shared" si="769"/>
        <v>AIC</v>
      </c>
      <c r="AY1534" s="1083" t="str">
        <f t="shared" si="759"/>
        <v>ERB</v>
      </c>
      <c r="AZ1534" s="1083" t="str">
        <f t="shared" si="759"/>
        <v>GRB</v>
      </c>
      <c r="BA1534" s="1083" t="str">
        <f t="shared" si="759"/>
        <v>Non-Op</v>
      </c>
      <c r="BC1534" s="623"/>
      <c r="BD1534" s="623"/>
      <c r="BF1534" s="623"/>
      <c r="BG1534" s="623"/>
      <c r="BH1534" s="623"/>
      <c r="BI1534" s="623"/>
      <c r="BJ1534" s="623"/>
      <c r="BK1534" s="623"/>
      <c r="BL1534" s="623"/>
      <c r="BN1534" s="634"/>
    </row>
    <row r="1535" spans="1:66" s="638" customFormat="1" ht="12" customHeight="1">
      <c r="A1535" s="687">
        <v>25400621</v>
      </c>
      <c r="B1535" s="648" t="s">
        <v>4687</v>
      </c>
      <c r="C1535" s="647" t="s">
        <v>3035</v>
      </c>
      <c r="D1535" s="648" t="s">
        <v>1384</v>
      </c>
      <c r="E1535" s="648"/>
      <c r="F1535" s="654">
        <v>43556</v>
      </c>
      <c r="G1535" s="648"/>
      <c r="H1535" s="1171">
        <v>0</v>
      </c>
      <c r="I1535" s="1171">
        <v>-7663.44</v>
      </c>
      <c r="J1535" s="1171">
        <v>-231719.2</v>
      </c>
      <c r="K1535" s="1171">
        <v>0</v>
      </c>
      <c r="L1535" s="1171">
        <v>0</v>
      </c>
      <c r="M1535" s="1171">
        <v>0</v>
      </c>
      <c r="N1535" s="1171">
        <v>0</v>
      </c>
      <c r="O1535" s="1171">
        <v>0</v>
      </c>
      <c r="P1535" s="1171">
        <v>0</v>
      </c>
      <c r="Q1535" s="1171">
        <v>0</v>
      </c>
      <c r="R1535" s="1171">
        <v>0</v>
      </c>
      <c r="S1535" s="1171">
        <v>0</v>
      </c>
      <c r="T1535" s="1171">
        <v>0</v>
      </c>
      <c r="U1535" s="569"/>
      <c r="V1535" s="606">
        <f t="shared" si="782"/>
        <v>-19948.553333333333</v>
      </c>
      <c r="W1535" s="1140"/>
      <c r="X1535" s="1141"/>
      <c r="Y1535" s="591">
        <f t="shared" si="780"/>
        <v>0</v>
      </c>
      <c r="Z1535" s="899">
        <f t="shared" si="780"/>
        <v>0</v>
      </c>
      <c r="AA1535" s="899">
        <f t="shared" si="780"/>
        <v>0</v>
      </c>
      <c r="AB1535" s="1080">
        <f t="shared" si="760"/>
        <v>0</v>
      </c>
      <c r="AC1535" s="1079">
        <f t="shared" si="761"/>
        <v>0</v>
      </c>
      <c r="AD1535" s="899">
        <f t="shared" si="777"/>
        <v>0</v>
      </c>
      <c r="AE1535" s="903">
        <f t="shared" si="773"/>
        <v>0</v>
      </c>
      <c r="AF1535" s="1080">
        <f t="shared" si="774"/>
        <v>0</v>
      </c>
      <c r="AG1535" s="1081">
        <f t="shared" si="781"/>
        <v>0</v>
      </c>
      <c r="AH1535" s="1079">
        <f t="shared" si="784"/>
        <v>0</v>
      </c>
      <c r="AI1535" s="901">
        <f t="shared" si="779"/>
        <v>0</v>
      </c>
      <c r="AJ1535" s="899">
        <f t="shared" si="779"/>
        <v>0</v>
      </c>
      <c r="AK1535" s="899">
        <f t="shared" si="779"/>
        <v>0</v>
      </c>
      <c r="AL1535" s="1080">
        <f t="shared" si="762"/>
        <v>-19948.553333333333</v>
      </c>
      <c r="AM1535" s="1079">
        <f t="shared" si="763"/>
        <v>0</v>
      </c>
      <c r="AN1535" s="899">
        <f t="shared" si="753"/>
        <v>0</v>
      </c>
      <c r="AO1535" s="899">
        <f t="shared" si="754"/>
        <v>0</v>
      </c>
      <c r="AP1535" s="899">
        <f t="shared" si="771"/>
        <v>-19948.553333333333</v>
      </c>
      <c r="AQ1535" s="1081">
        <f t="shared" ref="AQ1535" si="786">SUM(AN1535:AP1535)</f>
        <v>-19948.553333333333</v>
      </c>
      <c r="AR1535" s="1079">
        <f t="shared" si="758"/>
        <v>0</v>
      </c>
      <c r="AS1535" s="153"/>
      <c r="AT1535" s="1082" t="s">
        <v>2782</v>
      </c>
      <c r="AU1535" s="523"/>
      <c r="AV1535" s="1083" t="str">
        <f t="shared" si="769"/>
        <v>CA</v>
      </c>
      <c r="AW1535" s="1083" t="str">
        <f t="shared" si="769"/>
        <v>CL</v>
      </c>
      <c r="AX1535" s="1083" t="str">
        <f t="shared" si="769"/>
        <v>AIC</v>
      </c>
      <c r="AY1535" s="1083" t="str">
        <f t="shared" si="759"/>
        <v>ERB</v>
      </c>
      <c r="AZ1535" s="1083" t="str">
        <f t="shared" si="759"/>
        <v>GRB</v>
      </c>
      <c r="BA1535" s="1083" t="str">
        <f t="shared" si="759"/>
        <v>Non-Op</v>
      </c>
      <c r="BC1535" s="623"/>
      <c r="BD1535" s="623"/>
      <c r="BF1535" s="623"/>
      <c r="BG1535" s="623"/>
      <c r="BH1535" s="623"/>
      <c r="BI1535" s="623"/>
      <c r="BJ1535" s="623"/>
      <c r="BK1535" s="623"/>
      <c r="BL1535" s="623"/>
      <c r="BN1535" s="634"/>
    </row>
    <row r="1536" spans="1:66" s="638" customFormat="1" ht="12" customHeight="1">
      <c r="A1536" s="700">
        <v>25400631</v>
      </c>
      <c r="B1536" s="640" t="s">
        <v>4688</v>
      </c>
      <c r="C1536" s="926" t="s">
        <v>2668</v>
      </c>
      <c r="D1536" s="640" t="s">
        <v>1384</v>
      </c>
      <c r="E1536" s="640"/>
      <c r="F1536" s="653">
        <v>43070</v>
      </c>
      <c r="G1536" s="640"/>
      <c r="H1536" s="1171">
        <v>0</v>
      </c>
      <c r="I1536" s="1171">
        <v>0</v>
      </c>
      <c r="J1536" s="1171">
        <v>-1347698.46</v>
      </c>
      <c r="K1536" s="1171">
        <v>0</v>
      </c>
      <c r="L1536" s="1171">
        <v>0</v>
      </c>
      <c r="M1536" s="1171">
        <v>-596639.01</v>
      </c>
      <c r="N1536" s="1171">
        <v>0</v>
      </c>
      <c r="O1536" s="1171">
        <v>-1490685.04</v>
      </c>
      <c r="P1536" s="1171">
        <v>-2470257.4700000002</v>
      </c>
      <c r="Q1536" s="1171">
        <v>-3040918.44</v>
      </c>
      <c r="R1536" s="1171">
        <v>-3384271.43</v>
      </c>
      <c r="S1536" s="1171">
        <v>-5050614.95</v>
      </c>
      <c r="T1536" s="1171">
        <v>-4750675.49</v>
      </c>
      <c r="U1536" s="606"/>
      <c r="V1536" s="569">
        <f t="shared" si="782"/>
        <v>-1646368.5454166669</v>
      </c>
      <c r="W1536" s="1138"/>
      <c r="X1536" s="1139"/>
      <c r="Y1536" s="591">
        <f t="shared" si="780"/>
        <v>0</v>
      </c>
      <c r="Z1536" s="899">
        <f t="shared" si="780"/>
        <v>0</v>
      </c>
      <c r="AA1536" s="899">
        <f t="shared" si="780"/>
        <v>0</v>
      </c>
      <c r="AB1536" s="1080">
        <f t="shared" si="760"/>
        <v>-4750675.49</v>
      </c>
      <c r="AC1536" s="1079">
        <f t="shared" si="761"/>
        <v>0</v>
      </c>
      <c r="AD1536" s="899">
        <f t="shared" si="777"/>
        <v>0</v>
      </c>
      <c r="AE1536" s="903">
        <f t="shared" si="773"/>
        <v>0</v>
      </c>
      <c r="AF1536" s="1080">
        <f t="shared" si="774"/>
        <v>-4750675.49</v>
      </c>
      <c r="AG1536" s="1081">
        <f t="shared" si="781"/>
        <v>-4750675.49</v>
      </c>
      <c r="AH1536" s="1079">
        <f t="shared" si="784"/>
        <v>0</v>
      </c>
      <c r="AI1536" s="901">
        <f t="shared" si="779"/>
        <v>0</v>
      </c>
      <c r="AJ1536" s="899">
        <f t="shared" si="779"/>
        <v>0</v>
      </c>
      <c r="AK1536" s="899">
        <f t="shared" si="779"/>
        <v>0</v>
      </c>
      <c r="AL1536" s="1080">
        <f t="shared" si="762"/>
        <v>-1646368.5454166669</v>
      </c>
      <c r="AM1536" s="1079">
        <f t="shared" si="763"/>
        <v>0</v>
      </c>
      <c r="AN1536" s="899">
        <f t="shared" si="753"/>
        <v>0</v>
      </c>
      <c r="AO1536" s="899">
        <f t="shared" si="754"/>
        <v>0</v>
      </c>
      <c r="AP1536" s="899">
        <f t="shared" si="771"/>
        <v>-1646368.5454166669</v>
      </c>
      <c r="AQ1536" s="1081">
        <f t="shared" si="776"/>
        <v>-1646368.5454166669</v>
      </c>
      <c r="AR1536" s="1079">
        <f t="shared" si="758"/>
        <v>0</v>
      </c>
      <c r="AS1536" s="153"/>
      <c r="AT1536" s="1082" t="s">
        <v>2782</v>
      </c>
      <c r="AU1536" s="523"/>
      <c r="AV1536" s="1083" t="str">
        <f t="shared" si="769"/>
        <v>CA</v>
      </c>
      <c r="AW1536" s="1083" t="str">
        <f t="shared" si="769"/>
        <v>CL</v>
      </c>
      <c r="AX1536" s="1083" t="str">
        <f t="shared" si="769"/>
        <v>AIC</v>
      </c>
      <c r="AY1536" s="1083" t="str">
        <f t="shared" si="759"/>
        <v>ERB</v>
      </c>
      <c r="AZ1536" s="1083" t="str">
        <f t="shared" si="759"/>
        <v>GRB</v>
      </c>
      <c r="BA1536" s="1083" t="str">
        <f t="shared" si="759"/>
        <v>Non-Op</v>
      </c>
      <c r="BC1536" s="623"/>
      <c r="BD1536" s="623"/>
      <c r="BF1536" s="623"/>
      <c r="BG1536" s="623"/>
      <c r="BH1536" s="623"/>
      <c r="BI1536" s="623"/>
      <c r="BJ1536" s="623"/>
      <c r="BK1536" s="623"/>
      <c r="BL1536" s="623"/>
      <c r="BN1536" s="634"/>
    </row>
    <row r="1537" spans="1:66" s="638" customFormat="1" ht="12" customHeight="1">
      <c r="A1537" s="687">
        <v>25400641</v>
      </c>
      <c r="B1537" s="648" t="s">
        <v>4689</v>
      </c>
      <c r="C1537" s="647" t="s">
        <v>2669</v>
      </c>
      <c r="D1537" s="648" t="s">
        <v>1384</v>
      </c>
      <c r="E1537" s="648"/>
      <c r="F1537" s="654">
        <v>43070</v>
      </c>
      <c r="G1537" s="648"/>
      <c r="H1537" s="1171">
        <v>-1832546.27</v>
      </c>
      <c r="I1537" s="1171">
        <v>-1832546.27</v>
      </c>
      <c r="J1537" s="1171">
        <v>-1847450.26</v>
      </c>
      <c r="K1537" s="1171">
        <v>-301207.99</v>
      </c>
      <c r="L1537" s="1171">
        <v>-301207.99</v>
      </c>
      <c r="M1537" s="1171">
        <v>1483652.16</v>
      </c>
      <c r="N1537" s="1171">
        <v>0</v>
      </c>
      <c r="O1537" s="1171">
        <v>0</v>
      </c>
      <c r="P1537" s="1171">
        <v>0</v>
      </c>
      <c r="Q1537" s="1171">
        <v>0</v>
      </c>
      <c r="R1537" s="1171">
        <v>0</v>
      </c>
      <c r="S1537" s="1171">
        <v>0</v>
      </c>
      <c r="T1537" s="1171">
        <v>0</v>
      </c>
      <c r="U1537" s="569"/>
      <c r="V1537" s="569">
        <f t="shared" si="782"/>
        <v>-309586.12375000003</v>
      </c>
      <c r="W1537" s="1138"/>
      <c r="X1537" s="1139"/>
      <c r="Y1537" s="591">
        <f t="shared" si="780"/>
        <v>0</v>
      </c>
      <c r="Z1537" s="899">
        <f t="shared" si="780"/>
        <v>0</v>
      </c>
      <c r="AA1537" s="899">
        <f t="shared" si="780"/>
        <v>0</v>
      </c>
      <c r="AB1537" s="1080">
        <f t="shared" si="760"/>
        <v>0</v>
      </c>
      <c r="AC1537" s="1079">
        <f t="shared" si="761"/>
        <v>0</v>
      </c>
      <c r="AD1537" s="899">
        <f t="shared" si="777"/>
        <v>0</v>
      </c>
      <c r="AE1537" s="903">
        <f t="shared" si="773"/>
        <v>0</v>
      </c>
      <c r="AF1537" s="1080">
        <f t="shared" si="774"/>
        <v>0</v>
      </c>
      <c r="AG1537" s="1081">
        <f t="shared" si="781"/>
        <v>0</v>
      </c>
      <c r="AH1537" s="1079">
        <f t="shared" si="784"/>
        <v>0</v>
      </c>
      <c r="AI1537" s="901">
        <f t="shared" ref="AI1537:AK1556" si="787">IF($D1537=AI$5,$V1537,0)</f>
        <v>0</v>
      </c>
      <c r="AJ1537" s="899">
        <f t="shared" si="787"/>
        <v>0</v>
      </c>
      <c r="AK1537" s="899">
        <f t="shared" si="787"/>
        <v>0</v>
      </c>
      <c r="AL1537" s="1080">
        <f t="shared" si="762"/>
        <v>-309586.12375000003</v>
      </c>
      <c r="AM1537" s="1079">
        <f t="shared" si="763"/>
        <v>0</v>
      </c>
      <c r="AN1537" s="899">
        <f t="shared" si="753"/>
        <v>0</v>
      </c>
      <c r="AO1537" s="899">
        <f t="shared" si="754"/>
        <v>0</v>
      </c>
      <c r="AP1537" s="899">
        <f t="shared" si="771"/>
        <v>-309586.12375000003</v>
      </c>
      <c r="AQ1537" s="1081">
        <f t="shared" si="776"/>
        <v>-309586.12375000003</v>
      </c>
      <c r="AR1537" s="1079">
        <f t="shared" si="758"/>
        <v>0</v>
      </c>
      <c r="AS1537" s="153"/>
      <c r="AT1537" s="1082" t="s">
        <v>2782</v>
      </c>
      <c r="AU1537" s="523"/>
      <c r="AV1537" s="1083" t="str">
        <f t="shared" si="769"/>
        <v>CA</v>
      </c>
      <c r="AW1537" s="1083" t="str">
        <f t="shared" si="769"/>
        <v>CL</v>
      </c>
      <c r="AX1537" s="1083" t="str">
        <f t="shared" si="769"/>
        <v>AIC</v>
      </c>
      <c r="AY1537" s="1083" t="str">
        <f t="shared" si="759"/>
        <v>ERB</v>
      </c>
      <c r="AZ1537" s="1083" t="str">
        <f t="shared" si="759"/>
        <v>GRB</v>
      </c>
      <c r="BA1537" s="1083" t="str">
        <f t="shared" si="759"/>
        <v>Non-Op</v>
      </c>
      <c r="BC1537" s="623"/>
      <c r="BD1537" s="623"/>
      <c r="BF1537" s="623"/>
      <c r="BG1537" s="623"/>
      <c r="BH1537" s="623"/>
      <c r="BI1537" s="623"/>
      <c r="BJ1537" s="623"/>
      <c r="BK1537" s="623"/>
      <c r="BL1537" s="623"/>
      <c r="BN1537" s="634"/>
    </row>
    <row r="1538" spans="1:66" s="638" customFormat="1" ht="12" customHeight="1">
      <c r="A1538" s="687">
        <v>25400651</v>
      </c>
      <c r="B1538" s="648" t="s">
        <v>4690</v>
      </c>
      <c r="C1538" s="647" t="s">
        <v>2670</v>
      </c>
      <c r="D1538" s="648" t="s">
        <v>1384</v>
      </c>
      <c r="E1538" s="648"/>
      <c r="F1538" s="654">
        <v>43070</v>
      </c>
      <c r="G1538" s="648"/>
      <c r="H1538" s="1171">
        <v>0</v>
      </c>
      <c r="I1538" s="1171">
        <v>-357422.56</v>
      </c>
      <c r="J1538" s="1171">
        <v>-357422.56</v>
      </c>
      <c r="K1538" s="1171">
        <v>0</v>
      </c>
      <c r="L1538" s="1171">
        <v>0</v>
      </c>
      <c r="M1538" s="1171">
        <v>0</v>
      </c>
      <c r="N1538" s="1171">
        <v>0</v>
      </c>
      <c r="O1538" s="1171">
        <v>0</v>
      </c>
      <c r="P1538" s="1171">
        <v>0</v>
      </c>
      <c r="Q1538" s="1171">
        <v>0</v>
      </c>
      <c r="R1538" s="1171">
        <v>0</v>
      </c>
      <c r="S1538" s="1171">
        <v>0</v>
      </c>
      <c r="T1538" s="1171">
        <v>0</v>
      </c>
      <c r="U1538" s="569"/>
      <c r="V1538" s="569">
        <f t="shared" si="782"/>
        <v>-59570.426666666666</v>
      </c>
      <c r="W1538" s="1138"/>
      <c r="X1538" s="1139"/>
      <c r="Y1538" s="591">
        <f t="shared" si="780"/>
        <v>0</v>
      </c>
      <c r="Z1538" s="899">
        <f t="shared" si="780"/>
        <v>0</v>
      </c>
      <c r="AA1538" s="899">
        <f t="shared" si="780"/>
        <v>0</v>
      </c>
      <c r="AB1538" s="1080">
        <f t="shared" si="760"/>
        <v>0</v>
      </c>
      <c r="AC1538" s="1079">
        <f t="shared" si="761"/>
        <v>0</v>
      </c>
      <c r="AD1538" s="899">
        <f t="shared" si="777"/>
        <v>0</v>
      </c>
      <c r="AE1538" s="903">
        <f t="shared" si="773"/>
        <v>0</v>
      </c>
      <c r="AF1538" s="1080">
        <f t="shared" si="774"/>
        <v>0</v>
      </c>
      <c r="AG1538" s="1081">
        <f t="shared" si="781"/>
        <v>0</v>
      </c>
      <c r="AH1538" s="1079">
        <f t="shared" si="784"/>
        <v>0</v>
      </c>
      <c r="AI1538" s="901">
        <f t="shared" si="787"/>
        <v>0</v>
      </c>
      <c r="AJ1538" s="899">
        <f t="shared" si="787"/>
        <v>0</v>
      </c>
      <c r="AK1538" s="899">
        <f t="shared" si="787"/>
        <v>0</v>
      </c>
      <c r="AL1538" s="1080">
        <f t="shared" si="762"/>
        <v>-59570.426666666666</v>
      </c>
      <c r="AM1538" s="1079">
        <f t="shared" si="763"/>
        <v>0</v>
      </c>
      <c r="AN1538" s="899">
        <f t="shared" si="753"/>
        <v>0</v>
      </c>
      <c r="AO1538" s="899">
        <f t="shared" si="754"/>
        <v>0</v>
      </c>
      <c r="AP1538" s="899">
        <f t="shared" si="771"/>
        <v>-59570.426666666666</v>
      </c>
      <c r="AQ1538" s="1081">
        <f t="shared" si="776"/>
        <v>-59570.426666666666</v>
      </c>
      <c r="AR1538" s="1079">
        <f t="shared" si="758"/>
        <v>0</v>
      </c>
      <c r="AS1538" s="153"/>
      <c r="AT1538" s="1082" t="s">
        <v>2782</v>
      </c>
      <c r="AU1538" s="523"/>
      <c r="AV1538" s="1083" t="str">
        <f t="shared" si="769"/>
        <v>CA</v>
      </c>
      <c r="AW1538" s="1083" t="str">
        <f t="shared" si="769"/>
        <v>CL</v>
      </c>
      <c r="AX1538" s="1083" t="str">
        <f t="shared" si="769"/>
        <v>AIC</v>
      </c>
      <c r="AY1538" s="1083" t="str">
        <f t="shared" si="759"/>
        <v>ERB</v>
      </c>
      <c r="AZ1538" s="1083" t="str">
        <f t="shared" si="759"/>
        <v>GRB</v>
      </c>
      <c r="BA1538" s="1083" t="str">
        <f t="shared" si="759"/>
        <v>Non-Op</v>
      </c>
      <c r="BC1538" s="623"/>
      <c r="BD1538" s="623"/>
      <c r="BF1538" s="623"/>
      <c r="BG1538" s="623"/>
      <c r="BH1538" s="623"/>
      <c r="BI1538" s="623"/>
      <c r="BJ1538" s="623"/>
      <c r="BK1538" s="623"/>
      <c r="BL1538" s="623"/>
      <c r="BN1538" s="634"/>
    </row>
    <row r="1539" spans="1:66" s="638" customFormat="1" ht="12" customHeight="1">
      <c r="A1539" s="687">
        <v>25400661</v>
      </c>
      <c r="B1539" s="648" t="s">
        <v>4691</v>
      </c>
      <c r="C1539" s="647" t="s">
        <v>2671</v>
      </c>
      <c r="D1539" s="648" t="s">
        <v>1384</v>
      </c>
      <c r="E1539" s="648"/>
      <c r="F1539" s="654">
        <v>43070</v>
      </c>
      <c r="G1539" s="648"/>
      <c r="H1539" s="1170">
        <v>0</v>
      </c>
      <c r="I1539" s="1170">
        <v>0</v>
      </c>
      <c r="J1539" s="1170">
        <v>0</v>
      </c>
      <c r="K1539" s="1170">
        <v>0</v>
      </c>
      <c r="L1539" s="1170">
        <v>0</v>
      </c>
      <c r="M1539" s="1170">
        <v>0</v>
      </c>
      <c r="N1539" s="1170">
        <v>0</v>
      </c>
      <c r="O1539" s="1170">
        <v>0</v>
      </c>
      <c r="P1539" s="1170">
        <v>0</v>
      </c>
      <c r="Q1539" s="1170">
        <v>0</v>
      </c>
      <c r="R1539" s="1170">
        <v>0</v>
      </c>
      <c r="S1539" s="1170">
        <v>0</v>
      </c>
      <c r="T1539" s="1170">
        <v>0</v>
      </c>
      <c r="U1539" s="569"/>
      <c r="V1539" s="569">
        <f t="shared" si="782"/>
        <v>0</v>
      </c>
      <c r="W1539" s="1138"/>
      <c r="X1539" s="1139"/>
      <c r="Y1539" s="591">
        <f t="shared" si="780"/>
        <v>0</v>
      </c>
      <c r="Z1539" s="899">
        <f t="shared" si="780"/>
        <v>0</v>
      </c>
      <c r="AA1539" s="899">
        <f t="shared" si="780"/>
        <v>0</v>
      </c>
      <c r="AB1539" s="1080">
        <f t="shared" si="760"/>
        <v>0</v>
      </c>
      <c r="AC1539" s="1079">
        <f t="shared" si="761"/>
        <v>0</v>
      </c>
      <c r="AD1539" s="899">
        <f t="shared" si="777"/>
        <v>0</v>
      </c>
      <c r="AE1539" s="903">
        <f t="shared" si="773"/>
        <v>0</v>
      </c>
      <c r="AF1539" s="1080">
        <f t="shared" si="774"/>
        <v>0</v>
      </c>
      <c r="AG1539" s="1081">
        <f t="shared" si="781"/>
        <v>0</v>
      </c>
      <c r="AH1539" s="1079">
        <f t="shared" si="784"/>
        <v>0</v>
      </c>
      <c r="AI1539" s="901">
        <f t="shared" si="787"/>
        <v>0</v>
      </c>
      <c r="AJ1539" s="899">
        <f t="shared" si="787"/>
        <v>0</v>
      </c>
      <c r="AK1539" s="899">
        <f t="shared" si="787"/>
        <v>0</v>
      </c>
      <c r="AL1539" s="1080">
        <f t="shared" si="762"/>
        <v>0</v>
      </c>
      <c r="AM1539" s="1079">
        <f t="shared" si="763"/>
        <v>0</v>
      </c>
      <c r="AN1539" s="899">
        <f t="shared" si="753"/>
        <v>0</v>
      </c>
      <c r="AO1539" s="899">
        <f t="shared" si="754"/>
        <v>0</v>
      </c>
      <c r="AP1539" s="899">
        <f t="shared" si="771"/>
        <v>0</v>
      </c>
      <c r="AQ1539" s="1081">
        <f t="shared" si="776"/>
        <v>0</v>
      </c>
      <c r="AR1539" s="1079">
        <f t="shared" si="758"/>
        <v>0</v>
      </c>
      <c r="AS1539" s="153"/>
      <c r="AT1539" s="1082" t="s">
        <v>2782</v>
      </c>
      <c r="AU1539" s="523"/>
      <c r="AV1539" s="1083" t="str">
        <f t="shared" si="769"/>
        <v>CA</v>
      </c>
      <c r="AW1539" s="1083" t="str">
        <f t="shared" si="769"/>
        <v>CL</v>
      </c>
      <c r="AX1539" s="1083" t="str">
        <f t="shared" si="769"/>
        <v>AIC</v>
      </c>
      <c r="AY1539" s="1083" t="str">
        <f t="shared" si="759"/>
        <v>ERB</v>
      </c>
      <c r="AZ1539" s="1083" t="str">
        <f t="shared" si="759"/>
        <v>GRB</v>
      </c>
      <c r="BA1539" s="1083" t="str">
        <f t="shared" si="759"/>
        <v>Non-Op</v>
      </c>
      <c r="BC1539" s="623"/>
      <c r="BD1539" s="623"/>
      <c r="BF1539" s="623"/>
      <c r="BG1539" s="623"/>
      <c r="BH1539" s="623"/>
      <c r="BI1539" s="623"/>
      <c r="BJ1539" s="623"/>
      <c r="BK1539" s="623"/>
      <c r="BL1539" s="623"/>
      <c r="BN1539" s="634"/>
    </row>
    <row r="1540" spans="1:66" s="638" customFormat="1" ht="12" customHeight="1">
      <c r="A1540" s="687">
        <v>25400671</v>
      </c>
      <c r="B1540" s="648" t="s">
        <v>4692</v>
      </c>
      <c r="C1540" s="647" t="s">
        <v>2672</v>
      </c>
      <c r="D1540" s="648" t="s">
        <v>1384</v>
      </c>
      <c r="E1540" s="648"/>
      <c r="F1540" s="654">
        <v>43221</v>
      </c>
      <c r="G1540" s="648"/>
      <c r="H1540" s="1171">
        <v>0</v>
      </c>
      <c r="I1540" s="1171">
        <v>-349658.12</v>
      </c>
      <c r="J1540" s="1171">
        <v>-349658.12</v>
      </c>
      <c r="K1540" s="1171">
        <v>0</v>
      </c>
      <c r="L1540" s="1171">
        <v>0</v>
      </c>
      <c r="M1540" s="1171">
        <v>0</v>
      </c>
      <c r="N1540" s="1171">
        <v>0</v>
      </c>
      <c r="O1540" s="1171">
        <v>0</v>
      </c>
      <c r="P1540" s="1171">
        <v>0</v>
      </c>
      <c r="Q1540" s="1171">
        <v>0</v>
      </c>
      <c r="R1540" s="1171">
        <v>0</v>
      </c>
      <c r="S1540" s="1171">
        <v>0</v>
      </c>
      <c r="T1540" s="1171">
        <v>0</v>
      </c>
      <c r="U1540" s="569"/>
      <c r="V1540" s="569">
        <f t="shared" si="782"/>
        <v>-58276.353333333333</v>
      </c>
      <c r="W1540" s="1138"/>
      <c r="X1540" s="1139"/>
      <c r="Y1540" s="591">
        <f t="shared" si="780"/>
        <v>0</v>
      </c>
      <c r="Z1540" s="899">
        <f t="shared" si="780"/>
        <v>0</v>
      </c>
      <c r="AA1540" s="899">
        <f t="shared" si="780"/>
        <v>0</v>
      </c>
      <c r="AB1540" s="1080">
        <f t="shared" si="760"/>
        <v>0</v>
      </c>
      <c r="AC1540" s="1079">
        <f t="shared" si="761"/>
        <v>0</v>
      </c>
      <c r="AD1540" s="899">
        <f t="shared" si="777"/>
        <v>0</v>
      </c>
      <c r="AE1540" s="903">
        <f t="shared" si="773"/>
        <v>0</v>
      </c>
      <c r="AF1540" s="1080">
        <f t="shared" si="774"/>
        <v>0</v>
      </c>
      <c r="AG1540" s="1081">
        <f t="shared" si="781"/>
        <v>0</v>
      </c>
      <c r="AH1540" s="1079">
        <f t="shared" si="784"/>
        <v>0</v>
      </c>
      <c r="AI1540" s="901">
        <f t="shared" si="787"/>
        <v>0</v>
      </c>
      <c r="AJ1540" s="899">
        <f t="shared" si="787"/>
        <v>0</v>
      </c>
      <c r="AK1540" s="899">
        <f t="shared" si="787"/>
        <v>0</v>
      </c>
      <c r="AL1540" s="1080">
        <f t="shared" si="762"/>
        <v>-58276.353333333333</v>
      </c>
      <c r="AM1540" s="1079">
        <f t="shared" si="763"/>
        <v>0</v>
      </c>
      <c r="AN1540" s="899">
        <f t="shared" si="753"/>
        <v>0</v>
      </c>
      <c r="AO1540" s="899">
        <f t="shared" si="754"/>
        <v>0</v>
      </c>
      <c r="AP1540" s="899">
        <f t="shared" si="771"/>
        <v>-58276.353333333333</v>
      </c>
      <c r="AQ1540" s="1081">
        <f t="shared" si="776"/>
        <v>-58276.353333333333</v>
      </c>
      <c r="AR1540" s="1079">
        <f t="shared" si="758"/>
        <v>0</v>
      </c>
      <c r="AS1540" s="153"/>
      <c r="AT1540" s="1082" t="s">
        <v>2782</v>
      </c>
      <c r="AU1540" s="523"/>
      <c r="AV1540" s="1083" t="str">
        <f t="shared" si="769"/>
        <v>CA</v>
      </c>
      <c r="AW1540" s="1083" t="str">
        <f t="shared" si="769"/>
        <v>CL</v>
      </c>
      <c r="AX1540" s="1083" t="str">
        <f t="shared" si="769"/>
        <v>AIC</v>
      </c>
      <c r="AY1540" s="1083" t="str">
        <f t="shared" si="759"/>
        <v>ERB</v>
      </c>
      <c r="AZ1540" s="1083" t="str">
        <f t="shared" si="759"/>
        <v>GRB</v>
      </c>
      <c r="BA1540" s="1083" t="str">
        <f t="shared" si="759"/>
        <v>Non-Op</v>
      </c>
      <c r="BC1540" s="623"/>
      <c r="BD1540" s="623"/>
      <c r="BF1540" s="623"/>
      <c r="BG1540" s="623"/>
      <c r="BH1540" s="623"/>
      <c r="BI1540" s="623"/>
      <c r="BJ1540" s="623"/>
      <c r="BK1540" s="623"/>
      <c r="BL1540" s="623"/>
      <c r="BN1540" s="634"/>
    </row>
    <row r="1541" spans="1:66" s="638" customFormat="1" ht="12" customHeight="1">
      <c r="A1541" s="687">
        <v>25400681</v>
      </c>
      <c r="B1541" s="648" t="s">
        <v>4693</v>
      </c>
      <c r="C1541" s="647" t="s">
        <v>3036</v>
      </c>
      <c r="D1541" s="648" t="s">
        <v>1384</v>
      </c>
      <c r="E1541" s="648"/>
      <c r="F1541" s="654">
        <v>43556</v>
      </c>
      <c r="G1541" s="648"/>
      <c r="H1541" s="1171">
        <v>0</v>
      </c>
      <c r="I1541" s="1171">
        <v>-23389.88</v>
      </c>
      <c r="J1541" s="1171">
        <v>-23389.88</v>
      </c>
      <c r="K1541" s="1171">
        <v>0</v>
      </c>
      <c r="L1541" s="1171">
        <v>0</v>
      </c>
      <c r="M1541" s="1171">
        <v>68975.03</v>
      </c>
      <c r="N1541" s="1171">
        <v>-17397.77</v>
      </c>
      <c r="O1541" s="1171">
        <v>-20858.48</v>
      </c>
      <c r="P1541" s="1171">
        <v>-20858.48</v>
      </c>
      <c r="Q1541" s="1171">
        <v>0</v>
      </c>
      <c r="R1541" s="1171">
        <v>0</v>
      </c>
      <c r="S1541" s="1171">
        <v>0</v>
      </c>
      <c r="T1541" s="1171">
        <v>0</v>
      </c>
      <c r="U1541" s="569"/>
      <c r="V1541" s="606">
        <f t="shared" si="782"/>
        <v>-3076.6216666666674</v>
      </c>
      <c r="W1541" s="1140"/>
      <c r="X1541" s="1141"/>
      <c r="Y1541" s="591">
        <f t="shared" si="780"/>
        <v>0</v>
      </c>
      <c r="Z1541" s="899">
        <f t="shared" si="780"/>
        <v>0</v>
      </c>
      <c r="AA1541" s="899">
        <f t="shared" si="780"/>
        <v>0</v>
      </c>
      <c r="AB1541" s="1080">
        <f t="shared" si="760"/>
        <v>0</v>
      </c>
      <c r="AC1541" s="1079">
        <f t="shared" si="761"/>
        <v>0</v>
      </c>
      <c r="AD1541" s="899">
        <f t="shared" si="777"/>
        <v>0</v>
      </c>
      <c r="AE1541" s="903">
        <f t="shared" si="773"/>
        <v>0</v>
      </c>
      <c r="AF1541" s="1080">
        <f t="shared" si="774"/>
        <v>0</v>
      </c>
      <c r="AG1541" s="1081">
        <f t="shared" si="781"/>
        <v>0</v>
      </c>
      <c r="AH1541" s="1079">
        <f t="shared" si="784"/>
        <v>0</v>
      </c>
      <c r="AI1541" s="901">
        <f t="shared" si="787"/>
        <v>0</v>
      </c>
      <c r="AJ1541" s="899">
        <f t="shared" si="787"/>
        <v>0</v>
      </c>
      <c r="AK1541" s="899">
        <f t="shared" si="787"/>
        <v>0</v>
      </c>
      <c r="AL1541" s="1080">
        <f t="shared" si="762"/>
        <v>-3076.6216666666674</v>
      </c>
      <c r="AM1541" s="1079">
        <f t="shared" si="763"/>
        <v>0</v>
      </c>
      <c r="AN1541" s="899">
        <f t="shared" si="753"/>
        <v>0</v>
      </c>
      <c r="AO1541" s="899">
        <f t="shared" si="754"/>
        <v>0</v>
      </c>
      <c r="AP1541" s="899">
        <f t="shared" si="771"/>
        <v>-3076.6216666666674</v>
      </c>
      <c r="AQ1541" s="1081">
        <f t="shared" ref="AQ1541" si="788">SUM(AN1541:AP1541)</f>
        <v>-3076.6216666666674</v>
      </c>
      <c r="AR1541" s="1079">
        <f t="shared" si="758"/>
        <v>0</v>
      </c>
      <c r="AS1541" s="153"/>
      <c r="AT1541" s="1082" t="s">
        <v>2782</v>
      </c>
      <c r="AU1541" s="523"/>
      <c r="AV1541" s="1083" t="str">
        <f t="shared" si="769"/>
        <v>CA</v>
      </c>
      <c r="AW1541" s="1083" t="str">
        <f t="shared" si="769"/>
        <v>CL</v>
      </c>
      <c r="AX1541" s="1083" t="str">
        <f t="shared" si="769"/>
        <v>AIC</v>
      </c>
      <c r="AY1541" s="1083" t="str">
        <f t="shared" si="759"/>
        <v>ERB</v>
      </c>
      <c r="AZ1541" s="1083" t="str">
        <f t="shared" si="759"/>
        <v>GRB</v>
      </c>
      <c r="BA1541" s="1083" t="str">
        <f t="shared" si="759"/>
        <v>Non-Op</v>
      </c>
      <c r="BC1541" s="623"/>
      <c r="BD1541" s="623"/>
      <c r="BF1541" s="623"/>
      <c r="BG1541" s="623"/>
      <c r="BH1541" s="623"/>
      <c r="BI1541" s="623"/>
      <c r="BJ1541" s="623"/>
      <c r="BK1541" s="623"/>
      <c r="BL1541" s="623"/>
      <c r="BN1541" s="634"/>
    </row>
    <row r="1542" spans="1:66" s="638" customFormat="1" ht="12" customHeight="1">
      <c r="A1542" s="687">
        <v>25400691</v>
      </c>
      <c r="B1542" s="648" t="s">
        <v>4694</v>
      </c>
      <c r="C1542" s="647" t="s">
        <v>2673</v>
      </c>
      <c r="D1542" s="648" t="s">
        <v>1384</v>
      </c>
      <c r="E1542" s="648"/>
      <c r="F1542" s="654">
        <v>43070</v>
      </c>
      <c r="G1542" s="648"/>
      <c r="H1542" s="1171">
        <v>0</v>
      </c>
      <c r="I1542" s="1171">
        <v>0</v>
      </c>
      <c r="J1542" s="1171">
        <v>0</v>
      </c>
      <c r="K1542" s="1171">
        <v>0</v>
      </c>
      <c r="L1542" s="1171">
        <v>0</v>
      </c>
      <c r="M1542" s="1171">
        <v>0</v>
      </c>
      <c r="N1542" s="1171">
        <v>0</v>
      </c>
      <c r="O1542" s="1171">
        <v>0</v>
      </c>
      <c r="P1542" s="1171">
        <v>0</v>
      </c>
      <c r="Q1542" s="1171">
        <v>0</v>
      </c>
      <c r="R1542" s="1171">
        <v>0</v>
      </c>
      <c r="S1542" s="1171">
        <v>0</v>
      </c>
      <c r="T1542" s="1171">
        <v>0</v>
      </c>
      <c r="U1542" s="569"/>
      <c r="V1542" s="569">
        <f t="shared" si="782"/>
        <v>0</v>
      </c>
      <c r="W1542" s="1138"/>
      <c r="X1542" s="1139"/>
      <c r="Y1542" s="591">
        <f t="shared" ref="Y1542:AA1562" si="789">IF($D1542=Y$5,$T1542,0)</f>
        <v>0</v>
      </c>
      <c r="Z1542" s="899">
        <f t="shared" si="789"/>
        <v>0</v>
      </c>
      <c r="AA1542" s="899">
        <f t="shared" si="789"/>
        <v>0</v>
      </c>
      <c r="AB1542" s="1080">
        <f t="shared" si="760"/>
        <v>0</v>
      </c>
      <c r="AC1542" s="1079">
        <f t="shared" si="761"/>
        <v>0</v>
      </c>
      <c r="AD1542" s="899">
        <f t="shared" si="777"/>
        <v>0</v>
      </c>
      <c r="AE1542" s="903">
        <f t="shared" si="773"/>
        <v>0</v>
      </c>
      <c r="AF1542" s="1080">
        <f t="shared" si="774"/>
        <v>0</v>
      </c>
      <c r="AG1542" s="1081">
        <f t="shared" si="781"/>
        <v>0</v>
      </c>
      <c r="AH1542" s="1079">
        <f t="shared" si="784"/>
        <v>0</v>
      </c>
      <c r="AI1542" s="901">
        <f t="shared" si="787"/>
        <v>0</v>
      </c>
      <c r="AJ1542" s="899">
        <f t="shared" si="787"/>
        <v>0</v>
      </c>
      <c r="AK1542" s="899">
        <f t="shared" si="787"/>
        <v>0</v>
      </c>
      <c r="AL1542" s="1080">
        <f t="shared" si="762"/>
        <v>0</v>
      </c>
      <c r="AM1542" s="1079">
        <f t="shared" si="763"/>
        <v>0</v>
      </c>
      <c r="AN1542" s="899">
        <f t="shared" si="753"/>
        <v>0</v>
      </c>
      <c r="AO1542" s="899">
        <f t="shared" si="754"/>
        <v>0</v>
      </c>
      <c r="AP1542" s="899">
        <f t="shared" si="771"/>
        <v>0</v>
      </c>
      <c r="AQ1542" s="1081">
        <f t="shared" si="776"/>
        <v>0</v>
      </c>
      <c r="AR1542" s="1079">
        <f t="shared" si="758"/>
        <v>0</v>
      </c>
      <c r="AS1542" s="153"/>
      <c r="AT1542" s="1082" t="s">
        <v>2779</v>
      </c>
      <c r="AU1542" s="1126"/>
      <c r="AV1542" s="1083" t="str">
        <f t="shared" si="769"/>
        <v>CA</v>
      </c>
      <c r="AW1542" s="1083" t="str">
        <f t="shared" si="769"/>
        <v>CL</v>
      </c>
      <c r="AX1542" s="1083" t="str">
        <f t="shared" si="769"/>
        <v>AIC</v>
      </c>
      <c r="AY1542" s="1083" t="str">
        <f t="shared" si="759"/>
        <v>ERB</v>
      </c>
      <c r="AZ1542" s="1083" t="str">
        <f t="shared" si="759"/>
        <v>GRB</v>
      </c>
      <c r="BA1542" s="1083" t="str">
        <f t="shared" si="759"/>
        <v>Non-Op</v>
      </c>
      <c r="BC1542" s="623"/>
      <c r="BD1542" s="623"/>
      <c r="BF1542" s="623"/>
      <c r="BG1542" s="623"/>
      <c r="BH1542" s="623"/>
      <c r="BI1542" s="623"/>
      <c r="BJ1542" s="623"/>
      <c r="BK1542" s="623"/>
      <c r="BL1542" s="623"/>
      <c r="BN1542" s="634"/>
    </row>
    <row r="1543" spans="1:66" s="638" customFormat="1" ht="12" customHeight="1">
      <c r="A1543" s="700">
        <v>25400692</v>
      </c>
      <c r="B1543" s="640" t="s">
        <v>4695</v>
      </c>
      <c r="C1543" s="639" t="s">
        <v>2674</v>
      </c>
      <c r="D1543" s="640" t="s">
        <v>1384</v>
      </c>
      <c r="E1543" s="640"/>
      <c r="F1543" s="653">
        <v>43070</v>
      </c>
      <c r="G1543" s="640"/>
      <c r="H1543" s="1170">
        <v>-1508662.71</v>
      </c>
      <c r="I1543" s="1170">
        <v>-1508662.71</v>
      </c>
      <c r="J1543" s="1170">
        <v>-1999452.7</v>
      </c>
      <c r="K1543" s="1170">
        <v>-1262516.3400000001</v>
      </c>
      <c r="L1543" s="1170">
        <v>-1262516.3400000001</v>
      </c>
      <c r="M1543" s="1170">
        <v>185830.37</v>
      </c>
      <c r="N1543" s="1170">
        <v>0</v>
      </c>
      <c r="O1543" s="1170">
        <v>0</v>
      </c>
      <c r="P1543" s="1170">
        <v>0</v>
      </c>
      <c r="Q1543" s="1170">
        <v>0</v>
      </c>
      <c r="R1543" s="1170">
        <v>0</v>
      </c>
      <c r="S1543" s="1170">
        <v>0</v>
      </c>
      <c r="T1543" s="1170">
        <v>0</v>
      </c>
      <c r="U1543" s="606"/>
      <c r="V1543" s="569">
        <f t="shared" si="782"/>
        <v>-550137.4229166666</v>
      </c>
      <c r="W1543" s="1138"/>
      <c r="X1543" s="1139"/>
      <c r="Y1543" s="591">
        <f t="shared" si="789"/>
        <v>0</v>
      </c>
      <c r="Z1543" s="899">
        <f t="shared" si="789"/>
        <v>0</v>
      </c>
      <c r="AA1543" s="899">
        <f t="shared" si="789"/>
        <v>0</v>
      </c>
      <c r="AB1543" s="1080">
        <f t="shared" si="760"/>
        <v>0</v>
      </c>
      <c r="AC1543" s="1079">
        <f t="shared" si="761"/>
        <v>0</v>
      </c>
      <c r="AD1543" s="899">
        <f t="shared" si="777"/>
        <v>0</v>
      </c>
      <c r="AE1543" s="903">
        <f t="shared" si="773"/>
        <v>0</v>
      </c>
      <c r="AF1543" s="1080">
        <f t="shared" si="774"/>
        <v>0</v>
      </c>
      <c r="AG1543" s="1081">
        <f t="shared" si="781"/>
        <v>0</v>
      </c>
      <c r="AH1543" s="1079">
        <f t="shared" si="784"/>
        <v>0</v>
      </c>
      <c r="AI1543" s="901">
        <f t="shared" si="787"/>
        <v>0</v>
      </c>
      <c r="AJ1543" s="899">
        <f t="shared" si="787"/>
        <v>0</v>
      </c>
      <c r="AK1543" s="899">
        <f t="shared" si="787"/>
        <v>0</v>
      </c>
      <c r="AL1543" s="1080">
        <f t="shared" si="762"/>
        <v>-550137.4229166666</v>
      </c>
      <c r="AM1543" s="1079">
        <f t="shared" si="763"/>
        <v>0</v>
      </c>
      <c r="AN1543" s="899">
        <f t="shared" si="753"/>
        <v>0</v>
      </c>
      <c r="AO1543" s="899">
        <f t="shared" si="754"/>
        <v>0</v>
      </c>
      <c r="AP1543" s="899">
        <f t="shared" si="771"/>
        <v>-550137.4229166666</v>
      </c>
      <c r="AQ1543" s="1081">
        <f t="shared" si="776"/>
        <v>-550137.4229166666</v>
      </c>
      <c r="AR1543" s="1079">
        <f t="shared" si="758"/>
        <v>0</v>
      </c>
      <c r="AS1543" s="153"/>
      <c r="AT1543" s="1082" t="s">
        <v>2782</v>
      </c>
      <c r="AU1543" s="523"/>
      <c r="AV1543" s="1083" t="str">
        <f t="shared" si="769"/>
        <v>CA</v>
      </c>
      <c r="AW1543" s="1083" t="str">
        <f t="shared" si="769"/>
        <v>CL</v>
      </c>
      <c r="AX1543" s="1083" t="str">
        <f t="shared" si="769"/>
        <v>AIC</v>
      </c>
      <c r="AY1543" s="1083" t="str">
        <f t="shared" si="759"/>
        <v>ERB</v>
      </c>
      <c r="AZ1543" s="1083" t="str">
        <f t="shared" si="759"/>
        <v>GRB</v>
      </c>
      <c r="BA1543" s="1083" t="str">
        <f t="shared" si="759"/>
        <v>Non-Op</v>
      </c>
      <c r="BC1543" s="623"/>
      <c r="BD1543" s="623"/>
      <c r="BF1543" s="623"/>
      <c r="BG1543" s="623"/>
      <c r="BH1543" s="623"/>
      <c r="BI1543" s="623"/>
      <c r="BJ1543" s="623"/>
      <c r="BK1543" s="623"/>
      <c r="BL1543" s="623"/>
      <c r="BN1543" s="634"/>
    </row>
    <row r="1544" spans="1:66" s="638" customFormat="1" ht="12" customHeight="1">
      <c r="A1544" s="700">
        <v>25400701</v>
      </c>
      <c r="B1544" s="640" t="s">
        <v>4696</v>
      </c>
      <c r="C1544" s="639" t="s">
        <v>3281</v>
      </c>
      <c r="D1544" s="640" t="s">
        <v>1384</v>
      </c>
      <c r="E1544" s="640"/>
      <c r="F1544" s="653">
        <v>43070</v>
      </c>
      <c r="G1544" s="640"/>
      <c r="H1544" s="1171">
        <v>-611977824.96000004</v>
      </c>
      <c r="I1544" s="1171">
        <v>-610377484.04999995</v>
      </c>
      <c r="J1544" s="1171">
        <v>-607826559.67999995</v>
      </c>
      <c r="K1544" s="1171">
        <v>-606245408.98000002</v>
      </c>
      <c r="L1544" s="1171">
        <v>-604173498.72000003</v>
      </c>
      <c r="M1544" s="1171">
        <v>-602245549.83000004</v>
      </c>
      <c r="N1544" s="1171">
        <v>-599759175.55999994</v>
      </c>
      <c r="O1544" s="1171">
        <v>-596309942.74000001</v>
      </c>
      <c r="P1544" s="1171">
        <v>-593953723.70000005</v>
      </c>
      <c r="Q1544" s="1171">
        <v>-549032028.51999998</v>
      </c>
      <c r="R1544" s="1171">
        <v>99687045.459999993</v>
      </c>
      <c r="S1544" s="1171">
        <v>99369848.159999996</v>
      </c>
      <c r="T1544" s="1171">
        <v>98958152.370000005</v>
      </c>
      <c r="U1544" s="606"/>
      <c r="V1544" s="569">
        <f t="shared" si="782"/>
        <v>-452281359.53791672</v>
      </c>
      <c r="W1544" s="1138"/>
      <c r="X1544" s="1139"/>
      <c r="Y1544" s="591">
        <f t="shared" si="789"/>
        <v>0</v>
      </c>
      <c r="Z1544" s="899">
        <f t="shared" si="789"/>
        <v>0</v>
      </c>
      <c r="AA1544" s="899">
        <f t="shared" si="789"/>
        <v>0</v>
      </c>
      <c r="AB1544" s="1080">
        <f t="shared" si="760"/>
        <v>98958152.370000005</v>
      </c>
      <c r="AC1544" s="1079">
        <f t="shared" si="761"/>
        <v>0</v>
      </c>
      <c r="AD1544" s="899">
        <f t="shared" si="777"/>
        <v>0</v>
      </c>
      <c r="AE1544" s="903">
        <f t="shared" si="773"/>
        <v>0</v>
      </c>
      <c r="AF1544" s="1080">
        <f t="shared" si="774"/>
        <v>98958152.370000005</v>
      </c>
      <c r="AG1544" s="1081">
        <f t="shared" si="781"/>
        <v>98958152.370000005</v>
      </c>
      <c r="AH1544" s="1079">
        <f t="shared" si="784"/>
        <v>0</v>
      </c>
      <c r="AI1544" s="901">
        <f t="shared" si="787"/>
        <v>0</v>
      </c>
      <c r="AJ1544" s="899">
        <f t="shared" si="787"/>
        <v>0</v>
      </c>
      <c r="AK1544" s="899">
        <f t="shared" si="787"/>
        <v>0</v>
      </c>
      <c r="AL1544" s="1080">
        <f t="shared" si="762"/>
        <v>-452281359.53791672</v>
      </c>
      <c r="AM1544" s="1079">
        <f t="shared" si="763"/>
        <v>0</v>
      </c>
      <c r="AN1544" s="899">
        <f t="shared" si="753"/>
        <v>0</v>
      </c>
      <c r="AO1544" s="899">
        <f t="shared" si="754"/>
        <v>0</v>
      </c>
      <c r="AP1544" s="899">
        <f t="shared" si="771"/>
        <v>-452281359.53791672</v>
      </c>
      <c r="AQ1544" s="1081">
        <f t="shared" si="776"/>
        <v>-452281359.53791672</v>
      </c>
      <c r="AR1544" s="1079">
        <f t="shared" si="758"/>
        <v>0</v>
      </c>
      <c r="AS1544" s="153"/>
      <c r="AT1544" s="1082" t="s">
        <v>2782</v>
      </c>
      <c r="AU1544" s="523"/>
      <c r="AV1544" s="1083" t="str">
        <f t="shared" si="769"/>
        <v>CA</v>
      </c>
      <c r="AW1544" s="1083" t="str">
        <f t="shared" si="769"/>
        <v>CL</v>
      </c>
      <c r="AX1544" s="1083" t="str">
        <f t="shared" si="769"/>
        <v>AIC</v>
      </c>
      <c r="AY1544" s="1083" t="str">
        <f t="shared" si="759"/>
        <v>ERB</v>
      </c>
      <c r="AZ1544" s="1083" t="str">
        <f t="shared" si="759"/>
        <v>GRB</v>
      </c>
      <c r="BA1544" s="1083" t="str">
        <f t="shared" si="759"/>
        <v>Non-Op</v>
      </c>
      <c r="BC1544" s="623"/>
      <c r="BD1544" s="623"/>
      <c r="BF1544" s="623"/>
      <c r="BG1544" s="623"/>
      <c r="BH1544" s="623"/>
      <c r="BI1544" s="623"/>
      <c r="BJ1544" s="623"/>
      <c r="BK1544" s="623"/>
      <c r="BL1544" s="623"/>
      <c r="BN1544" s="634"/>
    </row>
    <row r="1545" spans="1:66" s="638" customFormat="1" ht="12" customHeight="1">
      <c r="A1545" s="687">
        <v>25400702</v>
      </c>
      <c r="B1545" s="648" t="s">
        <v>4697</v>
      </c>
      <c r="C1545" s="647" t="s">
        <v>2675</v>
      </c>
      <c r="D1545" s="648" t="s">
        <v>1384</v>
      </c>
      <c r="E1545" s="648"/>
      <c r="F1545" s="654">
        <v>43313</v>
      </c>
      <c r="G1545" s="648"/>
      <c r="H1545" s="1171">
        <v>-1157658.25</v>
      </c>
      <c r="I1545" s="1171">
        <v>-1157658.25</v>
      </c>
      <c r="J1545" s="1171">
        <v>-1540611.03</v>
      </c>
      <c r="K1545" s="1171">
        <v>-1278853.6599999999</v>
      </c>
      <c r="L1545" s="1171">
        <v>-1278853.6599999999</v>
      </c>
      <c r="M1545" s="1171">
        <v>-265531.90999999997</v>
      </c>
      <c r="N1545" s="1171">
        <v>-952165.59</v>
      </c>
      <c r="O1545" s="1171">
        <v>-1251882.1299999999</v>
      </c>
      <c r="P1545" s="1171">
        <v>-1473643.46</v>
      </c>
      <c r="Q1545" s="1171">
        <v>-1633569.21</v>
      </c>
      <c r="R1545" s="1171">
        <v>-1789492.95</v>
      </c>
      <c r="S1545" s="1171">
        <v>-1821759.34</v>
      </c>
      <c r="T1545" s="1171">
        <v>-1559519.25</v>
      </c>
      <c r="U1545" s="569"/>
      <c r="V1545" s="606">
        <f t="shared" si="782"/>
        <v>-1316884.1616666669</v>
      </c>
      <c r="W1545" s="1140"/>
      <c r="X1545" s="1141"/>
      <c r="Y1545" s="591">
        <f t="shared" si="789"/>
        <v>0</v>
      </c>
      <c r="Z1545" s="899">
        <f t="shared" si="789"/>
        <v>0</v>
      </c>
      <c r="AA1545" s="899">
        <f t="shared" si="789"/>
        <v>0</v>
      </c>
      <c r="AB1545" s="1080">
        <f t="shared" si="760"/>
        <v>-1559519.25</v>
      </c>
      <c r="AC1545" s="1079">
        <f t="shared" si="761"/>
        <v>0</v>
      </c>
      <c r="AD1545" s="899">
        <f t="shared" si="777"/>
        <v>0</v>
      </c>
      <c r="AE1545" s="903">
        <f t="shared" si="773"/>
        <v>0</v>
      </c>
      <c r="AF1545" s="1080">
        <f t="shared" si="774"/>
        <v>-1559519.25</v>
      </c>
      <c r="AG1545" s="1081">
        <f t="shared" si="781"/>
        <v>-1559519.25</v>
      </c>
      <c r="AH1545" s="1079">
        <f t="shared" si="784"/>
        <v>0</v>
      </c>
      <c r="AI1545" s="901">
        <f t="shared" si="787"/>
        <v>0</v>
      </c>
      <c r="AJ1545" s="899">
        <f t="shared" si="787"/>
        <v>0</v>
      </c>
      <c r="AK1545" s="899">
        <f t="shared" si="787"/>
        <v>0</v>
      </c>
      <c r="AL1545" s="1080">
        <f t="shared" si="762"/>
        <v>-1316884.1616666669</v>
      </c>
      <c r="AM1545" s="1079">
        <f t="shared" si="763"/>
        <v>0</v>
      </c>
      <c r="AN1545" s="899">
        <f t="shared" si="753"/>
        <v>0</v>
      </c>
      <c r="AO1545" s="899">
        <f t="shared" si="754"/>
        <v>0</v>
      </c>
      <c r="AP1545" s="899">
        <f t="shared" si="771"/>
        <v>-1316884.1616666669</v>
      </c>
      <c r="AQ1545" s="1081">
        <f t="shared" ref="AQ1545" si="790">SUM(AN1545:AP1545)</f>
        <v>-1316884.1616666669</v>
      </c>
      <c r="AR1545" s="1079">
        <f t="shared" si="758"/>
        <v>0</v>
      </c>
      <c r="AS1545" s="153"/>
      <c r="AT1545" s="1082" t="s">
        <v>2782</v>
      </c>
      <c r="AU1545" s="523"/>
      <c r="AV1545" s="1083" t="str">
        <f t="shared" si="769"/>
        <v>CA</v>
      </c>
      <c r="AW1545" s="1083" t="str">
        <f t="shared" si="769"/>
        <v>CL</v>
      </c>
      <c r="AX1545" s="1083" t="str">
        <f t="shared" si="769"/>
        <v>AIC</v>
      </c>
      <c r="AY1545" s="1083" t="str">
        <f t="shared" si="759"/>
        <v>ERB</v>
      </c>
      <c r="AZ1545" s="1083" t="str">
        <f t="shared" si="759"/>
        <v>GRB</v>
      </c>
      <c r="BA1545" s="1083" t="str">
        <f t="shared" si="759"/>
        <v>Non-Op</v>
      </c>
      <c r="BC1545" s="623"/>
      <c r="BD1545" s="623"/>
      <c r="BF1545" s="623"/>
      <c r="BG1545" s="623"/>
      <c r="BH1545" s="623"/>
      <c r="BI1545" s="623"/>
      <c r="BJ1545" s="623"/>
      <c r="BK1545" s="623"/>
      <c r="BL1545" s="623"/>
      <c r="BN1545" s="634"/>
    </row>
    <row r="1546" spans="1:66" s="638" customFormat="1" ht="12" customHeight="1">
      <c r="A1546" s="687">
        <v>25400711</v>
      </c>
      <c r="B1546" s="648" t="s">
        <v>4698</v>
      </c>
      <c r="C1546" s="647" t="s">
        <v>2676</v>
      </c>
      <c r="D1546" s="648" t="s">
        <v>1384</v>
      </c>
      <c r="E1546" s="648"/>
      <c r="F1546" s="654">
        <v>43070</v>
      </c>
      <c r="G1546" s="648"/>
      <c r="H1546" s="1171">
        <v>0</v>
      </c>
      <c r="I1546" s="1171">
        <v>0</v>
      </c>
      <c r="J1546" s="1171">
        <v>0</v>
      </c>
      <c r="K1546" s="1171">
        <v>0</v>
      </c>
      <c r="L1546" s="1171">
        <v>0</v>
      </c>
      <c r="M1546" s="1171">
        <v>0</v>
      </c>
      <c r="N1546" s="1171">
        <v>0</v>
      </c>
      <c r="O1546" s="1171">
        <v>0</v>
      </c>
      <c r="P1546" s="1171">
        <v>0</v>
      </c>
      <c r="Q1546" s="1171">
        <v>0</v>
      </c>
      <c r="R1546" s="1171">
        <v>0</v>
      </c>
      <c r="S1546" s="1171">
        <v>0</v>
      </c>
      <c r="T1546" s="1171">
        <v>0</v>
      </c>
      <c r="U1546" s="569"/>
      <c r="V1546" s="569">
        <f t="shared" si="782"/>
        <v>0</v>
      </c>
      <c r="W1546" s="1138"/>
      <c r="X1546" s="1139"/>
      <c r="Y1546" s="591">
        <f t="shared" si="789"/>
        <v>0</v>
      </c>
      <c r="Z1546" s="899">
        <f t="shared" si="789"/>
        <v>0</v>
      </c>
      <c r="AA1546" s="899">
        <f t="shared" si="789"/>
        <v>0</v>
      </c>
      <c r="AB1546" s="1080">
        <f t="shared" si="760"/>
        <v>0</v>
      </c>
      <c r="AC1546" s="1079">
        <f t="shared" si="761"/>
        <v>0</v>
      </c>
      <c r="AD1546" s="899">
        <f t="shared" si="777"/>
        <v>0</v>
      </c>
      <c r="AE1546" s="903">
        <f t="shared" si="773"/>
        <v>0</v>
      </c>
      <c r="AF1546" s="1080">
        <f t="shared" si="774"/>
        <v>0</v>
      </c>
      <c r="AG1546" s="1081">
        <f t="shared" si="781"/>
        <v>0</v>
      </c>
      <c r="AH1546" s="1079">
        <f t="shared" si="784"/>
        <v>0</v>
      </c>
      <c r="AI1546" s="901">
        <f t="shared" si="787"/>
        <v>0</v>
      </c>
      <c r="AJ1546" s="899">
        <f t="shared" si="787"/>
        <v>0</v>
      </c>
      <c r="AK1546" s="899">
        <f t="shared" si="787"/>
        <v>0</v>
      </c>
      <c r="AL1546" s="1080">
        <f t="shared" si="762"/>
        <v>0</v>
      </c>
      <c r="AM1546" s="1079">
        <f t="shared" si="763"/>
        <v>0</v>
      </c>
      <c r="AN1546" s="899">
        <f t="shared" si="753"/>
        <v>0</v>
      </c>
      <c r="AO1546" s="899">
        <f t="shared" si="754"/>
        <v>0</v>
      </c>
      <c r="AP1546" s="899">
        <f t="shared" si="771"/>
        <v>0</v>
      </c>
      <c r="AQ1546" s="1081">
        <f t="shared" si="776"/>
        <v>0</v>
      </c>
      <c r="AR1546" s="1079">
        <f t="shared" si="758"/>
        <v>0</v>
      </c>
      <c r="AS1546" s="153"/>
      <c r="AT1546" s="1082" t="s">
        <v>2782</v>
      </c>
      <c r="AU1546" s="523"/>
      <c r="AV1546" s="1083" t="str">
        <f t="shared" si="769"/>
        <v>CA</v>
      </c>
      <c r="AW1546" s="1083" t="str">
        <f t="shared" si="769"/>
        <v>CL</v>
      </c>
      <c r="AX1546" s="1083" t="str">
        <f t="shared" si="769"/>
        <v>AIC</v>
      </c>
      <c r="AY1546" s="1083" t="str">
        <f t="shared" si="759"/>
        <v>ERB</v>
      </c>
      <c r="AZ1546" s="1083" t="str">
        <f t="shared" si="759"/>
        <v>GRB</v>
      </c>
      <c r="BA1546" s="1083" t="str">
        <f t="shared" si="759"/>
        <v>Non-Op</v>
      </c>
      <c r="BC1546" s="623"/>
      <c r="BD1546" s="623"/>
      <c r="BF1546" s="623"/>
      <c r="BG1546" s="623"/>
      <c r="BH1546" s="623"/>
      <c r="BI1546" s="623"/>
      <c r="BJ1546" s="623"/>
      <c r="BK1546" s="623"/>
      <c r="BL1546" s="623"/>
      <c r="BN1546" s="634"/>
    </row>
    <row r="1547" spans="1:66" s="638" customFormat="1" ht="12" customHeight="1">
      <c r="A1547" s="700">
        <v>25400721</v>
      </c>
      <c r="B1547" s="640" t="s">
        <v>4699</v>
      </c>
      <c r="C1547" s="639" t="s">
        <v>2677</v>
      </c>
      <c r="D1547" s="640" t="s">
        <v>1384</v>
      </c>
      <c r="E1547" s="640"/>
      <c r="F1547" s="653">
        <v>43070</v>
      </c>
      <c r="G1547" s="640"/>
      <c r="H1547" s="1171">
        <v>0</v>
      </c>
      <c r="I1547" s="1171">
        <v>0</v>
      </c>
      <c r="J1547" s="1171">
        <v>0</v>
      </c>
      <c r="K1547" s="1171">
        <v>0</v>
      </c>
      <c r="L1547" s="1171">
        <v>0</v>
      </c>
      <c r="M1547" s="1171">
        <v>0</v>
      </c>
      <c r="N1547" s="1171">
        <v>0</v>
      </c>
      <c r="O1547" s="1171">
        <v>0</v>
      </c>
      <c r="P1547" s="1171">
        <v>0</v>
      </c>
      <c r="Q1547" s="1171">
        <v>0</v>
      </c>
      <c r="R1547" s="1171">
        <v>0</v>
      </c>
      <c r="S1547" s="1171">
        <v>0</v>
      </c>
      <c r="T1547" s="1171">
        <v>0</v>
      </c>
      <c r="U1547" s="606"/>
      <c r="V1547" s="569">
        <f t="shared" si="782"/>
        <v>0</v>
      </c>
      <c r="W1547" s="1138"/>
      <c r="X1547" s="1139"/>
      <c r="Y1547" s="591">
        <f t="shared" si="789"/>
        <v>0</v>
      </c>
      <c r="Z1547" s="899">
        <f t="shared" si="789"/>
        <v>0</v>
      </c>
      <c r="AA1547" s="899">
        <f t="shared" si="789"/>
        <v>0</v>
      </c>
      <c r="AB1547" s="1080">
        <f t="shared" si="760"/>
        <v>0</v>
      </c>
      <c r="AC1547" s="1079">
        <f t="shared" si="761"/>
        <v>0</v>
      </c>
      <c r="AD1547" s="899">
        <f t="shared" si="777"/>
        <v>0</v>
      </c>
      <c r="AE1547" s="903">
        <f t="shared" si="773"/>
        <v>0</v>
      </c>
      <c r="AF1547" s="1080">
        <f t="shared" si="774"/>
        <v>0</v>
      </c>
      <c r="AG1547" s="1081">
        <f t="shared" si="781"/>
        <v>0</v>
      </c>
      <c r="AH1547" s="1079">
        <f t="shared" si="784"/>
        <v>0</v>
      </c>
      <c r="AI1547" s="901">
        <f t="shared" si="787"/>
        <v>0</v>
      </c>
      <c r="AJ1547" s="899">
        <f t="shared" si="787"/>
        <v>0</v>
      </c>
      <c r="AK1547" s="899">
        <f t="shared" si="787"/>
        <v>0</v>
      </c>
      <c r="AL1547" s="1080">
        <f t="shared" si="762"/>
        <v>0</v>
      </c>
      <c r="AM1547" s="1079">
        <f t="shared" si="763"/>
        <v>0</v>
      </c>
      <c r="AN1547" s="899">
        <f t="shared" si="753"/>
        <v>0</v>
      </c>
      <c r="AO1547" s="899">
        <f t="shared" si="754"/>
        <v>0</v>
      </c>
      <c r="AP1547" s="899">
        <f t="shared" si="771"/>
        <v>0</v>
      </c>
      <c r="AQ1547" s="1081">
        <f t="shared" si="776"/>
        <v>0</v>
      </c>
      <c r="AR1547" s="1079">
        <f t="shared" si="758"/>
        <v>0</v>
      </c>
      <c r="AS1547" s="153"/>
      <c r="AT1547" s="1082" t="s">
        <v>2782</v>
      </c>
      <c r="AU1547" s="523"/>
      <c r="AV1547" s="1083" t="str">
        <f t="shared" si="769"/>
        <v>CA</v>
      </c>
      <c r="AW1547" s="1083" t="str">
        <f t="shared" si="769"/>
        <v>CL</v>
      </c>
      <c r="AX1547" s="1083" t="str">
        <f t="shared" si="769"/>
        <v>AIC</v>
      </c>
      <c r="AY1547" s="1083" t="str">
        <f t="shared" si="759"/>
        <v>ERB</v>
      </c>
      <c r="AZ1547" s="1083" t="str">
        <f t="shared" si="759"/>
        <v>GRB</v>
      </c>
      <c r="BA1547" s="1083" t="str">
        <f t="shared" si="759"/>
        <v>Non-Op</v>
      </c>
      <c r="BC1547" s="623"/>
      <c r="BD1547" s="623"/>
      <c r="BF1547" s="623"/>
      <c r="BG1547" s="623"/>
      <c r="BH1547" s="623"/>
      <c r="BI1547" s="623"/>
      <c r="BJ1547" s="623"/>
      <c r="BK1547" s="623"/>
      <c r="BL1547" s="623"/>
      <c r="BN1547" s="634"/>
    </row>
    <row r="1548" spans="1:66" s="638" customFormat="1" ht="12" customHeight="1">
      <c r="A1548" s="687">
        <v>25400741</v>
      </c>
      <c r="B1548" s="648" t="s">
        <v>4700</v>
      </c>
      <c r="C1548" s="920" t="s">
        <v>2678</v>
      </c>
      <c r="D1548" s="648" t="s">
        <v>1384</v>
      </c>
      <c r="E1548" s="648"/>
      <c r="F1548" s="668">
        <v>43070</v>
      </c>
      <c r="G1548" s="648"/>
      <c r="H1548" s="1171">
        <v>-132089.53</v>
      </c>
      <c r="I1548" s="1171">
        <v>-132089.53</v>
      </c>
      <c r="J1548" s="1171">
        <v>-131696.37</v>
      </c>
      <c r="K1548" s="1171">
        <v>-105799.77</v>
      </c>
      <c r="L1548" s="1171">
        <v>-105799.77</v>
      </c>
      <c r="M1548" s="1171">
        <v>25896.6</v>
      </c>
      <c r="N1548" s="1171">
        <v>0</v>
      </c>
      <c r="O1548" s="1171">
        <v>0</v>
      </c>
      <c r="P1548" s="1171">
        <v>-1761.83</v>
      </c>
      <c r="Q1548" s="1171">
        <v>0</v>
      </c>
      <c r="R1548" s="1171">
        <v>-5925.75</v>
      </c>
      <c r="S1548" s="1171">
        <v>-15194.92</v>
      </c>
      <c r="T1548" s="1171">
        <v>0</v>
      </c>
      <c r="U1548" s="569"/>
      <c r="V1548" s="569">
        <f t="shared" si="782"/>
        <v>-44868.008750000008</v>
      </c>
      <c r="W1548" s="1138"/>
      <c r="X1548" s="1139"/>
      <c r="Y1548" s="591">
        <f t="shared" si="789"/>
        <v>0</v>
      </c>
      <c r="Z1548" s="899">
        <f t="shared" si="789"/>
        <v>0</v>
      </c>
      <c r="AA1548" s="899">
        <f t="shared" si="789"/>
        <v>0</v>
      </c>
      <c r="AB1548" s="1080">
        <f t="shared" si="760"/>
        <v>0</v>
      </c>
      <c r="AC1548" s="1079">
        <f t="shared" si="761"/>
        <v>0</v>
      </c>
      <c r="AD1548" s="899">
        <f t="shared" si="777"/>
        <v>0</v>
      </c>
      <c r="AE1548" s="903">
        <f t="shared" si="773"/>
        <v>0</v>
      </c>
      <c r="AF1548" s="1080">
        <f t="shared" si="774"/>
        <v>0</v>
      </c>
      <c r="AG1548" s="1081">
        <f t="shared" si="781"/>
        <v>0</v>
      </c>
      <c r="AH1548" s="1079">
        <f t="shared" si="784"/>
        <v>0</v>
      </c>
      <c r="AI1548" s="901">
        <f t="shared" si="787"/>
        <v>0</v>
      </c>
      <c r="AJ1548" s="899">
        <f t="shared" si="787"/>
        <v>0</v>
      </c>
      <c r="AK1548" s="899">
        <f t="shared" si="787"/>
        <v>0</v>
      </c>
      <c r="AL1548" s="1080">
        <f t="shared" si="762"/>
        <v>-44868.008750000008</v>
      </c>
      <c r="AM1548" s="1079">
        <f t="shared" si="763"/>
        <v>0</v>
      </c>
      <c r="AN1548" s="899">
        <f t="shared" si="753"/>
        <v>0</v>
      </c>
      <c r="AO1548" s="899">
        <f t="shared" si="754"/>
        <v>0</v>
      </c>
      <c r="AP1548" s="899">
        <f t="shared" si="771"/>
        <v>-44868.008750000008</v>
      </c>
      <c r="AQ1548" s="1081">
        <f t="shared" si="776"/>
        <v>-44868.008750000008</v>
      </c>
      <c r="AR1548" s="1079">
        <f t="shared" si="758"/>
        <v>0</v>
      </c>
      <c r="AS1548" s="153"/>
      <c r="AT1548" s="1082" t="s">
        <v>2782</v>
      </c>
      <c r="AU1548" s="523"/>
      <c r="AV1548" s="1083" t="str">
        <f t="shared" si="769"/>
        <v>CA</v>
      </c>
      <c r="AW1548" s="1083" t="str">
        <f t="shared" si="769"/>
        <v>CL</v>
      </c>
      <c r="AX1548" s="1083" t="str">
        <f t="shared" si="769"/>
        <v>AIC</v>
      </c>
      <c r="AY1548" s="1083" t="str">
        <f t="shared" si="759"/>
        <v>ERB</v>
      </c>
      <c r="AZ1548" s="1083" t="str">
        <f t="shared" si="759"/>
        <v>GRB</v>
      </c>
      <c r="BA1548" s="1083" t="str">
        <f t="shared" si="759"/>
        <v>Non-Op</v>
      </c>
      <c r="BC1548" s="623"/>
      <c r="BD1548" s="623"/>
      <c r="BF1548" s="623"/>
      <c r="BG1548" s="623"/>
      <c r="BH1548" s="623"/>
      <c r="BI1548" s="623"/>
      <c r="BJ1548" s="623"/>
      <c r="BK1548" s="623"/>
      <c r="BL1548" s="623"/>
      <c r="BN1548" s="634"/>
    </row>
    <row r="1549" spans="1:66" s="638" customFormat="1" ht="12" customHeight="1">
      <c r="A1549" s="687">
        <v>25400751</v>
      </c>
      <c r="B1549" s="648" t="s">
        <v>4701</v>
      </c>
      <c r="C1549" s="920" t="s">
        <v>2679</v>
      </c>
      <c r="D1549" s="648" t="s">
        <v>1384</v>
      </c>
      <c r="E1549" s="648"/>
      <c r="F1549" s="668">
        <v>43070</v>
      </c>
      <c r="G1549" s="648"/>
      <c r="H1549" s="1171">
        <v>-194771.87</v>
      </c>
      <c r="I1549" s="1171">
        <v>-205743.34</v>
      </c>
      <c r="J1549" s="1171">
        <v>-213679.21</v>
      </c>
      <c r="K1549" s="1171">
        <v>-219253.07</v>
      </c>
      <c r="L1549" s="1171">
        <v>-219253.07</v>
      </c>
      <c r="M1549" s="1171">
        <v>-24807.58</v>
      </c>
      <c r="N1549" s="1171">
        <v>-6816.23</v>
      </c>
      <c r="O1549" s="1171">
        <v>-6816.23</v>
      </c>
      <c r="P1549" s="1171">
        <v>-6816.23</v>
      </c>
      <c r="Q1549" s="1171">
        <v>0</v>
      </c>
      <c r="R1549" s="1171">
        <v>0</v>
      </c>
      <c r="S1549" s="1171">
        <v>0</v>
      </c>
      <c r="T1549" s="1171">
        <v>0</v>
      </c>
      <c r="U1549" s="569"/>
      <c r="V1549" s="569">
        <f t="shared" si="782"/>
        <v>-83380.907916666649</v>
      </c>
      <c r="W1549" s="1138"/>
      <c r="X1549" s="1139"/>
      <c r="Y1549" s="591">
        <f t="shared" si="789"/>
        <v>0</v>
      </c>
      <c r="Z1549" s="899">
        <f t="shared" si="789"/>
        <v>0</v>
      </c>
      <c r="AA1549" s="899">
        <f t="shared" si="789"/>
        <v>0</v>
      </c>
      <c r="AB1549" s="1080">
        <f t="shared" si="760"/>
        <v>0</v>
      </c>
      <c r="AC1549" s="1079">
        <f t="shared" si="761"/>
        <v>0</v>
      </c>
      <c r="AD1549" s="899">
        <f t="shared" si="777"/>
        <v>0</v>
      </c>
      <c r="AE1549" s="903">
        <f t="shared" si="773"/>
        <v>0</v>
      </c>
      <c r="AF1549" s="1080">
        <f t="shared" si="774"/>
        <v>0</v>
      </c>
      <c r="AG1549" s="1081">
        <f t="shared" si="781"/>
        <v>0</v>
      </c>
      <c r="AH1549" s="1079">
        <f t="shared" si="784"/>
        <v>0</v>
      </c>
      <c r="AI1549" s="901">
        <f t="shared" si="787"/>
        <v>0</v>
      </c>
      <c r="AJ1549" s="899">
        <f t="shared" si="787"/>
        <v>0</v>
      </c>
      <c r="AK1549" s="899">
        <f t="shared" si="787"/>
        <v>0</v>
      </c>
      <c r="AL1549" s="1080">
        <f t="shared" si="762"/>
        <v>-83380.907916666649</v>
      </c>
      <c r="AM1549" s="1079">
        <f t="shared" si="763"/>
        <v>0</v>
      </c>
      <c r="AN1549" s="899">
        <f t="shared" si="753"/>
        <v>0</v>
      </c>
      <c r="AO1549" s="899">
        <f t="shared" si="754"/>
        <v>0</v>
      </c>
      <c r="AP1549" s="899">
        <f t="shared" si="771"/>
        <v>-83380.907916666649</v>
      </c>
      <c r="AQ1549" s="1081">
        <f t="shared" si="776"/>
        <v>-83380.907916666649</v>
      </c>
      <c r="AR1549" s="1079">
        <f t="shared" si="758"/>
        <v>0</v>
      </c>
      <c r="AS1549" s="153"/>
      <c r="AT1549" s="1082" t="s">
        <v>2782</v>
      </c>
      <c r="AU1549" s="523"/>
      <c r="AV1549" s="1083" t="str">
        <f t="shared" si="769"/>
        <v>CA</v>
      </c>
      <c r="AW1549" s="1083" t="str">
        <f t="shared" si="769"/>
        <v>CL</v>
      </c>
      <c r="AX1549" s="1083" t="str">
        <f t="shared" si="769"/>
        <v>AIC</v>
      </c>
      <c r="AY1549" s="1083" t="str">
        <f t="shared" si="759"/>
        <v>ERB</v>
      </c>
      <c r="AZ1549" s="1083" t="str">
        <f t="shared" si="759"/>
        <v>GRB</v>
      </c>
      <c r="BA1549" s="1083" t="str">
        <f t="shared" si="759"/>
        <v>Non-Op</v>
      </c>
      <c r="BC1549" s="623"/>
      <c r="BD1549" s="623"/>
      <c r="BF1549" s="623"/>
      <c r="BG1549" s="623"/>
      <c r="BH1549" s="623"/>
      <c r="BI1549" s="623"/>
      <c r="BJ1549" s="623"/>
      <c r="BK1549" s="623"/>
      <c r="BL1549" s="623"/>
      <c r="BN1549" s="634"/>
    </row>
    <row r="1550" spans="1:66" s="638" customFormat="1" ht="12" customHeight="1">
      <c r="A1550" s="979">
        <v>25400761</v>
      </c>
      <c r="B1550" s="656" t="s">
        <v>4702</v>
      </c>
      <c r="C1550" s="958" t="s">
        <v>2680</v>
      </c>
      <c r="D1550" s="640" t="s">
        <v>1384</v>
      </c>
      <c r="E1550" s="640"/>
      <c r="F1550" s="653">
        <v>43070</v>
      </c>
      <c r="G1550" s="640"/>
      <c r="H1550" s="1170">
        <v>0</v>
      </c>
      <c r="I1550" s="1170">
        <v>0</v>
      </c>
      <c r="J1550" s="1170">
        <v>0</v>
      </c>
      <c r="K1550" s="1170">
        <v>0</v>
      </c>
      <c r="L1550" s="1170">
        <v>0</v>
      </c>
      <c r="M1550" s="1170">
        <v>0</v>
      </c>
      <c r="N1550" s="1170">
        <v>0</v>
      </c>
      <c r="O1550" s="1170">
        <v>0</v>
      </c>
      <c r="P1550" s="1170">
        <v>0</v>
      </c>
      <c r="Q1550" s="1170">
        <v>0</v>
      </c>
      <c r="R1550" s="1170">
        <v>0</v>
      </c>
      <c r="S1550" s="1170">
        <v>0</v>
      </c>
      <c r="T1550" s="1170">
        <v>0</v>
      </c>
      <c r="U1550" s="607"/>
      <c r="V1550" s="569">
        <f t="shared" si="782"/>
        <v>0</v>
      </c>
      <c r="W1550" s="1138"/>
      <c r="X1550" s="1139"/>
      <c r="Y1550" s="591">
        <f t="shared" si="789"/>
        <v>0</v>
      </c>
      <c r="Z1550" s="899">
        <f t="shared" si="789"/>
        <v>0</v>
      </c>
      <c r="AA1550" s="899">
        <f t="shared" si="789"/>
        <v>0</v>
      </c>
      <c r="AB1550" s="1080">
        <f t="shared" si="760"/>
        <v>0</v>
      </c>
      <c r="AC1550" s="1079">
        <f t="shared" si="761"/>
        <v>0</v>
      </c>
      <c r="AD1550" s="899">
        <f t="shared" si="777"/>
        <v>0</v>
      </c>
      <c r="AE1550" s="903">
        <f t="shared" si="773"/>
        <v>0</v>
      </c>
      <c r="AF1550" s="1080">
        <f t="shared" si="774"/>
        <v>0</v>
      </c>
      <c r="AG1550" s="1081">
        <f t="shared" si="781"/>
        <v>0</v>
      </c>
      <c r="AH1550" s="1079">
        <f t="shared" si="784"/>
        <v>0</v>
      </c>
      <c r="AI1550" s="901">
        <f t="shared" si="787"/>
        <v>0</v>
      </c>
      <c r="AJ1550" s="899">
        <f t="shared" si="787"/>
        <v>0</v>
      </c>
      <c r="AK1550" s="899">
        <f t="shared" si="787"/>
        <v>0</v>
      </c>
      <c r="AL1550" s="1080">
        <f t="shared" si="762"/>
        <v>0</v>
      </c>
      <c r="AM1550" s="1079">
        <f t="shared" si="763"/>
        <v>0</v>
      </c>
      <c r="AN1550" s="899">
        <f t="shared" si="753"/>
        <v>0</v>
      </c>
      <c r="AO1550" s="899">
        <f t="shared" si="754"/>
        <v>0</v>
      </c>
      <c r="AP1550" s="899">
        <f t="shared" si="771"/>
        <v>0</v>
      </c>
      <c r="AQ1550" s="1081">
        <f t="shared" si="776"/>
        <v>0</v>
      </c>
      <c r="AR1550" s="1079">
        <f t="shared" si="758"/>
        <v>0</v>
      </c>
      <c r="AS1550" s="153"/>
      <c r="AT1550" s="1082" t="s">
        <v>2782</v>
      </c>
      <c r="AU1550" s="523"/>
      <c r="AV1550" s="1083" t="str">
        <f t="shared" si="769"/>
        <v>CA</v>
      </c>
      <c r="AW1550" s="1083" t="str">
        <f t="shared" si="769"/>
        <v>CL</v>
      </c>
      <c r="AX1550" s="1083" t="str">
        <f t="shared" si="769"/>
        <v>AIC</v>
      </c>
      <c r="AY1550" s="1083" t="str">
        <f t="shared" si="759"/>
        <v>ERB</v>
      </c>
      <c r="AZ1550" s="1083" t="str">
        <f t="shared" si="759"/>
        <v>GRB</v>
      </c>
      <c r="BA1550" s="1083" t="str">
        <f t="shared" si="759"/>
        <v>Non-Op</v>
      </c>
      <c r="BC1550" s="623"/>
      <c r="BD1550" s="623"/>
      <c r="BF1550" s="623"/>
      <c r="BG1550" s="623"/>
      <c r="BH1550" s="623"/>
      <c r="BI1550" s="623"/>
      <c r="BJ1550" s="623"/>
      <c r="BK1550" s="623"/>
      <c r="BL1550" s="623"/>
      <c r="BN1550" s="634"/>
    </row>
    <row r="1551" spans="1:66" s="638" customFormat="1" ht="12" customHeight="1">
      <c r="A1551" s="687">
        <v>25400771</v>
      </c>
      <c r="B1551" s="648" t="s">
        <v>4703</v>
      </c>
      <c r="C1551" s="920" t="s">
        <v>2681</v>
      </c>
      <c r="D1551" s="648" t="s">
        <v>1384</v>
      </c>
      <c r="E1551" s="648"/>
      <c r="F1551" s="668">
        <v>43070</v>
      </c>
      <c r="G1551" s="648"/>
      <c r="H1551" s="1170">
        <v>0</v>
      </c>
      <c r="I1551" s="1170">
        <v>0</v>
      </c>
      <c r="J1551" s="1170">
        <v>0</v>
      </c>
      <c r="K1551" s="1170">
        <v>0</v>
      </c>
      <c r="L1551" s="1170">
        <v>0</v>
      </c>
      <c r="M1551" s="1170">
        <v>0</v>
      </c>
      <c r="N1551" s="1170">
        <v>0</v>
      </c>
      <c r="O1551" s="1170">
        <v>0</v>
      </c>
      <c r="P1551" s="1170">
        <v>0</v>
      </c>
      <c r="Q1551" s="1170">
        <v>0</v>
      </c>
      <c r="R1551" s="1170">
        <v>0</v>
      </c>
      <c r="S1551" s="1170">
        <v>0</v>
      </c>
      <c r="T1551" s="1170">
        <v>0</v>
      </c>
      <c r="U1551" s="569"/>
      <c r="V1551" s="569">
        <f t="shared" si="782"/>
        <v>0</v>
      </c>
      <c r="W1551" s="1138"/>
      <c r="X1551" s="1139"/>
      <c r="Y1551" s="591">
        <f t="shared" si="789"/>
        <v>0</v>
      </c>
      <c r="Z1551" s="899">
        <f t="shared" si="789"/>
        <v>0</v>
      </c>
      <c r="AA1551" s="899">
        <f t="shared" si="789"/>
        <v>0</v>
      </c>
      <c r="AB1551" s="1080">
        <f t="shared" si="760"/>
        <v>0</v>
      </c>
      <c r="AC1551" s="1079">
        <f t="shared" si="761"/>
        <v>0</v>
      </c>
      <c r="AD1551" s="899">
        <f t="shared" si="777"/>
        <v>0</v>
      </c>
      <c r="AE1551" s="903">
        <f t="shared" si="773"/>
        <v>0</v>
      </c>
      <c r="AF1551" s="1080">
        <f t="shared" si="774"/>
        <v>0</v>
      </c>
      <c r="AG1551" s="1081">
        <f t="shared" si="781"/>
        <v>0</v>
      </c>
      <c r="AH1551" s="1079">
        <f t="shared" si="784"/>
        <v>0</v>
      </c>
      <c r="AI1551" s="901">
        <f t="shared" si="787"/>
        <v>0</v>
      </c>
      <c r="AJ1551" s="899">
        <f t="shared" si="787"/>
        <v>0</v>
      </c>
      <c r="AK1551" s="899">
        <f t="shared" si="787"/>
        <v>0</v>
      </c>
      <c r="AL1551" s="1080">
        <f t="shared" si="762"/>
        <v>0</v>
      </c>
      <c r="AM1551" s="1079">
        <f t="shared" si="763"/>
        <v>0</v>
      </c>
      <c r="AN1551" s="899">
        <f t="shared" si="753"/>
        <v>0</v>
      </c>
      <c r="AO1551" s="899">
        <f t="shared" si="754"/>
        <v>0</v>
      </c>
      <c r="AP1551" s="899">
        <f t="shared" si="771"/>
        <v>0</v>
      </c>
      <c r="AQ1551" s="1081">
        <f t="shared" si="776"/>
        <v>0</v>
      </c>
      <c r="AR1551" s="1079">
        <f t="shared" si="758"/>
        <v>0</v>
      </c>
      <c r="AS1551" s="153"/>
      <c r="AT1551" s="1082" t="s">
        <v>2782</v>
      </c>
      <c r="AU1551" s="523"/>
      <c r="AV1551" s="1083" t="str">
        <f t="shared" si="769"/>
        <v>CA</v>
      </c>
      <c r="AW1551" s="1083" t="str">
        <f t="shared" si="769"/>
        <v>CL</v>
      </c>
      <c r="AX1551" s="1083" t="str">
        <f t="shared" si="769"/>
        <v>AIC</v>
      </c>
      <c r="AY1551" s="1083" t="str">
        <f t="shared" si="759"/>
        <v>ERB</v>
      </c>
      <c r="AZ1551" s="1083" t="str">
        <f t="shared" si="759"/>
        <v>GRB</v>
      </c>
      <c r="BA1551" s="1083" t="str">
        <f t="shared" si="759"/>
        <v>Non-Op</v>
      </c>
      <c r="BC1551" s="623"/>
      <c r="BD1551" s="623"/>
      <c r="BF1551" s="623"/>
      <c r="BG1551" s="623"/>
      <c r="BH1551" s="623"/>
      <c r="BI1551" s="623"/>
      <c r="BJ1551" s="623"/>
      <c r="BK1551" s="623"/>
      <c r="BL1551" s="623"/>
      <c r="BN1551" s="634"/>
    </row>
    <row r="1552" spans="1:66" s="638" customFormat="1" ht="12" customHeight="1">
      <c r="A1552" s="687">
        <v>25400781</v>
      </c>
      <c r="B1552" s="648" t="s">
        <v>4704</v>
      </c>
      <c r="C1552" s="920" t="s">
        <v>2682</v>
      </c>
      <c r="D1552" s="648" t="s">
        <v>1384</v>
      </c>
      <c r="E1552" s="648"/>
      <c r="F1552" s="668">
        <v>43374</v>
      </c>
      <c r="G1552" s="648"/>
      <c r="H1552" s="1171">
        <v>-16694.439999999999</v>
      </c>
      <c r="I1552" s="1171">
        <v>-16706.78</v>
      </c>
      <c r="J1552" s="1171">
        <v>-16582.830000000002</v>
      </c>
      <c r="K1552" s="1171">
        <v>-13761.62</v>
      </c>
      <c r="L1552" s="1171">
        <v>-13761.62</v>
      </c>
      <c r="M1552" s="1171">
        <v>2808.87</v>
      </c>
      <c r="N1552" s="1171">
        <v>0</v>
      </c>
      <c r="O1552" s="1171">
        <v>0</v>
      </c>
      <c r="P1552" s="1171">
        <v>0</v>
      </c>
      <c r="Q1552" s="1171">
        <v>0</v>
      </c>
      <c r="R1552" s="1171">
        <v>0</v>
      </c>
      <c r="S1552" s="1171">
        <v>0</v>
      </c>
      <c r="T1552" s="1171">
        <v>0</v>
      </c>
      <c r="U1552" s="569"/>
      <c r="V1552" s="606">
        <f t="shared" si="782"/>
        <v>-5529.2666666666664</v>
      </c>
      <c r="W1552" s="1140"/>
      <c r="X1552" s="1141"/>
      <c r="Y1552" s="591">
        <f t="shared" si="789"/>
        <v>0</v>
      </c>
      <c r="Z1552" s="899">
        <f t="shared" si="789"/>
        <v>0</v>
      </c>
      <c r="AA1552" s="899">
        <f t="shared" si="789"/>
        <v>0</v>
      </c>
      <c r="AB1552" s="1080">
        <f t="shared" si="760"/>
        <v>0</v>
      </c>
      <c r="AC1552" s="1079">
        <f t="shared" si="761"/>
        <v>0</v>
      </c>
      <c r="AD1552" s="899">
        <f t="shared" si="777"/>
        <v>0</v>
      </c>
      <c r="AE1552" s="903">
        <f t="shared" si="773"/>
        <v>0</v>
      </c>
      <c r="AF1552" s="1080">
        <f t="shared" si="774"/>
        <v>0</v>
      </c>
      <c r="AG1552" s="1081">
        <f t="shared" si="781"/>
        <v>0</v>
      </c>
      <c r="AH1552" s="1079">
        <f t="shared" si="784"/>
        <v>0</v>
      </c>
      <c r="AI1552" s="901">
        <f t="shared" si="787"/>
        <v>0</v>
      </c>
      <c r="AJ1552" s="899">
        <f t="shared" si="787"/>
        <v>0</v>
      </c>
      <c r="AK1552" s="899">
        <f t="shared" si="787"/>
        <v>0</v>
      </c>
      <c r="AL1552" s="1080">
        <f t="shared" si="762"/>
        <v>-5529.2666666666664</v>
      </c>
      <c r="AM1552" s="1079">
        <f t="shared" si="763"/>
        <v>0</v>
      </c>
      <c r="AN1552" s="899">
        <f t="shared" si="753"/>
        <v>0</v>
      </c>
      <c r="AO1552" s="899">
        <f t="shared" si="754"/>
        <v>0</v>
      </c>
      <c r="AP1552" s="899">
        <f t="shared" si="771"/>
        <v>-5529.2666666666664</v>
      </c>
      <c r="AQ1552" s="1081">
        <f t="shared" ref="AQ1552" si="791">SUM(AN1552:AP1552)</f>
        <v>-5529.2666666666664</v>
      </c>
      <c r="AR1552" s="1079">
        <f t="shared" si="758"/>
        <v>0</v>
      </c>
      <c r="AS1552" s="153"/>
      <c r="AT1552" s="1082" t="s">
        <v>2779</v>
      </c>
      <c r="AU1552" s="1126"/>
      <c r="AV1552" s="1083" t="str">
        <f t="shared" si="769"/>
        <v>CA</v>
      </c>
      <c r="AW1552" s="1083" t="str">
        <f t="shared" si="769"/>
        <v>CL</v>
      </c>
      <c r="AX1552" s="1083" t="str">
        <f t="shared" si="769"/>
        <v>AIC</v>
      </c>
      <c r="AY1552" s="1083" t="str">
        <f t="shared" si="759"/>
        <v>ERB</v>
      </c>
      <c r="AZ1552" s="1083" t="str">
        <f t="shared" si="759"/>
        <v>GRB</v>
      </c>
      <c r="BA1552" s="1083" t="str">
        <f t="shared" si="759"/>
        <v>Non-Op</v>
      </c>
      <c r="BC1552" s="623"/>
      <c r="BD1552" s="623"/>
      <c r="BF1552" s="623"/>
      <c r="BG1552" s="623"/>
      <c r="BH1552" s="623"/>
      <c r="BI1552" s="623"/>
      <c r="BJ1552" s="623"/>
      <c r="BK1552" s="623"/>
      <c r="BL1552" s="623"/>
      <c r="BN1552" s="634"/>
    </row>
    <row r="1553" spans="1:66" s="638" customFormat="1" ht="12" customHeight="1">
      <c r="A1553" s="687">
        <v>25400791</v>
      </c>
      <c r="B1553" s="648" t="s">
        <v>4705</v>
      </c>
      <c r="C1553" s="920" t="s">
        <v>3282</v>
      </c>
      <c r="D1553" s="648" t="s">
        <v>1384</v>
      </c>
      <c r="E1553" s="648"/>
      <c r="F1553" s="668">
        <v>43952</v>
      </c>
      <c r="G1553" s="648"/>
      <c r="H1553" s="1171"/>
      <c r="I1553" s="1171"/>
      <c r="J1553" s="1171"/>
      <c r="K1553" s="1171"/>
      <c r="L1553" s="1171"/>
      <c r="M1553" s="1171">
        <v>-470.19</v>
      </c>
      <c r="N1553" s="1171">
        <v>0</v>
      </c>
      <c r="O1553" s="1171">
        <v>-454.39</v>
      </c>
      <c r="P1553" s="1171">
        <v>-812.04</v>
      </c>
      <c r="Q1553" s="1171">
        <v>-657.84</v>
      </c>
      <c r="R1553" s="1171">
        <v>-688.13</v>
      </c>
      <c r="S1553" s="1171">
        <v>-688.13</v>
      </c>
      <c r="T1553" s="1171">
        <v>-531.91</v>
      </c>
      <c r="U1553" s="569"/>
      <c r="V1553" s="606">
        <f t="shared" si="782"/>
        <v>-336.38958333333335</v>
      </c>
      <c r="W1553" s="1140"/>
      <c r="X1553" s="1141"/>
      <c r="Y1553" s="591">
        <f t="shared" si="789"/>
        <v>0</v>
      </c>
      <c r="Z1553" s="899">
        <f t="shared" si="789"/>
        <v>0</v>
      </c>
      <c r="AA1553" s="899">
        <f t="shared" si="789"/>
        <v>0</v>
      </c>
      <c r="AB1553" s="1080">
        <f t="shared" si="760"/>
        <v>-531.91</v>
      </c>
      <c r="AC1553" s="1079">
        <f t="shared" si="761"/>
        <v>0</v>
      </c>
      <c r="AD1553" s="899">
        <f t="shared" si="777"/>
        <v>0</v>
      </c>
      <c r="AE1553" s="903">
        <f t="shared" si="773"/>
        <v>0</v>
      </c>
      <c r="AF1553" s="1080">
        <f t="shared" si="774"/>
        <v>-531.91</v>
      </c>
      <c r="AG1553" s="1081">
        <f t="shared" si="781"/>
        <v>-531.91</v>
      </c>
      <c r="AH1553" s="1079">
        <f t="shared" si="784"/>
        <v>0</v>
      </c>
      <c r="AI1553" s="901">
        <f t="shared" si="787"/>
        <v>0</v>
      </c>
      <c r="AJ1553" s="899">
        <f t="shared" si="787"/>
        <v>0</v>
      </c>
      <c r="AK1553" s="899">
        <f t="shared" si="787"/>
        <v>0</v>
      </c>
      <c r="AL1553" s="1080">
        <f t="shared" si="762"/>
        <v>-336.38958333333335</v>
      </c>
      <c r="AM1553" s="1079">
        <f t="shared" si="763"/>
        <v>0</v>
      </c>
      <c r="AN1553" s="899">
        <f t="shared" si="753"/>
        <v>0</v>
      </c>
      <c r="AO1553" s="899">
        <f t="shared" si="754"/>
        <v>0</v>
      </c>
      <c r="AP1553" s="899">
        <f t="shared" si="771"/>
        <v>-336.38958333333335</v>
      </c>
      <c r="AQ1553" s="1081">
        <f t="shared" ref="AQ1553" si="792">SUM(AN1553:AP1553)</f>
        <v>-336.38958333333335</v>
      </c>
      <c r="AR1553" s="1079">
        <f t="shared" ref="AR1553:AR1629" si="793">AQ1553-AL1553</f>
        <v>0</v>
      </c>
      <c r="AS1553" s="153"/>
      <c r="AT1553" s="1082" t="s">
        <v>2782</v>
      </c>
      <c r="AU1553" s="523"/>
      <c r="AV1553" s="1083" t="str">
        <f t="shared" si="769"/>
        <v>CA</v>
      </c>
      <c r="AW1553" s="1083" t="str">
        <f t="shared" si="769"/>
        <v>CL</v>
      </c>
      <c r="AX1553" s="1083" t="str">
        <f t="shared" si="769"/>
        <v>AIC</v>
      </c>
      <c r="AY1553" s="1083" t="str">
        <f t="shared" si="759"/>
        <v>ERB</v>
      </c>
      <c r="AZ1553" s="1083" t="str">
        <f t="shared" si="759"/>
        <v>GRB</v>
      </c>
      <c r="BA1553" s="1083" t="str">
        <f t="shared" si="759"/>
        <v>Non-Op</v>
      </c>
      <c r="BC1553" s="623"/>
      <c r="BD1553" s="623"/>
      <c r="BF1553" s="623"/>
      <c r="BG1553" s="623"/>
      <c r="BH1553" s="623"/>
      <c r="BI1553" s="623"/>
      <c r="BJ1553" s="623"/>
      <c r="BK1553" s="623"/>
      <c r="BL1553" s="623"/>
      <c r="BN1553" s="634"/>
    </row>
    <row r="1554" spans="1:66" s="638" customFormat="1" ht="12" customHeight="1">
      <c r="A1554" s="687">
        <v>25400801</v>
      </c>
      <c r="B1554" s="648" t="s">
        <v>4706</v>
      </c>
      <c r="C1554" s="920" t="s">
        <v>2683</v>
      </c>
      <c r="D1554" s="648" t="s">
        <v>1384</v>
      </c>
      <c r="E1554" s="648"/>
      <c r="F1554" s="668">
        <v>43070</v>
      </c>
      <c r="G1554" s="648"/>
      <c r="H1554" s="1170">
        <v>0</v>
      </c>
      <c r="I1554" s="1170">
        <v>0</v>
      </c>
      <c r="J1554" s="1170">
        <v>0</v>
      </c>
      <c r="K1554" s="1170">
        <v>0</v>
      </c>
      <c r="L1554" s="1170">
        <v>0</v>
      </c>
      <c r="M1554" s="1170">
        <v>0</v>
      </c>
      <c r="N1554" s="1170">
        <v>0</v>
      </c>
      <c r="O1554" s="1170">
        <v>0</v>
      </c>
      <c r="P1554" s="1170">
        <v>0</v>
      </c>
      <c r="Q1554" s="1170">
        <v>0</v>
      </c>
      <c r="R1554" s="1170">
        <v>0</v>
      </c>
      <c r="S1554" s="1170">
        <v>0</v>
      </c>
      <c r="T1554" s="1170">
        <v>0</v>
      </c>
      <c r="U1554" s="569"/>
      <c r="V1554" s="569">
        <f t="shared" si="782"/>
        <v>0</v>
      </c>
      <c r="W1554" s="1138"/>
      <c r="X1554" s="1139"/>
      <c r="Y1554" s="591">
        <f t="shared" si="789"/>
        <v>0</v>
      </c>
      <c r="Z1554" s="899">
        <f t="shared" si="789"/>
        <v>0</v>
      </c>
      <c r="AA1554" s="899">
        <f t="shared" si="789"/>
        <v>0</v>
      </c>
      <c r="AB1554" s="1080">
        <f t="shared" si="760"/>
        <v>0</v>
      </c>
      <c r="AC1554" s="1079">
        <f t="shared" si="761"/>
        <v>0</v>
      </c>
      <c r="AD1554" s="899">
        <f t="shared" si="777"/>
        <v>0</v>
      </c>
      <c r="AE1554" s="903">
        <f t="shared" si="773"/>
        <v>0</v>
      </c>
      <c r="AF1554" s="1080">
        <f t="shared" si="774"/>
        <v>0</v>
      </c>
      <c r="AG1554" s="1081">
        <f t="shared" si="781"/>
        <v>0</v>
      </c>
      <c r="AH1554" s="1079">
        <f t="shared" si="784"/>
        <v>0</v>
      </c>
      <c r="AI1554" s="901">
        <f t="shared" si="787"/>
        <v>0</v>
      </c>
      <c r="AJ1554" s="899">
        <f t="shared" si="787"/>
        <v>0</v>
      </c>
      <c r="AK1554" s="899">
        <f t="shared" si="787"/>
        <v>0</v>
      </c>
      <c r="AL1554" s="1080">
        <f t="shared" si="762"/>
        <v>0</v>
      </c>
      <c r="AM1554" s="1079">
        <f t="shared" si="763"/>
        <v>0</v>
      </c>
      <c r="AN1554" s="899">
        <f t="shared" si="753"/>
        <v>0</v>
      </c>
      <c r="AO1554" s="899">
        <f t="shared" si="754"/>
        <v>0</v>
      </c>
      <c r="AP1554" s="899">
        <f t="shared" si="771"/>
        <v>0</v>
      </c>
      <c r="AQ1554" s="1081">
        <f t="shared" si="776"/>
        <v>0</v>
      </c>
      <c r="AR1554" s="1079">
        <f t="shared" si="793"/>
        <v>0</v>
      </c>
      <c r="AS1554" s="153"/>
      <c r="AT1554" s="1082" t="s">
        <v>2782</v>
      </c>
      <c r="AU1554" s="523"/>
      <c r="AV1554" s="1083" t="str">
        <f t="shared" si="769"/>
        <v>CA</v>
      </c>
      <c r="AW1554" s="1083" t="str">
        <f t="shared" si="769"/>
        <v>CL</v>
      </c>
      <c r="AX1554" s="1083" t="str">
        <f t="shared" si="769"/>
        <v>AIC</v>
      </c>
      <c r="AY1554" s="1083" t="str">
        <f t="shared" si="759"/>
        <v>ERB</v>
      </c>
      <c r="AZ1554" s="1083" t="str">
        <f t="shared" si="759"/>
        <v>GRB</v>
      </c>
      <c r="BA1554" s="1083" t="str">
        <f t="shared" si="759"/>
        <v>Non-Op</v>
      </c>
      <c r="BC1554" s="623"/>
      <c r="BD1554" s="623"/>
      <c r="BF1554" s="623"/>
      <c r="BG1554" s="623"/>
      <c r="BH1554" s="623"/>
      <c r="BI1554" s="623"/>
      <c r="BJ1554" s="623"/>
      <c r="BK1554" s="623"/>
      <c r="BL1554" s="623"/>
      <c r="BN1554" s="634"/>
    </row>
    <row r="1555" spans="1:66" s="638" customFormat="1" ht="12" customHeight="1">
      <c r="A1555" s="700">
        <v>25400802</v>
      </c>
      <c r="B1555" s="640" t="s">
        <v>4707</v>
      </c>
      <c r="C1555" s="639" t="s">
        <v>2684</v>
      </c>
      <c r="D1555" s="640" t="s">
        <v>1384</v>
      </c>
      <c r="E1555" s="640"/>
      <c r="F1555" s="653">
        <v>43070</v>
      </c>
      <c r="G1555" s="640"/>
      <c r="H1555" s="1171">
        <v>-173269.01</v>
      </c>
      <c r="I1555" s="1171">
        <v>-182537.85</v>
      </c>
      <c r="J1555" s="1171">
        <v>-190509.39</v>
      </c>
      <c r="K1555" s="1171">
        <v>-197879.15</v>
      </c>
      <c r="L1555" s="1171">
        <v>-201497.3</v>
      </c>
      <c r="M1555" s="1171">
        <v>-28247.65</v>
      </c>
      <c r="N1555" s="1171">
        <v>-24353.49</v>
      </c>
      <c r="O1555" s="1171">
        <v>-24353.49</v>
      </c>
      <c r="P1555" s="1171">
        <v>-24353.49</v>
      </c>
      <c r="Q1555" s="1171">
        <v>-11497.25</v>
      </c>
      <c r="R1555" s="1171">
        <v>-11497.25</v>
      </c>
      <c r="S1555" s="1171">
        <v>-11497.25</v>
      </c>
      <c r="T1555" s="1171">
        <v>0</v>
      </c>
      <c r="U1555" s="606"/>
      <c r="V1555" s="569">
        <f t="shared" si="782"/>
        <v>-82904.838749999995</v>
      </c>
      <c r="W1555" s="1138"/>
      <c r="X1555" s="1139"/>
      <c r="Y1555" s="591">
        <f t="shared" si="789"/>
        <v>0</v>
      </c>
      <c r="Z1555" s="899">
        <f t="shared" si="789"/>
        <v>0</v>
      </c>
      <c r="AA1555" s="899">
        <f t="shared" si="789"/>
        <v>0</v>
      </c>
      <c r="AB1555" s="1080">
        <f t="shared" ref="AB1555:AB1631" si="794">T1555-SUM(Y1555:AA1555)</f>
        <v>0</v>
      </c>
      <c r="AC1555" s="1079">
        <f t="shared" ref="AC1555:AC1631" si="795">T1555-SUM(Y1555:AA1555)-AB1555</f>
        <v>0</v>
      </c>
      <c r="AD1555" s="899">
        <f t="shared" si="777"/>
        <v>0</v>
      </c>
      <c r="AE1555" s="903">
        <f t="shared" si="773"/>
        <v>0</v>
      </c>
      <c r="AF1555" s="1080">
        <f t="shared" si="774"/>
        <v>0</v>
      </c>
      <c r="AG1555" s="1081">
        <f t="shared" si="781"/>
        <v>0</v>
      </c>
      <c r="AH1555" s="1079">
        <f t="shared" si="784"/>
        <v>0</v>
      </c>
      <c r="AI1555" s="901">
        <f t="shared" si="787"/>
        <v>0</v>
      </c>
      <c r="AJ1555" s="899">
        <f t="shared" si="787"/>
        <v>0</v>
      </c>
      <c r="AK1555" s="899">
        <f t="shared" si="787"/>
        <v>0</v>
      </c>
      <c r="AL1555" s="1080">
        <f t="shared" ref="AL1555:AL1631" si="796">V1555-SUM(AI1555:AK1555)</f>
        <v>-82904.838749999995</v>
      </c>
      <c r="AM1555" s="1079">
        <f t="shared" ref="AM1555:AM1631" si="797">V1555-SUM(AI1555:AK1555)-AL1555</f>
        <v>0</v>
      </c>
      <c r="AN1555" s="899">
        <f t="shared" si="753"/>
        <v>0</v>
      </c>
      <c r="AO1555" s="899">
        <f t="shared" si="754"/>
        <v>0</v>
      </c>
      <c r="AP1555" s="899">
        <f t="shared" si="771"/>
        <v>-82904.838749999995</v>
      </c>
      <c r="AQ1555" s="1081">
        <f t="shared" si="776"/>
        <v>-82904.838749999995</v>
      </c>
      <c r="AR1555" s="1079">
        <f t="shared" si="793"/>
        <v>0</v>
      </c>
      <c r="AS1555" s="153"/>
      <c r="AT1555" s="1082" t="s">
        <v>2782</v>
      </c>
      <c r="AU1555" s="523"/>
      <c r="AV1555" s="1083" t="str">
        <f t="shared" si="769"/>
        <v>CA</v>
      </c>
      <c r="AW1555" s="1083" t="str">
        <f t="shared" si="769"/>
        <v>CL</v>
      </c>
      <c r="AX1555" s="1083" t="str">
        <f t="shared" si="769"/>
        <v>AIC</v>
      </c>
      <c r="AY1555" s="1083" t="str">
        <f t="shared" si="759"/>
        <v>ERB</v>
      </c>
      <c r="AZ1555" s="1083" t="str">
        <f t="shared" si="759"/>
        <v>GRB</v>
      </c>
      <c r="BA1555" s="1083" t="str">
        <f t="shared" si="759"/>
        <v>Non-Op</v>
      </c>
      <c r="BC1555" s="623"/>
      <c r="BD1555" s="623"/>
      <c r="BF1555" s="623"/>
      <c r="BG1555" s="623"/>
      <c r="BH1555" s="623"/>
      <c r="BI1555" s="623"/>
      <c r="BJ1555" s="623"/>
      <c r="BK1555" s="623"/>
      <c r="BL1555" s="623"/>
      <c r="BN1555" s="634"/>
    </row>
    <row r="1556" spans="1:66" s="638" customFormat="1" ht="12" customHeight="1">
      <c r="A1556" s="700">
        <v>25400812</v>
      </c>
      <c r="B1556" s="640" t="s">
        <v>4708</v>
      </c>
      <c r="C1556" s="639" t="s">
        <v>3037</v>
      </c>
      <c r="D1556" s="640" t="s">
        <v>1384</v>
      </c>
      <c r="E1556" s="640"/>
      <c r="F1556" s="653">
        <v>43586</v>
      </c>
      <c r="G1556" s="640"/>
      <c r="H1556" s="1171">
        <v>-29139.58</v>
      </c>
      <c r="I1556" s="1171">
        <v>-34796</v>
      </c>
      <c r="J1556" s="1171">
        <v>-40621.760000000002</v>
      </c>
      <c r="K1556" s="1171">
        <v>-47215.32</v>
      </c>
      <c r="L1556" s="1171">
        <v>-52925.09</v>
      </c>
      <c r="M1556" s="1171">
        <v>-30026.880000000001</v>
      </c>
      <c r="N1556" s="1171">
        <v>-37063.43</v>
      </c>
      <c r="O1556" s="1171">
        <v>-43415.82</v>
      </c>
      <c r="P1556" s="1171">
        <v>-50315.68</v>
      </c>
      <c r="Q1556" s="1171">
        <v>-57567.08</v>
      </c>
      <c r="R1556" s="1171">
        <v>-64646.34</v>
      </c>
      <c r="S1556" s="1171">
        <v>-71710.37</v>
      </c>
      <c r="T1556" s="1171">
        <v>-78166.7</v>
      </c>
      <c r="U1556" s="606"/>
      <c r="V1556" s="606">
        <f t="shared" si="782"/>
        <v>-48663.075833333336</v>
      </c>
      <c r="W1556" s="1140"/>
      <c r="X1556" s="1141"/>
      <c r="Y1556" s="591">
        <f t="shared" si="789"/>
        <v>0</v>
      </c>
      <c r="Z1556" s="899">
        <f t="shared" si="789"/>
        <v>0</v>
      </c>
      <c r="AA1556" s="899">
        <f t="shared" si="789"/>
        <v>0</v>
      </c>
      <c r="AB1556" s="1080">
        <f t="shared" si="794"/>
        <v>-78166.7</v>
      </c>
      <c r="AC1556" s="1079">
        <f t="shared" si="795"/>
        <v>0</v>
      </c>
      <c r="AD1556" s="899">
        <f t="shared" si="777"/>
        <v>0</v>
      </c>
      <c r="AE1556" s="903">
        <f t="shared" si="773"/>
        <v>0</v>
      </c>
      <c r="AF1556" s="1080">
        <f t="shared" si="774"/>
        <v>-78166.7</v>
      </c>
      <c r="AG1556" s="1081">
        <f t="shared" si="781"/>
        <v>-78166.7</v>
      </c>
      <c r="AH1556" s="1079">
        <f t="shared" si="784"/>
        <v>0</v>
      </c>
      <c r="AI1556" s="901">
        <f t="shared" si="787"/>
        <v>0</v>
      </c>
      <c r="AJ1556" s="899">
        <f t="shared" si="787"/>
        <v>0</v>
      </c>
      <c r="AK1556" s="899">
        <f t="shared" si="787"/>
        <v>0</v>
      </c>
      <c r="AL1556" s="1080">
        <f t="shared" si="796"/>
        <v>-48663.075833333336</v>
      </c>
      <c r="AM1556" s="1079">
        <f t="shared" si="797"/>
        <v>0</v>
      </c>
      <c r="AN1556" s="899">
        <f t="shared" si="753"/>
        <v>0</v>
      </c>
      <c r="AO1556" s="899">
        <f t="shared" si="754"/>
        <v>0</v>
      </c>
      <c r="AP1556" s="899">
        <f t="shared" si="771"/>
        <v>-48663.075833333336</v>
      </c>
      <c r="AQ1556" s="1081">
        <f t="shared" ref="AQ1556" si="798">SUM(AN1556:AP1556)</f>
        <v>-48663.075833333336</v>
      </c>
      <c r="AR1556" s="1079">
        <f t="shared" si="793"/>
        <v>0</v>
      </c>
      <c r="AS1556" s="153"/>
      <c r="AT1556" s="1082" t="s">
        <v>2782</v>
      </c>
      <c r="AU1556" s="523"/>
      <c r="AV1556" s="1083" t="str">
        <f t="shared" si="769"/>
        <v>CA</v>
      </c>
      <c r="AW1556" s="1083" t="str">
        <f t="shared" si="769"/>
        <v>CL</v>
      </c>
      <c r="AX1556" s="1083" t="str">
        <f t="shared" si="769"/>
        <v>AIC</v>
      </c>
      <c r="AY1556" s="1083" t="str">
        <f t="shared" si="759"/>
        <v>ERB</v>
      </c>
      <c r="AZ1556" s="1083" t="str">
        <f t="shared" si="759"/>
        <v>GRB</v>
      </c>
      <c r="BA1556" s="1083" t="str">
        <f t="shared" si="759"/>
        <v>Non-Op</v>
      </c>
      <c r="BC1556" s="623"/>
      <c r="BD1556" s="623"/>
      <c r="BF1556" s="623"/>
      <c r="BG1556" s="623"/>
      <c r="BH1556" s="623"/>
      <c r="BI1556" s="623"/>
      <c r="BJ1556" s="623"/>
      <c r="BK1556" s="623"/>
      <c r="BL1556" s="623"/>
      <c r="BN1556" s="634"/>
    </row>
    <row r="1557" spans="1:66" s="638" customFormat="1" ht="12" customHeight="1">
      <c r="A1557" s="700">
        <v>25400821</v>
      </c>
      <c r="B1557" s="640" t="s">
        <v>4709</v>
      </c>
      <c r="C1557" s="639" t="s">
        <v>2685</v>
      </c>
      <c r="D1557" s="640" t="s">
        <v>1384</v>
      </c>
      <c r="E1557" s="640"/>
      <c r="F1557" s="653">
        <v>43221</v>
      </c>
      <c r="G1557" s="640"/>
      <c r="H1557" s="1172">
        <v>0</v>
      </c>
      <c r="I1557" s="1172">
        <v>0</v>
      </c>
      <c r="J1557" s="1172">
        <v>0</v>
      </c>
      <c r="K1557" s="1172">
        <v>0</v>
      </c>
      <c r="L1557" s="1172">
        <v>0</v>
      </c>
      <c r="M1557" s="1172">
        <v>0</v>
      </c>
      <c r="N1557" s="1172">
        <v>0</v>
      </c>
      <c r="O1557" s="1172">
        <v>0</v>
      </c>
      <c r="P1557" s="1172">
        <v>0</v>
      </c>
      <c r="Q1557" s="1172">
        <v>0</v>
      </c>
      <c r="R1557" s="1172">
        <v>0</v>
      </c>
      <c r="S1557" s="1172">
        <v>-583498.65</v>
      </c>
      <c r="T1557" s="1172">
        <v>-1264755.1599999999</v>
      </c>
      <c r="U1557" s="606"/>
      <c r="V1557" s="569">
        <f t="shared" si="782"/>
        <v>-101323.01916666667</v>
      </c>
      <c r="W1557" s="1138"/>
      <c r="X1557" s="1139"/>
      <c r="Y1557" s="591">
        <f t="shared" si="789"/>
        <v>0</v>
      </c>
      <c r="Z1557" s="899">
        <f t="shared" si="789"/>
        <v>0</v>
      </c>
      <c r="AA1557" s="899">
        <f t="shared" si="789"/>
        <v>0</v>
      </c>
      <c r="AB1557" s="1080">
        <f t="shared" si="794"/>
        <v>-1264755.1599999999</v>
      </c>
      <c r="AC1557" s="1079">
        <f t="shared" si="795"/>
        <v>0</v>
      </c>
      <c r="AD1557" s="899">
        <f t="shared" si="777"/>
        <v>0</v>
      </c>
      <c r="AE1557" s="903">
        <f t="shared" si="773"/>
        <v>0</v>
      </c>
      <c r="AF1557" s="1080">
        <f t="shared" si="774"/>
        <v>-1264755.1599999999</v>
      </c>
      <c r="AG1557" s="1081">
        <f t="shared" si="781"/>
        <v>-1264755.1599999999</v>
      </c>
      <c r="AH1557" s="1079">
        <f t="shared" si="784"/>
        <v>0</v>
      </c>
      <c r="AI1557" s="901">
        <f t="shared" ref="AI1557:AK1585" si="799">IF($D1557=AI$5,$V1557,0)</f>
        <v>0</v>
      </c>
      <c r="AJ1557" s="899">
        <f t="shared" si="799"/>
        <v>0</v>
      </c>
      <c r="AK1557" s="899">
        <f t="shared" si="799"/>
        <v>0</v>
      </c>
      <c r="AL1557" s="1080">
        <f t="shared" si="796"/>
        <v>-101323.01916666667</v>
      </c>
      <c r="AM1557" s="1079">
        <f t="shared" si="797"/>
        <v>0</v>
      </c>
      <c r="AN1557" s="899">
        <f t="shared" si="753"/>
        <v>0</v>
      </c>
      <c r="AO1557" s="899">
        <f t="shared" si="754"/>
        <v>0</v>
      </c>
      <c r="AP1557" s="899">
        <f t="shared" si="771"/>
        <v>-101323.01916666667</v>
      </c>
      <c r="AQ1557" s="1081">
        <f t="shared" ref="AQ1557:AQ1563" si="800">SUM(AN1557:AP1557)</f>
        <v>-101323.01916666667</v>
      </c>
      <c r="AR1557" s="1079">
        <f t="shared" si="793"/>
        <v>0</v>
      </c>
      <c r="AS1557" s="153"/>
      <c r="AT1557" s="1082" t="s">
        <v>2782</v>
      </c>
      <c r="AU1557" s="523"/>
      <c r="AV1557" s="1083" t="str">
        <f t="shared" si="769"/>
        <v>CA</v>
      </c>
      <c r="AW1557" s="1083" t="str">
        <f t="shared" si="769"/>
        <v>CL</v>
      </c>
      <c r="AX1557" s="1083" t="str">
        <f t="shared" si="769"/>
        <v>AIC</v>
      </c>
      <c r="AY1557" s="1083" t="str">
        <f t="shared" si="759"/>
        <v>ERB</v>
      </c>
      <c r="AZ1557" s="1083" t="str">
        <f t="shared" si="759"/>
        <v>GRB</v>
      </c>
      <c r="BA1557" s="1083" t="str">
        <f t="shared" si="759"/>
        <v>Non-Op</v>
      </c>
      <c r="BC1557" s="623"/>
      <c r="BD1557" s="623"/>
      <c r="BF1557" s="623"/>
      <c r="BG1557" s="623"/>
      <c r="BH1557" s="623"/>
      <c r="BI1557" s="623"/>
      <c r="BJ1557" s="623"/>
      <c r="BK1557" s="623"/>
      <c r="BL1557" s="623"/>
      <c r="BN1557" s="634"/>
    </row>
    <row r="1558" spans="1:66" s="638" customFormat="1" ht="12" customHeight="1">
      <c r="A1558" s="700">
        <v>25400831</v>
      </c>
      <c r="B1558" s="640" t="s">
        <v>4710</v>
      </c>
      <c r="C1558" s="639" t="s">
        <v>2686</v>
      </c>
      <c r="D1558" s="640" t="s">
        <v>1384</v>
      </c>
      <c r="E1558" s="640"/>
      <c r="F1558" s="653">
        <v>43221</v>
      </c>
      <c r="G1558" s="640"/>
      <c r="H1558" s="1171">
        <v>0</v>
      </c>
      <c r="I1558" s="1171">
        <v>0</v>
      </c>
      <c r="J1558" s="1171">
        <v>0</v>
      </c>
      <c r="K1558" s="1171">
        <v>0</v>
      </c>
      <c r="L1558" s="1171">
        <v>0</v>
      </c>
      <c r="M1558" s="1171">
        <v>0</v>
      </c>
      <c r="N1558" s="1171">
        <v>0</v>
      </c>
      <c r="O1558" s="1171">
        <v>0</v>
      </c>
      <c r="P1558" s="1171">
        <v>0</v>
      </c>
      <c r="Q1558" s="1171">
        <v>0</v>
      </c>
      <c r="R1558" s="1171">
        <v>0</v>
      </c>
      <c r="S1558" s="1171">
        <v>-279192.14</v>
      </c>
      <c r="T1558" s="1171">
        <v>-584229.21</v>
      </c>
      <c r="U1558" s="606"/>
      <c r="V1558" s="569">
        <f t="shared" si="782"/>
        <v>-47608.895416666666</v>
      </c>
      <c r="W1558" s="1138"/>
      <c r="X1558" s="1139"/>
      <c r="Y1558" s="591">
        <f t="shared" si="789"/>
        <v>0</v>
      </c>
      <c r="Z1558" s="899">
        <f t="shared" si="789"/>
        <v>0</v>
      </c>
      <c r="AA1558" s="899">
        <f t="shared" si="789"/>
        <v>0</v>
      </c>
      <c r="AB1558" s="1080">
        <f t="shared" si="794"/>
        <v>-584229.21</v>
      </c>
      <c r="AC1558" s="1079">
        <f t="shared" si="795"/>
        <v>0</v>
      </c>
      <c r="AD1558" s="899">
        <f t="shared" si="777"/>
        <v>0</v>
      </c>
      <c r="AE1558" s="903">
        <f t="shared" si="773"/>
        <v>0</v>
      </c>
      <c r="AF1558" s="1080">
        <f t="shared" si="774"/>
        <v>-584229.21</v>
      </c>
      <c r="AG1558" s="1081">
        <f t="shared" si="781"/>
        <v>-584229.21</v>
      </c>
      <c r="AH1558" s="1079">
        <f t="shared" si="784"/>
        <v>0</v>
      </c>
      <c r="AI1558" s="901">
        <f t="shared" si="799"/>
        <v>0</v>
      </c>
      <c r="AJ1558" s="899">
        <f t="shared" si="799"/>
        <v>0</v>
      </c>
      <c r="AK1558" s="899">
        <f t="shared" si="799"/>
        <v>0</v>
      </c>
      <c r="AL1558" s="1080">
        <f t="shared" si="796"/>
        <v>-47608.895416666666</v>
      </c>
      <c r="AM1558" s="1079">
        <f t="shared" si="797"/>
        <v>0</v>
      </c>
      <c r="AN1558" s="899">
        <f t="shared" si="753"/>
        <v>0</v>
      </c>
      <c r="AO1558" s="899">
        <f t="shared" si="754"/>
        <v>0</v>
      </c>
      <c r="AP1558" s="899">
        <f t="shared" si="771"/>
        <v>-47608.895416666666</v>
      </c>
      <c r="AQ1558" s="1081">
        <f t="shared" si="800"/>
        <v>-47608.895416666666</v>
      </c>
      <c r="AR1558" s="1079">
        <f t="shared" si="793"/>
        <v>0</v>
      </c>
      <c r="AS1558" s="153"/>
      <c r="AT1558" s="1082" t="s">
        <v>2782</v>
      </c>
      <c r="AU1558" s="523"/>
      <c r="AV1558" s="1083" t="str">
        <f t="shared" si="769"/>
        <v>CA</v>
      </c>
      <c r="AW1558" s="1083" t="str">
        <f t="shared" si="769"/>
        <v>CL</v>
      </c>
      <c r="AX1558" s="1083" t="str">
        <f t="shared" si="769"/>
        <v>AIC</v>
      </c>
      <c r="AY1558" s="1083" t="str">
        <f t="shared" si="759"/>
        <v>ERB</v>
      </c>
      <c r="AZ1558" s="1083" t="str">
        <f t="shared" si="759"/>
        <v>GRB</v>
      </c>
      <c r="BA1558" s="1083" t="str">
        <f t="shared" si="759"/>
        <v>Non-Op</v>
      </c>
      <c r="BC1558" s="623"/>
      <c r="BD1558" s="623"/>
      <c r="BF1558" s="623"/>
      <c r="BG1558" s="623"/>
      <c r="BH1558" s="623"/>
      <c r="BI1558" s="623"/>
      <c r="BJ1558" s="623"/>
      <c r="BK1558" s="623"/>
      <c r="BL1558" s="623"/>
      <c r="BN1558" s="634"/>
    </row>
    <row r="1559" spans="1:66" s="638" customFormat="1" ht="12" customHeight="1">
      <c r="A1559" s="700">
        <v>25400841</v>
      </c>
      <c r="B1559" s="640" t="s">
        <v>4711</v>
      </c>
      <c r="C1559" s="639" t="s">
        <v>3283</v>
      </c>
      <c r="D1559" s="640" t="s">
        <v>1384</v>
      </c>
      <c r="E1559" s="640"/>
      <c r="F1559" s="653">
        <v>44136</v>
      </c>
      <c r="G1559" s="640"/>
      <c r="H1559" s="1171"/>
      <c r="I1559" s="1171"/>
      <c r="J1559" s="1171"/>
      <c r="K1559" s="1171"/>
      <c r="L1559" s="1171"/>
      <c r="M1559" s="1171"/>
      <c r="N1559" s="1171"/>
      <c r="O1559" s="1171"/>
      <c r="P1559" s="1171"/>
      <c r="Q1559" s="1171"/>
      <c r="R1559" s="1171"/>
      <c r="S1559" s="1171">
        <v>-130687.21</v>
      </c>
      <c r="T1559" s="1171">
        <v>-230951.66</v>
      </c>
      <c r="U1559" s="606"/>
      <c r="V1559" s="607">
        <f t="shared" si="782"/>
        <v>-20513.586666666666</v>
      </c>
      <c r="W1559" s="1142"/>
      <c r="X1559" s="1143"/>
      <c r="Y1559" s="591">
        <f t="shared" si="789"/>
        <v>0</v>
      </c>
      <c r="Z1559" s="899">
        <f t="shared" si="789"/>
        <v>0</v>
      </c>
      <c r="AA1559" s="899">
        <f t="shared" si="789"/>
        <v>0</v>
      </c>
      <c r="AB1559" s="1080">
        <f t="shared" ref="AB1559" si="801">T1559-SUM(Y1559:AA1559)</f>
        <v>-230951.66</v>
      </c>
      <c r="AC1559" s="1079">
        <f t="shared" ref="AC1559" si="802">T1559-SUM(Y1559:AA1559)-AB1559</f>
        <v>0</v>
      </c>
      <c r="AD1559" s="899">
        <f t="shared" si="777"/>
        <v>0</v>
      </c>
      <c r="AE1559" s="903">
        <f t="shared" si="773"/>
        <v>0</v>
      </c>
      <c r="AF1559" s="1080">
        <f t="shared" si="774"/>
        <v>-230951.66</v>
      </c>
      <c r="AG1559" s="1081">
        <f t="shared" ref="AG1559" si="803">SUM(AD1559:AF1559)</f>
        <v>-230951.66</v>
      </c>
      <c r="AH1559" s="1079">
        <f t="shared" si="784"/>
        <v>0</v>
      </c>
      <c r="AI1559" s="901">
        <f t="shared" si="799"/>
        <v>0</v>
      </c>
      <c r="AJ1559" s="899">
        <f t="shared" si="799"/>
        <v>0</v>
      </c>
      <c r="AK1559" s="899">
        <f t="shared" si="799"/>
        <v>0</v>
      </c>
      <c r="AL1559" s="1080">
        <f t="shared" si="796"/>
        <v>-20513.586666666666</v>
      </c>
      <c r="AM1559" s="1079">
        <f t="shared" si="797"/>
        <v>0</v>
      </c>
      <c r="AN1559" s="899">
        <f t="shared" ref="AN1559:AN1623" si="804">IF($D1559=AN$5,$V1559,IF($D1559=AN$4, $V1559*$AK$1,0))</f>
        <v>0</v>
      </c>
      <c r="AO1559" s="899">
        <f t="shared" ref="AO1559:AO1623" si="805">IF($D1559=AO$5,$V1559,IF($D1559=AO$4, $V1559*$AK$2,0))</f>
        <v>0</v>
      </c>
      <c r="AP1559" s="899">
        <f t="shared" si="771"/>
        <v>-20513.586666666666</v>
      </c>
      <c r="AQ1559" s="1081">
        <f t="shared" ref="AQ1559" si="806">SUM(AN1559:AP1559)</f>
        <v>-20513.586666666666</v>
      </c>
      <c r="AR1559" s="1079">
        <f t="shared" si="793"/>
        <v>0</v>
      </c>
      <c r="AS1559" s="153"/>
      <c r="AT1559" s="1082" t="s">
        <v>2782</v>
      </c>
      <c r="AU1559" s="523"/>
      <c r="AV1559" s="1083" t="str">
        <f t="shared" ref="AV1559:AX1634" si="807">IF(VALUE(Y1559),AV$7,IF(ISBLANK(Y1559),"",AV$7))</f>
        <v>CA</v>
      </c>
      <c r="AW1559" s="1083" t="str">
        <f t="shared" si="807"/>
        <v>CL</v>
      </c>
      <c r="AX1559" s="1083" t="str">
        <f t="shared" si="807"/>
        <v>AIC</v>
      </c>
      <c r="AY1559" s="1083" t="str">
        <f t="shared" si="759"/>
        <v>ERB</v>
      </c>
      <c r="AZ1559" s="1083" t="str">
        <f t="shared" si="759"/>
        <v>GRB</v>
      </c>
      <c r="BA1559" s="1083" t="str">
        <f t="shared" si="759"/>
        <v>Non-Op</v>
      </c>
      <c r="BC1559" s="623"/>
      <c r="BD1559" s="623"/>
      <c r="BF1559" s="623"/>
      <c r="BG1559" s="623"/>
      <c r="BH1559" s="623"/>
      <c r="BI1559" s="623"/>
      <c r="BJ1559" s="623"/>
      <c r="BK1559" s="623"/>
      <c r="BL1559" s="623"/>
      <c r="BN1559" s="634"/>
    </row>
    <row r="1560" spans="1:66" s="638" customFormat="1" ht="12" customHeight="1">
      <c r="A1560" s="700">
        <v>25400851</v>
      </c>
      <c r="B1560" s="640" t="s">
        <v>4712</v>
      </c>
      <c r="C1560" s="639" t="s">
        <v>2687</v>
      </c>
      <c r="D1560" s="640" t="s">
        <v>1384</v>
      </c>
      <c r="E1560" s="640"/>
      <c r="F1560" s="653">
        <v>43221</v>
      </c>
      <c r="G1560" s="640"/>
      <c r="H1560" s="1171">
        <v>-611505.24</v>
      </c>
      <c r="I1560" s="1171">
        <v>-448488.79</v>
      </c>
      <c r="J1560" s="1171">
        <v>-294744.74</v>
      </c>
      <c r="K1560" s="1171">
        <v>-139704.72</v>
      </c>
      <c r="L1560" s="1171">
        <v>-25916.83</v>
      </c>
      <c r="M1560" s="1171">
        <v>9857.18</v>
      </c>
      <c r="N1560" s="1171">
        <v>0</v>
      </c>
      <c r="O1560" s="1171">
        <v>0</v>
      </c>
      <c r="P1560" s="1171">
        <v>0</v>
      </c>
      <c r="Q1560" s="1171">
        <v>0</v>
      </c>
      <c r="R1560" s="1171">
        <v>0</v>
      </c>
      <c r="S1560" s="1171">
        <v>-214656.33</v>
      </c>
      <c r="T1560" s="1171">
        <v>-538128.06000000006</v>
      </c>
      <c r="U1560" s="606"/>
      <c r="V1560" s="569">
        <f t="shared" si="782"/>
        <v>-140705.90666666665</v>
      </c>
      <c r="W1560" s="1138"/>
      <c r="X1560" s="1139"/>
      <c r="Y1560" s="591">
        <f t="shared" si="789"/>
        <v>0</v>
      </c>
      <c r="Z1560" s="899">
        <f t="shared" si="789"/>
        <v>0</v>
      </c>
      <c r="AA1560" s="899">
        <f t="shared" si="789"/>
        <v>0</v>
      </c>
      <c r="AB1560" s="1080">
        <f t="shared" si="794"/>
        <v>-538128.06000000006</v>
      </c>
      <c r="AC1560" s="1079">
        <f t="shared" si="795"/>
        <v>0</v>
      </c>
      <c r="AD1560" s="899">
        <f t="shared" si="777"/>
        <v>0</v>
      </c>
      <c r="AE1560" s="903">
        <f t="shared" si="773"/>
        <v>0</v>
      </c>
      <c r="AF1560" s="1080">
        <f t="shared" si="774"/>
        <v>-538128.06000000006</v>
      </c>
      <c r="AG1560" s="1081">
        <f t="shared" si="781"/>
        <v>-538128.06000000006</v>
      </c>
      <c r="AH1560" s="1079">
        <f t="shared" si="784"/>
        <v>0</v>
      </c>
      <c r="AI1560" s="901">
        <f t="shared" si="799"/>
        <v>0</v>
      </c>
      <c r="AJ1560" s="899">
        <f t="shared" si="799"/>
        <v>0</v>
      </c>
      <c r="AK1560" s="899">
        <f t="shared" si="799"/>
        <v>0</v>
      </c>
      <c r="AL1560" s="1080">
        <f t="shared" si="796"/>
        <v>-140705.90666666665</v>
      </c>
      <c r="AM1560" s="1079">
        <f t="shared" si="797"/>
        <v>0</v>
      </c>
      <c r="AN1560" s="899">
        <f t="shared" si="804"/>
        <v>0</v>
      </c>
      <c r="AO1560" s="899">
        <f t="shared" si="805"/>
        <v>0</v>
      </c>
      <c r="AP1560" s="899">
        <f t="shared" si="771"/>
        <v>-140705.90666666665</v>
      </c>
      <c r="AQ1560" s="1081">
        <f t="shared" si="800"/>
        <v>-140705.90666666665</v>
      </c>
      <c r="AR1560" s="1079">
        <f t="shared" si="793"/>
        <v>0</v>
      </c>
      <c r="AS1560" s="153"/>
      <c r="AT1560" s="1082" t="s">
        <v>2782</v>
      </c>
      <c r="AU1560" s="523"/>
      <c r="AV1560" s="1083" t="str">
        <f t="shared" si="807"/>
        <v>CA</v>
      </c>
      <c r="AW1560" s="1083" t="str">
        <f t="shared" si="807"/>
        <v>CL</v>
      </c>
      <c r="AX1560" s="1083" t="str">
        <f t="shared" si="807"/>
        <v>AIC</v>
      </c>
      <c r="AY1560" s="1083" t="str">
        <f t="shared" si="759"/>
        <v>ERB</v>
      </c>
      <c r="AZ1560" s="1083" t="str">
        <f t="shared" si="759"/>
        <v>GRB</v>
      </c>
      <c r="BA1560" s="1083" t="str">
        <f t="shared" si="759"/>
        <v>Non-Op</v>
      </c>
      <c r="BC1560" s="623"/>
      <c r="BD1560" s="623"/>
      <c r="BF1560" s="623"/>
      <c r="BG1560" s="623"/>
      <c r="BH1560" s="623"/>
      <c r="BI1560" s="623"/>
      <c r="BJ1560" s="623"/>
      <c r="BK1560" s="623"/>
      <c r="BL1560" s="623"/>
      <c r="BN1560" s="634"/>
    </row>
    <row r="1561" spans="1:66" s="638" customFormat="1" ht="12" customHeight="1">
      <c r="A1561" s="700">
        <v>25400861</v>
      </c>
      <c r="B1561" s="640" t="s">
        <v>4713</v>
      </c>
      <c r="C1561" s="639" t="s">
        <v>2688</v>
      </c>
      <c r="D1561" s="640" t="s">
        <v>1384</v>
      </c>
      <c r="E1561" s="640"/>
      <c r="F1561" s="653">
        <v>43221</v>
      </c>
      <c r="G1561" s="640"/>
      <c r="H1561" s="1171">
        <v>-1408679.21</v>
      </c>
      <c r="I1561" s="1171">
        <v>-1133221.7</v>
      </c>
      <c r="J1561" s="1171">
        <v>-841671.14</v>
      </c>
      <c r="K1561" s="1171">
        <v>-567984.03</v>
      </c>
      <c r="L1561" s="1171">
        <v>-362747.17</v>
      </c>
      <c r="M1561" s="1171">
        <v>-2533658.2000000002</v>
      </c>
      <c r="N1561" s="1171">
        <v>-2056299.9</v>
      </c>
      <c r="O1561" s="1171">
        <v>-1881791.5</v>
      </c>
      <c r="P1561" s="1171">
        <v>-1710466.99</v>
      </c>
      <c r="Q1561" s="1171">
        <v>-1547338.7</v>
      </c>
      <c r="R1561" s="1171">
        <v>0</v>
      </c>
      <c r="S1561" s="1171">
        <v>174317.79</v>
      </c>
      <c r="T1561" s="1171">
        <v>0</v>
      </c>
      <c r="U1561" s="606"/>
      <c r="V1561" s="569">
        <f t="shared" si="782"/>
        <v>-1097100.0954166667</v>
      </c>
      <c r="W1561" s="1138"/>
      <c r="X1561" s="1139"/>
      <c r="Y1561" s="591">
        <f t="shared" si="789"/>
        <v>0</v>
      </c>
      <c r="Z1561" s="899">
        <f t="shared" si="789"/>
        <v>0</v>
      </c>
      <c r="AA1561" s="899">
        <f t="shared" si="789"/>
        <v>0</v>
      </c>
      <c r="AB1561" s="1080">
        <f t="shared" si="794"/>
        <v>0</v>
      </c>
      <c r="AC1561" s="1079">
        <f t="shared" si="795"/>
        <v>0</v>
      </c>
      <c r="AD1561" s="899">
        <f t="shared" si="777"/>
        <v>0</v>
      </c>
      <c r="AE1561" s="903">
        <f t="shared" si="773"/>
        <v>0</v>
      </c>
      <c r="AF1561" s="1080">
        <f t="shared" si="774"/>
        <v>0</v>
      </c>
      <c r="AG1561" s="1081">
        <f t="shared" si="781"/>
        <v>0</v>
      </c>
      <c r="AH1561" s="1079">
        <f t="shared" si="784"/>
        <v>0</v>
      </c>
      <c r="AI1561" s="901">
        <f t="shared" si="799"/>
        <v>0</v>
      </c>
      <c r="AJ1561" s="899">
        <f t="shared" si="799"/>
        <v>0</v>
      </c>
      <c r="AK1561" s="899">
        <f t="shared" si="799"/>
        <v>0</v>
      </c>
      <c r="AL1561" s="1080">
        <f t="shared" si="796"/>
        <v>-1097100.0954166667</v>
      </c>
      <c r="AM1561" s="1079">
        <f t="shared" si="797"/>
        <v>0</v>
      </c>
      <c r="AN1561" s="899">
        <f t="shared" si="804"/>
        <v>0</v>
      </c>
      <c r="AO1561" s="899">
        <f t="shared" si="805"/>
        <v>0</v>
      </c>
      <c r="AP1561" s="899">
        <f t="shared" ref="AP1561:AP1637" si="808">IF($D1561=AP$5,$V1561,IF($D1561=AP$4, $V1561*$AL$2,0))</f>
        <v>-1097100.0954166667</v>
      </c>
      <c r="AQ1561" s="1081">
        <f t="shared" si="800"/>
        <v>-1097100.0954166667</v>
      </c>
      <c r="AR1561" s="1079">
        <f t="shared" si="793"/>
        <v>0</v>
      </c>
      <c r="AS1561" s="153"/>
      <c r="AT1561" s="1082" t="s">
        <v>2782</v>
      </c>
      <c r="AU1561" s="523"/>
      <c r="AV1561" s="1083" t="str">
        <f t="shared" si="807"/>
        <v>CA</v>
      </c>
      <c r="AW1561" s="1083" t="str">
        <f t="shared" si="807"/>
        <v>CL</v>
      </c>
      <c r="AX1561" s="1083" t="str">
        <f t="shared" si="807"/>
        <v>AIC</v>
      </c>
      <c r="AY1561" s="1083" t="str">
        <f t="shared" si="759"/>
        <v>ERB</v>
      </c>
      <c r="AZ1561" s="1083" t="str">
        <f t="shared" si="759"/>
        <v>GRB</v>
      </c>
      <c r="BA1561" s="1083" t="str">
        <f t="shared" si="759"/>
        <v>Non-Op</v>
      </c>
      <c r="BC1561" s="623"/>
      <c r="BD1561" s="623"/>
      <c r="BF1561" s="623"/>
      <c r="BG1561" s="623"/>
      <c r="BH1561" s="623"/>
      <c r="BI1561" s="623"/>
      <c r="BJ1561" s="623"/>
      <c r="BK1561" s="623"/>
      <c r="BL1561" s="623"/>
      <c r="BN1561" s="634"/>
    </row>
    <row r="1562" spans="1:66" s="638" customFormat="1" ht="12" customHeight="1">
      <c r="A1562" s="700">
        <v>25400871</v>
      </c>
      <c r="B1562" s="640" t="s">
        <v>4714</v>
      </c>
      <c r="C1562" s="639" t="s">
        <v>2689</v>
      </c>
      <c r="D1562" s="640" t="s">
        <v>1384</v>
      </c>
      <c r="E1562" s="640"/>
      <c r="F1562" s="653">
        <v>43252</v>
      </c>
      <c r="G1562" s="640"/>
      <c r="H1562" s="1170">
        <v>0</v>
      </c>
      <c r="I1562" s="1170">
        <v>0</v>
      </c>
      <c r="J1562" s="1170">
        <v>0</v>
      </c>
      <c r="K1562" s="1170">
        <v>0</v>
      </c>
      <c r="L1562" s="1170">
        <v>0</v>
      </c>
      <c r="M1562" s="1170">
        <v>0</v>
      </c>
      <c r="N1562" s="1170">
        <v>0</v>
      </c>
      <c r="O1562" s="1170">
        <v>0</v>
      </c>
      <c r="P1562" s="1170">
        <v>0</v>
      </c>
      <c r="Q1562" s="1170">
        <v>0</v>
      </c>
      <c r="R1562" s="1170">
        <v>0</v>
      </c>
      <c r="S1562" s="1170">
        <v>-410822.87</v>
      </c>
      <c r="T1562" s="1170">
        <v>-890473.95</v>
      </c>
      <c r="U1562" s="606"/>
      <c r="V1562" s="569">
        <f t="shared" si="782"/>
        <v>-71338.320416666669</v>
      </c>
      <c r="W1562" s="1138"/>
      <c r="X1562" s="1139"/>
      <c r="Y1562" s="591">
        <f t="shared" si="789"/>
        <v>0</v>
      </c>
      <c r="Z1562" s="899">
        <f t="shared" si="789"/>
        <v>0</v>
      </c>
      <c r="AA1562" s="899">
        <f t="shared" si="789"/>
        <v>0</v>
      </c>
      <c r="AB1562" s="1080">
        <f t="shared" si="794"/>
        <v>-890473.95</v>
      </c>
      <c r="AC1562" s="1079">
        <f t="shared" si="795"/>
        <v>0</v>
      </c>
      <c r="AD1562" s="899">
        <f t="shared" si="777"/>
        <v>0</v>
      </c>
      <c r="AE1562" s="903">
        <f t="shared" si="773"/>
        <v>0</v>
      </c>
      <c r="AF1562" s="1080">
        <f t="shared" si="774"/>
        <v>-890473.95</v>
      </c>
      <c r="AG1562" s="1081">
        <f t="shared" si="781"/>
        <v>-890473.95</v>
      </c>
      <c r="AH1562" s="1079">
        <f t="shared" si="784"/>
        <v>0</v>
      </c>
      <c r="AI1562" s="901">
        <f t="shared" si="799"/>
        <v>0</v>
      </c>
      <c r="AJ1562" s="899">
        <f t="shared" si="799"/>
        <v>0</v>
      </c>
      <c r="AK1562" s="899">
        <f t="shared" si="799"/>
        <v>0</v>
      </c>
      <c r="AL1562" s="1080">
        <f t="shared" si="796"/>
        <v>-71338.320416666669</v>
      </c>
      <c r="AM1562" s="1079">
        <f t="shared" si="797"/>
        <v>0</v>
      </c>
      <c r="AN1562" s="899">
        <f t="shared" si="804"/>
        <v>0</v>
      </c>
      <c r="AO1562" s="899">
        <f t="shared" si="805"/>
        <v>0</v>
      </c>
      <c r="AP1562" s="899">
        <f t="shared" si="808"/>
        <v>-71338.320416666669</v>
      </c>
      <c r="AQ1562" s="1081">
        <f t="shared" ref="AQ1562" si="809">SUM(AN1562:AP1562)</f>
        <v>-71338.320416666669</v>
      </c>
      <c r="AR1562" s="1079">
        <f t="shared" si="793"/>
        <v>0</v>
      </c>
      <c r="AS1562" s="153"/>
      <c r="AT1562" s="1082" t="s">
        <v>2782</v>
      </c>
      <c r="AU1562" s="523"/>
      <c r="AV1562" s="1083" t="str">
        <f t="shared" si="807"/>
        <v>CA</v>
      </c>
      <c r="AW1562" s="1083" t="str">
        <f t="shared" si="807"/>
        <v>CL</v>
      </c>
      <c r="AX1562" s="1083" t="str">
        <f t="shared" si="807"/>
        <v>AIC</v>
      </c>
      <c r="AY1562" s="1083" t="str">
        <f t="shared" ref="AY1562:BA1638" si="810">IF(VALUE(AD1562),AY$7,IF(ISBLANK(AD1562),"",AY$7))</f>
        <v>ERB</v>
      </c>
      <c r="AZ1562" s="1083" t="str">
        <f t="shared" si="810"/>
        <v>GRB</v>
      </c>
      <c r="BA1562" s="1083" t="str">
        <f t="shared" si="810"/>
        <v>Non-Op</v>
      </c>
      <c r="BC1562" s="623"/>
      <c r="BD1562" s="623"/>
      <c r="BF1562" s="623"/>
      <c r="BG1562" s="623"/>
      <c r="BH1562" s="623"/>
      <c r="BI1562" s="623"/>
      <c r="BJ1562" s="623"/>
      <c r="BK1562" s="623"/>
      <c r="BL1562" s="623"/>
      <c r="BN1562" s="634"/>
    </row>
    <row r="1563" spans="1:66" s="638" customFormat="1" ht="12" customHeight="1">
      <c r="A1563" s="700">
        <v>25400881</v>
      </c>
      <c r="B1563" s="640" t="s">
        <v>4715</v>
      </c>
      <c r="C1563" s="639" t="s">
        <v>2690</v>
      </c>
      <c r="D1563" s="640" t="s">
        <v>1384</v>
      </c>
      <c r="E1563" s="640"/>
      <c r="F1563" s="653">
        <v>43221</v>
      </c>
      <c r="G1563" s="640"/>
      <c r="H1563" s="1170">
        <v>-136236.1</v>
      </c>
      <c r="I1563" s="1170">
        <v>-112575.09</v>
      </c>
      <c r="J1563" s="1170">
        <v>-88258.51</v>
      </c>
      <c r="K1563" s="1170">
        <v>-61368.92</v>
      </c>
      <c r="L1563" s="1170">
        <v>-39676.629999999997</v>
      </c>
      <c r="M1563" s="1170">
        <v>-39676.629999999997</v>
      </c>
      <c r="N1563" s="1170">
        <v>0</v>
      </c>
      <c r="O1563" s="1170">
        <v>0</v>
      </c>
      <c r="P1563" s="1170">
        <v>0</v>
      </c>
      <c r="Q1563" s="1170">
        <v>0</v>
      </c>
      <c r="R1563" s="1170">
        <v>0</v>
      </c>
      <c r="S1563" s="1170">
        <v>-154554.07999999999</v>
      </c>
      <c r="T1563" s="1170">
        <v>-316853.71000000002</v>
      </c>
      <c r="U1563" s="606"/>
      <c r="V1563" s="569">
        <f t="shared" si="782"/>
        <v>-60221.230416666665</v>
      </c>
      <c r="W1563" s="1138"/>
      <c r="X1563" s="1139"/>
      <c r="Y1563" s="591">
        <f t="shared" ref="Y1563:AA1593" si="811">IF($D1563=Y$5,$T1563,0)</f>
        <v>0</v>
      </c>
      <c r="Z1563" s="899">
        <f t="shared" si="811"/>
        <v>0</v>
      </c>
      <c r="AA1563" s="899">
        <f t="shared" si="811"/>
        <v>0</v>
      </c>
      <c r="AB1563" s="1080">
        <f t="shared" si="794"/>
        <v>-316853.71000000002</v>
      </c>
      <c r="AC1563" s="1079">
        <f t="shared" si="795"/>
        <v>0</v>
      </c>
      <c r="AD1563" s="899">
        <f t="shared" si="777"/>
        <v>0</v>
      </c>
      <c r="AE1563" s="903">
        <f t="shared" si="773"/>
        <v>0</v>
      </c>
      <c r="AF1563" s="1080">
        <f t="shared" si="774"/>
        <v>-316853.71000000002</v>
      </c>
      <c r="AG1563" s="1081">
        <f t="shared" si="781"/>
        <v>-316853.71000000002</v>
      </c>
      <c r="AH1563" s="1079">
        <f t="shared" si="784"/>
        <v>0</v>
      </c>
      <c r="AI1563" s="901">
        <f t="shared" si="799"/>
        <v>0</v>
      </c>
      <c r="AJ1563" s="899">
        <f t="shared" si="799"/>
        <v>0</v>
      </c>
      <c r="AK1563" s="899">
        <f t="shared" si="799"/>
        <v>0</v>
      </c>
      <c r="AL1563" s="1080">
        <f t="shared" si="796"/>
        <v>-60221.230416666665</v>
      </c>
      <c r="AM1563" s="1079">
        <f t="shared" si="797"/>
        <v>0</v>
      </c>
      <c r="AN1563" s="899">
        <f t="shared" si="804"/>
        <v>0</v>
      </c>
      <c r="AO1563" s="899">
        <f t="shared" si="805"/>
        <v>0</v>
      </c>
      <c r="AP1563" s="899">
        <f t="shared" si="808"/>
        <v>-60221.230416666665</v>
      </c>
      <c r="AQ1563" s="1081">
        <f t="shared" si="800"/>
        <v>-60221.230416666665</v>
      </c>
      <c r="AR1563" s="1079">
        <f t="shared" si="793"/>
        <v>0</v>
      </c>
      <c r="AS1563" s="153"/>
      <c r="AT1563" s="1082" t="s">
        <v>2782</v>
      </c>
      <c r="AU1563" s="523"/>
      <c r="AV1563" s="1083" t="str">
        <f t="shared" si="807"/>
        <v>CA</v>
      </c>
      <c r="AW1563" s="1083" t="str">
        <f t="shared" si="807"/>
        <v>CL</v>
      </c>
      <c r="AX1563" s="1083" t="str">
        <f t="shared" si="807"/>
        <v>AIC</v>
      </c>
      <c r="AY1563" s="1083" t="str">
        <f t="shared" si="810"/>
        <v>ERB</v>
      </c>
      <c r="AZ1563" s="1083" t="str">
        <f t="shared" si="810"/>
        <v>GRB</v>
      </c>
      <c r="BA1563" s="1083" t="str">
        <f t="shared" si="810"/>
        <v>Non-Op</v>
      </c>
      <c r="BC1563" s="623"/>
      <c r="BD1563" s="623"/>
      <c r="BF1563" s="623"/>
      <c r="BG1563" s="623"/>
      <c r="BH1563" s="623"/>
      <c r="BI1563" s="623"/>
      <c r="BJ1563" s="623"/>
      <c r="BK1563" s="623"/>
      <c r="BL1563" s="623"/>
      <c r="BN1563" s="634"/>
    </row>
    <row r="1564" spans="1:66" s="638" customFormat="1" ht="12" customHeight="1">
      <c r="A1564" s="700">
        <v>25400891</v>
      </c>
      <c r="B1564" s="640" t="s">
        <v>4716</v>
      </c>
      <c r="C1564" s="639" t="s">
        <v>3038</v>
      </c>
      <c r="D1564" s="640" t="s">
        <v>1384</v>
      </c>
      <c r="E1564" s="640"/>
      <c r="F1564" s="653">
        <v>43586</v>
      </c>
      <c r="G1564" s="640"/>
      <c r="H1564" s="1170">
        <v>-81105.89</v>
      </c>
      <c r="I1564" s="1170">
        <v>-62176.38</v>
      </c>
      <c r="J1564" s="1170">
        <v>-44304.45</v>
      </c>
      <c r="K1564" s="1170">
        <v>-26734.11</v>
      </c>
      <c r="L1564" s="1170">
        <v>-10727.52</v>
      </c>
      <c r="M1564" s="1170">
        <v>-5498.41</v>
      </c>
      <c r="N1564" s="1170">
        <v>0</v>
      </c>
      <c r="O1564" s="1170">
        <v>0</v>
      </c>
      <c r="P1564" s="1170">
        <v>0</v>
      </c>
      <c r="Q1564" s="1170">
        <v>0</v>
      </c>
      <c r="R1564" s="1170">
        <v>0</v>
      </c>
      <c r="S1564" s="1170">
        <v>-38049.22</v>
      </c>
      <c r="T1564" s="1170">
        <v>-76473.05</v>
      </c>
      <c r="U1564" s="606"/>
      <c r="V1564" s="606">
        <f t="shared" si="782"/>
        <v>-22189.963333333333</v>
      </c>
      <c r="W1564" s="1140"/>
      <c r="X1564" s="1141"/>
      <c r="Y1564" s="591">
        <f t="shared" si="811"/>
        <v>0</v>
      </c>
      <c r="Z1564" s="899">
        <f t="shared" si="811"/>
        <v>0</v>
      </c>
      <c r="AA1564" s="899">
        <f t="shared" si="811"/>
        <v>0</v>
      </c>
      <c r="AB1564" s="1080">
        <f t="shared" si="794"/>
        <v>-76473.05</v>
      </c>
      <c r="AC1564" s="1079">
        <f t="shared" si="795"/>
        <v>0</v>
      </c>
      <c r="AD1564" s="899">
        <f t="shared" si="777"/>
        <v>0</v>
      </c>
      <c r="AE1564" s="903">
        <f t="shared" si="773"/>
        <v>0</v>
      </c>
      <c r="AF1564" s="1080">
        <f t="shared" si="774"/>
        <v>-76473.05</v>
      </c>
      <c r="AG1564" s="1081">
        <f t="shared" si="781"/>
        <v>-76473.05</v>
      </c>
      <c r="AH1564" s="1079">
        <f t="shared" si="784"/>
        <v>0</v>
      </c>
      <c r="AI1564" s="901">
        <f t="shared" si="799"/>
        <v>0</v>
      </c>
      <c r="AJ1564" s="899">
        <f t="shared" si="799"/>
        <v>0</v>
      </c>
      <c r="AK1564" s="899">
        <f t="shared" si="799"/>
        <v>0</v>
      </c>
      <c r="AL1564" s="1080">
        <f t="shared" si="796"/>
        <v>-22189.963333333333</v>
      </c>
      <c r="AM1564" s="1079">
        <f t="shared" si="797"/>
        <v>0</v>
      </c>
      <c r="AN1564" s="899">
        <f t="shared" si="804"/>
        <v>0</v>
      </c>
      <c r="AO1564" s="899">
        <f t="shared" si="805"/>
        <v>0</v>
      </c>
      <c r="AP1564" s="899">
        <f t="shared" si="808"/>
        <v>-22189.963333333333</v>
      </c>
      <c r="AQ1564" s="1081">
        <f t="shared" ref="AQ1564" si="812">SUM(AN1564:AP1564)</f>
        <v>-22189.963333333333</v>
      </c>
      <c r="AR1564" s="1079">
        <f t="shared" si="793"/>
        <v>0</v>
      </c>
      <c r="AS1564" s="153"/>
      <c r="AT1564" s="1082" t="s">
        <v>2782</v>
      </c>
      <c r="AU1564" s="523"/>
      <c r="AV1564" s="1083" t="str">
        <f t="shared" si="807"/>
        <v>CA</v>
      </c>
      <c r="AW1564" s="1083" t="str">
        <f t="shared" si="807"/>
        <v>CL</v>
      </c>
      <c r="AX1564" s="1083" t="str">
        <f t="shared" si="807"/>
        <v>AIC</v>
      </c>
      <c r="AY1564" s="1083" t="str">
        <f t="shared" si="810"/>
        <v>ERB</v>
      </c>
      <c r="AZ1564" s="1083" t="str">
        <f t="shared" si="810"/>
        <v>GRB</v>
      </c>
      <c r="BA1564" s="1083" t="str">
        <f t="shared" si="810"/>
        <v>Non-Op</v>
      </c>
      <c r="BC1564" s="623"/>
      <c r="BD1564" s="623"/>
      <c r="BF1564" s="623"/>
      <c r="BG1564" s="623"/>
      <c r="BH1564" s="623"/>
      <c r="BI1564" s="623"/>
      <c r="BJ1564" s="623"/>
      <c r="BK1564" s="623"/>
      <c r="BL1564" s="623"/>
      <c r="BN1564" s="634"/>
    </row>
    <row r="1565" spans="1:66" s="638" customFormat="1" ht="12" customHeight="1">
      <c r="A1565" s="700">
        <v>25400901</v>
      </c>
      <c r="B1565" s="640" t="s">
        <v>4717</v>
      </c>
      <c r="C1565" s="639" t="s">
        <v>3284</v>
      </c>
      <c r="D1565" s="640" t="s">
        <v>1384</v>
      </c>
      <c r="E1565" s="640"/>
      <c r="F1565" s="653">
        <v>43952</v>
      </c>
      <c r="G1565" s="640"/>
      <c r="H1565" s="1170"/>
      <c r="I1565" s="1170"/>
      <c r="J1565" s="1170"/>
      <c r="K1565" s="1170"/>
      <c r="L1565" s="1170"/>
      <c r="M1565" s="1170">
        <v>-44189.87</v>
      </c>
      <c r="N1565" s="1170">
        <v>-16456.09</v>
      </c>
      <c r="O1565" s="1170">
        <v>-15103.08</v>
      </c>
      <c r="P1565" s="1170">
        <v>-13938.95</v>
      </c>
      <c r="Q1565" s="1170">
        <v>-12804.45</v>
      </c>
      <c r="R1565" s="1170">
        <v>0</v>
      </c>
      <c r="S1565" s="1170">
        <v>0</v>
      </c>
      <c r="T1565" s="1170">
        <v>0</v>
      </c>
      <c r="U1565" s="606"/>
      <c r="V1565" s="606">
        <f t="shared" si="782"/>
        <v>-8541.0366666666669</v>
      </c>
      <c r="W1565" s="1140"/>
      <c r="X1565" s="1141"/>
      <c r="Y1565" s="591">
        <f t="shared" si="811"/>
        <v>0</v>
      </c>
      <c r="Z1565" s="899">
        <f t="shared" si="811"/>
        <v>0</v>
      </c>
      <c r="AA1565" s="899">
        <f t="shared" si="811"/>
        <v>0</v>
      </c>
      <c r="AB1565" s="1080">
        <f t="shared" si="794"/>
        <v>0</v>
      </c>
      <c r="AC1565" s="1079">
        <f t="shared" si="795"/>
        <v>0</v>
      </c>
      <c r="AD1565" s="899">
        <f t="shared" si="777"/>
        <v>0</v>
      </c>
      <c r="AE1565" s="903">
        <f t="shared" ref="AE1565:AE1646" si="813">IF($D1565=AE$5,$T1565,IF($D1565=AE$4, $T1565*$AK$2,0))</f>
        <v>0</v>
      </c>
      <c r="AF1565" s="1080">
        <f t="shared" ref="AF1565:AF1646" si="814">IF($D1565=AF$5,$T1565,IF($D1565=AF$4, $T1565*$AL$2,0))</f>
        <v>0</v>
      </c>
      <c r="AG1565" s="1081">
        <f t="shared" si="781"/>
        <v>0</v>
      </c>
      <c r="AH1565" s="1079">
        <f t="shared" si="784"/>
        <v>0</v>
      </c>
      <c r="AI1565" s="901">
        <f t="shared" si="799"/>
        <v>0</v>
      </c>
      <c r="AJ1565" s="899">
        <f t="shared" si="799"/>
        <v>0</v>
      </c>
      <c r="AK1565" s="899">
        <f t="shared" si="799"/>
        <v>0</v>
      </c>
      <c r="AL1565" s="1080">
        <f t="shared" si="796"/>
        <v>-8541.0366666666669</v>
      </c>
      <c r="AM1565" s="1079">
        <f t="shared" si="797"/>
        <v>0</v>
      </c>
      <c r="AN1565" s="899">
        <f t="shared" si="804"/>
        <v>0</v>
      </c>
      <c r="AO1565" s="899">
        <f t="shared" si="805"/>
        <v>0</v>
      </c>
      <c r="AP1565" s="899">
        <f t="shared" si="808"/>
        <v>-8541.0366666666669</v>
      </c>
      <c r="AQ1565" s="1081">
        <f t="shared" ref="AQ1565:AQ1566" si="815">SUM(AN1565:AP1565)</f>
        <v>-8541.0366666666669</v>
      </c>
      <c r="AR1565" s="1079">
        <f t="shared" si="793"/>
        <v>0</v>
      </c>
      <c r="AS1565" s="153"/>
      <c r="AT1565" s="1082" t="s">
        <v>2782</v>
      </c>
      <c r="AU1565" s="523"/>
      <c r="AV1565" s="1083" t="str">
        <f t="shared" si="807"/>
        <v>CA</v>
      </c>
      <c r="AW1565" s="1083" t="str">
        <f t="shared" si="807"/>
        <v>CL</v>
      </c>
      <c r="AX1565" s="1083" t="str">
        <f t="shared" si="807"/>
        <v>AIC</v>
      </c>
      <c r="AY1565" s="1083" t="str">
        <f t="shared" si="810"/>
        <v>ERB</v>
      </c>
      <c r="AZ1565" s="1083" t="str">
        <f t="shared" si="810"/>
        <v>GRB</v>
      </c>
      <c r="BA1565" s="1083" t="str">
        <f t="shared" si="810"/>
        <v>Non-Op</v>
      </c>
      <c r="BC1565" s="623"/>
      <c r="BD1565" s="623"/>
      <c r="BF1565" s="623"/>
      <c r="BG1565" s="623"/>
      <c r="BH1565" s="623"/>
      <c r="BI1565" s="623"/>
      <c r="BJ1565" s="623"/>
      <c r="BK1565" s="623"/>
      <c r="BL1565" s="623"/>
      <c r="BN1565" s="634"/>
    </row>
    <row r="1566" spans="1:66" s="638" customFormat="1" ht="12" customHeight="1">
      <c r="A1566" s="700">
        <v>25400902</v>
      </c>
      <c r="B1566" s="640" t="s">
        <v>4718</v>
      </c>
      <c r="C1566" s="639" t="s">
        <v>3039</v>
      </c>
      <c r="D1566" s="640" t="s">
        <v>1384</v>
      </c>
      <c r="E1566" s="640"/>
      <c r="F1566" s="653">
        <v>43586</v>
      </c>
      <c r="G1566" s="640"/>
      <c r="H1566" s="1170">
        <v>-1139183.33</v>
      </c>
      <c r="I1566" s="1170">
        <v>-816196.2</v>
      </c>
      <c r="J1566" s="1170">
        <v>-528988.18000000005</v>
      </c>
      <c r="K1566" s="1170">
        <v>-258386.02</v>
      </c>
      <c r="L1566" s="1170">
        <v>-101788.9</v>
      </c>
      <c r="M1566" s="1170">
        <v>-1633842.18</v>
      </c>
      <c r="N1566" s="1170">
        <v>-1589128.5</v>
      </c>
      <c r="O1566" s="1170">
        <v>-1537956.88</v>
      </c>
      <c r="P1566" s="1170">
        <v>-1492629.34</v>
      </c>
      <c r="Q1566" s="1170">
        <v>-1439333.49</v>
      </c>
      <c r="R1566" s="1170">
        <v>-1340283.8600000001</v>
      </c>
      <c r="S1566" s="1170">
        <v>-1168753.05</v>
      </c>
      <c r="T1566" s="1170">
        <v>-957095.02</v>
      </c>
      <c r="U1566" s="606"/>
      <c r="V1566" s="606">
        <f t="shared" si="782"/>
        <v>-1079618.8145833334</v>
      </c>
      <c r="W1566" s="1140"/>
      <c r="X1566" s="1141"/>
      <c r="Y1566" s="591">
        <f t="shared" si="811"/>
        <v>0</v>
      </c>
      <c r="Z1566" s="899">
        <f t="shared" si="811"/>
        <v>0</v>
      </c>
      <c r="AA1566" s="899">
        <f t="shared" si="811"/>
        <v>0</v>
      </c>
      <c r="AB1566" s="1080">
        <f t="shared" si="794"/>
        <v>-957095.02</v>
      </c>
      <c r="AC1566" s="1079">
        <f t="shared" si="795"/>
        <v>0</v>
      </c>
      <c r="AD1566" s="899">
        <f t="shared" si="777"/>
        <v>0</v>
      </c>
      <c r="AE1566" s="903">
        <f t="shared" si="813"/>
        <v>0</v>
      </c>
      <c r="AF1566" s="1080">
        <f t="shared" si="814"/>
        <v>-957095.02</v>
      </c>
      <c r="AG1566" s="1081">
        <f t="shared" si="781"/>
        <v>-957095.02</v>
      </c>
      <c r="AH1566" s="1079">
        <f t="shared" si="784"/>
        <v>0</v>
      </c>
      <c r="AI1566" s="901">
        <f t="shared" si="799"/>
        <v>0</v>
      </c>
      <c r="AJ1566" s="899">
        <f t="shared" si="799"/>
        <v>0</v>
      </c>
      <c r="AK1566" s="899">
        <f t="shared" si="799"/>
        <v>0</v>
      </c>
      <c r="AL1566" s="1080">
        <f t="shared" si="796"/>
        <v>-1079618.8145833334</v>
      </c>
      <c r="AM1566" s="1079">
        <f t="shared" si="797"/>
        <v>0</v>
      </c>
      <c r="AN1566" s="899">
        <f t="shared" si="804"/>
        <v>0</v>
      </c>
      <c r="AO1566" s="899">
        <f t="shared" si="805"/>
        <v>0</v>
      </c>
      <c r="AP1566" s="899">
        <f t="shared" si="808"/>
        <v>-1079618.8145833334</v>
      </c>
      <c r="AQ1566" s="1081">
        <f t="shared" si="815"/>
        <v>-1079618.8145833334</v>
      </c>
      <c r="AR1566" s="1079">
        <f t="shared" si="793"/>
        <v>0</v>
      </c>
      <c r="AS1566" s="153"/>
      <c r="AT1566" s="1082"/>
      <c r="AU1566" s="523"/>
      <c r="AV1566" s="1083" t="str">
        <f t="shared" si="807"/>
        <v>CA</v>
      </c>
      <c r="AW1566" s="1083" t="str">
        <f t="shared" si="807"/>
        <v>CL</v>
      </c>
      <c r="AX1566" s="1083" t="str">
        <f t="shared" si="807"/>
        <v>AIC</v>
      </c>
      <c r="AY1566" s="1083" t="str">
        <f t="shared" si="810"/>
        <v>ERB</v>
      </c>
      <c r="AZ1566" s="1083" t="str">
        <f t="shared" si="810"/>
        <v>GRB</v>
      </c>
      <c r="BA1566" s="1083" t="str">
        <f t="shared" si="810"/>
        <v>Non-Op</v>
      </c>
      <c r="BC1566" s="623"/>
      <c r="BD1566" s="623"/>
      <c r="BF1566" s="623"/>
      <c r="BG1566" s="623"/>
      <c r="BH1566" s="623"/>
      <c r="BI1566" s="623"/>
      <c r="BJ1566" s="623"/>
      <c r="BK1566" s="623"/>
      <c r="BL1566" s="623"/>
      <c r="BN1566" s="634"/>
    </row>
    <row r="1567" spans="1:66" s="638" customFormat="1" ht="12" customHeight="1">
      <c r="A1567" s="700">
        <v>25400912</v>
      </c>
      <c r="B1567" s="640" t="s">
        <v>4719</v>
      </c>
      <c r="C1567" s="639" t="s">
        <v>3040</v>
      </c>
      <c r="D1567" s="640" t="s">
        <v>1384</v>
      </c>
      <c r="E1567" s="640"/>
      <c r="F1567" s="653">
        <v>43586</v>
      </c>
      <c r="G1567" s="640"/>
      <c r="H1567" s="1170">
        <v>-78731.5</v>
      </c>
      <c r="I1567" s="1170">
        <v>-67199.3</v>
      </c>
      <c r="J1567" s="1170">
        <v>-53422.94</v>
      </c>
      <c r="K1567" s="1170">
        <v>-44521.62</v>
      </c>
      <c r="L1567" s="1170">
        <v>-35929.519999999997</v>
      </c>
      <c r="M1567" s="1170">
        <v>-1176816.52</v>
      </c>
      <c r="N1567" s="1170">
        <v>-1062507.99</v>
      </c>
      <c r="O1567" s="1170">
        <v>-988875.12</v>
      </c>
      <c r="P1567" s="1170">
        <v>-920731.08</v>
      </c>
      <c r="Q1567" s="1170">
        <v>-849862.74</v>
      </c>
      <c r="R1567" s="1170">
        <v>-754843.52</v>
      </c>
      <c r="S1567" s="1170">
        <v>-645576.49</v>
      </c>
      <c r="T1567" s="1170">
        <v>-530737.21</v>
      </c>
      <c r="U1567" s="606"/>
      <c r="V1567" s="606">
        <f t="shared" si="782"/>
        <v>-575418.43291666673</v>
      </c>
      <c r="W1567" s="1140"/>
      <c r="X1567" s="1141"/>
      <c r="Y1567" s="591">
        <f t="shared" si="811"/>
        <v>0</v>
      </c>
      <c r="Z1567" s="899">
        <f t="shared" si="811"/>
        <v>0</v>
      </c>
      <c r="AA1567" s="899">
        <f t="shared" si="811"/>
        <v>0</v>
      </c>
      <c r="AB1567" s="1080">
        <f t="shared" si="794"/>
        <v>-530737.21</v>
      </c>
      <c r="AC1567" s="1079">
        <f t="shared" si="795"/>
        <v>0</v>
      </c>
      <c r="AD1567" s="899">
        <f t="shared" si="777"/>
        <v>0</v>
      </c>
      <c r="AE1567" s="903">
        <f t="shared" si="813"/>
        <v>0</v>
      </c>
      <c r="AF1567" s="1080">
        <f t="shared" si="814"/>
        <v>-530737.21</v>
      </c>
      <c r="AG1567" s="1081">
        <f t="shared" si="781"/>
        <v>-530737.21</v>
      </c>
      <c r="AH1567" s="1079">
        <f t="shared" si="784"/>
        <v>0</v>
      </c>
      <c r="AI1567" s="901">
        <f t="shared" si="799"/>
        <v>0</v>
      </c>
      <c r="AJ1567" s="899">
        <f t="shared" si="799"/>
        <v>0</v>
      </c>
      <c r="AK1567" s="899">
        <f t="shared" si="799"/>
        <v>0</v>
      </c>
      <c r="AL1567" s="1080">
        <f t="shared" si="796"/>
        <v>-575418.43291666673</v>
      </c>
      <c r="AM1567" s="1079">
        <f t="shared" si="797"/>
        <v>0</v>
      </c>
      <c r="AN1567" s="899">
        <f t="shared" si="804"/>
        <v>0</v>
      </c>
      <c r="AO1567" s="899">
        <f t="shared" si="805"/>
        <v>0</v>
      </c>
      <c r="AP1567" s="899">
        <f t="shared" si="808"/>
        <v>-575418.43291666673</v>
      </c>
      <c r="AQ1567" s="1081">
        <f t="shared" ref="AQ1567:AQ1569" si="816">SUM(AN1567:AP1567)</f>
        <v>-575418.43291666673</v>
      </c>
      <c r="AR1567" s="1079">
        <f t="shared" si="793"/>
        <v>0</v>
      </c>
      <c r="AS1567" s="153"/>
      <c r="AT1567" s="1082"/>
      <c r="AU1567" s="523"/>
      <c r="AV1567" s="1083" t="str">
        <f t="shared" si="807"/>
        <v>CA</v>
      </c>
      <c r="AW1567" s="1083" t="str">
        <f t="shared" si="807"/>
        <v>CL</v>
      </c>
      <c r="AX1567" s="1083" t="str">
        <f t="shared" si="807"/>
        <v>AIC</v>
      </c>
      <c r="AY1567" s="1083" t="str">
        <f t="shared" si="810"/>
        <v>ERB</v>
      </c>
      <c r="AZ1567" s="1083" t="str">
        <f t="shared" si="810"/>
        <v>GRB</v>
      </c>
      <c r="BA1567" s="1083" t="str">
        <f t="shared" si="810"/>
        <v>Non-Op</v>
      </c>
      <c r="BC1567" s="623"/>
      <c r="BD1567" s="623"/>
      <c r="BF1567" s="623"/>
      <c r="BG1567" s="623"/>
      <c r="BH1567" s="623"/>
      <c r="BI1567" s="623"/>
      <c r="BJ1567" s="623"/>
      <c r="BK1567" s="623"/>
      <c r="BL1567" s="623"/>
      <c r="BN1567" s="634"/>
    </row>
    <row r="1568" spans="1:66" s="638" customFormat="1" ht="12" customHeight="1">
      <c r="A1568" s="676">
        <v>25400931</v>
      </c>
      <c r="B1568" s="635" t="s">
        <v>4720</v>
      </c>
      <c r="C1568" s="634" t="s">
        <v>3031</v>
      </c>
      <c r="D1568" s="635" t="s">
        <v>3099</v>
      </c>
      <c r="E1568" s="635"/>
      <c r="F1568" s="683">
        <v>43800</v>
      </c>
      <c r="G1568" s="635"/>
      <c r="H1568" s="1170">
        <v>-2420712</v>
      </c>
      <c r="I1568" s="1170">
        <v>-3157272</v>
      </c>
      <c r="J1568" s="1170">
        <v>-3010589</v>
      </c>
      <c r="K1568" s="1170">
        <v>-3720365</v>
      </c>
      <c r="L1568" s="1170">
        <v>-4401629</v>
      </c>
      <c r="M1568" s="1170">
        <v>-5034509</v>
      </c>
      <c r="N1568" s="1170">
        <v>-4497672.5999999996</v>
      </c>
      <c r="O1568" s="1170">
        <v>-4650768.5999999996</v>
      </c>
      <c r="P1568" s="1170">
        <v>-15297608.6</v>
      </c>
      <c r="Q1568" s="1170">
        <v>-15297608.6</v>
      </c>
      <c r="R1568" s="1170">
        <v>-14689021.6</v>
      </c>
      <c r="S1568" s="1170">
        <v>-14497599.6</v>
      </c>
      <c r="T1568" s="1170">
        <v>-14313279.369999999</v>
      </c>
      <c r="U1568" s="567"/>
      <c r="V1568" s="606">
        <f t="shared" si="782"/>
        <v>-8051803.2737499997</v>
      </c>
      <c r="W1568" s="1140"/>
      <c r="X1568" s="1141"/>
      <c r="Y1568" s="591">
        <f t="shared" si="811"/>
        <v>0</v>
      </c>
      <c r="Z1568" s="899">
        <f t="shared" si="811"/>
        <v>-14313279.369999999</v>
      </c>
      <c r="AA1568" s="899">
        <f t="shared" si="811"/>
        <v>0</v>
      </c>
      <c r="AB1568" s="1080">
        <f t="shared" si="794"/>
        <v>0</v>
      </c>
      <c r="AC1568" s="1079">
        <f t="shared" si="795"/>
        <v>0</v>
      </c>
      <c r="AD1568" s="899">
        <f t="shared" si="777"/>
        <v>0</v>
      </c>
      <c r="AE1568" s="903">
        <f t="shared" si="813"/>
        <v>0</v>
      </c>
      <c r="AF1568" s="1080">
        <f t="shared" si="814"/>
        <v>0</v>
      </c>
      <c r="AG1568" s="1081">
        <f t="shared" si="781"/>
        <v>0</v>
      </c>
      <c r="AH1568" s="1079">
        <f t="shared" si="784"/>
        <v>0</v>
      </c>
      <c r="AI1568" s="901">
        <f t="shared" si="799"/>
        <v>0</v>
      </c>
      <c r="AJ1568" s="899">
        <f t="shared" si="799"/>
        <v>-8051803.2737499997</v>
      </c>
      <c r="AK1568" s="899">
        <f t="shared" si="799"/>
        <v>0</v>
      </c>
      <c r="AL1568" s="1080">
        <f t="shared" si="796"/>
        <v>0</v>
      </c>
      <c r="AM1568" s="1079">
        <f t="shared" si="797"/>
        <v>0</v>
      </c>
      <c r="AN1568" s="899">
        <f t="shared" si="804"/>
        <v>0</v>
      </c>
      <c r="AO1568" s="899">
        <f t="shared" si="805"/>
        <v>0</v>
      </c>
      <c r="AP1568" s="899">
        <f t="shared" si="808"/>
        <v>0</v>
      </c>
      <c r="AQ1568" s="1081">
        <f t="shared" si="816"/>
        <v>0</v>
      </c>
      <c r="AR1568" s="1079">
        <f t="shared" si="793"/>
        <v>0</v>
      </c>
      <c r="AS1568" s="153"/>
      <c r="AT1568" s="1082" t="s">
        <v>2782</v>
      </c>
      <c r="AU1568" s="523"/>
      <c r="AV1568" s="1083" t="str">
        <f t="shared" si="807"/>
        <v>CA</v>
      </c>
      <c r="AW1568" s="1083" t="str">
        <f t="shared" si="807"/>
        <v>CL</v>
      </c>
      <c r="AX1568" s="1083" t="str">
        <f t="shared" si="807"/>
        <v>AIC</v>
      </c>
      <c r="AY1568" s="1083" t="str">
        <f t="shared" si="810"/>
        <v>ERB</v>
      </c>
      <c r="AZ1568" s="1083" t="str">
        <f t="shared" si="810"/>
        <v>GRB</v>
      </c>
      <c r="BA1568" s="1083" t="str">
        <f t="shared" si="810"/>
        <v>Non-Op</v>
      </c>
      <c r="BC1568" s="623"/>
      <c r="BD1568" s="623"/>
      <c r="BF1568" s="623"/>
      <c r="BG1568" s="623"/>
      <c r="BH1568" s="623"/>
      <c r="BI1568" s="623"/>
      <c r="BJ1568" s="623"/>
      <c r="BK1568" s="623"/>
      <c r="BL1568" s="623"/>
      <c r="BN1568" s="634"/>
    </row>
    <row r="1569" spans="1:66" s="638" customFormat="1" ht="12" customHeight="1">
      <c r="A1569" s="676">
        <v>25400941</v>
      </c>
      <c r="B1569" s="635" t="s">
        <v>4721</v>
      </c>
      <c r="C1569" s="634" t="s">
        <v>3041</v>
      </c>
      <c r="D1569" s="635" t="s">
        <v>3099</v>
      </c>
      <c r="E1569" s="635"/>
      <c r="F1569" s="683">
        <v>43800</v>
      </c>
      <c r="G1569" s="635"/>
      <c r="H1569" s="1170">
        <v>-12482801.029999999</v>
      </c>
      <c r="I1569" s="1170">
        <v>-12481138.09</v>
      </c>
      <c r="J1569" s="1170">
        <v>-12478957.449999999</v>
      </c>
      <c r="K1569" s="1170">
        <v>-12471268.26</v>
      </c>
      <c r="L1569" s="1170">
        <v>-12470333.68</v>
      </c>
      <c r="M1569" s="1170">
        <v>-12465462.880000001</v>
      </c>
      <c r="N1569" s="1170">
        <v>-12448532.550000001</v>
      </c>
      <c r="O1569" s="1170">
        <v>-12430456.130000001</v>
      </c>
      <c r="P1569" s="1170">
        <v>-12410142.6</v>
      </c>
      <c r="Q1569" s="1170">
        <v>-12393351.84</v>
      </c>
      <c r="R1569" s="1170">
        <v>44377.4</v>
      </c>
      <c r="S1569" s="1170">
        <v>31421.41</v>
      </c>
      <c r="T1569" s="1170">
        <v>29433.01</v>
      </c>
      <c r="U1569" s="567"/>
      <c r="V1569" s="606">
        <f t="shared" si="782"/>
        <v>-9850044.0566666666</v>
      </c>
      <c r="W1569" s="1140"/>
      <c r="X1569" s="1141"/>
      <c r="Y1569" s="591">
        <f t="shared" si="811"/>
        <v>0</v>
      </c>
      <c r="Z1569" s="899">
        <f t="shared" si="811"/>
        <v>29433.01</v>
      </c>
      <c r="AA1569" s="899">
        <f t="shared" si="811"/>
        <v>0</v>
      </c>
      <c r="AB1569" s="1080">
        <f t="shared" si="794"/>
        <v>0</v>
      </c>
      <c r="AC1569" s="1079">
        <f t="shared" si="795"/>
        <v>0</v>
      </c>
      <c r="AD1569" s="899">
        <f t="shared" si="777"/>
        <v>0</v>
      </c>
      <c r="AE1569" s="903">
        <f t="shared" si="813"/>
        <v>0</v>
      </c>
      <c r="AF1569" s="1080">
        <f t="shared" si="814"/>
        <v>0</v>
      </c>
      <c r="AG1569" s="1081">
        <f t="shared" si="781"/>
        <v>0</v>
      </c>
      <c r="AH1569" s="1079">
        <f t="shared" si="784"/>
        <v>0</v>
      </c>
      <c r="AI1569" s="901">
        <f t="shared" si="799"/>
        <v>0</v>
      </c>
      <c r="AJ1569" s="899">
        <f t="shared" si="799"/>
        <v>-9850044.0566666666</v>
      </c>
      <c r="AK1569" s="899">
        <f t="shared" si="799"/>
        <v>0</v>
      </c>
      <c r="AL1569" s="1080">
        <f t="shared" si="796"/>
        <v>0</v>
      </c>
      <c r="AM1569" s="1079">
        <f t="shared" si="797"/>
        <v>0</v>
      </c>
      <c r="AN1569" s="899">
        <f t="shared" si="804"/>
        <v>0</v>
      </c>
      <c r="AO1569" s="899">
        <f t="shared" si="805"/>
        <v>0</v>
      </c>
      <c r="AP1569" s="899">
        <f t="shared" si="808"/>
        <v>0</v>
      </c>
      <c r="AQ1569" s="1081">
        <f t="shared" si="816"/>
        <v>0</v>
      </c>
      <c r="AR1569" s="1079">
        <f t="shared" si="793"/>
        <v>0</v>
      </c>
      <c r="AS1569" s="153"/>
      <c r="AT1569" s="1082" t="s">
        <v>2782</v>
      </c>
      <c r="AU1569" s="523"/>
      <c r="AV1569" s="1083" t="str">
        <f t="shared" si="807"/>
        <v>CA</v>
      </c>
      <c r="AW1569" s="1083" t="str">
        <f t="shared" si="807"/>
        <v>CL</v>
      </c>
      <c r="AX1569" s="1083" t="str">
        <f t="shared" si="807"/>
        <v>AIC</v>
      </c>
      <c r="AY1569" s="1083" t="str">
        <f t="shared" si="810"/>
        <v>ERB</v>
      </c>
      <c r="AZ1569" s="1083" t="str">
        <f t="shared" si="810"/>
        <v>GRB</v>
      </c>
      <c r="BA1569" s="1083" t="str">
        <f t="shared" si="810"/>
        <v>Non-Op</v>
      </c>
      <c r="BC1569" s="623"/>
      <c r="BD1569" s="623"/>
      <c r="BF1569" s="623"/>
      <c r="BG1569" s="623"/>
      <c r="BH1569" s="623"/>
      <c r="BI1569" s="623"/>
      <c r="BJ1569" s="623"/>
      <c r="BK1569" s="623"/>
      <c r="BL1569" s="623"/>
      <c r="BN1569" s="634"/>
    </row>
    <row r="1570" spans="1:66" s="638" customFormat="1" ht="12" customHeight="1">
      <c r="A1570" s="676">
        <v>25400951</v>
      </c>
      <c r="B1570" s="635" t="s">
        <v>4722</v>
      </c>
      <c r="C1570" s="635" t="s">
        <v>3132</v>
      </c>
      <c r="D1570" s="635" t="s">
        <v>1384</v>
      </c>
      <c r="E1570" s="635"/>
      <c r="F1570" s="981">
        <v>44136</v>
      </c>
      <c r="G1570" s="635"/>
      <c r="H1570" s="1170"/>
      <c r="I1570" s="1170"/>
      <c r="J1570" s="1170"/>
      <c r="K1570" s="1170"/>
      <c r="L1570" s="1170"/>
      <c r="M1570" s="1170"/>
      <c r="N1570" s="1170"/>
      <c r="O1570" s="1170"/>
      <c r="P1570" s="1170"/>
      <c r="Q1570" s="1170"/>
      <c r="R1570" s="1170"/>
      <c r="S1570" s="1170">
        <v>-132136.38</v>
      </c>
      <c r="T1570" s="1170">
        <v>-267726.46000000002</v>
      </c>
      <c r="U1570" s="567"/>
      <c r="V1570" s="606">
        <f t="shared" si="782"/>
        <v>-22166.634166666667</v>
      </c>
      <c r="W1570" s="1140"/>
      <c r="X1570" s="1141"/>
      <c r="Y1570" s="591">
        <f t="shared" si="811"/>
        <v>0</v>
      </c>
      <c r="Z1570" s="899">
        <f t="shared" si="811"/>
        <v>0</v>
      </c>
      <c r="AA1570" s="899">
        <f t="shared" si="811"/>
        <v>0</v>
      </c>
      <c r="AB1570" s="1080">
        <f t="shared" ref="AB1570:AB1576" si="817">T1570-SUM(Y1570:AA1570)</f>
        <v>-267726.46000000002</v>
      </c>
      <c r="AC1570" s="1079">
        <f t="shared" ref="AC1570:AC1576" si="818">T1570-SUM(Y1570:AA1570)-AB1570</f>
        <v>0</v>
      </c>
      <c r="AD1570" s="899">
        <f t="shared" si="777"/>
        <v>0</v>
      </c>
      <c r="AE1570" s="903">
        <f t="shared" si="813"/>
        <v>0</v>
      </c>
      <c r="AF1570" s="1080">
        <f t="shared" si="814"/>
        <v>-267726.46000000002</v>
      </c>
      <c r="AG1570" s="1081">
        <f t="shared" ref="AG1570:AG1576" si="819">SUM(AD1570:AF1570)</f>
        <v>-267726.46000000002</v>
      </c>
      <c r="AH1570" s="1079">
        <f t="shared" si="784"/>
        <v>0</v>
      </c>
      <c r="AI1570" s="901">
        <f t="shared" si="799"/>
        <v>0</v>
      </c>
      <c r="AJ1570" s="899">
        <f t="shared" si="799"/>
        <v>0</v>
      </c>
      <c r="AK1570" s="899">
        <f t="shared" si="799"/>
        <v>0</v>
      </c>
      <c r="AL1570" s="1080">
        <f t="shared" si="796"/>
        <v>-22166.634166666667</v>
      </c>
      <c r="AM1570" s="1079">
        <f t="shared" si="797"/>
        <v>0</v>
      </c>
      <c r="AN1570" s="899">
        <f t="shared" si="804"/>
        <v>0</v>
      </c>
      <c r="AO1570" s="899">
        <f t="shared" si="805"/>
        <v>0</v>
      </c>
      <c r="AP1570" s="899">
        <f t="shared" si="808"/>
        <v>-22166.634166666667</v>
      </c>
      <c r="AQ1570" s="1081">
        <f t="shared" ref="AQ1570:AQ1576" si="820">SUM(AN1570:AP1570)</f>
        <v>-22166.634166666667</v>
      </c>
      <c r="AR1570" s="1079">
        <f t="shared" si="793"/>
        <v>0</v>
      </c>
      <c r="AS1570" s="153"/>
      <c r="AT1570" s="1082"/>
      <c r="AU1570" s="523"/>
      <c r="AV1570" s="1083" t="str">
        <f t="shared" si="807"/>
        <v>CA</v>
      </c>
      <c r="AW1570" s="1083" t="str">
        <f t="shared" si="807"/>
        <v>CL</v>
      </c>
      <c r="AX1570" s="1083" t="str">
        <f t="shared" si="807"/>
        <v>AIC</v>
      </c>
      <c r="AY1570" s="1083" t="str">
        <f t="shared" si="810"/>
        <v>ERB</v>
      </c>
      <c r="AZ1570" s="1083" t="str">
        <f t="shared" si="810"/>
        <v>GRB</v>
      </c>
      <c r="BA1570" s="1083" t="str">
        <f t="shared" si="810"/>
        <v>Non-Op</v>
      </c>
      <c r="BC1570" s="623"/>
      <c r="BD1570" s="623"/>
      <c r="BF1570" s="623"/>
      <c r="BG1570" s="623"/>
      <c r="BH1570" s="623"/>
      <c r="BI1570" s="623"/>
      <c r="BJ1570" s="623"/>
      <c r="BK1570" s="623"/>
      <c r="BL1570" s="623"/>
      <c r="BN1570" s="634"/>
    </row>
    <row r="1571" spans="1:66" s="638" customFormat="1" ht="12" customHeight="1">
      <c r="A1571" s="676">
        <v>25401011</v>
      </c>
      <c r="B1571" s="635" t="s">
        <v>4723</v>
      </c>
      <c r="C1571" s="635" t="s">
        <v>3285</v>
      </c>
      <c r="D1571" s="635" t="s">
        <v>1384</v>
      </c>
      <c r="E1571" s="635"/>
      <c r="F1571" s="981">
        <v>44105</v>
      </c>
      <c r="G1571" s="635"/>
      <c r="H1571" s="1170"/>
      <c r="I1571" s="1170"/>
      <c r="J1571" s="1170"/>
      <c r="K1571" s="1170"/>
      <c r="L1571" s="1170"/>
      <c r="M1571" s="1170"/>
      <c r="N1571" s="1170"/>
      <c r="O1571" s="1170"/>
      <c r="P1571" s="1170"/>
      <c r="Q1571" s="1170"/>
      <c r="R1571" s="1170">
        <v>-1429148.87</v>
      </c>
      <c r="S1571" s="1170">
        <v>-1598461.53</v>
      </c>
      <c r="T1571" s="1170">
        <v>-1511431.66</v>
      </c>
      <c r="U1571" s="567"/>
      <c r="V1571" s="606">
        <f t="shared" si="782"/>
        <v>-315277.18583333335</v>
      </c>
      <c r="W1571" s="1140"/>
      <c r="X1571" s="1141"/>
      <c r="Y1571" s="591">
        <f t="shared" si="811"/>
        <v>0</v>
      </c>
      <c r="Z1571" s="899">
        <f t="shared" si="811"/>
        <v>0</v>
      </c>
      <c r="AA1571" s="899">
        <f t="shared" si="811"/>
        <v>0</v>
      </c>
      <c r="AB1571" s="1080">
        <f t="shared" si="817"/>
        <v>-1511431.66</v>
      </c>
      <c r="AC1571" s="1079">
        <f t="shared" si="818"/>
        <v>0</v>
      </c>
      <c r="AD1571" s="899">
        <f t="shared" si="777"/>
        <v>0</v>
      </c>
      <c r="AE1571" s="903">
        <f t="shared" si="813"/>
        <v>0</v>
      </c>
      <c r="AF1571" s="1080">
        <f t="shared" si="814"/>
        <v>-1511431.66</v>
      </c>
      <c r="AG1571" s="1081">
        <f t="shared" si="819"/>
        <v>-1511431.66</v>
      </c>
      <c r="AH1571" s="1079">
        <f t="shared" si="784"/>
        <v>0</v>
      </c>
      <c r="AI1571" s="901">
        <f t="shared" si="799"/>
        <v>0</v>
      </c>
      <c r="AJ1571" s="899">
        <f t="shared" si="799"/>
        <v>0</v>
      </c>
      <c r="AK1571" s="899">
        <f t="shared" si="799"/>
        <v>0</v>
      </c>
      <c r="AL1571" s="1080">
        <f t="shared" si="796"/>
        <v>-315277.18583333335</v>
      </c>
      <c r="AM1571" s="1079">
        <f t="shared" si="797"/>
        <v>0</v>
      </c>
      <c r="AN1571" s="899">
        <f t="shared" si="804"/>
        <v>0</v>
      </c>
      <c r="AO1571" s="899">
        <f t="shared" si="805"/>
        <v>0</v>
      </c>
      <c r="AP1571" s="899">
        <f t="shared" si="808"/>
        <v>-315277.18583333335</v>
      </c>
      <c r="AQ1571" s="1081">
        <f t="shared" si="820"/>
        <v>-315277.18583333335</v>
      </c>
      <c r="AR1571" s="1079">
        <f t="shared" si="793"/>
        <v>0</v>
      </c>
      <c r="AS1571" s="153"/>
      <c r="AT1571" s="1082"/>
      <c r="AU1571" s="523"/>
      <c r="AV1571" s="1083" t="str">
        <f t="shared" si="807"/>
        <v>CA</v>
      </c>
      <c r="AW1571" s="1083" t="str">
        <f t="shared" si="807"/>
        <v>CL</v>
      </c>
      <c r="AX1571" s="1083" t="str">
        <f t="shared" si="807"/>
        <v>AIC</v>
      </c>
      <c r="AY1571" s="1083" t="str">
        <f t="shared" si="810"/>
        <v>ERB</v>
      </c>
      <c r="AZ1571" s="1083" t="str">
        <f t="shared" si="810"/>
        <v>GRB</v>
      </c>
      <c r="BA1571" s="1083" t="str">
        <f t="shared" si="810"/>
        <v>Non-Op</v>
      </c>
      <c r="BC1571" s="623"/>
      <c r="BD1571" s="623"/>
      <c r="BF1571" s="623"/>
      <c r="BG1571" s="623"/>
      <c r="BH1571" s="623"/>
      <c r="BI1571" s="623"/>
      <c r="BJ1571" s="623"/>
      <c r="BK1571" s="623"/>
      <c r="BL1571" s="623"/>
      <c r="BN1571" s="634"/>
    </row>
    <row r="1572" spans="1:66" s="638" customFormat="1" ht="12" customHeight="1">
      <c r="A1572" s="979">
        <v>25401092</v>
      </c>
      <c r="B1572" s="656" t="s">
        <v>4724</v>
      </c>
      <c r="C1572" s="656" t="s">
        <v>3286</v>
      </c>
      <c r="D1572" s="656" t="s">
        <v>1383</v>
      </c>
      <c r="E1572" s="656"/>
      <c r="F1572" s="657">
        <v>44075</v>
      </c>
      <c r="G1572" s="656"/>
      <c r="H1572" s="1170"/>
      <c r="I1572" s="1170"/>
      <c r="J1572" s="1170"/>
      <c r="K1572" s="1170"/>
      <c r="L1572" s="1170"/>
      <c r="M1572" s="1170"/>
      <c r="N1572" s="1170"/>
      <c r="O1572" s="1170"/>
      <c r="P1572" s="1170"/>
      <c r="Q1572" s="1170">
        <v>-3666155.57</v>
      </c>
      <c r="R1572" s="1170">
        <v>-3581239.05</v>
      </c>
      <c r="S1572" s="1170">
        <v>-3445314.99</v>
      </c>
      <c r="T1572" s="1170">
        <v>-3367665.63</v>
      </c>
      <c r="U1572" s="607"/>
      <c r="V1572" s="606">
        <f t="shared" si="782"/>
        <v>-1031378.5354166665</v>
      </c>
      <c r="W1572" s="1140"/>
      <c r="X1572" s="1134" t="s">
        <v>2204</v>
      </c>
      <c r="Y1572" s="591">
        <f t="shared" si="811"/>
        <v>0</v>
      </c>
      <c r="Z1572" s="899">
        <f t="shared" si="811"/>
        <v>0</v>
      </c>
      <c r="AA1572" s="899">
        <f t="shared" si="811"/>
        <v>0</v>
      </c>
      <c r="AB1572" s="1080">
        <f t="shared" si="817"/>
        <v>-3367665.63</v>
      </c>
      <c r="AC1572" s="1079">
        <f t="shared" si="818"/>
        <v>0</v>
      </c>
      <c r="AD1572" s="899">
        <f t="shared" si="777"/>
        <v>0</v>
      </c>
      <c r="AE1572" s="903">
        <f t="shared" si="813"/>
        <v>-3367665.63</v>
      </c>
      <c r="AF1572" s="1080">
        <f t="shared" si="814"/>
        <v>0</v>
      </c>
      <c r="AG1572" s="1081">
        <f t="shared" si="819"/>
        <v>-3367665.63</v>
      </c>
      <c r="AH1572" s="1079">
        <f t="shared" si="784"/>
        <v>0</v>
      </c>
      <c r="AI1572" s="901">
        <f t="shared" si="799"/>
        <v>0</v>
      </c>
      <c r="AJ1572" s="899">
        <f t="shared" si="799"/>
        <v>0</v>
      </c>
      <c r="AK1572" s="899">
        <f t="shared" si="799"/>
        <v>0</v>
      </c>
      <c r="AL1572" s="1080">
        <f t="shared" si="796"/>
        <v>-1031378.5354166665</v>
      </c>
      <c r="AM1572" s="1079">
        <f t="shared" si="797"/>
        <v>0</v>
      </c>
      <c r="AN1572" s="899">
        <f t="shared" si="804"/>
        <v>0</v>
      </c>
      <c r="AO1572" s="899">
        <f t="shared" si="805"/>
        <v>-1031378.5354166665</v>
      </c>
      <c r="AP1572" s="899">
        <f t="shared" si="808"/>
        <v>0</v>
      </c>
      <c r="AQ1572" s="1081">
        <f t="shared" si="820"/>
        <v>-1031378.5354166665</v>
      </c>
      <c r="AR1572" s="1079">
        <f t="shared" si="793"/>
        <v>0</v>
      </c>
      <c r="AS1572" s="153"/>
      <c r="AT1572" s="1082"/>
      <c r="AU1572" s="523"/>
      <c r="AV1572" s="1083" t="str">
        <f t="shared" si="807"/>
        <v>CA</v>
      </c>
      <c r="AW1572" s="1083" t="str">
        <f t="shared" si="807"/>
        <v>CL</v>
      </c>
      <c r="AX1572" s="1083" t="str">
        <f t="shared" si="807"/>
        <v>AIC</v>
      </c>
      <c r="AY1572" s="1083" t="str">
        <f t="shared" si="810"/>
        <v>ERB</v>
      </c>
      <c r="AZ1572" s="1083" t="str">
        <f t="shared" si="810"/>
        <v>GRB</v>
      </c>
      <c r="BA1572" s="1083" t="str">
        <f t="shared" si="810"/>
        <v>Non-Op</v>
      </c>
      <c r="BC1572" s="623"/>
      <c r="BD1572" s="623"/>
      <c r="BF1572" s="623"/>
      <c r="BG1572" s="623"/>
      <c r="BH1572" s="623"/>
      <c r="BI1572" s="623"/>
      <c r="BJ1572" s="623"/>
      <c r="BK1572" s="623"/>
      <c r="BL1572" s="623"/>
      <c r="BN1572" s="634"/>
    </row>
    <row r="1573" spans="1:66" s="638" customFormat="1" ht="12" customHeight="1">
      <c r="A1573" s="676">
        <v>25401101</v>
      </c>
      <c r="B1573" s="635" t="s">
        <v>4725</v>
      </c>
      <c r="C1573" s="635" t="s">
        <v>3287</v>
      </c>
      <c r="D1573" s="635" t="s">
        <v>1382</v>
      </c>
      <c r="E1573" s="635"/>
      <c r="F1573" s="981">
        <v>44075</v>
      </c>
      <c r="G1573" s="635"/>
      <c r="H1573" s="1170"/>
      <c r="I1573" s="1170"/>
      <c r="J1573" s="1170"/>
      <c r="K1573" s="1170"/>
      <c r="L1573" s="1170"/>
      <c r="M1573" s="1170"/>
      <c r="N1573" s="1170"/>
      <c r="O1573" s="1170"/>
      <c r="P1573" s="1170"/>
      <c r="Q1573" s="1170">
        <v>-31662327.66</v>
      </c>
      <c r="R1573" s="1170">
        <v>-31332097.449999999</v>
      </c>
      <c r="S1573" s="1170">
        <v>-30349889.859999999</v>
      </c>
      <c r="T1573" s="1170">
        <v>-29274165.809999999</v>
      </c>
      <c r="U1573" s="567"/>
      <c r="V1573" s="606">
        <f t="shared" si="782"/>
        <v>-8998449.822916666</v>
      </c>
      <c r="W1573" s="1133" t="s">
        <v>2636</v>
      </c>
      <c r="X1573" s="1141"/>
      <c r="Y1573" s="591">
        <f t="shared" si="811"/>
        <v>0</v>
      </c>
      <c r="Z1573" s="899">
        <f t="shared" si="811"/>
        <v>0</v>
      </c>
      <c r="AA1573" s="899">
        <f t="shared" si="811"/>
        <v>0</v>
      </c>
      <c r="AB1573" s="1080">
        <f t="shared" si="817"/>
        <v>-29274165.809999999</v>
      </c>
      <c r="AC1573" s="1079">
        <f t="shared" si="818"/>
        <v>0</v>
      </c>
      <c r="AD1573" s="899">
        <f t="shared" si="777"/>
        <v>-29274165.809999999</v>
      </c>
      <c r="AE1573" s="903">
        <f t="shared" si="813"/>
        <v>0</v>
      </c>
      <c r="AF1573" s="1080">
        <f t="shared" si="814"/>
        <v>0</v>
      </c>
      <c r="AG1573" s="1081">
        <f t="shared" si="819"/>
        <v>-29274165.809999999</v>
      </c>
      <c r="AH1573" s="1079">
        <f t="shared" si="784"/>
        <v>0</v>
      </c>
      <c r="AI1573" s="901">
        <f t="shared" si="799"/>
        <v>0</v>
      </c>
      <c r="AJ1573" s="899">
        <f t="shared" si="799"/>
        <v>0</v>
      </c>
      <c r="AK1573" s="899">
        <f t="shared" si="799"/>
        <v>0</v>
      </c>
      <c r="AL1573" s="1080">
        <f t="shared" si="796"/>
        <v>-8998449.822916666</v>
      </c>
      <c r="AM1573" s="1079">
        <f t="shared" si="797"/>
        <v>0</v>
      </c>
      <c r="AN1573" s="899">
        <f t="shared" si="804"/>
        <v>-8998449.822916666</v>
      </c>
      <c r="AO1573" s="899">
        <f t="shared" si="805"/>
        <v>0</v>
      </c>
      <c r="AP1573" s="899">
        <f t="shared" si="808"/>
        <v>0</v>
      </c>
      <c r="AQ1573" s="1081">
        <f t="shared" si="820"/>
        <v>-8998449.822916666</v>
      </c>
      <c r="AR1573" s="1079">
        <f t="shared" si="793"/>
        <v>0</v>
      </c>
      <c r="AS1573" s="153"/>
      <c r="AT1573" s="1082"/>
      <c r="AU1573" s="523"/>
      <c r="AV1573" s="1083" t="str">
        <f t="shared" si="807"/>
        <v>CA</v>
      </c>
      <c r="AW1573" s="1083" t="str">
        <f t="shared" si="807"/>
        <v>CL</v>
      </c>
      <c r="AX1573" s="1083" t="str">
        <f t="shared" si="807"/>
        <v>AIC</v>
      </c>
      <c r="AY1573" s="1083" t="str">
        <f t="shared" si="810"/>
        <v>ERB</v>
      </c>
      <c r="AZ1573" s="1083" t="str">
        <f t="shared" si="810"/>
        <v>GRB</v>
      </c>
      <c r="BA1573" s="1083" t="str">
        <f t="shared" si="810"/>
        <v>Non-Op</v>
      </c>
      <c r="BC1573" s="623"/>
      <c r="BD1573" s="623"/>
      <c r="BF1573" s="623"/>
      <c r="BG1573" s="623"/>
      <c r="BH1573" s="623"/>
      <c r="BI1573" s="623"/>
      <c r="BJ1573" s="623"/>
      <c r="BK1573" s="623"/>
      <c r="BL1573" s="623"/>
      <c r="BN1573" s="634"/>
    </row>
    <row r="1574" spans="1:66" s="638" customFormat="1" ht="12" customHeight="1">
      <c r="A1574" s="676">
        <v>25401111</v>
      </c>
      <c r="B1574" s="635" t="s">
        <v>4726</v>
      </c>
      <c r="C1574" s="635" t="s">
        <v>3288</v>
      </c>
      <c r="D1574" s="635" t="s">
        <v>1382</v>
      </c>
      <c r="E1574" s="635"/>
      <c r="F1574" s="981">
        <v>44075</v>
      </c>
      <c r="G1574" s="635"/>
      <c r="H1574" s="1170"/>
      <c r="I1574" s="1170"/>
      <c r="J1574" s="1170"/>
      <c r="K1574" s="1170"/>
      <c r="L1574" s="1170"/>
      <c r="M1574" s="1170"/>
      <c r="N1574" s="1170"/>
      <c r="O1574" s="1170"/>
      <c r="P1574" s="1170"/>
      <c r="Q1574" s="1170">
        <v>-13807846.710000001</v>
      </c>
      <c r="R1574" s="1170">
        <v>-13568577.640000001</v>
      </c>
      <c r="S1574" s="1170">
        <v>-13143225.74</v>
      </c>
      <c r="T1574" s="1170">
        <v>-12677376.380000001</v>
      </c>
      <c r="U1574" s="567"/>
      <c r="V1574" s="606">
        <f t="shared" si="782"/>
        <v>-3904861.5233333334</v>
      </c>
      <c r="W1574" s="1133" t="s">
        <v>2636</v>
      </c>
      <c r="X1574" s="1141"/>
      <c r="Y1574" s="591">
        <f t="shared" si="811"/>
        <v>0</v>
      </c>
      <c r="Z1574" s="899">
        <f t="shared" si="811"/>
        <v>0</v>
      </c>
      <c r="AA1574" s="899">
        <f t="shared" si="811"/>
        <v>0</v>
      </c>
      <c r="AB1574" s="1080">
        <f t="shared" si="817"/>
        <v>-12677376.380000001</v>
      </c>
      <c r="AC1574" s="1079">
        <f t="shared" si="818"/>
        <v>0</v>
      </c>
      <c r="AD1574" s="899">
        <f t="shared" si="777"/>
        <v>-12677376.380000001</v>
      </c>
      <c r="AE1574" s="903">
        <f t="shared" si="813"/>
        <v>0</v>
      </c>
      <c r="AF1574" s="1080">
        <f t="shared" si="814"/>
        <v>0</v>
      </c>
      <c r="AG1574" s="1081">
        <f t="shared" si="819"/>
        <v>-12677376.380000001</v>
      </c>
      <c r="AH1574" s="1079">
        <f t="shared" si="784"/>
        <v>0</v>
      </c>
      <c r="AI1574" s="901">
        <f t="shared" si="799"/>
        <v>0</v>
      </c>
      <c r="AJ1574" s="899">
        <f t="shared" si="799"/>
        <v>0</v>
      </c>
      <c r="AK1574" s="899">
        <f t="shared" si="799"/>
        <v>0</v>
      </c>
      <c r="AL1574" s="1080">
        <f t="shared" si="796"/>
        <v>-3904861.5233333334</v>
      </c>
      <c r="AM1574" s="1079">
        <f t="shared" si="797"/>
        <v>0</v>
      </c>
      <c r="AN1574" s="899">
        <f t="shared" si="804"/>
        <v>-3904861.5233333334</v>
      </c>
      <c r="AO1574" s="899">
        <f t="shared" si="805"/>
        <v>0</v>
      </c>
      <c r="AP1574" s="899">
        <f t="shared" si="808"/>
        <v>0</v>
      </c>
      <c r="AQ1574" s="1081">
        <f t="shared" si="820"/>
        <v>-3904861.5233333334</v>
      </c>
      <c r="AR1574" s="1079">
        <f t="shared" si="793"/>
        <v>0</v>
      </c>
      <c r="AS1574" s="153"/>
      <c r="AT1574" s="1082"/>
      <c r="AU1574" s="523"/>
      <c r="AV1574" s="1083" t="str">
        <f t="shared" si="807"/>
        <v>CA</v>
      </c>
      <c r="AW1574" s="1083" t="str">
        <f t="shared" si="807"/>
        <v>CL</v>
      </c>
      <c r="AX1574" s="1083" t="str">
        <f t="shared" si="807"/>
        <v>AIC</v>
      </c>
      <c r="AY1574" s="1083" t="str">
        <f t="shared" si="810"/>
        <v>ERB</v>
      </c>
      <c r="AZ1574" s="1083" t="str">
        <f t="shared" si="810"/>
        <v>GRB</v>
      </c>
      <c r="BA1574" s="1083" t="str">
        <f t="shared" si="810"/>
        <v>Non-Op</v>
      </c>
      <c r="BC1574" s="623"/>
      <c r="BD1574" s="623"/>
      <c r="BF1574" s="623"/>
      <c r="BG1574" s="623"/>
      <c r="BH1574" s="623"/>
      <c r="BI1574" s="623"/>
      <c r="BJ1574" s="623"/>
      <c r="BK1574" s="623"/>
      <c r="BL1574" s="623"/>
      <c r="BN1574" s="634"/>
    </row>
    <row r="1575" spans="1:66" s="638" customFormat="1" ht="12" customHeight="1">
      <c r="A1575" s="687">
        <v>25401121</v>
      </c>
      <c r="B1575" s="648" t="s">
        <v>4727</v>
      </c>
      <c r="C1575" s="648" t="s">
        <v>3289</v>
      </c>
      <c r="D1575" s="648" t="s">
        <v>1382</v>
      </c>
      <c r="E1575" s="648"/>
      <c r="F1575" s="654">
        <v>44105</v>
      </c>
      <c r="G1575" s="648"/>
      <c r="H1575" s="1168"/>
      <c r="I1575" s="1168"/>
      <c r="J1575" s="1168"/>
      <c r="K1575" s="1168"/>
      <c r="L1575" s="1168"/>
      <c r="M1575" s="1168"/>
      <c r="N1575" s="1168"/>
      <c r="O1575" s="1168"/>
      <c r="P1575" s="1168"/>
      <c r="Q1575" s="1168"/>
      <c r="R1575" s="1168">
        <v>-684267849.14999998</v>
      </c>
      <c r="S1575" s="1168">
        <v>-679498980.80999994</v>
      </c>
      <c r="T1575" s="1168">
        <v>-674238675.75999999</v>
      </c>
      <c r="U1575" s="569"/>
      <c r="V1575" s="606">
        <f t="shared" si="782"/>
        <v>-141740513.98666668</v>
      </c>
      <c r="W1575" s="1133" t="s">
        <v>3214</v>
      </c>
      <c r="X1575" s="1141"/>
      <c r="Y1575" s="591">
        <f t="shared" si="811"/>
        <v>0</v>
      </c>
      <c r="Z1575" s="899">
        <f t="shared" si="811"/>
        <v>0</v>
      </c>
      <c r="AA1575" s="899">
        <f t="shared" si="811"/>
        <v>0</v>
      </c>
      <c r="AB1575" s="1080">
        <f t="shared" si="817"/>
        <v>-674238675.75999999</v>
      </c>
      <c r="AC1575" s="1079">
        <f t="shared" si="818"/>
        <v>0</v>
      </c>
      <c r="AD1575" s="899">
        <f t="shared" si="777"/>
        <v>-674238675.75999999</v>
      </c>
      <c r="AE1575" s="903">
        <f t="shared" si="813"/>
        <v>0</v>
      </c>
      <c r="AF1575" s="1080">
        <f t="shared" si="814"/>
        <v>0</v>
      </c>
      <c r="AG1575" s="1081">
        <f t="shared" si="819"/>
        <v>-674238675.75999999</v>
      </c>
      <c r="AH1575" s="1079">
        <f t="shared" si="784"/>
        <v>0</v>
      </c>
      <c r="AI1575" s="901">
        <f t="shared" si="799"/>
        <v>0</v>
      </c>
      <c r="AJ1575" s="899">
        <f t="shared" si="799"/>
        <v>0</v>
      </c>
      <c r="AK1575" s="899">
        <f t="shared" si="799"/>
        <v>0</v>
      </c>
      <c r="AL1575" s="1080">
        <f t="shared" si="796"/>
        <v>-141740513.98666668</v>
      </c>
      <c r="AM1575" s="1079">
        <f t="shared" si="797"/>
        <v>0</v>
      </c>
      <c r="AN1575" s="899">
        <f t="shared" si="804"/>
        <v>-141740513.98666668</v>
      </c>
      <c r="AO1575" s="899">
        <f t="shared" si="805"/>
        <v>0</v>
      </c>
      <c r="AP1575" s="899">
        <f t="shared" si="808"/>
        <v>0</v>
      </c>
      <c r="AQ1575" s="1081">
        <f t="shared" si="820"/>
        <v>-141740513.98666668</v>
      </c>
      <c r="AR1575" s="1079">
        <f t="shared" si="793"/>
        <v>0</v>
      </c>
      <c r="AS1575" s="153"/>
      <c r="AT1575" s="1082"/>
      <c r="AU1575" s="1126"/>
      <c r="AV1575" s="1083" t="str">
        <f t="shared" si="807"/>
        <v>CA</v>
      </c>
      <c r="AW1575" s="1083" t="str">
        <f t="shared" si="807"/>
        <v>CL</v>
      </c>
      <c r="AX1575" s="1083" t="str">
        <f t="shared" si="807"/>
        <v>AIC</v>
      </c>
      <c r="AY1575" s="1083" t="str">
        <f t="shared" si="810"/>
        <v>ERB</v>
      </c>
      <c r="AZ1575" s="1083" t="str">
        <f t="shared" si="810"/>
        <v>GRB</v>
      </c>
      <c r="BA1575" s="1083" t="str">
        <f t="shared" si="810"/>
        <v>Non-Op</v>
      </c>
      <c r="BC1575" s="623"/>
      <c r="BD1575" s="623"/>
      <c r="BF1575" s="623"/>
      <c r="BG1575" s="623"/>
      <c r="BH1575" s="623"/>
      <c r="BI1575" s="623"/>
      <c r="BJ1575" s="623"/>
      <c r="BK1575" s="623"/>
      <c r="BL1575" s="623"/>
      <c r="BN1575" s="634"/>
    </row>
    <row r="1576" spans="1:66" s="638" customFormat="1" ht="12" customHeight="1">
      <c r="A1576" s="687">
        <v>25401122</v>
      </c>
      <c r="B1576" s="648" t="s">
        <v>4728</v>
      </c>
      <c r="C1576" s="648" t="s">
        <v>3289</v>
      </c>
      <c r="D1576" s="648" t="s">
        <v>1383</v>
      </c>
      <c r="E1576" s="648"/>
      <c r="F1576" s="654">
        <v>44105</v>
      </c>
      <c r="G1576" s="648"/>
      <c r="H1576" s="1168"/>
      <c r="I1576" s="1168"/>
      <c r="J1576" s="1168"/>
      <c r="K1576" s="1168"/>
      <c r="L1576" s="1168"/>
      <c r="M1576" s="1168"/>
      <c r="N1576" s="1168"/>
      <c r="O1576" s="1168"/>
      <c r="P1576" s="1168"/>
      <c r="Q1576" s="1168"/>
      <c r="R1576" s="1168">
        <v>-293163556.31999999</v>
      </c>
      <c r="S1576" s="1168">
        <v>-291777786.70999998</v>
      </c>
      <c r="T1576" s="1168">
        <v>-290094143.68000001</v>
      </c>
      <c r="U1576" s="569"/>
      <c r="V1576" s="606">
        <f t="shared" si="782"/>
        <v>-60832367.905833334</v>
      </c>
      <c r="W1576" s="1133"/>
      <c r="X1576" s="1093" t="s">
        <v>2204</v>
      </c>
      <c r="Y1576" s="591">
        <f t="shared" si="811"/>
        <v>0</v>
      </c>
      <c r="Z1576" s="899">
        <f t="shared" si="811"/>
        <v>0</v>
      </c>
      <c r="AA1576" s="899">
        <f t="shared" si="811"/>
        <v>0</v>
      </c>
      <c r="AB1576" s="1080">
        <f t="shared" si="817"/>
        <v>-290094143.68000001</v>
      </c>
      <c r="AC1576" s="1079">
        <f t="shared" si="818"/>
        <v>0</v>
      </c>
      <c r="AD1576" s="899">
        <f t="shared" si="777"/>
        <v>0</v>
      </c>
      <c r="AE1576" s="903">
        <f t="shared" si="813"/>
        <v>-290094143.68000001</v>
      </c>
      <c r="AF1576" s="1080">
        <f t="shared" si="814"/>
        <v>0</v>
      </c>
      <c r="AG1576" s="1081">
        <f t="shared" si="819"/>
        <v>-290094143.68000001</v>
      </c>
      <c r="AH1576" s="1079">
        <f t="shared" si="784"/>
        <v>0</v>
      </c>
      <c r="AI1576" s="901">
        <f t="shared" si="799"/>
        <v>0</v>
      </c>
      <c r="AJ1576" s="899">
        <f t="shared" si="799"/>
        <v>0</v>
      </c>
      <c r="AK1576" s="899">
        <f t="shared" si="799"/>
        <v>0</v>
      </c>
      <c r="AL1576" s="1080">
        <f t="shared" si="796"/>
        <v>-60832367.905833334</v>
      </c>
      <c r="AM1576" s="1079">
        <f t="shared" si="797"/>
        <v>0</v>
      </c>
      <c r="AN1576" s="899">
        <f t="shared" si="804"/>
        <v>0</v>
      </c>
      <c r="AO1576" s="899">
        <f t="shared" si="805"/>
        <v>-60832367.905833334</v>
      </c>
      <c r="AP1576" s="899">
        <f t="shared" si="808"/>
        <v>0</v>
      </c>
      <c r="AQ1576" s="1081">
        <f t="shared" si="820"/>
        <v>-60832367.905833334</v>
      </c>
      <c r="AR1576" s="1079">
        <f t="shared" si="793"/>
        <v>0</v>
      </c>
      <c r="AS1576" s="153"/>
      <c r="AT1576" s="1082"/>
      <c r="AU1576" s="1126"/>
      <c r="AV1576" s="1083" t="str">
        <f t="shared" si="807"/>
        <v>CA</v>
      </c>
      <c r="AW1576" s="1083" t="str">
        <f t="shared" si="807"/>
        <v>CL</v>
      </c>
      <c r="AX1576" s="1083" t="str">
        <f t="shared" si="807"/>
        <v>AIC</v>
      </c>
      <c r="AY1576" s="1083" t="str">
        <f t="shared" si="810"/>
        <v>ERB</v>
      </c>
      <c r="AZ1576" s="1083" t="str">
        <f t="shared" si="810"/>
        <v>GRB</v>
      </c>
      <c r="BA1576" s="1083" t="str">
        <f t="shared" si="810"/>
        <v>Non-Op</v>
      </c>
      <c r="BC1576" s="623"/>
      <c r="BD1576" s="623"/>
      <c r="BF1576" s="623"/>
      <c r="BG1576" s="623"/>
      <c r="BH1576" s="623"/>
      <c r="BI1576" s="623"/>
      <c r="BJ1576" s="623"/>
      <c r="BK1576" s="623"/>
      <c r="BL1576" s="623"/>
      <c r="BN1576" s="634"/>
    </row>
    <row r="1577" spans="1:66" s="638" customFormat="1" ht="12" customHeight="1">
      <c r="A1577" s="643">
        <v>25500002</v>
      </c>
      <c r="B1577" s="644" t="s">
        <v>4729</v>
      </c>
      <c r="C1577" s="634" t="s">
        <v>2691</v>
      </c>
      <c r="D1577" s="635" t="s">
        <v>1381</v>
      </c>
      <c r="E1577" s="635"/>
      <c r="F1577" s="634"/>
      <c r="G1577" s="635"/>
      <c r="H1577" s="1168">
        <v>-8165809</v>
      </c>
      <c r="I1577" s="1168">
        <v>-8165809</v>
      </c>
      <c r="J1577" s="1168">
        <v>-8165809</v>
      </c>
      <c r="K1577" s="1168">
        <v>-8165809</v>
      </c>
      <c r="L1577" s="1168">
        <v>-8165809</v>
      </c>
      <c r="M1577" s="1168">
        <v>-8165809</v>
      </c>
      <c r="N1577" s="1168">
        <v>-8165809</v>
      </c>
      <c r="O1577" s="1168">
        <v>-8165809</v>
      </c>
      <c r="P1577" s="1168">
        <v>-8165809</v>
      </c>
      <c r="Q1577" s="1168">
        <v>-8165809</v>
      </c>
      <c r="R1577" s="1168">
        <v>-8165809</v>
      </c>
      <c r="S1577" s="1168">
        <v>-8165809</v>
      </c>
      <c r="T1577" s="1168">
        <v>-8165809</v>
      </c>
      <c r="U1577" s="567"/>
      <c r="V1577" s="567">
        <f t="shared" si="782"/>
        <v>-8165809</v>
      </c>
      <c r="W1577" s="1077"/>
      <c r="X1577" s="1077"/>
      <c r="Y1577" s="591">
        <f t="shared" si="811"/>
        <v>0</v>
      </c>
      <c r="Z1577" s="899">
        <f t="shared" si="811"/>
        <v>0</v>
      </c>
      <c r="AA1577" s="899">
        <f t="shared" si="811"/>
        <v>-8165809</v>
      </c>
      <c r="AB1577" s="1080">
        <f t="shared" si="794"/>
        <v>0</v>
      </c>
      <c r="AC1577" s="1079">
        <f t="shared" si="795"/>
        <v>0</v>
      </c>
      <c r="AD1577" s="899">
        <f t="shared" si="777"/>
        <v>0</v>
      </c>
      <c r="AE1577" s="903">
        <f t="shared" si="813"/>
        <v>0</v>
      </c>
      <c r="AF1577" s="1080">
        <f t="shared" si="814"/>
        <v>0</v>
      </c>
      <c r="AG1577" s="1081">
        <f t="shared" si="781"/>
        <v>0</v>
      </c>
      <c r="AH1577" s="1079">
        <f t="shared" si="784"/>
        <v>0</v>
      </c>
      <c r="AI1577" s="901">
        <f t="shared" si="799"/>
        <v>0</v>
      </c>
      <c r="AJ1577" s="899">
        <f t="shared" si="799"/>
        <v>0</v>
      </c>
      <c r="AK1577" s="899">
        <f t="shared" si="799"/>
        <v>-8165809</v>
      </c>
      <c r="AL1577" s="1080">
        <f t="shared" si="796"/>
        <v>0</v>
      </c>
      <c r="AM1577" s="1079">
        <f t="shared" si="797"/>
        <v>0</v>
      </c>
      <c r="AN1577" s="899">
        <f t="shared" si="804"/>
        <v>0</v>
      </c>
      <c r="AO1577" s="899">
        <f t="shared" si="805"/>
        <v>0</v>
      </c>
      <c r="AP1577" s="899">
        <f t="shared" si="808"/>
        <v>0</v>
      </c>
      <c r="AQ1577" s="1081">
        <f t="shared" si="776"/>
        <v>0</v>
      </c>
      <c r="AR1577" s="1079">
        <f t="shared" si="793"/>
        <v>0</v>
      </c>
      <c r="AS1577" s="153"/>
      <c r="AT1577" s="1082"/>
      <c r="AU1577" s="1126"/>
      <c r="AV1577" s="1083" t="str">
        <f t="shared" si="807"/>
        <v>CA</v>
      </c>
      <c r="AW1577" s="1083" t="str">
        <f t="shared" si="807"/>
        <v>CL</v>
      </c>
      <c r="AX1577" s="1083" t="str">
        <f t="shared" si="807"/>
        <v>AIC</v>
      </c>
      <c r="AY1577" s="1083" t="str">
        <f t="shared" si="810"/>
        <v>ERB</v>
      </c>
      <c r="AZ1577" s="1083" t="str">
        <f t="shared" si="810"/>
        <v>GRB</v>
      </c>
      <c r="BA1577" s="1083" t="str">
        <f t="shared" si="810"/>
        <v>Non-Op</v>
      </c>
      <c r="BC1577" s="623"/>
      <c r="BD1577" s="623"/>
      <c r="BF1577" s="623"/>
      <c r="BG1577" s="623"/>
      <c r="BH1577" s="623"/>
      <c r="BI1577" s="623"/>
      <c r="BJ1577" s="623"/>
      <c r="BK1577" s="623"/>
      <c r="BL1577" s="623"/>
      <c r="BN1577" s="634"/>
    </row>
    <row r="1578" spans="1:66" s="638" customFormat="1" ht="12" customHeight="1">
      <c r="A1578" s="643">
        <v>25500022</v>
      </c>
      <c r="B1578" s="644" t="s">
        <v>4730</v>
      </c>
      <c r="C1578" s="634" t="s">
        <v>2691</v>
      </c>
      <c r="D1578" s="635" t="s">
        <v>1381</v>
      </c>
      <c r="E1578" s="635"/>
      <c r="F1578" s="634"/>
      <c r="G1578" s="635"/>
      <c r="H1578" s="1168">
        <v>8165809</v>
      </c>
      <c r="I1578" s="1168">
        <v>8165809</v>
      </c>
      <c r="J1578" s="1168">
        <v>8165809</v>
      </c>
      <c r="K1578" s="1168">
        <v>8165809</v>
      </c>
      <c r="L1578" s="1168">
        <v>8165809</v>
      </c>
      <c r="M1578" s="1168">
        <v>8165809</v>
      </c>
      <c r="N1578" s="1168">
        <v>8165809</v>
      </c>
      <c r="O1578" s="1168">
        <v>8165809</v>
      </c>
      <c r="P1578" s="1168">
        <v>8165809</v>
      </c>
      <c r="Q1578" s="1168">
        <v>8165809</v>
      </c>
      <c r="R1578" s="1168">
        <v>8165809</v>
      </c>
      <c r="S1578" s="1168">
        <v>8165809</v>
      </c>
      <c r="T1578" s="1168">
        <v>8165809</v>
      </c>
      <c r="U1578" s="567"/>
      <c r="V1578" s="567">
        <f t="shared" si="782"/>
        <v>8165809</v>
      </c>
      <c r="W1578" s="1084"/>
      <c r="X1578" s="1077"/>
      <c r="Y1578" s="591">
        <f t="shared" si="811"/>
        <v>0</v>
      </c>
      <c r="Z1578" s="899">
        <f t="shared" si="811"/>
        <v>0</v>
      </c>
      <c r="AA1578" s="899">
        <f t="shared" si="811"/>
        <v>8165809</v>
      </c>
      <c r="AB1578" s="1080">
        <f t="shared" si="794"/>
        <v>0</v>
      </c>
      <c r="AC1578" s="1079">
        <f t="shared" si="795"/>
        <v>0</v>
      </c>
      <c r="AD1578" s="899">
        <f t="shared" si="777"/>
        <v>0</v>
      </c>
      <c r="AE1578" s="903">
        <f t="shared" si="813"/>
        <v>0</v>
      </c>
      <c r="AF1578" s="1080">
        <f t="shared" si="814"/>
        <v>0</v>
      </c>
      <c r="AG1578" s="1081">
        <f t="shared" si="781"/>
        <v>0</v>
      </c>
      <c r="AH1578" s="1079">
        <f t="shared" si="784"/>
        <v>0</v>
      </c>
      <c r="AI1578" s="901">
        <f t="shared" si="799"/>
        <v>0</v>
      </c>
      <c r="AJ1578" s="899">
        <f t="shared" si="799"/>
        <v>0</v>
      </c>
      <c r="AK1578" s="899">
        <f t="shared" si="799"/>
        <v>8165809</v>
      </c>
      <c r="AL1578" s="1080">
        <f t="shared" si="796"/>
        <v>0</v>
      </c>
      <c r="AM1578" s="1079">
        <f t="shared" si="797"/>
        <v>0</v>
      </c>
      <c r="AN1578" s="899">
        <f t="shared" si="804"/>
        <v>0</v>
      </c>
      <c r="AO1578" s="899">
        <f t="shared" si="805"/>
        <v>0</v>
      </c>
      <c r="AP1578" s="899">
        <f t="shared" si="808"/>
        <v>0</v>
      </c>
      <c r="AQ1578" s="1081">
        <f t="shared" si="776"/>
        <v>0</v>
      </c>
      <c r="AR1578" s="1079">
        <f t="shared" si="793"/>
        <v>0</v>
      </c>
      <c r="AS1578" s="153"/>
      <c r="AT1578" s="1082"/>
      <c r="AU1578" s="1126"/>
      <c r="AV1578" s="1083" t="str">
        <f t="shared" si="807"/>
        <v>CA</v>
      </c>
      <c r="AW1578" s="1083" t="str">
        <f t="shared" si="807"/>
        <v>CL</v>
      </c>
      <c r="AX1578" s="1083" t="str">
        <f t="shared" si="807"/>
        <v>AIC</v>
      </c>
      <c r="AY1578" s="1083" t="str">
        <f t="shared" si="810"/>
        <v>ERB</v>
      </c>
      <c r="AZ1578" s="1083" t="str">
        <f t="shared" si="810"/>
        <v>GRB</v>
      </c>
      <c r="BA1578" s="1083" t="str">
        <f t="shared" si="810"/>
        <v>Non-Op</v>
      </c>
      <c r="BC1578" s="623"/>
      <c r="BD1578" s="623"/>
      <c r="BF1578" s="623"/>
      <c r="BG1578" s="623"/>
      <c r="BH1578" s="623"/>
      <c r="BI1578" s="623"/>
      <c r="BJ1578" s="623"/>
      <c r="BK1578" s="623"/>
      <c r="BL1578" s="623"/>
      <c r="BN1578" s="634"/>
    </row>
    <row r="1579" spans="1:66" s="638" customFormat="1" ht="12" customHeight="1">
      <c r="A1579" s="643">
        <v>25600072</v>
      </c>
      <c r="B1579" s="644" t="s">
        <v>4731</v>
      </c>
      <c r="C1579" s="698" t="s">
        <v>2692</v>
      </c>
      <c r="D1579" s="635" t="s">
        <v>3099</v>
      </c>
      <c r="E1579" s="635"/>
      <c r="F1579" s="699"/>
      <c r="G1579" s="635"/>
      <c r="H1579" s="1172">
        <v>0</v>
      </c>
      <c r="I1579" s="1172">
        <v>0</v>
      </c>
      <c r="J1579" s="1172">
        <v>0</v>
      </c>
      <c r="K1579" s="1172">
        <v>0</v>
      </c>
      <c r="L1579" s="1172">
        <v>0</v>
      </c>
      <c r="M1579" s="1172">
        <v>0</v>
      </c>
      <c r="N1579" s="1172">
        <v>0</v>
      </c>
      <c r="O1579" s="1172">
        <v>0</v>
      </c>
      <c r="P1579" s="1172">
        <v>0</v>
      </c>
      <c r="Q1579" s="1172">
        <v>0</v>
      </c>
      <c r="R1579" s="1172">
        <v>0</v>
      </c>
      <c r="S1579" s="1172">
        <v>0</v>
      </c>
      <c r="T1579" s="1172">
        <v>0</v>
      </c>
      <c r="U1579" s="567"/>
      <c r="V1579" s="567">
        <f t="shared" si="782"/>
        <v>0</v>
      </c>
      <c r="W1579" s="1084"/>
      <c r="X1579" s="1084"/>
      <c r="Y1579" s="591">
        <f t="shared" si="811"/>
        <v>0</v>
      </c>
      <c r="Z1579" s="899">
        <f t="shared" si="811"/>
        <v>0</v>
      </c>
      <c r="AA1579" s="899">
        <f t="shared" si="811"/>
        <v>0</v>
      </c>
      <c r="AB1579" s="1080">
        <f t="shared" si="794"/>
        <v>0</v>
      </c>
      <c r="AC1579" s="1079">
        <f t="shared" si="795"/>
        <v>0</v>
      </c>
      <c r="AD1579" s="899">
        <f t="shared" si="777"/>
        <v>0</v>
      </c>
      <c r="AE1579" s="903">
        <f t="shared" si="813"/>
        <v>0</v>
      </c>
      <c r="AF1579" s="1080">
        <f t="shared" si="814"/>
        <v>0</v>
      </c>
      <c r="AG1579" s="1081">
        <f t="shared" si="781"/>
        <v>0</v>
      </c>
      <c r="AH1579" s="1079">
        <f t="shared" si="784"/>
        <v>0</v>
      </c>
      <c r="AI1579" s="901">
        <f t="shared" si="799"/>
        <v>0</v>
      </c>
      <c r="AJ1579" s="899">
        <f t="shared" si="799"/>
        <v>0</v>
      </c>
      <c r="AK1579" s="899">
        <f t="shared" si="799"/>
        <v>0</v>
      </c>
      <c r="AL1579" s="1080">
        <f t="shared" si="796"/>
        <v>0</v>
      </c>
      <c r="AM1579" s="1079">
        <f t="shared" si="797"/>
        <v>0</v>
      </c>
      <c r="AN1579" s="899">
        <f t="shared" si="804"/>
        <v>0</v>
      </c>
      <c r="AO1579" s="899">
        <f t="shared" si="805"/>
        <v>0</v>
      </c>
      <c r="AP1579" s="899">
        <f t="shared" si="808"/>
        <v>0</v>
      </c>
      <c r="AQ1579" s="1081">
        <f t="shared" si="776"/>
        <v>0</v>
      </c>
      <c r="AR1579" s="1079">
        <f t="shared" si="793"/>
        <v>0</v>
      </c>
      <c r="AS1579" s="153"/>
      <c r="AT1579" s="1082"/>
      <c r="AU1579" s="1126"/>
      <c r="AV1579" s="1083" t="str">
        <f t="shared" si="807"/>
        <v>CA</v>
      </c>
      <c r="AW1579" s="1083" t="str">
        <f t="shared" si="807"/>
        <v>CL</v>
      </c>
      <c r="AX1579" s="1083" t="str">
        <f t="shared" si="807"/>
        <v>AIC</v>
      </c>
      <c r="AY1579" s="1083" t="str">
        <f t="shared" si="810"/>
        <v>ERB</v>
      </c>
      <c r="AZ1579" s="1083" t="str">
        <f t="shared" si="810"/>
        <v>GRB</v>
      </c>
      <c r="BA1579" s="1083" t="str">
        <f t="shared" si="810"/>
        <v>Non-Op</v>
      </c>
      <c r="BC1579" s="623"/>
      <c r="BD1579" s="623"/>
      <c r="BF1579" s="623"/>
      <c r="BG1579" s="623"/>
      <c r="BH1579" s="623"/>
      <c r="BI1579" s="623"/>
      <c r="BJ1579" s="623"/>
      <c r="BK1579" s="623"/>
      <c r="BL1579" s="623"/>
      <c r="BN1579" s="634"/>
    </row>
    <row r="1580" spans="1:66" s="638" customFormat="1" ht="12" customHeight="1">
      <c r="A1580" s="655">
        <v>25600081</v>
      </c>
      <c r="B1580" s="652" t="s">
        <v>4732</v>
      </c>
      <c r="C1580" s="959" t="s">
        <v>2693</v>
      </c>
      <c r="D1580" s="656" t="s">
        <v>3099</v>
      </c>
      <c r="E1580" s="656"/>
      <c r="F1580" s="997"/>
      <c r="G1580" s="656"/>
      <c r="H1580" s="1168">
        <v>-683868.43</v>
      </c>
      <c r="I1580" s="1168">
        <v>-679726.21</v>
      </c>
      <c r="J1580" s="1168">
        <v>-677179.12</v>
      </c>
      <c r="K1580" s="1168">
        <v>-680690.36</v>
      </c>
      <c r="L1580" s="1168">
        <v>-837106.23</v>
      </c>
      <c r="M1580" s="1168">
        <v>-851921.38</v>
      </c>
      <c r="N1580" s="1168">
        <v>-857731.58</v>
      </c>
      <c r="O1580" s="1168">
        <v>-912576.22</v>
      </c>
      <c r="P1580" s="1168">
        <v>-912576.22</v>
      </c>
      <c r="Q1580" s="1168">
        <v>-912576.22</v>
      </c>
      <c r="R1580" s="1168">
        <v>-682048.27</v>
      </c>
      <c r="S1580" s="1168">
        <v>-682048.27</v>
      </c>
      <c r="T1580" s="1168">
        <v>-1385064.14</v>
      </c>
      <c r="U1580" s="607"/>
      <c r="V1580" s="567">
        <f t="shared" si="782"/>
        <v>-810053.8637499999</v>
      </c>
      <c r="W1580" s="1084"/>
      <c r="X1580" s="1084"/>
      <c r="Y1580" s="591">
        <f t="shared" si="811"/>
        <v>0</v>
      </c>
      <c r="Z1580" s="899">
        <f t="shared" si="811"/>
        <v>-1385064.14</v>
      </c>
      <c r="AA1580" s="899">
        <f t="shared" si="811"/>
        <v>0</v>
      </c>
      <c r="AB1580" s="1080">
        <f t="shared" si="794"/>
        <v>0</v>
      </c>
      <c r="AC1580" s="1079">
        <f t="shared" si="795"/>
        <v>0</v>
      </c>
      <c r="AD1580" s="899">
        <f t="shared" si="777"/>
        <v>0</v>
      </c>
      <c r="AE1580" s="903">
        <f t="shared" si="813"/>
        <v>0</v>
      </c>
      <c r="AF1580" s="1080">
        <f t="shared" si="814"/>
        <v>0</v>
      </c>
      <c r="AG1580" s="1081">
        <f t="shared" si="781"/>
        <v>0</v>
      </c>
      <c r="AH1580" s="1079">
        <f t="shared" si="784"/>
        <v>0</v>
      </c>
      <c r="AI1580" s="901">
        <f t="shared" si="799"/>
        <v>0</v>
      </c>
      <c r="AJ1580" s="899">
        <f t="shared" si="799"/>
        <v>-810053.8637499999</v>
      </c>
      <c r="AK1580" s="899">
        <f t="shared" si="799"/>
        <v>0</v>
      </c>
      <c r="AL1580" s="1080">
        <f t="shared" si="796"/>
        <v>0</v>
      </c>
      <c r="AM1580" s="1079">
        <f t="shared" si="797"/>
        <v>0</v>
      </c>
      <c r="AN1580" s="899">
        <f t="shared" si="804"/>
        <v>0</v>
      </c>
      <c r="AO1580" s="899">
        <f t="shared" si="805"/>
        <v>0</v>
      </c>
      <c r="AP1580" s="899">
        <f t="shared" si="808"/>
        <v>0</v>
      </c>
      <c r="AQ1580" s="1081">
        <f t="shared" si="776"/>
        <v>0</v>
      </c>
      <c r="AR1580" s="1079">
        <f t="shared" si="793"/>
        <v>0</v>
      </c>
      <c r="AS1580" s="153"/>
      <c r="AT1580" s="1082"/>
      <c r="AU1580" s="1126"/>
      <c r="AV1580" s="1083" t="str">
        <f t="shared" si="807"/>
        <v>CA</v>
      </c>
      <c r="AW1580" s="1083" t="str">
        <f t="shared" si="807"/>
        <v>CL</v>
      </c>
      <c r="AX1580" s="1083" t="str">
        <f t="shared" si="807"/>
        <v>AIC</v>
      </c>
      <c r="AY1580" s="1083" t="str">
        <f t="shared" si="810"/>
        <v>ERB</v>
      </c>
      <c r="AZ1580" s="1083" t="str">
        <f t="shared" si="810"/>
        <v>GRB</v>
      </c>
      <c r="BA1580" s="1083" t="str">
        <f t="shared" si="810"/>
        <v>Non-Op</v>
      </c>
      <c r="BC1580" s="623"/>
      <c r="BD1580" s="623"/>
      <c r="BF1580" s="623"/>
      <c r="BG1580" s="623"/>
      <c r="BH1580" s="623"/>
      <c r="BI1580" s="623"/>
      <c r="BJ1580" s="623"/>
      <c r="BK1580" s="623"/>
      <c r="BL1580" s="623"/>
      <c r="BN1580" s="634"/>
    </row>
    <row r="1581" spans="1:66" s="638" customFormat="1" ht="12" customHeight="1">
      <c r="A1581" s="643" t="s">
        <v>3290</v>
      </c>
      <c r="B1581" s="644" t="s">
        <v>3290</v>
      </c>
      <c r="C1581" s="634" t="s">
        <v>3291</v>
      </c>
      <c r="D1581" s="635" t="s">
        <v>3099</v>
      </c>
      <c r="E1581" s="635"/>
      <c r="F1581" s="683">
        <v>44105</v>
      </c>
      <c r="G1581" s="635"/>
      <c r="H1581" s="1168"/>
      <c r="I1581" s="1168"/>
      <c r="J1581" s="1168"/>
      <c r="K1581" s="1168"/>
      <c r="L1581" s="1168"/>
      <c r="M1581" s="1168"/>
      <c r="N1581" s="1168"/>
      <c r="O1581" s="1168"/>
      <c r="P1581" s="1168"/>
      <c r="Q1581" s="1168"/>
      <c r="R1581" s="1168">
        <v>-12197575.58</v>
      </c>
      <c r="S1581" s="1168">
        <v>-11677458.58</v>
      </c>
      <c r="T1581" s="1168">
        <v>-11160359.640000001</v>
      </c>
      <c r="U1581" s="567"/>
      <c r="V1581" s="607">
        <f t="shared" si="782"/>
        <v>-2454601.165</v>
      </c>
      <c r="W1581" s="1092"/>
      <c r="X1581" s="1092"/>
      <c r="Y1581" s="591">
        <f t="shared" si="811"/>
        <v>0</v>
      </c>
      <c r="Z1581" s="899">
        <f t="shared" si="811"/>
        <v>-11160359.640000001</v>
      </c>
      <c r="AA1581" s="899">
        <f t="shared" si="811"/>
        <v>0</v>
      </c>
      <c r="AB1581" s="1080">
        <f t="shared" ref="AB1581" si="821">T1581-SUM(Y1581:AA1581)</f>
        <v>0</v>
      </c>
      <c r="AC1581" s="1079">
        <f t="shared" ref="AC1581" si="822">T1581-SUM(Y1581:AA1581)-AB1581</f>
        <v>0</v>
      </c>
      <c r="AD1581" s="899">
        <f t="shared" si="777"/>
        <v>0</v>
      </c>
      <c r="AE1581" s="903">
        <f t="shared" si="813"/>
        <v>0</v>
      </c>
      <c r="AF1581" s="1080">
        <f t="shared" si="814"/>
        <v>0</v>
      </c>
      <c r="AG1581" s="1081">
        <f t="shared" ref="AG1581" si="823">SUM(AD1581:AF1581)</f>
        <v>0</v>
      </c>
      <c r="AH1581" s="1079">
        <f t="shared" si="784"/>
        <v>0</v>
      </c>
      <c r="AI1581" s="901">
        <f t="shared" si="799"/>
        <v>0</v>
      </c>
      <c r="AJ1581" s="899">
        <f t="shared" si="799"/>
        <v>-2454601.165</v>
      </c>
      <c r="AK1581" s="899">
        <f t="shared" si="799"/>
        <v>0</v>
      </c>
      <c r="AL1581" s="1080">
        <f t="shared" si="796"/>
        <v>0</v>
      </c>
      <c r="AM1581" s="1079">
        <f t="shared" si="797"/>
        <v>0</v>
      </c>
      <c r="AN1581" s="899">
        <f t="shared" si="804"/>
        <v>0</v>
      </c>
      <c r="AO1581" s="899">
        <f t="shared" si="805"/>
        <v>0</v>
      </c>
      <c r="AP1581" s="899">
        <f t="shared" si="808"/>
        <v>0</v>
      </c>
      <c r="AQ1581" s="1081">
        <f t="shared" ref="AQ1581" si="824">SUM(AN1581:AP1581)</f>
        <v>0</v>
      </c>
      <c r="AR1581" s="1079">
        <f t="shared" si="793"/>
        <v>0</v>
      </c>
      <c r="AS1581" s="153"/>
      <c r="AT1581" s="1082"/>
      <c r="AU1581" s="1126"/>
      <c r="AV1581" s="1083" t="str">
        <f t="shared" si="807"/>
        <v>CA</v>
      </c>
      <c r="AW1581" s="1083" t="str">
        <f t="shared" si="807"/>
        <v>CL</v>
      </c>
      <c r="AX1581" s="1083" t="str">
        <f t="shared" si="807"/>
        <v>AIC</v>
      </c>
      <c r="AY1581" s="1083" t="str">
        <f t="shared" si="810"/>
        <v>ERB</v>
      </c>
      <c r="AZ1581" s="1083" t="str">
        <f t="shared" si="810"/>
        <v>GRB</v>
      </c>
      <c r="BA1581" s="1083" t="str">
        <f t="shared" si="810"/>
        <v>Non-Op</v>
      </c>
      <c r="BC1581" s="623"/>
      <c r="BD1581" s="623"/>
      <c r="BF1581" s="623"/>
      <c r="BG1581" s="623"/>
      <c r="BH1581" s="623"/>
      <c r="BI1581" s="623"/>
      <c r="BJ1581" s="623"/>
      <c r="BK1581" s="623"/>
      <c r="BL1581" s="623"/>
      <c r="BN1581" s="634"/>
    </row>
    <row r="1582" spans="1:66" s="638" customFormat="1" ht="12" customHeight="1">
      <c r="A1582" s="655">
        <v>25600102</v>
      </c>
      <c r="B1582" s="652" t="s">
        <v>4733</v>
      </c>
      <c r="C1582" s="639" t="s">
        <v>2694</v>
      </c>
      <c r="D1582" s="640" t="s">
        <v>3099</v>
      </c>
      <c r="E1582" s="640"/>
      <c r="F1582" s="639"/>
      <c r="G1582" s="656"/>
      <c r="H1582" s="1171">
        <v>0</v>
      </c>
      <c r="I1582" s="1171">
        <v>0</v>
      </c>
      <c r="J1582" s="1171">
        <v>0</v>
      </c>
      <c r="K1582" s="1171">
        <v>0</v>
      </c>
      <c r="L1582" s="1171">
        <v>0</v>
      </c>
      <c r="M1582" s="1171">
        <v>0</v>
      </c>
      <c r="N1582" s="1171">
        <v>0</v>
      </c>
      <c r="O1582" s="1171">
        <v>0</v>
      </c>
      <c r="P1582" s="1171">
        <v>0</v>
      </c>
      <c r="Q1582" s="1171">
        <v>0</v>
      </c>
      <c r="R1582" s="1171">
        <v>0</v>
      </c>
      <c r="S1582" s="1171">
        <v>0</v>
      </c>
      <c r="T1582" s="1171">
        <v>0</v>
      </c>
      <c r="U1582" s="607"/>
      <c r="V1582" s="567">
        <f t="shared" si="782"/>
        <v>0</v>
      </c>
      <c r="W1582" s="1084"/>
      <c r="X1582" s="1084"/>
      <c r="Y1582" s="591">
        <f t="shared" si="811"/>
        <v>0</v>
      </c>
      <c r="Z1582" s="899">
        <f t="shared" si="811"/>
        <v>0</v>
      </c>
      <c r="AA1582" s="899">
        <f t="shared" si="811"/>
        <v>0</v>
      </c>
      <c r="AB1582" s="1080">
        <f t="shared" si="794"/>
        <v>0</v>
      </c>
      <c r="AC1582" s="1079">
        <f t="shared" si="795"/>
        <v>0</v>
      </c>
      <c r="AD1582" s="899">
        <f t="shared" ref="AD1582:AD1655" si="825">IF($D1582=AD$5,$T1582,IF($D1582=AD$4, $T1582*$AK$1,0))</f>
        <v>0</v>
      </c>
      <c r="AE1582" s="903">
        <f t="shared" si="813"/>
        <v>0</v>
      </c>
      <c r="AF1582" s="1080">
        <f t="shared" si="814"/>
        <v>0</v>
      </c>
      <c r="AG1582" s="1081">
        <f t="shared" si="781"/>
        <v>0</v>
      </c>
      <c r="AH1582" s="1079">
        <f t="shared" si="784"/>
        <v>0</v>
      </c>
      <c r="AI1582" s="901">
        <f t="shared" si="799"/>
        <v>0</v>
      </c>
      <c r="AJ1582" s="899">
        <f t="shared" si="799"/>
        <v>0</v>
      </c>
      <c r="AK1582" s="899">
        <f t="shared" si="799"/>
        <v>0</v>
      </c>
      <c r="AL1582" s="1080">
        <f t="shared" si="796"/>
        <v>0</v>
      </c>
      <c r="AM1582" s="1079">
        <f t="shared" si="797"/>
        <v>0</v>
      </c>
      <c r="AN1582" s="899">
        <f t="shared" si="804"/>
        <v>0</v>
      </c>
      <c r="AO1582" s="899">
        <f t="shared" si="805"/>
        <v>0</v>
      </c>
      <c r="AP1582" s="899">
        <f t="shared" si="808"/>
        <v>0</v>
      </c>
      <c r="AQ1582" s="1081">
        <f t="shared" si="776"/>
        <v>0</v>
      </c>
      <c r="AR1582" s="1079">
        <f t="shared" si="793"/>
        <v>0</v>
      </c>
      <c r="AS1582" s="153"/>
      <c r="AT1582" s="1082"/>
      <c r="AU1582" s="1126"/>
      <c r="AV1582" s="1083" t="str">
        <f t="shared" si="807"/>
        <v>CA</v>
      </c>
      <c r="AW1582" s="1083" t="str">
        <f t="shared" si="807"/>
        <v>CL</v>
      </c>
      <c r="AX1582" s="1083" t="str">
        <f t="shared" si="807"/>
        <v>AIC</v>
      </c>
      <c r="AY1582" s="1083" t="str">
        <f t="shared" si="810"/>
        <v>ERB</v>
      </c>
      <c r="AZ1582" s="1083" t="str">
        <f t="shared" si="810"/>
        <v>GRB</v>
      </c>
      <c r="BA1582" s="1083" t="str">
        <f t="shared" si="810"/>
        <v>Non-Op</v>
      </c>
      <c r="BC1582" s="623"/>
      <c r="BD1582" s="623"/>
      <c r="BF1582" s="623"/>
      <c r="BG1582" s="623"/>
      <c r="BH1582" s="623"/>
      <c r="BI1582" s="623"/>
      <c r="BJ1582" s="623"/>
      <c r="BK1582" s="623"/>
      <c r="BL1582" s="623"/>
      <c r="BN1582" s="634"/>
    </row>
    <row r="1583" spans="1:66" s="638" customFormat="1" ht="12" customHeight="1">
      <c r="A1583" s="655">
        <v>25600111</v>
      </c>
      <c r="B1583" s="652" t="s">
        <v>4734</v>
      </c>
      <c r="C1583" s="639" t="s">
        <v>2695</v>
      </c>
      <c r="D1583" s="640" t="s">
        <v>3099</v>
      </c>
      <c r="E1583" s="640"/>
      <c r="F1583" s="639"/>
      <c r="G1583" s="656"/>
      <c r="H1583" s="1171">
        <v>0</v>
      </c>
      <c r="I1583" s="1171">
        <v>0</v>
      </c>
      <c r="J1583" s="1171">
        <v>0</v>
      </c>
      <c r="K1583" s="1171">
        <v>0</v>
      </c>
      <c r="L1583" s="1171">
        <v>0</v>
      </c>
      <c r="M1583" s="1171">
        <v>0</v>
      </c>
      <c r="N1583" s="1171">
        <v>0</v>
      </c>
      <c r="O1583" s="1171">
        <v>0</v>
      </c>
      <c r="P1583" s="1171">
        <v>0</v>
      </c>
      <c r="Q1583" s="1171">
        <v>0</v>
      </c>
      <c r="R1583" s="1171">
        <v>0</v>
      </c>
      <c r="S1583" s="1171">
        <v>0</v>
      </c>
      <c r="T1583" s="1171">
        <v>0</v>
      </c>
      <c r="U1583" s="607"/>
      <c r="V1583" s="567">
        <f t="shared" si="782"/>
        <v>0</v>
      </c>
      <c r="W1583" s="1084"/>
      <c r="X1583" s="1084"/>
      <c r="Y1583" s="591">
        <f t="shared" si="811"/>
        <v>0</v>
      </c>
      <c r="Z1583" s="899">
        <f t="shared" si="811"/>
        <v>0</v>
      </c>
      <c r="AA1583" s="899">
        <f t="shared" si="811"/>
        <v>0</v>
      </c>
      <c r="AB1583" s="1080">
        <f t="shared" si="794"/>
        <v>0</v>
      </c>
      <c r="AC1583" s="1079">
        <f t="shared" si="795"/>
        <v>0</v>
      </c>
      <c r="AD1583" s="899">
        <f t="shared" si="825"/>
        <v>0</v>
      </c>
      <c r="AE1583" s="903">
        <f t="shared" si="813"/>
        <v>0</v>
      </c>
      <c r="AF1583" s="1080">
        <f t="shared" si="814"/>
        <v>0</v>
      </c>
      <c r="AG1583" s="1081">
        <f t="shared" si="781"/>
        <v>0</v>
      </c>
      <c r="AH1583" s="1079">
        <f t="shared" si="784"/>
        <v>0</v>
      </c>
      <c r="AI1583" s="901">
        <f t="shared" si="799"/>
        <v>0</v>
      </c>
      <c r="AJ1583" s="899">
        <f t="shared" si="799"/>
        <v>0</v>
      </c>
      <c r="AK1583" s="899">
        <f t="shared" si="799"/>
        <v>0</v>
      </c>
      <c r="AL1583" s="1080">
        <f t="shared" si="796"/>
        <v>0</v>
      </c>
      <c r="AM1583" s="1079">
        <f t="shared" si="797"/>
        <v>0</v>
      </c>
      <c r="AN1583" s="899">
        <f t="shared" si="804"/>
        <v>0</v>
      </c>
      <c r="AO1583" s="899">
        <f t="shared" si="805"/>
        <v>0</v>
      </c>
      <c r="AP1583" s="899">
        <f t="shared" si="808"/>
        <v>0</v>
      </c>
      <c r="AQ1583" s="1081">
        <f t="shared" si="776"/>
        <v>0</v>
      </c>
      <c r="AR1583" s="1079">
        <f t="shared" si="793"/>
        <v>0</v>
      </c>
      <c r="AS1583" s="153"/>
      <c r="AT1583" s="1082"/>
      <c r="AU1583" s="1126"/>
      <c r="AV1583" s="1083" t="str">
        <f t="shared" si="807"/>
        <v>CA</v>
      </c>
      <c r="AW1583" s="1083" t="str">
        <f t="shared" si="807"/>
        <v>CL</v>
      </c>
      <c r="AX1583" s="1083" t="str">
        <f t="shared" si="807"/>
        <v>AIC</v>
      </c>
      <c r="AY1583" s="1083" t="str">
        <f t="shared" si="810"/>
        <v>ERB</v>
      </c>
      <c r="AZ1583" s="1083" t="str">
        <f t="shared" si="810"/>
        <v>GRB</v>
      </c>
      <c r="BA1583" s="1083" t="str">
        <f t="shared" si="810"/>
        <v>Non-Op</v>
      </c>
      <c r="BC1583" s="623"/>
      <c r="BD1583" s="623"/>
      <c r="BF1583" s="623"/>
      <c r="BG1583" s="623"/>
      <c r="BH1583" s="623"/>
      <c r="BI1583" s="623"/>
      <c r="BJ1583" s="623"/>
      <c r="BK1583" s="623"/>
      <c r="BL1583" s="623"/>
      <c r="BN1583" s="634"/>
    </row>
    <row r="1584" spans="1:66" s="638" customFormat="1" ht="12" customHeight="1">
      <c r="A1584" s="655">
        <v>25600121</v>
      </c>
      <c r="B1584" s="652" t="s">
        <v>4735</v>
      </c>
      <c r="C1584" s="639" t="s">
        <v>2696</v>
      </c>
      <c r="D1584" s="640" t="s">
        <v>3099</v>
      </c>
      <c r="E1584" s="640"/>
      <c r="F1584" s="653">
        <v>43070</v>
      </c>
      <c r="G1584" s="656"/>
      <c r="H1584" s="1168">
        <v>-751112.17</v>
      </c>
      <c r="I1584" s="1168">
        <v>-688163.09</v>
      </c>
      <c r="J1584" s="1168">
        <v>-625214.01</v>
      </c>
      <c r="K1584" s="1168">
        <v>-562264.93000000005</v>
      </c>
      <c r="L1584" s="1168">
        <v>-499315.85</v>
      </c>
      <c r="M1584" s="1168">
        <v>-436366.77</v>
      </c>
      <c r="N1584" s="1168">
        <v>-373417.69</v>
      </c>
      <c r="O1584" s="1168">
        <v>-310468.61</v>
      </c>
      <c r="P1584" s="1168">
        <v>-247519.53</v>
      </c>
      <c r="Q1584" s="1168">
        <v>-184570.45</v>
      </c>
      <c r="R1584" s="1168">
        <v>-379788.49</v>
      </c>
      <c r="S1584" s="1168">
        <v>-359395.49</v>
      </c>
      <c r="T1584" s="1168">
        <v>-339002.49</v>
      </c>
      <c r="U1584" s="607"/>
      <c r="V1584" s="569">
        <f t="shared" si="782"/>
        <v>-434295.1866666667</v>
      </c>
      <c r="W1584" s="1090"/>
      <c r="X1584" s="1090"/>
      <c r="Y1584" s="591">
        <f t="shared" si="811"/>
        <v>0</v>
      </c>
      <c r="Z1584" s="899">
        <f t="shared" si="811"/>
        <v>-339002.49</v>
      </c>
      <c r="AA1584" s="899">
        <f t="shared" si="811"/>
        <v>0</v>
      </c>
      <c r="AB1584" s="1080">
        <f t="shared" si="794"/>
        <v>0</v>
      </c>
      <c r="AC1584" s="1079">
        <f t="shared" si="795"/>
        <v>0</v>
      </c>
      <c r="AD1584" s="899">
        <f t="shared" si="825"/>
        <v>0</v>
      </c>
      <c r="AE1584" s="903">
        <f t="shared" si="813"/>
        <v>0</v>
      </c>
      <c r="AF1584" s="1080">
        <f t="shared" si="814"/>
        <v>0</v>
      </c>
      <c r="AG1584" s="1081">
        <f t="shared" si="781"/>
        <v>0</v>
      </c>
      <c r="AH1584" s="1079">
        <f t="shared" si="784"/>
        <v>0</v>
      </c>
      <c r="AI1584" s="901">
        <f t="shared" si="799"/>
        <v>0</v>
      </c>
      <c r="AJ1584" s="899">
        <f t="shared" si="799"/>
        <v>-434295.1866666667</v>
      </c>
      <c r="AK1584" s="899">
        <f t="shared" si="799"/>
        <v>0</v>
      </c>
      <c r="AL1584" s="1080">
        <f t="shared" si="796"/>
        <v>0</v>
      </c>
      <c r="AM1584" s="1079">
        <f t="shared" si="797"/>
        <v>0</v>
      </c>
      <c r="AN1584" s="899">
        <f t="shared" si="804"/>
        <v>0</v>
      </c>
      <c r="AO1584" s="899">
        <f t="shared" si="805"/>
        <v>0</v>
      </c>
      <c r="AP1584" s="899">
        <f t="shared" si="808"/>
        <v>0</v>
      </c>
      <c r="AQ1584" s="1081">
        <f t="shared" si="776"/>
        <v>0</v>
      </c>
      <c r="AR1584" s="1079">
        <f t="shared" si="793"/>
        <v>0</v>
      </c>
      <c r="AS1584" s="153"/>
      <c r="AT1584" s="1082"/>
      <c r="AU1584" s="1126"/>
      <c r="AV1584" s="1083" t="str">
        <f t="shared" si="807"/>
        <v>CA</v>
      </c>
      <c r="AW1584" s="1083" t="str">
        <f t="shared" si="807"/>
        <v>CL</v>
      </c>
      <c r="AX1584" s="1083" t="str">
        <f t="shared" si="807"/>
        <v>AIC</v>
      </c>
      <c r="AY1584" s="1083" t="str">
        <f t="shared" si="810"/>
        <v>ERB</v>
      </c>
      <c r="AZ1584" s="1083" t="str">
        <f t="shared" si="810"/>
        <v>GRB</v>
      </c>
      <c r="BA1584" s="1083" t="str">
        <f t="shared" si="810"/>
        <v>Non-Op</v>
      </c>
      <c r="BC1584" s="623"/>
      <c r="BD1584" s="623"/>
      <c r="BF1584" s="623"/>
      <c r="BG1584" s="623"/>
      <c r="BH1584" s="623"/>
      <c r="BI1584" s="623"/>
      <c r="BJ1584" s="623"/>
      <c r="BK1584" s="623"/>
      <c r="BL1584" s="623"/>
      <c r="BN1584" s="634"/>
    </row>
    <row r="1585" spans="1:66" s="638" customFormat="1" ht="12" customHeight="1">
      <c r="A1585" s="655">
        <v>25600122</v>
      </c>
      <c r="B1585" s="652" t="s">
        <v>4736</v>
      </c>
      <c r="C1585" s="639" t="s">
        <v>2697</v>
      </c>
      <c r="D1585" s="640" t="s">
        <v>3099</v>
      </c>
      <c r="E1585" s="640"/>
      <c r="F1585" s="653">
        <v>43070</v>
      </c>
      <c r="G1585" s="656"/>
      <c r="H1585" s="1168">
        <v>22915.59</v>
      </c>
      <c r="I1585" s="1168">
        <v>20750.169999999998</v>
      </c>
      <c r="J1585" s="1168">
        <v>18584.75</v>
      </c>
      <c r="K1585" s="1168">
        <v>16419.330000000002</v>
      </c>
      <c r="L1585" s="1168">
        <v>14253.91</v>
      </c>
      <c r="M1585" s="1168">
        <v>12088.49</v>
      </c>
      <c r="N1585" s="1168">
        <v>9923.07</v>
      </c>
      <c r="O1585" s="1168">
        <v>7757.65</v>
      </c>
      <c r="P1585" s="1168">
        <v>5592.23</v>
      </c>
      <c r="Q1585" s="1168">
        <v>3426.81</v>
      </c>
      <c r="R1585" s="1168">
        <v>3030.81</v>
      </c>
      <c r="S1585" s="1168">
        <v>2634.81</v>
      </c>
      <c r="T1585" s="1168">
        <v>2238.81</v>
      </c>
      <c r="U1585" s="607"/>
      <c r="V1585" s="569">
        <f t="shared" si="782"/>
        <v>10586.602499999999</v>
      </c>
      <c r="W1585" s="1090"/>
      <c r="X1585" s="1090"/>
      <c r="Y1585" s="591">
        <f t="shared" si="811"/>
        <v>0</v>
      </c>
      <c r="Z1585" s="899">
        <f t="shared" si="811"/>
        <v>2238.81</v>
      </c>
      <c r="AA1585" s="899">
        <f t="shared" si="811"/>
        <v>0</v>
      </c>
      <c r="AB1585" s="1080">
        <f t="shared" si="794"/>
        <v>0</v>
      </c>
      <c r="AC1585" s="1079">
        <f t="shared" si="795"/>
        <v>0</v>
      </c>
      <c r="AD1585" s="899">
        <f t="shared" si="825"/>
        <v>0</v>
      </c>
      <c r="AE1585" s="903">
        <f t="shared" si="813"/>
        <v>0</v>
      </c>
      <c r="AF1585" s="1080">
        <f t="shared" si="814"/>
        <v>0</v>
      </c>
      <c r="AG1585" s="1081">
        <f t="shared" si="781"/>
        <v>0</v>
      </c>
      <c r="AH1585" s="1079">
        <f t="shared" si="784"/>
        <v>0</v>
      </c>
      <c r="AI1585" s="901">
        <f t="shared" si="799"/>
        <v>0</v>
      </c>
      <c r="AJ1585" s="899">
        <f t="shared" si="799"/>
        <v>10586.602499999999</v>
      </c>
      <c r="AK1585" s="899">
        <f t="shared" si="799"/>
        <v>0</v>
      </c>
      <c r="AL1585" s="1080">
        <f t="shared" si="796"/>
        <v>0</v>
      </c>
      <c r="AM1585" s="1079">
        <f t="shared" si="797"/>
        <v>0</v>
      </c>
      <c r="AN1585" s="899">
        <f t="shared" si="804"/>
        <v>0</v>
      </c>
      <c r="AO1585" s="899">
        <f t="shared" si="805"/>
        <v>0</v>
      </c>
      <c r="AP1585" s="899">
        <f t="shared" si="808"/>
        <v>0</v>
      </c>
      <c r="AQ1585" s="1081">
        <f t="shared" si="776"/>
        <v>0</v>
      </c>
      <c r="AR1585" s="1079">
        <f t="shared" si="793"/>
        <v>0</v>
      </c>
      <c r="AS1585" s="153"/>
      <c r="AT1585" s="1082"/>
      <c r="AU1585" s="1126"/>
      <c r="AV1585" s="1083" t="str">
        <f t="shared" si="807"/>
        <v>CA</v>
      </c>
      <c r="AW1585" s="1083" t="str">
        <f t="shared" si="807"/>
        <v>CL</v>
      </c>
      <c r="AX1585" s="1083" t="str">
        <f t="shared" si="807"/>
        <v>AIC</v>
      </c>
      <c r="AY1585" s="1083" t="str">
        <f t="shared" si="810"/>
        <v>ERB</v>
      </c>
      <c r="AZ1585" s="1083" t="str">
        <f t="shared" si="810"/>
        <v>GRB</v>
      </c>
      <c r="BA1585" s="1083" t="str">
        <f t="shared" si="810"/>
        <v>Non-Op</v>
      </c>
      <c r="BC1585" s="623"/>
      <c r="BD1585" s="623"/>
      <c r="BF1585" s="623"/>
      <c r="BG1585" s="623"/>
      <c r="BH1585" s="623"/>
      <c r="BI1585" s="623"/>
      <c r="BJ1585" s="623"/>
      <c r="BK1585" s="623"/>
      <c r="BL1585" s="623"/>
      <c r="BN1585" s="634"/>
    </row>
    <row r="1586" spans="1:66" s="638" customFormat="1" ht="12" customHeight="1">
      <c r="A1586" s="651">
        <v>25700043</v>
      </c>
      <c r="B1586" s="660" t="s">
        <v>4737</v>
      </c>
      <c r="C1586" s="639" t="s">
        <v>2698</v>
      </c>
      <c r="D1586" s="640" t="s">
        <v>1381</v>
      </c>
      <c r="E1586" s="640"/>
      <c r="F1586" s="997"/>
      <c r="G1586" s="640"/>
      <c r="H1586" s="1168">
        <v>0</v>
      </c>
      <c r="I1586" s="1168">
        <v>0</v>
      </c>
      <c r="J1586" s="1168">
        <v>0</v>
      </c>
      <c r="K1586" s="1168">
        <v>0</v>
      </c>
      <c r="L1586" s="1168">
        <v>0</v>
      </c>
      <c r="M1586" s="1168">
        <v>0</v>
      </c>
      <c r="N1586" s="1168">
        <v>0</v>
      </c>
      <c r="O1586" s="1168">
        <v>0</v>
      </c>
      <c r="P1586" s="1168">
        <v>0</v>
      </c>
      <c r="Q1586" s="1168">
        <v>0</v>
      </c>
      <c r="R1586" s="1168">
        <v>0</v>
      </c>
      <c r="S1586" s="1168">
        <v>0</v>
      </c>
      <c r="T1586" s="1168">
        <v>0</v>
      </c>
      <c r="U1586" s="606"/>
      <c r="V1586" s="567">
        <f t="shared" si="782"/>
        <v>0</v>
      </c>
      <c r="W1586" s="1084"/>
      <c r="X1586" s="1084"/>
      <c r="Y1586" s="591">
        <f t="shared" si="811"/>
        <v>0</v>
      </c>
      <c r="Z1586" s="899">
        <f t="shared" si="811"/>
        <v>0</v>
      </c>
      <c r="AA1586" s="899">
        <f t="shared" si="811"/>
        <v>0</v>
      </c>
      <c r="AB1586" s="1080">
        <f t="shared" si="794"/>
        <v>0</v>
      </c>
      <c r="AC1586" s="1079">
        <f t="shared" si="795"/>
        <v>0</v>
      </c>
      <c r="AD1586" s="899">
        <f t="shared" si="825"/>
        <v>0</v>
      </c>
      <c r="AE1586" s="903">
        <f t="shared" si="813"/>
        <v>0</v>
      </c>
      <c r="AF1586" s="1080">
        <f t="shared" si="814"/>
        <v>0</v>
      </c>
      <c r="AG1586" s="1081">
        <f t="shared" si="781"/>
        <v>0</v>
      </c>
      <c r="AH1586" s="1079">
        <f t="shared" si="784"/>
        <v>0</v>
      </c>
      <c r="AI1586" s="901">
        <f t="shared" ref="AI1586:AK1609" si="826">IF($D1586=AI$5,$V1586,0)</f>
        <v>0</v>
      </c>
      <c r="AJ1586" s="899">
        <f t="shared" si="826"/>
        <v>0</v>
      </c>
      <c r="AK1586" s="899">
        <f t="shared" si="826"/>
        <v>0</v>
      </c>
      <c r="AL1586" s="1080">
        <f t="shared" si="796"/>
        <v>0</v>
      </c>
      <c r="AM1586" s="1079">
        <f t="shared" si="797"/>
        <v>0</v>
      </c>
      <c r="AN1586" s="899">
        <f t="shared" si="804"/>
        <v>0</v>
      </c>
      <c r="AO1586" s="899">
        <f t="shared" si="805"/>
        <v>0</v>
      </c>
      <c r="AP1586" s="899">
        <f t="shared" si="808"/>
        <v>0</v>
      </c>
      <c r="AQ1586" s="1081">
        <f t="shared" si="776"/>
        <v>0</v>
      </c>
      <c r="AR1586" s="1079">
        <f t="shared" si="793"/>
        <v>0</v>
      </c>
      <c r="AS1586" s="153"/>
      <c r="AT1586" s="1082"/>
      <c r="AU1586" s="1126"/>
      <c r="AV1586" s="1083" t="str">
        <f t="shared" si="807"/>
        <v>CA</v>
      </c>
      <c r="AW1586" s="1083" t="str">
        <f t="shared" si="807"/>
        <v>CL</v>
      </c>
      <c r="AX1586" s="1083" t="str">
        <f t="shared" si="807"/>
        <v>AIC</v>
      </c>
      <c r="AY1586" s="1083" t="str">
        <f t="shared" si="810"/>
        <v>ERB</v>
      </c>
      <c r="AZ1586" s="1083" t="str">
        <f t="shared" si="810"/>
        <v>GRB</v>
      </c>
      <c r="BA1586" s="1083" t="str">
        <f t="shared" si="810"/>
        <v>Non-Op</v>
      </c>
      <c r="BC1586" s="623"/>
      <c r="BD1586" s="623"/>
      <c r="BF1586" s="623"/>
      <c r="BG1586" s="623"/>
      <c r="BH1586" s="623"/>
      <c r="BI1586" s="623"/>
      <c r="BJ1586" s="623"/>
      <c r="BK1586" s="623"/>
      <c r="BL1586" s="623"/>
      <c r="BN1586" s="634"/>
    </row>
    <row r="1587" spans="1:66" s="638" customFormat="1" ht="12" customHeight="1">
      <c r="A1587" s="643">
        <v>28200002</v>
      </c>
      <c r="B1587" s="644" t="s">
        <v>4738</v>
      </c>
      <c r="C1587" s="634" t="s">
        <v>2699</v>
      </c>
      <c r="D1587" s="635" t="s">
        <v>1383</v>
      </c>
      <c r="E1587" s="635"/>
      <c r="F1587" s="634"/>
      <c r="G1587" s="635"/>
      <c r="H1587" s="1172">
        <v>-576082873.40999997</v>
      </c>
      <c r="I1587" s="1172">
        <v>-576212454.44000006</v>
      </c>
      <c r="J1587" s="1172">
        <v>-575682263.46000004</v>
      </c>
      <c r="K1587" s="1172">
        <v>-575815637.49000001</v>
      </c>
      <c r="L1587" s="1172">
        <v>-575726559.50999999</v>
      </c>
      <c r="M1587" s="1172">
        <v>-575637481.52999997</v>
      </c>
      <c r="N1587" s="1172">
        <v>-575548402.55999994</v>
      </c>
      <c r="O1587" s="1172">
        <v>-575459324.59000003</v>
      </c>
      <c r="P1587" s="1172">
        <v>-575370246.61000001</v>
      </c>
      <c r="Q1587" s="1172">
        <v>-581671443.13</v>
      </c>
      <c r="R1587" s="1172">
        <v>-582113501.13</v>
      </c>
      <c r="S1587" s="1172">
        <v>-582555559.13</v>
      </c>
      <c r="T1587" s="1172">
        <v>-577261502.13</v>
      </c>
      <c r="U1587" s="567"/>
      <c r="V1587" s="567">
        <f t="shared" si="782"/>
        <v>-577372088.44583333</v>
      </c>
      <c r="W1587" s="1084"/>
      <c r="X1587" s="1084">
        <v>10</v>
      </c>
      <c r="Y1587" s="591">
        <f t="shared" si="811"/>
        <v>0</v>
      </c>
      <c r="Z1587" s="899">
        <f t="shared" si="811"/>
        <v>0</v>
      </c>
      <c r="AA1587" s="899">
        <f t="shared" si="811"/>
        <v>0</v>
      </c>
      <c r="AB1587" s="1080">
        <f t="shared" si="794"/>
        <v>-577261502.13</v>
      </c>
      <c r="AC1587" s="1079">
        <f t="shared" si="795"/>
        <v>0</v>
      </c>
      <c r="AD1587" s="899">
        <f t="shared" si="825"/>
        <v>0</v>
      </c>
      <c r="AE1587" s="903">
        <f t="shared" si="813"/>
        <v>-577261502.13</v>
      </c>
      <c r="AF1587" s="1080">
        <f t="shared" si="814"/>
        <v>0</v>
      </c>
      <c r="AG1587" s="1081">
        <f t="shared" si="781"/>
        <v>-577261502.13</v>
      </c>
      <c r="AH1587" s="1079">
        <f t="shared" si="784"/>
        <v>0</v>
      </c>
      <c r="AI1587" s="901">
        <f t="shared" si="826"/>
        <v>0</v>
      </c>
      <c r="AJ1587" s="899">
        <f t="shared" si="826"/>
        <v>0</v>
      </c>
      <c r="AK1587" s="899">
        <f t="shared" si="826"/>
        <v>0</v>
      </c>
      <c r="AL1587" s="1080">
        <f t="shared" si="796"/>
        <v>-577372088.44583333</v>
      </c>
      <c r="AM1587" s="1079">
        <f t="shared" si="797"/>
        <v>0</v>
      </c>
      <c r="AN1587" s="899">
        <f t="shared" si="804"/>
        <v>0</v>
      </c>
      <c r="AO1587" s="899">
        <f t="shared" si="805"/>
        <v>-577372088.44583333</v>
      </c>
      <c r="AP1587" s="899">
        <f t="shared" si="808"/>
        <v>0</v>
      </c>
      <c r="AQ1587" s="1081">
        <f t="shared" si="776"/>
        <v>-577372088.44583333</v>
      </c>
      <c r="AR1587" s="1079">
        <f t="shared" si="793"/>
        <v>0</v>
      </c>
      <c r="AS1587" s="153"/>
      <c r="AT1587" s="1082" t="s">
        <v>3294</v>
      </c>
      <c r="AU1587" s="1126"/>
      <c r="AV1587" s="1083" t="str">
        <f t="shared" si="807"/>
        <v>CA</v>
      </c>
      <c r="AW1587" s="1083" t="str">
        <f t="shared" si="807"/>
        <v>CL</v>
      </c>
      <c r="AX1587" s="1083" t="str">
        <f t="shared" si="807"/>
        <v>AIC</v>
      </c>
      <c r="AY1587" s="1083" t="str">
        <f t="shared" si="810"/>
        <v>ERB</v>
      </c>
      <c r="AZ1587" s="1083" t="str">
        <f t="shared" si="810"/>
        <v>GRB</v>
      </c>
      <c r="BA1587" s="1083" t="str">
        <f t="shared" si="810"/>
        <v>Non-Op</v>
      </c>
      <c r="BC1587" s="623"/>
      <c r="BD1587" s="623"/>
      <c r="BF1587" s="623"/>
      <c r="BG1587" s="623"/>
      <c r="BH1587" s="623"/>
      <c r="BI1587" s="623"/>
      <c r="BJ1587" s="623"/>
      <c r="BK1587" s="623"/>
      <c r="BL1587" s="623"/>
      <c r="BN1587" s="634"/>
    </row>
    <row r="1588" spans="1:66" s="638" customFormat="1" ht="12" customHeight="1">
      <c r="A1588" s="643">
        <v>28200013</v>
      </c>
      <c r="B1588" s="644" t="s">
        <v>4739</v>
      </c>
      <c r="C1588" s="634" t="s">
        <v>2700</v>
      </c>
      <c r="D1588" s="635" t="s">
        <v>3097</v>
      </c>
      <c r="E1588" s="635"/>
      <c r="F1588" s="634"/>
      <c r="G1588" s="635"/>
      <c r="H1588" s="1168">
        <v>-68880730.519999996</v>
      </c>
      <c r="I1588" s="1168">
        <v>-69534682.519999996</v>
      </c>
      <c r="J1588" s="1168">
        <v>-70055192.519999996</v>
      </c>
      <c r="K1588" s="1168">
        <v>-70172172.519999996</v>
      </c>
      <c r="L1588" s="1168">
        <v>-70602653.519999996</v>
      </c>
      <c r="M1588" s="1168">
        <v>-71033134.519999996</v>
      </c>
      <c r="N1588" s="1168">
        <v>-71463614.519999996</v>
      </c>
      <c r="O1588" s="1168">
        <v>-71894095.519999996</v>
      </c>
      <c r="P1588" s="1168">
        <v>-72324576.519999996</v>
      </c>
      <c r="Q1588" s="1168">
        <v>-70350000.519999996</v>
      </c>
      <c r="R1588" s="1168">
        <v>-70481656.519999996</v>
      </c>
      <c r="S1588" s="1168">
        <v>-70613312.519999996</v>
      </c>
      <c r="T1588" s="1168">
        <v>-68503060.519999996</v>
      </c>
      <c r="U1588" s="567"/>
      <c r="V1588" s="567">
        <f t="shared" si="782"/>
        <v>-70601415.603333324</v>
      </c>
      <c r="W1588" s="1084" t="s">
        <v>2240</v>
      </c>
      <c r="X1588" s="1084" t="s">
        <v>2208</v>
      </c>
      <c r="Y1588" s="591">
        <f t="shared" si="811"/>
        <v>0</v>
      </c>
      <c r="Z1588" s="899">
        <f t="shared" si="811"/>
        <v>0</v>
      </c>
      <c r="AA1588" s="899">
        <f t="shared" si="811"/>
        <v>0</v>
      </c>
      <c r="AB1588" s="1080">
        <f t="shared" si="794"/>
        <v>-68503060.519999996</v>
      </c>
      <c r="AC1588" s="1079">
        <f t="shared" si="795"/>
        <v>0</v>
      </c>
      <c r="AD1588" s="899">
        <f t="shared" si="825"/>
        <v>-45383277.594499998</v>
      </c>
      <c r="AE1588" s="903">
        <f t="shared" si="813"/>
        <v>-23119782.925500002</v>
      </c>
      <c r="AF1588" s="1080">
        <f t="shared" si="814"/>
        <v>0</v>
      </c>
      <c r="AG1588" s="1081">
        <f t="shared" si="781"/>
        <v>-68503060.519999996</v>
      </c>
      <c r="AH1588" s="1079">
        <f t="shared" si="784"/>
        <v>0</v>
      </c>
      <c r="AI1588" s="901">
        <f t="shared" si="826"/>
        <v>0</v>
      </c>
      <c r="AJ1588" s="899">
        <f t="shared" si="826"/>
        <v>0</v>
      </c>
      <c r="AK1588" s="899">
        <f t="shared" si="826"/>
        <v>0</v>
      </c>
      <c r="AL1588" s="1080">
        <f t="shared" si="796"/>
        <v>-70601415.603333324</v>
      </c>
      <c r="AM1588" s="1079">
        <f t="shared" si="797"/>
        <v>0</v>
      </c>
      <c r="AN1588" s="899">
        <f t="shared" si="804"/>
        <v>-46773437.837208323</v>
      </c>
      <c r="AO1588" s="899">
        <f t="shared" si="805"/>
        <v>-23827977.766124997</v>
      </c>
      <c r="AP1588" s="899">
        <f t="shared" si="808"/>
        <v>0</v>
      </c>
      <c r="AQ1588" s="1081">
        <f t="shared" si="776"/>
        <v>-70601415.603333324</v>
      </c>
      <c r="AR1588" s="1079">
        <f t="shared" si="793"/>
        <v>0</v>
      </c>
      <c r="AS1588" s="153"/>
      <c r="AT1588" s="1082"/>
      <c r="AU1588" s="1126"/>
      <c r="AV1588" s="1083" t="str">
        <f t="shared" si="807"/>
        <v>CA</v>
      </c>
      <c r="AW1588" s="1083" t="str">
        <f t="shared" si="807"/>
        <v>CL</v>
      </c>
      <c r="AX1588" s="1083" t="str">
        <f t="shared" si="807"/>
        <v>AIC</v>
      </c>
      <c r="AY1588" s="1083" t="str">
        <f t="shared" si="810"/>
        <v>ERB</v>
      </c>
      <c r="AZ1588" s="1083" t="str">
        <f t="shared" si="810"/>
        <v>GRB</v>
      </c>
      <c r="BA1588" s="1083" t="str">
        <f t="shared" si="810"/>
        <v>Non-Op</v>
      </c>
      <c r="BC1588" s="623"/>
      <c r="BD1588" s="623"/>
      <c r="BF1588" s="623"/>
      <c r="BG1588" s="623"/>
      <c r="BH1588" s="623"/>
      <c r="BI1588" s="623"/>
      <c r="BJ1588" s="623"/>
      <c r="BK1588" s="623"/>
      <c r="BL1588" s="623"/>
      <c r="BN1588" s="634"/>
    </row>
    <row r="1589" spans="1:66" s="638" customFormat="1" ht="12" customHeight="1">
      <c r="A1589" s="643" t="s">
        <v>3292</v>
      </c>
      <c r="B1589" s="644" t="s">
        <v>3292</v>
      </c>
      <c r="C1589" s="634" t="s">
        <v>3293</v>
      </c>
      <c r="D1589" s="635" t="s">
        <v>1384</v>
      </c>
      <c r="E1589" s="635"/>
      <c r="F1589" s="998">
        <v>44012</v>
      </c>
      <c r="G1589" s="635"/>
      <c r="H1589" s="1172"/>
      <c r="I1589" s="1172"/>
      <c r="J1589" s="1172"/>
      <c r="K1589" s="1172"/>
      <c r="L1589" s="1172"/>
      <c r="M1589" s="1172"/>
      <c r="N1589" s="1172">
        <v>633715</v>
      </c>
      <c r="O1589" s="1172">
        <v>1796643</v>
      </c>
      <c r="P1589" s="1172">
        <v>1796643</v>
      </c>
      <c r="Q1589" s="1172">
        <v>633715</v>
      </c>
      <c r="R1589" s="1172">
        <v>633715</v>
      </c>
      <c r="S1589" s="1172">
        <v>633715</v>
      </c>
      <c r="T1589" s="1172">
        <v>650695</v>
      </c>
      <c r="U1589" s="567"/>
      <c r="V1589" s="607">
        <f t="shared" si="782"/>
        <v>537791.125</v>
      </c>
      <c r="W1589" s="1092"/>
      <c r="X1589" s="1092"/>
      <c r="Y1589" s="591">
        <f t="shared" si="811"/>
        <v>0</v>
      </c>
      <c r="Z1589" s="899">
        <f t="shared" si="811"/>
        <v>0</v>
      </c>
      <c r="AA1589" s="899">
        <f t="shared" si="811"/>
        <v>0</v>
      </c>
      <c r="AB1589" s="1080">
        <f t="shared" si="794"/>
        <v>650695</v>
      </c>
      <c r="AC1589" s="1079">
        <f t="shared" si="795"/>
        <v>0</v>
      </c>
      <c r="AD1589" s="899">
        <f t="shared" si="825"/>
        <v>0</v>
      </c>
      <c r="AE1589" s="903">
        <f t="shared" si="813"/>
        <v>0</v>
      </c>
      <c r="AF1589" s="1080">
        <f t="shared" si="814"/>
        <v>650695</v>
      </c>
      <c r="AG1589" s="1081">
        <f t="shared" si="781"/>
        <v>650695</v>
      </c>
      <c r="AH1589" s="1079">
        <f t="shared" si="784"/>
        <v>0</v>
      </c>
      <c r="AI1589" s="901">
        <f t="shared" si="826"/>
        <v>0</v>
      </c>
      <c r="AJ1589" s="899">
        <f t="shared" si="826"/>
        <v>0</v>
      </c>
      <c r="AK1589" s="899">
        <f t="shared" si="826"/>
        <v>0</v>
      </c>
      <c r="AL1589" s="1080">
        <f t="shared" si="796"/>
        <v>537791.125</v>
      </c>
      <c r="AM1589" s="1079">
        <f t="shared" si="797"/>
        <v>0</v>
      </c>
      <c r="AN1589" s="899">
        <f t="shared" si="804"/>
        <v>0</v>
      </c>
      <c r="AO1589" s="899">
        <f t="shared" si="805"/>
        <v>0</v>
      </c>
      <c r="AP1589" s="899">
        <f t="shared" si="808"/>
        <v>537791.125</v>
      </c>
      <c r="AQ1589" s="1081">
        <f t="shared" ref="AQ1589" si="827">SUM(AN1589:AP1589)</f>
        <v>537791.125</v>
      </c>
      <c r="AR1589" s="1079">
        <f t="shared" si="793"/>
        <v>0</v>
      </c>
      <c r="AS1589" s="153"/>
      <c r="AT1589" s="1082"/>
      <c r="AU1589" s="1126"/>
      <c r="AV1589" s="1083" t="str">
        <f t="shared" si="807"/>
        <v>CA</v>
      </c>
      <c r="AW1589" s="1083" t="str">
        <f t="shared" si="807"/>
        <v>CL</v>
      </c>
      <c r="AX1589" s="1083" t="str">
        <f t="shared" si="807"/>
        <v>AIC</v>
      </c>
      <c r="AY1589" s="1083" t="str">
        <f t="shared" si="810"/>
        <v>ERB</v>
      </c>
      <c r="AZ1589" s="1083" t="str">
        <f t="shared" si="810"/>
        <v>GRB</v>
      </c>
      <c r="BA1589" s="1083" t="str">
        <f t="shared" si="810"/>
        <v>Non-Op</v>
      </c>
      <c r="BC1589" s="623"/>
      <c r="BD1589" s="623"/>
      <c r="BF1589" s="623"/>
      <c r="BG1589" s="623"/>
      <c r="BH1589" s="623"/>
      <c r="BI1589" s="623"/>
      <c r="BJ1589" s="623"/>
      <c r="BK1589" s="623"/>
      <c r="BL1589" s="623"/>
      <c r="BN1589" s="634"/>
    </row>
    <row r="1590" spans="1:66" s="638" customFormat="1" ht="12" customHeight="1">
      <c r="A1590" s="643">
        <v>28200121</v>
      </c>
      <c r="B1590" s="644" t="s">
        <v>4740</v>
      </c>
      <c r="C1590" s="634" t="s">
        <v>2701</v>
      </c>
      <c r="D1590" s="635" t="s">
        <v>1382</v>
      </c>
      <c r="E1590" s="635"/>
      <c r="F1590" s="634"/>
      <c r="G1590" s="635"/>
      <c r="H1590" s="1172">
        <v>-1298766312.27</v>
      </c>
      <c r="I1590" s="1172">
        <v>-1298461440.4200001</v>
      </c>
      <c r="J1590" s="1172">
        <v>-1294174861.5699999</v>
      </c>
      <c r="K1590" s="1172">
        <v>-1295117268.72</v>
      </c>
      <c r="L1590" s="1172">
        <v>-1293900920.8699999</v>
      </c>
      <c r="M1590" s="1172">
        <v>-1292684573.02</v>
      </c>
      <c r="N1590" s="1172">
        <v>-1291148851.1700001</v>
      </c>
      <c r="O1590" s="1172">
        <v>-1288284899.3199999</v>
      </c>
      <c r="P1590" s="1172">
        <v>-1287208223.47</v>
      </c>
      <c r="Q1590" s="1172">
        <v>-1274819021.3800001</v>
      </c>
      <c r="R1590" s="1172">
        <v>-1272587116.3800001</v>
      </c>
      <c r="S1590" s="1172">
        <v>-1270355211.3800001</v>
      </c>
      <c r="T1590" s="1172">
        <v>-1278819324.3800001</v>
      </c>
      <c r="U1590" s="567"/>
      <c r="V1590" s="567">
        <f t="shared" si="782"/>
        <v>-1287294600.5020835</v>
      </c>
      <c r="W1590" s="1084">
        <v>33</v>
      </c>
      <c r="X1590" s="1084"/>
      <c r="Y1590" s="591">
        <f t="shared" si="811"/>
        <v>0</v>
      </c>
      <c r="Z1590" s="899">
        <f t="shared" si="811"/>
        <v>0</v>
      </c>
      <c r="AA1590" s="899">
        <f t="shared" si="811"/>
        <v>0</v>
      </c>
      <c r="AB1590" s="1080">
        <f t="shared" si="794"/>
        <v>-1278819324.3800001</v>
      </c>
      <c r="AC1590" s="1079">
        <f t="shared" si="795"/>
        <v>0</v>
      </c>
      <c r="AD1590" s="899">
        <f t="shared" si="825"/>
        <v>-1278819324.3800001</v>
      </c>
      <c r="AE1590" s="903">
        <f t="shared" si="813"/>
        <v>0</v>
      </c>
      <c r="AF1590" s="1080">
        <f t="shared" si="814"/>
        <v>0</v>
      </c>
      <c r="AG1590" s="1081">
        <f t="shared" si="781"/>
        <v>-1278819324.3800001</v>
      </c>
      <c r="AH1590" s="1079">
        <f t="shared" si="784"/>
        <v>0</v>
      </c>
      <c r="AI1590" s="901">
        <f t="shared" si="826"/>
        <v>0</v>
      </c>
      <c r="AJ1590" s="899">
        <f t="shared" si="826"/>
        <v>0</v>
      </c>
      <c r="AK1590" s="899">
        <f t="shared" si="826"/>
        <v>0</v>
      </c>
      <c r="AL1590" s="1080">
        <f t="shared" si="796"/>
        <v>-1287294600.5020835</v>
      </c>
      <c r="AM1590" s="1079">
        <f t="shared" si="797"/>
        <v>0</v>
      </c>
      <c r="AN1590" s="899">
        <f t="shared" si="804"/>
        <v>-1287294600.5020835</v>
      </c>
      <c r="AO1590" s="899">
        <f t="shared" si="805"/>
        <v>0</v>
      </c>
      <c r="AP1590" s="899">
        <f t="shared" si="808"/>
        <v>0</v>
      </c>
      <c r="AQ1590" s="1081">
        <f t="shared" si="776"/>
        <v>-1287294600.5020835</v>
      </c>
      <c r="AR1590" s="1079">
        <f t="shared" si="793"/>
        <v>0</v>
      </c>
      <c r="AS1590" s="153"/>
      <c r="AT1590" s="1082"/>
      <c r="AU1590" s="1126"/>
      <c r="AV1590" s="1083" t="str">
        <f t="shared" si="807"/>
        <v>CA</v>
      </c>
      <c r="AW1590" s="1083" t="str">
        <f t="shared" si="807"/>
        <v>CL</v>
      </c>
      <c r="AX1590" s="1083" t="str">
        <f t="shared" si="807"/>
        <v>AIC</v>
      </c>
      <c r="AY1590" s="1083" t="str">
        <f t="shared" si="810"/>
        <v>ERB</v>
      </c>
      <c r="AZ1590" s="1083" t="str">
        <f t="shared" si="810"/>
        <v>GRB</v>
      </c>
      <c r="BA1590" s="1083" t="str">
        <f t="shared" si="810"/>
        <v>Non-Op</v>
      </c>
      <c r="BC1590" s="623"/>
      <c r="BD1590" s="623"/>
      <c r="BF1590" s="623"/>
      <c r="BG1590" s="623"/>
      <c r="BH1590" s="623"/>
      <c r="BI1590" s="623"/>
      <c r="BJ1590" s="623"/>
      <c r="BK1590" s="623"/>
      <c r="BL1590" s="623"/>
      <c r="BN1590" s="634"/>
    </row>
    <row r="1591" spans="1:66" s="638" customFormat="1" ht="12" customHeight="1">
      <c r="A1591" s="651" t="s">
        <v>3295</v>
      </c>
      <c r="B1591" s="660" t="s">
        <v>3295</v>
      </c>
      <c r="C1591" s="639" t="s">
        <v>3296</v>
      </c>
      <c r="D1591" s="640" t="s">
        <v>1382</v>
      </c>
      <c r="E1591" s="640"/>
      <c r="F1591" s="1005">
        <v>44105</v>
      </c>
      <c r="G1591" s="640"/>
      <c r="H1591" s="1172"/>
      <c r="I1591" s="1172"/>
      <c r="J1591" s="1172"/>
      <c r="K1591" s="1172"/>
      <c r="L1591" s="1172"/>
      <c r="M1591" s="1172"/>
      <c r="N1591" s="1172"/>
      <c r="O1591" s="1172"/>
      <c r="P1591" s="1172"/>
      <c r="Q1591" s="1172"/>
      <c r="R1591" s="1172">
        <v>510877184</v>
      </c>
      <c r="S1591" s="1172">
        <v>508951962</v>
      </c>
      <c r="T1591" s="1172">
        <v>508546777</v>
      </c>
      <c r="U1591" s="606"/>
      <c r="V1591" s="607">
        <f t="shared" si="782"/>
        <v>106175211.20833333</v>
      </c>
      <c r="W1591" s="1092" t="s">
        <v>3214</v>
      </c>
      <c r="X1591" s="1093"/>
      <c r="Y1591" s="591">
        <f t="shared" si="811"/>
        <v>0</v>
      </c>
      <c r="Z1591" s="899">
        <f t="shared" si="811"/>
        <v>0</v>
      </c>
      <c r="AA1591" s="899">
        <f t="shared" si="811"/>
        <v>0</v>
      </c>
      <c r="AB1591" s="1080">
        <f t="shared" ref="AB1591:AB1594" si="828">T1591-SUM(Y1591:AA1591)</f>
        <v>508546777</v>
      </c>
      <c r="AC1591" s="1079">
        <f t="shared" ref="AC1591:AC1594" si="829">T1591-SUM(Y1591:AA1591)-AB1591</f>
        <v>0</v>
      </c>
      <c r="AD1591" s="899">
        <f t="shared" si="825"/>
        <v>508546777</v>
      </c>
      <c r="AE1591" s="903">
        <f t="shared" si="813"/>
        <v>0</v>
      </c>
      <c r="AF1591" s="1080">
        <f t="shared" si="814"/>
        <v>0</v>
      </c>
      <c r="AG1591" s="1081">
        <f t="shared" ref="AG1591:AG1594" si="830">SUM(AD1591:AF1591)</f>
        <v>508546777</v>
      </c>
      <c r="AH1591" s="1079">
        <f t="shared" si="784"/>
        <v>0</v>
      </c>
      <c r="AI1591" s="901">
        <f t="shared" si="826"/>
        <v>0</v>
      </c>
      <c r="AJ1591" s="899">
        <f t="shared" si="826"/>
        <v>0</v>
      </c>
      <c r="AK1591" s="899">
        <f t="shared" si="826"/>
        <v>0</v>
      </c>
      <c r="AL1591" s="1080">
        <f t="shared" si="796"/>
        <v>106175211.20833333</v>
      </c>
      <c r="AM1591" s="1079">
        <f t="shared" si="797"/>
        <v>0</v>
      </c>
      <c r="AN1591" s="899">
        <f t="shared" si="804"/>
        <v>106175211.20833333</v>
      </c>
      <c r="AO1591" s="899">
        <f t="shared" si="805"/>
        <v>0</v>
      </c>
      <c r="AP1591" s="899">
        <f t="shared" si="808"/>
        <v>0</v>
      </c>
      <c r="AQ1591" s="1081">
        <f t="shared" ref="AQ1591:AQ1594" si="831">SUM(AN1591:AP1591)</f>
        <v>106175211.20833333</v>
      </c>
      <c r="AR1591" s="1079">
        <f t="shared" si="793"/>
        <v>0</v>
      </c>
      <c r="AS1591" s="153"/>
      <c r="AT1591" s="1082"/>
      <c r="AU1591" s="1126"/>
      <c r="AV1591" s="1083" t="str">
        <f t="shared" si="807"/>
        <v>CA</v>
      </c>
      <c r="AW1591" s="1083" t="str">
        <f t="shared" si="807"/>
        <v>CL</v>
      </c>
      <c r="AX1591" s="1083" t="str">
        <f t="shared" si="807"/>
        <v>AIC</v>
      </c>
      <c r="AY1591" s="1083" t="str">
        <f t="shared" si="810"/>
        <v>ERB</v>
      </c>
      <c r="AZ1591" s="1083" t="str">
        <f t="shared" si="810"/>
        <v>GRB</v>
      </c>
      <c r="BA1591" s="1083" t="str">
        <f t="shared" si="810"/>
        <v>Non-Op</v>
      </c>
      <c r="BC1591" s="623"/>
      <c r="BD1591" s="623"/>
      <c r="BF1591" s="623"/>
      <c r="BG1591" s="623"/>
      <c r="BH1591" s="623"/>
      <c r="BI1591" s="623"/>
      <c r="BJ1591" s="623"/>
      <c r="BK1591" s="623"/>
      <c r="BL1591" s="623"/>
      <c r="BN1591" s="634"/>
    </row>
    <row r="1592" spans="1:66" s="638" customFormat="1" ht="12" customHeight="1">
      <c r="A1592" s="643" t="s">
        <v>3297</v>
      </c>
      <c r="B1592" s="644" t="s">
        <v>3297</v>
      </c>
      <c r="C1592" s="634" t="s">
        <v>3296</v>
      </c>
      <c r="D1592" s="635" t="s">
        <v>1383</v>
      </c>
      <c r="E1592" s="635"/>
      <c r="F1592" s="683">
        <v>44105</v>
      </c>
      <c r="G1592" s="635"/>
      <c r="H1592" s="1172"/>
      <c r="I1592" s="1172"/>
      <c r="J1592" s="1172"/>
      <c r="K1592" s="1172"/>
      <c r="L1592" s="1172"/>
      <c r="M1592" s="1172"/>
      <c r="N1592" s="1172"/>
      <c r="O1592" s="1172"/>
      <c r="P1592" s="1172"/>
      <c r="Q1592" s="1172"/>
      <c r="R1592" s="1172">
        <v>223278429</v>
      </c>
      <c r="S1592" s="1172">
        <v>222828196</v>
      </c>
      <c r="T1592" s="1172">
        <v>221806925</v>
      </c>
      <c r="U1592" s="567"/>
      <c r="V1592" s="607">
        <f t="shared" si="782"/>
        <v>46417507.291666664</v>
      </c>
      <c r="W1592" s="1092"/>
      <c r="X1592" s="1093" t="s">
        <v>2204</v>
      </c>
      <c r="Y1592" s="591">
        <f t="shared" si="811"/>
        <v>0</v>
      </c>
      <c r="Z1592" s="899">
        <f t="shared" si="811"/>
        <v>0</v>
      </c>
      <c r="AA1592" s="899">
        <f t="shared" si="811"/>
        <v>0</v>
      </c>
      <c r="AB1592" s="1080">
        <f t="shared" si="828"/>
        <v>221806925</v>
      </c>
      <c r="AC1592" s="1079">
        <f t="shared" si="829"/>
        <v>0</v>
      </c>
      <c r="AD1592" s="899">
        <f t="shared" si="825"/>
        <v>0</v>
      </c>
      <c r="AE1592" s="903">
        <f t="shared" si="813"/>
        <v>221806925</v>
      </c>
      <c r="AF1592" s="1080">
        <f t="shared" si="814"/>
        <v>0</v>
      </c>
      <c r="AG1592" s="1081">
        <f t="shared" si="830"/>
        <v>221806925</v>
      </c>
      <c r="AH1592" s="1079">
        <f t="shared" si="784"/>
        <v>0</v>
      </c>
      <c r="AI1592" s="901">
        <f t="shared" si="826"/>
        <v>0</v>
      </c>
      <c r="AJ1592" s="899">
        <f t="shared" si="826"/>
        <v>0</v>
      </c>
      <c r="AK1592" s="899">
        <f t="shared" si="826"/>
        <v>0</v>
      </c>
      <c r="AL1592" s="1080">
        <f t="shared" si="796"/>
        <v>46417507.291666664</v>
      </c>
      <c r="AM1592" s="1079">
        <f t="shared" si="797"/>
        <v>0</v>
      </c>
      <c r="AN1592" s="899">
        <f t="shared" si="804"/>
        <v>0</v>
      </c>
      <c r="AO1592" s="899">
        <f t="shared" si="805"/>
        <v>46417507.291666664</v>
      </c>
      <c r="AP1592" s="899">
        <f t="shared" si="808"/>
        <v>0</v>
      </c>
      <c r="AQ1592" s="1081">
        <f t="shared" si="831"/>
        <v>46417507.291666664</v>
      </c>
      <c r="AR1592" s="1079">
        <f t="shared" si="793"/>
        <v>0</v>
      </c>
      <c r="AS1592" s="153"/>
      <c r="AT1592" s="1082"/>
      <c r="AU1592" s="1126"/>
      <c r="AV1592" s="1083" t="str">
        <f t="shared" si="807"/>
        <v>CA</v>
      </c>
      <c r="AW1592" s="1083" t="str">
        <f t="shared" si="807"/>
        <v>CL</v>
      </c>
      <c r="AX1592" s="1083" t="str">
        <f t="shared" si="807"/>
        <v>AIC</v>
      </c>
      <c r="AY1592" s="1083" t="str">
        <f t="shared" si="810"/>
        <v>ERB</v>
      </c>
      <c r="AZ1592" s="1083" t="str">
        <f t="shared" si="810"/>
        <v>GRB</v>
      </c>
      <c r="BA1592" s="1083" t="str">
        <f t="shared" si="810"/>
        <v>Non-Op</v>
      </c>
      <c r="BC1592" s="623"/>
      <c r="BD1592" s="623"/>
      <c r="BF1592" s="623"/>
      <c r="BG1592" s="623"/>
      <c r="BH1592" s="623"/>
      <c r="BI1592" s="623"/>
      <c r="BJ1592" s="623"/>
      <c r="BK1592" s="623"/>
      <c r="BL1592" s="623"/>
      <c r="BN1592" s="634"/>
    </row>
    <row r="1593" spans="1:66" s="638" customFormat="1" ht="12" customHeight="1">
      <c r="A1593" s="643" t="s">
        <v>3298</v>
      </c>
      <c r="B1593" s="644" t="s">
        <v>3298</v>
      </c>
      <c r="C1593" s="634" t="s">
        <v>3299</v>
      </c>
      <c r="D1593" s="635" t="s">
        <v>1384</v>
      </c>
      <c r="E1593" s="635"/>
      <c r="F1593" s="683">
        <v>44105</v>
      </c>
      <c r="G1593" s="635"/>
      <c r="H1593" s="1170"/>
      <c r="I1593" s="1170"/>
      <c r="J1593" s="1170"/>
      <c r="K1593" s="1170"/>
      <c r="L1593" s="1170"/>
      <c r="M1593" s="1170"/>
      <c r="N1593" s="1170"/>
      <c r="O1593" s="1170"/>
      <c r="P1593" s="1170"/>
      <c r="Q1593" s="1170"/>
      <c r="R1593" s="1170">
        <v>29694418</v>
      </c>
      <c r="S1593" s="1170">
        <v>27852234</v>
      </c>
      <c r="T1593" s="1170">
        <v>24101778</v>
      </c>
      <c r="U1593" s="567"/>
      <c r="V1593" s="607">
        <f t="shared" si="782"/>
        <v>5799795.083333333</v>
      </c>
      <c r="W1593" s="1092"/>
      <c r="X1593" s="1093"/>
      <c r="Y1593" s="591">
        <f t="shared" si="811"/>
        <v>0</v>
      </c>
      <c r="Z1593" s="899">
        <f t="shared" si="811"/>
        <v>0</v>
      </c>
      <c r="AA1593" s="899">
        <f t="shared" si="811"/>
        <v>0</v>
      </c>
      <c r="AB1593" s="1080">
        <f t="shared" si="828"/>
        <v>24101778</v>
      </c>
      <c r="AC1593" s="1079">
        <f t="shared" si="829"/>
        <v>0</v>
      </c>
      <c r="AD1593" s="899">
        <f t="shared" si="825"/>
        <v>0</v>
      </c>
      <c r="AE1593" s="903">
        <f t="shared" si="813"/>
        <v>0</v>
      </c>
      <c r="AF1593" s="1080">
        <f t="shared" si="814"/>
        <v>24101778</v>
      </c>
      <c r="AG1593" s="1081">
        <f t="shared" si="830"/>
        <v>24101778</v>
      </c>
      <c r="AH1593" s="1079">
        <f t="shared" si="784"/>
        <v>0</v>
      </c>
      <c r="AI1593" s="901">
        <f t="shared" si="826"/>
        <v>0</v>
      </c>
      <c r="AJ1593" s="899">
        <f t="shared" si="826"/>
        <v>0</v>
      </c>
      <c r="AK1593" s="899">
        <f t="shared" si="826"/>
        <v>0</v>
      </c>
      <c r="AL1593" s="1080">
        <f t="shared" si="796"/>
        <v>5799795.083333333</v>
      </c>
      <c r="AM1593" s="1079">
        <f t="shared" si="797"/>
        <v>0</v>
      </c>
      <c r="AN1593" s="899">
        <f t="shared" si="804"/>
        <v>0</v>
      </c>
      <c r="AO1593" s="899">
        <f t="shared" si="805"/>
        <v>0</v>
      </c>
      <c r="AP1593" s="899">
        <f t="shared" si="808"/>
        <v>5799795.083333333</v>
      </c>
      <c r="AQ1593" s="1081">
        <f t="shared" si="831"/>
        <v>5799795.083333333</v>
      </c>
      <c r="AR1593" s="1079">
        <f t="shared" si="793"/>
        <v>0</v>
      </c>
      <c r="AS1593" s="153"/>
      <c r="AT1593" s="1082"/>
      <c r="AU1593" s="1126"/>
      <c r="AV1593" s="1083" t="str">
        <f t="shared" si="807"/>
        <v>CA</v>
      </c>
      <c r="AW1593" s="1083" t="str">
        <f t="shared" si="807"/>
        <v>CL</v>
      </c>
      <c r="AX1593" s="1083" t="str">
        <f t="shared" si="807"/>
        <v>AIC</v>
      </c>
      <c r="AY1593" s="1083" t="str">
        <f t="shared" si="810"/>
        <v>ERB</v>
      </c>
      <c r="AZ1593" s="1083" t="str">
        <f t="shared" si="810"/>
        <v>GRB</v>
      </c>
      <c r="BA1593" s="1083" t="str">
        <f t="shared" si="810"/>
        <v>Non-Op</v>
      </c>
      <c r="BC1593" s="623"/>
      <c r="BD1593" s="623"/>
      <c r="BF1593" s="623"/>
      <c r="BG1593" s="623"/>
      <c r="BH1593" s="623"/>
      <c r="BI1593" s="623"/>
      <c r="BJ1593" s="623"/>
      <c r="BK1593" s="623"/>
      <c r="BL1593" s="623"/>
      <c r="BN1593" s="634"/>
    </row>
    <row r="1594" spans="1:66" s="638" customFormat="1" ht="12" customHeight="1">
      <c r="A1594" s="645" t="s">
        <v>3300</v>
      </c>
      <c r="B1594" s="646" t="s">
        <v>3300</v>
      </c>
      <c r="C1594" s="647" t="s">
        <v>3299</v>
      </c>
      <c r="D1594" s="648" t="s">
        <v>1384</v>
      </c>
      <c r="E1594" s="648"/>
      <c r="F1594" s="654">
        <v>44105</v>
      </c>
      <c r="G1594" s="648"/>
      <c r="H1594" s="1168"/>
      <c r="I1594" s="1168"/>
      <c r="J1594" s="1168"/>
      <c r="K1594" s="1168"/>
      <c r="L1594" s="1168"/>
      <c r="M1594" s="1168"/>
      <c r="N1594" s="1168"/>
      <c r="O1594" s="1168"/>
      <c r="P1594" s="1168"/>
      <c r="Q1594" s="1168"/>
      <c r="R1594" s="1168">
        <v>8320781</v>
      </c>
      <c r="S1594" s="1168">
        <v>7676256</v>
      </c>
      <c r="T1594" s="1168">
        <v>7367449</v>
      </c>
      <c r="U1594" s="569"/>
      <c r="V1594" s="607">
        <f t="shared" si="782"/>
        <v>1640063.4583333333</v>
      </c>
      <c r="W1594" s="1092"/>
      <c r="X1594" s="1093"/>
      <c r="Y1594" s="591">
        <f t="shared" ref="Y1594:AA1609" si="832">IF($D1594=Y$5,$T1594,0)</f>
        <v>0</v>
      </c>
      <c r="Z1594" s="899">
        <f t="shared" si="832"/>
        <v>0</v>
      </c>
      <c r="AA1594" s="899">
        <f t="shared" si="832"/>
        <v>0</v>
      </c>
      <c r="AB1594" s="1080">
        <f t="shared" si="828"/>
        <v>7367449</v>
      </c>
      <c r="AC1594" s="1079">
        <f t="shared" si="829"/>
        <v>0</v>
      </c>
      <c r="AD1594" s="899">
        <f t="shared" si="825"/>
        <v>0</v>
      </c>
      <c r="AE1594" s="903">
        <f t="shared" si="813"/>
        <v>0</v>
      </c>
      <c r="AF1594" s="1080">
        <f t="shared" si="814"/>
        <v>7367449</v>
      </c>
      <c r="AG1594" s="1081">
        <f t="shared" si="830"/>
        <v>7367449</v>
      </c>
      <c r="AH1594" s="1079">
        <f t="shared" si="784"/>
        <v>0</v>
      </c>
      <c r="AI1594" s="901">
        <f t="shared" si="826"/>
        <v>0</v>
      </c>
      <c r="AJ1594" s="899">
        <f t="shared" si="826"/>
        <v>0</v>
      </c>
      <c r="AK1594" s="899">
        <f t="shared" si="826"/>
        <v>0</v>
      </c>
      <c r="AL1594" s="1080">
        <f t="shared" si="796"/>
        <v>1640063.4583333333</v>
      </c>
      <c r="AM1594" s="1079">
        <f t="shared" si="797"/>
        <v>0</v>
      </c>
      <c r="AN1594" s="899">
        <f t="shared" si="804"/>
        <v>0</v>
      </c>
      <c r="AO1594" s="899">
        <f t="shared" si="805"/>
        <v>0</v>
      </c>
      <c r="AP1594" s="899">
        <f t="shared" si="808"/>
        <v>1640063.4583333333</v>
      </c>
      <c r="AQ1594" s="1081">
        <f t="shared" si="831"/>
        <v>1640063.4583333333</v>
      </c>
      <c r="AR1594" s="1079">
        <f t="shared" si="793"/>
        <v>0</v>
      </c>
      <c r="AS1594" s="153"/>
      <c r="AT1594" s="1082" t="s">
        <v>2778</v>
      </c>
      <c r="AU1594" s="1126"/>
      <c r="AV1594" s="1083" t="str">
        <f t="shared" si="807"/>
        <v>CA</v>
      </c>
      <c r="AW1594" s="1083" t="str">
        <f t="shared" si="807"/>
        <v>CL</v>
      </c>
      <c r="AX1594" s="1083" t="str">
        <f t="shared" si="807"/>
        <v>AIC</v>
      </c>
      <c r="AY1594" s="1083" t="str">
        <f t="shared" si="810"/>
        <v>ERB</v>
      </c>
      <c r="AZ1594" s="1083" t="str">
        <f t="shared" si="810"/>
        <v>GRB</v>
      </c>
      <c r="BA1594" s="1083" t="str">
        <f t="shared" si="810"/>
        <v>Non-Op</v>
      </c>
      <c r="BC1594" s="623"/>
      <c r="BD1594" s="623"/>
      <c r="BF1594" s="623"/>
      <c r="BG1594" s="623"/>
      <c r="BH1594" s="623"/>
      <c r="BI1594" s="623"/>
      <c r="BJ1594" s="623"/>
      <c r="BK1594" s="623"/>
      <c r="BL1594" s="623"/>
      <c r="BN1594" s="634"/>
    </row>
    <row r="1595" spans="1:66" s="638" customFormat="1" ht="12" customHeight="1">
      <c r="A1595" s="651" t="s">
        <v>2702</v>
      </c>
      <c r="B1595" s="660" t="s">
        <v>2702</v>
      </c>
      <c r="C1595" s="639" t="s">
        <v>2703</v>
      </c>
      <c r="D1595" s="640" t="s">
        <v>3099</v>
      </c>
      <c r="E1595" s="640"/>
      <c r="F1595" s="641">
        <v>43298</v>
      </c>
      <c r="G1595" s="640"/>
      <c r="H1595" s="1168">
        <v>-625996.16</v>
      </c>
      <c r="I1595" s="1168">
        <v>-611494.40000000002</v>
      </c>
      <c r="J1595" s="1168">
        <v>-596992.64</v>
      </c>
      <c r="K1595" s="1168">
        <v>-582490.88</v>
      </c>
      <c r="L1595" s="1168">
        <v>-567989.12</v>
      </c>
      <c r="M1595" s="1168">
        <v>-553487.35999999999</v>
      </c>
      <c r="N1595" s="1168">
        <v>-538985.6</v>
      </c>
      <c r="O1595" s="1168">
        <v>-524483.83999999997</v>
      </c>
      <c r="P1595" s="1168">
        <v>-509982.08</v>
      </c>
      <c r="Q1595" s="1168">
        <v>25371.64</v>
      </c>
      <c r="R1595" s="1168">
        <v>-0.35</v>
      </c>
      <c r="S1595" s="1168">
        <v>-0.35</v>
      </c>
      <c r="T1595" s="1168">
        <v>-0.35</v>
      </c>
      <c r="U1595" s="606"/>
      <c r="V1595" s="606">
        <f t="shared" si="782"/>
        <v>-397794.43624999997</v>
      </c>
      <c r="W1595" s="1092"/>
      <c r="X1595" s="1093"/>
      <c r="Y1595" s="591">
        <f t="shared" si="832"/>
        <v>0</v>
      </c>
      <c r="Z1595" s="899">
        <f t="shared" si="832"/>
        <v>-0.35</v>
      </c>
      <c r="AA1595" s="899">
        <f t="shared" si="832"/>
        <v>0</v>
      </c>
      <c r="AB1595" s="1080">
        <f t="shared" si="794"/>
        <v>0</v>
      </c>
      <c r="AC1595" s="1079">
        <f t="shared" si="795"/>
        <v>0</v>
      </c>
      <c r="AD1595" s="899">
        <f t="shared" si="825"/>
        <v>0</v>
      </c>
      <c r="AE1595" s="903">
        <f t="shared" si="813"/>
        <v>0</v>
      </c>
      <c r="AF1595" s="1080">
        <f t="shared" si="814"/>
        <v>0</v>
      </c>
      <c r="AG1595" s="1081">
        <f t="shared" si="781"/>
        <v>0</v>
      </c>
      <c r="AH1595" s="1079">
        <f t="shared" si="784"/>
        <v>0</v>
      </c>
      <c r="AI1595" s="901">
        <f t="shared" si="826"/>
        <v>0</v>
      </c>
      <c r="AJ1595" s="899">
        <f t="shared" si="826"/>
        <v>-397794.43624999997</v>
      </c>
      <c r="AK1595" s="899">
        <f t="shared" si="826"/>
        <v>0</v>
      </c>
      <c r="AL1595" s="1080">
        <f t="shared" si="796"/>
        <v>0</v>
      </c>
      <c r="AM1595" s="1079">
        <f t="shared" si="797"/>
        <v>0</v>
      </c>
      <c r="AN1595" s="899">
        <f t="shared" si="804"/>
        <v>0</v>
      </c>
      <c r="AO1595" s="899">
        <f t="shared" si="805"/>
        <v>0</v>
      </c>
      <c r="AP1595" s="899">
        <f t="shared" si="808"/>
        <v>0</v>
      </c>
      <c r="AQ1595" s="1081">
        <f t="shared" ref="AQ1595" si="833">SUM(AN1595:AP1595)</f>
        <v>0</v>
      </c>
      <c r="AR1595" s="1079">
        <f t="shared" si="793"/>
        <v>0</v>
      </c>
      <c r="AS1595" s="153"/>
      <c r="AT1595" s="1082" t="s">
        <v>2788</v>
      </c>
      <c r="AU1595" s="1126"/>
      <c r="AV1595" s="1083" t="str">
        <f t="shared" si="807"/>
        <v>CA</v>
      </c>
      <c r="AW1595" s="1083" t="str">
        <f t="shared" si="807"/>
        <v>CL</v>
      </c>
      <c r="AX1595" s="1083" t="str">
        <f t="shared" si="807"/>
        <v>AIC</v>
      </c>
      <c r="AY1595" s="1083" t="str">
        <f t="shared" si="810"/>
        <v>ERB</v>
      </c>
      <c r="AZ1595" s="1083" t="str">
        <f t="shared" si="810"/>
        <v>GRB</v>
      </c>
      <c r="BA1595" s="1083" t="str">
        <f t="shared" si="810"/>
        <v>Non-Op</v>
      </c>
      <c r="BC1595" s="623"/>
      <c r="BD1595" s="623"/>
      <c r="BF1595" s="623"/>
      <c r="BG1595" s="623"/>
      <c r="BH1595" s="623"/>
      <c r="BI1595" s="623"/>
      <c r="BJ1595" s="623"/>
      <c r="BK1595" s="623"/>
      <c r="BL1595" s="623"/>
      <c r="BN1595" s="634"/>
    </row>
    <row r="1596" spans="1:66" s="638" customFormat="1" ht="12" customHeight="1">
      <c r="A1596" s="651">
        <v>28300031</v>
      </c>
      <c r="B1596" s="660" t="s">
        <v>4741</v>
      </c>
      <c r="C1596" s="639" t="s">
        <v>2704</v>
      </c>
      <c r="D1596" s="640" t="s">
        <v>1384</v>
      </c>
      <c r="E1596" s="640"/>
      <c r="F1596" s="997"/>
      <c r="G1596" s="640"/>
      <c r="H1596" s="1168">
        <v>-3233849.09</v>
      </c>
      <c r="I1596" s="1168">
        <v>-2445086.11</v>
      </c>
      <c r="J1596" s="1168">
        <v>-1712789.27</v>
      </c>
      <c r="K1596" s="1168">
        <v>-1911948.44</v>
      </c>
      <c r="L1596" s="1168">
        <v>-5633828.0599999996</v>
      </c>
      <c r="M1596" s="1168">
        <v>-4232446.63</v>
      </c>
      <c r="N1596" s="1168">
        <v>-3459744.38</v>
      </c>
      <c r="O1596" s="1168">
        <v>-3497337.87</v>
      </c>
      <c r="P1596" s="1168">
        <v>-8238706.8799999999</v>
      </c>
      <c r="Q1596" s="1168">
        <v>-7612422.5099999998</v>
      </c>
      <c r="R1596" s="1168">
        <v>-10125932.07</v>
      </c>
      <c r="S1596" s="1168">
        <v>-4372986.07</v>
      </c>
      <c r="T1596" s="1168">
        <v>-3540952.09</v>
      </c>
      <c r="U1596" s="606"/>
      <c r="V1596" s="567">
        <f t="shared" si="782"/>
        <v>-4719219.0733333332</v>
      </c>
      <c r="W1596" s="1084"/>
      <c r="X1596" s="1085"/>
      <c r="Y1596" s="591">
        <f t="shared" si="832"/>
        <v>0</v>
      </c>
      <c r="Z1596" s="899">
        <f t="shared" si="832"/>
        <v>0</v>
      </c>
      <c r="AA1596" s="899">
        <f t="shared" si="832"/>
        <v>0</v>
      </c>
      <c r="AB1596" s="1080">
        <f t="shared" si="794"/>
        <v>-3540952.09</v>
      </c>
      <c r="AC1596" s="1079">
        <f t="shared" si="795"/>
        <v>0</v>
      </c>
      <c r="AD1596" s="899">
        <f t="shared" si="825"/>
        <v>0</v>
      </c>
      <c r="AE1596" s="903">
        <f t="shared" si="813"/>
        <v>0</v>
      </c>
      <c r="AF1596" s="1080">
        <f t="shared" si="814"/>
        <v>-3540952.09</v>
      </c>
      <c r="AG1596" s="1081">
        <f t="shared" si="781"/>
        <v>-3540952.09</v>
      </c>
      <c r="AH1596" s="1079">
        <f t="shared" si="784"/>
        <v>0</v>
      </c>
      <c r="AI1596" s="901">
        <f t="shared" si="826"/>
        <v>0</v>
      </c>
      <c r="AJ1596" s="899">
        <f t="shared" si="826"/>
        <v>0</v>
      </c>
      <c r="AK1596" s="899">
        <f t="shared" si="826"/>
        <v>0</v>
      </c>
      <c r="AL1596" s="1080">
        <f t="shared" si="796"/>
        <v>-4719219.0733333332</v>
      </c>
      <c r="AM1596" s="1079">
        <f t="shared" si="797"/>
        <v>0</v>
      </c>
      <c r="AN1596" s="899">
        <f t="shared" si="804"/>
        <v>0</v>
      </c>
      <c r="AO1596" s="899">
        <f t="shared" si="805"/>
        <v>0</v>
      </c>
      <c r="AP1596" s="899">
        <f t="shared" si="808"/>
        <v>-4719219.0733333332</v>
      </c>
      <c r="AQ1596" s="1081">
        <f t="shared" si="776"/>
        <v>-4719219.0733333332</v>
      </c>
      <c r="AR1596" s="1079">
        <f t="shared" si="793"/>
        <v>0</v>
      </c>
      <c r="AS1596" s="153"/>
      <c r="AT1596" s="1082" t="s">
        <v>2778</v>
      </c>
      <c r="AU1596" s="1126"/>
      <c r="AV1596" s="1083" t="str">
        <f t="shared" si="807"/>
        <v>CA</v>
      </c>
      <c r="AW1596" s="1083" t="str">
        <f t="shared" si="807"/>
        <v>CL</v>
      </c>
      <c r="AX1596" s="1083" t="str">
        <f t="shared" si="807"/>
        <v>AIC</v>
      </c>
      <c r="AY1596" s="1083" t="str">
        <f t="shared" si="810"/>
        <v>ERB</v>
      </c>
      <c r="AZ1596" s="1083" t="str">
        <f t="shared" si="810"/>
        <v>GRB</v>
      </c>
      <c r="BA1596" s="1083" t="str">
        <f t="shared" si="810"/>
        <v>Non-Op</v>
      </c>
      <c r="BC1596" s="623"/>
      <c r="BD1596" s="623"/>
      <c r="BF1596" s="623"/>
      <c r="BG1596" s="623"/>
      <c r="BH1596" s="623"/>
      <c r="BI1596" s="623"/>
      <c r="BJ1596" s="623"/>
      <c r="BK1596" s="623"/>
      <c r="BL1596" s="623"/>
      <c r="BN1596" s="634"/>
    </row>
    <row r="1597" spans="1:66" s="638" customFormat="1" ht="12" customHeight="1">
      <c r="A1597" s="651">
        <v>28300033</v>
      </c>
      <c r="B1597" s="660" t="s">
        <v>4742</v>
      </c>
      <c r="C1597" s="639" t="s">
        <v>2705</v>
      </c>
      <c r="D1597" s="640" t="s">
        <v>1384</v>
      </c>
      <c r="E1597" s="640"/>
      <c r="F1597" s="997"/>
      <c r="G1597" s="640"/>
      <c r="H1597" s="1168">
        <v>-49687731.939999998</v>
      </c>
      <c r="I1597" s="1168">
        <v>-49537725.369999997</v>
      </c>
      <c r="J1597" s="1168">
        <v>-49301886.340000004</v>
      </c>
      <c r="K1597" s="1168">
        <v>-49108963.539999999</v>
      </c>
      <c r="L1597" s="1168">
        <v>-48916040.740000002</v>
      </c>
      <c r="M1597" s="1168">
        <v>-48723117.939999998</v>
      </c>
      <c r="N1597" s="1168">
        <v>-48530195.130000003</v>
      </c>
      <c r="O1597" s="1168">
        <v>-48265170.759999998</v>
      </c>
      <c r="P1597" s="1168">
        <v>-48061947.659999996</v>
      </c>
      <c r="Q1597" s="1168">
        <v>-51638724.549999997</v>
      </c>
      <c r="R1597" s="1168">
        <v>-51435501.450000003</v>
      </c>
      <c r="S1597" s="1168">
        <v>-51232278.329999998</v>
      </c>
      <c r="T1597" s="1168">
        <v>-51029055.229999997</v>
      </c>
      <c r="U1597" s="606"/>
      <c r="V1597" s="567">
        <f t="shared" si="782"/>
        <v>-49592495.449583344</v>
      </c>
      <c r="W1597" s="1084"/>
      <c r="X1597" s="1085"/>
      <c r="Y1597" s="591">
        <f t="shared" si="832"/>
        <v>0</v>
      </c>
      <c r="Z1597" s="899">
        <f t="shared" si="832"/>
        <v>0</v>
      </c>
      <c r="AA1597" s="899">
        <f t="shared" si="832"/>
        <v>0</v>
      </c>
      <c r="AB1597" s="1080">
        <f t="shared" si="794"/>
        <v>-51029055.229999997</v>
      </c>
      <c r="AC1597" s="1079">
        <f t="shared" si="795"/>
        <v>0</v>
      </c>
      <c r="AD1597" s="899">
        <f t="shared" si="825"/>
        <v>0</v>
      </c>
      <c r="AE1597" s="903">
        <f t="shared" si="813"/>
        <v>0</v>
      </c>
      <c r="AF1597" s="1080">
        <f t="shared" si="814"/>
        <v>-51029055.229999997</v>
      </c>
      <c r="AG1597" s="1081">
        <f t="shared" si="781"/>
        <v>-51029055.229999997</v>
      </c>
      <c r="AH1597" s="1079">
        <f t="shared" si="784"/>
        <v>0</v>
      </c>
      <c r="AI1597" s="901">
        <f t="shared" si="826"/>
        <v>0</v>
      </c>
      <c r="AJ1597" s="899">
        <f t="shared" si="826"/>
        <v>0</v>
      </c>
      <c r="AK1597" s="899">
        <f t="shared" si="826"/>
        <v>0</v>
      </c>
      <c r="AL1597" s="1080">
        <f t="shared" si="796"/>
        <v>-49592495.449583344</v>
      </c>
      <c r="AM1597" s="1079">
        <f t="shared" si="797"/>
        <v>0</v>
      </c>
      <c r="AN1597" s="899">
        <f t="shared" si="804"/>
        <v>0</v>
      </c>
      <c r="AO1597" s="899">
        <f t="shared" si="805"/>
        <v>0</v>
      </c>
      <c r="AP1597" s="899">
        <f t="shared" si="808"/>
        <v>-49592495.449583344</v>
      </c>
      <c r="AQ1597" s="1081">
        <f t="shared" si="776"/>
        <v>-49592495.449583344</v>
      </c>
      <c r="AR1597" s="1079">
        <f t="shared" si="793"/>
        <v>0</v>
      </c>
      <c r="AS1597" s="153"/>
      <c r="AT1597" s="1082"/>
      <c r="AU1597" s="1126"/>
      <c r="AV1597" s="1083" t="str">
        <f t="shared" si="807"/>
        <v>CA</v>
      </c>
      <c r="AW1597" s="1083" t="str">
        <f t="shared" si="807"/>
        <v>CL</v>
      </c>
      <c r="AX1597" s="1083" t="str">
        <f t="shared" si="807"/>
        <v>AIC</v>
      </c>
      <c r="AY1597" s="1083" t="str">
        <f t="shared" si="810"/>
        <v>ERB</v>
      </c>
      <c r="AZ1597" s="1083" t="str">
        <f t="shared" si="810"/>
        <v>GRB</v>
      </c>
      <c r="BA1597" s="1083" t="str">
        <f t="shared" si="810"/>
        <v>Non-Op</v>
      </c>
      <c r="BC1597" s="623"/>
      <c r="BD1597" s="623"/>
      <c r="BF1597" s="623"/>
      <c r="BG1597" s="623"/>
      <c r="BH1597" s="623"/>
      <c r="BI1597" s="623"/>
      <c r="BJ1597" s="623"/>
      <c r="BK1597" s="623"/>
      <c r="BL1597" s="623"/>
      <c r="BN1597" s="634"/>
    </row>
    <row r="1598" spans="1:66" s="638" customFormat="1" ht="12" customHeight="1">
      <c r="A1598" s="643">
        <v>28300041</v>
      </c>
      <c r="B1598" s="644" t="s">
        <v>4743</v>
      </c>
      <c r="C1598" s="634" t="s">
        <v>2706</v>
      </c>
      <c r="D1598" s="635" t="s">
        <v>1384</v>
      </c>
      <c r="E1598" s="635"/>
      <c r="F1598" s="634"/>
      <c r="G1598" s="635"/>
      <c r="H1598" s="1170">
        <v>-952054.12</v>
      </c>
      <c r="I1598" s="1170">
        <v>-228234.78</v>
      </c>
      <c r="J1598" s="1170">
        <v>-239911.05</v>
      </c>
      <c r="K1598" s="1170">
        <v>-403754.06</v>
      </c>
      <c r="L1598" s="1170">
        <v>-1414724.17</v>
      </c>
      <c r="M1598" s="1170">
        <v>-1282975.8899999999</v>
      </c>
      <c r="N1598" s="1170">
        <v>-800683.04</v>
      </c>
      <c r="O1598" s="1170">
        <v>-1475940.93</v>
      </c>
      <c r="P1598" s="1170">
        <v>-2755116.99</v>
      </c>
      <c r="Q1598" s="1170">
        <v>-2651420.2799999998</v>
      </c>
      <c r="R1598" s="1170">
        <v>-4396640.74</v>
      </c>
      <c r="S1598" s="1170">
        <v>-2271528.5699999998</v>
      </c>
      <c r="T1598" s="1170">
        <v>-1193162.5</v>
      </c>
      <c r="U1598" s="567"/>
      <c r="V1598" s="567">
        <f t="shared" si="782"/>
        <v>-1582794.9008333331</v>
      </c>
      <c r="W1598" s="1084"/>
      <c r="X1598" s="1085"/>
      <c r="Y1598" s="591">
        <f t="shared" si="832"/>
        <v>0</v>
      </c>
      <c r="Z1598" s="899">
        <f t="shared" si="832"/>
        <v>0</v>
      </c>
      <c r="AA1598" s="899">
        <f t="shared" si="832"/>
        <v>0</v>
      </c>
      <c r="AB1598" s="1080">
        <f t="shared" si="794"/>
        <v>-1193162.5</v>
      </c>
      <c r="AC1598" s="1079">
        <f t="shared" si="795"/>
        <v>0</v>
      </c>
      <c r="AD1598" s="899">
        <f t="shared" si="825"/>
        <v>0</v>
      </c>
      <c r="AE1598" s="903">
        <f t="shared" si="813"/>
        <v>0</v>
      </c>
      <c r="AF1598" s="1080">
        <f t="shared" si="814"/>
        <v>-1193162.5</v>
      </c>
      <c r="AG1598" s="1081">
        <f t="shared" si="781"/>
        <v>-1193162.5</v>
      </c>
      <c r="AH1598" s="1079">
        <f t="shared" si="784"/>
        <v>0</v>
      </c>
      <c r="AI1598" s="901">
        <f t="shared" si="826"/>
        <v>0</v>
      </c>
      <c r="AJ1598" s="899">
        <f t="shared" si="826"/>
        <v>0</v>
      </c>
      <c r="AK1598" s="899">
        <f t="shared" si="826"/>
        <v>0</v>
      </c>
      <c r="AL1598" s="1080">
        <f t="shared" si="796"/>
        <v>-1582794.9008333331</v>
      </c>
      <c r="AM1598" s="1079">
        <f t="shared" si="797"/>
        <v>0</v>
      </c>
      <c r="AN1598" s="899">
        <f t="shared" si="804"/>
        <v>0</v>
      </c>
      <c r="AO1598" s="899">
        <f t="shared" si="805"/>
        <v>0</v>
      </c>
      <c r="AP1598" s="899">
        <f t="shared" si="808"/>
        <v>-1582794.9008333331</v>
      </c>
      <c r="AQ1598" s="1081">
        <f t="shared" si="776"/>
        <v>-1582794.9008333331</v>
      </c>
      <c r="AR1598" s="1079">
        <f t="shared" si="793"/>
        <v>0</v>
      </c>
      <c r="AS1598" s="153"/>
      <c r="AT1598" s="1082" t="s">
        <v>2771</v>
      </c>
      <c r="AU1598" s="1126"/>
      <c r="AV1598" s="1083" t="str">
        <f t="shared" si="807"/>
        <v>CA</v>
      </c>
      <c r="AW1598" s="1083" t="str">
        <f t="shared" si="807"/>
        <v>CL</v>
      </c>
      <c r="AX1598" s="1083" t="str">
        <f t="shared" si="807"/>
        <v>AIC</v>
      </c>
      <c r="AY1598" s="1083" t="str">
        <f t="shared" si="810"/>
        <v>ERB</v>
      </c>
      <c r="AZ1598" s="1083" t="str">
        <f t="shared" si="810"/>
        <v>GRB</v>
      </c>
      <c r="BA1598" s="1083" t="str">
        <f t="shared" si="810"/>
        <v>Non-Op</v>
      </c>
      <c r="BC1598" s="623"/>
      <c r="BD1598" s="623"/>
      <c r="BF1598" s="623"/>
      <c r="BG1598" s="623"/>
      <c r="BH1598" s="623"/>
      <c r="BI1598" s="623"/>
      <c r="BJ1598" s="623"/>
      <c r="BK1598" s="623"/>
      <c r="BL1598" s="623"/>
      <c r="BN1598" s="634"/>
    </row>
    <row r="1599" spans="1:66" s="638" customFormat="1" ht="12" customHeight="1">
      <c r="A1599" s="643">
        <v>28300043</v>
      </c>
      <c r="B1599" s="644" t="s">
        <v>4744</v>
      </c>
      <c r="C1599" s="634" t="s">
        <v>2707</v>
      </c>
      <c r="D1599" s="635" t="s">
        <v>1381</v>
      </c>
      <c r="E1599" s="635"/>
      <c r="F1599" s="634"/>
      <c r="G1599" s="635"/>
      <c r="H1599" s="1168">
        <v>-13991602.789999999</v>
      </c>
      <c r="I1599" s="1168">
        <v>-13953342.65</v>
      </c>
      <c r="J1599" s="1168">
        <v>-13915082.51</v>
      </c>
      <c r="K1599" s="1168">
        <v>-13876822.369999999</v>
      </c>
      <c r="L1599" s="1168">
        <v>-13838562.220000001</v>
      </c>
      <c r="M1599" s="1168">
        <v>-13800302.08</v>
      </c>
      <c r="N1599" s="1168">
        <v>-13762041.939999999</v>
      </c>
      <c r="O1599" s="1168">
        <v>-13723781.800000001</v>
      </c>
      <c r="P1599" s="1168">
        <v>-13685521.66</v>
      </c>
      <c r="Q1599" s="1168">
        <v>-8092888.5199999996</v>
      </c>
      <c r="R1599" s="1168">
        <v>-8054628.3700000001</v>
      </c>
      <c r="S1599" s="1168">
        <v>-8016368.2300000004</v>
      </c>
      <c r="T1599" s="1168">
        <v>-7978108.0899999999</v>
      </c>
      <c r="U1599" s="567"/>
      <c r="V1599" s="567">
        <f t="shared" si="782"/>
        <v>-12142016.4825</v>
      </c>
      <c r="W1599" s="1084"/>
      <c r="X1599" s="1085"/>
      <c r="Y1599" s="591">
        <f t="shared" si="832"/>
        <v>0</v>
      </c>
      <c r="Z1599" s="899">
        <f t="shared" si="832"/>
        <v>0</v>
      </c>
      <c r="AA1599" s="899">
        <f t="shared" si="832"/>
        <v>-7978108.0899999999</v>
      </c>
      <c r="AB1599" s="1080">
        <f t="shared" si="794"/>
        <v>0</v>
      </c>
      <c r="AC1599" s="1079">
        <f t="shared" si="795"/>
        <v>0</v>
      </c>
      <c r="AD1599" s="899">
        <f t="shared" si="825"/>
        <v>0</v>
      </c>
      <c r="AE1599" s="903">
        <f t="shared" si="813"/>
        <v>0</v>
      </c>
      <c r="AF1599" s="1080">
        <f t="shared" si="814"/>
        <v>0</v>
      </c>
      <c r="AG1599" s="1081">
        <f t="shared" si="781"/>
        <v>0</v>
      </c>
      <c r="AH1599" s="1079">
        <f t="shared" si="784"/>
        <v>0</v>
      </c>
      <c r="AI1599" s="901">
        <f t="shared" si="826"/>
        <v>0</v>
      </c>
      <c r="AJ1599" s="899">
        <f t="shared" si="826"/>
        <v>0</v>
      </c>
      <c r="AK1599" s="899">
        <f t="shared" si="826"/>
        <v>-12142016.4825</v>
      </c>
      <c r="AL1599" s="1080">
        <f t="shared" si="796"/>
        <v>0</v>
      </c>
      <c r="AM1599" s="1079">
        <f t="shared" si="797"/>
        <v>0</v>
      </c>
      <c r="AN1599" s="899">
        <f t="shared" si="804"/>
        <v>0</v>
      </c>
      <c r="AO1599" s="899">
        <f t="shared" si="805"/>
        <v>0</v>
      </c>
      <c r="AP1599" s="899">
        <f t="shared" si="808"/>
        <v>0</v>
      </c>
      <c r="AQ1599" s="1081">
        <f t="shared" si="776"/>
        <v>0</v>
      </c>
      <c r="AR1599" s="1079">
        <f t="shared" si="793"/>
        <v>0</v>
      </c>
      <c r="AS1599" s="153"/>
      <c r="AT1599" s="1082"/>
      <c r="AU1599" s="1126"/>
      <c r="AV1599" s="1083" t="str">
        <f t="shared" si="807"/>
        <v>CA</v>
      </c>
      <c r="AW1599" s="1083" t="str">
        <f t="shared" si="807"/>
        <v>CL</v>
      </c>
      <c r="AX1599" s="1083" t="str">
        <f t="shared" si="807"/>
        <v>AIC</v>
      </c>
      <c r="AY1599" s="1083" t="str">
        <f t="shared" si="810"/>
        <v>ERB</v>
      </c>
      <c r="AZ1599" s="1083" t="str">
        <f t="shared" si="810"/>
        <v>GRB</v>
      </c>
      <c r="BA1599" s="1083" t="str">
        <f t="shared" si="810"/>
        <v>Non-Op</v>
      </c>
      <c r="BC1599" s="623"/>
      <c r="BD1599" s="623"/>
      <c r="BF1599" s="623"/>
      <c r="BG1599" s="623"/>
      <c r="BH1599" s="623"/>
      <c r="BI1599" s="623"/>
      <c r="BJ1599" s="623"/>
      <c r="BK1599" s="623"/>
      <c r="BL1599" s="623"/>
      <c r="BN1599" s="634"/>
    </row>
    <row r="1600" spans="1:66" s="638" customFormat="1" ht="12" customHeight="1">
      <c r="A1600" s="643">
        <v>28300073</v>
      </c>
      <c r="B1600" s="644" t="s">
        <v>4745</v>
      </c>
      <c r="C1600" s="684" t="s">
        <v>3042</v>
      </c>
      <c r="D1600" s="635" t="s">
        <v>1384</v>
      </c>
      <c r="E1600" s="635"/>
      <c r="F1600" s="1006">
        <v>43541</v>
      </c>
      <c r="G1600" s="635"/>
      <c r="H1600" s="1168">
        <v>-294611.68</v>
      </c>
      <c r="I1600" s="1168">
        <v>-329342.44</v>
      </c>
      <c r="J1600" s="1168">
        <v>-350874.63</v>
      </c>
      <c r="K1600" s="1168">
        <v>-386402.8</v>
      </c>
      <c r="L1600" s="1168">
        <v>-416128.29</v>
      </c>
      <c r="M1600" s="1168">
        <v>-446411.89</v>
      </c>
      <c r="N1600" s="1168">
        <v>-502019.77</v>
      </c>
      <c r="O1600" s="1168">
        <v>-539507.37</v>
      </c>
      <c r="P1600" s="1168">
        <v>-571524.51</v>
      </c>
      <c r="Q1600" s="1168">
        <v>-611086.87</v>
      </c>
      <c r="R1600" s="1168">
        <v>-651144.05000000005</v>
      </c>
      <c r="S1600" s="1168">
        <v>-686656.73</v>
      </c>
      <c r="T1600" s="1168">
        <v>-733053.42</v>
      </c>
      <c r="U1600" s="567"/>
      <c r="V1600" s="606">
        <f t="shared" si="782"/>
        <v>-500410.99166666664</v>
      </c>
      <c r="W1600" s="1088"/>
      <c r="X1600" s="1089"/>
      <c r="Y1600" s="591">
        <f t="shared" si="832"/>
        <v>0</v>
      </c>
      <c r="Z1600" s="899">
        <f t="shared" si="832"/>
        <v>0</v>
      </c>
      <c r="AA1600" s="899">
        <f t="shared" si="832"/>
        <v>0</v>
      </c>
      <c r="AB1600" s="1080">
        <f t="shared" si="794"/>
        <v>-733053.42</v>
      </c>
      <c r="AC1600" s="1079">
        <f t="shared" si="795"/>
        <v>0</v>
      </c>
      <c r="AD1600" s="899">
        <f t="shared" si="825"/>
        <v>0</v>
      </c>
      <c r="AE1600" s="903">
        <f t="shared" si="813"/>
        <v>0</v>
      </c>
      <c r="AF1600" s="1080">
        <f t="shared" si="814"/>
        <v>-733053.42</v>
      </c>
      <c r="AG1600" s="1081">
        <f t="shared" si="781"/>
        <v>-733053.42</v>
      </c>
      <c r="AH1600" s="1079">
        <f t="shared" ref="AH1600:AH1675" si="834">AG1600-AB1600</f>
        <v>0</v>
      </c>
      <c r="AI1600" s="901">
        <f t="shared" si="826"/>
        <v>0</v>
      </c>
      <c r="AJ1600" s="899">
        <f t="shared" si="826"/>
        <v>0</v>
      </c>
      <c r="AK1600" s="899">
        <f t="shared" si="826"/>
        <v>0</v>
      </c>
      <c r="AL1600" s="1080">
        <f t="shared" si="796"/>
        <v>-500410.99166666664</v>
      </c>
      <c r="AM1600" s="1079">
        <f t="shared" si="797"/>
        <v>0</v>
      </c>
      <c r="AN1600" s="899">
        <f t="shared" si="804"/>
        <v>0</v>
      </c>
      <c r="AO1600" s="899">
        <f t="shared" si="805"/>
        <v>0</v>
      </c>
      <c r="AP1600" s="899">
        <f t="shared" si="808"/>
        <v>-500410.99166666664</v>
      </c>
      <c r="AQ1600" s="1081">
        <f t="shared" ref="AQ1600" si="835">SUM(AN1600:AP1600)</f>
        <v>-500410.99166666664</v>
      </c>
      <c r="AR1600" s="1079">
        <f t="shared" si="793"/>
        <v>0</v>
      </c>
      <c r="AS1600" s="153"/>
      <c r="AT1600" s="1082"/>
      <c r="AU1600" s="1126"/>
      <c r="AV1600" s="1083" t="str">
        <f t="shared" si="807"/>
        <v>CA</v>
      </c>
      <c r="AW1600" s="1083" t="str">
        <f t="shared" si="807"/>
        <v>CL</v>
      </c>
      <c r="AX1600" s="1083" t="str">
        <f t="shared" si="807"/>
        <v>AIC</v>
      </c>
      <c r="AY1600" s="1083" t="str">
        <f t="shared" si="810"/>
        <v>ERB</v>
      </c>
      <c r="AZ1600" s="1083" t="str">
        <f t="shared" si="810"/>
        <v>GRB</v>
      </c>
      <c r="BA1600" s="1083" t="str">
        <f t="shared" si="810"/>
        <v>Non-Op</v>
      </c>
      <c r="BC1600" s="623"/>
      <c r="BD1600" s="623"/>
      <c r="BF1600" s="623"/>
      <c r="BG1600" s="623"/>
      <c r="BH1600" s="623"/>
      <c r="BI1600" s="623"/>
      <c r="BJ1600" s="623"/>
      <c r="BK1600" s="623"/>
      <c r="BL1600" s="623"/>
      <c r="BN1600" s="634"/>
    </row>
    <row r="1601" spans="1:66" s="638" customFormat="1" ht="12" customHeight="1">
      <c r="A1601" s="645">
        <v>28300081</v>
      </c>
      <c r="B1601" s="646" t="s">
        <v>4746</v>
      </c>
      <c r="C1601" s="920" t="s">
        <v>2708</v>
      </c>
      <c r="D1601" s="648" t="s">
        <v>1382</v>
      </c>
      <c r="E1601" s="648"/>
      <c r="F1601" s="999"/>
      <c r="G1601" s="648"/>
      <c r="H1601" s="1171">
        <v>-4390575</v>
      </c>
      <c r="I1601" s="1171">
        <v>-4378545.1500000004</v>
      </c>
      <c r="J1601" s="1171">
        <v>-4366515.3</v>
      </c>
      <c r="K1601" s="1171">
        <v>-4354485.45</v>
      </c>
      <c r="L1601" s="1171">
        <v>-4342455.5999999996</v>
      </c>
      <c r="M1601" s="1171">
        <v>-4330425.75</v>
      </c>
      <c r="N1601" s="1171">
        <v>-4318395.9000000004</v>
      </c>
      <c r="O1601" s="1171">
        <v>-4306366.05</v>
      </c>
      <c r="P1601" s="1171">
        <v>-4294336.2</v>
      </c>
      <c r="Q1601" s="1171">
        <v>-2410590.35</v>
      </c>
      <c r="R1601" s="1171">
        <v>-2398560.5</v>
      </c>
      <c r="S1601" s="1171">
        <v>-2386530.65</v>
      </c>
      <c r="T1601" s="1171">
        <v>-2374500.7999999998</v>
      </c>
      <c r="U1601" s="569"/>
      <c r="V1601" s="567">
        <f t="shared" si="782"/>
        <v>-3772478.7333333329</v>
      </c>
      <c r="W1601" s="1084" t="s">
        <v>2709</v>
      </c>
      <c r="X1601" s="1084"/>
      <c r="Y1601" s="591">
        <f t="shared" si="832"/>
        <v>0</v>
      </c>
      <c r="Z1601" s="899">
        <f t="shared" si="832"/>
        <v>0</v>
      </c>
      <c r="AA1601" s="899">
        <f t="shared" si="832"/>
        <v>0</v>
      </c>
      <c r="AB1601" s="1080">
        <f t="shared" si="794"/>
        <v>-2374500.7999999998</v>
      </c>
      <c r="AC1601" s="1079">
        <f t="shared" si="795"/>
        <v>0</v>
      </c>
      <c r="AD1601" s="899">
        <f t="shared" si="825"/>
        <v>-2374500.7999999998</v>
      </c>
      <c r="AE1601" s="903">
        <f t="shared" si="813"/>
        <v>0</v>
      </c>
      <c r="AF1601" s="1080">
        <f t="shared" si="814"/>
        <v>0</v>
      </c>
      <c r="AG1601" s="1081">
        <f t="shared" si="781"/>
        <v>-2374500.7999999998</v>
      </c>
      <c r="AH1601" s="1079">
        <f t="shared" si="834"/>
        <v>0</v>
      </c>
      <c r="AI1601" s="901">
        <f t="shared" si="826"/>
        <v>0</v>
      </c>
      <c r="AJ1601" s="899">
        <f t="shared" si="826"/>
        <v>0</v>
      </c>
      <c r="AK1601" s="899">
        <f t="shared" si="826"/>
        <v>0</v>
      </c>
      <c r="AL1601" s="1080">
        <f t="shared" si="796"/>
        <v>-3772478.7333333329</v>
      </c>
      <c r="AM1601" s="1079">
        <f t="shared" si="797"/>
        <v>0</v>
      </c>
      <c r="AN1601" s="899">
        <f t="shared" si="804"/>
        <v>-3772478.7333333329</v>
      </c>
      <c r="AO1601" s="899">
        <f t="shared" si="805"/>
        <v>0</v>
      </c>
      <c r="AP1601" s="899">
        <f t="shared" si="808"/>
        <v>0</v>
      </c>
      <c r="AQ1601" s="1081">
        <f t="shared" si="776"/>
        <v>-3772478.7333333329</v>
      </c>
      <c r="AR1601" s="1079">
        <f t="shared" si="793"/>
        <v>0</v>
      </c>
      <c r="AS1601" s="153"/>
      <c r="AT1601" s="1082"/>
      <c r="AU1601" s="1126"/>
      <c r="AV1601" s="1083" t="str">
        <f t="shared" si="807"/>
        <v>CA</v>
      </c>
      <c r="AW1601" s="1083" t="str">
        <f t="shared" si="807"/>
        <v>CL</v>
      </c>
      <c r="AX1601" s="1083" t="str">
        <f t="shared" si="807"/>
        <v>AIC</v>
      </c>
      <c r="AY1601" s="1083" t="str">
        <f t="shared" si="810"/>
        <v>ERB</v>
      </c>
      <c r="AZ1601" s="1083" t="str">
        <f t="shared" si="810"/>
        <v>GRB</v>
      </c>
      <c r="BA1601" s="1083" t="str">
        <f t="shared" si="810"/>
        <v>Non-Op</v>
      </c>
      <c r="BC1601" s="623"/>
      <c r="BD1601" s="623"/>
      <c r="BF1601" s="623"/>
      <c r="BG1601" s="623"/>
      <c r="BH1601" s="623"/>
      <c r="BI1601" s="623"/>
      <c r="BJ1601" s="623"/>
      <c r="BK1601" s="623"/>
      <c r="BL1601" s="623"/>
      <c r="BN1601" s="634"/>
    </row>
    <row r="1602" spans="1:66" s="638" customFormat="1" ht="12" customHeight="1">
      <c r="A1602" s="643">
        <v>28300091</v>
      </c>
      <c r="B1602" s="644" t="s">
        <v>4747</v>
      </c>
      <c r="C1602" s="684" t="s">
        <v>2710</v>
      </c>
      <c r="D1602" s="635" t="s">
        <v>1382</v>
      </c>
      <c r="E1602" s="635"/>
      <c r="F1602" s="684"/>
      <c r="G1602" s="635"/>
      <c r="H1602" s="1170">
        <v>-308479.03999999998</v>
      </c>
      <c r="I1602" s="1170">
        <v>-308479.03999999998</v>
      </c>
      <c r="J1602" s="1170">
        <v>-308479.03999999998</v>
      </c>
      <c r="K1602" s="1170">
        <v>-308479.03999999998</v>
      </c>
      <c r="L1602" s="1170">
        <v>-308479.03999999998</v>
      </c>
      <c r="M1602" s="1170">
        <v>-308479.03999999998</v>
      </c>
      <c r="N1602" s="1170">
        <v>-308479.03999999998</v>
      </c>
      <c r="O1602" s="1170">
        <v>-308479.03999999998</v>
      </c>
      <c r="P1602" s="1170">
        <v>-308479.03999999998</v>
      </c>
      <c r="Q1602" s="1170">
        <v>-0.04</v>
      </c>
      <c r="R1602" s="1170">
        <v>-0.04</v>
      </c>
      <c r="S1602" s="1170">
        <v>-0.04</v>
      </c>
      <c r="T1602" s="1170">
        <v>0</v>
      </c>
      <c r="U1602" s="567"/>
      <c r="V1602" s="567">
        <f t="shared" si="782"/>
        <v>-218505.99666666667</v>
      </c>
      <c r="W1602" s="1084" t="s">
        <v>2711</v>
      </c>
      <c r="X1602" s="1084"/>
      <c r="Y1602" s="591">
        <f t="shared" si="832"/>
        <v>0</v>
      </c>
      <c r="Z1602" s="899">
        <f t="shared" si="832"/>
        <v>0</v>
      </c>
      <c r="AA1602" s="899">
        <f t="shared" si="832"/>
        <v>0</v>
      </c>
      <c r="AB1602" s="1080">
        <f t="shared" si="794"/>
        <v>0</v>
      </c>
      <c r="AC1602" s="1079">
        <f t="shared" si="795"/>
        <v>0</v>
      </c>
      <c r="AD1602" s="899">
        <f t="shared" si="825"/>
        <v>0</v>
      </c>
      <c r="AE1602" s="903">
        <f t="shared" si="813"/>
        <v>0</v>
      </c>
      <c r="AF1602" s="1080">
        <f t="shared" si="814"/>
        <v>0</v>
      </c>
      <c r="AG1602" s="1081">
        <f t="shared" ref="AG1602:AG1667" si="836">SUM(AD1602:AF1602)</f>
        <v>0</v>
      </c>
      <c r="AH1602" s="1079">
        <f t="shared" si="834"/>
        <v>0</v>
      </c>
      <c r="AI1602" s="901">
        <f t="shared" si="826"/>
        <v>0</v>
      </c>
      <c r="AJ1602" s="899">
        <f t="shared" si="826"/>
        <v>0</v>
      </c>
      <c r="AK1602" s="899">
        <f t="shared" si="826"/>
        <v>0</v>
      </c>
      <c r="AL1602" s="1080">
        <f t="shared" si="796"/>
        <v>-218505.99666666667</v>
      </c>
      <c r="AM1602" s="1079">
        <f t="shared" si="797"/>
        <v>0</v>
      </c>
      <c r="AN1602" s="899">
        <f t="shared" si="804"/>
        <v>-218505.99666666667</v>
      </c>
      <c r="AO1602" s="899">
        <f t="shared" si="805"/>
        <v>0</v>
      </c>
      <c r="AP1602" s="899">
        <f t="shared" si="808"/>
        <v>0</v>
      </c>
      <c r="AQ1602" s="1081">
        <f t="shared" si="776"/>
        <v>-218505.99666666667</v>
      </c>
      <c r="AR1602" s="1079">
        <f t="shared" si="793"/>
        <v>0</v>
      </c>
      <c r="AS1602" s="153"/>
      <c r="AT1602" s="1082"/>
      <c r="AU1602" s="1126"/>
      <c r="AV1602" s="1083" t="str">
        <f t="shared" si="807"/>
        <v>CA</v>
      </c>
      <c r="AW1602" s="1083" t="str">
        <f t="shared" si="807"/>
        <v>CL</v>
      </c>
      <c r="AX1602" s="1083" t="str">
        <f t="shared" si="807"/>
        <v>AIC</v>
      </c>
      <c r="AY1602" s="1083" t="str">
        <f t="shared" si="810"/>
        <v>ERB</v>
      </c>
      <c r="AZ1602" s="1083" t="str">
        <f t="shared" si="810"/>
        <v>GRB</v>
      </c>
      <c r="BA1602" s="1083" t="str">
        <f t="shared" si="810"/>
        <v>Non-Op</v>
      </c>
      <c r="BC1602" s="623"/>
      <c r="BD1602" s="623"/>
      <c r="BF1602" s="623"/>
      <c r="BG1602" s="623"/>
      <c r="BH1602" s="623"/>
      <c r="BI1602" s="623"/>
      <c r="BJ1602" s="623"/>
      <c r="BK1602" s="623"/>
      <c r="BL1602" s="623"/>
      <c r="BN1602" s="634"/>
    </row>
    <row r="1603" spans="1:66" s="638" customFormat="1" ht="12" customHeight="1">
      <c r="A1603" s="651">
        <v>28300101</v>
      </c>
      <c r="B1603" s="660" t="s">
        <v>4748</v>
      </c>
      <c r="C1603" s="639" t="s">
        <v>2712</v>
      </c>
      <c r="D1603" s="640" t="s">
        <v>1382</v>
      </c>
      <c r="E1603" s="640"/>
      <c r="F1603" s="1005">
        <v>43070</v>
      </c>
      <c r="G1603" s="640"/>
      <c r="H1603" s="1170">
        <v>-9042537.9499999993</v>
      </c>
      <c r="I1603" s="1170">
        <v>-9068908.1199999992</v>
      </c>
      <c r="J1603" s="1170">
        <v>-9089397.5399999991</v>
      </c>
      <c r="K1603" s="1170">
        <v>-9057570.3100000005</v>
      </c>
      <c r="L1603" s="1170">
        <v>-9092868.4700000007</v>
      </c>
      <c r="M1603" s="1170">
        <v>-9100469.1899999995</v>
      </c>
      <c r="N1603" s="1170">
        <v>-9726781.4000000004</v>
      </c>
      <c r="O1603" s="1170">
        <v>-9757007.7899999991</v>
      </c>
      <c r="P1603" s="1170">
        <v>-9786576.2400000002</v>
      </c>
      <c r="Q1603" s="1170">
        <v>-9364073.5800000001</v>
      </c>
      <c r="R1603" s="1170">
        <v>-9390119.8000000007</v>
      </c>
      <c r="S1603" s="1170">
        <v>-9313375.4800000004</v>
      </c>
      <c r="T1603" s="1170">
        <v>-14276778.810000001</v>
      </c>
      <c r="U1603" s="606"/>
      <c r="V1603" s="569">
        <f t="shared" si="782"/>
        <v>-9533900.5249999985</v>
      </c>
      <c r="W1603" s="1090" t="s">
        <v>2713</v>
      </c>
      <c r="X1603" s="1091"/>
      <c r="Y1603" s="591">
        <f t="shared" si="832"/>
        <v>0</v>
      </c>
      <c r="Z1603" s="899">
        <f t="shared" si="832"/>
        <v>0</v>
      </c>
      <c r="AA1603" s="899">
        <f t="shared" si="832"/>
        <v>0</v>
      </c>
      <c r="AB1603" s="1080">
        <f t="shared" si="794"/>
        <v>-14276778.810000001</v>
      </c>
      <c r="AC1603" s="1079">
        <f t="shared" si="795"/>
        <v>0</v>
      </c>
      <c r="AD1603" s="899">
        <f t="shared" si="825"/>
        <v>-14276778.810000001</v>
      </c>
      <c r="AE1603" s="903">
        <f t="shared" si="813"/>
        <v>0</v>
      </c>
      <c r="AF1603" s="1080">
        <f t="shared" si="814"/>
        <v>0</v>
      </c>
      <c r="AG1603" s="1081">
        <f t="shared" si="836"/>
        <v>-14276778.810000001</v>
      </c>
      <c r="AH1603" s="1079">
        <f t="shared" si="834"/>
        <v>0</v>
      </c>
      <c r="AI1603" s="901">
        <f t="shared" si="826"/>
        <v>0</v>
      </c>
      <c r="AJ1603" s="899">
        <f t="shared" si="826"/>
        <v>0</v>
      </c>
      <c r="AK1603" s="899">
        <f t="shared" si="826"/>
        <v>0</v>
      </c>
      <c r="AL1603" s="1080">
        <f t="shared" si="796"/>
        <v>-9533900.5249999985</v>
      </c>
      <c r="AM1603" s="1079">
        <f t="shared" si="797"/>
        <v>0</v>
      </c>
      <c r="AN1603" s="899">
        <f t="shared" si="804"/>
        <v>-9533900.5249999985</v>
      </c>
      <c r="AO1603" s="899">
        <f t="shared" si="805"/>
        <v>0</v>
      </c>
      <c r="AP1603" s="899">
        <f t="shared" si="808"/>
        <v>0</v>
      </c>
      <c r="AQ1603" s="1081">
        <f t="shared" si="776"/>
        <v>-9533900.5249999985</v>
      </c>
      <c r="AR1603" s="1079">
        <f t="shared" si="793"/>
        <v>0</v>
      </c>
      <c r="AS1603" s="153"/>
      <c r="AT1603" s="1082"/>
      <c r="AU1603" s="1126"/>
      <c r="AV1603" s="1083" t="str">
        <f t="shared" si="807"/>
        <v>CA</v>
      </c>
      <c r="AW1603" s="1083" t="str">
        <f t="shared" si="807"/>
        <v>CL</v>
      </c>
      <c r="AX1603" s="1083" t="str">
        <f t="shared" si="807"/>
        <v>AIC</v>
      </c>
      <c r="AY1603" s="1083" t="str">
        <f t="shared" si="810"/>
        <v>ERB</v>
      </c>
      <c r="AZ1603" s="1083" t="str">
        <f t="shared" si="810"/>
        <v>GRB</v>
      </c>
      <c r="BA1603" s="1083" t="str">
        <f t="shared" si="810"/>
        <v>Non-Op</v>
      </c>
      <c r="BC1603" s="623"/>
      <c r="BD1603" s="623"/>
      <c r="BF1603" s="623"/>
      <c r="BG1603" s="623"/>
      <c r="BH1603" s="623"/>
      <c r="BI1603" s="623"/>
      <c r="BJ1603" s="623"/>
      <c r="BK1603" s="623"/>
      <c r="BL1603" s="623"/>
      <c r="BN1603" s="634"/>
    </row>
    <row r="1604" spans="1:66" s="638" customFormat="1" ht="12" customHeight="1">
      <c r="A1604" s="643" t="s">
        <v>2714</v>
      </c>
      <c r="B1604" s="644" t="s">
        <v>2714</v>
      </c>
      <c r="C1604" s="634" t="s">
        <v>2715</v>
      </c>
      <c r="D1604" s="635" t="s">
        <v>3099</v>
      </c>
      <c r="E1604" s="635"/>
      <c r="F1604" s="998">
        <v>43435</v>
      </c>
      <c r="G1604" s="635"/>
      <c r="H1604" s="1170">
        <v>-2571926.59</v>
      </c>
      <c r="I1604" s="1170">
        <v>-2571926.59</v>
      </c>
      <c r="J1604" s="1170">
        <v>-2571926.59</v>
      </c>
      <c r="K1604" s="1170">
        <v>-2571926.59</v>
      </c>
      <c r="L1604" s="1170">
        <v>-2571926.59</v>
      </c>
      <c r="M1604" s="1170">
        <v>-2571926.59</v>
      </c>
      <c r="N1604" s="1170">
        <v>-2571926.59</v>
      </c>
      <c r="O1604" s="1170">
        <v>-2571926.59</v>
      </c>
      <c r="P1604" s="1170">
        <v>-2571926.59</v>
      </c>
      <c r="Q1604" s="1170">
        <v>-2571926.59</v>
      </c>
      <c r="R1604" s="1170">
        <v>-2571926.59</v>
      </c>
      <c r="S1604" s="1170">
        <v>-2571926.59</v>
      </c>
      <c r="T1604" s="1170">
        <v>-2571926.59</v>
      </c>
      <c r="U1604" s="567"/>
      <c r="V1604" s="606">
        <f t="shared" si="782"/>
        <v>-2571926.59</v>
      </c>
      <c r="W1604" s="1088"/>
      <c r="X1604" s="1089"/>
      <c r="Y1604" s="591">
        <f t="shared" si="832"/>
        <v>0</v>
      </c>
      <c r="Z1604" s="899">
        <f t="shared" si="832"/>
        <v>-2571926.59</v>
      </c>
      <c r="AA1604" s="899">
        <f t="shared" si="832"/>
        <v>0</v>
      </c>
      <c r="AB1604" s="1080">
        <f t="shared" si="794"/>
        <v>0</v>
      </c>
      <c r="AC1604" s="1079">
        <f t="shared" si="795"/>
        <v>0</v>
      </c>
      <c r="AD1604" s="899">
        <f t="shared" si="825"/>
        <v>0</v>
      </c>
      <c r="AE1604" s="903">
        <f t="shared" si="813"/>
        <v>0</v>
      </c>
      <c r="AF1604" s="1080">
        <f t="shared" si="814"/>
        <v>0</v>
      </c>
      <c r="AG1604" s="1081">
        <f t="shared" si="836"/>
        <v>0</v>
      </c>
      <c r="AH1604" s="1079">
        <f t="shared" si="834"/>
        <v>0</v>
      </c>
      <c r="AI1604" s="901">
        <f t="shared" si="826"/>
        <v>0</v>
      </c>
      <c r="AJ1604" s="899">
        <f t="shared" si="826"/>
        <v>-2571926.59</v>
      </c>
      <c r="AK1604" s="899">
        <f t="shared" si="826"/>
        <v>0</v>
      </c>
      <c r="AL1604" s="1080">
        <f t="shared" si="796"/>
        <v>0</v>
      </c>
      <c r="AM1604" s="1079">
        <f t="shared" si="797"/>
        <v>0</v>
      </c>
      <c r="AN1604" s="899">
        <f t="shared" si="804"/>
        <v>0</v>
      </c>
      <c r="AO1604" s="899">
        <f t="shared" si="805"/>
        <v>0</v>
      </c>
      <c r="AP1604" s="899">
        <f t="shared" si="808"/>
        <v>0</v>
      </c>
      <c r="AQ1604" s="1081">
        <f t="shared" ref="AQ1604" si="837">SUM(AN1604:AP1604)</f>
        <v>0</v>
      </c>
      <c r="AR1604" s="1079">
        <f t="shared" si="793"/>
        <v>0</v>
      </c>
      <c r="AS1604" s="153"/>
      <c r="AT1604" s="1082" t="s">
        <v>3053</v>
      </c>
      <c r="AU1604" s="1126"/>
      <c r="AV1604" s="1083" t="str">
        <f t="shared" si="807"/>
        <v>CA</v>
      </c>
      <c r="AW1604" s="1083" t="str">
        <f t="shared" si="807"/>
        <v>CL</v>
      </c>
      <c r="AX1604" s="1083" t="str">
        <f t="shared" si="807"/>
        <v>AIC</v>
      </c>
      <c r="AY1604" s="1083" t="str">
        <f t="shared" si="810"/>
        <v>ERB</v>
      </c>
      <c r="AZ1604" s="1083" t="str">
        <f t="shared" si="810"/>
        <v>GRB</v>
      </c>
      <c r="BA1604" s="1083" t="str">
        <f t="shared" si="810"/>
        <v>Non-Op</v>
      </c>
      <c r="BC1604" s="623"/>
      <c r="BD1604" s="623"/>
      <c r="BF1604" s="623"/>
      <c r="BG1604" s="623"/>
      <c r="BH1604" s="623"/>
      <c r="BI1604" s="623"/>
      <c r="BJ1604" s="623"/>
      <c r="BK1604" s="623"/>
      <c r="BL1604" s="623"/>
      <c r="BN1604" s="634"/>
    </row>
    <row r="1605" spans="1:66" s="638" customFormat="1" ht="12" customHeight="1">
      <c r="A1605" s="643" t="s">
        <v>2716</v>
      </c>
      <c r="B1605" s="644" t="s">
        <v>2716</v>
      </c>
      <c r="C1605" s="634" t="s">
        <v>2717</v>
      </c>
      <c r="D1605" s="635" t="s">
        <v>3099</v>
      </c>
      <c r="E1605" s="635"/>
      <c r="F1605" s="998">
        <v>43435</v>
      </c>
      <c r="G1605" s="635"/>
      <c r="H1605" s="1168">
        <v>7582695.2400000002</v>
      </c>
      <c r="I1605" s="1168">
        <v>7599366.7199999997</v>
      </c>
      <c r="J1605" s="1168">
        <v>7616038.2000000002</v>
      </c>
      <c r="K1605" s="1168">
        <v>7632709.6799999997</v>
      </c>
      <c r="L1605" s="1168">
        <v>7739983.9800000004</v>
      </c>
      <c r="M1605" s="1168">
        <v>7779306.1699999999</v>
      </c>
      <c r="N1605" s="1168">
        <v>7818628.3499999996</v>
      </c>
      <c r="O1605" s="1168">
        <v>7857950.54</v>
      </c>
      <c r="P1605" s="1168">
        <v>7792743.75</v>
      </c>
      <c r="Q1605" s="1168">
        <v>4235787.18</v>
      </c>
      <c r="R1605" s="1168">
        <v>4262043.26</v>
      </c>
      <c r="S1605" s="1168">
        <v>4288299.33</v>
      </c>
      <c r="T1605" s="1168">
        <v>4515521.6900000004</v>
      </c>
      <c r="U1605" s="567"/>
      <c r="V1605" s="606">
        <f t="shared" si="782"/>
        <v>6722663.802083333</v>
      </c>
      <c r="W1605" s="1088"/>
      <c r="X1605" s="1089"/>
      <c r="Y1605" s="591">
        <f t="shared" si="832"/>
        <v>0</v>
      </c>
      <c r="Z1605" s="899">
        <f t="shared" si="832"/>
        <v>4515521.6900000004</v>
      </c>
      <c r="AA1605" s="899">
        <f t="shared" si="832"/>
        <v>0</v>
      </c>
      <c r="AB1605" s="1080">
        <f t="shared" si="794"/>
        <v>0</v>
      </c>
      <c r="AC1605" s="1079">
        <f t="shared" si="795"/>
        <v>0</v>
      </c>
      <c r="AD1605" s="899">
        <f t="shared" si="825"/>
        <v>0</v>
      </c>
      <c r="AE1605" s="903">
        <f t="shared" si="813"/>
        <v>0</v>
      </c>
      <c r="AF1605" s="1080">
        <f t="shared" si="814"/>
        <v>0</v>
      </c>
      <c r="AG1605" s="1081">
        <f t="shared" si="836"/>
        <v>0</v>
      </c>
      <c r="AH1605" s="1079">
        <f t="shared" si="834"/>
        <v>0</v>
      </c>
      <c r="AI1605" s="901">
        <f t="shared" si="826"/>
        <v>0</v>
      </c>
      <c r="AJ1605" s="899">
        <f t="shared" si="826"/>
        <v>6722663.802083333</v>
      </c>
      <c r="AK1605" s="899">
        <f t="shared" si="826"/>
        <v>0</v>
      </c>
      <c r="AL1605" s="1080">
        <f t="shared" si="796"/>
        <v>0</v>
      </c>
      <c r="AM1605" s="1079">
        <f t="shared" si="797"/>
        <v>0</v>
      </c>
      <c r="AN1605" s="899">
        <f t="shared" si="804"/>
        <v>0</v>
      </c>
      <c r="AO1605" s="899">
        <f t="shared" si="805"/>
        <v>0</v>
      </c>
      <c r="AP1605" s="899">
        <f t="shared" si="808"/>
        <v>0</v>
      </c>
      <c r="AQ1605" s="1081">
        <f t="shared" ref="AQ1605" si="838">SUM(AN1605:AP1605)</f>
        <v>0</v>
      </c>
      <c r="AR1605" s="1079">
        <f t="shared" si="793"/>
        <v>0</v>
      </c>
      <c r="AS1605" s="153"/>
      <c r="AT1605" s="1082" t="s">
        <v>2778</v>
      </c>
      <c r="AU1605" s="1126"/>
      <c r="AV1605" s="1083" t="str">
        <f t="shared" si="807"/>
        <v>CA</v>
      </c>
      <c r="AW1605" s="1083" t="str">
        <f t="shared" si="807"/>
        <v>CL</v>
      </c>
      <c r="AX1605" s="1083" t="str">
        <f t="shared" si="807"/>
        <v>AIC</v>
      </c>
      <c r="AY1605" s="1083" t="str">
        <f t="shared" si="810"/>
        <v>ERB</v>
      </c>
      <c r="AZ1605" s="1083" t="str">
        <f t="shared" si="810"/>
        <v>GRB</v>
      </c>
      <c r="BA1605" s="1083" t="str">
        <f t="shared" si="810"/>
        <v>Non-Op</v>
      </c>
      <c r="BC1605" s="623"/>
      <c r="BD1605" s="623"/>
      <c r="BF1605" s="623"/>
      <c r="BG1605" s="623"/>
      <c r="BH1605" s="623"/>
      <c r="BI1605" s="623"/>
      <c r="BJ1605" s="623"/>
      <c r="BK1605" s="623"/>
      <c r="BL1605" s="623"/>
      <c r="BN1605" s="634"/>
    </row>
    <row r="1606" spans="1:66" s="638" customFormat="1" ht="12" customHeight="1">
      <c r="A1606" s="643" t="s">
        <v>2926</v>
      </c>
      <c r="B1606" s="644" t="s">
        <v>2926</v>
      </c>
      <c r="C1606" s="634" t="s">
        <v>3043</v>
      </c>
      <c r="D1606" s="635" t="s">
        <v>1384</v>
      </c>
      <c r="E1606" s="635"/>
      <c r="F1606" s="998">
        <v>43541</v>
      </c>
      <c r="G1606" s="635"/>
      <c r="H1606" s="1168">
        <v>-1766072.12</v>
      </c>
      <c r="I1606" s="1168">
        <v>-1951984.02</v>
      </c>
      <c r="J1606" s="1168">
        <v>-2136434.6800000002</v>
      </c>
      <c r="K1606" s="1168">
        <v>-2320890.3199999998</v>
      </c>
      <c r="L1606" s="1168">
        <v>-2505358.4700000002</v>
      </c>
      <c r="M1606" s="1168">
        <v>-2689836.33</v>
      </c>
      <c r="N1606" s="1168">
        <v>-2874316.46</v>
      </c>
      <c r="O1606" s="1168">
        <v>-2691427.76</v>
      </c>
      <c r="P1606" s="1168">
        <v>-2691427.76</v>
      </c>
      <c r="Q1606" s="1168">
        <v>-2691427.76</v>
      </c>
      <c r="R1606" s="1168">
        <v>-2650429.2999999998</v>
      </c>
      <c r="S1606" s="1168">
        <v>-2575667.41</v>
      </c>
      <c r="T1606" s="1168">
        <v>-2500905.52</v>
      </c>
      <c r="U1606" s="567"/>
      <c r="V1606" s="606">
        <f t="shared" si="782"/>
        <v>-2492724.0908333329</v>
      </c>
      <c r="W1606" s="1088"/>
      <c r="X1606" s="1089"/>
      <c r="Y1606" s="591">
        <f t="shared" si="832"/>
        <v>0</v>
      </c>
      <c r="Z1606" s="899">
        <f t="shared" si="832"/>
        <v>0</v>
      </c>
      <c r="AA1606" s="899">
        <f t="shared" si="832"/>
        <v>0</v>
      </c>
      <c r="AB1606" s="1080">
        <f t="shared" si="794"/>
        <v>-2500905.52</v>
      </c>
      <c r="AC1606" s="1079">
        <f t="shared" si="795"/>
        <v>0</v>
      </c>
      <c r="AD1606" s="899">
        <f t="shared" si="825"/>
        <v>0</v>
      </c>
      <c r="AE1606" s="903">
        <f t="shared" si="813"/>
        <v>0</v>
      </c>
      <c r="AF1606" s="1080">
        <f t="shared" si="814"/>
        <v>-2500905.52</v>
      </c>
      <c r="AG1606" s="1081">
        <f t="shared" si="836"/>
        <v>-2500905.52</v>
      </c>
      <c r="AH1606" s="1079">
        <f t="shared" si="834"/>
        <v>0</v>
      </c>
      <c r="AI1606" s="901">
        <f t="shared" si="826"/>
        <v>0</v>
      </c>
      <c r="AJ1606" s="899">
        <f t="shared" si="826"/>
        <v>0</v>
      </c>
      <c r="AK1606" s="899">
        <f t="shared" si="826"/>
        <v>0</v>
      </c>
      <c r="AL1606" s="1080">
        <f t="shared" si="796"/>
        <v>-2492724.0908333329</v>
      </c>
      <c r="AM1606" s="1079">
        <f t="shared" si="797"/>
        <v>0</v>
      </c>
      <c r="AN1606" s="899">
        <f t="shared" si="804"/>
        <v>0</v>
      </c>
      <c r="AO1606" s="899">
        <f t="shared" si="805"/>
        <v>0</v>
      </c>
      <c r="AP1606" s="899">
        <f t="shared" si="808"/>
        <v>-2492724.0908333329</v>
      </c>
      <c r="AQ1606" s="1081">
        <f t="shared" ref="AQ1606" si="839">SUM(AN1606:AP1606)</f>
        <v>-2492724.0908333329</v>
      </c>
      <c r="AR1606" s="1079">
        <f t="shared" si="793"/>
        <v>0</v>
      </c>
      <c r="AS1606" s="153"/>
      <c r="AT1606" s="1082" t="s">
        <v>2778</v>
      </c>
      <c r="AU1606" s="1126"/>
      <c r="AV1606" s="1083" t="str">
        <f t="shared" si="807"/>
        <v>CA</v>
      </c>
      <c r="AW1606" s="1083" t="str">
        <f t="shared" si="807"/>
        <v>CL</v>
      </c>
      <c r="AX1606" s="1083" t="str">
        <f t="shared" si="807"/>
        <v>AIC</v>
      </c>
      <c r="AY1606" s="1083" t="str">
        <f t="shared" si="810"/>
        <v>ERB</v>
      </c>
      <c r="AZ1606" s="1083" t="str">
        <f t="shared" si="810"/>
        <v>GRB</v>
      </c>
      <c r="BA1606" s="1083" t="str">
        <f t="shared" si="810"/>
        <v>Non-Op</v>
      </c>
      <c r="BC1606" s="623"/>
      <c r="BD1606" s="623"/>
      <c r="BF1606" s="623"/>
      <c r="BG1606" s="623"/>
      <c r="BH1606" s="623"/>
      <c r="BI1606" s="623"/>
      <c r="BJ1606" s="623"/>
      <c r="BK1606" s="623"/>
      <c r="BL1606" s="623"/>
      <c r="BN1606" s="634"/>
    </row>
    <row r="1607" spans="1:66" s="638" customFormat="1" ht="12" customHeight="1">
      <c r="A1607" s="651">
        <v>28300152</v>
      </c>
      <c r="B1607" s="660" t="s">
        <v>4749</v>
      </c>
      <c r="C1607" s="639" t="s">
        <v>2720</v>
      </c>
      <c r="D1607" s="640" t="s">
        <v>1384</v>
      </c>
      <c r="E1607" s="640"/>
      <c r="F1607" s="997"/>
      <c r="G1607" s="640"/>
      <c r="H1607" s="1168">
        <v>-1727616.17</v>
      </c>
      <c r="I1607" s="1168">
        <v>-1395563.46</v>
      </c>
      <c r="J1607" s="1168">
        <v>-1129992.99</v>
      </c>
      <c r="K1607" s="1168">
        <v>-1218195.73</v>
      </c>
      <c r="L1607" s="1168">
        <v>-4649406.76</v>
      </c>
      <c r="M1607" s="1168">
        <v>-3267891.02</v>
      </c>
      <c r="N1607" s="1168">
        <v>-2298206.5299999998</v>
      </c>
      <c r="O1607" s="1168">
        <v>-3215124.89</v>
      </c>
      <c r="P1607" s="1168">
        <v>-8833314.9499999993</v>
      </c>
      <c r="Q1607" s="1168">
        <v>-7859629.1100000003</v>
      </c>
      <c r="R1607" s="1168">
        <v>-11286598.76</v>
      </c>
      <c r="S1607" s="1168">
        <v>-4066955.46</v>
      </c>
      <c r="T1607" s="1168">
        <v>-3392161.16</v>
      </c>
      <c r="U1607" s="606"/>
      <c r="V1607" s="567">
        <f t="shared" ref="V1607:V1670" si="840">(H1607+T1607+SUM(I1607:S1607)*2)/24</f>
        <v>-4315064.0270833327</v>
      </c>
      <c r="W1607" s="1084"/>
      <c r="X1607" s="1085"/>
      <c r="Y1607" s="591">
        <f t="shared" si="832"/>
        <v>0</v>
      </c>
      <c r="Z1607" s="899">
        <f t="shared" si="832"/>
        <v>0</v>
      </c>
      <c r="AA1607" s="899">
        <f t="shared" si="832"/>
        <v>0</v>
      </c>
      <c r="AB1607" s="1080">
        <f t="shared" si="794"/>
        <v>-3392161.16</v>
      </c>
      <c r="AC1607" s="1079">
        <f t="shared" si="795"/>
        <v>0</v>
      </c>
      <c r="AD1607" s="899">
        <f t="shared" si="825"/>
        <v>0</v>
      </c>
      <c r="AE1607" s="903">
        <f t="shared" si="813"/>
        <v>0</v>
      </c>
      <c r="AF1607" s="1080">
        <f t="shared" si="814"/>
        <v>-3392161.16</v>
      </c>
      <c r="AG1607" s="1081">
        <f t="shared" si="836"/>
        <v>-3392161.16</v>
      </c>
      <c r="AH1607" s="1079">
        <f t="shared" si="834"/>
        <v>0</v>
      </c>
      <c r="AI1607" s="901">
        <f t="shared" si="826"/>
        <v>0</v>
      </c>
      <c r="AJ1607" s="899">
        <f t="shared" si="826"/>
        <v>0</v>
      </c>
      <c r="AK1607" s="899">
        <f t="shared" si="826"/>
        <v>0</v>
      </c>
      <c r="AL1607" s="1080">
        <f t="shared" si="796"/>
        <v>-4315064.0270833327</v>
      </c>
      <c r="AM1607" s="1079">
        <f t="shared" si="797"/>
        <v>0</v>
      </c>
      <c r="AN1607" s="899">
        <f t="shared" si="804"/>
        <v>0</v>
      </c>
      <c r="AO1607" s="899">
        <f t="shared" si="805"/>
        <v>0</v>
      </c>
      <c r="AP1607" s="899">
        <f t="shared" si="808"/>
        <v>-4315064.0270833327</v>
      </c>
      <c r="AQ1607" s="1081">
        <f t="shared" si="776"/>
        <v>-4315064.0270833327</v>
      </c>
      <c r="AR1607" s="1079">
        <f t="shared" si="793"/>
        <v>0</v>
      </c>
      <c r="AS1607" s="153"/>
      <c r="AT1607" s="1082"/>
      <c r="AU1607" s="1126"/>
      <c r="AV1607" s="1083" t="str">
        <f t="shared" si="807"/>
        <v>CA</v>
      </c>
      <c r="AW1607" s="1083" t="str">
        <f t="shared" si="807"/>
        <v>CL</v>
      </c>
      <c r="AX1607" s="1083" t="str">
        <f t="shared" si="807"/>
        <v>AIC</v>
      </c>
      <c r="AY1607" s="1083" t="str">
        <f t="shared" si="810"/>
        <v>ERB</v>
      </c>
      <c r="AZ1607" s="1083" t="str">
        <f t="shared" si="810"/>
        <v>GRB</v>
      </c>
      <c r="BA1607" s="1083" t="str">
        <f t="shared" si="810"/>
        <v>Non-Op</v>
      </c>
      <c r="BC1607" s="623"/>
      <c r="BD1607" s="623"/>
      <c r="BF1607" s="623"/>
      <c r="BG1607" s="623"/>
      <c r="BH1607" s="623"/>
      <c r="BI1607" s="623"/>
      <c r="BJ1607" s="623"/>
      <c r="BK1607" s="623"/>
      <c r="BL1607" s="623"/>
      <c r="BN1607" s="634"/>
    </row>
    <row r="1608" spans="1:66" s="638" customFormat="1" ht="12" customHeight="1">
      <c r="A1608" s="651">
        <v>28300162</v>
      </c>
      <c r="B1608" s="660" t="s">
        <v>4750</v>
      </c>
      <c r="C1608" s="639" t="s">
        <v>2721</v>
      </c>
      <c r="D1608" s="640" t="s">
        <v>1384</v>
      </c>
      <c r="E1608" s="640"/>
      <c r="F1608" s="997"/>
      <c r="G1608" s="640"/>
      <c r="H1608" s="1171">
        <v>-660989.81999999995</v>
      </c>
      <c r="I1608" s="1171">
        <v>-194141.8</v>
      </c>
      <c r="J1608" s="1171">
        <v>-148781.26</v>
      </c>
      <c r="K1608" s="1171">
        <v>-376931.09</v>
      </c>
      <c r="L1608" s="1171">
        <v>-1448630.06</v>
      </c>
      <c r="M1608" s="1171">
        <v>-1088211.75</v>
      </c>
      <c r="N1608" s="1171">
        <v>-695264.44</v>
      </c>
      <c r="O1608" s="1171">
        <v>-1218377.71</v>
      </c>
      <c r="P1608" s="1171">
        <v>-1787696.56</v>
      </c>
      <c r="Q1608" s="1171">
        <v>-1638409.1</v>
      </c>
      <c r="R1608" s="1171">
        <v>-2364334.0699999998</v>
      </c>
      <c r="S1608" s="1171">
        <v>-1139839.5900000001</v>
      </c>
      <c r="T1608" s="1171">
        <v>-655912.93999999994</v>
      </c>
      <c r="U1608" s="606"/>
      <c r="V1608" s="567">
        <f t="shared" si="840"/>
        <v>-1063255.7341666666</v>
      </c>
      <c r="W1608" s="1084"/>
      <c r="X1608" s="1084"/>
      <c r="Y1608" s="591">
        <f t="shared" si="832"/>
        <v>0</v>
      </c>
      <c r="Z1608" s="899">
        <f t="shared" si="832"/>
        <v>0</v>
      </c>
      <c r="AA1608" s="899">
        <f t="shared" si="832"/>
        <v>0</v>
      </c>
      <c r="AB1608" s="1080">
        <f t="shared" si="794"/>
        <v>-655912.93999999994</v>
      </c>
      <c r="AC1608" s="1079">
        <f t="shared" si="795"/>
        <v>0</v>
      </c>
      <c r="AD1608" s="899">
        <f t="shared" si="825"/>
        <v>0</v>
      </c>
      <c r="AE1608" s="903">
        <f t="shared" si="813"/>
        <v>0</v>
      </c>
      <c r="AF1608" s="1080">
        <f t="shared" si="814"/>
        <v>-655912.93999999994</v>
      </c>
      <c r="AG1608" s="1081">
        <f t="shared" si="836"/>
        <v>-655912.93999999994</v>
      </c>
      <c r="AH1608" s="1079">
        <f t="shared" si="834"/>
        <v>0</v>
      </c>
      <c r="AI1608" s="901">
        <f t="shared" si="826"/>
        <v>0</v>
      </c>
      <c r="AJ1608" s="899">
        <f t="shared" si="826"/>
        <v>0</v>
      </c>
      <c r="AK1608" s="899">
        <f t="shared" si="826"/>
        <v>0</v>
      </c>
      <c r="AL1608" s="1080">
        <f t="shared" si="796"/>
        <v>-1063255.7341666666</v>
      </c>
      <c r="AM1608" s="1079">
        <f t="shared" si="797"/>
        <v>0</v>
      </c>
      <c r="AN1608" s="899">
        <f t="shared" si="804"/>
        <v>0</v>
      </c>
      <c r="AO1608" s="899">
        <f t="shared" si="805"/>
        <v>0</v>
      </c>
      <c r="AP1608" s="899">
        <f t="shared" si="808"/>
        <v>-1063255.7341666666</v>
      </c>
      <c r="AQ1608" s="1081">
        <f t="shared" si="776"/>
        <v>-1063255.7341666666</v>
      </c>
      <c r="AR1608" s="1079">
        <f t="shared" si="793"/>
        <v>0</v>
      </c>
      <c r="AS1608" s="153"/>
      <c r="AT1608" s="1082"/>
      <c r="AU1608" s="1126"/>
      <c r="AV1608" s="1083" t="str">
        <f t="shared" si="807"/>
        <v>CA</v>
      </c>
      <c r="AW1608" s="1083" t="str">
        <f t="shared" si="807"/>
        <v>CL</v>
      </c>
      <c r="AX1608" s="1083" t="str">
        <f t="shared" si="807"/>
        <v>AIC</v>
      </c>
      <c r="AY1608" s="1083" t="str">
        <f t="shared" si="810"/>
        <v>ERB</v>
      </c>
      <c r="AZ1608" s="1083" t="str">
        <f t="shared" si="810"/>
        <v>GRB</v>
      </c>
      <c r="BA1608" s="1083" t="str">
        <f t="shared" si="810"/>
        <v>Non-Op</v>
      </c>
      <c r="BC1608" s="623"/>
      <c r="BD1608" s="623"/>
      <c r="BF1608" s="623"/>
      <c r="BG1608" s="623"/>
      <c r="BH1608" s="623"/>
      <c r="BI1608" s="623"/>
      <c r="BJ1608" s="623"/>
      <c r="BK1608" s="623"/>
      <c r="BL1608" s="623"/>
      <c r="BN1608" s="634"/>
    </row>
    <row r="1609" spans="1:66" s="638" customFormat="1" ht="12" customHeight="1">
      <c r="A1609" s="643">
        <v>28300211</v>
      </c>
      <c r="B1609" s="644" t="s">
        <v>4751</v>
      </c>
      <c r="C1609" s="635" t="s">
        <v>2722</v>
      </c>
      <c r="D1609" s="635" t="s">
        <v>3099</v>
      </c>
      <c r="E1609" s="635"/>
      <c r="F1609" s="635"/>
      <c r="G1609" s="635"/>
      <c r="H1609" s="1168">
        <v>-15301591.48</v>
      </c>
      <c r="I1609" s="1168">
        <v>-15143017.33</v>
      </c>
      <c r="J1609" s="1168">
        <v>-14984443.18</v>
      </c>
      <c r="K1609" s="1168">
        <v>-14825869.029999999</v>
      </c>
      <c r="L1609" s="1168">
        <v>-14667294.880000001</v>
      </c>
      <c r="M1609" s="1168">
        <v>-14508720.73</v>
      </c>
      <c r="N1609" s="1168">
        <v>-14350146.58</v>
      </c>
      <c r="O1609" s="1168">
        <v>-14191572.43</v>
      </c>
      <c r="P1609" s="1168">
        <v>-14032998.279999999</v>
      </c>
      <c r="Q1609" s="1168">
        <v>-6231476.1299999999</v>
      </c>
      <c r="R1609" s="1168">
        <v>-5950206.7199999997</v>
      </c>
      <c r="S1609" s="1168">
        <v>-5567894.1600000001</v>
      </c>
      <c r="T1609" s="1168">
        <v>-5185581.5999999996</v>
      </c>
      <c r="U1609" s="567"/>
      <c r="V1609" s="567">
        <f t="shared" si="840"/>
        <v>-12058102.165833332</v>
      </c>
      <c r="W1609" s="1116"/>
      <c r="X1609" s="1084"/>
      <c r="Y1609" s="591">
        <f t="shared" si="832"/>
        <v>0</v>
      </c>
      <c r="Z1609" s="899">
        <f t="shared" si="832"/>
        <v>-5185581.5999999996</v>
      </c>
      <c r="AA1609" s="899">
        <f t="shared" si="832"/>
        <v>0</v>
      </c>
      <c r="AB1609" s="1080">
        <f t="shared" si="794"/>
        <v>0</v>
      </c>
      <c r="AC1609" s="1079">
        <f t="shared" si="795"/>
        <v>0</v>
      </c>
      <c r="AD1609" s="899">
        <f t="shared" si="825"/>
        <v>0</v>
      </c>
      <c r="AE1609" s="903">
        <f t="shared" si="813"/>
        <v>0</v>
      </c>
      <c r="AF1609" s="1080">
        <f t="shared" si="814"/>
        <v>0</v>
      </c>
      <c r="AG1609" s="1081">
        <f t="shared" si="836"/>
        <v>0</v>
      </c>
      <c r="AH1609" s="1079">
        <f t="shared" si="834"/>
        <v>0</v>
      </c>
      <c r="AI1609" s="901">
        <f t="shared" si="826"/>
        <v>0</v>
      </c>
      <c r="AJ1609" s="899">
        <f t="shared" si="826"/>
        <v>-12058102.165833332</v>
      </c>
      <c r="AK1609" s="899">
        <f t="shared" si="826"/>
        <v>0</v>
      </c>
      <c r="AL1609" s="1080">
        <f t="shared" si="796"/>
        <v>0</v>
      </c>
      <c r="AM1609" s="1079">
        <f t="shared" si="797"/>
        <v>0</v>
      </c>
      <c r="AN1609" s="899">
        <f t="shared" si="804"/>
        <v>0</v>
      </c>
      <c r="AO1609" s="899">
        <f t="shared" si="805"/>
        <v>0</v>
      </c>
      <c r="AP1609" s="899">
        <f t="shared" si="808"/>
        <v>0</v>
      </c>
      <c r="AQ1609" s="1081">
        <f t="shared" si="776"/>
        <v>0</v>
      </c>
      <c r="AR1609" s="1079">
        <f t="shared" si="793"/>
        <v>0</v>
      </c>
      <c r="AS1609" s="153"/>
      <c r="AT1609" s="1082"/>
      <c r="AU1609" s="1126"/>
      <c r="AV1609" s="1083" t="str">
        <f t="shared" si="807"/>
        <v>CA</v>
      </c>
      <c r="AW1609" s="1083" t="str">
        <f t="shared" si="807"/>
        <v>CL</v>
      </c>
      <c r="AX1609" s="1083" t="str">
        <f t="shared" si="807"/>
        <v>AIC</v>
      </c>
      <c r="AY1609" s="1083" t="str">
        <f t="shared" si="810"/>
        <v>ERB</v>
      </c>
      <c r="AZ1609" s="1083" t="str">
        <f t="shared" si="810"/>
        <v>GRB</v>
      </c>
      <c r="BA1609" s="1083" t="str">
        <f t="shared" si="810"/>
        <v>Non-Op</v>
      </c>
      <c r="BC1609" s="623"/>
      <c r="BD1609" s="623"/>
      <c r="BF1609" s="623"/>
      <c r="BG1609" s="623"/>
      <c r="BH1609" s="623"/>
      <c r="BI1609" s="623"/>
      <c r="BJ1609" s="623"/>
      <c r="BK1609" s="623"/>
      <c r="BL1609" s="623"/>
      <c r="BN1609" s="634"/>
    </row>
    <row r="1610" spans="1:66" s="638" customFormat="1" ht="12" customHeight="1">
      <c r="A1610" s="643" t="s">
        <v>2723</v>
      </c>
      <c r="B1610" s="644" t="s">
        <v>2723</v>
      </c>
      <c r="C1610" s="634" t="s">
        <v>2724</v>
      </c>
      <c r="D1610" s="635" t="s">
        <v>3099</v>
      </c>
      <c r="E1610" s="635"/>
      <c r="F1610" s="998">
        <v>43237</v>
      </c>
      <c r="G1610" s="635"/>
      <c r="H1610" s="1170">
        <v>-75793.88</v>
      </c>
      <c r="I1610" s="1170">
        <v>-65339.87</v>
      </c>
      <c r="J1610" s="1170">
        <v>-54885.86</v>
      </c>
      <c r="K1610" s="1170">
        <v>-44431.85</v>
      </c>
      <c r="L1610" s="1170">
        <v>-33977.839999999997</v>
      </c>
      <c r="M1610" s="1170">
        <v>-23523.83</v>
      </c>
      <c r="N1610" s="1170">
        <v>-13069.82</v>
      </c>
      <c r="O1610" s="1170">
        <v>-2615.81</v>
      </c>
      <c r="P1610" s="1170">
        <v>7838.2</v>
      </c>
      <c r="Q1610" s="1170">
        <v>18292.21</v>
      </c>
      <c r="R1610" s="1170">
        <v>0</v>
      </c>
      <c r="S1610" s="1170">
        <v>0</v>
      </c>
      <c r="T1610" s="1170">
        <v>0</v>
      </c>
      <c r="U1610" s="567"/>
      <c r="V1610" s="569">
        <f t="shared" si="840"/>
        <v>-20800.950833333332</v>
      </c>
      <c r="W1610" s="1112"/>
      <c r="X1610" s="1090"/>
      <c r="Y1610" s="591">
        <f t="shared" ref="Y1610:AA1629" si="841">IF($D1610=Y$5,$T1610,0)</f>
        <v>0</v>
      </c>
      <c r="Z1610" s="899">
        <f t="shared" si="841"/>
        <v>0</v>
      </c>
      <c r="AA1610" s="899">
        <f t="shared" si="841"/>
        <v>0</v>
      </c>
      <c r="AB1610" s="1080">
        <f t="shared" si="794"/>
        <v>0</v>
      </c>
      <c r="AC1610" s="1079">
        <f t="shared" si="795"/>
        <v>0</v>
      </c>
      <c r="AD1610" s="899">
        <f t="shared" si="825"/>
        <v>0</v>
      </c>
      <c r="AE1610" s="903">
        <f t="shared" si="813"/>
        <v>0</v>
      </c>
      <c r="AF1610" s="1080">
        <f t="shared" si="814"/>
        <v>0</v>
      </c>
      <c r="AG1610" s="1081">
        <f t="shared" si="836"/>
        <v>0</v>
      </c>
      <c r="AH1610" s="1079">
        <f t="shared" si="834"/>
        <v>0</v>
      </c>
      <c r="AI1610" s="901">
        <f t="shared" ref="AI1610:AK1629" si="842">IF($D1610=AI$5,$V1610,0)</f>
        <v>0</v>
      </c>
      <c r="AJ1610" s="899">
        <f t="shared" si="842"/>
        <v>-20800.950833333332</v>
      </c>
      <c r="AK1610" s="899">
        <f t="shared" si="842"/>
        <v>0</v>
      </c>
      <c r="AL1610" s="1080">
        <f t="shared" si="796"/>
        <v>0</v>
      </c>
      <c r="AM1610" s="1079">
        <f t="shared" si="797"/>
        <v>0</v>
      </c>
      <c r="AN1610" s="899">
        <f t="shared" si="804"/>
        <v>0</v>
      </c>
      <c r="AO1610" s="899">
        <f t="shared" si="805"/>
        <v>0</v>
      </c>
      <c r="AP1610" s="899">
        <f t="shared" si="808"/>
        <v>0</v>
      </c>
      <c r="AQ1610" s="1081">
        <f t="shared" ref="AQ1610" si="843">SUM(AN1610:AP1610)</f>
        <v>0</v>
      </c>
      <c r="AR1610" s="1079">
        <f t="shared" si="793"/>
        <v>0</v>
      </c>
      <c r="AS1610" s="153"/>
      <c r="AT1610" s="1082"/>
      <c r="AU1610" s="1126"/>
      <c r="AV1610" s="1083" t="str">
        <f t="shared" si="807"/>
        <v>CA</v>
      </c>
      <c r="AW1610" s="1083" t="str">
        <f t="shared" si="807"/>
        <v>CL</v>
      </c>
      <c r="AX1610" s="1083" t="str">
        <f t="shared" si="807"/>
        <v>AIC</v>
      </c>
      <c r="AY1610" s="1083" t="str">
        <f t="shared" si="810"/>
        <v>ERB</v>
      </c>
      <c r="AZ1610" s="1083" t="str">
        <f t="shared" si="810"/>
        <v>GRB</v>
      </c>
      <c r="BA1610" s="1083" t="str">
        <f t="shared" si="810"/>
        <v>Non-Op</v>
      </c>
      <c r="BC1610" s="623"/>
      <c r="BD1610" s="623"/>
      <c r="BF1610" s="623"/>
      <c r="BG1610" s="623"/>
      <c r="BH1610" s="623"/>
      <c r="BI1610" s="623"/>
      <c r="BJ1610" s="623"/>
      <c r="BK1610" s="623"/>
      <c r="BL1610" s="623"/>
      <c r="BN1610" s="634"/>
    </row>
    <row r="1611" spans="1:66" s="638" customFormat="1" ht="12" customHeight="1">
      <c r="A1611" s="643">
        <v>28300221</v>
      </c>
      <c r="B1611" s="644" t="s">
        <v>4752</v>
      </c>
      <c r="C1611" s="634" t="s">
        <v>2725</v>
      </c>
      <c r="D1611" s="635" t="s">
        <v>3099</v>
      </c>
      <c r="E1611" s="635"/>
      <c r="F1611" s="634"/>
      <c r="G1611" s="635"/>
      <c r="H1611" s="1168">
        <v>-2473461.15</v>
      </c>
      <c r="I1611" s="1168">
        <v>-2473461.15</v>
      </c>
      <c r="J1611" s="1168">
        <v>-2473461.15</v>
      </c>
      <c r="K1611" s="1168">
        <v>-2473461.15</v>
      </c>
      <c r="L1611" s="1168">
        <v>-2473461.15</v>
      </c>
      <c r="M1611" s="1168">
        <v>-2473461.15</v>
      </c>
      <c r="N1611" s="1168">
        <v>-2473461.15</v>
      </c>
      <c r="O1611" s="1168">
        <v>-2473461.15</v>
      </c>
      <c r="P1611" s="1168">
        <v>-2473461.15</v>
      </c>
      <c r="Q1611" s="1168">
        <v>-0.15</v>
      </c>
      <c r="R1611" s="1168">
        <v>-0.15</v>
      </c>
      <c r="S1611" s="1168">
        <v>-0.15</v>
      </c>
      <c r="T1611" s="1168">
        <v>0</v>
      </c>
      <c r="U1611" s="567"/>
      <c r="V1611" s="567">
        <f t="shared" si="840"/>
        <v>-1752035.0187499996</v>
      </c>
      <c r="W1611" s="1116"/>
      <c r="X1611" s="1084"/>
      <c r="Y1611" s="591">
        <f t="shared" si="841"/>
        <v>0</v>
      </c>
      <c r="Z1611" s="899">
        <f t="shared" si="841"/>
        <v>0</v>
      </c>
      <c r="AA1611" s="899">
        <f t="shared" si="841"/>
        <v>0</v>
      </c>
      <c r="AB1611" s="1080">
        <f t="shared" si="794"/>
        <v>0</v>
      </c>
      <c r="AC1611" s="1079">
        <f t="shared" si="795"/>
        <v>0</v>
      </c>
      <c r="AD1611" s="899">
        <f t="shared" si="825"/>
        <v>0</v>
      </c>
      <c r="AE1611" s="903">
        <f t="shared" si="813"/>
        <v>0</v>
      </c>
      <c r="AF1611" s="1080">
        <f t="shared" si="814"/>
        <v>0</v>
      </c>
      <c r="AG1611" s="1081">
        <f t="shared" si="836"/>
        <v>0</v>
      </c>
      <c r="AH1611" s="1079">
        <f t="shared" si="834"/>
        <v>0</v>
      </c>
      <c r="AI1611" s="901">
        <f t="shared" si="842"/>
        <v>0</v>
      </c>
      <c r="AJ1611" s="899">
        <f t="shared" si="842"/>
        <v>-1752035.0187499996</v>
      </c>
      <c r="AK1611" s="899">
        <f t="shared" si="842"/>
        <v>0</v>
      </c>
      <c r="AL1611" s="1080">
        <f t="shared" si="796"/>
        <v>0</v>
      </c>
      <c r="AM1611" s="1079">
        <f t="shared" si="797"/>
        <v>0</v>
      </c>
      <c r="AN1611" s="899">
        <f t="shared" si="804"/>
        <v>0</v>
      </c>
      <c r="AO1611" s="899">
        <f t="shared" si="805"/>
        <v>0</v>
      </c>
      <c r="AP1611" s="899">
        <f t="shared" si="808"/>
        <v>0</v>
      </c>
      <c r="AQ1611" s="1081">
        <f t="shared" si="776"/>
        <v>0</v>
      </c>
      <c r="AR1611" s="1079">
        <f t="shared" si="793"/>
        <v>0</v>
      </c>
      <c r="AS1611" s="153"/>
      <c r="AT1611" s="1082" t="s">
        <v>2778</v>
      </c>
      <c r="AU1611" s="1126"/>
      <c r="AV1611" s="1083" t="str">
        <f t="shared" si="807"/>
        <v>CA</v>
      </c>
      <c r="AW1611" s="1083" t="str">
        <f t="shared" si="807"/>
        <v>CL</v>
      </c>
      <c r="AX1611" s="1083" t="str">
        <f t="shared" si="807"/>
        <v>AIC</v>
      </c>
      <c r="AY1611" s="1083" t="str">
        <f t="shared" si="810"/>
        <v>ERB</v>
      </c>
      <c r="AZ1611" s="1083" t="str">
        <f t="shared" si="810"/>
        <v>GRB</v>
      </c>
      <c r="BA1611" s="1083" t="str">
        <f t="shared" si="810"/>
        <v>Non-Op</v>
      </c>
      <c r="BC1611" s="623"/>
      <c r="BD1611" s="623"/>
      <c r="BF1611" s="623"/>
      <c r="BG1611" s="623"/>
      <c r="BH1611" s="623"/>
      <c r="BI1611" s="623"/>
      <c r="BJ1611" s="623"/>
      <c r="BK1611" s="623"/>
      <c r="BL1611" s="623"/>
      <c r="BN1611" s="634"/>
    </row>
    <row r="1612" spans="1:66" s="638" customFormat="1" ht="12" customHeight="1">
      <c r="A1612" s="643" t="s">
        <v>2718</v>
      </c>
      <c r="B1612" s="644" t="s">
        <v>2718</v>
      </c>
      <c r="C1612" s="634" t="s">
        <v>2719</v>
      </c>
      <c r="D1612" s="635" t="s">
        <v>3099</v>
      </c>
      <c r="E1612" s="635"/>
      <c r="F1612" s="998">
        <v>43435</v>
      </c>
      <c r="G1612" s="635"/>
      <c r="H1612" s="1168">
        <v>3177304.34</v>
      </c>
      <c r="I1612" s="1168">
        <v>3194072.77</v>
      </c>
      <c r="J1612" s="1168">
        <v>3210841.2</v>
      </c>
      <c r="K1612" s="1168">
        <v>3227609.63</v>
      </c>
      <c r="L1612" s="1168">
        <v>3288412.4</v>
      </c>
      <c r="M1612" s="1168">
        <v>3316189.4</v>
      </c>
      <c r="N1612" s="1168">
        <v>3343966.39</v>
      </c>
      <c r="O1612" s="1168">
        <v>3371743.39</v>
      </c>
      <c r="P1612" s="1168">
        <v>3450105.05</v>
      </c>
      <c r="Q1612" s="1168">
        <v>1722494.85</v>
      </c>
      <c r="R1612" s="1168">
        <v>1756594.95</v>
      </c>
      <c r="S1612" s="1168">
        <v>1790695.04</v>
      </c>
      <c r="T1612" s="1168">
        <v>2090076.24</v>
      </c>
      <c r="U1612" s="567"/>
      <c r="V1612" s="606">
        <f t="shared" si="840"/>
        <v>2858867.9466666672</v>
      </c>
      <c r="W1612" s="1088"/>
      <c r="X1612" s="1089"/>
      <c r="Y1612" s="591">
        <f t="shared" si="841"/>
        <v>0</v>
      </c>
      <c r="Z1612" s="899">
        <f t="shared" si="841"/>
        <v>2090076.24</v>
      </c>
      <c r="AA1612" s="899">
        <f t="shared" si="841"/>
        <v>0</v>
      </c>
      <c r="AB1612" s="1080">
        <f t="shared" si="794"/>
        <v>0</v>
      </c>
      <c r="AC1612" s="1079">
        <f t="shared" si="795"/>
        <v>0</v>
      </c>
      <c r="AD1612" s="899">
        <f t="shared" si="825"/>
        <v>0</v>
      </c>
      <c r="AE1612" s="903">
        <f t="shared" si="813"/>
        <v>0</v>
      </c>
      <c r="AF1612" s="1080">
        <f t="shared" si="814"/>
        <v>0</v>
      </c>
      <c r="AG1612" s="1081">
        <f t="shared" si="836"/>
        <v>0</v>
      </c>
      <c r="AH1612" s="1079">
        <f t="shared" si="834"/>
        <v>0</v>
      </c>
      <c r="AI1612" s="901">
        <f t="shared" si="842"/>
        <v>0</v>
      </c>
      <c r="AJ1612" s="899">
        <f t="shared" si="842"/>
        <v>2858867.9466666672</v>
      </c>
      <c r="AK1612" s="899">
        <f t="shared" si="842"/>
        <v>0</v>
      </c>
      <c r="AL1612" s="1080">
        <f t="shared" si="796"/>
        <v>0</v>
      </c>
      <c r="AM1612" s="1079">
        <f t="shared" si="797"/>
        <v>0</v>
      </c>
      <c r="AN1612" s="899">
        <f t="shared" si="804"/>
        <v>0</v>
      </c>
      <c r="AO1612" s="899">
        <f t="shared" si="805"/>
        <v>0</v>
      </c>
      <c r="AP1612" s="899">
        <f t="shared" si="808"/>
        <v>0</v>
      </c>
      <c r="AQ1612" s="1081">
        <f>SUM(AN1612:AP1612)</f>
        <v>0</v>
      </c>
      <c r="AR1612" s="1079">
        <f t="shared" si="793"/>
        <v>0</v>
      </c>
      <c r="AS1612" s="153"/>
      <c r="AT1612" s="1082"/>
      <c r="AU1612" s="1126"/>
      <c r="AV1612" s="1083" t="str">
        <f t="shared" si="807"/>
        <v>CA</v>
      </c>
      <c r="AW1612" s="1083" t="str">
        <f t="shared" si="807"/>
        <v>CL</v>
      </c>
      <c r="AX1612" s="1083" t="str">
        <f t="shared" si="807"/>
        <v>AIC</v>
      </c>
      <c r="AY1612" s="1083" t="str">
        <f t="shared" si="810"/>
        <v>ERB</v>
      </c>
      <c r="AZ1612" s="1083" t="str">
        <f t="shared" si="810"/>
        <v>GRB</v>
      </c>
      <c r="BA1612" s="1083" t="str">
        <f t="shared" si="810"/>
        <v>Non-Op</v>
      </c>
      <c r="BC1612" s="623"/>
      <c r="BD1612" s="623"/>
      <c r="BF1612" s="623"/>
      <c r="BG1612" s="623"/>
      <c r="BH1612" s="623"/>
      <c r="BI1612" s="623"/>
      <c r="BJ1612" s="623"/>
      <c r="BK1612" s="623"/>
      <c r="BL1612" s="623"/>
      <c r="BN1612" s="634"/>
    </row>
    <row r="1613" spans="1:66" s="638" customFormat="1" ht="12" customHeight="1">
      <c r="A1613" s="643">
        <v>28300232</v>
      </c>
      <c r="B1613" s="644" t="s">
        <v>4753</v>
      </c>
      <c r="C1613" s="634" t="s">
        <v>2726</v>
      </c>
      <c r="D1613" s="635" t="s">
        <v>1384</v>
      </c>
      <c r="E1613" s="635"/>
      <c r="F1613" s="634"/>
      <c r="G1613" s="635"/>
      <c r="H1613" s="1168">
        <v>0</v>
      </c>
      <c r="I1613" s="1168">
        <v>-3566403.35</v>
      </c>
      <c r="J1613" s="1168">
        <v>-4138156.17</v>
      </c>
      <c r="K1613" s="1168">
        <v>-1360574.03</v>
      </c>
      <c r="L1613" s="1168">
        <v>0</v>
      </c>
      <c r="M1613" s="1168">
        <v>0</v>
      </c>
      <c r="N1613" s="1168">
        <v>0</v>
      </c>
      <c r="O1613" s="1168">
        <v>0</v>
      </c>
      <c r="P1613" s="1168">
        <v>0</v>
      </c>
      <c r="Q1613" s="1168">
        <v>0</v>
      </c>
      <c r="R1613" s="1168">
        <v>0</v>
      </c>
      <c r="S1613" s="1168">
        <v>0</v>
      </c>
      <c r="T1613" s="1168">
        <v>0</v>
      </c>
      <c r="U1613" s="567"/>
      <c r="V1613" s="567">
        <f t="shared" si="840"/>
        <v>-755427.79583333328</v>
      </c>
      <c r="W1613" s="1084"/>
      <c r="X1613" s="1084"/>
      <c r="Y1613" s="591">
        <f t="shared" si="841"/>
        <v>0</v>
      </c>
      <c r="Z1613" s="899">
        <f t="shared" si="841"/>
        <v>0</v>
      </c>
      <c r="AA1613" s="899">
        <f t="shared" si="841"/>
        <v>0</v>
      </c>
      <c r="AB1613" s="1080">
        <f t="shared" si="794"/>
        <v>0</v>
      </c>
      <c r="AC1613" s="1079">
        <f t="shared" si="795"/>
        <v>0</v>
      </c>
      <c r="AD1613" s="899">
        <f t="shared" si="825"/>
        <v>0</v>
      </c>
      <c r="AE1613" s="903">
        <f t="shared" si="813"/>
        <v>0</v>
      </c>
      <c r="AF1613" s="1080">
        <f t="shared" si="814"/>
        <v>0</v>
      </c>
      <c r="AG1613" s="1081">
        <f t="shared" si="836"/>
        <v>0</v>
      </c>
      <c r="AH1613" s="1079">
        <f t="shared" si="834"/>
        <v>0</v>
      </c>
      <c r="AI1613" s="901">
        <f t="shared" si="842"/>
        <v>0</v>
      </c>
      <c r="AJ1613" s="899">
        <f t="shared" si="842"/>
        <v>0</v>
      </c>
      <c r="AK1613" s="899">
        <f t="shared" si="842"/>
        <v>0</v>
      </c>
      <c r="AL1613" s="1080">
        <f t="shared" si="796"/>
        <v>-755427.79583333328</v>
      </c>
      <c r="AM1613" s="1079">
        <f t="shared" si="797"/>
        <v>0</v>
      </c>
      <c r="AN1613" s="899">
        <f t="shared" si="804"/>
        <v>0</v>
      </c>
      <c r="AO1613" s="899">
        <f t="shared" si="805"/>
        <v>0</v>
      </c>
      <c r="AP1613" s="899">
        <f t="shared" si="808"/>
        <v>-755427.79583333328</v>
      </c>
      <c r="AQ1613" s="1081">
        <f t="shared" si="776"/>
        <v>-755427.79583333328</v>
      </c>
      <c r="AR1613" s="1079">
        <f t="shared" si="793"/>
        <v>0</v>
      </c>
      <c r="AS1613" s="153"/>
      <c r="AT1613" s="1082"/>
      <c r="AU1613" s="1126"/>
      <c r="AV1613" s="1083" t="str">
        <f t="shared" si="807"/>
        <v>CA</v>
      </c>
      <c r="AW1613" s="1083" t="str">
        <f t="shared" si="807"/>
        <v>CL</v>
      </c>
      <c r="AX1613" s="1083" t="str">
        <f t="shared" si="807"/>
        <v>AIC</v>
      </c>
      <c r="AY1613" s="1083" t="str">
        <f t="shared" si="810"/>
        <v>ERB</v>
      </c>
      <c r="AZ1613" s="1083" t="str">
        <f t="shared" si="810"/>
        <v>GRB</v>
      </c>
      <c r="BA1613" s="1083" t="str">
        <f t="shared" si="810"/>
        <v>Non-Op</v>
      </c>
      <c r="BC1613" s="623"/>
      <c r="BD1613" s="623"/>
      <c r="BF1613" s="623"/>
      <c r="BG1613" s="623"/>
      <c r="BH1613" s="623"/>
      <c r="BI1613" s="623"/>
      <c r="BJ1613" s="623"/>
      <c r="BK1613" s="623"/>
      <c r="BL1613" s="623"/>
      <c r="BN1613" s="634"/>
    </row>
    <row r="1614" spans="1:66" s="638" customFormat="1" ht="12" customHeight="1">
      <c r="A1614" s="643">
        <v>28300252</v>
      </c>
      <c r="B1614" s="644" t="s">
        <v>4754</v>
      </c>
      <c r="C1614" s="634" t="s">
        <v>2727</v>
      </c>
      <c r="D1614" s="635" t="s">
        <v>3099</v>
      </c>
      <c r="E1614" s="635"/>
      <c r="F1614" s="634"/>
      <c r="G1614" s="635"/>
      <c r="H1614" s="1170">
        <v>-6234267.6799999997</v>
      </c>
      <c r="I1614" s="1170">
        <v>-6111150.4800000004</v>
      </c>
      <c r="J1614" s="1170">
        <v>-5993032.4299999997</v>
      </c>
      <c r="K1614" s="1170">
        <v>-5882324.7000000002</v>
      </c>
      <c r="L1614" s="1170">
        <v>-5772765.5199999996</v>
      </c>
      <c r="M1614" s="1170">
        <v>-5678262.0099999998</v>
      </c>
      <c r="N1614" s="1170">
        <v>-5561035.1500000004</v>
      </c>
      <c r="O1614" s="1170">
        <v>-5444073.79</v>
      </c>
      <c r="P1614" s="1170">
        <v>-5288177</v>
      </c>
      <c r="Q1614" s="1170">
        <v>-1656290.7</v>
      </c>
      <c r="R1614" s="1170">
        <v>-1618874.77</v>
      </c>
      <c r="S1614" s="1170">
        <v>-1560295.8</v>
      </c>
      <c r="T1614" s="1170">
        <v>-1496395.84</v>
      </c>
      <c r="U1614" s="567"/>
      <c r="V1614" s="567">
        <f t="shared" si="840"/>
        <v>-4535967.8425000003</v>
      </c>
      <c r="W1614" s="1077"/>
      <c r="X1614" s="1077"/>
      <c r="Y1614" s="591">
        <f t="shared" si="841"/>
        <v>0</v>
      </c>
      <c r="Z1614" s="899">
        <f t="shared" si="841"/>
        <v>-1496395.84</v>
      </c>
      <c r="AA1614" s="899">
        <f t="shared" si="841"/>
        <v>0</v>
      </c>
      <c r="AB1614" s="1080">
        <f t="shared" si="794"/>
        <v>0</v>
      </c>
      <c r="AC1614" s="1079">
        <f t="shared" si="795"/>
        <v>0</v>
      </c>
      <c r="AD1614" s="899">
        <f t="shared" si="825"/>
        <v>0</v>
      </c>
      <c r="AE1614" s="903">
        <f t="shared" si="813"/>
        <v>0</v>
      </c>
      <c r="AF1614" s="1080">
        <f t="shared" si="814"/>
        <v>0</v>
      </c>
      <c r="AG1614" s="1081">
        <f t="shared" si="836"/>
        <v>0</v>
      </c>
      <c r="AH1614" s="1079">
        <f t="shared" si="834"/>
        <v>0</v>
      </c>
      <c r="AI1614" s="901">
        <f t="shared" si="842"/>
        <v>0</v>
      </c>
      <c r="AJ1614" s="899">
        <f t="shared" si="842"/>
        <v>-4535967.8425000003</v>
      </c>
      <c r="AK1614" s="899">
        <f t="shared" si="842"/>
        <v>0</v>
      </c>
      <c r="AL1614" s="1080">
        <f t="shared" si="796"/>
        <v>0</v>
      </c>
      <c r="AM1614" s="1079">
        <f t="shared" si="797"/>
        <v>0</v>
      </c>
      <c r="AN1614" s="899">
        <f t="shared" si="804"/>
        <v>0</v>
      </c>
      <c r="AO1614" s="899">
        <f t="shared" si="805"/>
        <v>0</v>
      </c>
      <c r="AP1614" s="899">
        <f t="shared" si="808"/>
        <v>0</v>
      </c>
      <c r="AQ1614" s="1081">
        <f t="shared" si="776"/>
        <v>0</v>
      </c>
      <c r="AR1614" s="1079">
        <f t="shared" si="793"/>
        <v>0</v>
      </c>
      <c r="AS1614" s="153"/>
      <c r="AT1614" s="1082" t="s">
        <v>3053</v>
      </c>
      <c r="AU1614" s="1126"/>
      <c r="AV1614" s="1083" t="str">
        <f t="shared" si="807"/>
        <v>CA</v>
      </c>
      <c r="AW1614" s="1083" t="str">
        <f t="shared" si="807"/>
        <v>CL</v>
      </c>
      <c r="AX1614" s="1083" t="str">
        <f t="shared" si="807"/>
        <v>AIC</v>
      </c>
      <c r="AY1614" s="1083" t="str">
        <f t="shared" si="810"/>
        <v>ERB</v>
      </c>
      <c r="AZ1614" s="1083" t="str">
        <f t="shared" si="810"/>
        <v>GRB</v>
      </c>
      <c r="BA1614" s="1083" t="str">
        <f t="shared" si="810"/>
        <v>Non-Op</v>
      </c>
      <c r="BC1614" s="623"/>
      <c r="BD1614" s="623"/>
      <c r="BF1614" s="623"/>
      <c r="BG1614" s="623"/>
      <c r="BH1614" s="623"/>
      <c r="BI1614" s="623"/>
      <c r="BJ1614" s="623"/>
      <c r="BK1614" s="623"/>
      <c r="BL1614" s="623"/>
      <c r="BN1614" s="634"/>
    </row>
    <row r="1615" spans="1:66" s="638" customFormat="1" ht="12" customHeight="1">
      <c r="A1615" s="643">
        <v>28300262</v>
      </c>
      <c r="B1615" s="644" t="s">
        <v>4755</v>
      </c>
      <c r="C1615" s="634" t="s">
        <v>2728</v>
      </c>
      <c r="D1615" s="635" t="s">
        <v>3099</v>
      </c>
      <c r="E1615" s="635"/>
      <c r="F1615" s="634"/>
      <c r="G1615" s="635"/>
      <c r="H1615" s="1170">
        <v>-3103817.87</v>
      </c>
      <c r="I1615" s="1170">
        <v>-2920961.25</v>
      </c>
      <c r="J1615" s="1170">
        <v>-2679961.2799999998</v>
      </c>
      <c r="K1615" s="1170">
        <v>-2502568.85</v>
      </c>
      <c r="L1615" s="1170">
        <v>-2470711.92</v>
      </c>
      <c r="M1615" s="1170">
        <v>-2699191.41</v>
      </c>
      <c r="N1615" s="1170">
        <v>-2773199.89</v>
      </c>
      <c r="O1615" s="1170">
        <v>-2891384.8</v>
      </c>
      <c r="P1615" s="1170">
        <v>-2880986.32</v>
      </c>
      <c r="Q1615" s="1170">
        <v>-2084889.81</v>
      </c>
      <c r="R1615" s="1170">
        <v>-2029994.5</v>
      </c>
      <c r="S1615" s="1170">
        <v>-1857945.18</v>
      </c>
      <c r="T1615" s="1170">
        <v>-1663671.97</v>
      </c>
      <c r="U1615" s="567"/>
      <c r="V1615" s="567">
        <f t="shared" si="840"/>
        <v>-2514628.3441666663</v>
      </c>
      <c r="W1615" s="1136"/>
      <c r="X1615" s="1136"/>
      <c r="Y1615" s="591">
        <f t="shared" si="841"/>
        <v>0</v>
      </c>
      <c r="Z1615" s="899">
        <f t="shared" si="841"/>
        <v>-1663671.97</v>
      </c>
      <c r="AA1615" s="899">
        <f t="shared" si="841"/>
        <v>0</v>
      </c>
      <c r="AB1615" s="1080">
        <f t="shared" si="794"/>
        <v>0</v>
      </c>
      <c r="AC1615" s="1079">
        <f t="shared" si="795"/>
        <v>0</v>
      </c>
      <c r="AD1615" s="899">
        <f t="shared" si="825"/>
        <v>0</v>
      </c>
      <c r="AE1615" s="903">
        <f t="shared" si="813"/>
        <v>0</v>
      </c>
      <c r="AF1615" s="1080">
        <f t="shared" si="814"/>
        <v>0</v>
      </c>
      <c r="AG1615" s="1081">
        <f t="shared" si="836"/>
        <v>0</v>
      </c>
      <c r="AH1615" s="1079">
        <f t="shared" si="834"/>
        <v>0</v>
      </c>
      <c r="AI1615" s="901">
        <f t="shared" si="842"/>
        <v>0</v>
      </c>
      <c r="AJ1615" s="899">
        <f t="shared" si="842"/>
        <v>-2514628.3441666663</v>
      </c>
      <c r="AK1615" s="899">
        <f t="shared" si="842"/>
        <v>0</v>
      </c>
      <c r="AL1615" s="1080">
        <f t="shared" si="796"/>
        <v>0</v>
      </c>
      <c r="AM1615" s="1079">
        <f t="shared" si="797"/>
        <v>0</v>
      </c>
      <c r="AN1615" s="899">
        <f t="shared" si="804"/>
        <v>0</v>
      </c>
      <c r="AO1615" s="899">
        <f t="shared" si="805"/>
        <v>0</v>
      </c>
      <c r="AP1615" s="899">
        <f t="shared" si="808"/>
        <v>0</v>
      </c>
      <c r="AQ1615" s="1081">
        <f t="shared" si="776"/>
        <v>0</v>
      </c>
      <c r="AR1615" s="1079">
        <f t="shared" si="793"/>
        <v>0</v>
      </c>
      <c r="AS1615" s="153"/>
      <c r="AT1615" s="1082" t="s">
        <v>3053</v>
      </c>
      <c r="AU1615" s="1126"/>
      <c r="AV1615" s="1083" t="str">
        <f t="shared" si="807"/>
        <v>CA</v>
      </c>
      <c r="AW1615" s="1083" t="str">
        <f t="shared" si="807"/>
        <v>CL</v>
      </c>
      <c r="AX1615" s="1083" t="str">
        <f t="shared" si="807"/>
        <v>AIC</v>
      </c>
      <c r="AY1615" s="1083" t="str">
        <f t="shared" si="810"/>
        <v>ERB</v>
      </c>
      <c r="AZ1615" s="1083" t="str">
        <f t="shared" si="810"/>
        <v>GRB</v>
      </c>
      <c r="BA1615" s="1083" t="str">
        <f t="shared" si="810"/>
        <v>Non-Op</v>
      </c>
      <c r="BC1615" s="623"/>
      <c r="BD1615" s="623"/>
      <c r="BF1615" s="623"/>
      <c r="BG1615" s="623"/>
      <c r="BH1615" s="623"/>
      <c r="BI1615" s="623"/>
      <c r="BJ1615" s="623"/>
      <c r="BK1615" s="623"/>
      <c r="BL1615" s="623"/>
      <c r="BN1615" s="634"/>
    </row>
    <row r="1616" spans="1:66" s="638" customFormat="1" ht="12" customHeight="1">
      <c r="A1616" s="643" t="s">
        <v>2927</v>
      </c>
      <c r="B1616" s="644" t="s">
        <v>2927</v>
      </c>
      <c r="C1616" s="634" t="s">
        <v>3044</v>
      </c>
      <c r="D1616" s="635" t="s">
        <v>1384</v>
      </c>
      <c r="E1616" s="635"/>
      <c r="F1616" s="998">
        <v>43541</v>
      </c>
      <c r="G1616" s="635"/>
      <c r="H1616" s="1168">
        <v>-800713.78</v>
      </c>
      <c r="I1616" s="1168">
        <v>-885096.45</v>
      </c>
      <c r="J1616" s="1168">
        <v>-968211.52</v>
      </c>
      <c r="K1616" s="1168">
        <v>-1051329.1100000001</v>
      </c>
      <c r="L1616" s="1168">
        <v>-1134453.05</v>
      </c>
      <c r="M1616" s="1168">
        <v>-1217581.9099999999</v>
      </c>
      <c r="N1616" s="1168">
        <v>-1300711.93</v>
      </c>
      <c r="O1616" s="1168">
        <v>-1201973.8400000001</v>
      </c>
      <c r="P1616" s="1168">
        <v>-1201973.8400000001</v>
      </c>
      <c r="Q1616" s="1168">
        <v>-1201973.8400000001</v>
      </c>
      <c r="R1616" s="1168">
        <v>-1168585.67</v>
      </c>
      <c r="S1616" s="1168">
        <v>-1135197.56</v>
      </c>
      <c r="T1616" s="1168">
        <v>-1101809.45</v>
      </c>
      <c r="U1616" s="567"/>
      <c r="V1616" s="606">
        <f t="shared" si="840"/>
        <v>-1118195.8612500001</v>
      </c>
      <c r="W1616" s="1140"/>
      <c r="X1616" s="1133"/>
      <c r="Y1616" s="591">
        <f t="shared" si="841"/>
        <v>0</v>
      </c>
      <c r="Z1616" s="899">
        <f t="shared" si="841"/>
        <v>0</v>
      </c>
      <c r="AA1616" s="899">
        <f t="shared" si="841"/>
        <v>0</v>
      </c>
      <c r="AB1616" s="1080">
        <f t="shared" si="794"/>
        <v>-1101809.45</v>
      </c>
      <c r="AC1616" s="1079">
        <f t="shared" si="795"/>
        <v>0</v>
      </c>
      <c r="AD1616" s="899">
        <f t="shared" si="825"/>
        <v>0</v>
      </c>
      <c r="AE1616" s="903">
        <f t="shared" si="813"/>
        <v>0</v>
      </c>
      <c r="AF1616" s="1080">
        <f t="shared" si="814"/>
        <v>-1101809.45</v>
      </c>
      <c r="AG1616" s="1081">
        <f t="shared" si="836"/>
        <v>-1101809.45</v>
      </c>
      <c r="AH1616" s="1079">
        <f t="shared" si="834"/>
        <v>0</v>
      </c>
      <c r="AI1616" s="901">
        <f t="shared" si="842"/>
        <v>0</v>
      </c>
      <c r="AJ1616" s="899">
        <f t="shared" si="842"/>
        <v>0</v>
      </c>
      <c r="AK1616" s="899">
        <f t="shared" si="842"/>
        <v>0</v>
      </c>
      <c r="AL1616" s="1080">
        <f t="shared" si="796"/>
        <v>-1118195.8612500001</v>
      </c>
      <c r="AM1616" s="1079">
        <f t="shared" si="797"/>
        <v>0</v>
      </c>
      <c r="AN1616" s="899">
        <f t="shared" si="804"/>
        <v>0</v>
      </c>
      <c r="AO1616" s="899">
        <f t="shared" si="805"/>
        <v>0</v>
      </c>
      <c r="AP1616" s="899">
        <f t="shared" si="808"/>
        <v>-1118195.8612500001</v>
      </c>
      <c r="AQ1616" s="1081">
        <f t="shared" si="776"/>
        <v>-1118195.8612500001</v>
      </c>
      <c r="AR1616" s="1079">
        <f t="shared" si="793"/>
        <v>0</v>
      </c>
      <c r="AS1616" s="153"/>
      <c r="AT1616" s="1082"/>
      <c r="AU1616" s="1126"/>
      <c r="AV1616" s="1083" t="str">
        <f t="shared" si="807"/>
        <v>CA</v>
      </c>
      <c r="AW1616" s="1083" t="str">
        <f t="shared" si="807"/>
        <v>CL</v>
      </c>
      <c r="AX1616" s="1083" t="str">
        <f t="shared" si="807"/>
        <v>AIC</v>
      </c>
      <c r="AY1616" s="1083" t="str">
        <f t="shared" si="810"/>
        <v>ERB</v>
      </c>
      <c r="AZ1616" s="1083" t="str">
        <f t="shared" si="810"/>
        <v>GRB</v>
      </c>
      <c r="BA1616" s="1083" t="str">
        <f t="shared" si="810"/>
        <v>Non-Op</v>
      </c>
      <c r="BC1616" s="623"/>
      <c r="BD1616" s="623"/>
      <c r="BF1616" s="623"/>
      <c r="BG1616" s="623"/>
      <c r="BH1616" s="623"/>
      <c r="BI1616" s="623"/>
      <c r="BJ1616" s="623"/>
      <c r="BK1616" s="623"/>
      <c r="BL1616" s="623"/>
      <c r="BN1616" s="634"/>
    </row>
    <row r="1617" spans="1:66" s="638" customFormat="1" ht="12" customHeight="1">
      <c r="A1617" s="645" t="s">
        <v>2928</v>
      </c>
      <c r="B1617" s="646" t="s">
        <v>2928</v>
      </c>
      <c r="C1617" s="920" t="s">
        <v>3045</v>
      </c>
      <c r="D1617" s="648" t="s">
        <v>1384</v>
      </c>
      <c r="E1617" s="648"/>
      <c r="F1617" s="649">
        <v>43647</v>
      </c>
      <c r="G1617" s="648"/>
      <c r="H1617" s="1168">
        <v>-27635.61</v>
      </c>
      <c r="I1617" s="1168">
        <v>-38956.379999999997</v>
      </c>
      <c r="J1617" s="1168">
        <v>-51181.15</v>
      </c>
      <c r="K1617" s="1168">
        <v>-65440.22</v>
      </c>
      <c r="L1617" s="1168">
        <v>-81372.259999999995</v>
      </c>
      <c r="M1617" s="1168">
        <v>-99007.54</v>
      </c>
      <c r="N1617" s="1168">
        <v>-118563.91</v>
      </c>
      <c r="O1617" s="1168">
        <v>0</v>
      </c>
      <c r="P1617" s="1168">
        <v>0</v>
      </c>
      <c r="Q1617" s="1168">
        <v>0</v>
      </c>
      <c r="R1617" s="1168">
        <v>0</v>
      </c>
      <c r="S1617" s="1168">
        <v>0</v>
      </c>
      <c r="T1617" s="1168">
        <v>0</v>
      </c>
      <c r="U1617" s="569"/>
      <c r="V1617" s="606">
        <f t="shared" si="840"/>
        <v>-39028.27208333333</v>
      </c>
      <c r="W1617" s="1140"/>
      <c r="X1617" s="1133"/>
      <c r="Y1617" s="591">
        <f t="shared" si="841"/>
        <v>0</v>
      </c>
      <c r="Z1617" s="899">
        <f t="shared" si="841"/>
        <v>0</v>
      </c>
      <c r="AA1617" s="899">
        <f t="shared" si="841"/>
        <v>0</v>
      </c>
      <c r="AB1617" s="1080">
        <f t="shared" si="794"/>
        <v>0</v>
      </c>
      <c r="AC1617" s="1079">
        <f t="shared" si="795"/>
        <v>0</v>
      </c>
      <c r="AD1617" s="899">
        <f t="shared" si="825"/>
        <v>0</v>
      </c>
      <c r="AE1617" s="903">
        <f t="shared" si="813"/>
        <v>0</v>
      </c>
      <c r="AF1617" s="1080">
        <f t="shared" si="814"/>
        <v>0</v>
      </c>
      <c r="AG1617" s="1081">
        <f t="shared" si="836"/>
        <v>0</v>
      </c>
      <c r="AH1617" s="1079">
        <f t="shared" si="834"/>
        <v>0</v>
      </c>
      <c r="AI1617" s="901">
        <f t="shared" si="842"/>
        <v>0</v>
      </c>
      <c r="AJ1617" s="899">
        <f t="shared" si="842"/>
        <v>0</v>
      </c>
      <c r="AK1617" s="899">
        <f t="shared" si="842"/>
        <v>0</v>
      </c>
      <c r="AL1617" s="1080">
        <f t="shared" si="796"/>
        <v>-39028.27208333333</v>
      </c>
      <c r="AM1617" s="1079">
        <f t="shared" si="797"/>
        <v>0</v>
      </c>
      <c r="AN1617" s="899">
        <f t="shared" si="804"/>
        <v>0</v>
      </c>
      <c r="AO1617" s="899">
        <f t="shared" si="805"/>
        <v>0</v>
      </c>
      <c r="AP1617" s="899">
        <f t="shared" si="808"/>
        <v>-39028.27208333333</v>
      </c>
      <c r="AQ1617" s="1081">
        <f t="shared" ref="AQ1617" si="844">SUM(AN1617:AP1617)</f>
        <v>-39028.27208333333</v>
      </c>
      <c r="AR1617" s="1079">
        <f t="shared" si="793"/>
        <v>0</v>
      </c>
      <c r="AS1617" s="153"/>
      <c r="AT1617" s="1082" t="s">
        <v>2779</v>
      </c>
      <c r="AU1617" s="1126"/>
      <c r="AV1617" s="1083" t="str">
        <f t="shared" si="807"/>
        <v>CA</v>
      </c>
      <c r="AW1617" s="1083" t="str">
        <f t="shared" si="807"/>
        <v>CL</v>
      </c>
      <c r="AX1617" s="1083" t="str">
        <f t="shared" si="807"/>
        <v>AIC</v>
      </c>
      <c r="AY1617" s="1083" t="str">
        <f t="shared" si="810"/>
        <v>ERB</v>
      </c>
      <c r="AZ1617" s="1083" t="str">
        <f t="shared" si="810"/>
        <v>GRB</v>
      </c>
      <c r="BA1617" s="1083" t="str">
        <f t="shared" si="810"/>
        <v>Non-Op</v>
      </c>
      <c r="BC1617" s="623"/>
      <c r="BD1617" s="623"/>
      <c r="BF1617" s="623"/>
      <c r="BG1617" s="623"/>
      <c r="BH1617" s="623"/>
      <c r="BI1617" s="623"/>
      <c r="BJ1617" s="623"/>
      <c r="BK1617" s="623"/>
      <c r="BL1617" s="623"/>
      <c r="BN1617" s="634"/>
    </row>
    <row r="1618" spans="1:66" s="638" customFormat="1" ht="12" customHeight="1">
      <c r="A1618" s="643">
        <v>28300311</v>
      </c>
      <c r="B1618" s="644" t="s">
        <v>4756</v>
      </c>
      <c r="C1618" s="673" t="s">
        <v>2729</v>
      </c>
      <c r="D1618" s="635" t="s">
        <v>3099</v>
      </c>
      <c r="E1618" s="635"/>
      <c r="F1618" s="673"/>
      <c r="G1618" s="635"/>
      <c r="H1618" s="1168">
        <v>-5335574.3099999996</v>
      </c>
      <c r="I1618" s="1168">
        <v>-5050997.43</v>
      </c>
      <c r="J1618" s="1168">
        <v>-4766420.55</v>
      </c>
      <c r="K1618" s="1168">
        <v>-4481843.67</v>
      </c>
      <c r="L1618" s="1168">
        <v>-4197266.79</v>
      </c>
      <c r="M1618" s="1168">
        <v>-3912689.91</v>
      </c>
      <c r="N1618" s="1168">
        <v>-3628113.03</v>
      </c>
      <c r="O1618" s="1168">
        <v>-3381998.2</v>
      </c>
      <c r="P1618" s="1168">
        <v>-3381998.2</v>
      </c>
      <c r="Q1618" s="1168">
        <v>92.8</v>
      </c>
      <c r="R1618" s="1168">
        <v>92.8</v>
      </c>
      <c r="S1618" s="1168">
        <v>92.8</v>
      </c>
      <c r="T1618" s="1168">
        <v>92.8</v>
      </c>
      <c r="U1618" s="567"/>
      <c r="V1618" s="567">
        <f t="shared" si="840"/>
        <v>-2955732.51125</v>
      </c>
      <c r="W1618" s="1084"/>
      <c r="X1618" s="1084"/>
      <c r="Y1618" s="591">
        <f t="shared" si="841"/>
        <v>0</v>
      </c>
      <c r="Z1618" s="899">
        <f t="shared" si="841"/>
        <v>92.8</v>
      </c>
      <c r="AA1618" s="899">
        <f t="shared" si="841"/>
        <v>0</v>
      </c>
      <c r="AB1618" s="1080">
        <f t="shared" si="794"/>
        <v>0</v>
      </c>
      <c r="AC1618" s="1079">
        <f t="shared" si="795"/>
        <v>0</v>
      </c>
      <c r="AD1618" s="899">
        <f t="shared" si="825"/>
        <v>0</v>
      </c>
      <c r="AE1618" s="903">
        <f t="shared" si="813"/>
        <v>0</v>
      </c>
      <c r="AF1618" s="1080">
        <f t="shared" si="814"/>
        <v>0</v>
      </c>
      <c r="AG1618" s="1081">
        <f t="shared" si="836"/>
        <v>0</v>
      </c>
      <c r="AH1618" s="1079">
        <f t="shared" si="834"/>
        <v>0</v>
      </c>
      <c r="AI1618" s="901">
        <f t="shared" si="842"/>
        <v>0</v>
      </c>
      <c r="AJ1618" s="899">
        <f t="shared" si="842"/>
        <v>-2955732.51125</v>
      </c>
      <c r="AK1618" s="899">
        <f t="shared" si="842"/>
        <v>0</v>
      </c>
      <c r="AL1618" s="1080">
        <f t="shared" si="796"/>
        <v>0</v>
      </c>
      <c r="AM1618" s="1079">
        <f t="shared" si="797"/>
        <v>0</v>
      </c>
      <c r="AN1618" s="899">
        <f t="shared" si="804"/>
        <v>0</v>
      </c>
      <c r="AO1618" s="899">
        <f t="shared" si="805"/>
        <v>0</v>
      </c>
      <c r="AP1618" s="899">
        <f t="shared" si="808"/>
        <v>0</v>
      </c>
      <c r="AQ1618" s="1081">
        <f t="shared" si="776"/>
        <v>0</v>
      </c>
      <c r="AR1618" s="1079">
        <f t="shared" si="793"/>
        <v>0</v>
      </c>
      <c r="AS1618" s="153"/>
      <c r="AT1618" s="1082" t="s">
        <v>2779</v>
      </c>
      <c r="AU1618" s="1126"/>
      <c r="AV1618" s="1083" t="str">
        <f t="shared" si="807"/>
        <v>CA</v>
      </c>
      <c r="AW1618" s="1083" t="str">
        <f t="shared" si="807"/>
        <v>CL</v>
      </c>
      <c r="AX1618" s="1083" t="str">
        <f t="shared" si="807"/>
        <v>AIC</v>
      </c>
      <c r="AY1618" s="1083" t="str">
        <f t="shared" si="810"/>
        <v>ERB</v>
      </c>
      <c r="AZ1618" s="1083" t="str">
        <f t="shared" si="810"/>
        <v>GRB</v>
      </c>
      <c r="BA1618" s="1083" t="str">
        <f t="shared" si="810"/>
        <v>Non-Op</v>
      </c>
      <c r="BC1618" s="623"/>
      <c r="BD1618" s="623"/>
      <c r="BF1618" s="623"/>
      <c r="BG1618" s="623"/>
      <c r="BH1618" s="623"/>
      <c r="BI1618" s="623"/>
      <c r="BJ1618" s="623"/>
      <c r="BK1618" s="623"/>
      <c r="BL1618" s="623"/>
      <c r="BN1618" s="634"/>
    </row>
    <row r="1619" spans="1:66" s="638" customFormat="1" ht="12" customHeight="1">
      <c r="A1619" s="643">
        <v>28300361</v>
      </c>
      <c r="B1619" s="644" t="s">
        <v>4757</v>
      </c>
      <c r="C1619" s="634" t="s">
        <v>2730</v>
      </c>
      <c r="D1619" s="635" t="s">
        <v>1384</v>
      </c>
      <c r="E1619" s="635"/>
      <c r="F1619" s="634"/>
      <c r="G1619" s="635"/>
      <c r="H1619" s="1168">
        <v>0</v>
      </c>
      <c r="I1619" s="1168">
        <v>0</v>
      </c>
      <c r="J1619" s="1168">
        <v>0</v>
      </c>
      <c r="K1619" s="1168">
        <v>0</v>
      </c>
      <c r="L1619" s="1168">
        <v>0</v>
      </c>
      <c r="M1619" s="1168">
        <v>0</v>
      </c>
      <c r="N1619" s="1168">
        <v>0</v>
      </c>
      <c r="O1619" s="1168">
        <v>0</v>
      </c>
      <c r="P1619" s="1168">
        <v>0</v>
      </c>
      <c r="Q1619" s="1168">
        <v>0</v>
      </c>
      <c r="R1619" s="1168">
        <v>0</v>
      </c>
      <c r="S1619" s="1168">
        <v>0</v>
      </c>
      <c r="T1619" s="1168">
        <v>0</v>
      </c>
      <c r="U1619" s="567"/>
      <c r="V1619" s="567">
        <f t="shared" si="840"/>
        <v>0</v>
      </c>
      <c r="W1619" s="1084"/>
      <c r="X1619" s="1084"/>
      <c r="Y1619" s="591">
        <f t="shared" si="841"/>
        <v>0</v>
      </c>
      <c r="Z1619" s="899">
        <f t="shared" si="841"/>
        <v>0</v>
      </c>
      <c r="AA1619" s="899">
        <f t="shared" si="841"/>
        <v>0</v>
      </c>
      <c r="AB1619" s="1080">
        <f t="shared" si="794"/>
        <v>0</v>
      </c>
      <c r="AC1619" s="1079">
        <f t="shared" si="795"/>
        <v>0</v>
      </c>
      <c r="AD1619" s="899">
        <f t="shared" si="825"/>
        <v>0</v>
      </c>
      <c r="AE1619" s="903">
        <f t="shared" si="813"/>
        <v>0</v>
      </c>
      <c r="AF1619" s="1080">
        <f t="shared" si="814"/>
        <v>0</v>
      </c>
      <c r="AG1619" s="1081">
        <f t="shared" si="836"/>
        <v>0</v>
      </c>
      <c r="AH1619" s="1079">
        <f t="shared" si="834"/>
        <v>0</v>
      </c>
      <c r="AI1619" s="901">
        <f t="shared" si="842"/>
        <v>0</v>
      </c>
      <c r="AJ1619" s="899">
        <f t="shared" si="842"/>
        <v>0</v>
      </c>
      <c r="AK1619" s="899">
        <f t="shared" si="842"/>
        <v>0</v>
      </c>
      <c r="AL1619" s="1080">
        <f t="shared" si="796"/>
        <v>0</v>
      </c>
      <c r="AM1619" s="1079">
        <f t="shared" si="797"/>
        <v>0</v>
      </c>
      <c r="AN1619" s="899">
        <f t="shared" si="804"/>
        <v>0</v>
      </c>
      <c r="AO1619" s="899">
        <f t="shared" si="805"/>
        <v>0</v>
      </c>
      <c r="AP1619" s="899">
        <f t="shared" si="808"/>
        <v>0</v>
      </c>
      <c r="AQ1619" s="1081">
        <f t="shared" si="776"/>
        <v>0</v>
      </c>
      <c r="AR1619" s="1079">
        <f t="shared" si="793"/>
        <v>0</v>
      </c>
      <c r="AS1619" s="153"/>
      <c r="AT1619" s="1082"/>
      <c r="AU1619" s="1126"/>
      <c r="AV1619" s="1083" t="str">
        <f t="shared" si="807"/>
        <v>CA</v>
      </c>
      <c r="AW1619" s="1083" t="str">
        <f t="shared" si="807"/>
        <v>CL</v>
      </c>
      <c r="AX1619" s="1083" t="str">
        <f t="shared" si="807"/>
        <v>AIC</v>
      </c>
      <c r="AY1619" s="1083" t="str">
        <f t="shared" si="810"/>
        <v>ERB</v>
      </c>
      <c r="AZ1619" s="1083" t="str">
        <f t="shared" si="810"/>
        <v>GRB</v>
      </c>
      <c r="BA1619" s="1083" t="str">
        <f t="shared" si="810"/>
        <v>Non-Op</v>
      </c>
      <c r="BC1619" s="623"/>
      <c r="BD1619" s="623"/>
      <c r="BF1619" s="623"/>
      <c r="BG1619" s="623"/>
      <c r="BH1619" s="623"/>
      <c r="BI1619" s="623"/>
      <c r="BJ1619" s="623"/>
      <c r="BK1619" s="623"/>
      <c r="BL1619" s="623"/>
      <c r="BN1619" s="634"/>
    </row>
    <row r="1620" spans="1:66" s="638" customFormat="1" ht="12" customHeight="1">
      <c r="A1620" s="643">
        <v>28300362</v>
      </c>
      <c r="B1620" s="644" t="s">
        <v>4758</v>
      </c>
      <c r="C1620" s="634" t="s">
        <v>2731</v>
      </c>
      <c r="D1620" s="635" t="s">
        <v>1384</v>
      </c>
      <c r="E1620" s="635"/>
      <c r="F1620" s="634"/>
      <c r="G1620" s="635"/>
      <c r="H1620" s="1168">
        <v>0</v>
      </c>
      <c r="I1620" s="1168">
        <v>0</v>
      </c>
      <c r="J1620" s="1168">
        <v>0</v>
      </c>
      <c r="K1620" s="1168">
        <v>0</v>
      </c>
      <c r="L1620" s="1168">
        <v>0</v>
      </c>
      <c r="M1620" s="1168">
        <v>0</v>
      </c>
      <c r="N1620" s="1168">
        <v>0</v>
      </c>
      <c r="O1620" s="1168">
        <v>0</v>
      </c>
      <c r="P1620" s="1168">
        <v>0</v>
      </c>
      <c r="Q1620" s="1168">
        <v>0</v>
      </c>
      <c r="R1620" s="1168">
        <v>0</v>
      </c>
      <c r="S1620" s="1168">
        <v>0</v>
      </c>
      <c r="T1620" s="1168">
        <v>0</v>
      </c>
      <c r="U1620" s="567"/>
      <c r="V1620" s="567">
        <f t="shared" si="840"/>
        <v>0</v>
      </c>
      <c r="W1620" s="1084"/>
      <c r="X1620" s="1084"/>
      <c r="Y1620" s="591">
        <f t="shared" si="841"/>
        <v>0</v>
      </c>
      <c r="Z1620" s="899">
        <f t="shared" si="841"/>
        <v>0</v>
      </c>
      <c r="AA1620" s="899">
        <f t="shared" si="841"/>
        <v>0</v>
      </c>
      <c r="AB1620" s="1080">
        <f t="shared" si="794"/>
        <v>0</v>
      </c>
      <c r="AC1620" s="1079">
        <f t="shared" si="795"/>
        <v>0</v>
      </c>
      <c r="AD1620" s="899">
        <f t="shared" si="825"/>
        <v>0</v>
      </c>
      <c r="AE1620" s="903">
        <f t="shared" si="813"/>
        <v>0</v>
      </c>
      <c r="AF1620" s="1080">
        <f t="shared" si="814"/>
        <v>0</v>
      </c>
      <c r="AG1620" s="1081">
        <f t="shared" si="836"/>
        <v>0</v>
      </c>
      <c r="AH1620" s="1079">
        <f t="shared" si="834"/>
        <v>0</v>
      </c>
      <c r="AI1620" s="901">
        <f t="shared" si="842"/>
        <v>0</v>
      </c>
      <c r="AJ1620" s="899">
        <f t="shared" si="842"/>
        <v>0</v>
      </c>
      <c r="AK1620" s="899">
        <f t="shared" si="842"/>
        <v>0</v>
      </c>
      <c r="AL1620" s="1080">
        <f t="shared" si="796"/>
        <v>0</v>
      </c>
      <c r="AM1620" s="1079">
        <f t="shared" si="797"/>
        <v>0</v>
      </c>
      <c r="AN1620" s="899">
        <f t="shared" si="804"/>
        <v>0</v>
      </c>
      <c r="AO1620" s="899">
        <f t="shared" si="805"/>
        <v>0</v>
      </c>
      <c r="AP1620" s="899">
        <f t="shared" si="808"/>
        <v>0</v>
      </c>
      <c r="AQ1620" s="1081">
        <f t="shared" si="776"/>
        <v>0</v>
      </c>
      <c r="AR1620" s="1079">
        <f t="shared" si="793"/>
        <v>0</v>
      </c>
      <c r="AS1620" s="153"/>
      <c r="AT1620" s="1082"/>
      <c r="AU1620" s="1126"/>
      <c r="AV1620" s="1083" t="str">
        <f t="shared" si="807"/>
        <v>CA</v>
      </c>
      <c r="AW1620" s="1083" t="str">
        <f t="shared" si="807"/>
        <v>CL</v>
      </c>
      <c r="AX1620" s="1083" t="str">
        <f t="shared" si="807"/>
        <v>AIC</v>
      </c>
      <c r="AY1620" s="1083" t="str">
        <f t="shared" si="810"/>
        <v>ERB</v>
      </c>
      <c r="AZ1620" s="1083" t="str">
        <f t="shared" si="810"/>
        <v>GRB</v>
      </c>
      <c r="BA1620" s="1083" t="str">
        <f t="shared" si="810"/>
        <v>Non-Op</v>
      </c>
      <c r="BC1620" s="623"/>
      <c r="BD1620" s="623"/>
      <c r="BF1620" s="623"/>
      <c r="BG1620" s="623"/>
      <c r="BH1620" s="623"/>
      <c r="BI1620" s="623"/>
      <c r="BJ1620" s="623"/>
      <c r="BK1620" s="623"/>
      <c r="BL1620" s="623"/>
      <c r="BN1620" s="634"/>
    </row>
    <row r="1621" spans="1:66" s="638" customFormat="1" ht="12" customHeight="1">
      <c r="A1621" s="643">
        <v>28300431</v>
      </c>
      <c r="B1621" s="644" t="s">
        <v>4759</v>
      </c>
      <c r="C1621" s="634" t="s">
        <v>2732</v>
      </c>
      <c r="D1621" s="635" t="s">
        <v>1382</v>
      </c>
      <c r="E1621" s="635"/>
      <c r="F1621" s="634"/>
      <c r="G1621" s="635"/>
      <c r="H1621" s="1168">
        <v>0</v>
      </c>
      <c r="I1621" s="1168">
        <v>0</v>
      </c>
      <c r="J1621" s="1168">
        <v>0</v>
      </c>
      <c r="K1621" s="1168">
        <v>0</v>
      </c>
      <c r="L1621" s="1168">
        <v>0</v>
      </c>
      <c r="M1621" s="1168">
        <v>0</v>
      </c>
      <c r="N1621" s="1168">
        <v>0</v>
      </c>
      <c r="O1621" s="1168">
        <v>0</v>
      </c>
      <c r="P1621" s="1168">
        <v>0</v>
      </c>
      <c r="Q1621" s="1168">
        <v>0</v>
      </c>
      <c r="R1621" s="1168">
        <v>0</v>
      </c>
      <c r="S1621" s="1168">
        <v>0</v>
      </c>
      <c r="T1621" s="1168">
        <v>0</v>
      </c>
      <c r="U1621" s="567"/>
      <c r="V1621" s="567">
        <f t="shared" si="840"/>
        <v>0</v>
      </c>
      <c r="W1621" s="1084" t="s">
        <v>2733</v>
      </c>
      <c r="X1621" s="1084"/>
      <c r="Y1621" s="591">
        <f t="shared" si="841"/>
        <v>0</v>
      </c>
      <c r="Z1621" s="899">
        <f t="shared" si="841"/>
        <v>0</v>
      </c>
      <c r="AA1621" s="899">
        <f t="shared" si="841"/>
        <v>0</v>
      </c>
      <c r="AB1621" s="1080">
        <f t="shared" si="794"/>
        <v>0</v>
      </c>
      <c r="AC1621" s="1079">
        <f t="shared" si="795"/>
        <v>0</v>
      </c>
      <c r="AD1621" s="899">
        <f t="shared" si="825"/>
        <v>0</v>
      </c>
      <c r="AE1621" s="903">
        <f t="shared" si="813"/>
        <v>0</v>
      </c>
      <c r="AF1621" s="1080">
        <f t="shared" si="814"/>
        <v>0</v>
      </c>
      <c r="AG1621" s="1081">
        <f t="shared" si="836"/>
        <v>0</v>
      </c>
      <c r="AH1621" s="1079">
        <f t="shared" si="834"/>
        <v>0</v>
      </c>
      <c r="AI1621" s="901">
        <f t="shared" si="842"/>
        <v>0</v>
      </c>
      <c r="AJ1621" s="899">
        <f t="shared" si="842"/>
        <v>0</v>
      </c>
      <c r="AK1621" s="899">
        <f t="shared" si="842"/>
        <v>0</v>
      </c>
      <c r="AL1621" s="1080">
        <f t="shared" si="796"/>
        <v>0</v>
      </c>
      <c r="AM1621" s="1079">
        <f t="shared" si="797"/>
        <v>0</v>
      </c>
      <c r="AN1621" s="899">
        <f t="shared" si="804"/>
        <v>0</v>
      </c>
      <c r="AO1621" s="899">
        <f t="shared" si="805"/>
        <v>0</v>
      </c>
      <c r="AP1621" s="899">
        <f t="shared" si="808"/>
        <v>0</v>
      </c>
      <c r="AQ1621" s="1081">
        <f t="shared" si="776"/>
        <v>0</v>
      </c>
      <c r="AR1621" s="1079">
        <f t="shared" si="793"/>
        <v>0</v>
      </c>
      <c r="AS1621" s="153"/>
      <c r="AT1621" s="1082"/>
      <c r="AU1621" s="1126"/>
      <c r="AV1621" s="1083" t="str">
        <f t="shared" si="807"/>
        <v>CA</v>
      </c>
      <c r="AW1621" s="1083" t="str">
        <f t="shared" si="807"/>
        <v>CL</v>
      </c>
      <c r="AX1621" s="1083" t="str">
        <f t="shared" si="807"/>
        <v>AIC</v>
      </c>
      <c r="AY1621" s="1083" t="str">
        <f t="shared" si="810"/>
        <v>ERB</v>
      </c>
      <c r="AZ1621" s="1083" t="str">
        <f t="shared" si="810"/>
        <v>GRB</v>
      </c>
      <c r="BA1621" s="1083" t="str">
        <f t="shared" si="810"/>
        <v>Non-Op</v>
      </c>
      <c r="BC1621" s="623"/>
      <c r="BD1621" s="623"/>
      <c r="BF1621" s="623"/>
      <c r="BG1621" s="623"/>
      <c r="BH1621" s="623"/>
      <c r="BI1621" s="623"/>
      <c r="BJ1621" s="623"/>
      <c r="BK1621" s="623"/>
      <c r="BL1621" s="623"/>
      <c r="BN1621" s="634"/>
    </row>
    <row r="1622" spans="1:66" s="638" customFormat="1" ht="12" customHeight="1">
      <c r="A1622" s="643">
        <v>28300441</v>
      </c>
      <c r="B1622" s="644" t="s">
        <v>4760</v>
      </c>
      <c r="C1622" s="634" t="s">
        <v>2734</v>
      </c>
      <c r="D1622" s="635" t="s">
        <v>3099</v>
      </c>
      <c r="E1622" s="635"/>
      <c r="F1622" s="634"/>
      <c r="G1622" s="635"/>
      <c r="H1622" s="1168">
        <v>-3653111.77</v>
      </c>
      <c r="I1622" s="1168">
        <v>-3653111.77</v>
      </c>
      <c r="J1622" s="1168">
        <v>-3653111.77</v>
      </c>
      <c r="K1622" s="1168">
        <v>-3653111.77</v>
      </c>
      <c r="L1622" s="1168">
        <v>-3653111.77</v>
      </c>
      <c r="M1622" s="1168">
        <v>-3653111.77</v>
      </c>
      <c r="N1622" s="1168">
        <v>-3653111.77</v>
      </c>
      <c r="O1622" s="1168">
        <v>-3653111.77</v>
      </c>
      <c r="P1622" s="1168">
        <v>-3653111.77</v>
      </c>
      <c r="Q1622" s="1168">
        <v>-1584250.96</v>
      </c>
      <c r="R1622" s="1168">
        <v>-1455732.36</v>
      </c>
      <c r="S1622" s="1168">
        <v>-1455732.36</v>
      </c>
      <c r="T1622" s="1168">
        <v>-1455732.36</v>
      </c>
      <c r="U1622" s="567"/>
      <c r="V1622" s="567">
        <f t="shared" si="840"/>
        <v>-3022919.3254166669</v>
      </c>
      <c r="W1622" s="1084"/>
      <c r="X1622" s="1084"/>
      <c r="Y1622" s="591">
        <f t="shared" si="841"/>
        <v>0</v>
      </c>
      <c r="Z1622" s="899">
        <f t="shared" si="841"/>
        <v>-1455732.36</v>
      </c>
      <c r="AA1622" s="899">
        <f t="shared" si="841"/>
        <v>0</v>
      </c>
      <c r="AB1622" s="1080">
        <f t="shared" si="794"/>
        <v>0</v>
      </c>
      <c r="AC1622" s="1079">
        <f t="shared" si="795"/>
        <v>0</v>
      </c>
      <c r="AD1622" s="899">
        <f t="shared" si="825"/>
        <v>0</v>
      </c>
      <c r="AE1622" s="903">
        <f t="shared" si="813"/>
        <v>0</v>
      </c>
      <c r="AF1622" s="1080">
        <f t="shared" si="814"/>
        <v>0</v>
      </c>
      <c r="AG1622" s="1081">
        <f t="shared" si="836"/>
        <v>0</v>
      </c>
      <c r="AH1622" s="1079">
        <f t="shared" si="834"/>
        <v>0</v>
      </c>
      <c r="AI1622" s="901">
        <f t="shared" si="842"/>
        <v>0</v>
      </c>
      <c r="AJ1622" s="899">
        <f t="shared" si="842"/>
        <v>-3022919.3254166669</v>
      </c>
      <c r="AK1622" s="899">
        <f t="shared" si="842"/>
        <v>0</v>
      </c>
      <c r="AL1622" s="1080">
        <f t="shared" si="796"/>
        <v>0</v>
      </c>
      <c r="AM1622" s="1079">
        <f t="shared" si="797"/>
        <v>0</v>
      </c>
      <c r="AN1622" s="899">
        <f t="shared" si="804"/>
        <v>0</v>
      </c>
      <c r="AO1622" s="899">
        <f t="shared" si="805"/>
        <v>0</v>
      </c>
      <c r="AP1622" s="899">
        <f t="shared" si="808"/>
        <v>0</v>
      </c>
      <c r="AQ1622" s="1081">
        <f t="shared" ref="AQ1622:AQ1659" si="845">SUM(AN1622:AP1622)</f>
        <v>0</v>
      </c>
      <c r="AR1622" s="1079">
        <f t="shared" si="793"/>
        <v>0</v>
      </c>
      <c r="AS1622" s="153"/>
      <c r="AT1622" s="1082"/>
      <c r="AU1622" s="1126"/>
      <c r="AV1622" s="1083" t="str">
        <f t="shared" si="807"/>
        <v>CA</v>
      </c>
      <c r="AW1622" s="1083" t="str">
        <f t="shared" si="807"/>
        <v>CL</v>
      </c>
      <c r="AX1622" s="1083" t="str">
        <f t="shared" si="807"/>
        <v>AIC</v>
      </c>
      <c r="AY1622" s="1083" t="str">
        <f t="shared" si="810"/>
        <v>ERB</v>
      </c>
      <c r="AZ1622" s="1083" t="str">
        <f t="shared" si="810"/>
        <v>GRB</v>
      </c>
      <c r="BA1622" s="1083" t="str">
        <f t="shared" si="810"/>
        <v>Non-Op</v>
      </c>
      <c r="BC1622" s="623"/>
      <c r="BD1622" s="623"/>
      <c r="BF1622" s="623"/>
      <c r="BG1622" s="623"/>
      <c r="BH1622" s="623"/>
      <c r="BI1622" s="623"/>
      <c r="BJ1622" s="623"/>
      <c r="BK1622" s="623"/>
      <c r="BL1622" s="623"/>
      <c r="BN1622" s="634"/>
    </row>
    <row r="1623" spans="1:66" s="638" customFormat="1" ht="12" customHeight="1">
      <c r="A1623" s="643">
        <v>28300501</v>
      </c>
      <c r="B1623" s="644" t="s">
        <v>4761</v>
      </c>
      <c r="C1623" s="634" t="s">
        <v>2735</v>
      </c>
      <c r="D1623" s="635" t="s">
        <v>3097</v>
      </c>
      <c r="E1623" s="635"/>
      <c r="F1623" s="634"/>
      <c r="G1623" s="635"/>
      <c r="H1623" s="1168">
        <v>929385.7</v>
      </c>
      <c r="I1623" s="1168">
        <v>922977.8</v>
      </c>
      <c r="J1623" s="1168">
        <v>916569.9</v>
      </c>
      <c r="K1623" s="1168">
        <v>910161.98</v>
      </c>
      <c r="L1623" s="1168">
        <v>903754.08</v>
      </c>
      <c r="M1623" s="1168">
        <v>897346.18</v>
      </c>
      <c r="N1623" s="1168">
        <v>890938.26</v>
      </c>
      <c r="O1623" s="1168">
        <v>884530.36</v>
      </c>
      <c r="P1623" s="1168">
        <v>878122.46</v>
      </c>
      <c r="Q1623" s="1168">
        <v>443317.56</v>
      </c>
      <c r="R1623" s="1168">
        <v>436909.64</v>
      </c>
      <c r="S1623" s="1168">
        <v>430501.74</v>
      </c>
      <c r="T1623" s="1168">
        <v>424093.84</v>
      </c>
      <c r="U1623" s="567"/>
      <c r="V1623" s="567">
        <f t="shared" si="840"/>
        <v>765989.14416666655</v>
      </c>
      <c r="W1623" s="1084" t="s">
        <v>2240</v>
      </c>
      <c r="X1623" s="1084" t="s">
        <v>2208</v>
      </c>
      <c r="Y1623" s="591">
        <f t="shared" si="841"/>
        <v>0</v>
      </c>
      <c r="Z1623" s="899">
        <f t="shared" si="841"/>
        <v>0</v>
      </c>
      <c r="AA1623" s="899">
        <f t="shared" si="841"/>
        <v>0</v>
      </c>
      <c r="AB1623" s="1080">
        <f t="shared" si="794"/>
        <v>424093.84</v>
      </c>
      <c r="AC1623" s="1079">
        <f t="shared" si="795"/>
        <v>0</v>
      </c>
      <c r="AD1623" s="899">
        <f t="shared" si="825"/>
        <v>280962.16899999999</v>
      </c>
      <c r="AE1623" s="903">
        <f t="shared" si="813"/>
        <v>143131.67100000003</v>
      </c>
      <c r="AF1623" s="1080">
        <f t="shared" si="814"/>
        <v>0</v>
      </c>
      <c r="AG1623" s="1081">
        <f t="shared" si="836"/>
        <v>424093.84</v>
      </c>
      <c r="AH1623" s="1079">
        <f t="shared" si="834"/>
        <v>0</v>
      </c>
      <c r="AI1623" s="901">
        <f t="shared" si="842"/>
        <v>0</v>
      </c>
      <c r="AJ1623" s="899">
        <f t="shared" si="842"/>
        <v>0</v>
      </c>
      <c r="AK1623" s="899">
        <f t="shared" si="842"/>
        <v>0</v>
      </c>
      <c r="AL1623" s="1080">
        <f t="shared" si="796"/>
        <v>765989.14416666655</v>
      </c>
      <c r="AM1623" s="1079">
        <f t="shared" si="797"/>
        <v>0</v>
      </c>
      <c r="AN1623" s="899">
        <f t="shared" si="804"/>
        <v>507467.80801041657</v>
      </c>
      <c r="AO1623" s="899">
        <f t="shared" si="805"/>
        <v>258521.33615624998</v>
      </c>
      <c r="AP1623" s="899">
        <f t="shared" si="808"/>
        <v>0</v>
      </c>
      <c r="AQ1623" s="1081">
        <f t="shared" si="845"/>
        <v>765989.14416666655</v>
      </c>
      <c r="AR1623" s="1079">
        <f t="shared" si="793"/>
        <v>0</v>
      </c>
      <c r="AS1623" s="153"/>
      <c r="AT1623" s="1082" t="s">
        <v>2780</v>
      </c>
      <c r="AU1623" s="1126"/>
      <c r="AV1623" s="1083" t="str">
        <f t="shared" si="807"/>
        <v>CA</v>
      </c>
      <c r="AW1623" s="1083" t="str">
        <f t="shared" si="807"/>
        <v>CL</v>
      </c>
      <c r="AX1623" s="1083" t="str">
        <f t="shared" si="807"/>
        <v>AIC</v>
      </c>
      <c r="AY1623" s="1083" t="str">
        <f t="shared" si="810"/>
        <v>ERB</v>
      </c>
      <c r="AZ1623" s="1083" t="str">
        <f t="shared" si="810"/>
        <v>GRB</v>
      </c>
      <c r="BA1623" s="1083" t="str">
        <f t="shared" si="810"/>
        <v>Non-Op</v>
      </c>
      <c r="BC1623" s="623"/>
      <c r="BD1623" s="623"/>
      <c r="BF1623" s="623"/>
      <c r="BG1623" s="623"/>
      <c r="BH1623" s="623"/>
      <c r="BI1623" s="623"/>
      <c r="BJ1623" s="623"/>
      <c r="BK1623" s="623"/>
      <c r="BL1623" s="623"/>
      <c r="BN1623" s="634"/>
    </row>
    <row r="1624" spans="1:66" s="638" customFormat="1" ht="12" customHeight="1">
      <c r="A1624" s="643">
        <v>28300503</v>
      </c>
      <c r="B1624" s="644" t="s">
        <v>4762</v>
      </c>
      <c r="C1624" s="634" t="s">
        <v>2736</v>
      </c>
      <c r="D1624" s="635" t="s">
        <v>1381</v>
      </c>
      <c r="E1624" s="635"/>
      <c r="F1624" s="634"/>
      <c r="G1624" s="635"/>
      <c r="H1624" s="1171">
        <v>-4303209.93</v>
      </c>
      <c r="I1624" s="1171">
        <v>-4290772.8899999997</v>
      </c>
      <c r="J1624" s="1171">
        <v>-4278335.8499999996</v>
      </c>
      <c r="K1624" s="1171">
        <v>-4265898.8099999996</v>
      </c>
      <c r="L1624" s="1171">
        <v>-4253461.7699999996</v>
      </c>
      <c r="M1624" s="1171">
        <v>-4241024.7300000004</v>
      </c>
      <c r="N1624" s="1171">
        <v>-4228587.6900000004</v>
      </c>
      <c r="O1624" s="1171">
        <v>-4216150.6500000004</v>
      </c>
      <c r="P1624" s="1171">
        <v>-4203713.6100000003</v>
      </c>
      <c r="Q1624" s="1171">
        <v>-2350596.5699999998</v>
      </c>
      <c r="R1624" s="1171">
        <v>-2338159.5299999998</v>
      </c>
      <c r="S1624" s="1171">
        <v>-2325722.4900000002</v>
      </c>
      <c r="T1624" s="1171">
        <v>-2313285.4500000002</v>
      </c>
      <c r="U1624" s="567"/>
      <c r="V1624" s="567">
        <f t="shared" si="840"/>
        <v>-3691722.69</v>
      </c>
      <c r="W1624" s="1096"/>
      <c r="X1624" s="1096"/>
      <c r="Y1624" s="591">
        <f t="shared" si="841"/>
        <v>0</v>
      </c>
      <c r="Z1624" s="899">
        <f t="shared" si="841"/>
        <v>0</v>
      </c>
      <c r="AA1624" s="899">
        <f t="shared" si="841"/>
        <v>-2313285.4500000002</v>
      </c>
      <c r="AB1624" s="1080">
        <f t="shared" si="794"/>
        <v>0</v>
      </c>
      <c r="AC1624" s="1079">
        <f t="shared" si="795"/>
        <v>0</v>
      </c>
      <c r="AD1624" s="899">
        <f t="shared" si="825"/>
        <v>0</v>
      </c>
      <c r="AE1624" s="903">
        <f t="shared" si="813"/>
        <v>0</v>
      </c>
      <c r="AF1624" s="1080">
        <f t="shared" si="814"/>
        <v>0</v>
      </c>
      <c r="AG1624" s="1081">
        <f t="shared" si="836"/>
        <v>0</v>
      </c>
      <c r="AH1624" s="1079">
        <f t="shared" si="834"/>
        <v>0</v>
      </c>
      <c r="AI1624" s="901">
        <f t="shared" si="842"/>
        <v>0</v>
      </c>
      <c r="AJ1624" s="899">
        <f t="shared" si="842"/>
        <v>0</v>
      </c>
      <c r="AK1624" s="899">
        <f t="shared" si="842"/>
        <v>-3691722.69</v>
      </c>
      <c r="AL1624" s="1080">
        <f t="shared" si="796"/>
        <v>0</v>
      </c>
      <c r="AM1624" s="1079">
        <f t="shared" si="797"/>
        <v>0</v>
      </c>
      <c r="AN1624" s="899">
        <f t="shared" ref="AN1624:AN1675" si="846">IF($D1624=AN$5,$V1624,IF($D1624=AN$4, $V1624*$AK$1,0))</f>
        <v>0</v>
      </c>
      <c r="AO1624" s="899">
        <f t="shared" ref="AO1624:AO1675" si="847">IF($D1624=AO$5,$V1624,IF($D1624=AO$4, $V1624*$AK$2,0))</f>
        <v>0</v>
      </c>
      <c r="AP1624" s="899">
        <f t="shared" si="808"/>
        <v>0</v>
      </c>
      <c r="AQ1624" s="1081">
        <f t="shared" si="845"/>
        <v>0</v>
      </c>
      <c r="AR1624" s="1079">
        <f t="shared" si="793"/>
        <v>0</v>
      </c>
      <c r="AS1624" s="153"/>
      <c r="AT1624" s="1082"/>
      <c r="AU1624" s="1126"/>
      <c r="AV1624" s="1083" t="str">
        <f t="shared" si="807"/>
        <v>CA</v>
      </c>
      <c r="AW1624" s="1083" t="str">
        <f t="shared" si="807"/>
        <v>CL</v>
      </c>
      <c r="AX1624" s="1083" t="str">
        <f t="shared" si="807"/>
        <v>AIC</v>
      </c>
      <c r="AY1624" s="1083" t="str">
        <f t="shared" si="810"/>
        <v>ERB</v>
      </c>
      <c r="AZ1624" s="1083" t="str">
        <f t="shared" si="810"/>
        <v>GRB</v>
      </c>
      <c r="BA1624" s="1083" t="str">
        <f t="shared" si="810"/>
        <v>Non-Op</v>
      </c>
      <c r="BC1624" s="623"/>
      <c r="BD1624" s="623"/>
      <c r="BF1624" s="623"/>
      <c r="BG1624" s="623"/>
      <c r="BH1624" s="623"/>
      <c r="BI1624" s="623"/>
      <c r="BJ1624" s="623"/>
      <c r="BK1624" s="623"/>
      <c r="BL1624" s="623"/>
      <c r="BN1624" s="634"/>
    </row>
    <row r="1625" spans="1:66" s="638" customFormat="1" ht="12" customHeight="1">
      <c r="A1625" s="643">
        <v>28300511</v>
      </c>
      <c r="B1625" s="644" t="s">
        <v>4763</v>
      </c>
      <c r="C1625" s="634" t="s">
        <v>2737</v>
      </c>
      <c r="D1625" s="635" t="s">
        <v>1384</v>
      </c>
      <c r="E1625" s="635"/>
      <c r="F1625" s="634"/>
      <c r="G1625" s="635"/>
      <c r="H1625" s="1168">
        <v>-8287285.6500000004</v>
      </c>
      <c r="I1625" s="1168">
        <v>-8287285.6500000004</v>
      </c>
      <c r="J1625" s="1168">
        <v>-8287285.6500000004</v>
      </c>
      <c r="K1625" s="1168">
        <v>-9136729.9800000004</v>
      </c>
      <c r="L1625" s="1168">
        <v>-10002678</v>
      </c>
      <c r="M1625" s="1168">
        <v>-11141755.800000001</v>
      </c>
      <c r="N1625" s="1168">
        <v>-12374840.1</v>
      </c>
      <c r="O1625" s="1168">
        <v>-12437607.630000001</v>
      </c>
      <c r="P1625" s="1168">
        <v>-12457280.43</v>
      </c>
      <c r="Q1625" s="1168">
        <v>-12876363.15</v>
      </c>
      <c r="R1625" s="1168">
        <v>-13568746.17</v>
      </c>
      <c r="S1625" s="1168">
        <v>-14850272.640000001</v>
      </c>
      <c r="T1625" s="1168">
        <v>-16468978.42</v>
      </c>
      <c r="U1625" s="567"/>
      <c r="V1625" s="567">
        <f t="shared" si="840"/>
        <v>-11483248.102916667</v>
      </c>
      <c r="W1625" s="1096"/>
      <c r="X1625" s="1097"/>
      <c r="Y1625" s="591">
        <f t="shared" si="841"/>
        <v>0</v>
      </c>
      <c r="Z1625" s="899">
        <f t="shared" si="841"/>
        <v>0</v>
      </c>
      <c r="AA1625" s="899">
        <f t="shared" si="841"/>
        <v>0</v>
      </c>
      <c r="AB1625" s="1080">
        <f t="shared" si="794"/>
        <v>-16468978.42</v>
      </c>
      <c r="AC1625" s="1079">
        <f t="shared" si="795"/>
        <v>0</v>
      </c>
      <c r="AD1625" s="899">
        <f t="shared" si="825"/>
        <v>0</v>
      </c>
      <c r="AE1625" s="903">
        <f t="shared" si="813"/>
        <v>0</v>
      </c>
      <c r="AF1625" s="1080">
        <f t="shared" si="814"/>
        <v>-16468978.42</v>
      </c>
      <c r="AG1625" s="1081">
        <f t="shared" si="836"/>
        <v>-16468978.42</v>
      </c>
      <c r="AH1625" s="1079">
        <f t="shared" si="834"/>
        <v>0</v>
      </c>
      <c r="AI1625" s="901">
        <f t="shared" si="842"/>
        <v>0</v>
      </c>
      <c r="AJ1625" s="899">
        <f t="shared" si="842"/>
        <v>0</v>
      </c>
      <c r="AK1625" s="899">
        <f t="shared" si="842"/>
        <v>0</v>
      </c>
      <c r="AL1625" s="1080">
        <f t="shared" si="796"/>
        <v>-11483248.102916667</v>
      </c>
      <c r="AM1625" s="1079">
        <f t="shared" si="797"/>
        <v>0</v>
      </c>
      <c r="AN1625" s="899">
        <f t="shared" si="846"/>
        <v>0</v>
      </c>
      <c r="AO1625" s="899">
        <f t="shared" si="847"/>
        <v>0</v>
      </c>
      <c r="AP1625" s="899">
        <f t="shared" si="808"/>
        <v>-11483248.102916667</v>
      </c>
      <c r="AQ1625" s="1081">
        <f t="shared" si="845"/>
        <v>-11483248.102916667</v>
      </c>
      <c r="AR1625" s="1079">
        <f t="shared" si="793"/>
        <v>0</v>
      </c>
      <c r="AS1625" s="153"/>
      <c r="AT1625" s="1082"/>
      <c r="AU1625" s="1126"/>
      <c r="AV1625" s="1083" t="str">
        <f t="shared" si="807"/>
        <v>CA</v>
      </c>
      <c r="AW1625" s="1083" t="str">
        <f t="shared" si="807"/>
        <v>CL</v>
      </c>
      <c r="AX1625" s="1083" t="str">
        <f t="shared" si="807"/>
        <v>AIC</v>
      </c>
      <c r="AY1625" s="1083" t="str">
        <f t="shared" si="810"/>
        <v>ERB</v>
      </c>
      <c r="AZ1625" s="1083" t="str">
        <f t="shared" si="810"/>
        <v>GRB</v>
      </c>
      <c r="BA1625" s="1083" t="str">
        <f t="shared" si="810"/>
        <v>Non-Op</v>
      </c>
      <c r="BC1625" s="623"/>
      <c r="BD1625" s="623"/>
      <c r="BF1625" s="623"/>
      <c r="BG1625" s="623"/>
      <c r="BH1625" s="623"/>
      <c r="BI1625" s="623"/>
      <c r="BJ1625" s="623"/>
      <c r="BK1625" s="623"/>
      <c r="BL1625" s="623"/>
      <c r="BN1625" s="634"/>
    </row>
    <row r="1626" spans="1:66" s="638" customFormat="1" ht="12" customHeight="1">
      <c r="A1626" s="651" t="s">
        <v>2738</v>
      </c>
      <c r="B1626" s="660" t="s">
        <v>2738</v>
      </c>
      <c r="C1626" s="956" t="s">
        <v>2739</v>
      </c>
      <c r="D1626" s="640" t="s">
        <v>3099</v>
      </c>
      <c r="E1626" s="640"/>
      <c r="F1626" s="641">
        <v>43237</v>
      </c>
      <c r="G1626" s="640"/>
      <c r="H1626" s="1168">
        <v>-104935.03999999999</v>
      </c>
      <c r="I1626" s="1168">
        <v>-101316.59</v>
      </c>
      <c r="J1626" s="1168">
        <v>-97698.14</v>
      </c>
      <c r="K1626" s="1168">
        <v>-94079.69</v>
      </c>
      <c r="L1626" s="1168">
        <v>-90461.24</v>
      </c>
      <c r="M1626" s="1168">
        <v>-86842.79</v>
      </c>
      <c r="N1626" s="1168">
        <v>-83224.350000000006</v>
      </c>
      <c r="O1626" s="1168">
        <v>-79605.899999999994</v>
      </c>
      <c r="P1626" s="1168">
        <v>-75987.45</v>
      </c>
      <c r="Q1626" s="1168">
        <v>-72369</v>
      </c>
      <c r="R1626" s="1168">
        <v>-68750.55</v>
      </c>
      <c r="S1626" s="1168">
        <v>-65132.1</v>
      </c>
      <c r="T1626" s="1168">
        <v>-61513.65</v>
      </c>
      <c r="U1626" s="606"/>
      <c r="V1626" s="569">
        <f t="shared" si="840"/>
        <v>-83224.345416666663</v>
      </c>
      <c r="W1626" s="1090"/>
      <c r="X1626" s="1090"/>
      <c r="Y1626" s="591">
        <f t="shared" si="841"/>
        <v>0</v>
      </c>
      <c r="Z1626" s="899">
        <f t="shared" si="841"/>
        <v>-61513.65</v>
      </c>
      <c r="AA1626" s="899">
        <f t="shared" si="841"/>
        <v>0</v>
      </c>
      <c r="AB1626" s="1080">
        <f t="shared" si="794"/>
        <v>0</v>
      </c>
      <c r="AC1626" s="1079">
        <f t="shared" si="795"/>
        <v>0</v>
      </c>
      <c r="AD1626" s="899">
        <f t="shared" si="825"/>
        <v>0</v>
      </c>
      <c r="AE1626" s="903">
        <f t="shared" si="813"/>
        <v>0</v>
      </c>
      <c r="AF1626" s="1080">
        <f t="shared" si="814"/>
        <v>0</v>
      </c>
      <c r="AG1626" s="1081">
        <f t="shared" si="836"/>
        <v>0</v>
      </c>
      <c r="AH1626" s="1079">
        <f t="shared" si="834"/>
        <v>0</v>
      </c>
      <c r="AI1626" s="901">
        <f t="shared" si="842"/>
        <v>0</v>
      </c>
      <c r="AJ1626" s="899">
        <f t="shared" si="842"/>
        <v>-83224.345416666663</v>
      </c>
      <c r="AK1626" s="899">
        <f t="shared" si="842"/>
        <v>0</v>
      </c>
      <c r="AL1626" s="1080">
        <f t="shared" si="796"/>
        <v>0</v>
      </c>
      <c r="AM1626" s="1079">
        <f t="shared" si="797"/>
        <v>0</v>
      </c>
      <c r="AN1626" s="899">
        <f t="shared" si="846"/>
        <v>0</v>
      </c>
      <c r="AO1626" s="899">
        <f t="shared" si="847"/>
        <v>0</v>
      </c>
      <c r="AP1626" s="899">
        <f t="shared" si="808"/>
        <v>0</v>
      </c>
      <c r="AQ1626" s="1081">
        <f t="shared" ref="AQ1626" si="848">SUM(AN1626:AP1626)</f>
        <v>0</v>
      </c>
      <c r="AR1626" s="1079">
        <f t="shared" si="793"/>
        <v>0</v>
      </c>
      <c r="AS1626" s="153"/>
      <c r="AT1626" s="1082"/>
      <c r="AU1626" s="1126"/>
      <c r="AV1626" s="1083" t="str">
        <f t="shared" si="807"/>
        <v>CA</v>
      </c>
      <c r="AW1626" s="1083" t="str">
        <f t="shared" si="807"/>
        <v>CL</v>
      </c>
      <c r="AX1626" s="1083" t="str">
        <f t="shared" si="807"/>
        <v>AIC</v>
      </c>
      <c r="AY1626" s="1083" t="str">
        <f t="shared" si="810"/>
        <v>ERB</v>
      </c>
      <c r="AZ1626" s="1083" t="str">
        <f t="shared" si="810"/>
        <v>GRB</v>
      </c>
      <c r="BA1626" s="1083" t="str">
        <f t="shared" si="810"/>
        <v>Non-Op</v>
      </c>
      <c r="BC1626" s="623"/>
      <c r="BD1626" s="623"/>
      <c r="BF1626" s="623"/>
      <c r="BG1626" s="623"/>
      <c r="BH1626" s="623"/>
      <c r="BI1626" s="623"/>
      <c r="BJ1626" s="623"/>
      <c r="BK1626" s="623"/>
      <c r="BL1626" s="623"/>
      <c r="BN1626" s="634"/>
    </row>
    <row r="1627" spans="1:66" s="638" customFormat="1" ht="12" customHeight="1">
      <c r="A1627" s="651">
        <v>28300561</v>
      </c>
      <c r="B1627" s="660" t="s">
        <v>4764</v>
      </c>
      <c r="C1627" s="639" t="s">
        <v>2740</v>
      </c>
      <c r="D1627" s="640" t="s">
        <v>1382</v>
      </c>
      <c r="E1627" s="640"/>
      <c r="F1627" s="997"/>
      <c r="G1627" s="640"/>
      <c r="H1627" s="1168">
        <v>-11664454.539999999</v>
      </c>
      <c r="I1627" s="1168">
        <v>-11618288.390000001</v>
      </c>
      <c r="J1627" s="1168">
        <v>-11572122.24</v>
      </c>
      <c r="K1627" s="1168">
        <v>-11525956.1</v>
      </c>
      <c r="L1627" s="1168">
        <v>-11479789.949999999</v>
      </c>
      <c r="M1627" s="1168">
        <v>-11433623.800000001</v>
      </c>
      <c r="N1627" s="1168">
        <v>-11387457.65</v>
      </c>
      <c r="O1627" s="1168">
        <v>-11341291.5</v>
      </c>
      <c r="P1627" s="1168">
        <v>-11295125.359999999</v>
      </c>
      <c r="Q1627" s="1168">
        <v>-6139982.21</v>
      </c>
      <c r="R1627" s="1168">
        <v>-6093816.0599999996</v>
      </c>
      <c r="S1627" s="1168">
        <v>-6047649.9100000001</v>
      </c>
      <c r="T1627" s="1168">
        <v>-6001483.7599999998</v>
      </c>
      <c r="U1627" s="606"/>
      <c r="V1627" s="567">
        <f t="shared" si="840"/>
        <v>-9897339.3599999994</v>
      </c>
      <c r="W1627" s="1084" t="s">
        <v>2741</v>
      </c>
      <c r="X1627" s="1084"/>
      <c r="Y1627" s="591">
        <f t="shared" si="841"/>
        <v>0</v>
      </c>
      <c r="Z1627" s="899">
        <f t="shared" si="841"/>
        <v>0</v>
      </c>
      <c r="AA1627" s="899">
        <f t="shared" si="841"/>
        <v>0</v>
      </c>
      <c r="AB1627" s="1080">
        <f t="shared" si="794"/>
        <v>-6001483.7599999998</v>
      </c>
      <c r="AC1627" s="1079">
        <f t="shared" si="795"/>
        <v>0</v>
      </c>
      <c r="AD1627" s="899">
        <f t="shared" si="825"/>
        <v>-6001483.7599999998</v>
      </c>
      <c r="AE1627" s="903">
        <f t="shared" si="813"/>
        <v>0</v>
      </c>
      <c r="AF1627" s="1080">
        <f t="shared" si="814"/>
        <v>0</v>
      </c>
      <c r="AG1627" s="1081">
        <f t="shared" si="836"/>
        <v>-6001483.7599999998</v>
      </c>
      <c r="AH1627" s="1079">
        <f t="shared" si="834"/>
        <v>0</v>
      </c>
      <c r="AI1627" s="901">
        <f t="shared" si="842"/>
        <v>0</v>
      </c>
      <c r="AJ1627" s="899">
        <f t="shared" si="842"/>
        <v>0</v>
      </c>
      <c r="AK1627" s="899">
        <f t="shared" si="842"/>
        <v>0</v>
      </c>
      <c r="AL1627" s="1080">
        <f t="shared" si="796"/>
        <v>-9897339.3599999994</v>
      </c>
      <c r="AM1627" s="1079">
        <f t="shared" si="797"/>
        <v>0</v>
      </c>
      <c r="AN1627" s="899">
        <f t="shared" si="846"/>
        <v>-9897339.3599999994</v>
      </c>
      <c r="AO1627" s="899">
        <f t="shared" si="847"/>
        <v>0</v>
      </c>
      <c r="AP1627" s="899">
        <f t="shared" si="808"/>
        <v>0</v>
      </c>
      <c r="AQ1627" s="1081">
        <f t="shared" si="845"/>
        <v>-9897339.3599999994</v>
      </c>
      <c r="AR1627" s="1079">
        <f t="shared" si="793"/>
        <v>0</v>
      </c>
      <c r="AS1627" s="153"/>
      <c r="AT1627" s="1082"/>
      <c r="AU1627" s="1126"/>
      <c r="AV1627" s="1083" t="str">
        <f t="shared" si="807"/>
        <v>CA</v>
      </c>
      <c r="AW1627" s="1083" t="str">
        <f t="shared" si="807"/>
        <v>CL</v>
      </c>
      <c r="AX1627" s="1083" t="str">
        <f t="shared" si="807"/>
        <v>AIC</v>
      </c>
      <c r="AY1627" s="1083" t="str">
        <f t="shared" si="810"/>
        <v>ERB</v>
      </c>
      <c r="AZ1627" s="1083" t="str">
        <f t="shared" si="810"/>
        <v>GRB</v>
      </c>
      <c r="BA1627" s="1083" t="str">
        <f t="shared" si="810"/>
        <v>Non-Op</v>
      </c>
      <c r="BC1627" s="623"/>
      <c r="BD1627" s="623"/>
      <c r="BF1627" s="623"/>
      <c r="BG1627" s="623"/>
      <c r="BH1627" s="623"/>
      <c r="BI1627" s="623"/>
      <c r="BJ1627" s="623"/>
      <c r="BK1627" s="623"/>
      <c r="BL1627" s="623"/>
      <c r="BN1627" s="634"/>
    </row>
    <row r="1628" spans="1:66" s="638" customFormat="1" ht="12" customHeight="1">
      <c r="A1628" s="651">
        <v>28300581</v>
      </c>
      <c r="B1628" s="660" t="s">
        <v>4765</v>
      </c>
      <c r="C1628" s="639" t="s">
        <v>2742</v>
      </c>
      <c r="D1628" s="640" t="s">
        <v>3099</v>
      </c>
      <c r="E1628" s="640"/>
      <c r="F1628" s="997"/>
      <c r="G1628" s="640"/>
      <c r="H1628" s="1168">
        <v>-7178632.3300000001</v>
      </c>
      <c r="I1628" s="1168">
        <v>-6717399.46</v>
      </c>
      <c r="J1628" s="1168">
        <v>-6242050.6699999999</v>
      </c>
      <c r="K1628" s="1168">
        <v>-6056340.5099999998</v>
      </c>
      <c r="L1628" s="1168">
        <v>-5804630.1200000001</v>
      </c>
      <c r="M1628" s="1168">
        <v>-5506686.2800000003</v>
      </c>
      <c r="N1628" s="1168">
        <v>-5368517.4800000004</v>
      </c>
      <c r="O1628" s="1168">
        <v>-5159123.18</v>
      </c>
      <c r="P1628" s="1168">
        <v>-4647818.12</v>
      </c>
      <c r="Q1628" s="1168">
        <v>-403488.96</v>
      </c>
      <c r="R1628" s="1168">
        <v>-49648.7</v>
      </c>
      <c r="S1628" s="1168">
        <v>610978.38</v>
      </c>
      <c r="T1628" s="1168">
        <v>-18312.75</v>
      </c>
      <c r="U1628" s="606"/>
      <c r="V1628" s="567">
        <f t="shared" si="840"/>
        <v>-4078599.8033333332</v>
      </c>
      <c r="W1628" s="1084"/>
      <c r="X1628" s="1084"/>
      <c r="Y1628" s="591">
        <f t="shared" si="841"/>
        <v>0</v>
      </c>
      <c r="Z1628" s="899">
        <f t="shared" si="841"/>
        <v>-18312.75</v>
      </c>
      <c r="AA1628" s="899">
        <f t="shared" si="841"/>
        <v>0</v>
      </c>
      <c r="AB1628" s="1080">
        <f t="shared" si="794"/>
        <v>0</v>
      </c>
      <c r="AC1628" s="1079">
        <f t="shared" si="795"/>
        <v>0</v>
      </c>
      <c r="AD1628" s="899">
        <f t="shared" si="825"/>
        <v>0</v>
      </c>
      <c r="AE1628" s="903">
        <f t="shared" si="813"/>
        <v>0</v>
      </c>
      <c r="AF1628" s="1080">
        <f t="shared" si="814"/>
        <v>0</v>
      </c>
      <c r="AG1628" s="1081">
        <f t="shared" si="836"/>
        <v>0</v>
      </c>
      <c r="AH1628" s="1079">
        <f t="shared" si="834"/>
        <v>0</v>
      </c>
      <c r="AI1628" s="901">
        <f t="shared" si="842"/>
        <v>0</v>
      </c>
      <c r="AJ1628" s="899">
        <f t="shared" si="842"/>
        <v>-4078599.8033333332</v>
      </c>
      <c r="AK1628" s="899">
        <f t="shared" si="842"/>
        <v>0</v>
      </c>
      <c r="AL1628" s="1080">
        <f t="shared" si="796"/>
        <v>0</v>
      </c>
      <c r="AM1628" s="1079">
        <f t="shared" si="797"/>
        <v>0</v>
      </c>
      <c r="AN1628" s="899">
        <f t="shared" si="846"/>
        <v>0</v>
      </c>
      <c r="AO1628" s="899">
        <f t="shared" si="847"/>
        <v>0</v>
      </c>
      <c r="AP1628" s="899">
        <f t="shared" si="808"/>
        <v>0</v>
      </c>
      <c r="AQ1628" s="1081">
        <f t="shared" si="845"/>
        <v>0</v>
      </c>
      <c r="AR1628" s="1079">
        <f t="shared" si="793"/>
        <v>0</v>
      </c>
      <c r="AS1628" s="153"/>
      <c r="AT1628" s="1082"/>
      <c r="AU1628" s="1126"/>
      <c r="AV1628" s="1083" t="str">
        <f t="shared" si="807"/>
        <v>CA</v>
      </c>
      <c r="AW1628" s="1083" t="str">
        <f t="shared" si="807"/>
        <v>CL</v>
      </c>
      <c r="AX1628" s="1083" t="str">
        <f t="shared" si="807"/>
        <v>AIC</v>
      </c>
      <c r="AY1628" s="1083" t="str">
        <f t="shared" si="810"/>
        <v>ERB</v>
      </c>
      <c r="AZ1628" s="1083" t="str">
        <f t="shared" si="810"/>
        <v>GRB</v>
      </c>
      <c r="BA1628" s="1083" t="str">
        <f t="shared" si="810"/>
        <v>Non-Op</v>
      </c>
      <c r="BC1628" s="623"/>
      <c r="BD1628" s="623"/>
      <c r="BF1628" s="623"/>
      <c r="BG1628" s="623"/>
      <c r="BH1628" s="623"/>
      <c r="BI1628" s="623"/>
      <c r="BJ1628" s="623"/>
      <c r="BK1628" s="623"/>
      <c r="BL1628" s="623"/>
      <c r="BN1628" s="634"/>
    </row>
    <row r="1629" spans="1:66" s="638" customFormat="1" ht="12" customHeight="1">
      <c r="A1629" s="651">
        <v>28300651</v>
      </c>
      <c r="B1629" s="660" t="s">
        <v>4766</v>
      </c>
      <c r="C1629" s="639" t="s">
        <v>2743</v>
      </c>
      <c r="D1629" s="640" t="s">
        <v>1382</v>
      </c>
      <c r="E1629" s="640"/>
      <c r="F1629" s="997"/>
      <c r="G1629" s="640"/>
      <c r="H1629" s="1168">
        <v>-4073994.42</v>
      </c>
      <c r="I1629" s="1168">
        <v>-3959305.71</v>
      </c>
      <c r="J1629" s="1168">
        <v>-3844617</v>
      </c>
      <c r="K1629" s="1168">
        <v>-3729928.29</v>
      </c>
      <c r="L1629" s="1168">
        <v>-3615239.58</v>
      </c>
      <c r="M1629" s="1168">
        <v>-3500550.87</v>
      </c>
      <c r="N1629" s="1168">
        <v>-3385862.17</v>
      </c>
      <c r="O1629" s="1168">
        <v>-3271173.46</v>
      </c>
      <c r="P1629" s="1168">
        <v>-3156484.75</v>
      </c>
      <c r="Q1629" s="1168">
        <v>-311573.03999999998</v>
      </c>
      <c r="R1629" s="1168">
        <v>-196884.33</v>
      </c>
      <c r="S1629" s="1168">
        <v>-82195.62</v>
      </c>
      <c r="T1629" s="1168">
        <v>-793.65</v>
      </c>
      <c r="U1629" s="606"/>
      <c r="V1629" s="567">
        <f t="shared" si="840"/>
        <v>-2590934.0712499996</v>
      </c>
      <c r="W1629" s="1084" t="s">
        <v>2744</v>
      </c>
      <c r="X1629" s="1084"/>
      <c r="Y1629" s="591">
        <f t="shared" si="841"/>
        <v>0</v>
      </c>
      <c r="Z1629" s="899">
        <f t="shared" si="841"/>
        <v>0</v>
      </c>
      <c r="AA1629" s="899">
        <f t="shared" si="841"/>
        <v>0</v>
      </c>
      <c r="AB1629" s="1080">
        <f t="shared" si="794"/>
        <v>-793.65</v>
      </c>
      <c r="AC1629" s="1079">
        <f t="shared" si="795"/>
        <v>0</v>
      </c>
      <c r="AD1629" s="899">
        <f t="shared" si="825"/>
        <v>-793.65</v>
      </c>
      <c r="AE1629" s="903">
        <f t="shared" si="813"/>
        <v>0</v>
      </c>
      <c r="AF1629" s="1080">
        <f t="shared" si="814"/>
        <v>0</v>
      </c>
      <c r="AG1629" s="1081">
        <f t="shared" si="836"/>
        <v>-793.65</v>
      </c>
      <c r="AH1629" s="1079">
        <f t="shared" si="834"/>
        <v>0</v>
      </c>
      <c r="AI1629" s="901">
        <f t="shared" si="842"/>
        <v>0</v>
      </c>
      <c r="AJ1629" s="899">
        <f t="shared" si="842"/>
        <v>0</v>
      </c>
      <c r="AK1629" s="899">
        <f t="shared" si="842"/>
        <v>0</v>
      </c>
      <c r="AL1629" s="1080">
        <f t="shared" si="796"/>
        <v>-2590934.0712499996</v>
      </c>
      <c r="AM1629" s="1079">
        <f t="shared" si="797"/>
        <v>0</v>
      </c>
      <c r="AN1629" s="899">
        <f t="shared" si="846"/>
        <v>-2590934.0712499996</v>
      </c>
      <c r="AO1629" s="899">
        <f t="shared" si="847"/>
        <v>0</v>
      </c>
      <c r="AP1629" s="899">
        <f t="shared" si="808"/>
        <v>0</v>
      </c>
      <c r="AQ1629" s="1081">
        <f t="shared" si="845"/>
        <v>-2590934.0712499996</v>
      </c>
      <c r="AR1629" s="1079">
        <f t="shared" si="793"/>
        <v>0</v>
      </c>
      <c r="AS1629" s="153"/>
      <c r="AT1629" s="1082"/>
      <c r="AU1629" s="1126"/>
      <c r="AV1629" s="1083" t="str">
        <f t="shared" si="807"/>
        <v>CA</v>
      </c>
      <c r="AW1629" s="1083" t="str">
        <f t="shared" si="807"/>
        <v>CL</v>
      </c>
      <c r="AX1629" s="1083" t="str">
        <f t="shared" si="807"/>
        <v>AIC</v>
      </c>
      <c r="AY1629" s="1083" t="str">
        <f t="shared" si="810"/>
        <v>ERB</v>
      </c>
      <c r="AZ1629" s="1083" t="str">
        <f t="shared" si="810"/>
        <v>GRB</v>
      </c>
      <c r="BA1629" s="1083" t="str">
        <f t="shared" si="810"/>
        <v>Non-Op</v>
      </c>
      <c r="BC1629" s="623"/>
      <c r="BD1629" s="623"/>
      <c r="BF1629" s="623"/>
      <c r="BG1629" s="623"/>
      <c r="BH1629" s="623"/>
      <c r="BI1629" s="623"/>
      <c r="BJ1629" s="623"/>
      <c r="BK1629" s="623"/>
      <c r="BL1629" s="623"/>
      <c r="BN1629" s="634"/>
    </row>
    <row r="1630" spans="1:66" s="638" customFormat="1" ht="12" customHeight="1">
      <c r="A1630" s="651">
        <v>28300661</v>
      </c>
      <c r="B1630" s="660" t="s">
        <v>4767</v>
      </c>
      <c r="C1630" s="639" t="s">
        <v>2745</v>
      </c>
      <c r="D1630" s="640" t="s">
        <v>1382</v>
      </c>
      <c r="E1630" s="640"/>
      <c r="F1630" s="997"/>
      <c r="G1630" s="640"/>
      <c r="H1630" s="1168">
        <v>-6050913.6100000003</v>
      </c>
      <c r="I1630" s="1168">
        <v>-6000425.2000000002</v>
      </c>
      <c r="J1630" s="1168">
        <v>-5949936.79</v>
      </c>
      <c r="K1630" s="1168">
        <v>-5899448.3799999999</v>
      </c>
      <c r="L1630" s="1168">
        <v>-5848959.9699999997</v>
      </c>
      <c r="M1630" s="1168">
        <v>-5798471.5599999996</v>
      </c>
      <c r="N1630" s="1168">
        <v>-5747983.1500000004</v>
      </c>
      <c r="O1630" s="1168">
        <v>-5697494.7400000002</v>
      </c>
      <c r="P1630" s="1168">
        <v>-5647006.3300000001</v>
      </c>
      <c r="Q1630" s="1168">
        <v>-2691463.92</v>
      </c>
      <c r="R1630" s="1168">
        <v>-2640975.5099999998</v>
      </c>
      <c r="S1630" s="1168">
        <v>-2590487.1</v>
      </c>
      <c r="T1630" s="1168">
        <v>-2539998.69</v>
      </c>
      <c r="U1630" s="606"/>
      <c r="V1630" s="567">
        <f t="shared" si="840"/>
        <v>-4900675.7333333334</v>
      </c>
      <c r="W1630" s="1084" t="s">
        <v>2746</v>
      </c>
      <c r="X1630" s="1084"/>
      <c r="Y1630" s="591">
        <f t="shared" ref="Y1630:AA1649" si="849">IF($D1630=Y$5,$T1630,0)</f>
        <v>0</v>
      </c>
      <c r="Z1630" s="899">
        <f t="shared" si="849"/>
        <v>0</v>
      </c>
      <c r="AA1630" s="899">
        <f t="shared" si="849"/>
        <v>0</v>
      </c>
      <c r="AB1630" s="1080">
        <f t="shared" si="794"/>
        <v>-2539998.69</v>
      </c>
      <c r="AC1630" s="1079">
        <f t="shared" si="795"/>
        <v>0</v>
      </c>
      <c r="AD1630" s="899">
        <f t="shared" si="825"/>
        <v>-2539998.69</v>
      </c>
      <c r="AE1630" s="903">
        <f t="shared" si="813"/>
        <v>0</v>
      </c>
      <c r="AF1630" s="1080">
        <f t="shared" si="814"/>
        <v>0</v>
      </c>
      <c r="AG1630" s="1081">
        <f t="shared" si="836"/>
        <v>-2539998.69</v>
      </c>
      <c r="AH1630" s="1079">
        <f t="shared" si="834"/>
        <v>0</v>
      </c>
      <c r="AI1630" s="901">
        <f t="shared" ref="AI1630:AK1655" si="850">IF($D1630=AI$5,$V1630,0)</f>
        <v>0</v>
      </c>
      <c r="AJ1630" s="899">
        <f t="shared" si="850"/>
        <v>0</v>
      </c>
      <c r="AK1630" s="899">
        <f t="shared" si="850"/>
        <v>0</v>
      </c>
      <c r="AL1630" s="1080">
        <f t="shared" si="796"/>
        <v>-4900675.7333333334</v>
      </c>
      <c r="AM1630" s="1079">
        <f t="shared" si="797"/>
        <v>0</v>
      </c>
      <c r="AN1630" s="899">
        <f t="shared" si="846"/>
        <v>-4900675.7333333334</v>
      </c>
      <c r="AO1630" s="899">
        <f t="shared" si="847"/>
        <v>0</v>
      </c>
      <c r="AP1630" s="899">
        <f t="shared" si="808"/>
        <v>0</v>
      </c>
      <c r="AQ1630" s="1081">
        <f t="shared" si="845"/>
        <v>-4900675.7333333334</v>
      </c>
      <c r="AR1630" s="1079">
        <f t="shared" ref="AR1630:AR1674" si="851">AQ1630-AL1630</f>
        <v>0</v>
      </c>
      <c r="AS1630" s="153"/>
      <c r="AT1630" s="1082"/>
      <c r="AU1630" s="1126"/>
      <c r="AV1630" s="1083" t="str">
        <f t="shared" si="807"/>
        <v>CA</v>
      </c>
      <c r="AW1630" s="1083" t="str">
        <f t="shared" si="807"/>
        <v>CL</v>
      </c>
      <c r="AX1630" s="1083" t="str">
        <f t="shared" si="807"/>
        <v>AIC</v>
      </c>
      <c r="AY1630" s="1083" t="str">
        <f t="shared" si="810"/>
        <v>ERB</v>
      </c>
      <c r="AZ1630" s="1083" t="str">
        <f t="shared" si="810"/>
        <v>GRB</v>
      </c>
      <c r="BA1630" s="1083" t="str">
        <f t="shared" si="810"/>
        <v>Non-Op</v>
      </c>
      <c r="BC1630" s="623"/>
      <c r="BD1630" s="623"/>
      <c r="BF1630" s="623"/>
      <c r="BG1630" s="623"/>
      <c r="BH1630" s="623"/>
      <c r="BI1630" s="623"/>
      <c r="BJ1630" s="623"/>
      <c r="BK1630" s="623"/>
      <c r="BL1630" s="623"/>
      <c r="BN1630" s="634"/>
    </row>
    <row r="1631" spans="1:66" s="638" customFormat="1" ht="12" customHeight="1">
      <c r="A1631" s="651">
        <v>28300721</v>
      </c>
      <c r="B1631" s="660" t="s">
        <v>4768</v>
      </c>
      <c r="C1631" s="639" t="s">
        <v>2747</v>
      </c>
      <c r="D1631" s="640" t="s">
        <v>1382</v>
      </c>
      <c r="E1631" s="640"/>
      <c r="F1631" s="997"/>
      <c r="G1631" s="640"/>
      <c r="H1631" s="1168">
        <v>0</v>
      </c>
      <c r="I1631" s="1168">
        <v>0</v>
      </c>
      <c r="J1631" s="1168">
        <v>0</v>
      </c>
      <c r="K1631" s="1168">
        <v>0</v>
      </c>
      <c r="L1631" s="1168">
        <v>0</v>
      </c>
      <c r="M1631" s="1168">
        <v>0</v>
      </c>
      <c r="N1631" s="1168">
        <v>0</v>
      </c>
      <c r="O1631" s="1168">
        <v>0</v>
      </c>
      <c r="P1631" s="1168">
        <v>0</v>
      </c>
      <c r="Q1631" s="1168">
        <v>0</v>
      </c>
      <c r="R1631" s="1168">
        <v>0</v>
      </c>
      <c r="S1631" s="1168">
        <v>0</v>
      </c>
      <c r="T1631" s="1168">
        <v>0</v>
      </c>
      <c r="U1631" s="606"/>
      <c r="V1631" s="567">
        <f t="shared" si="840"/>
        <v>0</v>
      </c>
      <c r="W1631" s="1084" t="s">
        <v>2709</v>
      </c>
      <c r="X1631" s="1084"/>
      <c r="Y1631" s="591">
        <f t="shared" si="849"/>
        <v>0</v>
      </c>
      <c r="Z1631" s="899">
        <f t="shared" si="849"/>
        <v>0</v>
      </c>
      <c r="AA1631" s="899">
        <f t="shared" si="849"/>
        <v>0</v>
      </c>
      <c r="AB1631" s="1080">
        <f t="shared" si="794"/>
        <v>0</v>
      </c>
      <c r="AC1631" s="1079">
        <f t="shared" si="795"/>
        <v>0</v>
      </c>
      <c r="AD1631" s="899">
        <f t="shared" si="825"/>
        <v>0</v>
      </c>
      <c r="AE1631" s="903">
        <f t="shared" si="813"/>
        <v>0</v>
      </c>
      <c r="AF1631" s="1080">
        <f t="shared" si="814"/>
        <v>0</v>
      </c>
      <c r="AG1631" s="1081">
        <f t="shared" si="836"/>
        <v>0</v>
      </c>
      <c r="AH1631" s="1079">
        <f t="shared" si="834"/>
        <v>0</v>
      </c>
      <c r="AI1631" s="901">
        <f t="shared" si="850"/>
        <v>0</v>
      </c>
      <c r="AJ1631" s="899">
        <f t="shared" si="850"/>
        <v>0</v>
      </c>
      <c r="AK1631" s="899">
        <f t="shared" si="850"/>
        <v>0</v>
      </c>
      <c r="AL1631" s="1080">
        <f t="shared" si="796"/>
        <v>0</v>
      </c>
      <c r="AM1631" s="1079">
        <f t="shared" si="797"/>
        <v>0</v>
      </c>
      <c r="AN1631" s="899">
        <f t="shared" si="846"/>
        <v>0</v>
      </c>
      <c r="AO1631" s="899">
        <f t="shared" si="847"/>
        <v>0</v>
      </c>
      <c r="AP1631" s="899">
        <f t="shared" si="808"/>
        <v>0</v>
      </c>
      <c r="AQ1631" s="1081">
        <f t="shared" si="845"/>
        <v>0</v>
      </c>
      <c r="AR1631" s="1079">
        <f t="shared" si="851"/>
        <v>0</v>
      </c>
      <c r="AS1631" s="153"/>
      <c r="AT1631" s="1082"/>
      <c r="AU1631" s="1126"/>
      <c r="AV1631" s="1083" t="str">
        <f t="shared" si="807"/>
        <v>CA</v>
      </c>
      <c r="AW1631" s="1083" t="str">
        <f t="shared" si="807"/>
        <v>CL</v>
      </c>
      <c r="AX1631" s="1083" t="str">
        <f t="shared" si="807"/>
        <v>AIC</v>
      </c>
      <c r="AY1631" s="1083" t="str">
        <f t="shared" si="810"/>
        <v>ERB</v>
      </c>
      <c r="AZ1631" s="1083" t="str">
        <f t="shared" si="810"/>
        <v>GRB</v>
      </c>
      <c r="BA1631" s="1083" t="str">
        <f t="shared" si="810"/>
        <v>Non-Op</v>
      </c>
      <c r="BC1631" s="623"/>
      <c r="BD1631" s="623"/>
      <c r="BF1631" s="623"/>
      <c r="BG1631" s="623"/>
      <c r="BH1631" s="623"/>
      <c r="BI1631" s="623"/>
      <c r="BJ1631" s="623"/>
      <c r="BK1631" s="623"/>
      <c r="BL1631" s="623"/>
      <c r="BN1631" s="634"/>
    </row>
    <row r="1632" spans="1:66" s="638" customFormat="1" ht="12" customHeight="1">
      <c r="A1632" s="651">
        <v>28300731</v>
      </c>
      <c r="B1632" s="660" t="s">
        <v>4769</v>
      </c>
      <c r="C1632" s="639" t="s">
        <v>2748</v>
      </c>
      <c r="D1632" s="640" t="s">
        <v>1382</v>
      </c>
      <c r="E1632" s="640"/>
      <c r="F1632" s="997"/>
      <c r="G1632" s="640"/>
      <c r="H1632" s="1168">
        <v>-1160241.29</v>
      </c>
      <c r="I1632" s="1168">
        <v>-1160241.29</v>
      </c>
      <c r="J1632" s="1168">
        <v>-1160241.29</v>
      </c>
      <c r="K1632" s="1168">
        <v>-1160241.29</v>
      </c>
      <c r="L1632" s="1168">
        <v>-1160241.29</v>
      </c>
      <c r="M1632" s="1168">
        <v>-1160241.29</v>
      </c>
      <c r="N1632" s="1168">
        <v>-1160241.29</v>
      </c>
      <c r="O1632" s="1168">
        <v>-1160241.29</v>
      </c>
      <c r="P1632" s="1168">
        <v>-1160241.29</v>
      </c>
      <c r="Q1632" s="1168">
        <v>-0.28999999999999998</v>
      </c>
      <c r="R1632" s="1168">
        <v>-0.28999999999999998</v>
      </c>
      <c r="S1632" s="1168">
        <v>-0.28999999999999998</v>
      </c>
      <c r="T1632" s="1168">
        <v>0</v>
      </c>
      <c r="U1632" s="606"/>
      <c r="V1632" s="567">
        <f t="shared" si="840"/>
        <v>-821837.65291666647</v>
      </c>
      <c r="W1632" s="1084" t="s">
        <v>2749</v>
      </c>
      <c r="X1632" s="1084"/>
      <c r="Y1632" s="591">
        <f t="shared" si="849"/>
        <v>0</v>
      </c>
      <c r="Z1632" s="899">
        <f t="shared" si="849"/>
        <v>0</v>
      </c>
      <c r="AA1632" s="899">
        <f t="shared" si="849"/>
        <v>0</v>
      </c>
      <c r="AB1632" s="1080">
        <f t="shared" ref="AB1632:AB1667" si="852">T1632-SUM(Y1632:AA1632)</f>
        <v>0</v>
      </c>
      <c r="AC1632" s="1079">
        <f t="shared" ref="AC1632:AC1675" si="853">T1632-SUM(Y1632:AA1632)-AB1632</f>
        <v>0</v>
      </c>
      <c r="AD1632" s="899">
        <f t="shared" si="825"/>
        <v>0</v>
      </c>
      <c r="AE1632" s="903">
        <f t="shared" si="813"/>
        <v>0</v>
      </c>
      <c r="AF1632" s="1080">
        <f t="shared" si="814"/>
        <v>0</v>
      </c>
      <c r="AG1632" s="1081">
        <f t="shared" si="836"/>
        <v>0</v>
      </c>
      <c r="AH1632" s="1079">
        <f t="shared" si="834"/>
        <v>0</v>
      </c>
      <c r="AI1632" s="901">
        <f t="shared" si="850"/>
        <v>0</v>
      </c>
      <c r="AJ1632" s="899">
        <f t="shared" si="850"/>
        <v>0</v>
      </c>
      <c r="AK1632" s="899">
        <f t="shared" si="850"/>
        <v>0</v>
      </c>
      <c r="AL1632" s="1080">
        <f t="shared" ref="AL1632:AL1674" si="854">V1632-SUM(AI1632:AK1632)</f>
        <v>-821837.65291666647</v>
      </c>
      <c r="AM1632" s="1079">
        <f t="shared" ref="AM1632:AM1675" si="855">V1632-SUM(AI1632:AK1632)-AL1632</f>
        <v>0</v>
      </c>
      <c r="AN1632" s="899">
        <f t="shared" si="846"/>
        <v>-821837.65291666647</v>
      </c>
      <c r="AO1632" s="899">
        <f t="shared" si="847"/>
        <v>0</v>
      </c>
      <c r="AP1632" s="899">
        <f t="shared" si="808"/>
        <v>0</v>
      </c>
      <c r="AQ1632" s="1081">
        <f t="shared" si="845"/>
        <v>-821837.65291666647</v>
      </c>
      <c r="AR1632" s="1079">
        <f t="shared" si="851"/>
        <v>0</v>
      </c>
      <c r="AS1632" s="153"/>
      <c r="AT1632" s="1082" t="s">
        <v>2775</v>
      </c>
      <c r="AU1632" s="1126"/>
      <c r="AV1632" s="1083" t="str">
        <f t="shared" si="807"/>
        <v>CA</v>
      </c>
      <c r="AW1632" s="1083" t="str">
        <f t="shared" si="807"/>
        <v>CL</v>
      </c>
      <c r="AX1632" s="1083" t="str">
        <f t="shared" si="807"/>
        <v>AIC</v>
      </c>
      <c r="AY1632" s="1083" t="str">
        <f t="shared" si="810"/>
        <v>ERB</v>
      </c>
      <c r="AZ1632" s="1083" t="str">
        <f t="shared" si="810"/>
        <v>GRB</v>
      </c>
      <c r="BA1632" s="1083" t="str">
        <f t="shared" si="810"/>
        <v>Non-Op</v>
      </c>
      <c r="BC1632" s="623"/>
      <c r="BD1632" s="623"/>
      <c r="BF1632" s="623"/>
      <c r="BG1632" s="623"/>
      <c r="BH1632" s="623"/>
      <c r="BI1632" s="623"/>
      <c r="BJ1632" s="623"/>
      <c r="BK1632" s="623"/>
      <c r="BL1632" s="623"/>
      <c r="BN1632" s="634"/>
    </row>
    <row r="1633" spans="1:71" s="638" customFormat="1" ht="12" customHeight="1">
      <c r="A1633" s="651">
        <v>28300741</v>
      </c>
      <c r="B1633" s="660" t="s">
        <v>4770</v>
      </c>
      <c r="C1633" s="639" t="s">
        <v>2750</v>
      </c>
      <c r="D1633" s="640" t="s">
        <v>1382</v>
      </c>
      <c r="E1633" s="640"/>
      <c r="F1633" s="997"/>
      <c r="G1633" s="640"/>
      <c r="H1633" s="1170">
        <v>-78555.81</v>
      </c>
      <c r="I1633" s="1170">
        <v>-78555.81</v>
      </c>
      <c r="J1633" s="1170">
        <v>-78555.81</v>
      </c>
      <c r="K1633" s="1170">
        <v>-78555.81</v>
      </c>
      <c r="L1633" s="1170">
        <v>-78555.81</v>
      </c>
      <c r="M1633" s="1170">
        <v>-78555.81</v>
      </c>
      <c r="N1633" s="1170">
        <v>-78555.81</v>
      </c>
      <c r="O1633" s="1170">
        <v>-78555.81</v>
      </c>
      <c r="P1633" s="1170">
        <v>-78555.81</v>
      </c>
      <c r="Q1633" s="1170">
        <v>0.19</v>
      </c>
      <c r="R1633" s="1170">
        <v>0.19</v>
      </c>
      <c r="S1633" s="1170">
        <v>0.19</v>
      </c>
      <c r="T1633" s="1170">
        <v>0</v>
      </c>
      <c r="U1633" s="606"/>
      <c r="V1633" s="567">
        <f t="shared" si="840"/>
        <v>-55643.651250000017</v>
      </c>
      <c r="W1633" s="1084" t="s">
        <v>2751</v>
      </c>
      <c r="X1633" s="1084"/>
      <c r="Y1633" s="591">
        <f t="shared" si="849"/>
        <v>0</v>
      </c>
      <c r="Z1633" s="899">
        <f t="shared" si="849"/>
        <v>0</v>
      </c>
      <c r="AA1633" s="899">
        <f t="shared" si="849"/>
        <v>0</v>
      </c>
      <c r="AB1633" s="1080">
        <f t="shared" si="852"/>
        <v>0</v>
      </c>
      <c r="AC1633" s="1079">
        <f t="shared" si="853"/>
        <v>0</v>
      </c>
      <c r="AD1633" s="899">
        <f t="shared" si="825"/>
        <v>0</v>
      </c>
      <c r="AE1633" s="903">
        <f t="shared" si="813"/>
        <v>0</v>
      </c>
      <c r="AF1633" s="1080">
        <f t="shared" si="814"/>
        <v>0</v>
      </c>
      <c r="AG1633" s="1081">
        <f t="shared" si="836"/>
        <v>0</v>
      </c>
      <c r="AH1633" s="1079">
        <f t="shared" si="834"/>
        <v>0</v>
      </c>
      <c r="AI1633" s="901">
        <f t="shared" si="850"/>
        <v>0</v>
      </c>
      <c r="AJ1633" s="899">
        <f t="shared" si="850"/>
        <v>0</v>
      </c>
      <c r="AK1633" s="899">
        <f t="shared" si="850"/>
        <v>0</v>
      </c>
      <c r="AL1633" s="1080">
        <f t="shared" si="854"/>
        <v>-55643.651250000017</v>
      </c>
      <c r="AM1633" s="1079">
        <f t="shared" si="855"/>
        <v>0</v>
      </c>
      <c r="AN1633" s="899">
        <f t="shared" si="846"/>
        <v>-55643.651250000017</v>
      </c>
      <c r="AO1633" s="899">
        <f t="shared" si="847"/>
        <v>0</v>
      </c>
      <c r="AP1633" s="899">
        <f t="shared" si="808"/>
        <v>0</v>
      </c>
      <c r="AQ1633" s="1081">
        <f t="shared" si="845"/>
        <v>-55643.651250000017</v>
      </c>
      <c r="AR1633" s="1079">
        <f t="shared" si="851"/>
        <v>0</v>
      </c>
      <c r="AS1633" s="153"/>
      <c r="AT1633" s="1082" t="s">
        <v>2769</v>
      </c>
      <c r="AU1633" s="1126"/>
      <c r="AV1633" s="1083" t="str">
        <f t="shared" si="807"/>
        <v>CA</v>
      </c>
      <c r="AW1633" s="1083" t="str">
        <f t="shared" si="807"/>
        <v>CL</v>
      </c>
      <c r="AX1633" s="1083" t="str">
        <f t="shared" si="807"/>
        <v>AIC</v>
      </c>
      <c r="AY1633" s="1083" t="str">
        <f t="shared" si="810"/>
        <v>ERB</v>
      </c>
      <c r="AZ1633" s="1083" t="str">
        <f t="shared" si="810"/>
        <v>GRB</v>
      </c>
      <c r="BA1633" s="1083" t="str">
        <f t="shared" si="810"/>
        <v>Non-Op</v>
      </c>
      <c r="BC1633" s="623"/>
      <c r="BD1633" s="623"/>
      <c r="BF1633" s="623"/>
      <c r="BG1633" s="623"/>
      <c r="BH1633" s="623"/>
      <c r="BI1633" s="623"/>
      <c r="BJ1633" s="623"/>
      <c r="BK1633" s="623"/>
      <c r="BL1633" s="623"/>
      <c r="BN1633" s="634"/>
    </row>
    <row r="1634" spans="1:71" s="638" customFormat="1" ht="12" customHeight="1">
      <c r="A1634" s="676">
        <v>28300761</v>
      </c>
      <c r="B1634" s="635" t="s">
        <v>4771</v>
      </c>
      <c r="C1634" s="634" t="s">
        <v>2266</v>
      </c>
      <c r="D1634" s="635" t="s">
        <v>1384</v>
      </c>
      <c r="E1634" s="635"/>
      <c r="F1634" s="634"/>
      <c r="G1634" s="635"/>
      <c r="H1634" s="1170">
        <v>95190.99</v>
      </c>
      <c r="I1634" s="1170">
        <v>48240.37</v>
      </c>
      <c r="J1634" s="1170">
        <v>-99796.08</v>
      </c>
      <c r="K1634" s="1170">
        <v>-68562.86</v>
      </c>
      <c r="L1634" s="1170">
        <v>-37208.800000000003</v>
      </c>
      <c r="M1634" s="1170">
        <v>-29291.439999999999</v>
      </c>
      <c r="N1634" s="1170">
        <v>487.22</v>
      </c>
      <c r="O1634" s="1170">
        <v>18190.82</v>
      </c>
      <c r="P1634" s="1170">
        <v>60654.8</v>
      </c>
      <c r="Q1634" s="1170">
        <v>74410.23</v>
      </c>
      <c r="R1634" s="1170">
        <v>69226.17</v>
      </c>
      <c r="S1634" s="1170">
        <v>72975.679999999993</v>
      </c>
      <c r="T1634" s="1170">
        <v>100160.79</v>
      </c>
      <c r="U1634" s="567"/>
      <c r="V1634" s="567">
        <f t="shared" si="840"/>
        <v>17250.166666666668</v>
      </c>
      <c r="W1634" s="1084"/>
      <c r="X1634" s="1084"/>
      <c r="Y1634" s="591">
        <f t="shared" si="849"/>
        <v>0</v>
      </c>
      <c r="Z1634" s="899">
        <f t="shared" si="849"/>
        <v>0</v>
      </c>
      <c r="AA1634" s="899">
        <f t="shared" si="849"/>
        <v>0</v>
      </c>
      <c r="AB1634" s="1080">
        <f t="shared" si="852"/>
        <v>100160.79</v>
      </c>
      <c r="AC1634" s="1079">
        <f t="shared" si="853"/>
        <v>0</v>
      </c>
      <c r="AD1634" s="899">
        <f t="shared" si="825"/>
        <v>0</v>
      </c>
      <c r="AE1634" s="903">
        <f t="shared" si="813"/>
        <v>0</v>
      </c>
      <c r="AF1634" s="1080">
        <f t="shared" si="814"/>
        <v>100160.79</v>
      </c>
      <c r="AG1634" s="1081">
        <f t="shared" si="836"/>
        <v>100160.79</v>
      </c>
      <c r="AH1634" s="1079">
        <f t="shared" si="834"/>
        <v>0</v>
      </c>
      <c r="AI1634" s="901">
        <f t="shared" si="850"/>
        <v>0</v>
      </c>
      <c r="AJ1634" s="899">
        <f t="shared" si="850"/>
        <v>0</v>
      </c>
      <c r="AK1634" s="899">
        <f t="shared" si="850"/>
        <v>0</v>
      </c>
      <c r="AL1634" s="1080">
        <f t="shared" si="854"/>
        <v>17250.166666666668</v>
      </c>
      <c r="AM1634" s="1079">
        <f t="shared" si="855"/>
        <v>0</v>
      </c>
      <c r="AN1634" s="899">
        <f t="shared" si="846"/>
        <v>0</v>
      </c>
      <c r="AO1634" s="899">
        <f t="shared" si="847"/>
        <v>0</v>
      </c>
      <c r="AP1634" s="899">
        <f t="shared" si="808"/>
        <v>17250.166666666668</v>
      </c>
      <c r="AQ1634" s="1081">
        <f t="shared" si="845"/>
        <v>17250.166666666668</v>
      </c>
      <c r="AR1634" s="1079">
        <f t="shared" si="851"/>
        <v>0</v>
      </c>
      <c r="AS1634" s="153"/>
      <c r="AT1634" s="1082" t="s">
        <v>3053</v>
      </c>
      <c r="AU1634" s="1126"/>
      <c r="AV1634" s="1083" t="str">
        <f t="shared" si="807"/>
        <v>CA</v>
      </c>
      <c r="AW1634" s="1083" t="str">
        <f t="shared" si="807"/>
        <v>CL</v>
      </c>
      <c r="AX1634" s="1083" t="str">
        <f t="shared" si="807"/>
        <v>AIC</v>
      </c>
      <c r="AY1634" s="1083" t="str">
        <f t="shared" si="810"/>
        <v>ERB</v>
      </c>
      <c r="AZ1634" s="1083" t="str">
        <f t="shared" si="810"/>
        <v>GRB</v>
      </c>
      <c r="BA1634" s="1083" t="str">
        <f t="shared" si="810"/>
        <v>Non-Op</v>
      </c>
      <c r="BC1634" s="623"/>
      <c r="BD1634" s="623"/>
      <c r="BF1634" s="623"/>
      <c r="BG1634" s="623"/>
      <c r="BH1634" s="623"/>
      <c r="BI1634" s="623"/>
      <c r="BJ1634" s="623"/>
      <c r="BK1634" s="623"/>
      <c r="BL1634" s="623"/>
      <c r="BN1634" s="634"/>
    </row>
    <row r="1635" spans="1:71" s="638" customFormat="1" ht="12" customHeight="1">
      <c r="A1635" s="676">
        <v>28300771</v>
      </c>
      <c r="B1635" s="635" t="s">
        <v>4772</v>
      </c>
      <c r="C1635" s="634" t="s">
        <v>2752</v>
      </c>
      <c r="D1635" s="635" t="s">
        <v>1384</v>
      </c>
      <c r="E1635" s="635"/>
      <c r="F1635" s="998">
        <v>43360</v>
      </c>
      <c r="G1635" s="635"/>
      <c r="H1635" s="1170">
        <v>0</v>
      </c>
      <c r="I1635" s="1170">
        <v>0</v>
      </c>
      <c r="J1635" s="1170">
        <v>0</v>
      </c>
      <c r="K1635" s="1170">
        <v>0</v>
      </c>
      <c r="L1635" s="1170">
        <v>0</v>
      </c>
      <c r="M1635" s="1170">
        <v>0</v>
      </c>
      <c r="N1635" s="1170">
        <v>0</v>
      </c>
      <c r="O1635" s="1170">
        <v>0</v>
      </c>
      <c r="P1635" s="1170">
        <v>0</v>
      </c>
      <c r="Q1635" s="1170">
        <v>0</v>
      </c>
      <c r="R1635" s="1170">
        <v>0</v>
      </c>
      <c r="S1635" s="1170">
        <v>0</v>
      </c>
      <c r="T1635" s="1170">
        <v>0</v>
      </c>
      <c r="U1635" s="567"/>
      <c r="V1635" s="606">
        <f t="shared" si="840"/>
        <v>0</v>
      </c>
      <c r="W1635" s="1088"/>
      <c r="X1635" s="1088"/>
      <c r="Y1635" s="591">
        <f t="shared" si="849"/>
        <v>0</v>
      </c>
      <c r="Z1635" s="899">
        <f t="shared" si="849"/>
        <v>0</v>
      </c>
      <c r="AA1635" s="899">
        <f t="shared" si="849"/>
        <v>0</v>
      </c>
      <c r="AB1635" s="1080">
        <f t="shared" si="852"/>
        <v>0</v>
      </c>
      <c r="AC1635" s="1079">
        <f t="shared" si="853"/>
        <v>0</v>
      </c>
      <c r="AD1635" s="899">
        <f t="shared" si="825"/>
        <v>0</v>
      </c>
      <c r="AE1635" s="903">
        <f t="shared" si="813"/>
        <v>0</v>
      </c>
      <c r="AF1635" s="1080">
        <f t="shared" si="814"/>
        <v>0</v>
      </c>
      <c r="AG1635" s="1081">
        <f t="shared" si="836"/>
        <v>0</v>
      </c>
      <c r="AH1635" s="1079">
        <f t="shared" si="834"/>
        <v>0</v>
      </c>
      <c r="AI1635" s="901">
        <f t="shared" si="850"/>
        <v>0</v>
      </c>
      <c r="AJ1635" s="899">
        <f t="shared" si="850"/>
        <v>0</v>
      </c>
      <c r="AK1635" s="899">
        <f t="shared" si="850"/>
        <v>0</v>
      </c>
      <c r="AL1635" s="1080">
        <f t="shared" si="854"/>
        <v>0</v>
      </c>
      <c r="AM1635" s="1079">
        <f t="shared" si="855"/>
        <v>0</v>
      </c>
      <c r="AN1635" s="899">
        <f t="shared" si="846"/>
        <v>0</v>
      </c>
      <c r="AO1635" s="899">
        <f t="shared" si="847"/>
        <v>0</v>
      </c>
      <c r="AP1635" s="899">
        <f t="shared" si="808"/>
        <v>0</v>
      </c>
      <c r="AQ1635" s="1081">
        <f t="shared" ref="AQ1635" si="856">SUM(AN1635:AP1635)</f>
        <v>0</v>
      </c>
      <c r="AR1635" s="1079">
        <f t="shared" si="851"/>
        <v>0</v>
      </c>
      <c r="AS1635" s="153"/>
      <c r="AT1635" s="1082"/>
      <c r="AU1635" s="1126"/>
      <c r="AV1635" s="1083" t="str">
        <f t="shared" ref="AV1635:AX1650" si="857">IF(VALUE(Y1635),AV$7,IF(ISBLANK(Y1635),"",AV$7))</f>
        <v>CA</v>
      </c>
      <c r="AW1635" s="1083" t="str">
        <f t="shared" si="857"/>
        <v>CL</v>
      </c>
      <c r="AX1635" s="1083" t="str">
        <f t="shared" si="857"/>
        <v>AIC</v>
      </c>
      <c r="AY1635" s="1083" t="str">
        <f t="shared" si="810"/>
        <v>ERB</v>
      </c>
      <c r="AZ1635" s="1083" t="str">
        <f t="shared" si="810"/>
        <v>GRB</v>
      </c>
      <c r="BA1635" s="1083" t="str">
        <f t="shared" si="810"/>
        <v>Non-Op</v>
      </c>
      <c r="BC1635" s="623"/>
      <c r="BD1635" s="623"/>
      <c r="BF1635" s="623"/>
      <c r="BG1635" s="623"/>
      <c r="BH1635" s="623"/>
      <c r="BI1635" s="623"/>
      <c r="BJ1635" s="623"/>
      <c r="BK1635" s="623"/>
      <c r="BL1635" s="623"/>
      <c r="BN1635" s="634"/>
    </row>
    <row r="1636" spans="1:71" s="638" customFormat="1" ht="12" customHeight="1">
      <c r="A1636" s="676">
        <v>28300791</v>
      </c>
      <c r="B1636" s="635" t="s">
        <v>4773</v>
      </c>
      <c r="C1636" s="634" t="s">
        <v>3046</v>
      </c>
      <c r="D1636" s="635" t="s">
        <v>1384</v>
      </c>
      <c r="E1636" s="635"/>
      <c r="F1636" s="998">
        <v>43647</v>
      </c>
      <c r="G1636" s="635"/>
      <c r="H1636" s="1170">
        <v>-79093.13</v>
      </c>
      <c r="I1636" s="1170">
        <v>-113985.21</v>
      </c>
      <c r="J1636" s="1170">
        <v>-147765.23000000001</v>
      </c>
      <c r="K1636" s="1170">
        <v>-183130.22</v>
      </c>
      <c r="L1636" s="1170">
        <v>-218983.95</v>
      </c>
      <c r="M1636" s="1170">
        <v>-257070.56</v>
      </c>
      <c r="N1636" s="1170">
        <v>-298424.19</v>
      </c>
      <c r="O1636" s="1170">
        <v>0</v>
      </c>
      <c r="P1636" s="1170">
        <v>0</v>
      </c>
      <c r="Q1636" s="1170">
        <v>0</v>
      </c>
      <c r="R1636" s="1170">
        <v>0</v>
      </c>
      <c r="S1636" s="1170">
        <v>0</v>
      </c>
      <c r="T1636" s="1170">
        <v>0</v>
      </c>
      <c r="U1636" s="567"/>
      <c r="V1636" s="606">
        <f t="shared" si="840"/>
        <v>-104908.82708333334</v>
      </c>
      <c r="W1636" s="1088"/>
      <c r="X1636" s="1088"/>
      <c r="Y1636" s="591">
        <f t="shared" si="849"/>
        <v>0</v>
      </c>
      <c r="Z1636" s="899">
        <f t="shared" si="849"/>
        <v>0</v>
      </c>
      <c r="AA1636" s="899">
        <f t="shared" si="849"/>
        <v>0</v>
      </c>
      <c r="AB1636" s="1080">
        <f t="shared" si="852"/>
        <v>0</v>
      </c>
      <c r="AC1636" s="1079">
        <f t="shared" si="853"/>
        <v>0</v>
      </c>
      <c r="AD1636" s="899">
        <f t="shared" si="825"/>
        <v>0</v>
      </c>
      <c r="AE1636" s="903">
        <f t="shared" si="813"/>
        <v>0</v>
      </c>
      <c r="AF1636" s="1080">
        <f t="shared" si="814"/>
        <v>0</v>
      </c>
      <c r="AG1636" s="1081">
        <f t="shared" si="836"/>
        <v>0</v>
      </c>
      <c r="AH1636" s="1079">
        <f t="shared" si="834"/>
        <v>0</v>
      </c>
      <c r="AI1636" s="901">
        <f t="shared" si="850"/>
        <v>0</v>
      </c>
      <c r="AJ1636" s="899">
        <f t="shared" si="850"/>
        <v>0</v>
      </c>
      <c r="AK1636" s="899">
        <f t="shared" si="850"/>
        <v>0</v>
      </c>
      <c r="AL1636" s="1080">
        <f t="shared" si="854"/>
        <v>-104908.82708333334</v>
      </c>
      <c r="AM1636" s="1079">
        <f t="shared" si="855"/>
        <v>0</v>
      </c>
      <c r="AN1636" s="899">
        <f t="shared" si="846"/>
        <v>0</v>
      </c>
      <c r="AO1636" s="899">
        <f t="shared" si="847"/>
        <v>0</v>
      </c>
      <c r="AP1636" s="899">
        <f t="shared" si="808"/>
        <v>-104908.82708333334</v>
      </c>
      <c r="AQ1636" s="1081">
        <f t="shared" ref="AQ1636" si="858">SUM(AN1636:AP1636)</f>
        <v>-104908.82708333334</v>
      </c>
      <c r="AR1636" s="1079">
        <f t="shared" si="851"/>
        <v>0</v>
      </c>
      <c r="AS1636" s="153"/>
      <c r="AT1636" s="1082"/>
      <c r="AU1636" s="1126"/>
      <c r="AV1636" s="1083" t="str">
        <f t="shared" si="857"/>
        <v>CA</v>
      </c>
      <c r="AW1636" s="1083" t="str">
        <f t="shared" si="857"/>
        <v>CL</v>
      </c>
      <c r="AX1636" s="1083" t="str">
        <f t="shared" si="857"/>
        <v>AIC</v>
      </c>
      <c r="AY1636" s="1083" t="str">
        <f t="shared" si="810"/>
        <v>ERB</v>
      </c>
      <c r="AZ1636" s="1083" t="str">
        <f t="shared" si="810"/>
        <v>GRB</v>
      </c>
      <c r="BA1636" s="1083" t="str">
        <f t="shared" si="810"/>
        <v>Non-Op</v>
      </c>
      <c r="BC1636" s="623"/>
      <c r="BD1636" s="623"/>
      <c r="BF1636" s="623"/>
      <c r="BG1636" s="623"/>
      <c r="BH1636" s="623"/>
      <c r="BI1636" s="623"/>
      <c r="BJ1636" s="623"/>
      <c r="BK1636" s="623"/>
      <c r="BL1636" s="623"/>
      <c r="BN1636" s="634"/>
    </row>
    <row r="1637" spans="1:71" s="638" customFormat="1" ht="12" customHeight="1">
      <c r="A1637" s="676">
        <v>28300801</v>
      </c>
      <c r="B1637" s="635" t="s">
        <v>4774</v>
      </c>
      <c r="C1637" s="634" t="s">
        <v>3301</v>
      </c>
      <c r="D1637" s="635" t="s">
        <v>1382</v>
      </c>
      <c r="E1637" s="635"/>
      <c r="F1637" s="998">
        <v>44075</v>
      </c>
      <c r="G1637" s="635"/>
      <c r="H1637" s="1170"/>
      <c r="I1637" s="1170"/>
      <c r="J1637" s="1170"/>
      <c r="K1637" s="1170"/>
      <c r="L1637" s="1170"/>
      <c r="M1637" s="1170"/>
      <c r="N1637" s="1170"/>
      <c r="O1637" s="1170"/>
      <c r="P1637" s="1170"/>
      <c r="Q1637" s="1170">
        <v>-10886576.359999999</v>
      </c>
      <c r="R1637" s="1170">
        <v>-10719176.359999999</v>
      </c>
      <c r="S1637" s="1170">
        <v>-10383148.359999999</v>
      </c>
      <c r="T1637" s="1170">
        <v>-10015127.359999999</v>
      </c>
      <c r="U1637" s="567"/>
      <c r="V1637" s="606">
        <f t="shared" si="840"/>
        <v>-3083038.73</v>
      </c>
      <c r="W1637" s="1088" t="s">
        <v>3302</v>
      </c>
      <c r="X1637" s="1088"/>
      <c r="Y1637" s="591">
        <f t="shared" si="849"/>
        <v>0</v>
      </c>
      <c r="Z1637" s="899">
        <f t="shared" si="849"/>
        <v>0</v>
      </c>
      <c r="AA1637" s="899">
        <f t="shared" si="849"/>
        <v>0</v>
      </c>
      <c r="AB1637" s="1080">
        <f t="shared" ref="AB1637:AB1642" si="859">T1637-SUM(Y1637:AA1637)</f>
        <v>-10015127.359999999</v>
      </c>
      <c r="AC1637" s="1079">
        <f t="shared" ref="AC1637:AC1642" si="860">T1637-SUM(Y1637:AA1637)-AB1637</f>
        <v>0</v>
      </c>
      <c r="AD1637" s="899">
        <f t="shared" si="825"/>
        <v>-10015127.359999999</v>
      </c>
      <c r="AE1637" s="903">
        <f t="shared" si="813"/>
        <v>0</v>
      </c>
      <c r="AF1637" s="1080">
        <f t="shared" si="814"/>
        <v>0</v>
      </c>
      <c r="AG1637" s="1081">
        <f t="shared" ref="AG1637:AG1642" si="861">SUM(AD1637:AF1637)</f>
        <v>-10015127.359999999</v>
      </c>
      <c r="AH1637" s="1079">
        <f t="shared" si="834"/>
        <v>0</v>
      </c>
      <c r="AI1637" s="901">
        <f t="shared" si="850"/>
        <v>0</v>
      </c>
      <c r="AJ1637" s="899">
        <f t="shared" si="850"/>
        <v>0</v>
      </c>
      <c r="AK1637" s="899">
        <f t="shared" si="850"/>
        <v>0</v>
      </c>
      <c r="AL1637" s="1080">
        <f t="shared" si="854"/>
        <v>-3083038.73</v>
      </c>
      <c r="AM1637" s="1079">
        <f t="shared" si="855"/>
        <v>0</v>
      </c>
      <c r="AN1637" s="899">
        <f t="shared" si="846"/>
        <v>-3083038.73</v>
      </c>
      <c r="AO1637" s="899">
        <f t="shared" si="847"/>
        <v>0</v>
      </c>
      <c r="AP1637" s="899">
        <f t="shared" si="808"/>
        <v>0</v>
      </c>
      <c r="AQ1637" s="1081">
        <f t="shared" ref="AQ1637:AQ1642" si="862">SUM(AN1637:AP1637)</f>
        <v>-3083038.73</v>
      </c>
      <c r="AR1637" s="1079">
        <f t="shared" si="851"/>
        <v>0</v>
      </c>
      <c r="AS1637" s="153"/>
      <c r="AT1637" s="1082"/>
      <c r="AU1637" s="1126"/>
      <c r="AV1637" s="1083" t="str">
        <f t="shared" si="857"/>
        <v>CA</v>
      </c>
      <c r="AW1637" s="1083" t="str">
        <f t="shared" si="857"/>
        <v>CL</v>
      </c>
      <c r="AX1637" s="1083" t="str">
        <f t="shared" si="857"/>
        <v>AIC</v>
      </c>
      <c r="AY1637" s="1083" t="str">
        <f t="shared" si="810"/>
        <v>ERB</v>
      </c>
      <c r="AZ1637" s="1083" t="str">
        <f t="shared" si="810"/>
        <v>GRB</v>
      </c>
      <c r="BA1637" s="1083" t="str">
        <f t="shared" si="810"/>
        <v>Non-Op</v>
      </c>
      <c r="BC1637" s="623"/>
      <c r="BD1637" s="623"/>
      <c r="BF1637" s="623"/>
      <c r="BG1637" s="623"/>
      <c r="BH1637" s="623"/>
      <c r="BI1637" s="623"/>
      <c r="BJ1637" s="623"/>
      <c r="BK1637" s="623"/>
      <c r="BL1637" s="623"/>
      <c r="BN1637" s="634"/>
    </row>
    <row r="1638" spans="1:71" s="638" customFormat="1" ht="12" customHeight="1">
      <c r="A1638" s="676">
        <v>28300802</v>
      </c>
      <c r="B1638" s="635" t="s">
        <v>4775</v>
      </c>
      <c r="C1638" s="634" t="s">
        <v>3303</v>
      </c>
      <c r="D1638" s="635" t="s">
        <v>1383</v>
      </c>
      <c r="E1638" s="635"/>
      <c r="F1638" s="998">
        <v>44075</v>
      </c>
      <c r="G1638" s="635"/>
      <c r="H1638" s="1170"/>
      <c r="I1638" s="1170"/>
      <c r="J1638" s="1170"/>
      <c r="K1638" s="1170"/>
      <c r="L1638" s="1170"/>
      <c r="M1638" s="1170"/>
      <c r="N1638" s="1170"/>
      <c r="O1638" s="1170"/>
      <c r="P1638" s="1170"/>
      <c r="Q1638" s="1170">
        <v>-2890521.85</v>
      </c>
      <c r="R1638" s="1170">
        <v>-2829178.85</v>
      </c>
      <c r="S1638" s="1170">
        <v>-2721798.85</v>
      </c>
      <c r="T1638" s="1170">
        <v>-2660455.85</v>
      </c>
      <c r="U1638" s="567"/>
      <c r="V1638" s="606">
        <f t="shared" si="840"/>
        <v>-814310.62291666679</v>
      </c>
      <c r="W1638" s="1088"/>
      <c r="X1638" s="1088" t="s">
        <v>2204</v>
      </c>
      <c r="Y1638" s="591">
        <f t="shared" si="849"/>
        <v>0</v>
      </c>
      <c r="Z1638" s="899">
        <f t="shared" si="849"/>
        <v>0</v>
      </c>
      <c r="AA1638" s="899">
        <f t="shared" si="849"/>
        <v>0</v>
      </c>
      <c r="AB1638" s="1080">
        <f t="shared" si="859"/>
        <v>-2660455.85</v>
      </c>
      <c r="AC1638" s="1079">
        <f t="shared" si="860"/>
        <v>0</v>
      </c>
      <c r="AD1638" s="899">
        <f t="shared" si="825"/>
        <v>0</v>
      </c>
      <c r="AE1638" s="903">
        <f t="shared" si="813"/>
        <v>-2660455.85</v>
      </c>
      <c r="AF1638" s="1080">
        <f t="shared" si="814"/>
        <v>0</v>
      </c>
      <c r="AG1638" s="1081">
        <f t="shared" si="861"/>
        <v>-2660455.85</v>
      </c>
      <c r="AH1638" s="1079">
        <f t="shared" si="834"/>
        <v>0</v>
      </c>
      <c r="AI1638" s="901">
        <f t="shared" si="850"/>
        <v>0</v>
      </c>
      <c r="AJ1638" s="899">
        <f t="shared" si="850"/>
        <v>0</v>
      </c>
      <c r="AK1638" s="899">
        <f t="shared" si="850"/>
        <v>0</v>
      </c>
      <c r="AL1638" s="1080">
        <f t="shared" si="854"/>
        <v>-814310.62291666679</v>
      </c>
      <c r="AM1638" s="1079">
        <f t="shared" si="855"/>
        <v>0</v>
      </c>
      <c r="AN1638" s="899">
        <f t="shared" si="846"/>
        <v>0</v>
      </c>
      <c r="AO1638" s="899">
        <f t="shared" si="847"/>
        <v>-814310.62291666679</v>
      </c>
      <c r="AP1638" s="899">
        <f t="shared" ref="AP1638:AP1675" si="863">IF($D1638=AP$5,$V1638,IF($D1638=AP$4, $V1638*$AL$2,0))</f>
        <v>0</v>
      </c>
      <c r="AQ1638" s="1081">
        <f t="shared" si="862"/>
        <v>-814310.62291666679</v>
      </c>
      <c r="AR1638" s="1079">
        <f t="shared" si="851"/>
        <v>0</v>
      </c>
      <c r="AS1638" s="153"/>
      <c r="AT1638" s="1082"/>
      <c r="AU1638" s="1126"/>
      <c r="AV1638" s="1083" t="str">
        <f t="shared" si="857"/>
        <v>CA</v>
      </c>
      <c r="AW1638" s="1083" t="str">
        <f t="shared" si="857"/>
        <v>CL</v>
      </c>
      <c r="AX1638" s="1083" t="str">
        <f t="shared" si="857"/>
        <v>AIC</v>
      </c>
      <c r="AY1638" s="1083" t="str">
        <f t="shared" si="810"/>
        <v>ERB</v>
      </c>
      <c r="AZ1638" s="1083" t="str">
        <f t="shared" si="810"/>
        <v>GRB</v>
      </c>
      <c r="BA1638" s="1083" t="str">
        <f t="shared" si="810"/>
        <v>Non-Op</v>
      </c>
      <c r="BC1638" s="623"/>
      <c r="BD1638" s="623"/>
      <c r="BF1638" s="623"/>
      <c r="BG1638" s="623"/>
      <c r="BH1638" s="623"/>
      <c r="BI1638" s="623"/>
      <c r="BJ1638" s="623"/>
      <c r="BK1638" s="623"/>
      <c r="BL1638" s="623"/>
      <c r="BN1638" s="634"/>
    </row>
    <row r="1639" spans="1:71" s="638" customFormat="1" ht="12" customHeight="1">
      <c r="A1639" s="676">
        <v>28300811</v>
      </c>
      <c r="B1639" s="635" t="s">
        <v>4776</v>
      </c>
      <c r="C1639" s="634" t="s">
        <v>3304</v>
      </c>
      <c r="D1639" s="635" t="s">
        <v>1382</v>
      </c>
      <c r="E1639" s="635"/>
      <c r="F1639" s="998">
        <v>44075</v>
      </c>
      <c r="G1639" s="635"/>
      <c r="H1639" s="1170"/>
      <c r="I1639" s="1170"/>
      <c r="J1639" s="1170"/>
      <c r="K1639" s="1170"/>
      <c r="L1639" s="1170"/>
      <c r="M1639" s="1170"/>
      <c r="N1639" s="1170"/>
      <c r="O1639" s="1170"/>
      <c r="P1639" s="1170"/>
      <c r="Q1639" s="1170">
        <v>-24963656.920000002</v>
      </c>
      <c r="R1639" s="1170">
        <v>-24752357.039999999</v>
      </c>
      <c r="S1639" s="1170">
        <v>-23976413.039999999</v>
      </c>
      <c r="T1639" s="1170">
        <v>-23126591.039999999</v>
      </c>
      <c r="U1639" s="567"/>
      <c r="V1639" s="606">
        <f t="shared" si="840"/>
        <v>-7104643.543333333</v>
      </c>
      <c r="W1639" s="1088" t="s">
        <v>3302</v>
      </c>
      <c r="X1639" s="1088"/>
      <c r="Y1639" s="591">
        <f t="shared" si="849"/>
        <v>0</v>
      </c>
      <c r="Z1639" s="899">
        <f t="shared" si="849"/>
        <v>0</v>
      </c>
      <c r="AA1639" s="899">
        <f t="shared" si="849"/>
        <v>0</v>
      </c>
      <c r="AB1639" s="1080">
        <f t="shared" si="859"/>
        <v>-23126591.039999999</v>
      </c>
      <c r="AC1639" s="1079">
        <f t="shared" si="860"/>
        <v>0</v>
      </c>
      <c r="AD1639" s="899">
        <f t="shared" si="825"/>
        <v>-23126591.039999999</v>
      </c>
      <c r="AE1639" s="903">
        <f t="shared" si="813"/>
        <v>0</v>
      </c>
      <c r="AF1639" s="1080">
        <f t="shared" si="814"/>
        <v>0</v>
      </c>
      <c r="AG1639" s="1081">
        <f t="shared" si="861"/>
        <v>-23126591.039999999</v>
      </c>
      <c r="AH1639" s="1079">
        <f t="shared" si="834"/>
        <v>0</v>
      </c>
      <c r="AI1639" s="901">
        <f t="shared" si="850"/>
        <v>0</v>
      </c>
      <c r="AJ1639" s="899">
        <f t="shared" si="850"/>
        <v>0</v>
      </c>
      <c r="AK1639" s="899">
        <f t="shared" si="850"/>
        <v>0</v>
      </c>
      <c r="AL1639" s="1080">
        <f t="shared" si="854"/>
        <v>-7104643.543333333</v>
      </c>
      <c r="AM1639" s="1079">
        <f t="shared" si="855"/>
        <v>0</v>
      </c>
      <c r="AN1639" s="899">
        <f t="shared" si="846"/>
        <v>-7104643.543333333</v>
      </c>
      <c r="AO1639" s="899">
        <f t="shared" si="847"/>
        <v>0</v>
      </c>
      <c r="AP1639" s="899">
        <f t="shared" si="863"/>
        <v>0</v>
      </c>
      <c r="AQ1639" s="1081">
        <f t="shared" si="862"/>
        <v>-7104643.543333333</v>
      </c>
      <c r="AR1639" s="1079">
        <f t="shared" si="851"/>
        <v>0</v>
      </c>
      <c r="AS1639" s="153"/>
      <c r="AT1639" s="1082"/>
      <c r="AU1639" s="1126"/>
      <c r="AV1639" s="1083" t="str">
        <f t="shared" si="857"/>
        <v>CA</v>
      </c>
      <c r="AW1639" s="1083" t="str">
        <f t="shared" si="857"/>
        <v>CL</v>
      </c>
      <c r="AX1639" s="1083" t="str">
        <f t="shared" si="857"/>
        <v>AIC</v>
      </c>
      <c r="AY1639" s="1083" t="str">
        <f t="shared" ref="AY1639:BA1654" si="864">IF(VALUE(AD1639),AY$7,IF(ISBLANK(AD1639),"",AY$7))</f>
        <v>ERB</v>
      </c>
      <c r="AZ1639" s="1083" t="str">
        <f t="shared" si="864"/>
        <v>GRB</v>
      </c>
      <c r="BA1639" s="1083" t="str">
        <f t="shared" si="864"/>
        <v>Non-Op</v>
      </c>
      <c r="BC1639" s="623"/>
      <c r="BD1639" s="623"/>
      <c r="BF1639" s="623"/>
      <c r="BG1639" s="623"/>
      <c r="BH1639" s="623"/>
      <c r="BI1639" s="623"/>
      <c r="BJ1639" s="623"/>
      <c r="BK1639" s="623"/>
      <c r="BL1639" s="623"/>
      <c r="BN1639" s="634"/>
    </row>
    <row r="1640" spans="1:71" s="638" customFormat="1" ht="12" customHeight="1">
      <c r="A1640" s="676">
        <v>28300812</v>
      </c>
      <c r="B1640" s="635" t="s">
        <v>4777</v>
      </c>
      <c r="C1640" s="634" t="s">
        <v>3305</v>
      </c>
      <c r="D1640" s="635" t="s">
        <v>1383</v>
      </c>
      <c r="E1640" s="635"/>
      <c r="F1640" s="998">
        <v>44075</v>
      </c>
      <c r="G1640" s="635"/>
      <c r="H1640" s="1170"/>
      <c r="I1640" s="1170"/>
      <c r="J1640" s="1170"/>
      <c r="K1640" s="1170"/>
      <c r="L1640" s="1170"/>
      <c r="M1640" s="1170"/>
      <c r="N1640" s="1170"/>
      <c r="O1640" s="1170"/>
      <c r="P1640" s="1170"/>
      <c r="Q1640" s="1170">
        <v>3666155.57</v>
      </c>
      <c r="R1640" s="1170">
        <v>2829178.85</v>
      </c>
      <c r="S1640" s="1170">
        <v>2721798.85</v>
      </c>
      <c r="T1640" s="1170">
        <v>2660455.85</v>
      </c>
      <c r="U1640" s="567"/>
      <c r="V1640" s="606">
        <f t="shared" si="840"/>
        <v>878946.76624999999</v>
      </c>
      <c r="W1640" s="1088"/>
      <c r="X1640" s="1088" t="s">
        <v>2204</v>
      </c>
      <c r="Y1640" s="591">
        <f t="shared" si="849"/>
        <v>0</v>
      </c>
      <c r="Z1640" s="899">
        <f t="shared" si="849"/>
        <v>0</v>
      </c>
      <c r="AA1640" s="899">
        <f t="shared" si="849"/>
        <v>0</v>
      </c>
      <c r="AB1640" s="1080">
        <f t="shared" si="859"/>
        <v>2660455.85</v>
      </c>
      <c r="AC1640" s="1079">
        <f t="shared" si="860"/>
        <v>0</v>
      </c>
      <c r="AD1640" s="899">
        <f t="shared" si="825"/>
        <v>0</v>
      </c>
      <c r="AE1640" s="903">
        <f t="shared" si="813"/>
        <v>2660455.85</v>
      </c>
      <c r="AF1640" s="1080">
        <f t="shared" si="814"/>
        <v>0</v>
      </c>
      <c r="AG1640" s="1081">
        <f t="shared" si="861"/>
        <v>2660455.85</v>
      </c>
      <c r="AH1640" s="1079">
        <f t="shared" si="834"/>
        <v>0</v>
      </c>
      <c r="AI1640" s="901">
        <f t="shared" si="850"/>
        <v>0</v>
      </c>
      <c r="AJ1640" s="899">
        <f t="shared" si="850"/>
        <v>0</v>
      </c>
      <c r="AK1640" s="899">
        <f t="shared" si="850"/>
        <v>0</v>
      </c>
      <c r="AL1640" s="1080">
        <f t="shared" si="854"/>
        <v>878946.76624999999</v>
      </c>
      <c r="AM1640" s="1079">
        <f t="shared" si="855"/>
        <v>0</v>
      </c>
      <c r="AN1640" s="899">
        <f t="shared" si="846"/>
        <v>0</v>
      </c>
      <c r="AO1640" s="899">
        <f t="shared" si="847"/>
        <v>878946.76624999999</v>
      </c>
      <c r="AP1640" s="899">
        <f t="shared" si="863"/>
        <v>0</v>
      </c>
      <c r="AQ1640" s="1081">
        <f t="shared" si="862"/>
        <v>878946.76624999999</v>
      </c>
      <c r="AR1640" s="1079">
        <f t="shared" si="851"/>
        <v>0</v>
      </c>
      <c r="AS1640" s="153"/>
      <c r="AT1640" s="1082"/>
      <c r="AU1640" s="1126"/>
      <c r="AV1640" s="1083" t="str">
        <f t="shared" si="857"/>
        <v>CA</v>
      </c>
      <c r="AW1640" s="1083" t="str">
        <f t="shared" si="857"/>
        <v>CL</v>
      </c>
      <c r="AX1640" s="1083" t="str">
        <f t="shared" si="857"/>
        <v>AIC</v>
      </c>
      <c r="AY1640" s="1083" t="str">
        <f t="shared" si="864"/>
        <v>ERB</v>
      </c>
      <c r="AZ1640" s="1083" t="str">
        <f t="shared" si="864"/>
        <v>GRB</v>
      </c>
      <c r="BA1640" s="1083" t="str">
        <f t="shared" si="864"/>
        <v>Non-Op</v>
      </c>
      <c r="BC1640" s="623"/>
      <c r="BD1640" s="623"/>
      <c r="BF1640" s="623"/>
      <c r="BG1640" s="623"/>
      <c r="BH1640" s="623"/>
      <c r="BI1640" s="623"/>
      <c r="BJ1640" s="623"/>
      <c r="BK1640" s="623"/>
      <c r="BL1640" s="623"/>
      <c r="BN1640" s="634"/>
    </row>
    <row r="1641" spans="1:71" s="638" customFormat="1" ht="12" customHeight="1">
      <c r="A1641" s="979">
        <v>28300821</v>
      </c>
      <c r="B1641" s="656" t="s">
        <v>4778</v>
      </c>
      <c r="C1641" s="659" t="s">
        <v>3306</v>
      </c>
      <c r="D1641" s="656" t="s">
        <v>1382</v>
      </c>
      <c r="E1641" s="656"/>
      <c r="F1641" s="960">
        <v>44075</v>
      </c>
      <c r="G1641" s="656"/>
      <c r="H1641" s="1168"/>
      <c r="I1641" s="1168"/>
      <c r="J1641" s="1168"/>
      <c r="K1641" s="1168"/>
      <c r="L1641" s="1168"/>
      <c r="M1641" s="1168"/>
      <c r="N1641" s="1168"/>
      <c r="O1641" s="1168"/>
      <c r="P1641" s="1168"/>
      <c r="Q1641" s="1168">
        <v>13807846.710000001</v>
      </c>
      <c r="R1641" s="1168">
        <v>10719176.359999999</v>
      </c>
      <c r="S1641" s="1168">
        <v>10383148.359999999</v>
      </c>
      <c r="T1641" s="1168">
        <v>10015127.359999999</v>
      </c>
      <c r="U1641" s="607"/>
      <c r="V1641" s="606">
        <f t="shared" si="840"/>
        <v>3326477.9258333333</v>
      </c>
      <c r="W1641" s="1088" t="s">
        <v>3302</v>
      </c>
      <c r="X1641" s="1088"/>
      <c r="Y1641" s="591">
        <f t="shared" si="849"/>
        <v>0</v>
      </c>
      <c r="Z1641" s="899">
        <f t="shared" si="849"/>
        <v>0</v>
      </c>
      <c r="AA1641" s="899">
        <f t="shared" si="849"/>
        <v>0</v>
      </c>
      <c r="AB1641" s="1080">
        <f t="shared" si="859"/>
        <v>10015127.359999999</v>
      </c>
      <c r="AC1641" s="1079">
        <f t="shared" si="860"/>
        <v>0</v>
      </c>
      <c r="AD1641" s="899">
        <f t="shared" si="825"/>
        <v>10015127.359999999</v>
      </c>
      <c r="AE1641" s="903">
        <f t="shared" si="813"/>
        <v>0</v>
      </c>
      <c r="AF1641" s="1080">
        <f t="shared" si="814"/>
        <v>0</v>
      </c>
      <c r="AG1641" s="1081">
        <f t="shared" si="861"/>
        <v>10015127.359999999</v>
      </c>
      <c r="AH1641" s="1079">
        <f t="shared" si="834"/>
        <v>0</v>
      </c>
      <c r="AI1641" s="901">
        <f t="shared" si="850"/>
        <v>0</v>
      </c>
      <c r="AJ1641" s="899">
        <f t="shared" si="850"/>
        <v>0</v>
      </c>
      <c r="AK1641" s="899">
        <f t="shared" si="850"/>
        <v>0</v>
      </c>
      <c r="AL1641" s="1080">
        <f t="shared" si="854"/>
        <v>3326477.9258333333</v>
      </c>
      <c r="AM1641" s="1079">
        <f t="shared" si="855"/>
        <v>0</v>
      </c>
      <c r="AN1641" s="899">
        <f t="shared" si="846"/>
        <v>3326477.9258333333</v>
      </c>
      <c r="AO1641" s="899">
        <f t="shared" si="847"/>
        <v>0</v>
      </c>
      <c r="AP1641" s="899">
        <f t="shared" si="863"/>
        <v>0</v>
      </c>
      <c r="AQ1641" s="1081">
        <f t="shared" si="862"/>
        <v>3326477.9258333333</v>
      </c>
      <c r="AR1641" s="1079">
        <f t="shared" si="851"/>
        <v>0</v>
      </c>
      <c r="AS1641" s="153"/>
      <c r="AT1641" s="1082" t="s">
        <v>2782</v>
      </c>
      <c r="AU1641" s="523"/>
      <c r="AV1641" s="1083" t="str">
        <f t="shared" si="857"/>
        <v>CA</v>
      </c>
      <c r="AW1641" s="1083" t="str">
        <f t="shared" si="857"/>
        <v>CL</v>
      </c>
      <c r="AX1641" s="1083" t="str">
        <f t="shared" si="857"/>
        <v>AIC</v>
      </c>
      <c r="AY1641" s="1083" t="str">
        <f t="shared" si="864"/>
        <v>ERB</v>
      </c>
      <c r="AZ1641" s="1083" t="str">
        <f t="shared" si="864"/>
        <v>GRB</v>
      </c>
      <c r="BA1641" s="1083" t="str">
        <f t="shared" si="864"/>
        <v>Non-Op</v>
      </c>
      <c r="BC1641" s="642"/>
      <c r="BD1641" s="642"/>
      <c r="BF1641" s="642"/>
      <c r="BG1641" s="642"/>
      <c r="BH1641" s="642"/>
      <c r="BI1641" s="642"/>
      <c r="BJ1641" s="642"/>
      <c r="BK1641" s="642"/>
      <c r="BL1641" s="642"/>
      <c r="BN1641" s="634"/>
    </row>
    <row r="1642" spans="1:71" s="638" customFormat="1" ht="12" customHeight="1">
      <c r="A1642" s="676">
        <v>28300831</v>
      </c>
      <c r="B1642" s="635" t="s">
        <v>4779</v>
      </c>
      <c r="C1642" s="634" t="s">
        <v>3306</v>
      </c>
      <c r="D1642" s="635" t="s">
        <v>1382</v>
      </c>
      <c r="E1642" s="635"/>
      <c r="F1642" s="998">
        <v>44075</v>
      </c>
      <c r="G1642" s="635"/>
      <c r="H1642" s="1168"/>
      <c r="I1642" s="1168"/>
      <c r="J1642" s="1168"/>
      <c r="K1642" s="1168"/>
      <c r="L1642" s="1168"/>
      <c r="M1642" s="1168"/>
      <c r="N1642" s="1168"/>
      <c r="O1642" s="1168"/>
      <c r="P1642" s="1168"/>
      <c r="Q1642" s="1168">
        <v>31662327.66</v>
      </c>
      <c r="R1642" s="1168">
        <v>24752357.039999999</v>
      </c>
      <c r="S1642" s="1168">
        <v>23976413.039999999</v>
      </c>
      <c r="T1642" s="1168">
        <v>23126591.039999999</v>
      </c>
      <c r="U1642" s="567"/>
      <c r="V1642" s="606">
        <f t="shared" si="840"/>
        <v>7662866.1050000004</v>
      </c>
      <c r="W1642" s="1088" t="s">
        <v>3302</v>
      </c>
      <c r="X1642" s="1088"/>
      <c r="Y1642" s="591">
        <f t="shared" si="849"/>
        <v>0</v>
      </c>
      <c r="Z1642" s="899">
        <f t="shared" si="849"/>
        <v>0</v>
      </c>
      <c r="AA1642" s="899">
        <f t="shared" si="849"/>
        <v>0</v>
      </c>
      <c r="AB1642" s="1080">
        <f t="shared" si="859"/>
        <v>23126591.039999999</v>
      </c>
      <c r="AC1642" s="1079">
        <f t="shared" si="860"/>
        <v>0</v>
      </c>
      <c r="AD1642" s="899">
        <f t="shared" si="825"/>
        <v>23126591.039999999</v>
      </c>
      <c r="AE1642" s="903">
        <f t="shared" si="813"/>
        <v>0</v>
      </c>
      <c r="AF1642" s="1080">
        <f t="shared" si="814"/>
        <v>0</v>
      </c>
      <c r="AG1642" s="1081">
        <f t="shared" si="861"/>
        <v>23126591.039999999</v>
      </c>
      <c r="AH1642" s="1079">
        <f t="shared" si="834"/>
        <v>0</v>
      </c>
      <c r="AI1642" s="901">
        <f t="shared" si="850"/>
        <v>0</v>
      </c>
      <c r="AJ1642" s="899">
        <f t="shared" si="850"/>
        <v>0</v>
      </c>
      <c r="AK1642" s="899">
        <f t="shared" si="850"/>
        <v>0</v>
      </c>
      <c r="AL1642" s="1080">
        <f t="shared" si="854"/>
        <v>7662866.1050000004</v>
      </c>
      <c r="AM1642" s="1079">
        <f t="shared" si="855"/>
        <v>0</v>
      </c>
      <c r="AN1642" s="899">
        <f t="shared" si="846"/>
        <v>7662866.1050000004</v>
      </c>
      <c r="AO1642" s="899">
        <f t="shared" si="847"/>
        <v>0</v>
      </c>
      <c r="AP1642" s="899">
        <f t="shared" si="863"/>
        <v>0</v>
      </c>
      <c r="AQ1642" s="1081">
        <f t="shared" si="862"/>
        <v>7662866.1050000004</v>
      </c>
      <c r="AR1642" s="1079">
        <f t="shared" si="851"/>
        <v>0</v>
      </c>
      <c r="AS1642" s="153"/>
      <c r="AT1642" s="1082" t="s">
        <v>2782</v>
      </c>
      <c r="AU1642" s="523"/>
      <c r="AV1642" s="1083" t="str">
        <f t="shared" si="857"/>
        <v>CA</v>
      </c>
      <c r="AW1642" s="1083" t="str">
        <f t="shared" si="857"/>
        <v>CL</v>
      </c>
      <c r="AX1642" s="1083" t="str">
        <f t="shared" si="857"/>
        <v>AIC</v>
      </c>
      <c r="AY1642" s="1083" t="str">
        <f t="shared" si="864"/>
        <v>ERB</v>
      </c>
      <c r="AZ1642" s="1083" t="str">
        <f t="shared" si="864"/>
        <v>GRB</v>
      </c>
      <c r="BA1642" s="1083" t="str">
        <f t="shared" si="864"/>
        <v>Non-Op</v>
      </c>
      <c r="BC1642" s="623"/>
      <c r="BD1642" s="623"/>
      <c r="BF1642" s="623"/>
      <c r="BG1642" s="623"/>
      <c r="BH1642" s="623"/>
      <c r="BI1642" s="623"/>
      <c r="BJ1642" s="623"/>
      <c r="BK1642" s="623"/>
      <c r="BL1642" s="623"/>
      <c r="BN1642" s="634"/>
    </row>
    <row r="1643" spans="1:71" s="638" customFormat="1" ht="12" customHeight="1">
      <c r="A1643" s="643">
        <v>28302001</v>
      </c>
      <c r="B1643" s="644" t="s">
        <v>4780</v>
      </c>
      <c r="C1643" s="634" t="s">
        <v>2753</v>
      </c>
      <c r="D1643" s="635" t="s">
        <v>1384</v>
      </c>
      <c r="E1643" s="635"/>
      <c r="F1643" s="634"/>
      <c r="G1643" s="635"/>
      <c r="H1643" s="1168">
        <v>-1914742.19</v>
      </c>
      <c r="I1643" s="1168">
        <v>-2307169.94</v>
      </c>
      <c r="J1643" s="1168">
        <v>-1917219</v>
      </c>
      <c r="K1643" s="1168">
        <v>-1557767.97</v>
      </c>
      <c r="L1643" s="1168">
        <v>-1835037.31</v>
      </c>
      <c r="M1643" s="1168">
        <v>-1659803.72</v>
      </c>
      <c r="N1643" s="1168">
        <v>-1636107.67</v>
      </c>
      <c r="O1643" s="1168">
        <v>-1267703.71</v>
      </c>
      <c r="P1643" s="1168">
        <v>-1025824.56</v>
      </c>
      <c r="Q1643" s="1168">
        <v>-854675.42</v>
      </c>
      <c r="R1643" s="1168">
        <v>20963.52</v>
      </c>
      <c r="S1643" s="1168">
        <v>243344.94</v>
      </c>
      <c r="T1643" s="1168">
        <v>-201062.1</v>
      </c>
      <c r="U1643" s="567"/>
      <c r="V1643" s="567">
        <f t="shared" si="840"/>
        <v>-1237908.5820833335</v>
      </c>
      <c r="W1643" s="1096"/>
      <c r="X1643" s="1096"/>
      <c r="Y1643" s="591">
        <f t="shared" si="849"/>
        <v>0</v>
      </c>
      <c r="Z1643" s="899">
        <f t="shared" si="849"/>
        <v>0</v>
      </c>
      <c r="AA1643" s="899">
        <f t="shared" si="849"/>
        <v>0</v>
      </c>
      <c r="AB1643" s="1080">
        <f t="shared" si="852"/>
        <v>-201062.1</v>
      </c>
      <c r="AC1643" s="1079">
        <f t="shared" si="853"/>
        <v>0</v>
      </c>
      <c r="AD1643" s="899">
        <f t="shared" si="825"/>
        <v>0</v>
      </c>
      <c r="AE1643" s="903">
        <f t="shared" si="813"/>
        <v>0</v>
      </c>
      <c r="AF1643" s="1080">
        <f t="shared" si="814"/>
        <v>-201062.1</v>
      </c>
      <c r="AG1643" s="1081">
        <f t="shared" si="836"/>
        <v>-201062.1</v>
      </c>
      <c r="AH1643" s="1079">
        <f t="shared" si="834"/>
        <v>0</v>
      </c>
      <c r="AI1643" s="901">
        <f t="shared" si="850"/>
        <v>0</v>
      </c>
      <c r="AJ1643" s="899">
        <f t="shared" si="850"/>
        <v>0</v>
      </c>
      <c r="AK1643" s="899">
        <f t="shared" si="850"/>
        <v>0</v>
      </c>
      <c r="AL1643" s="1080">
        <f t="shared" si="854"/>
        <v>-1237908.5820833335</v>
      </c>
      <c r="AM1643" s="1079">
        <f t="shared" si="855"/>
        <v>0</v>
      </c>
      <c r="AN1643" s="899">
        <f t="shared" si="846"/>
        <v>0</v>
      </c>
      <c r="AO1643" s="899">
        <f t="shared" si="847"/>
        <v>0</v>
      </c>
      <c r="AP1643" s="899">
        <f t="shared" si="863"/>
        <v>-1237908.5820833335</v>
      </c>
      <c r="AQ1643" s="1081">
        <f t="shared" si="845"/>
        <v>-1237908.5820833335</v>
      </c>
      <c r="AR1643" s="1079">
        <f t="shared" si="851"/>
        <v>0</v>
      </c>
      <c r="AS1643" s="153"/>
      <c r="AT1643" s="1082" t="s">
        <v>2782</v>
      </c>
      <c r="AU1643" s="523"/>
      <c r="AV1643" s="1083" t="str">
        <f t="shared" si="857"/>
        <v>CA</v>
      </c>
      <c r="AW1643" s="1083" t="str">
        <f t="shared" si="857"/>
        <v>CL</v>
      </c>
      <c r="AX1643" s="1083" t="str">
        <f t="shared" si="857"/>
        <v>AIC</v>
      </c>
      <c r="AY1643" s="1083" t="str">
        <f t="shared" si="864"/>
        <v>ERB</v>
      </c>
      <c r="AZ1643" s="1083" t="str">
        <f t="shared" si="864"/>
        <v>GRB</v>
      </c>
      <c r="BA1643" s="1083" t="str">
        <f t="shared" si="864"/>
        <v>Non-Op</v>
      </c>
      <c r="BC1643" s="623"/>
      <c r="BD1643" s="623"/>
      <c r="BF1643" s="623"/>
      <c r="BG1643" s="623"/>
      <c r="BH1643" s="623"/>
      <c r="BI1643" s="623"/>
      <c r="BJ1643" s="623"/>
      <c r="BK1643" s="623"/>
      <c r="BL1643" s="623"/>
      <c r="BN1643" s="634"/>
    </row>
    <row r="1644" spans="1:71" s="638" customFormat="1" ht="12" customHeight="1">
      <c r="A1644" s="643">
        <v>28302002</v>
      </c>
      <c r="B1644" s="644" t="s">
        <v>4781</v>
      </c>
      <c r="C1644" s="634" t="s">
        <v>2754</v>
      </c>
      <c r="D1644" s="635" t="s">
        <v>1384</v>
      </c>
      <c r="E1644" s="635"/>
      <c r="F1644" s="634"/>
      <c r="G1644" s="635"/>
      <c r="H1644" s="1168">
        <v>-2660816.5099999998</v>
      </c>
      <c r="I1644" s="1168">
        <v>-3217060.94</v>
      </c>
      <c r="J1644" s="1168">
        <v>-2425291.9700000002</v>
      </c>
      <c r="K1644" s="1168">
        <v>-1983747.77</v>
      </c>
      <c r="L1644" s="1168">
        <v>-2129097.4900000002</v>
      </c>
      <c r="M1644" s="1168">
        <v>-2308897.2999999998</v>
      </c>
      <c r="N1644" s="1168">
        <v>-2126323.69</v>
      </c>
      <c r="O1644" s="1168">
        <v>-1956759.7</v>
      </c>
      <c r="P1644" s="1168">
        <v>-1873625.22</v>
      </c>
      <c r="Q1644" s="1168">
        <v>-2293380.08</v>
      </c>
      <c r="R1644" s="1168">
        <v>-2604886.63</v>
      </c>
      <c r="S1644" s="1168">
        <v>-2581735.7400000002</v>
      </c>
      <c r="T1644" s="1168">
        <v>-3593464.89</v>
      </c>
      <c r="U1644" s="567"/>
      <c r="V1644" s="567">
        <f t="shared" si="840"/>
        <v>-2385662.2691666661</v>
      </c>
      <c r="W1644" s="1096"/>
      <c r="X1644" s="1096"/>
      <c r="Y1644" s="591">
        <f t="shared" si="849"/>
        <v>0</v>
      </c>
      <c r="Z1644" s="899">
        <f t="shared" si="849"/>
        <v>0</v>
      </c>
      <c r="AA1644" s="899">
        <f t="shared" si="849"/>
        <v>0</v>
      </c>
      <c r="AB1644" s="1080">
        <f t="shared" si="852"/>
        <v>-3593464.89</v>
      </c>
      <c r="AC1644" s="1079">
        <f t="shared" si="853"/>
        <v>0</v>
      </c>
      <c r="AD1644" s="899">
        <f t="shared" si="825"/>
        <v>0</v>
      </c>
      <c r="AE1644" s="903">
        <f t="shared" si="813"/>
        <v>0</v>
      </c>
      <c r="AF1644" s="1080">
        <f t="shared" si="814"/>
        <v>-3593464.89</v>
      </c>
      <c r="AG1644" s="1081">
        <f t="shared" si="836"/>
        <v>-3593464.89</v>
      </c>
      <c r="AH1644" s="1079">
        <f t="shared" si="834"/>
        <v>0</v>
      </c>
      <c r="AI1644" s="901">
        <f t="shared" si="850"/>
        <v>0</v>
      </c>
      <c r="AJ1644" s="899">
        <f t="shared" si="850"/>
        <v>0</v>
      </c>
      <c r="AK1644" s="899">
        <f t="shared" si="850"/>
        <v>0</v>
      </c>
      <c r="AL1644" s="1080">
        <f t="shared" si="854"/>
        <v>-2385662.2691666661</v>
      </c>
      <c r="AM1644" s="1079">
        <f t="shared" si="855"/>
        <v>0</v>
      </c>
      <c r="AN1644" s="899">
        <f t="shared" si="846"/>
        <v>0</v>
      </c>
      <c r="AO1644" s="899">
        <f t="shared" si="847"/>
        <v>0</v>
      </c>
      <c r="AP1644" s="899">
        <f t="shared" si="863"/>
        <v>-2385662.2691666661</v>
      </c>
      <c r="AQ1644" s="1081">
        <f t="shared" si="845"/>
        <v>-2385662.2691666661</v>
      </c>
      <c r="AR1644" s="1079">
        <f t="shared" si="851"/>
        <v>0</v>
      </c>
      <c r="AS1644" s="153"/>
      <c r="AT1644" s="1082" t="s">
        <v>2782</v>
      </c>
      <c r="AU1644" s="523"/>
      <c r="AV1644" s="1083" t="str">
        <f t="shared" si="857"/>
        <v>CA</v>
      </c>
      <c r="AW1644" s="1083" t="str">
        <f t="shared" si="857"/>
        <v>CL</v>
      </c>
      <c r="AX1644" s="1083" t="str">
        <f t="shared" si="857"/>
        <v>AIC</v>
      </c>
      <c r="AY1644" s="1083" t="str">
        <f t="shared" si="864"/>
        <v>ERB</v>
      </c>
      <c r="AZ1644" s="1083" t="str">
        <f t="shared" si="864"/>
        <v>GRB</v>
      </c>
      <c r="BA1644" s="1083" t="str">
        <f t="shared" si="864"/>
        <v>Non-Op</v>
      </c>
      <c r="BC1644" s="623"/>
      <c r="BD1644" s="623"/>
      <c r="BF1644" s="623"/>
      <c r="BG1644" s="623"/>
      <c r="BH1644" s="623"/>
      <c r="BI1644" s="623"/>
      <c r="BJ1644" s="623"/>
      <c r="BK1644" s="623"/>
      <c r="BL1644" s="623"/>
      <c r="BN1644" s="634"/>
    </row>
    <row r="1645" spans="1:71" s="638" customFormat="1" ht="12" customHeight="1">
      <c r="A1645" s="643">
        <v>28302011</v>
      </c>
      <c r="B1645" s="644" t="s">
        <v>4782</v>
      </c>
      <c r="C1645" s="634" t="s">
        <v>2755</v>
      </c>
      <c r="D1645" s="635" t="s">
        <v>1384</v>
      </c>
      <c r="E1645" s="635"/>
      <c r="F1645" s="634"/>
      <c r="G1645" s="635"/>
      <c r="H1645" s="1168">
        <v>-2089131.81</v>
      </c>
      <c r="I1645" s="1168">
        <v>-2144340.89</v>
      </c>
      <c r="J1645" s="1168">
        <v>-2176071.91</v>
      </c>
      <c r="K1645" s="1168">
        <v>-2487543.81</v>
      </c>
      <c r="L1645" s="1168">
        <v>-3237210.9</v>
      </c>
      <c r="M1645" s="1168">
        <v>-3791830.04</v>
      </c>
      <c r="N1645" s="1168">
        <v>-4142618.5</v>
      </c>
      <c r="O1645" s="1168">
        <v>-4346113.0999999996</v>
      </c>
      <c r="P1645" s="1168">
        <v>-4740280.7</v>
      </c>
      <c r="Q1645" s="1168">
        <v>-4958158.1900000004</v>
      </c>
      <c r="R1645" s="1168">
        <v>-6192702.29</v>
      </c>
      <c r="S1645" s="1168">
        <v>-6436746.5700000003</v>
      </c>
      <c r="T1645" s="1168">
        <v>-6468415.04</v>
      </c>
      <c r="U1645" s="567"/>
      <c r="V1645" s="567">
        <f t="shared" si="840"/>
        <v>-4077699.1937499996</v>
      </c>
      <c r="W1645" s="1096"/>
      <c r="X1645" s="1096"/>
      <c r="Y1645" s="591">
        <f t="shared" si="849"/>
        <v>0</v>
      </c>
      <c r="Z1645" s="899">
        <f t="shared" si="849"/>
        <v>0</v>
      </c>
      <c r="AA1645" s="899">
        <f t="shared" si="849"/>
        <v>0</v>
      </c>
      <c r="AB1645" s="1080">
        <f t="shared" si="852"/>
        <v>-6468415.04</v>
      </c>
      <c r="AC1645" s="1079">
        <f t="shared" si="853"/>
        <v>0</v>
      </c>
      <c r="AD1645" s="899">
        <f t="shared" si="825"/>
        <v>0</v>
      </c>
      <c r="AE1645" s="903">
        <f t="shared" si="813"/>
        <v>0</v>
      </c>
      <c r="AF1645" s="1080">
        <f t="shared" si="814"/>
        <v>-6468415.04</v>
      </c>
      <c r="AG1645" s="1081">
        <f t="shared" si="836"/>
        <v>-6468415.04</v>
      </c>
      <c r="AH1645" s="1079">
        <f t="shared" si="834"/>
        <v>0</v>
      </c>
      <c r="AI1645" s="901">
        <f t="shared" si="850"/>
        <v>0</v>
      </c>
      <c r="AJ1645" s="899">
        <f t="shared" si="850"/>
        <v>0</v>
      </c>
      <c r="AK1645" s="899">
        <f t="shared" si="850"/>
        <v>0</v>
      </c>
      <c r="AL1645" s="1080">
        <f t="shared" si="854"/>
        <v>-4077699.1937499996</v>
      </c>
      <c r="AM1645" s="1079">
        <f t="shared" si="855"/>
        <v>0</v>
      </c>
      <c r="AN1645" s="899">
        <f t="shared" si="846"/>
        <v>0</v>
      </c>
      <c r="AO1645" s="899">
        <f t="shared" si="847"/>
        <v>0</v>
      </c>
      <c r="AP1645" s="899">
        <f t="shared" si="863"/>
        <v>-4077699.1937499996</v>
      </c>
      <c r="AQ1645" s="1081">
        <f t="shared" si="845"/>
        <v>-4077699.1937499996</v>
      </c>
      <c r="AR1645" s="1079">
        <f t="shared" si="851"/>
        <v>0</v>
      </c>
      <c r="AS1645" s="153"/>
      <c r="AT1645" s="1082"/>
      <c r="AU1645" s="1126"/>
      <c r="AV1645" s="1083" t="str">
        <f t="shared" si="857"/>
        <v>CA</v>
      </c>
      <c r="AW1645" s="1083" t="str">
        <f t="shared" si="857"/>
        <v>CL</v>
      </c>
      <c r="AX1645" s="1083" t="str">
        <f t="shared" si="857"/>
        <v>AIC</v>
      </c>
      <c r="AY1645" s="1083" t="str">
        <f t="shared" si="864"/>
        <v>ERB</v>
      </c>
      <c r="AZ1645" s="1083" t="str">
        <f t="shared" si="864"/>
        <v>GRB</v>
      </c>
      <c r="BA1645" s="1083" t="str">
        <f t="shared" si="864"/>
        <v>Non-Op</v>
      </c>
      <c r="BC1645" s="623"/>
      <c r="BD1645" s="623"/>
      <c r="BF1645" s="623"/>
      <c r="BG1645" s="623"/>
      <c r="BH1645" s="623"/>
      <c r="BI1645" s="623"/>
      <c r="BJ1645" s="623"/>
      <c r="BK1645" s="623"/>
      <c r="BL1645" s="623"/>
      <c r="BN1645" s="634"/>
    </row>
    <row r="1646" spans="1:71" s="638" customFormat="1" ht="12" customHeight="1">
      <c r="A1646" s="643">
        <v>28302012</v>
      </c>
      <c r="B1646" s="644" t="s">
        <v>4783</v>
      </c>
      <c r="C1646" s="634" t="s">
        <v>2756</v>
      </c>
      <c r="D1646" s="635" t="s">
        <v>1384</v>
      </c>
      <c r="E1646" s="635"/>
      <c r="F1646" s="634"/>
      <c r="G1646" s="635"/>
      <c r="H1646" s="1168">
        <v>858195.32</v>
      </c>
      <c r="I1646" s="1168">
        <v>668451.86</v>
      </c>
      <c r="J1646" s="1168">
        <v>791628.55</v>
      </c>
      <c r="K1646" s="1168">
        <v>648768.14</v>
      </c>
      <c r="L1646" s="1168">
        <v>369794.9</v>
      </c>
      <c r="M1646" s="1168">
        <v>179916.95</v>
      </c>
      <c r="N1646" s="1168">
        <v>272575.42</v>
      </c>
      <c r="O1646" s="1168">
        <v>255799.45</v>
      </c>
      <c r="P1646" s="1168">
        <v>181576.17</v>
      </c>
      <c r="Q1646" s="1168">
        <v>53273.34</v>
      </c>
      <c r="R1646" s="1168">
        <v>-159277.74</v>
      </c>
      <c r="S1646" s="1168">
        <v>-252936.54</v>
      </c>
      <c r="T1646" s="1168">
        <v>-892461.58</v>
      </c>
      <c r="U1646" s="567"/>
      <c r="V1646" s="567">
        <f t="shared" si="840"/>
        <v>249369.78083333335</v>
      </c>
      <c r="W1646" s="1096"/>
      <c r="X1646" s="1096"/>
      <c r="Y1646" s="591">
        <f t="shared" si="849"/>
        <v>0</v>
      </c>
      <c r="Z1646" s="899">
        <f t="shared" si="849"/>
        <v>0</v>
      </c>
      <c r="AA1646" s="899">
        <f t="shared" si="849"/>
        <v>0</v>
      </c>
      <c r="AB1646" s="1080">
        <f t="shared" si="852"/>
        <v>-892461.58</v>
      </c>
      <c r="AC1646" s="1079">
        <f t="shared" si="853"/>
        <v>0</v>
      </c>
      <c r="AD1646" s="899">
        <f t="shared" si="825"/>
        <v>0</v>
      </c>
      <c r="AE1646" s="903">
        <f t="shared" si="813"/>
        <v>0</v>
      </c>
      <c r="AF1646" s="1080">
        <f t="shared" si="814"/>
        <v>-892461.58</v>
      </c>
      <c r="AG1646" s="1081">
        <f t="shared" si="836"/>
        <v>-892461.58</v>
      </c>
      <c r="AH1646" s="1079">
        <f t="shared" si="834"/>
        <v>0</v>
      </c>
      <c r="AI1646" s="901">
        <f t="shared" si="850"/>
        <v>0</v>
      </c>
      <c r="AJ1646" s="899">
        <f t="shared" si="850"/>
        <v>0</v>
      </c>
      <c r="AK1646" s="899">
        <f t="shared" si="850"/>
        <v>0</v>
      </c>
      <c r="AL1646" s="1080">
        <f t="shared" si="854"/>
        <v>249369.78083333335</v>
      </c>
      <c r="AM1646" s="1079">
        <f t="shared" si="855"/>
        <v>0</v>
      </c>
      <c r="AN1646" s="899">
        <f t="shared" si="846"/>
        <v>0</v>
      </c>
      <c r="AO1646" s="899">
        <f t="shared" si="847"/>
        <v>0</v>
      </c>
      <c r="AP1646" s="899">
        <f t="shared" si="863"/>
        <v>249369.78083333335</v>
      </c>
      <c r="AQ1646" s="1081">
        <f t="shared" si="845"/>
        <v>249369.78083333335</v>
      </c>
      <c r="AR1646" s="1079">
        <f t="shared" si="851"/>
        <v>0</v>
      </c>
      <c r="AS1646" s="153"/>
      <c r="AT1646" s="1082"/>
      <c r="AU1646" s="1126"/>
      <c r="AV1646" s="1083" t="str">
        <f t="shared" si="857"/>
        <v>CA</v>
      </c>
      <c r="AW1646" s="1083" t="str">
        <f t="shared" si="857"/>
        <v>CL</v>
      </c>
      <c r="AX1646" s="1083" t="str">
        <f t="shared" si="857"/>
        <v>AIC</v>
      </c>
      <c r="AY1646" s="1083" t="str">
        <f t="shared" si="864"/>
        <v>ERB</v>
      </c>
      <c r="AZ1646" s="1083" t="str">
        <f t="shared" si="864"/>
        <v>GRB</v>
      </c>
      <c r="BA1646" s="1083" t="str">
        <f t="shared" si="864"/>
        <v>Non-Op</v>
      </c>
      <c r="BC1646" s="623"/>
      <c r="BD1646" s="623"/>
      <c r="BF1646" s="623"/>
      <c r="BG1646" s="623"/>
      <c r="BH1646" s="623"/>
      <c r="BI1646" s="623"/>
      <c r="BJ1646" s="623"/>
      <c r="BK1646" s="623"/>
      <c r="BL1646" s="623"/>
      <c r="BN1646" s="634"/>
    </row>
    <row r="1647" spans="1:71" s="638" customFormat="1" ht="12" customHeight="1">
      <c r="A1647" s="660">
        <v>28302021</v>
      </c>
      <c r="B1647" s="660" t="s">
        <v>4784</v>
      </c>
      <c r="C1647" s="639" t="s">
        <v>2757</v>
      </c>
      <c r="D1647" s="656" t="s">
        <v>3099</v>
      </c>
      <c r="E1647" s="640"/>
      <c r="F1647" s="997"/>
      <c r="G1647" s="640"/>
      <c r="H1647" s="1168">
        <v>-8321652.9900000002</v>
      </c>
      <c r="I1647" s="1168">
        <v>-8039656.5899999999</v>
      </c>
      <c r="J1647" s="1168">
        <v>-7806493.1699999999</v>
      </c>
      <c r="K1647" s="1168">
        <v>-8250149.3399999999</v>
      </c>
      <c r="L1647" s="1168">
        <v>-8340348.75</v>
      </c>
      <c r="M1647" s="1168">
        <v>-8462530.1099999994</v>
      </c>
      <c r="N1647" s="1168">
        <v>-8622462.1199999992</v>
      </c>
      <c r="O1647" s="1168">
        <v>-8757769.9499999993</v>
      </c>
      <c r="P1647" s="1168">
        <v>-8477639.6099999994</v>
      </c>
      <c r="Q1647" s="1168">
        <v>-4466296.03</v>
      </c>
      <c r="R1647" s="1168">
        <v>-4425441.16</v>
      </c>
      <c r="S1647" s="1168">
        <v>-4342278.01</v>
      </c>
      <c r="T1647" s="1168">
        <v>-4041085.72</v>
      </c>
      <c r="U1647" s="606"/>
      <c r="V1647" s="567">
        <f t="shared" si="840"/>
        <v>-7181036.1829166673</v>
      </c>
      <c r="W1647" s="1096"/>
      <c r="X1647" s="1096"/>
      <c r="Y1647" s="591">
        <f t="shared" si="849"/>
        <v>0</v>
      </c>
      <c r="Z1647" s="899">
        <f t="shared" si="849"/>
        <v>-4041085.72</v>
      </c>
      <c r="AA1647" s="899">
        <f t="shared" si="849"/>
        <v>0</v>
      </c>
      <c r="AB1647" s="1080">
        <f t="shared" si="852"/>
        <v>0</v>
      </c>
      <c r="AC1647" s="1079">
        <f t="shared" si="853"/>
        <v>0</v>
      </c>
      <c r="AD1647" s="899">
        <f t="shared" si="825"/>
        <v>0</v>
      </c>
      <c r="AE1647" s="903">
        <f t="shared" ref="AE1647:AE1675" si="865">IF($D1647=AE$5,$T1647,IF($D1647=AE$4, $T1647*$AK$2,0))</f>
        <v>0</v>
      </c>
      <c r="AF1647" s="1080">
        <f t="shared" ref="AF1647:AF1675" si="866">IF($D1647=AF$5,$T1647,IF($D1647=AF$4, $T1647*$AL$2,0))</f>
        <v>0</v>
      </c>
      <c r="AG1647" s="1081">
        <f t="shared" si="836"/>
        <v>0</v>
      </c>
      <c r="AH1647" s="1079">
        <f t="shared" si="834"/>
        <v>0</v>
      </c>
      <c r="AI1647" s="901">
        <f t="shared" si="850"/>
        <v>0</v>
      </c>
      <c r="AJ1647" s="899">
        <f t="shared" si="850"/>
        <v>-7181036.1829166673</v>
      </c>
      <c r="AK1647" s="899">
        <f t="shared" si="850"/>
        <v>0</v>
      </c>
      <c r="AL1647" s="1080">
        <f t="shared" si="854"/>
        <v>0</v>
      </c>
      <c r="AM1647" s="1079">
        <f t="shared" si="855"/>
        <v>0</v>
      </c>
      <c r="AN1647" s="899">
        <f t="shared" si="846"/>
        <v>0</v>
      </c>
      <c r="AO1647" s="899">
        <f t="shared" si="847"/>
        <v>0</v>
      </c>
      <c r="AP1647" s="899">
        <f t="shared" si="863"/>
        <v>0</v>
      </c>
      <c r="AQ1647" s="1081">
        <f t="shared" si="845"/>
        <v>0</v>
      </c>
      <c r="AR1647" s="1079">
        <f t="shared" si="851"/>
        <v>0</v>
      </c>
      <c r="AS1647" s="153"/>
      <c r="AT1647" s="1082" t="s">
        <v>2782</v>
      </c>
      <c r="AU1647" s="523"/>
      <c r="AV1647" s="1083" t="str">
        <f t="shared" si="857"/>
        <v>CA</v>
      </c>
      <c r="AW1647" s="1083" t="str">
        <f t="shared" si="857"/>
        <v>CL</v>
      </c>
      <c r="AX1647" s="1083" t="str">
        <f t="shared" si="857"/>
        <v>AIC</v>
      </c>
      <c r="AY1647" s="1083" t="str">
        <f t="shared" si="864"/>
        <v>ERB</v>
      </c>
      <c r="AZ1647" s="1083" t="str">
        <f t="shared" si="864"/>
        <v>GRB</v>
      </c>
      <c r="BA1647" s="1083" t="str">
        <f t="shared" si="864"/>
        <v>Non-Op</v>
      </c>
      <c r="BC1647" s="623"/>
      <c r="BD1647" s="623"/>
      <c r="BF1647" s="623"/>
      <c r="BG1647" s="623"/>
      <c r="BH1647" s="623"/>
      <c r="BI1647" s="623"/>
      <c r="BJ1647" s="623"/>
      <c r="BK1647" s="623"/>
      <c r="BL1647" s="623"/>
      <c r="BM1647" s="634"/>
      <c r="BN1647" s="634"/>
      <c r="BO1647" s="634"/>
      <c r="BP1647" s="634"/>
      <c r="BQ1647" s="634"/>
      <c r="BR1647" s="634"/>
      <c r="BS1647" s="634"/>
    </row>
    <row r="1648" spans="1:71" s="638" customFormat="1" ht="12" customHeight="1">
      <c r="A1648" s="646">
        <v>28302022</v>
      </c>
      <c r="B1648" s="646" t="s">
        <v>4785</v>
      </c>
      <c r="C1648" s="647" t="s">
        <v>2758</v>
      </c>
      <c r="D1648" s="648" t="s">
        <v>3099</v>
      </c>
      <c r="E1648" s="648"/>
      <c r="F1648" s="999"/>
      <c r="G1648" s="650"/>
      <c r="H1648" s="1172">
        <v>-1503642.45</v>
      </c>
      <c r="I1648" s="1172">
        <v>-1223457.0900000001</v>
      </c>
      <c r="J1648" s="1172">
        <v>-972604.95</v>
      </c>
      <c r="K1648" s="1172">
        <v>-1145973.2</v>
      </c>
      <c r="L1648" s="1172">
        <v>-1165201.01</v>
      </c>
      <c r="M1648" s="1172">
        <v>-1348427.69</v>
      </c>
      <c r="N1648" s="1172">
        <v>-1549173.2</v>
      </c>
      <c r="O1648" s="1172">
        <v>-1773166.76</v>
      </c>
      <c r="P1648" s="1172">
        <v>-2108589.2599999998</v>
      </c>
      <c r="Q1648" s="1172">
        <v>-1320662.82</v>
      </c>
      <c r="R1648" s="1172">
        <v>-1424472.75</v>
      </c>
      <c r="S1648" s="1172">
        <v>-1360241.1</v>
      </c>
      <c r="T1648" s="1172">
        <v>-1179548.9099999999</v>
      </c>
      <c r="U1648" s="569"/>
      <c r="V1648" s="567">
        <f t="shared" si="840"/>
        <v>-1394463.7925</v>
      </c>
      <c r="W1648" s="1096"/>
      <c r="X1648" s="1096"/>
      <c r="Y1648" s="591">
        <f t="shared" si="849"/>
        <v>0</v>
      </c>
      <c r="Z1648" s="899">
        <f t="shared" si="849"/>
        <v>-1179548.9099999999</v>
      </c>
      <c r="AA1648" s="899">
        <f t="shared" si="849"/>
        <v>0</v>
      </c>
      <c r="AB1648" s="1080">
        <f t="shared" si="852"/>
        <v>0</v>
      </c>
      <c r="AC1648" s="1079">
        <f t="shared" si="853"/>
        <v>0</v>
      </c>
      <c r="AD1648" s="899">
        <f t="shared" si="825"/>
        <v>0</v>
      </c>
      <c r="AE1648" s="903">
        <f t="shared" si="865"/>
        <v>0</v>
      </c>
      <c r="AF1648" s="1080">
        <f t="shared" si="866"/>
        <v>0</v>
      </c>
      <c r="AG1648" s="1081">
        <f t="shared" si="836"/>
        <v>0</v>
      </c>
      <c r="AH1648" s="1079">
        <f t="shared" si="834"/>
        <v>0</v>
      </c>
      <c r="AI1648" s="901">
        <f t="shared" si="850"/>
        <v>0</v>
      </c>
      <c r="AJ1648" s="899">
        <f t="shared" si="850"/>
        <v>-1394463.7925</v>
      </c>
      <c r="AK1648" s="899">
        <f t="shared" si="850"/>
        <v>0</v>
      </c>
      <c r="AL1648" s="1080">
        <f t="shared" si="854"/>
        <v>0</v>
      </c>
      <c r="AM1648" s="1079">
        <f t="shared" si="855"/>
        <v>0</v>
      </c>
      <c r="AN1648" s="899">
        <f t="shared" si="846"/>
        <v>0</v>
      </c>
      <c r="AO1648" s="899">
        <f t="shared" si="847"/>
        <v>0</v>
      </c>
      <c r="AP1648" s="899">
        <f t="shared" si="863"/>
        <v>0</v>
      </c>
      <c r="AQ1648" s="1081">
        <f t="shared" si="845"/>
        <v>0</v>
      </c>
      <c r="AR1648" s="1079">
        <f t="shared" si="851"/>
        <v>0</v>
      </c>
      <c r="AS1648" s="153"/>
      <c r="AT1648" s="1082" t="s">
        <v>3054</v>
      </c>
      <c r="AU1648" s="523"/>
      <c r="AV1648" s="1083" t="str">
        <f t="shared" si="857"/>
        <v>CA</v>
      </c>
      <c r="AW1648" s="1083" t="str">
        <f t="shared" si="857"/>
        <v>CL</v>
      </c>
      <c r="AX1648" s="1083" t="str">
        <f t="shared" si="857"/>
        <v>AIC</v>
      </c>
      <c r="AY1648" s="1083" t="str">
        <f t="shared" si="864"/>
        <v>ERB</v>
      </c>
      <c r="AZ1648" s="1083" t="str">
        <f t="shared" si="864"/>
        <v>GRB</v>
      </c>
      <c r="BA1648" s="1083" t="str">
        <f t="shared" si="864"/>
        <v>Non-Op</v>
      </c>
      <c r="BC1648" s="623"/>
      <c r="BD1648" s="623"/>
      <c r="BF1648" s="623"/>
      <c r="BG1648" s="623"/>
      <c r="BH1648" s="623"/>
      <c r="BI1648" s="623"/>
      <c r="BJ1648" s="623"/>
      <c r="BK1648" s="623"/>
      <c r="BL1648" s="623"/>
      <c r="BM1648" s="634"/>
      <c r="BN1648" s="634"/>
      <c r="BO1648" s="634"/>
      <c r="BP1648" s="634"/>
      <c r="BQ1648" s="634"/>
      <c r="BR1648" s="634"/>
      <c r="BS1648" s="634"/>
    </row>
    <row r="1649" spans="1:142" s="638" customFormat="1" ht="12" customHeight="1">
      <c r="A1649" s="652">
        <v>28302031</v>
      </c>
      <c r="B1649" s="652" t="s">
        <v>4786</v>
      </c>
      <c r="C1649" s="659" t="s">
        <v>2759</v>
      </c>
      <c r="D1649" s="656" t="s">
        <v>1384</v>
      </c>
      <c r="E1649" s="656"/>
      <c r="F1649" s="1007"/>
      <c r="G1649" s="658"/>
      <c r="H1649" s="1168">
        <v>-624435.86</v>
      </c>
      <c r="I1649" s="1168">
        <v>-674550.75</v>
      </c>
      <c r="J1649" s="1168">
        <v>-707720.8</v>
      </c>
      <c r="K1649" s="1168">
        <v>-646928.4</v>
      </c>
      <c r="L1649" s="1168">
        <v>-887380.9</v>
      </c>
      <c r="M1649" s="1168">
        <v>-919417.22</v>
      </c>
      <c r="N1649" s="1168">
        <v>-977088.84</v>
      </c>
      <c r="O1649" s="1168">
        <v>-1066878.6399999999</v>
      </c>
      <c r="P1649" s="1168">
        <v>-1274074.73</v>
      </c>
      <c r="Q1649" s="1168">
        <v>-1189991.8700000001</v>
      </c>
      <c r="R1649" s="1168">
        <v>-1247792.27</v>
      </c>
      <c r="S1649" s="1168">
        <v>-1183102.04</v>
      </c>
      <c r="T1649" s="1168">
        <v>-1482557.02</v>
      </c>
      <c r="U1649" s="606"/>
      <c r="V1649" s="567">
        <f t="shared" si="840"/>
        <v>-985701.90833333333</v>
      </c>
      <c r="W1649" s="1096"/>
      <c r="X1649" s="1096"/>
      <c r="Y1649" s="591">
        <f t="shared" si="849"/>
        <v>0</v>
      </c>
      <c r="Z1649" s="899">
        <f t="shared" si="849"/>
        <v>0</v>
      </c>
      <c r="AA1649" s="899">
        <f t="shared" si="849"/>
        <v>0</v>
      </c>
      <c r="AB1649" s="1080">
        <f t="shared" si="852"/>
        <v>-1482557.02</v>
      </c>
      <c r="AC1649" s="1079">
        <f t="shared" si="853"/>
        <v>0</v>
      </c>
      <c r="AD1649" s="899">
        <f t="shared" si="825"/>
        <v>0</v>
      </c>
      <c r="AE1649" s="903">
        <f t="shared" si="865"/>
        <v>0</v>
      </c>
      <c r="AF1649" s="1080">
        <f t="shared" si="866"/>
        <v>-1482557.02</v>
      </c>
      <c r="AG1649" s="1081">
        <f t="shared" si="836"/>
        <v>-1482557.02</v>
      </c>
      <c r="AH1649" s="1079">
        <f t="shared" si="834"/>
        <v>0</v>
      </c>
      <c r="AI1649" s="901">
        <f t="shared" si="850"/>
        <v>0</v>
      </c>
      <c r="AJ1649" s="899">
        <f t="shared" si="850"/>
        <v>0</v>
      </c>
      <c r="AK1649" s="899">
        <f t="shared" si="850"/>
        <v>0</v>
      </c>
      <c r="AL1649" s="1080">
        <f t="shared" si="854"/>
        <v>-985701.90833333333</v>
      </c>
      <c r="AM1649" s="1079">
        <f t="shared" si="855"/>
        <v>0</v>
      </c>
      <c r="AN1649" s="899">
        <f t="shared" si="846"/>
        <v>0</v>
      </c>
      <c r="AO1649" s="899">
        <f t="shared" si="847"/>
        <v>0</v>
      </c>
      <c r="AP1649" s="899">
        <f t="shared" si="863"/>
        <v>-985701.90833333333</v>
      </c>
      <c r="AQ1649" s="1081">
        <f t="shared" si="845"/>
        <v>-985701.90833333333</v>
      </c>
      <c r="AR1649" s="1079">
        <f t="shared" si="851"/>
        <v>0</v>
      </c>
      <c r="AS1649" s="153"/>
      <c r="AT1649" s="1082"/>
      <c r="AU1649" s="1126"/>
      <c r="AV1649" s="1083" t="str">
        <f t="shared" si="857"/>
        <v>CA</v>
      </c>
      <c r="AW1649" s="1083" t="str">
        <f t="shared" si="857"/>
        <v>CL</v>
      </c>
      <c r="AX1649" s="1083" t="str">
        <f t="shared" si="857"/>
        <v>AIC</v>
      </c>
      <c r="AY1649" s="1083" t="str">
        <f t="shared" si="864"/>
        <v>ERB</v>
      </c>
      <c r="AZ1649" s="1083" t="str">
        <f t="shared" si="864"/>
        <v>GRB</v>
      </c>
      <c r="BA1649" s="1083" t="str">
        <f t="shared" si="864"/>
        <v>Non-Op</v>
      </c>
      <c r="BC1649" s="623"/>
      <c r="BD1649" s="623"/>
      <c r="BF1649" s="623"/>
      <c r="BG1649" s="623"/>
      <c r="BH1649" s="623"/>
      <c r="BI1649" s="623"/>
      <c r="BJ1649" s="623"/>
      <c r="BK1649" s="623"/>
      <c r="BL1649" s="623"/>
      <c r="BM1649" s="634"/>
      <c r="BN1649" s="634"/>
      <c r="BO1649" s="634"/>
      <c r="BP1649" s="634"/>
      <c r="BQ1649" s="634"/>
      <c r="BR1649" s="634"/>
      <c r="BS1649" s="634"/>
    </row>
    <row r="1650" spans="1:142" s="638" customFormat="1" ht="12" customHeight="1">
      <c r="A1650" s="652" t="s">
        <v>2929</v>
      </c>
      <c r="B1650" s="652" t="s">
        <v>2929</v>
      </c>
      <c r="C1650" s="659" t="s">
        <v>3047</v>
      </c>
      <c r="D1650" s="656" t="s">
        <v>3097</v>
      </c>
      <c r="E1650" s="656"/>
      <c r="F1650" s="960">
        <v>43647</v>
      </c>
      <c r="G1650" s="658"/>
      <c r="H1650" s="1168">
        <v>-4550047.1100000003</v>
      </c>
      <c r="I1650" s="1168">
        <v>-5220019.3499999996</v>
      </c>
      <c r="J1650" s="1168">
        <v>-5890733.9400000004</v>
      </c>
      <c r="K1650" s="1168">
        <v>0</v>
      </c>
      <c r="L1650" s="1168">
        <v>0</v>
      </c>
      <c r="M1650" s="1168">
        <v>0</v>
      </c>
      <c r="N1650" s="1168">
        <v>0</v>
      </c>
      <c r="O1650" s="1168">
        <v>0</v>
      </c>
      <c r="P1650" s="1168">
        <v>0</v>
      </c>
      <c r="Q1650" s="1168">
        <v>0</v>
      </c>
      <c r="R1650" s="1168">
        <v>0</v>
      </c>
      <c r="S1650" s="1168">
        <v>0</v>
      </c>
      <c r="T1650" s="1168">
        <v>0</v>
      </c>
      <c r="U1650" s="606"/>
      <c r="V1650" s="607">
        <f t="shared" si="840"/>
        <v>-1115481.4037499998</v>
      </c>
      <c r="W1650" s="1092" t="s">
        <v>3307</v>
      </c>
      <c r="X1650" s="1092" t="s">
        <v>3308</v>
      </c>
      <c r="Y1650" s="591">
        <f t="shared" ref="Y1650:AA1675" si="867">IF($D1650=Y$5,$T1650,0)</f>
        <v>0</v>
      </c>
      <c r="Z1650" s="899">
        <f t="shared" si="867"/>
        <v>0</v>
      </c>
      <c r="AA1650" s="899">
        <f t="shared" si="867"/>
        <v>0</v>
      </c>
      <c r="AB1650" s="1080">
        <f t="shared" si="852"/>
        <v>0</v>
      </c>
      <c r="AC1650" s="1079">
        <f t="shared" si="853"/>
        <v>0</v>
      </c>
      <c r="AD1650" s="899">
        <f t="shared" si="825"/>
        <v>0</v>
      </c>
      <c r="AE1650" s="903">
        <f t="shared" si="865"/>
        <v>0</v>
      </c>
      <c r="AF1650" s="1080">
        <f t="shared" si="866"/>
        <v>0</v>
      </c>
      <c r="AG1650" s="1081">
        <f t="shared" si="836"/>
        <v>0</v>
      </c>
      <c r="AH1650" s="1079">
        <f t="shared" si="834"/>
        <v>0</v>
      </c>
      <c r="AI1650" s="901">
        <f t="shared" si="850"/>
        <v>0</v>
      </c>
      <c r="AJ1650" s="899">
        <f t="shared" si="850"/>
        <v>0</v>
      </c>
      <c r="AK1650" s="899">
        <f t="shared" si="850"/>
        <v>0</v>
      </c>
      <c r="AL1650" s="1080">
        <f t="shared" si="854"/>
        <v>-1115481.4037499998</v>
      </c>
      <c r="AM1650" s="1079">
        <f t="shared" si="855"/>
        <v>0</v>
      </c>
      <c r="AN1650" s="899">
        <f t="shared" si="846"/>
        <v>-739006.4299843749</v>
      </c>
      <c r="AO1650" s="899">
        <f t="shared" si="847"/>
        <v>-376474.97376562498</v>
      </c>
      <c r="AP1650" s="899">
        <f t="shared" si="863"/>
        <v>0</v>
      </c>
      <c r="AQ1650" s="1081">
        <f t="shared" ref="AQ1650" si="868">SUM(AN1650:AP1650)</f>
        <v>-1115481.4037499998</v>
      </c>
      <c r="AR1650" s="1079">
        <f t="shared" si="851"/>
        <v>0</v>
      </c>
      <c r="AS1650" s="153"/>
      <c r="AT1650" s="1082" t="s">
        <v>2782</v>
      </c>
      <c r="AU1650" s="523"/>
      <c r="AV1650" s="1083" t="str">
        <f t="shared" si="857"/>
        <v>CA</v>
      </c>
      <c r="AW1650" s="1083" t="str">
        <f t="shared" si="857"/>
        <v>CL</v>
      </c>
      <c r="AX1650" s="1083" t="str">
        <f t="shared" si="857"/>
        <v>AIC</v>
      </c>
      <c r="AY1650" s="1083" t="str">
        <f t="shared" si="864"/>
        <v>ERB</v>
      </c>
      <c r="AZ1650" s="1083" t="str">
        <f t="shared" si="864"/>
        <v>GRB</v>
      </c>
      <c r="BA1650" s="1083" t="str">
        <f t="shared" si="864"/>
        <v>Non-Op</v>
      </c>
      <c r="BC1650" s="623"/>
      <c r="BD1650" s="623"/>
      <c r="BE1650" s="623"/>
      <c r="BF1650" s="623"/>
      <c r="BG1650" s="623"/>
      <c r="BH1650" s="623"/>
      <c r="BI1650" s="623"/>
      <c r="BJ1650" s="623"/>
      <c r="BK1650" s="623"/>
      <c r="BL1650" s="623"/>
      <c r="BM1650" s="634"/>
      <c r="BN1650" s="634"/>
      <c r="BO1650" s="634"/>
      <c r="BP1650" s="634"/>
      <c r="BQ1650" s="634"/>
      <c r="BR1650" s="634"/>
      <c r="BS1650" s="634"/>
    </row>
    <row r="1651" spans="1:142" s="638" customFormat="1" ht="12" customHeight="1">
      <c r="A1651" s="652">
        <v>28302041</v>
      </c>
      <c r="B1651" s="652" t="s">
        <v>4787</v>
      </c>
      <c r="C1651" s="659" t="s">
        <v>2760</v>
      </c>
      <c r="D1651" s="656" t="s">
        <v>3099</v>
      </c>
      <c r="E1651" s="656"/>
      <c r="F1651" s="1007"/>
      <c r="G1651" s="658"/>
      <c r="H1651" s="1168">
        <v>-10317393.039999999</v>
      </c>
      <c r="I1651" s="1168">
        <v>-10231233.439999999</v>
      </c>
      <c r="J1651" s="1168">
        <v>-10136572.189999999</v>
      </c>
      <c r="K1651" s="1168">
        <v>-10041910.880000001</v>
      </c>
      <c r="L1651" s="1168">
        <v>-10010188.199999999</v>
      </c>
      <c r="M1651" s="1168">
        <v>-9925181.3900000006</v>
      </c>
      <c r="N1651" s="1168">
        <v>-9840174.5700000003</v>
      </c>
      <c r="O1651" s="1168">
        <v>-9755167.7599999998</v>
      </c>
      <c r="P1651" s="1168">
        <v>-9670160.9499999993</v>
      </c>
      <c r="Q1651" s="1168">
        <v>-4934187.13</v>
      </c>
      <c r="R1651" s="1168">
        <v>-4849325.41</v>
      </c>
      <c r="S1651" s="1168">
        <v>-4764709.5599999996</v>
      </c>
      <c r="T1651" s="1168">
        <v>-4682402.6100000003</v>
      </c>
      <c r="U1651" s="606"/>
      <c r="V1651" s="567">
        <f t="shared" si="840"/>
        <v>-8471559.1087499987</v>
      </c>
      <c r="W1651" s="1084"/>
      <c r="X1651" s="1084"/>
      <c r="Y1651" s="591">
        <f t="shared" si="867"/>
        <v>0</v>
      </c>
      <c r="Z1651" s="899">
        <f t="shared" si="867"/>
        <v>-4682402.6100000003</v>
      </c>
      <c r="AA1651" s="899">
        <f t="shared" si="867"/>
        <v>0</v>
      </c>
      <c r="AB1651" s="1080">
        <f t="shared" si="852"/>
        <v>0</v>
      </c>
      <c r="AC1651" s="1079">
        <f t="shared" si="853"/>
        <v>0</v>
      </c>
      <c r="AD1651" s="899">
        <f t="shared" si="825"/>
        <v>0</v>
      </c>
      <c r="AE1651" s="903">
        <f t="shared" si="865"/>
        <v>0</v>
      </c>
      <c r="AF1651" s="1080">
        <f t="shared" si="866"/>
        <v>0</v>
      </c>
      <c r="AG1651" s="1081">
        <f t="shared" si="836"/>
        <v>0</v>
      </c>
      <c r="AH1651" s="1079">
        <f t="shared" si="834"/>
        <v>0</v>
      </c>
      <c r="AI1651" s="901">
        <f t="shared" si="850"/>
        <v>0</v>
      </c>
      <c r="AJ1651" s="899">
        <f t="shared" si="850"/>
        <v>-8471559.1087499987</v>
      </c>
      <c r="AK1651" s="899">
        <f t="shared" si="850"/>
        <v>0</v>
      </c>
      <c r="AL1651" s="1080">
        <f t="shared" si="854"/>
        <v>0</v>
      </c>
      <c r="AM1651" s="1079">
        <f t="shared" si="855"/>
        <v>0</v>
      </c>
      <c r="AN1651" s="899">
        <f t="shared" si="846"/>
        <v>0</v>
      </c>
      <c r="AO1651" s="899">
        <f t="shared" si="847"/>
        <v>0</v>
      </c>
      <c r="AP1651" s="899">
        <f t="shared" si="863"/>
        <v>0</v>
      </c>
      <c r="AQ1651" s="1081">
        <f t="shared" si="845"/>
        <v>0</v>
      </c>
      <c r="AR1651" s="1079">
        <f t="shared" si="851"/>
        <v>0</v>
      </c>
      <c r="AS1651" s="153"/>
      <c r="AT1651" s="1082"/>
      <c r="AU1651" s="1126"/>
      <c r="AV1651" s="1083" t="str">
        <f t="shared" ref="AV1651:AX1666" si="869">IF(VALUE(Y1651),AV$7,IF(ISBLANK(Y1651),"",AV$7))</f>
        <v>CA</v>
      </c>
      <c r="AW1651" s="1083" t="str">
        <f t="shared" si="869"/>
        <v>CL</v>
      </c>
      <c r="AX1651" s="1083" t="str">
        <f t="shared" si="869"/>
        <v>AIC</v>
      </c>
      <c r="AY1651" s="1083" t="str">
        <f t="shared" si="864"/>
        <v>ERB</v>
      </c>
      <c r="AZ1651" s="1083" t="str">
        <f t="shared" si="864"/>
        <v>GRB</v>
      </c>
      <c r="BA1651" s="1083" t="str">
        <f t="shared" si="864"/>
        <v>Non-Op</v>
      </c>
      <c r="BC1651" s="623"/>
      <c r="BD1651" s="623"/>
      <c r="BE1651" s="623"/>
      <c r="BF1651" s="623"/>
      <c r="BG1651" s="623"/>
      <c r="BH1651" s="623"/>
      <c r="BI1651" s="623"/>
      <c r="BJ1651" s="623"/>
      <c r="BK1651" s="623"/>
      <c r="BL1651" s="623"/>
      <c r="BM1651" s="634"/>
      <c r="BN1651" s="634"/>
      <c r="BO1651" s="634"/>
      <c r="BP1651" s="634"/>
      <c r="BQ1651" s="634"/>
      <c r="BR1651" s="634"/>
      <c r="BS1651" s="634"/>
    </row>
    <row r="1652" spans="1:142" s="638" customFormat="1" ht="12" customHeight="1">
      <c r="A1652" s="652">
        <v>28302042</v>
      </c>
      <c r="B1652" s="652" t="s">
        <v>4788</v>
      </c>
      <c r="C1652" s="659" t="s">
        <v>2761</v>
      </c>
      <c r="D1652" s="656" t="s">
        <v>1384</v>
      </c>
      <c r="E1652" s="656"/>
      <c r="F1652" s="1007"/>
      <c r="G1652" s="658"/>
      <c r="H1652" s="1168">
        <v>0</v>
      </c>
      <c r="I1652" s="1168">
        <v>0</v>
      </c>
      <c r="J1652" s="1168">
        <v>0</v>
      </c>
      <c r="K1652" s="1168">
        <v>0</v>
      </c>
      <c r="L1652" s="1168">
        <v>0</v>
      </c>
      <c r="M1652" s="1168">
        <v>0</v>
      </c>
      <c r="N1652" s="1168">
        <v>0</v>
      </c>
      <c r="O1652" s="1168">
        <v>0</v>
      </c>
      <c r="P1652" s="1168">
        <v>0</v>
      </c>
      <c r="Q1652" s="1168">
        <v>0</v>
      </c>
      <c r="R1652" s="1168">
        <v>0</v>
      </c>
      <c r="S1652" s="1168">
        <v>0</v>
      </c>
      <c r="T1652" s="1168">
        <v>0</v>
      </c>
      <c r="U1652" s="606"/>
      <c r="V1652" s="567">
        <f t="shared" si="840"/>
        <v>0</v>
      </c>
      <c r="W1652" s="1116"/>
      <c r="X1652" s="1116"/>
      <c r="Y1652" s="591">
        <f t="shared" si="867"/>
        <v>0</v>
      </c>
      <c r="Z1652" s="899">
        <f t="shared" si="867"/>
        <v>0</v>
      </c>
      <c r="AA1652" s="899">
        <f t="shared" si="867"/>
        <v>0</v>
      </c>
      <c r="AB1652" s="1080">
        <f t="shared" si="852"/>
        <v>0</v>
      </c>
      <c r="AC1652" s="1079">
        <f t="shared" si="853"/>
        <v>0</v>
      </c>
      <c r="AD1652" s="899">
        <f t="shared" si="825"/>
        <v>0</v>
      </c>
      <c r="AE1652" s="903">
        <f t="shared" si="865"/>
        <v>0</v>
      </c>
      <c r="AF1652" s="1080">
        <f t="shared" si="866"/>
        <v>0</v>
      </c>
      <c r="AG1652" s="1081">
        <f t="shared" si="836"/>
        <v>0</v>
      </c>
      <c r="AH1652" s="1079">
        <f t="shared" si="834"/>
        <v>0</v>
      </c>
      <c r="AI1652" s="901">
        <f t="shared" si="850"/>
        <v>0</v>
      </c>
      <c r="AJ1652" s="899">
        <f t="shared" si="850"/>
        <v>0</v>
      </c>
      <c r="AK1652" s="899">
        <f t="shared" si="850"/>
        <v>0</v>
      </c>
      <c r="AL1652" s="1080">
        <f t="shared" si="854"/>
        <v>0</v>
      </c>
      <c r="AM1652" s="1079">
        <f t="shared" si="855"/>
        <v>0</v>
      </c>
      <c r="AN1652" s="899">
        <f t="shared" si="846"/>
        <v>0</v>
      </c>
      <c r="AO1652" s="899">
        <f t="shared" si="847"/>
        <v>0</v>
      </c>
      <c r="AP1652" s="899">
        <f t="shared" si="863"/>
        <v>0</v>
      </c>
      <c r="AQ1652" s="1081">
        <f t="shared" si="845"/>
        <v>0</v>
      </c>
      <c r="AR1652" s="1079">
        <f t="shared" si="851"/>
        <v>0</v>
      </c>
      <c r="AS1652" s="153"/>
      <c r="AT1652" s="1082"/>
      <c r="AU1652" s="1126"/>
      <c r="AV1652" s="1083" t="str">
        <f t="shared" si="869"/>
        <v>CA</v>
      </c>
      <c r="AW1652" s="1083" t="str">
        <f t="shared" si="869"/>
        <v>CL</v>
      </c>
      <c r="AX1652" s="1083" t="str">
        <f t="shared" si="869"/>
        <v>AIC</v>
      </c>
      <c r="AY1652" s="1083" t="str">
        <f t="shared" si="864"/>
        <v>ERB</v>
      </c>
      <c r="AZ1652" s="1083" t="str">
        <f t="shared" si="864"/>
        <v>GRB</v>
      </c>
      <c r="BA1652" s="1083" t="str">
        <f t="shared" si="864"/>
        <v>Non-Op</v>
      </c>
      <c r="BC1652" s="623"/>
      <c r="BD1652" s="623"/>
      <c r="BE1652" s="623"/>
      <c r="BF1652" s="623"/>
      <c r="BG1652" s="623"/>
      <c r="BH1652" s="623"/>
      <c r="BI1652" s="623"/>
      <c r="BJ1652" s="623"/>
      <c r="BK1652" s="623"/>
      <c r="BL1652" s="623"/>
      <c r="BN1652" s="634"/>
    </row>
    <row r="1653" spans="1:142" s="638" customFormat="1" ht="12" customHeight="1">
      <c r="A1653" s="652">
        <v>28302051</v>
      </c>
      <c r="B1653" s="652" t="s">
        <v>4789</v>
      </c>
      <c r="C1653" s="659" t="s">
        <v>2762</v>
      </c>
      <c r="D1653" s="656" t="s">
        <v>3099</v>
      </c>
      <c r="E1653" s="656"/>
      <c r="F1653" s="1007"/>
      <c r="G1653" s="658"/>
      <c r="H1653" s="1168">
        <v>-1836416.03</v>
      </c>
      <c r="I1653" s="1168">
        <v>-1779710.54</v>
      </c>
      <c r="J1653" s="1168">
        <v>-1723005.04</v>
      </c>
      <c r="K1653" s="1168">
        <v>-1666299.55</v>
      </c>
      <c r="L1653" s="1168">
        <v>-1609594.06</v>
      </c>
      <c r="M1653" s="1168">
        <v>-1552888.56</v>
      </c>
      <c r="N1653" s="1168">
        <v>-1496183.06</v>
      </c>
      <c r="O1653" s="1168">
        <v>-1463531.19</v>
      </c>
      <c r="P1653" s="1168">
        <v>-1430879.32</v>
      </c>
      <c r="Q1653" s="1168">
        <v>-395321.36</v>
      </c>
      <c r="R1653" s="1168">
        <v>-504127.41</v>
      </c>
      <c r="S1653" s="1168">
        <v>-682246.38</v>
      </c>
      <c r="T1653" s="1168">
        <v>-910402.54</v>
      </c>
      <c r="U1653" s="606"/>
      <c r="V1653" s="567">
        <f t="shared" si="840"/>
        <v>-1306432.9795833335</v>
      </c>
      <c r="W1653" s="1084"/>
      <c r="X1653" s="1084"/>
      <c r="Y1653" s="591">
        <f t="shared" si="867"/>
        <v>0</v>
      </c>
      <c r="Z1653" s="899">
        <f t="shared" si="867"/>
        <v>-910402.54</v>
      </c>
      <c r="AA1653" s="899">
        <f t="shared" si="867"/>
        <v>0</v>
      </c>
      <c r="AB1653" s="1080">
        <f t="shared" si="852"/>
        <v>0</v>
      </c>
      <c r="AC1653" s="1079">
        <f t="shared" si="853"/>
        <v>0</v>
      </c>
      <c r="AD1653" s="899">
        <f t="shared" si="825"/>
        <v>0</v>
      </c>
      <c r="AE1653" s="903">
        <f t="shared" si="865"/>
        <v>0</v>
      </c>
      <c r="AF1653" s="1080">
        <f t="shared" si="866"/>
        <v>0</v>
      </c>
      <c r="AG1653" s="1081">
        <f t="shared" si="836"/>
        <v>0</v>
      </c>
      <c r="AH1653" s="1079">
        <f t="shared" si="834"/>
        <v>0</v>
      </c>
      <c r="AI1653" s="901">
        <f t="shared" si="850"/>
        <v>0</v>
      </c>
      <c r="AJ1653" s="899">
        <f t="shared" si="850"/>
        <v>-1306432.9795833335</v>
      </c>
      <c r="AK1653" s="899">
        <f t="shared" si="850"/>
        <v>0</v>
      </c>
      <c r="AL1653" s="1080">
        <f t="shared" si="854"/>
        <v>0</v>
      </c>
      <c r="AM1653" s="1079">
        <f t="shared" si="855"/>
        <v>0</v>
      </c>
      <c r="AN1653" s="899">
        <f t="shared" si="846"/>
        <v>0</v>
      </c>
      <c r="AO1653" s="899">
        <f t="shared" si="847"/>
        <v>0</v>
      </c>
      <c r="AP1653" s="899">
        <f t="shared" si="863"/>
        <v>0</v>
      </c>
      <c r="AQ1653" s="1081">
        <f t="shared" si="845"/>
        <v>0</v>
      </c>
      <c r="AR1653" s="1079">
        <f t="shared" si="851"/>
        <v>0</v>
      </c>
      <c r="AS1653" s="153"/>
      <c r="AT1653" s="1082" t="s">
        <v>2782</v>
      </c>
      <c r="AU1653" s="523"/>
      <c r="AV1653" s="1083" t="str">
        <f t="shared" si="869"/>
        <v>CA</v>
      </c>
      <c r="AW1653" s="1083" t="str">
        <f t="shared" si="869"/>
        <v>CL</v>
      </c>
      <c r="AX1653" s="1083" t="str">
        <f t="shared" si="869"/>
        <v>AIC</v>
      </c>
      <c r="AY1653" s="1083" t="str">
        <f t="shared" si="864"/>
        <v>ERB</v>
      </c>
      <c r="AZ1653" s="1083" t="str">
        <f t="shared" si="864"/>
        <v>GRB</v>
      </c>
      <c r="BA1653" s="1083" t="str">
        <f t="shared" si="864"/>
        <v>Non-Op</v>
      </c>
      <c r="BC1653" s="623"/>
      <c r="BD1653" s="623"/>
      <c r="BE1653" s="623"/>
      <c r="BF1653" s="623"/>
      <c r="BG1653" s="623"/>
      <c r="BH1653" s="623"/>
      <c r="BI1653" s="623"/>
      <c r="BJ1653" s="623"/>
      <c r="BK1653" s="623"/>
      <c r="BL1653" s="623"/>
      <c r="BN1653" s="634"/>
    </row>
    <row r="1654" spans="1:142" s="638" customFormat="1" ht="12" customHeight="1">
      <c r="A1654" s="652">
        <v>28302061</v>
      </c>
      <c r="B1654" s="652" t="s">
        <v>4790</v>
      </c>
      <c r="C1654" s="659" t="s">
        <v>2763</v>
      </c>
      <c r="D1654" s="656" t="s">
        <v>1382</v>
      </c>
      <c r="E1654" s="656"/>
      <c r="F1654" s="1007"/>
      <c r="G1654" s="658"/>
      <c r="H1654" s="1170">
        <v>-530083.09</v>
      </c>
      <c r="I1654" s="1170">
        <v>-530083.09</v>
      </c>
      <c r="J1654" s="1170">
        <v>-530083.09</v>
      </c>
      <c r="K1654" s="1170">
        <v>-530083.09</v>
      </c>
      <c r="L1654" s="1170">
        <v>-530083.09</v>
      </c>
      <c r="M1654" s="1170">
        <v>-530083.09</v>
      </c>
      <c r="N1654" s="1170">
        <v>-530083.09</v>
      </c>
      <c r="O1654" s="1170">
        <v>-530083.09</v>
      </c>
      <c r="P1654" s="1170">
        <v>-530083.09</v>
      </c>
      <c r="Q1654" s="1170">
        <v>-0.09</v>
      </c>
      <c r="R1654" s="1170">
        <v>-0.09</v>
      </c>
      <c r="S1654" s="1170">
        <v>-0.09</v>
      </c>
      <c r="T1654" s="1170">
        <v>0</v>
      </c>
      <c r="U1654" s="606"/>
      <c r="V1654" s="567">
        <f t="shared" si="840"/>
        <v>-375475.54458333325</v>
      </c>
      <c r="W1654" s="1084" t="s">
        <v>2764</v>
      </c>
      <c r="X1654" s="1084"/>
      <c r="Y1654" s="591">
        <f t="shared" si="867"/>
        <v>0</v>
      </c>
      <c r="Z1654" s="899">
        <f t="shared" si="867"/>
        <v>0</v>
      </c>
      <c r="AA1654" s="899">
        <f t="shared" si="867"/>
        <v>0</v>
      </c>
      <c r="AB1654" s="1080">
        <f t="shared" si="852"/>
        <v>0</v>
      </c>
      <c r="AC1654" s="1079">
        <f t="shared" si="853"/>
        <v>0</v>
      </c>
      <c r="AD1654" s="899">
        <f t="shared" si="825"/>
        <v>0</v>
      </c>
      <c r="AE1654" s="903">
        <f t="shared" si="865"/>
        <v>0</v>
      </c>
      <c r="AF1654" s="1080">
        <f t="shared" si="866"/>
        <v>0</v>
      </c>
      <c r="AG1654" s="1081">
        <f t="shared" si="836"/>
        <v>0</v>
      </c>
      <c r="AH1654" s="1079">
        <f t="shared" si="834"/>
        <v>0</v>
      </c>
      <c r="AI1654" s="901">
        <f t="shared" si="850"/>
        <v>0</v>
      </c>
      <c r="AJ1654" s="899">
        <f t="shared" si="850"/>
        <v>0</v>
      </c>
      <c r="AK1654" s="899">
        <f t="shared" si="850"/>
        <v>0</v>
      </c>
      <c r="AL1654" s="1080">
        <f t="shared" si="854"/>
        <v>-375475.54458333325</v>
      </c>
      <c r="AM1654" s="1079">
        <f t="shared" si="855"/>
        <v>0</v>
      </c>
      <c r="AN1654" s="899">
        <f t="shared" si="846"/>
        <v>-375475.54458333325</v>
      </c>
      <c r="AO1654" s="899">
        <f t="shared" si="847"/>
        <v>0</v>
      </c>
      <c r="AP1654" s="899">
        <f t="shared" si="863"/>
        <v>0</v>
      </c>
      <c r="AQ1654" s="1081">
        <f t="shared" si="845"/>
        <v>-375475.54458333325</v>
      </c>
      <c r="AR1654" s="1079">
        <f t="shared" si="851"/>
        <v>0</v>
      </c>
      <c r="AS1654" s="153"/>
      <c r="AT1654" s="1082" t="s">
        <v>3053</v>
      </c>
      <c r="AU1654" s="523"/>
      <c r="AV1654" s="1083" t="str">
        <f t="shared" si="869"/>
        <v>CA</v>
      </c>
      <c r="AW1654" s="1083" t="str">
        <f t="shared" si="869"/>
        <v>CL</v>
      </c>
      <c r="AX1654" s="1083" t="str">
        <f t="shared" si="869"/>
        <v>AIC</v>
      </c>
      <c r="AY1654" s="1083" t="str">
        <f t="shared" si="864"/>
        <v>ERB</v>
      </c>
      <c r="AZ1654" s="1083" t="str">
        <f t="shared" si="864"/>
        <v>GRB</v>
      </c>
      <c r="BA1654" s="1083" t="str">
        <f t="shared" si="864"/>
        <v>Non-Op</v>
      </c>
      <c r="BC1654" s="623"/>
      <c r="BD1654" s="623"/>
      <c r="BE1654" s="623"/>
      <c r="BF1654" s="623"/>
      <c r="BG1654" s="623"/>
      <c r="BH1654" s="623"/>
      <c r="BI1654" s="623"/>
      <c r="BJ1654" s="623"/>
      <c r="BK1654" s="623"/>
      <c r="BL1654" s="623"/>
      <c r="BN1654" s="634"/>
    </row>
    <row r="1655" spans="1:142" s="638" customFormat="1" ht="12" customHeight="1">
      <c r="A1655" s="652">
        <v>28302071</v>
      </c>
      <c r="B1655" s="652" t="s">
        <v>4791</v>
      </c>
      <c r="C1655" s="659" t="s">
        <v>2765</v>
      </c>
      <c r="D1655" s="656" t="s">
        <v>1384</v>
      </c>
      <c r="E1655" s="656"/>
      <c r="F1655" s="1007"/>
      <c r="G1655" s="658"/>
      <c r="H1655" s="1171">
        <v>0</v>
      </c>
      <c r="I1655" s="1171">
        <v>0</v>
      </c>
      <c r="J1655" s="1171">
        <v>0</v>
      </c>
      <c r="K1655" s="1171">
        <v>0</v>
      </c>
      <c r="L1655" s="1171">
        <v>0</v>
      </c>
      <c r="M1655" s="1171">
        <v>0</v>
      </c>
      <c r="N1655" s="1171">
        <v>0</v>
      </c>
      <c r="O1655" s="1171">
        <v>0</v>
      </c>
      <c r="P1655" s="1171">
        <v>0</v>
      </c>
      <c r="Q1655" s="1171">
        <v>0</v>
      </c>
      <c r="R1655" s="1171">
        <v>0</v>
      </c>
      <c r="S1655" s="1171">
        <v>0</v>
      </c>
      <c r="T1655" s="1171">
        <v>0</v>
      </c>
      <c r="U1655" s="606"/>
      <c r="V1655" s="567">
        <f t="shared" si="840"/>
        <v>0</v>
      </c>
      <c r="W1655" s="1116"/>
      <c r="X1655" s="1084"/>
      <c r="Y1655" s="591">
        <f t="shared" si="867"/>
        <v>0</v>
      </c>
      <c r="Z1655" s="899">
        <f t="shared" si="867"/>
        <v>0</v>
      </c>
      <c r="AA1655" s="899">
        <f t="shared" si="867"/>
        <v>0</v>
      </c>
      <c r="AB1655" s="1080">
        <f t="shared" si="852"/>
        <v>0</v>
      </c>
      <c r="AC1655" s="1079">
        <f t="shared" si="853"/>
        <v>0</v>
      </c>
      <c r="AD1655" s="899">
        <f t="shared" si="825"/>
        <v>0</v>
      </c>
      <c r="AE1655" s="903">
        <f t="shared" si="865"/>
        <v>0</v>
      </c>
      <c r="AF1655" s="1080">
        <f t="shared" si="866"/>
        <v>0</v>
      </c>
      <c r="AG1655" s="1081">
        <f t="shared" si="836"/>
        <v>0</v>
      </c>
      <c r="AH1655" s="1079">
        <f t="shared" si="834"/>
        <v>0</v>
      </c>
      <c r="AI1655" s="901">
        <f t="shared" si="850"/>
        <v>0</v>
      </c>
      <c r="AJ1655" s="899">
        <f t="shared" si="850"/>
        <v>0</v>
      </c>
      <c r="AK1655" s="899">
        <f t="shared" si="850"/>
        <v>0</v>
      </c>
      <c r="AL1655" s="1080">
        <f t="shared" si="854"/>
        <v>0</v>
      </c>
      <c r="AM1655" s="1079">
        <f t="shared" si="855"/>
        <v>0</v>
      </c>
      <c r="AN1655" s="899">
        <f t="shared" si="846"/>
        <v>0</v>
      </c>
      <c r="AO1655" s="899">
        <f t="shared" si="847"/>
        <v>0</v>
      </c>
      <c r="AP1655" s="899">
        <f t="shared" si="863"/>
        <v>0</v>
      </c>
      <c r="AQ1655" s="1081">
        <f t="shared" si="845"/>
        <v>0</v>
      </c>
      <c r="AR1655" s="1079">
        <f t="shared" si="851"/>
        <v>0</v>
      </c>
      <c r="AS1655" s="153"/>
      <c r="AT1655" s="1082"/>
      <c r="AU1655" s="1126"/>
      <c r="AV1655" s="1083" t="str">
        <f t="shared" si="869"/>
        <v>CA</v>
      </c>
      <c r="AW1655" s="1083" t="str">
        <f t="shared" si="869"/>
        <v>CL</v>
      </c>
      <c r="AX1655" s="1083" t="str">
        <f>IF(VALUE(AA1655),AX$7,IF(ISBLANK(AA1655),"",AX$7))</f>
        <v>AIC</v>
      </c>
      <c r="AY1655" s="1083" t="str">
        <f>IF(VALUE(AD1655),AY$7,IF(ISBLANK(AD1655),"",AY$7))</f>
        <v>ERB</v>
      </c>
      <c r="AZ1655" s="1083" t="str">
        <f>IF(VALUE(AE1655),AZ$7,IF(ISBLANK(AE1655),"",AZ$7))</f>
        <v>GRB</v>
      </c>
      <c r="BA1655" s="1083" t="str">
        <f>IF(VALUE(AF1655),BA$7,IF(ISBLANK(AF1655),"",BA$7))</f>
        <v>Non-Op</v>
      </c>
      <c r="BC1655" s="623"/>
      <c r="BD1655" s="623"/>
      <c r="BE1655" s="623"/>
      <c r="BF1655" s="623"/>
      <c r="BG1655" s="623"/>
      <c r="BH1655" s="623"/>
      <c r="BI1655" s="623"/>
      <c r="BJ1655" s="623"/>
      <c r="BK1655" s="623"/>
      <c r="BL1655" s="623"/>
      <c r="BN1655" s="634"/>
    </row>
    <row r="1656" spans="1:142" s="638" customFormat="1" ht="12" customHeight="1">
      <c r="A1656" s="652" t="s">
        <v>3309</v>
      </c>
      <c r="B1656" s="652" t="s">
        <v>3309</v>
      </c>
      <c r="C1656" s="659" t="s">
        <v>3310</v>
      </c>
      <c r="D1656" s="656" t="s">
        <v>1384</v>
      </c>
      <c r="E1656" s="656"/>
      <c r="F1656" s="960">
        <v>44013</v>
      </c>
      <c r="G1656" s="658"/>
      <c r="H1656" s="1172"/>
      <c r="I1656" s="1172"/>
      <c r="J1656" s="1172"/>
      <c r="K1656" s="1172"/>
      <c r="L1656" s="1172"/>
      <c r="M1656" s="1172"/>
      <c r="N1656" s="1172"/>
      <c r="O1656" s="1170">
        <v>280393.59999999998</v>
      </c>
      <c r="P1656" s="1170">
        <v>373858.14</v>
      </c>
      <c r="Q1656" s="1170">
        <v>467322.67</v>
      </c>
      <c r="R1656" s="1170">
        <v>467322.67</v>
      </c>
      <c r="S1656" s="1170">
        <v>467322.67</v>
      </c>
      <c r="T1656" s="1170">
        <v>467322.67</v>
      </c>
      <c r="U1656" s="606"/>
      <c r="V1656" s="606">
        <f t="shared" si="840"/>
        <v>190823.42374999999</v>
      </c>
      <c r="W1656" s="1118"/>
      <c r="X1656" s="1133"/>
      <c r="Y1656" s="591">
        <f t="shared" si="867"/>
        <v>0</v>
      </c>
      <c r="Z1656" s="899">
        <f t="shared" si="867"/>
        <v>0</v>
      </c>
      <c r="AA1656" s="899">
        <f t="shared" si="867"/>
        <v>0</v>
      </c>
      <c r="AB1656" s="1080">
        <f t="shared" si="852"/>
        <v>467322.67</v>
      </c>
      <c r="AC1656" s="1079">
        <f t="shared" si="853"/>
        <v>0</v>
      </c>
      <c r="AD1656" s="899">
        <f t="shared" ref="AD1656:AD1675" si="870">IF($D1656=AD$5,$T1656,IF($D1656=AD$4, $T1656*$AK$1,0))</f>
        <v>0</v>
      </c>
      <c r="AE1656" s="903">
        <f t="shared" si="865"/>
        <v>0</v>
      </c>
      <c r="AF1656" s="1080">
        <f t="shared" si="866"/>
        <v>467322.67</v>
      </c>
      <c r="AG1656" s="1081">
        <f t="shared" si="836"/>
        <v>467322.67</v>
      </c>
      <c r="AH1656" s="1079">
        <f t="shared" si="834"/>
        <v>0</v>
      </c>
      <c r="AI1656" s="901">
        <f t="shared" ref="AI1656:AK1673" si="871">IF($D1656=AI$5,$V1656,0)</f>
        <v>0</v>
      </c>
      <c r="AJ1656" s="899">
        <f t="shared" si="871"/>
        <v>0</v>
      </c>
      <c r="AK1656" s="899">
        <f t="shared" si="871"/>
        <v>0</v>
      </c>
      <c r="AL1656" s="1080">
        <f t="shared" si="854"/>
        <v>190823.42374999999</v>
      </c>
      <c r="AM1656" s="1079">
        <f t="shared" si="855"/>
        <v>0</v>
      </c>
      <c r="AN1656" s="899">
        <f t="shared" si="846"/>
        <v>0</v>
      </c>
      <c r="AO1656" s="899">
        <f t="shared" si="847"/>
        <v>0</v>
      </c>
      <c r="AP1656" s="899">
        <f t="shared" si="863"/>
        <v>190823.42374999999</v>
      </c>
      <c r="AQ1656" s="1081">
        <f t="shared" ref="AQ1656" si="872">SUM(AN1656:AP1656)</f>
        <v>190823.42374999999</v>
      </c>
      <c r="AR1656" s="1079">
        <f t="shared" si="851"/>
        <v>0</v>
      </c>
      <c r="AS1656" s="153"/>
      <c r="AT1656" s="1082"/>
      <c r="AU1656" s="1126"/>
      <c r="AV1656" s="1083" t="str">
        <f t="shared" si="869"/>
        <v>CA</v>
      </c>
      <c r="AW1656" s="1083" t="str">
        <f t="shared" si="869"/>
        <v>CL</v>
      </c>
      <c r="AX1656" s="1083" t="str">
        <f t="shared" si="869"/>
        <v>AIC</v>
      </c>
      <c r="AY1656" s="1083" t="str">
        <f t="shared" ref="AY1656:BA1674" si="873">IF(VALUE(AD1656),AY$7,IF(ISBLANK(AD1656),"",AY$7))</f>
        <v>ERB</v>
      </c>
      <c r="AZ1656" s="1083" t="str">
        <f t="shared" si="873"/>
        <v>GRB</v>
      </c>
      <c r="BA1656" s="1083" t="str">
        <f t="shared" si="873"/>
        <v>Non-Op</v>
      </c>
      <c r="BC1656" s="623"/>
      <c r="BD1656" s="623"/>
      <c r="BE1656" s="623"/>
      <c r="BF1656" s="623"/>
      <c r="BG1656" s="623"/>
      <c r="BH1656" s="623"/>
      <c r="BI1656" s="623"/>
      <c r="BJ1656" s="623"/>
      <c r="BK1656" s="623"/>
      <c r="BL1656" s="623"/>
      <c r="BN1656" s="634"/>
    </row>
    <row r="1657" spans="1:142" s="638" customFormat="1" ht="12" customHeight="1">
      <c r="A1657" s="656">
        <v>28302081</v>
      </c>
      <c r="B1657" s="656" t="s">
        <v>4792</v>
      </c>
      <c r="C1657" s="659" t="s">
        <v>2766</v>
      </c>
      <c r="D1657" s="656" t="s">
        <v>3099</v>
      </c>
      <c r="E1657" s="656"/>
      <c r="F1657" s="960">
        <v>42783</v>
      </c>
      <c r="G1657" s="658"/>
      <c r="H1657" s="1172">
        <v>-8265353.7699999996</v>
      </c>
      <c r="I1657" s="1172">
        <v>-8265353.7699999996</v>
      </c>
      <c r="J1657" s="1172">
        <v>-8265353.7699999996</v>
      </c>
      <c r="K1657" s="1172">
        <v>-8265353.7699999996</v>
      </c>
      <c r="L1657" s="1172">
        <v>-8265353.7699999996</v>
      </c>
      <c r="M1657" s="1172">
        <v>-8265353.7699999996</v>
      </c>
      <c r="N1657" s="1172">
        <v>-8265353.7699999996</v>
      </c>
      <c r="O1657" s="1170">
        <v>-8265353.7699999996</v>
      </c>
      <c r="P1657" s="1170">
        <v>-8265353.7699999996</v>
      </c>
      <c r="Q1657" s="1170">
        <v>-5233909.7699999996</v>
      </c>
      <c r="R1657" s="1170">
        <v>-5233909.7699999996</v>
      </c>
      <c r="S1657" s="1170">
        <v>-5233909.7699999996</v>
      </c>
      <c r="T1657" s="1170">
        <v>-5233909.7699999996</v>
      </c>
      <c r="U1657" s="606"/>
      <c r="V1657" s="569">
        <f t="shared" si="840"/>
        <v>-7381182.6033333307</v>
      </c>
      <c r="W1657" s="1112"/>
      <c r="X1657" s="1112"/>
      <c r="Y1657" s="591">
        <f t="shared" si="867"/>
        <v>0</v>
      </c>
      <c r="Z1657" s="899">
        <f t="shared" si="867"/>
        <v>-5233909.7699999996</v>
      </c>
      <c r="AA1657" s="899">
        <f t="shared" si="867"/>
        <v>0</v>
      </c>
      <c r="AB1657" s="1080">
        <f t="shared" si="852"/>
        <v>0</v>
      </c>
      <c r="AC1657" s="1079">
        <f t="shared" si="853"/>
        <v>0</v>
      </c>
      <c r="AD1657" s="899">
        <f t="shared" si="870"/>
        <v>0</v>
      </c>
      <c r="AE1657" s="903">
        <f t="shared" si="865"/>
        <v>0</v>
      </c>
      <c r="AF1657" s="1080">
        <f t="shared" si="866"/>
        <v>0</v>
      </c>
      <c r="AG1657" s="1081">
        <f t="shared" si="836"/>
        <v>0</v>
      </c>
      <c r="AH1657" s="1079">
        <f t="shared" si="834"/>
        <v>0</v>
      </c>
      <c r="AI1657" s="901">
        <f t="shared" si="871"/>
        <v>0</v>
      </c>
      <c r="AJ1657" s="899">
        <f t="shared" si="871"/>
        <v>-7381182.6033333307</v>
      </c>
      <c r="AK1657" s="899">
        <f t="shared" si="871"/>
        <v>0</v>
      </c>
      <c r="AL1657" s="1080">
        <f t="shared" si="854"/>
        <v>0</v>
      </c>
      <c r="AM1657" s="1079">
        <f t="shared" si="855"/>
        <v>0</v>
      </c>
      <c r="AN1657" s="899">
        <f t="shared" si="846"/>
        <v>0</v>
      </c>
      <c r="AO1657" s="899">
        <f t="shared" si="847"/>
        <v>0</v>
      </c>
      <c r="AP1657" s="899">
        <f t="shared" si="863"/>
        <v>0</v>
      </c>
      <c r="AQ1657" s="1081">
        <f t="shared" si="845"/>
        <v>0</v>
      </c>
      <c r="AR1657" s="1079">
        <f t="shared" si="851"/>
        <v>0</v>
      </c>
      <c r="AS1657" s="153"/>
      <c r="AT1657" s="1082"/>
      <c r="AU1657" s="1126"/>
      <c r="AV1657" s="1083" t="str">
        <f t="shared" si="869"/>
        <v>CA</v>
      </c>
      <c r="AW1657" s="1083" t="str">
        <f t="shared" si="869"/>
        <v>CL</v>
      </c>
      <c r="AX1657" s="1083" t="str">
        <f t="shared" si="869"/>
        <v>AIC</v>
      </c>
      <c r="AY1657" s="1083" t="str">
        <f t="shared" si="873"/>
        <v>ERB</v>
      </c>
      <c r="AZ1657" s="1083" t="str">
        <f t="shared" si="873"/>
        <v>GRB</v>
      </c>
      <c r="BA1657" s="1083" t="str">
        <f t="shared" si="873"/>
        <v>Non-Op</v>
      </c>
      <c r="BC1657" s="623"/>
      <c r="BD1657" s="623"/>
      <c r="BE1657" s="623"/>
      <c r="BF1657" s="623"/>
      <c r="BG1657" s="623"/>
      <c r="BH1657" s="623"/>
      <c r="BI1657" s="623"/>
      <c r="BJ1657" s="623"/>
      <c r="BK1657" s="623"/>
      <c r="BL1657" s="623"/>
      <c r="BN1657" s="634"/>
    </row>
    <row r="1658" spans="1:142" s="961" customFormat="1" ht="12" customHeight="1">
      <c r="A1658" s="1204">
        <v>28302082</v>
      </c>
      <c r="B1658" s="1205" t="s">
        <v>4793</v>
      </c>
      <c r="C1658" s="1206" t="s">
        <v>3048</v>
      </c>
      <c r="D1658" s="1207" t="s">
        <v>1382</v>
      </c>
      <c r="E1658" s="1207"/>
      <c r="F1658" s="1208">
        <v>43800</v>
      </c>
      <c r="G1658" s="1209"/>
      <c r="H1658" s="607">
        <v>-26575420.859999999</v>
      </c>
      <c r="I1658" s="607">
        <v>-26575420.859999999</v>
      </c>
      <c r="J1658" s="607">
        <v>-25927920.859999999</v>
      </c>
      <c r="K1658" s="607">
        <v>-25604170.859999999</v>
      </c>
      <c r="L1658" s="607">
        <v>-25280420.859999999</v>
      </c>
      <c r="M1658" s="607">
        <v>-24956670.859999999</v>
      </c>
      <c r="N1658" s="607">
        <v>-24632920.859999999</v>
      </c>
      <c r="O1658" s="606">
        <v>-24097875.579999998</v>
      </c>
      <c r="P1658" s="606">
        <v>-23774125.579999998</v>
      </c>
      <c r="Q1658" s="606">
        <v>-23450375.579999998</v>
      </c>
      <c r="R1658" s="606">
        <v>-23304165.899999999</v>
      </c>
      <c r="S1658" s="606">
        <v>-23304165.899999999</v>
      </c>
      <c r="T1658" s="606">
        <v>-23304165.899999999</v>
      </c>
      <c r="U1658" s="606"/>
      <c r="V1658" s="606">
        <f t="shared" si="840"/>
        <v>-24654002.256666664</v>
      </c>
      <c r="W1658" s="1088" t="s">
        <v>3052</v>
      </c>
      <c r="X1658" s="1118"/>
      <c r="Y1658" s="591">
        <f t="shared" si="867"/>
        <v>0</v>
      </c>
      <c r="Z1658" s="899">
        <f t="shared" si="867"/>
        <v>0</v>
      </c>
      <c r="AA1658" s="899">
        <f t="shared" si="867"/>
        <v>0</v>
      </c>
      <c r="AB1658" s="1080">
        <f t="shared" si="852"/>
        <v>-23304165.899999999</v>
      </c>
      <c r="AC1658" s="1079">
        <f t="shared" si="853"/>
        <v>0</v>
      </c>
      <c r="AD1658" s="899">
        <f t="shared" si="870"/>
        <v>-23304165.899999999</v>
      </c>
      <c r="AE1658" s="903">
        <f t="shared" si="865"/>
        <v>0</v>
      </c>
      <c r="AF1658" s="1080">
        <f t="shared" si="866"/>
        <v>0</v>
      </c>
      <c r="AG1658" s="1081">
        <f t="shared" si="836"/>
        <v>-23304165.899999999</v>
      </c>
      <c r="AH1658" s="1079">
        <f t="shared" si="834"/>
        <v>0</v>
      </c>
      <c r="AI1658" s="901">
        <f t="shared" si="871"/>
        <v>0</v>
      </c>
      <c r="AJ1658" s="899">
        <f t="shared" si="871"/>
        <v>0</v>
      </c>
      <c r="AK1658" s="899">
        <f t="shared" si="871"/>
        <v>0</v>
      </c>
      <c r="AL1658" s="1080">
        <f t="shared" si="854"/>
        <v>-24654002.256666664</v>
      </c>
      <c r="AM1658" s="1079">
        <f t="shared" si="855"/>
        <v>0</v>
      </c>
      <c r="AN1658" s="899">
        <f t="shared" si="846"/>
        <v>-24654002.256666664</v>
      </c>
      <c r="AO1658" s="899">
        <f t="shared" si="847"/>
        <v>0</v>
      </c>
      <c r="AP1658" s="899">
        <f t="shared" si="863"/>
        <v>0</v>
      </c>
      <c r="AQ1658" s="1081">
        <f t="shared" ref="AQ1658" si="874">SUM(AN1658:AP1658)</f>
        <v>-24654002.256666664</v>
      </c>
      <c r="AR1658" s="1079">
        <f t="shared" si="851"/>
        <v>0</v>
      </c>
      <c r="AS1658" s="153"/>
      <c r="AT1658" s="1082" t="s">
        <v>3053</v>
      </c>
      <c r="AU1658" s="523"/>
      <c r="AV1658" s="1083" t="str">
        <f t="shared" si="869"/>
        <v>CA</v>
      </c>
      <c r="AW1658" s="1083" t="str">
        <f t="shared" si="869"/>
        <v>CL</v>
      </c>
      <c r="AX1658" s="1083" t="str">
        <f t="shared" si="869"/>
        <v>AIC</v>
      </c>
      <c r="AY1658" s="1083" t="str">
        <f t="shared" si="873"/>
        <v>ERB</v>
      </c>
      <c r="AZ1658" s="1083" t="str">
        <f t="shared" si="873"/>
        <v>GRB</v>
      </c>
      <c r="BA1658" s="1083" t="str">
        <f t="shared" si="873"/>
        <v>Non-Op</v>
      </c>
      <c r="BB1658" s="638"/>
      <c r="BC1658" s="642"/>
      <c r="BD1658" s="642"/>
      <c r="BE1658" s="642"/>
      <c r="BF1658" s="642"/>
      <c r="BG1658" s="642"/>
      <c r="BH1658" s="642"/>
      <c r="BI1658" s="642"/>
      <c r="BJ1658" s="642"/>
      <c r="BK1658" s="642"/>
      <c r="BL1658" s="642"/>
      <c r="BM1658" s="638"/>
      <c r="BN1658" s="634"/>
      <c r="BO1658" s="638"/>
      <c r="BP1658" s="638"/>
      <c r="BQ1658" s="638"/>
      <c r="BR1658" s="638"/>
      <c r="BS1658" s="638"/>
      <c r="BT1658" s="638"/>
      <c r="BU1658" s="638"/>
      <c r="BV1658" s="638"/>
      <c r="BW1658" s="638"/>
      <c r="BX1658" s="638"/>
      <c r="BY1658" s="638"/>
      <c r="BZ1658" s="638"/>
      <c r="CA1658" s="638"/>
      <c r="CB1658" s="638"/>
      <c r="CC1658" s="638"/>
      <c r="CD1658" s="638"/>
      <c r="CE1658" s="638"/>
      <c r="CF1658" s="638"/>
      <c r="CG1658" s="638"/>
      <c r="CH1658" s="638"/>
      <c r="CI1658" s="638"/>
      <c r="CJ1658" s="638"/>
      <c r="CK1658" s="638"/>
      <c r="CL1658" s="638"/>
      <c r="CM1658" s="638"/>
      <c r="CN1658" s="638"/>
      <c r="CO1658" s="638"/>
      <c r="CP1658" s="638"/>
      <c r="CQ1658" s="638"/>
      <c r="CR1658" s="638"/>
      <c r="CS1658" s="638"/>
      <c r="CT1658" s="638"/>
      <c r="CU1658" s="638"/>
      <c r="CV1658" s="638"/>
      <c r="CW1658" s="638"/>
      <c r="CX1658" s="638"/>
      <c r="CY1658" s="638"/>
      <c r="CZ1658" s="638"/>
      <c r="DA1658" s="638"/>
      <c r="DB1658" s="638"/>
      <c r="DC1658" s="638"/>
      <c r="DD1658" s="638"/>
      <c r="DE1658" s="638"/>
      <c r="DF1658" s="638"/>
      <c r="DG1658" s="638"/>
      <c r="DH1658" s="638"/>
      <c r="DI1658" s="638"/>
      <c r="DJ1658" s="638"/>
      <c r="DK1658" s="638"/>
      <c r="DL1658" s="638"/>
      <c r="DM1658" s="638"/>
      <c r="DN1658" s="638"/>
      <c r="DO1658" s="638"/>
      <c r="DP1658" s="638"/>
      <c r="DQ1658" s="638"/>
      <c r="DR1658" s="638"/>
      <c r="DS1658" s="638"/>
      <c r="DT1658" s="638"/>
      <c r="DU1658" s="638"/>
      <c r="DV1658" s="638"/>
      <c r="DW1658" s="638"/>
      <c r="DX1658" s="638"/>
      <c r="DY1658" s="638"/>
      <c r="DZ1658" s="638"/>
      <c r="EA1658" s="638"/>
      <c r="EB1658" s="638"/>
      <c r="EC1658" s="638"/>
      <c r="ED1658" s="638"/>
      <c r="EE1658" s="638"/>
      <c r="EF1658" s="638"/>
      <c r="EG1658" s="638"/>
      <c r="EH1658" s="638"/>
      <c r="EI1658" s="638"/>
      <c r="EJ1658" s="638"/>
      <c r="EK1658" s="638"/>
      <c r="EL1658" s="638"/>
    </row>
    <row r="1659" spans="1:142" s="961" customFormat="1" ht="12" customHeight="1">
      <c r="A1659" s="1204">
        <v>28302091</v>
      </c>
      <c r="B1659" s="1204" t="s">
        <v>4794</v>
      </c>
      <c r="C1659" s="1206" t="s">
        <v>3049</v>
      </c>
      <c r="D1659" s="1207" t="s">
        <v>3099</v>
      </c>
      <c r="E1659" s="1207"/>
      <c r="F1659" s="1208">
        <v>43541</v>
      </c>
      <c r="G1659" s="1209"/>
      <c r="H1659" s="607">
        <v>-5987829.2699999996</v>
      </c>
      <c r="I1659" s="607">
        <v>-5987829.2699999996</v>
      </c>
      <c r="J1659" s="607">
        <v>-6149137.9100000001</v>
      </c>
      <c r="K1659" s="607">
        <v>-5987829.2699999996</v>
      </c>
      <c r="L1659" s="607">
        <v>-5987829.2699999996</v>
      </c>
      <c r="M1659" s="607">
        <v>-5987829.2699999996</v>
      </c>
      <c r="N1659" s="607">
        <v>-5987829.2699999996</v>
      </c>
      <c r="O1659" s="606">
        <v>-5987829.2699999996</v>
      </c>
      <c r="P1659" s="606">
        <v>-5987829.2699999996</v>
      </c>
      <c r="Q1659" s="606">
        <v>-5987829.2699999996</v>
      </c>
      <c r="R1659" s="606">
        <v>-5987829.2699999996</v>
      </c>
      <c r="S1659" s="606">
        <v>-5987829.2699999996</v>
      </c>
      <c r="T1659" s="606">
        <v>-5987829.2699999996</v>
      </c>
      <c r="U1659" s="606"/>
      <c r="V1659" s="606">
        <f t="shared" si="840"/>
        <v>-6001271.6566666653</v>
      </c>
      <c r="W1659" s="1118"/>
      <c r="X1659" s="1088"/>
      <c r="Y1659" s="591">
        <f t="shared" si="867"/>
        <v>0</v>
      </c>
      <c r="Z1659" s="899">
        <f t="shared" si="867"/>
        <v>-5987829.2699999996</v>
      </c>
      <c r="AA1659" s="899">
        <f t="shared" si="867"/>
        <v>0</v>
      </c>
      <c r="AB1659" s="1080">
        <f t="shared" si="852"/>
        <v>0</v>
      </c>
      <c r="AC1659" s="1079">
        <f t="shared" si="853"/>
        <v>0</v>
      </c>
      <c r="AD1659" s="899">
        <f t="shared" si="870"/>
        <v>0</v>
      </c>
      <c r="AE1659" s="903">
        <f t="shared" si="865"/>
        <v>0</v>
      </c>
      <c r="AF1659" s="1080">
        <f t="shared" si="866"/>
        <v>0</v>
      </c>
      <c r="AG1659" s="1081">
        <f t="shared" si="836"/>
        <v>0</v>
      </c>
      <c r="AH1659" s="1079">
        <f t="shared" si="834"/>
        <v>0</v>
      </c>
      <c r="AI1659" s="901">
        <f t="shared" si="871"/>
        <v>0</v>
      </c>
      <c r="AJ1659" s="899">
        <f t="shared" si="871"/>
        <v>-6001271.6566666653</v>
      </c>
      <c r="AK1659" s="899">
        <f t="shared" si="871"/>
        <v>0</v>
      </c>
      <c r="AL1659" s="1080">
        <f t="shared" si="854"/>
        <v>0</v>
      </c>
      <c r="AM1659" s="1079">
        <f t="shared" si="855"/>
        <v>0</v>
      </c>
      <c r="AN1659" s="899">
        <f t="shared" si="846"/>
        <v>0</v>
      </c>
      <c r="AO1659" s="899">
        <f t="shared" si="847"/>
        <v>0</v>
      </c>
      <c r="AP1659" s="899">
        <f t="shared" si="863"/>
        <v>0</v>
      </c>
      <c r="AQ1659" s="1081">
        <f t="shared" si="845"/>
        <v>0</v>
      </c>
      <c r="AR1659" s="1079">
        <f t="shared" si="851"/>
        <v>0</v>
      </c>
      <c r="AS1659" s="153"/>
      <c r="AT1659" s="1082"/>
      <c r="AU1659" s="1126"/>
      <c r="AV1659" s="1083" t="str">
        <f t="shared" si="869"/>
        <v>CA</v>
      </c>
      <c r="AW1659" s="1083" t="str">
        <f t="shared" si="869"/>
        <v>CL</v>
      </c>
      <c r="AX1659" s="1083" t="str">
        <f t="shared" si="869"/>
        <v>AIC</v>
      </c>
      <c r="AY1659" s="1083" t="str">
        <f t="shared" si="873"/>
        <v>ERB</v>
      </c>
      <c r="AZ1659" s="1083" t="str">
        <f t="shared" si="873"/>
        <v>GRB</v>
      </c>
      <c r="BA1659" s="1083" t="str">
        <f t="shared" si="873"/>
        <v>Non-Op</v>
      </c>
      <c r="BB1659" s="638"/>
      <c r="BC1659" s="642"/>
      <c r="BD1659" s="642"/>
      <c r="BE1659" s="642"/>
      <c r="BF1659" s="642"/>
      <c r="BG1659" s="642"/>
      <c r="BH1659" s="642"/>
      <c r="BI1659" s="642"/>
      <c r="BJ1659" s="642"/>
      <c r="BK1659" s="642"/>
      <c r="BL1659" s="642"/>
      <c r="BM1659" s="638"/>
      <c r="BN1659" s="634"/>
      <c r="BO1659" s="638"/>
      <c r="BP1659" s="638"/>
      <c r="BQ1659" s="638"/>
      <c r="BR1659" s="638"/>
      <c r="BS1659" s="638"/>
      <c r="BT1659" s="638"/>
      <c r="BU1659" s="638"/>
      <c r="BV1659" s="638"/>
      <c r="BW1659" s="638"/>
      <c r="BX1659" s="638"/>
      <c r="BY1659" s="638"/>
      <c r="BZ1659" s="638"/>
      <c r="CA1659" s="638"/>
      <c r="CB1659" s="638"/>
      <c r="CC1659" s="638"/>
      <c r="CD1659" s="638"/>
      <c r="CE1659" s="638"/>
      <c r="CF1659" s="638"/>
      <c r="CG1659" s="638"/>
      <c r="CH1659" s="638"/>
      <c r="CI1659" s="638"/>
      <c r="CJ1659" s="638"/>
      <c r="CK1659" s="638"/>
      <c r="CL1659" s="638"/>
      <c r="CM1659" s="638"/>
      <c r="CN1659" s="638"/>
      <c r="CO1659" s="638"/>
      <c r="CP1659" s="638"/>
      <c r="CQ1659" s="638"/>
      <c r="CR1659" s="638"/>
      <c r="CS1659" s="638"/>
      <c r="CT1659" s="638"/>
      <c r="CU1659" s="638"/>
      <c r="CV1659" s="638"/>
      <c r="CW1659" s="638"/>
      <c r="CX1659" s="638"/>
      <c r="CY1659" s="638"/>
      <c r="CZ1659" s="638"/>
      <c r="DA1659" s="638"/>
      <c r="DB1659" s="638"/>
      <c r="DC1659" s="638"/>
      <c r="DD1659" s="638"/>
      <c r="DE1659" s="638"/>
      <c r="DF1659" s="638"/>
      <c r="DG1659" s="638"/>
      <c r="DH1659" s="638"/>
      <c r="DI1659" s="638"/>
      <c r="DJ1659" s="638"/>
      <c r="DK1659" s="638"/>
      <c r="DL1659" s="638"/>
      <c r="DM1659" s="638"/>
      <c r="DN1659" s="638"/>
      <c r="DO1659" s="638"/>
      <c r="DP1659" s="638"/>
      <c r="DQ1659" s="638"/>
      <c r="DR1659" s="638"/>
      <c r="DS1659" s="638"/>
      <c r="DT1659" s="638"/>
      <c r="DU1659" s="638"/>
      <c r="DV1659" s="638"/>
      <c r="DW1659" s="638"/>
      <c r="DX1659" s="638"/>
      <c r="DY1659" s="638"/>
      <c r="DZ1659" s="638"/>
      <c r="EA1659" s="638"/>
      <c r="EB1659" s="638"/>
      <c r="EC1659" s="638"/>
      <c r="ED1659" s="638"/>
      <c r="EE1659" s="638"/>
      <c r="EF1659" s="638"/>
      <c r="EG1659" s="638"/>
      <c r="EH1659" s="638"/>
      <c r="EI1659" s="638"/>
      <c r="EJ1659" s="638"/>
      <c r="EK1659" s="638"/>
      <c r="EL1659" s="638"/>
    </row>
    <row r="1660" spans="1:142" s="961" customFormat="1" ht="12" customHeight="1">
      <c r="A1660" s="1204">
        <v>28302092</v>
      </c>
      <c r="B1660" s="1204" t="s">
        <v>4795</v>
      </c>
      <c r="C1660" s="1206" t="s">
        <v>3311</v>
      </c>
      <c r="D1660" s="1207" t="s">
        <v>1384</v>
      </c>
      <c r="E1660" s="1207"/>
      <c r="F1660" s="1208">
        <v>44013</v>
      </c>
      <c r="G1660" s="1209"/>
      <c r="H1660" s="607"/>
      <c r="I1660" s="607"/>
      <c r="J1660" s="607"/>
      <c r="K1660" s="607"/>
      <c r="L1660" s="607"/>
      <c r="M1660" s="607"/>
      <c r="N1660" s="607"/>
      <c r="O1660" s="606">
        <v>-280393.59999999998</v>
      </c>
      <c r="P1660" s="606">
        <v>-373858.14</v>
      </c>
      <c r="Q1660" s="606">
        <v>-467322.67</v>
      </c>
      <c r="R1660" s="606">
        <v>-467322.67</v>
      </c>
      <c r="S1660" s="606">
        <v>-467322.67</v>
      </c>
      <c r="T1660" s="606">
        <v>-467322.67</v>
      </c>
      <c r="U1660" s="606"/>
      <c r="V1660" s="606">
        <f t="shared" si="840"/>
        <v>-190823.42374999999</v>
      </c>
      <c r="W1660" s="1118"/>
      <c r="X1660" s="1133"/>
      <c r="Y1660" s="591">
        <f t="shared" si="867"/>
        <v>0</v>
      </c>
      <c r="Z1660" s="899">
        <f t="shared" si="867"/>
        <v>0</v>
      </c>
      <c r="AA1660" s="899">
        <f t="shared" si="867"/>
        <v>0</v>
      </c>
      <c r="AB1660" s="1080">
        <f t="shared" si="852"/>
        <v>-467322.67</v>
      </c>
      <c r="AC1660" s="1079">
        <f t="shared" si="853"/>
        <v>0</v>
      </c>
      <c r="AD1660" s="899">
        <f t="shared" si="870"/>
        <v>0</v>
      </c>
      <c r="AE1660" s="903">
        <f t="shared" si="865"/>
        <v>0</v>
      </c>
      <c r="AF1660" s="1080">
        <f t="shared" si="866"/>
        <v>-467322.67</v>
      </c>
      <c r="AG1660" s="1081">
        <f t="shared" si="836"/>
        <v>-467322.67</v>
      </c>
      <c r="AH1660" s="1079">
        <f t="shared" si="834"/>
        <v>0</v>
      </c>
      <c r="AI1660" s="901">
        <f t="shared" si="871"/>
        <v>0</v>
      </c>
      <c r="AJ1660" s="899">
        <f t="shared" si="871"/>
        <v>0</v>
      </c>
      <c r="AK1660" s="899">
        <f t="shared" si="871"/>
        <v>0</v>
      </c>
      <c r="AL1660" s="1080">
        <f t="shared" si="854"/>
        <v>-190823.42374999999</v>
      </c>
      <c r="AM1660" s="1079">
        <f t="shared" si="855"/>
        <v>0</v>
      </c>
      <c r="AN1660" s="899">
        <f t="shared" si="846"/>
        <v>0</v>
      </c>
      <c r="AO1660" s="899">
        <f t="shared" si="847"/>
        <v>0</v>
      </c>
      <c r="AP1660" s="899">
        <f t="shared" si="863"/>
        <v>-190823.42374999999</v>
      </c>
      <c r="AQ1660" s="1081">
        <f t="shared" ref="AQ1660:AQ1661" si="875">SUM(AN1660:AP1660)</f>
        <v>-190823.42374999999</v>
      </c>
      <c r="AR1660" s="1079">
        <f t="shared" si="851"/>
        <v>0</v>
      </c>
      <c r="AS1660" s="153"/>
      <c r="AT1660" s="1082" t="s">
        <v>3054</v>
      </c>
      <c r="AU1660" s="523"/>
      <c r="AV1660" s="1083" t="str">
        <f t="shared" si="869"/>
        <v>CA</v>
      </c>
      <c r="AW1660" s="1083" t="str">
        <f t="shared" si="869"/>
        <v>CL</v>
      </c>
      <c r="AX1660" s="1083" t="str">
        <f t="shared" si="869"/>
        <v>AIC</v>
      </c>
      <c r="AY1660" s="1083" t="str">
        <f t="shared" si="873"/>
        <v>ERB</v>
      </c>
      <c r="AZ1660" s="1083" t="str">
        <f t="shared" si="873"/>
        <v>GRB</v>
      </c>
      <c r="BA1660" s="1083" t="str">
        <f t="shared" si="873"/>
        <v>Non-Op</v>
      </c>
      <c r="BB1660" s="638"/>
      <c r="BC1660" s="642"/>
      <c r="BD1660" s="642"/>
      <c r="BE1660" s="642"/>
      <c r="BF1660" s="642"/>
      <c r="BG1660" s="642"/>
      <c r="BH1660" s="642"/>
      <c r="BI1660" s="642"/>
      <c r="BJ1660" s="642"/>
      <c r="BK1660" s="642"/>
      <c r="BL1660" s="642"/>
      <c r="BM1660" s="638"/>
      <c r="BN1660" s="634"/>
      <c r="BO1660" s="638"/>
      <c r="BP1660" s="638"/>
      <c r="BQ1660" s="638"/>
      <c r="BR1660" s="638"/>
      <c r="BS1660" s="638"/>
      <c r="BT1660" s="638"/>
      <c r="BU1660" s="638"/>
      <c r="BV1660" s="638"/>
      <c r="BW1660" s="638"/>
      <c r="BX1660" s="638"/>
      <c r="BY1660" s="638"/>
      <c r="BZ1660" s="638"/>
      <c r="CA1660" s="638"/>
      <c r="CB1660" s="638"/>
      <c r="CC1660" s="638"/>
      <c r="CD1660" s="638"/>
      <c r="CE1660" s="638"/>
      <c r="CF1660" s="638"/>
      <c r="CG1660" s="638"/>
      <c r="CH1660" s="638"/>
      <c r="CI1660" s="638"/>
      <c r="CJ1660" s="638"/>
      <c r="CK1660" s="638"/>
      <c r="CL1660" s="638"/>
      <c r="CM1660" s="638"/>
      <c r="CN1660" s="638"/>
      <c r="CO1660" s="638"/>
      <c r="CP1660" s="638"/>
      <c r="CQ1660" s="638"/>
      <c r="CR1660" s="638"/>
      <c r="CS1660" s="638"/>
      <c r="CT1660" s="638"/>
      <c r="CU1660" s="638"/>
      <c r="CV1660" s="638"/>
      <c r="CW1660" s="638"/>
      <c r="CX1660" s="638"/>
      <c r="CY1660" s="638"/>
      <c r="CZ1660" s="638"/>
      <c r="DA1660" s="638"/>
      <c r="DB1660" s="638"/>
      <c r="DC1660" s="638"/>
      <c r="DD1660" s="638"/>
      <c r="DE1660" s="638"/>
      <c r="DF1660" s="638"/>
      <c r="DG1660" s="638"/>
      <c r="DH1660" s="638"/>
      <c r="DI1660" s="638"/>
      <c r="DJ1660" s="638"/>
      <c r="DK1660" s="638"/>
      <c r="DL1660" s="638"/>
      <c r="DM1660" s="638"/>
      <c r="DN1660" s="638"/>
      <c r="DO1660" s="638"/>
      <c r="DP1660" s="638"/>
      <c r="DQ1660" s="638"/>
      <c r="DR1660" s="638"/>
      <c r="DS1660" s="638"/>
      <c r="DT1660" s="638"/>
      <c r="DU1660" s="638"/>
      <c r="DV1660" s="638"/>
      <c r="DW1660" s="638"/>
      <c r="DX1660" s="638"/>
      <c r="DY1660" s="638"/>
      <c r="DZ1660" s="638"/>
      <c r="EA1660" s="638"/>
      <c r="EB1660" s="638"/>
      <c r="EC1660" s="638"/>
      <c r="ED1660" s="638"/>
      <c r="EE1660" s="638"/>
      <c r="EF1660" s="638"/>
      <c r="EG1660" s="638"/>
      <c r="EH1660" s="638"/>
      <c r="EI1660" s="638"/>
      <c r="EJ1660" s="638"/>
      <c r="EK1660" s="638"/>
      <c r="EL1660" s="638"/>
    </row>
    <row r="1661" spans="1:142" s="961" customFormat="1" ht="12" customHeight="1">
      <c r="A1661" s="1204">
        <v>28302121</v>
      </c>
      <c r="B1661" s="1204" t="s">
        <v>4796</v>
      </c>
      <c r="C1661" s="1206" t="s">
        <v>3312</v>
      </c>
      <c r="D1661" s="1207" t="s">
        <v>3099</v>
      </c>
      <c r="E1661" s="1207"/>
      <c r="F1661" s="1208">
        <v>43938</v>
      </c>
      <c r="G1661" s="1209"/>
      <c r="H1661" s="607"/>
      <c r="I1661" s="607"/>
      <c r="J1661" s="607"/>
      <c r="K1661" s="607"/>
      <c r="L1661" s="607">
        <v>-75047.460000000006</v>
      </c>
      <c r="M1661" s="607">
        <v>0</v>
      </c>
      <c r="N1661" s="607">
        <v>0</v>
      </c>
      <c r="O1661" s="606">
        <v>0</v>
      </c>
      <c r="P1661" s="606">
        <v>0</v>
      </c>
      <c r="Q1661" s="606">
        <v>-1121027.22</v>
      </c>
      <c r="R1661" s="606">
        <v>-2187258.96</v>
      </c>
      <c r="S1661" s="606">
        <v>-2237137.5099999998</v>
      </c>
      <c r="T1661" s="606">
        <v>-2348250.2000000002</v>
      </c>
      <c r="U1661" s="606"/>
      <c r="V1661" s="606">
        <f t="shared" si="840"/>
        <v>-566216.35416666663</v>
      </c>
      <c r="W1661" s="1118"/>
      <c r="X1661" s="1118"/>
      <c r="Y1661" s="591">
        <f t="shared" si="867"/>
        <v>0</v>
      </c>
      <c r="Z1661" s="899">
        <f t="shared" si="867"/>
        <v>-2348250.2000000002</v>
      </c>
      <c r="AA1661" s="899">
        <f t="shared" si="867"/>
        <v>0</v>
      </c>
      <c r="AB1661" s="1080">
        <f t="shared" si="852"/>
        <v>0</v>
      </c>
      <c r="AC1661" s="1079">
        <f t="shared" si="853"/>
        <v>0</v>
      </c>
      <c r="AD1661" s="899">
        <f t="shared" si="870"/>
        <v>0</v>
      </c>
      <c r="AE1661" s="903">
        <f t="shared" si="865"/>
        <v>0</v>
      </c>
      <c r="AF1661" s="1080">
        <f t="shared" si="866"/>
        <v>0</v>
      </c>
      <c r="AG1661" s="1081">
        <f t="shared" si="836"/>
        <v>0</v>
      </c>
      <c r="AH1661" s="1079">
        <f t="shared" si="834"/>
        <v>0</v>
      </c>
      <c r="AI1661" s="901">
        <f t="shared" si="871"/>
        <v>0</v>
      </c>
      <c r="AJ1661" s="899">
        <f t="shared" si="871"/>
        <v>-566216.35416666663</v>
      </c>
      <c r="AK1661" s="899">
        <f t="shared" si="871"/>
        <v>0</v>
      </c>
      <c r="AL1661" s="1080">
        <f t="shared" si="854"/>
        <v>0</v>
      </c>
      <c r="AM1661" s="1079">
        <f t="shared" si="855"/>
        <v>0</v>
      </c>
      <c r="AN1661" s="899">
        <f t="shared" si="846"/>
        <v>0</v>
      </c>
      <c r="AO1661" s="899">
        <f t="shared" si="847"/>
        <v>0</v>
      </c>
      <c r="AP1661" s="899">
        <f t="shared" si="863"/>
        <v>0</v>
      </c>
      <c r="AQ1661" s="1081">
        <f t="shared" si="875"/>
        <v>0</v>
      </c>
      <c r="AR1661" s="1079">
        <f t="shared" si="851"/>
        <v>0</v>
      </c>
      <c r="AS1661" s="153"/>
      <c r="AT1661" s="1082" t="s">
        <v>3053</v>
      </c>
      <c r="AU1661" s="1126"/>
      <c r="AV1661" s="1083" t="str">
        <f t="shared" si="869"/>
        <v>CA</v>
      </c>
      <c r="AW1661" s="1083" t="str">
        <f t="shared" si="869"/>
        <v>CL</v>
      </c>
      <c r="AX1661" s="1083" t="str">
        <f t="shared" si="869"/>
        <v>AIC</v>
      </c>
      <c r="AY1661" s="1083" t="str">
        <f t="shared" si="873"/>
        <v>ERB</v>
      </c>
      <c r="AZ1661" s="1083" t="str">
        <f t="shared" si="873"/>
        <v>GRB</v>
      </c>
      <c r="BA1661" s="1083" t="str">
        <f t="shared" si="873"/>
        <v>Non-Op</v>
      </c>
      <c r="BB1661" s="638"/>
      <c r="BC1661" s="642"/>
      <c r="BD1661" s="642"/>
      <c r="BE1661" s="642"/>
      <c r="BF1661" s="642"/>
      <c r="BG1661" s="642"/>
      <c r="BH1661" s="642"/>
      <c r="BI1661" s="642"/>
      <c r="BJ1661" s="642"/>
      <c r="BK1661" s="642"/>
      <c r="BL1661" s="642"/>
      <c r="BM1661" s="638"/>
      <c r="BN1661" s="634"/>
      <c r="BO1661" s="638"/>
      <c r="BP1661" s="638"/>
      <c r="BQ1661" s="638"/>
      <c r="BR1661" s="638"/>
      <c r="BS1661" s="638"/>
      <c r="BT1661" s="638"/>
      <c r="BU1661" s="638"/>
      <c r="BV1661" s="638"/>
      <c r="BW1661" s="638"/>
      <c r="BX1661" s="638"/>
      <c r="BY1661" s="638"/>
      <c r="BZ1661" s="638"/>
      <c r="CA1661" s="638"/>
      <c r="CB1661" s="638"/>
      <c r="CC1661" s="638"/>
      <c r="CD1661" s="638"/>
      <c r="CE1661" s="638"/>
      <c r="CF1661" s="638"/>
      <c r="CG1661" s="638"/>
      <c r="CH1661" s="638"/>
      <c r="CI1661" s="638"/>
      <c r="CJ1661" s="638"/>
      <c r="CK1661" s="638"/>
      <c r="CL1661" s="638"/>
      <c r="CM1661" s="638"/>
      <c r="CN1661" s="638"/>
      <c r="CO1661" s="638"/>
      <c r="CP1661" s="638"/>
      <c r="CQ1661" s="638"/>
      <c r="CR1661" s="638"/>
      <c r="CS1661" s="638"/>
      <c r="CT1661" s="638"/>
      <c r="CU1661" s="638"/>
      <c r="CV1661" s="638"/>
      <c r="CW1661" s="638"/>
      <c r="CX1661" s="638"/>
      <c r="CY1661" s="638"/>
      <c r="CZ1661" s="638"/>
      <c r="DA1661" s="638"/>
      <c r="DB1661" s="638"/>
      <c r="DC1661" s="638"/>
      <c r="DD1661" s="638"/>
      <c r="DE1661" s="638"/>
      <c r="DF1661" s="638"/>
      <c r="DG1661" s="638"/>
      <c r="DH1661" s="638"/>
      <c r="DI1661" s="638"/>
      <c r="DJ1661" s="638"/>
      <c r="DK1661" s="638"/>
      <c r="DL1661" s="638"/>
      <c r="DM1661" s="638"/>
      <c r="DN1661" s="638"/>
      <c r="DO1661" s="638"/>
      <c r="DP1661" s="638"/>
      <c r="DQ1661" s="638"/>
      <c r="DR1661" s="638"/>
      <c r="DS1661" s="638"/>
      <c r="DT1661" s="638"/>
      <c r="DU1661" s="638"/>
      <c r="DV1661" s="638"/>
      <c r="DW1661" s="638"/>
      <c r="DX1661" s="638"/>
      <c r="DY1661" s="638"/>
      <c r="DZ1661" s="638"/>
      <c r="EA1661" s="638"/>
      <c r="EB1661" s="638"/>
      <c r="EC1661" s="638"/>
      <c r="ED1661" s="638"/>
      <c r="EE1661" s="638"/>
      <c r="EF1661" s="638"/>
      <c r="EG1661" s="638"/>
      <c r="EH1661" s="638"/>
      <c r="EI1661" s="638"/>
      <c r="EJ1661" s="638"/>
      <c r="EK1661" s="638"/>
      <c r="EL1661" s="638"/>
    </row>
    <row r="1662" spans="1:142" s="961" customFormat="1" ht="12" customHeight="1">
      <c r="A1662" s="1204">
        <v>28302123</v>
      </c>
      <c r="B1662" s="1204" t="s">
        <v>4797</v>
      </c>
      <c r="C1662" s="1206" t="s">
        <v>3313</v>
      </c>
      <c r="D1662" s="1207" t="s">
        <v>1384</v>
      </c>
      <c r="E1662" s="1207"/>
      <c r="F1662" s="1208">
        <v>43891</v>
      </c>
      <c r="G1662" s="1209"/>
      <c r="H1662" s="607"/>
      <c r="I1662" s="607"/>
      <c r="J1662" s="607"/>
      <c r="K1662" s="607">
        <v>-737245.74</v>
      </c>
      <c r="L1662" s="607">
        <v>-905242.17</v>
      </c>
      <c r="M1662" s="607">
        <v>-1074037.44</v>
      </c>
      <c r="N1662" s="607">
        <v>-1243262.3700000001</v>
      </c>
      <c r="O1662" s="606">
        <v>-1413924.96</v>
      </c>
      <c r="P1662" s="606">
        <v>-1649465.79</v>
      </c>
      <c r="Q1662" s="606">
        <v>-1956867.15</v>
      </c>
      <c r="R1662" s="606">
        <v>-356604.99</v>
      </c>
      <c r="S1662" s="606">
        <v>-461611.71</v>
      </c>
      <c r="T1662" s="606">
        <v>-579672.87</v>
      </c>
      <c r="U1662" s="606"/>
      <c r="V1662" s="606">
        <f t="shared" si="840"/>
        <v>-840674.89625000011</v>
      </c>
      <c r="W1662" s="1118"/>
      <c r="X1662" s="1118"/>
      <c r="Y1662" s="591">
        <f t="shared" si="867"/>
        <v>0</v>
      </c>
      <c r="Z1662" s="899">
        <f t="shared" si="867"/>
        <v>0</v>
      </c>
      <c r="AA1662" s="899">
        <f t="shared" si="867"/>
        <v>0</v>
      </c>
      <c r="AB1662" s="1080">
        <f t="shared" si="852"/>
        <v>-579672.87</v>
      </c>
      <c r="AC1662" s="1079">
        <f t="shared" si="853"/>
        <v>0</v>
      </c>
      <c r="AD1662" s="899">
        <f t="shared" si="870"/>
        <v>0</v>
      </c>
      <c r="AE1662" s="903">
        <f t="shared" si="865"/>
        <v>0</v>
      </c>
      <c r="AF1662" s="1080">
        <f t="shared" si="866"/>
        <v>-579672.87</v>
      </c>
      <c r="AG1662" s="1081">
        <f t="shared" si="836"/>
        <v>-579672.87</v>
      </c>
      <c r="AH1662" s="1079">
        <f t="shared" si="834"/>
        <v>0</v>
      </c>
      <c r="AI1662" s="901">
        <f t="shared" si="871"/>
        <v>0</v>
      </c>
      <c r="AJ1662" s="899">
        <f t="shared" si="871"/>
        <v>0</v>
      </c>
      <c r="AK1662" s="899">
        <f t="shared" si="871"/>
        <v>0</v>
      </c>
      <c r="AL1662" s="1080">
        <f t="shared" si="854"/>
        <v>-840674.89625000011</v>
      </c>
      <c r="AM1662" s="1079">
        <f t="shared" si="855"/>
        <v>0</v>
      </c>
      <c r="AN1662" s="899">
        <f t="shared" si="846"/>
        <v>0</v>
      </c>
      <c r="AO1662" s="899">
        <f t="shared" si="847"/>
        <v>0</v>
      </c>
      <c r="AP1662" s="899">
        <f t="shared" si="863"/>
        <v>-840674.89625000011</v>
      </c>
      <c r="AQ1662" s="1081">
        <f t="shared" ref="AQ1662:AQ1667" si="876">SUM(AN1662:AP1662)</f>
        <v>-840674.89625000011</v>
      </c>
      <c r="AR1662" s="1079">
        <f t="shared" si="851"/>
        <v>0</v>
      </c>
      <c r="AS1662" s="153"/>
      <c r="AT1662" s="1082" t="s">
        <v>3054</v>
      </c>
      <c r="AU1662" s="523"/>
      <c r="AV1662" s="1083" t="str">
        <f t="shared" si="869"/>
        <v>CA</v>
      </c>
      <c r="AW1662" s="1083" t="str">
        <f t="shared" si="869"/>
        <v>CL</v>
      </c>
      <c r="AX1662" s="1083" t="str">
        <f t="shared" si="869"/>
        <v>AIC</v>
      </c>
      <c r="AY1662" s="1083" t="str">
        <f t="shared" si="873"/>
        <v>ERB</v>
      </c>
      <c r="AZ1662" s="1083" t="str">
        <f t="shared" si="873"/>
        <v>GRB</v>
      </c>
      <c r="BA1662" s="1083" t="str">
        <f t="shared" si="873"/>
        <v>Non-Op</v>
      </c>
      <c r="BB1662" s="638"/>
      <c r="BC1662" s="642"/>
      <c r="BD1662" s="642"/>
      <c r="BE1662" s="642"/>
      <c r="BF1662" s="642"/>
      <c r="BG1662" s="642"/>
      <c r="BH1662" s="642"/>
      <c r="BI1662" s="642"/>
      <c r="BJ1662" s="642"/>
      <c r="BK1662" s="642"/>
      <c r="BL1662" s="642"/>
      <c r="BM1662" s="638"/>
      <c r="BN1662" s="634"/>
      <c r="BO1662" s="638"/>
      <c r="BP1662" s="638"/>
      <c r="BQ1662" s="638"/>
      <c r="BR1662" s="638"/>
      <c r="BS1662" s="638"/>
      <c r="BT1662" s="638"/>
      <c r="BU1662" s="638"/>
      <c r="BV1662" s="638"/>
      <c r="BW1662" s="638"/>
      <c r="BX1662" s="638"/>
      <c r="BY1662" s="638"/>
      <c r="BZ1662" s="638"/>
      <c r="CA1662" s="638"/>
      <c r="CB1662" s="638"/>
      <c r="CC1662" s="638"/>
      <c r="CD1662" s="638"/>
      <c r="CE1662" s="638"/>
      <c r="CF1662" s="638"/>
      <c r="CG1662" s="638"/>
      <c r="CH1662" s="638"/>
      <c r="CI1662" s="638"/>
      <c r="CJ1662" s="638"/>
      <c r="CK1662" s="638"/>
      <c r="CL1662" s="638"/>
      <c r="CM1662" s="638"/>
      <c r="CN1662" s="638"/>
      <c r="CO1662" s="638"/>
      <c r="CP1662" s="638"/>
      <c r="CQ1662" s="638"/>
      <c r="CR1662" s="638"/>
      <c r="CS1662" s="638"/>
      <c r="CT1662" s="638"/>
      <c r="CU1662" s="638"/>
      <c r="CV1662" s="638"/>
      <c r="CW1662" s="638"/>
      <c r="CX1662" s="638"/>
      <c r="CY1662" s="638"/>
      <c r="CZ1662" s="638"/>
      <c r="DA1662" s="638"/>
      <c r="DB1662" s="638"/>
      <c r="DC1662" s="638"/>
      <c r="DD1662" s="638"/>
      <c r="DE1662" s="638"/>
      <c r="DF1662" s="638"/>
      <c r="DG1662" s="638"/>
      <c r="DH1662" s="638"/>
      <c r="DI1662" s="638"/>
      <c r="DJ1662" s="638"/>
      <c r="DK1662" s="638"/>
      <c r="DL1662" s="638"/>
      <c r="DM1662" s="638"/>
      <c r="DN1662" s="638"/>
      <c r="DO1662" s="638"/>
      <c r="DP1662" s="638"/>
      <c r="DQ1662" s="638"/>
      <c r="DR1662" s="638"/>
      <c r="DS1662" s="638"/>
      <c r="DT1662" s="638"/>
      <c r="DU1662" s="638"/>
      <c r="DV1662" s="638"/>
      <c r="DW1662" s="638"/>
      <c r="DX1662" s="638"/>
      <c r="DY1662" s="638"/>
      <c r="DZ1662" s="638"/>
      <c r="EA1662" s="638"/>
      <c r="EB1662" s="638"/>
      <c r="EC1662" s="638"/>
      <c r="ED1662" s="638"/>
      <c r="EE1662" s="638"/>
      <c r="EF1662" s="638"/>
      <c r="EG1662" s="638"/>
      <c r="EH1662" s="638"/>
      <c r="EI1662" s="638"/>
      <c r="EJ1662" s="638"/>
      <c r="EK1662" s="638"/>
      <c r="EL1662" s="638"/>
    </row>
    <row r="1663" spans="1:142" s="961" customFormat="1" ht="12" customHeight="1">
      <c r="A1663" s="1204">
        <v>28302131</v>
      </c>
      <c r="B1663" s="1204" t="s">
        <v>4798</v>
      </c>
      <c r="C1663" s="1206" t="s">
        <v>3314</v>
      </c>
      <c r="D1663" s="1207" t="s">
        <v>1384</v>
      </c>
      <c r="E1663" s="1207"/>
      <c r="F1663" s="1208">
        <v>44013</v>
      </c>
      <c r="G1663" s="1209"/>
      <c r="H1663" s="607"/>
      <c r="I1663" s="607"/>
      <c r="J1663" s="607"/>
      <c r="K1663" s="607"/>
      <c r="L1663" s="607"/>
      <c r="M1663" s="607"/>
      <c r="N1663" s="607"/>
      <c r="O1663" s="606">
        <v>-634521.61</v>
      </c>
      <c r="P1663" s="606">
        <v>-846028.81</v>
      </c>
      <c r="Q1663" s="606">
        <v>-1057536.02</v>
      </c>
      <c r="R1663" s="606">
        <v>-1153055.3999999999</v>
      </c>
      <c r="S1663" s="606">
        <v>-1153055.3999999999</v>
      </c>
      <c r="T1663" s="606">
        <v>-1153055.3999999999</v>
      </c>
      <c r="U1663" s="606"/>
      <c r="V1663" s="606">
        <f t="shared" si="840"/>
        <v>-451727.07833333337</v>
      </c>
      <c r="W1663" s="1088"/>
      <c r="X1663" s="1118"/>
      <c r="Y1663" s="591">
        <f t="shared" si="867"/>
        <v>0</v>
      </c>
      <c r="Z1663" s="899">
        <f t="shared" si="867"/>
        <v>0</v>
      </c>
      <c r="AA1663" s="899">
        <f t="shared" si="867"/>
        <v>0</v>
      </c>
      <c r="AB1663" s="1080">
        <f t="shared" si="852"/>
        <v>-1153055.3999999999</v>
      </c>
      <c r="AC1663" s="1079">
        <f t="shared" si="853"/>
        <v>0</v>
      </c>
      <c r="AD1663" s="899">
        <f t="shared" si="870"/>
        <v>0</v>
      </c>
      <c r="AE1663" s="903">
        <f t="shared" si="865"/>
        <v>0</v>
      </c>
      <c r="AF1663" s="1080">
        <f t="shared" si="866"/>
        <v>-1153055.3999999999</v>
      </c>
      <c r="AG1663" s="1081">
        <f t="shared" si="836"/>
        <v>-1153055.3999999999</v>
      </c>
      <c r="AH1663" s="1079">
        <f t="shared" si="834"/>
        <v>0</v>
      </c>
      <c r="AI1663" s="901">
        <f t="shared" si="871"/>
        <v>0</v>
      </c>
      <c r="AJ1663" s="899">
        <f t="shared" si="871"/>
        <v>0</v>
      </c>
      <c r="AK1663" s="899">
        <f t="shared" si="871"/>
        <v>0</v>
      </c>
      <c r="AL1663" s="1080">
        <f t="shared" si="854"/>
        <v>-451727.07833333337</v>
      </c>
      <c r="AM1663" s="1079">
        <f t="shared" si="855"/>
        <v>0</v>
      </c>
      <c r="AN1663" s="899">
        <f t="shared" si="846"/>
        <v>0</v>
      </c>
      <c r="AO1663" s="899">
        <f t="shared" si="847"/>
        <v>0</v>
      </c>
      <c r="AP1663" s="899">
        <f t="shared" si="863"/>
        <v>-451727.07833333337</v>
      </c>
      <c r="AQ1663" s="1081">
        <f t="shared" ref="AQ1663" si="877">SUM(AN1663:AP1663)</f>
        <v>-451727.07833333337</v>
      </c>
      <c r="AR1663" s="1079">
        <f t="shared" si="851"/>
        <v>0</v>
      </c>
      <c r="AS1663" s="153"/>
      <c r="AT1663" s="1082" t="s">
        <v>3053</v>
      </c>
      <c r="AU1663" s="1126"/>
      <c r="AV1663" s="1083" t="str">
        <f t="shared" si="869"/>
        <v>CA</v>
      </c>
      <c r="AW1663" s="1083" t="str">
        <f t="shared" si="869"/>
        <v>CL</v>
      </c>
      <c r="AX1663" s="1083" t="str">
        <f t="shared" si="869"/>
        <v>AIC</v>
      </c>
      <c r="AY1663" s="1083" t="str">
        <f t="shared" si="873"/>
        <v>ERB</v>
      </c>
      <c r="AZ1663" s="1083" t="str">
        <f t="shared" si="873"/>
        <v>GRB</v>
      </c>
      <c r="BA1663" s="1083" t="str">
        <f t="shared" si="873"/>
        <v>Non-Op</v>
      </c>
      <c r="BB1663" s="638"/>
      <c r="BC1663" s="642"/>
      <c r="BD1663" s="642"/>
      <c r="BE1663" s="642"/>
      <c r="BF1663" s="642"/>
      <c r="BG1663" s="642"/>
      <c r="BH1663" s="642"/>
      <c r="BI1663" s="642"/>
      <c r="BJ1663" s="642"/>
      <c r="BK1663" s="642"/>
      <c r="BL1663" s="642"/>
      <c r="BM1663" s="638"/>
      <c r="BN1663" s="634"/>
      <c r="BO1663" s="638"/>
      <c r="BP1663" s="638"/>
      <c r="BQ1663" s="638"/>
      <c r="BR1663" s="638"/>
      <c r="BS1663" s="638"/>
      <c r="BT1663" s="638"/>
      <c r="BU1663" s="638"/>
      <c r="BV1663" s="638"/>
      <c r="BW1663" s="638"/>
      <c r="BX1663" s="638"/>
      <c r="BY1663" s="638"/>
      <c r="BZ1663" s="638"/>
      <c r="CA1663" s="638"/>
      <c r="CB1663" s="638"/>
      <c r="CC1663" s="638"/>
      <c r="CD1663" s="638"/>
      <c r="CE1663" s="638"/>
      <c r="CF1663" s="638"/>
      <c r="CG1663" s="638"/>
      <c r="CH1663" s="638"/>
      <c r="CI1663" s="638"/>
      <c r="CJ1663" s="638"/>
      <c r="CK1663" s="638"/>
      <c r="CL1663" s="638"/>
      <c r="CM1663" s="638"/>
      <c r="CN1663" s="638"/>
      <c r="CO1663" s="638"/>
      <c r="CP1663" s="638"/>
      <c r="CQ1663" s="638"/>
      <c r="CR1663" s="638"/>
      <c r="CS1663" s="638"/>
      <c r="CT1663" s="638"/>
      <c r="CU1663" s="638"/>
      <c r="CV1663" s="638"/>
      <c r="CW1663" s="638"/>
      <c r="CX1663" s="638"/>
      <c r="CY1663" s="638"/>
      <c r="CZ1663" s="638"/>
      <c r="DA1663" s="638"/>
      <c r="DB1663" s="638"/>
      <c r="DC1663" s="638"/>
      <c r="DD1663" s="638"/>
      <c r="DE1663" s="638"/>
      <c r="DF1663" s="638"/>
      <c r="DG1663" s="638"/>
      <c r="DH1663" s="638"/>
      <c r="DI1663" s="638"/>
      <c r="DJ1663" s="638"/>
      <c r="DK1663" s="638"/>
      <c r="DL1663" s="638"/>
      <c r="DM1663" s="638"/>
      <c r="DN1663" s="638"/>
      <c r="DO1663" s="638"/>
      <c r="DP1663" s="638"/>
      <c r="DQ1663" s="638"/>
      <c r="DR1663" s="638"/>
      <c r="DS1663" s="638"/>
      <c r="DT1663" s="638"/>
      <c r="DU1663" s="638"/>
      <c r="DV1663" s="638"/>
      <c r="DW1663" s="638"/>
      <c r="DX1663" s="638"/>
      <c r="DY1663" s="638"/>
      <c r="DZ1663" s="638"/>
      <c r="EA1663" s="638"/>
      <c r="EB1663" s="638"/>
      <c r="EC1663" s="638"/>
      <c r="ED1663" s="638"/>
      <c r="EE1663" s="638"/>
      <c r="EF1663" s="638"/>
      <c r="EG1663" s="638"/>
      <c r="EH1663" s="638"/>
      <c r="EI1663" s="638"/>
      <c r="EJ1663" s="638"/>
      <c r="EK1663" s="638"/>
      <c r="EL1663" s="638"/>
    </row>
    <row r="1664" spans="1:142" s="961" customFormat="1" ht="12" customHeight="1">
      <c r="A1664" s="1204">
        <v>28302133</v>
      </c>
      <c r="B1664" s="1204" t="s">
        <v>4799</v>
      </c>
      <c r="C1664" s="1206" t="s">
        <v>3315</v>
      </c>
      <c r="D1664" s="1207" t="s">
        <v>1384</v>
      </c>
      <c r="E1664" s="1207"/>
      <c r="F1664" s="1208">
        <v>43891</v>
      </c>
      <c r="G1664" s="1209"/>
      <c r="H1664" s="607"/>
      <c r="I1664" s="607"/>
      <c r="J1664" s="607"/>
      <c r="K1664" s="607">
        <v>-13335</v>
      </c>
      <c r="L1664" s="607">
        <v>-19303.830000000002</v>
      </c>
      <c r="M1664" s="607">
        <v>-26496.54</v>
      </c>
      <c r="N1664" s="607">
        <v>-34917.54</v>
      </c>
      <c r="O1664" s="606">
        <v>-19550.580000000002</v>
      </c>
      <c r="P1664" s="606">
        <v>-24265.29</v>
      </c>
      <c r="Q1664" s="606">
        <v>-29858.639999999999</v>
      </c>
      <c r="R1664" s="606">
        <v>-2996.28</v>
      </c>
      <c r="S1664" s="606">
        <v>-4246.41</v>
      </c>
      <c r="T1664" s="606">
        <v>-5816.37</v>
      </c>
      <c r="U1664" s="606"/>
      <c r="V1664" s="606">
        <f t="shared" si="840"/>
        <v>-14823.191249999998</v>
      </c>
      <c r="W1664" s="1118"/>
      <c r="X1664" s="1118"/>
      <c r="Y1664" s="591">
        <f t="shared" si="867"/>
        <v>0</v>
      </c>
      <c r="Z1664" s="899">
        <f t="shared" si="867"/>
        <v>0</v>
      </c>
      <c r="AA1664" s="899">
        <f t="shared" si="867"/>
        <v>0</v>
      </c>
      <c r="AB1664" s="1080">
        <f t="shared" si="852"/>
        <v>-5816.37</v>
      </c>
      <c r="AC1664" s="1079">
        <f t="shared" si="853"/>
        <v>0</v>
      </c>
      <c r="AD1664" s="899">
        <f t="shared" si="870"/>
        <v>0</v>
      </c>
      <c r="AE1664" s="903">
        <f t="shared" si="865"/>
        <v>0</v>
      </c>
      <c r="AF1664" s="1080">
        <f t="shared" si="866"/>
        <v>-5816.37</v>
      </c>
      <c r="AG1664" s="1081">
        <f t="shared" si="836"/>
        <v>-5816.37</v>
      </c>
      <c r="AH1664" s="1079">
        <f t="shared" si="834"/>
        <v>0</v>
      </c>
      <c r="AI1664" s="901">
        <f t="shared" si="871"/>
        <v>0</v>
      </c>
      <c r="AJ1664" s="899">
        <f t="shared" si="871"/>
        <v>0</v>
      </c>
      <c r="AK1664" s="899">
        <f t="shared" si="871"/>
        <v>0</v>
      </c>
      <c r="AL1664" s="1080">
        <f t="shared" si="854"/>
        <v>-14823.191249999998</v>
      </c>
      <c r="AM1664" s="1079">
        <f t="shared" si="855"/>
        <v>0</v>
      </c>
      <c r="AN1664" s="899">
        <f t="shared" si="846"/>
        <v>0</v>
      </c>
      <c r="AO1664" s="899">
        <f t="shared" si="847"/>
        <v>0</v>
      </c>
      <c r="AP1664" s="899">
        <f t="shared" si="863"/>
        <v>-14823.191249999998</v>
      </c>
      <c r="AQ1664" s="1081">
        <f t="shared" si="876"/>
        <v>-14823.191249999998</v>
      </c>
      <c r="AR1664" s="1079">
        <f t="shared" si="851"/>
        <v>0</v>
      </c>
      <c r="AS1664" s="153"/>
      <c r="AT1664" s="1082" t="s">
        <v>3054</v>
      </c>
      <c r="AU1664" s="523"/>
      <c r="AV1664" s="1083" t="str">
        <f t="shared" si="869"/>
        <v>CA</v>
      </c>
      <c r="AW1664" s="1083" t="str">
        <f t="shared" si="869"/>
        <v>CL</v>
      </c>
      <c r="AX1664" s="1083" t="str">
        <f t="shared" si="869"/>
        <v>AIC</v>
      </c>
      <c r="AY1664" s="1083" t="str">
        <f t="shared" si="873"/>
        <v>ERB</v>
      </c>
      <c r="AZ1664" s="1083" t="str">
        <f t="shared" si="873"/>
        <v>GRB</v>
      </c>
      <c r="BA1664" s="1083" t="str">
        <f t="shared" si="873"/>
        <v>Non-Op</v>
      </c>
      <c r="BB1664" s="638"/>
      <c r="BC1664" s="642"/>
      <c r="BD1664" s="642"/>
      <c r="BE1664" s="642"/>
      <c r="BF1664" s="642"/>
      <c r="BG1664" s="642"/>
      <c r="BH1664" s="642"/>
      <c r="BI1664" s="642"/>
      <c r="BJ1664" s="642"/>
      <c r="BK1664" s="642"/>
      <c r="BL1664" s="642"/>
      <c r="BM1664" s="638"/>
      <c r="BN1664" s="634"/>
      <c r="BO1664" s="638"/>
      <c r="BP1664" s="638"/>
      <c r="BQ1664" s="638"/>
      <c r="BR1664" s="638"/>
      <c r="BS1664" s="638"/>
      <c r="BT1664" s="638"/>
      <c r="BU1664" s="638"/>
      <c r="BV1664" s="638"/>
      <c r="BW1664" s="638"/>
      <c r="BX1664" s="638"/>
      <c r="BY1664" s="638"/>
      <c r="BZ1664" s="638"/>
      <c r="CA1664" s="638"/>
      <c r="CB1664" s="638"/>
      <c r="CC1664" s="638"/>
      <c r="CD1664" s="638"/>
      <c r="CE1664" s="638"/>
      <c r="CF1664" s="638"/>
      <c r="CG1664" s="638"/>
      <c r="CH1664" s="638"/>
      <c r="CI1664" s="638"/>
      <c r="CJ1664" s="638"/>
      <c r="CK1664" s="638"/>
      <c r="CL1664" s="638"/>
      <c r="CM1664" s="638"/>
      <c r="CN1664" s="638"/>
      <c r="CO1664" s="638"/>
      <c r="CP1664" s="638"/>
      <c r="CQ1664" s="638"/>
      <c r="CR1664" s="638"/>
      <c r="CS1664" s="638"/>
      <c r="CT1664" s="638"/>
      <c r="CU1664" s="638"/>
      <c r="CV1664" s="638"/>
      <c r="CW1664" s="638"/>
      <c r="CX1664" s="638"/>
      <c r="CY1664" s="638"/>
      <c r="CZ1664" s="638"/>
      <c r="DA1664" s="638"/>
      <c r="DB1664" s="638"/>
      <c r="DC1664" s="638"/>
      <c r="DD1664" s="638"/>
      <c r="DE1664" s="638"/>
      <c r="DF1664" s="638"/>
      <c r="DG1664" s="638"/>
      <c r="DH1664" s="638"/>
      <c r="DI1664" s="638"/>
      <c r="DJ1664" s="638"/>
      <c r="DK1664" s="638"/>
      <c r="DL1664" s="638"/>
      <c r="DM1664" s="638"/>
      <c r="DN1664" s="638"/>
      <c r="DO1664" s="638"/>
      <c r="DP1664" s="638"/>
      <c r="DQ1664" s="638"/>
      <c r="DR1664" s="638"/>
      <c r="DS1664" s="638"/>
      <c r="DT1664" s="638"/>
      <c r="DU1664" s="638"/>
      <c r="DV1664" s="638"/>
      <c r="DW1664" s="638"/>
      <c r="DX1664" s="638"/>
      <c r="DY1664" s="638"/>
      <c r="DZ1664" s="638"/>
      <c r="EA1664" s="638"/>
      <c r="EB1664" s="638"/>
      <c r="EC1664" s="638"/>
      <c r="ED1664" s="638"/>
      <c r="EE1664" s="638"/>
      <c r="EF1664" s="638"/>
      <c r="EG1664" s="638"/>
      <c r="EH1664" s="638"/>
      <c r="EI1664" s="638"/>
      <c r="EJ1664" s="638"/>
      <c r="EK1664" s="638"/>
      <c r="EL1664" s="638"/>
    </row>
    <row r="1665" spans="1:142" s="961" customFormat="1" ht="12" customHeight="1">
      <c r="A1665" s="1204">
        <v>28302141</v>
      </c>
      <c r="B1665" s="1204" t="s">
        <v>4800</v>
      </c>
      <c r="C1665" s="1206" t="s">
        <v>3316</v>
      </c>
      <c r="D1665" s="1207" t="s">
        <v>1384</v>
      </c>
      <c r="E1665" s="1207"/>
      <c r="F1665" s="1208">
        <v>44013</v>
      </c>
      <c r="G1665" s="1209"/>
      <c r="H1665" s="607"/>
      <c r="I1665" s="607"/>
      <c r="J1665" s="607"/>
      <c r="K1665" s="607"/>
      <c r="L1665" s="607"/>
      <c r="M1665" s="607"/>
      <c r="N1665" s="607"/>
      <c r="O1665" s="606">
        <v>634521.61</v>
      </c>
      <c r="P1665" s="606">
        <v>846028.81</v>
      </c>
      <c r="Q1665" s="606">
        <v>1057536.02</v>
      </c>
      <c r="R1665" s="606">
        <v>1153055.3999999999</v>
      </c>
      <c r="S1665" s="606">
        <v>1153055.3999999999</v>
      </c>
      <c r="T1665" s="606">
        <v>1153055.3999999999</v>
      </c>
      <c r="U1665" s="606"/>
      <c r="V1665" s="606">
        <f t="shared" si="840"/>
        <v>451727.07833333337</v>
      </c>
      <c r="W1665" s="1088"/>
      <c r="X1665" s="1118"/>
      <c r="Y1665" s="591">
        <f t="shared" si="867"/>
        <v>0</v>
      </c>
      <c r="Z1665" s="899">
        <f t="shared" si="867"/>
        <v>0</v>
      </c>
      <c r="AA1665" s="899">
        <f t="shared" si="867"/>
        <v>0</v>
      </c>
      <c r="AB1665" s="1080">
        <f t="shared" si="852"/>
        <v>1153055.3999999999</v>
      </c>
      <c r="AC1665" s="1144">
        <f t="shared" si="853"/>
        <v>0</v>
      </c>
      <c r="AD1665" s="899">
        <f t="shared" si="870"/>
        <v>0</v>
      </c>
      <c r="AE1665" s="899">
        <f t="shared" si="865"/>
        <v>0</v>
      </c>
      <c r="AF1665" s="1080">
        <f t="shared" si="866"/>
        <v>1153055.3999999999</v>
      </c>
      <c r="AG1665" s="1081">
        <f t="shared" si="836"/>
        <v>1153055.3999999999</v>
      </c>
      <c r="AH1665" s="1079">
        <f t="shared" si="834"/>
        <v>0</v>
      </c>
      <c r="AI1665" s="901">
        <f t="shared" si="871"/>
        <v>0</v>
      </c>
      <c r="AJ1665" s="899">
        <f t="shared" si="871"/>
        <v>0</v>
      </c>
      <c r="AK1665" s="899">
        <f t="shared" si="871"/>
        <v>0</v>
      </c>
      <c r="AL1665" s="1080">
        <f t="shared" si="854"/>
        <v>451727.07833333337</v>
      </c>
      <c r="AM1665" s="1079">
        <f t="shared" si="855"/>
        <v>0</v>
      </c>
      <c r="AN1665" s="899">
        <f t="shared" si="846"/>
        <v>0</v>
      </c>
      <c r="AO1665" s="899">
        <f t="shared" si="847"/>
        <v>0</v>
      </c>
      <c r="AP1665" s="899">
        <f t="shared" si="863"/>
        <v>451727.07833333337</v>
      </c>
      <c r="AQ1665" s="1081">
        <f t="shared" ref="AQ1665" si="878">SUM(AN1665:AP1665)</f>
        <v>451727.07833333337</v>
      </c>
      <c r="AR1665" s="1079">
        <f t="shared" si="851"/>
        <v>0</v>
      </c>
      <c r="AS1665" s="153"/>
      <c r="AT1665" s="1082" t="s">
        <v>3054</v>
      </c>
      <c r="AU1665" s="523"/>
      <c r="AV1665" s="1083" t="str">
        <f t="shared" si="869"/>
        <v>CA</v>
      </c>
      <c r="AW1665" s="1083" t="str">
        <f t="shared" si="869"/>
        <v>CL</v>
      </c>
      <c r="AX1665" s="1083" t="str">
        <f t="shared" si="869"/>
        <v>AIC</v>
      </c>
      <c r="AY1665" s="1083" t="str">
        <f t="shared" si="873"/>
        <v>ERB</v>
      </c>
      <c r="AZ1665" s="1083" t="str">
        <f t="shared" si="873"/>
        <v>GRB</v>
      </c>
      <c r="BA1665" s="1083" t="str">
        <f t="shared" si="873"/>
        <v>Non-Op</v>
      </c>
      <c r="BB1665" s="638"/>
      <c r="BC1665" s="642"/>
      <c r="BD1665" s="642"/>
      <c r="BE1665" s="642"/>
      <c r="BF1665" s="642"/>
      <c r="BG1665" s="642"/>
      <c r="BH1665" s="642"/>
      <c r="BI1665" s="642"/>
      <c r="BJ1665" s="642"/>
      <c r="BK1665" s="642"/>
      <c r="BL1665" s="642"/>
      <c r="BM1665" s="638"/>
      <c r="BN1665" s="634"/>
      <c r="BO1665" s="638"/>
      <c r="BP1665" s="638"/>
      <c r="BQ1665" s="638"/>
      <c r="BR1665" s="638"/>
      <c r="BS1665" s="638"/>
      <c r="BT1665" s="638"/>
      <c r="BU1665" s="638"/>
      <c r="BV1665" s="638"/>
      <c r="BW1665" s="638"/>
      <c r="BX1665" s="638"/>
      <c r="BY1665" s="638"/>
      <c r="BZ1665" s="638"/>
      <c r="CA1665" s="638"/>
      <c r="CB1665" s="638"/>
      <c r="CC1665" s="638"/>
      <c r="CD1665" s="638"/>
      <c r="CE1665" s="638"/>
      <c r="CF1665" s="638"/>
      <c r="CG1665" s="638"/>
      <c r="CH1665" s="638"/>
      <c r="CI1665" s="638"/>
      <c r="CJ1665" s="638"/>
      <c r="CK1665" s="638"/>
      <c r="CL1665" s="638"/>
      <c r="CM1665" s="638"/>
      <c r="CN1665" s="638"/>
      <c r="CO1665" s="638"/>
      <c r="CP1665" s="638"/>
      <c r="CQ1665" s="638"/>
      <c r="CR1665" s="638"/>
      <c r="CS1665" s="638"/>
      <c r="CT1665" s="638"/>
      <c r="CU1665" s="638"/>
      <c r="CV1665" s="638"/>
      <c r="CW1665" s="638"/>
      <c r="CX1665" s="638"/>
      <c r="CY1665" s="638"/>
      <c r="CZ1665" s="638"/>
      <c r="DA1665" s="638"/>
      <c r="DB1665" s="638"/>
      <c r="DC1665" s="638"/>
      <c r="DD1665" s="638"/>
      <c r="DE1665" s="638"/>
      <c r="DF1665" s="638"/>
      <c r="DG1665" s="638"/>
      <c r="DH1665" s="638"/>
      <c r="DI1665" s="638"/>
      <c r="DJ1665" s="638"/>
      <c r="DK1665" s="638"/>
      <c r="DL1665" s="638"/>
      <c r="DM1665" s="638"/>
      <c r="DN1665" s="638"/>
      <c r="DO1665" s="638"/>
      <c r="DP1665" s="638"/>
      <c r="DQ1665" s="638"/>
      <c r="DR1665" s="638"/>
      <c r="DS1665" s="638"/>
      <c r="DT1665" s="638"/>
      <c r="DU1665" s="638"/>
      <c r="DV1665" s="638"/>
      <c r="DW1665" s="638"/>
      <c r="DX1665" s="638"/>
      <c r="DY1665" s="638"/>
      <c r="DZ1665" s="638"/>
      <c r="EA1665" s="638"/>
      <c r="EB1665" s="638"/>
      <c r="EC1665" s="638"/>
      <c r="ED1665" s="638"/>
      <c r="EE1665" s="638"/>
      <c r="EF1665" s="638"/>
      <c r="EG1665" s="638"/>
      <c r="EH1665" s="638"/>
      <c r="EI1665" s="638"/>
      <c r="EJ1665" s="638"/>
      <c r="EK1665" s="638"/>
      <c r="EL1665" s="638"/>
    </row>
    <row r="1666" spans="1:142" s="961" customFormat="1" ht="12" customHeight="1">
      <c r="A1666" s="1204">
        <v>28302143</v>
      </c>
      <c r="B1666" s="1204" t="s">
        <v>4801</v>
      </c>
      <c r="C1666" s="1206" t="s">
        <v>3317</v>
      </c>
      <c r="D1666" s="1207" t="s">
        <v>1384</v>
      </c>
      <c r="E1666" s="1207"/>
      <c r="F1666" s="1208">
        <v>43891</v>
      </c>
      <c r="G1666" s="1209"/>
      <c r="H1666" s="607"/>
      <c r="I1666" s="607"/>
      <c r="J1666" s="607"/>
      <c r="K1666" s="607">
        <v>-235762.59</v>
      </c>
      <c r="L1666" s="607">
        <v>-280031.64</v>
      </c>
      <c r="M1666" s="607">
        <v>-328076.07</v>
      </c>
      <c r="N1666" s="607">
        <v>-379895.88</v>
      </c>
      <c r="O1666" s="607">
        <v>-182573.58</v>
      </c>
      <c r="P1666" s="607">
        <v>-206713.08</v>
      </c>
      <c r="Q1666" s="607">
        <v>-232337.7</v>
      </c>
      <c r="R1666" s="607">
        <v>0</v>
      </c>
      <c r="S1666" s="606">
        <v>0</v>
      </c>
      <c r="T1666" s="606">
        <v>0</v>
      </c>
      <c r="U1666" s="606"/>
      <c r="V1666" s="606">
        <f t="shared" si="840"/>
        <v>-153782.54500000001</v>
      </c>
      <c r="W1666" s="1118"/>
      <c r="X1666" s="1118"/>
      <c r="Y1666" s="591">
        <f t="shared" si="867"/>
        <v>0</v>
      </c>
      <c r="Z1666" s="899">
        <f t="shared" si="867"/>
        <v>0</v>
      </c>
      <c r="AA1666" s="899">
        <f t="shared" si="867"/>
        <v>0</v>
      </c>
      <c r="AB1666" s="1080">
        <f t="shared" si="852"/>
        <v>0</v>
      </c>
      <c r="AC1666" s="1144">
        <f t="shared" si="853"/>
        <v>0</v>
      </c>
      <c r="AD1666" s="899">
        <f t="shared" si="870"/>
        <v>0</v>
      </c>
      <c r="AE1666" s="899">
        <f t="shared" si="865"/>
        <v>0</v>
      </c>
      <c r="AF1666" s="1080">
        <f t="shared" si="866"/>
        <v>0</v>
      </c>
      <c r="AG1666" s="1081">
        <f t="shared" si="836"/>
        <v>0</v>
      </c>
      <c r="AH1666" s="1079">
        <f t="shared" si="834"/>
        <v>0</v>
      </c>
      <c r="AI1666" s="901">
        <f t="shared" si="871"/>
        <v>0</v>
      </c>
      <c r="AJ1666" s="899">
        <f t="shared" si="871"/>
        <v>0</v>
      </c>
      <c r="AK1666" s="899">
        <f t="shared" si="871"/>
        <v>0</v>
      </c>
      <c r="AL1666" s="1080">
        <f t="shared" si="854"/>
        <v>-153782.54500000001</v>
      </c>
      <c r="AM1666" s="1079">
        <f t="shared" si="855"/>
        <v>0</v>
      </c>
      <c r="AN1666" s="899">
        <f t="shared" si="846"/>
        <v>0</v>
      </c>
      <c r="AO1666" s="899">
        <f t="shared" si="847"/>
        <v>0</v>
      </c>
      <c r="AP1666" s="899">
        <f t="shared" si="863"/>
        <v>-153782.54500000001</v>
      </c>
      <c r="AQ1666" s="1081">
        <f t="shared" si="876"/>
        <v>-153782.54500000001</v>
      </c>
      <c r="AR1666" s="1079">
        <f t="shared" si="851"/>
        <v>0</v>
      </c>
      <c r="AS1666" s="153"/>
      <c r="AT1666" s="1082"/>
      <c r="AU1666" s="523"/>
      <c r="AV1666" s="1083" t="str">
        <f t="shared" si="869"/>
        <v>CA</v>
      </c>
      <c r="AW1666" s="1083" t="str">
        <f t="shared" si="869"/>
        <v>CL</v>
      </c>
      <c r="AX1666" s="1083" t="str">
        <f t="shared" si="869"/>
        <v>AIC</v>
      </c>
      <c r="AY1666" s="1083" t="str">
        <f t="shared" si="873"/>
        <v>ERB</v>
      </c>
      <c r="AZ1666" s="1083" t="str">
        <f t="shared" si="873"/>
        <v>GRB</v>
      </c>
      <c r="BA1666" s="1083" t="str">
        <f t="shared" si="873"/>
        <v>Non-Op</v>
      </c>
      <c r="BB1666" s="638"/>
      <c r="BC1666" s="642"/>
      <c r="BD1666" s="642"/>
      <c r="BE1666" s="642"/>
      <c r="BF1666" s="642"/>
      <c r="BG1666" s="642"/>
      <c r="BH1666" s="642"/>
      <c r="BI1666" s="642"/>
      <c r="BJ1666" s="642"/>
      <c r="BK1666" s="642"/>
      <c r="BL1666" s="642"/>
      <c r="BM1666" s="638"/>
      <c r="BN1666" s="634"/>
      <c r="BO1666" s="638"/>
      <c r="BP1666" s="638"/>
      <c r="BQ1666" s="638"/>
      <c r="BR1666" s="638"/>
      <c r="BS1666" s="638"/>
      <c r="BT1666" s="638"/>
      <c r="BU1666" s="638"/>
      <c r="BV1666" s="638"/>
      <c r="BW1666" s="638"/>
      <c r="BX1666" s="638"/>
      <c r="BY1666" s="638"/>
      <c r="BZ1666" s="638"/>
      <c r="CA1666" s="638"/>
      <c r="CB1666" s="638"/>
      <c r="CC1666" s="638"/>
      <c r="CD1666" s="638"/>
      <c r="CE1666" s="638"/>
      <c r="CF1666" s="638"/>
      <c r="CG1666" s="638"/>
      <c r="CH1666" s="638"/>
      <c r="CI1666" s="638"/>
      <c r="CJ1666" s="638"/>
      <c r="CK1666" s="638"/>
      <c r="CL1666" s="638"/>
      <c r="CM1666" s="638"/>
      <c r="CN1666" s="638"/>
      <c r="CO1666" s="638"/>
      <c r="CP1666" s="638"/>
      <c r="CQ1666" s="638"/>
      <c r="CR1666" s="638"/>
      <c r="CS1666" s="638"/>
      <c r="CT1666" s="638"/>
      <c r="CU1666" s="638"/>
      <c r="CV1666" s="638"/>
      <c r="CW1666" s="638"/>
      <c r="CX1666" s="638"/>
      <c r="CY1666" s="638"/>
      <c r="CZ1666" s="638"/>
      <c r="DA1666" s="638"/>
      <c r="DB1666" s="638"/>
      <c r="DC1666" s="638"/>
      <c r="DD1666" s="638"/>
      <c r="DE1666" s="638"/>
      <c r="DF1666" s="638"/>
      <c r="DG1666" s="638"/>
      <c r="DH1666" s="638"/>
      <c r="DI1666" s="638"/>
      <c r="DJ1666" s="638"/>
      <c r="DK1666" s="638"/>
      <c r="DL1666" s="638"/>
      <c r="DM1666" s="638"/>
      <c r="DN1666" s="638"/>
      <c r="DO1666" s="638"/>
      <c r="DP1666" s="638"/>
      <c r="DQ1666" s="638"/>
      <c r="DR1666" s="638"/>
      <c r="DS1666" s="638"/>
      <c r="DT1666" s="638"/>
      <c r="DU1666" s="638"/>
      <c r="DV1666" s="638"/>
      <c r="DW1666" s="638"/>
      <c r="DX1666" s="638"/>
      <c r="DY1666" s="638"/>
      <c r="DZ1666" s="638"/>
      <c r="EA1666" s="638"/>
      <c r="EB1666" s="638"/>
      <c r="EC1666" s="638"/>
      <c r="ED1666" s="638"/>
      <c r="EE1666" s="638"/>
      <c r="EF1666" s="638"/>
      <c r="EG1666" s="638"/>
      <c r="EH1666" s="638"/>
      <c r="EI1666" s="638"/>
      <c r="EJ1666" s="638"/>
      <c r="EK1666" s="638"/>
      <c r="EL1666" s="638"/>
    </row>
    <row r="1667" spans="1:142" s="638" customFormat="1" ht="15" customHeight="1">
      <c r="A1667" s="1204">
        <v>28302153</v>
      </c>
      <c r="B1667" s="1204" t="s">
        <v>4802</v>
      </c>
      <c r="C1667" s="1206" t="s">
        <v>3047</v>
      </c>
      <c r="D1667" s="1207" t="s">
        <v>3097</v>
      </c>
      <c r="E1667" s="1207"/>
      <c r="F1667" s="1208">
        <v>43891</v>
      </c>
      <c r="G1667" s="1209"/>
      <c r="H1667" s="607"/>
      <c r="I1667" s="607"/>
      <c r="J1667" s="607"/>
      <c r="K1667" s="607">
        <v>-5832312.1500000004</v>
      </c>
      <c r="L1667" s="607">
        <v>-6351767.3099999996</v>
      </c>
      <c r="M1667" s="607">
        <v>-6871218.6900000004</v>
      </c>
      <c r="N1667" s="607">
        <v>-7389645.6900000004</v>
      </c>
      <c r="O1667" s="607">
        <v>-7909180.6500000004</v>
      </c>
      <c r="P1667" s="607">
        <v>-8445299.3100000005</v>
      </c>
      <c r="Q1667" s="607">
        <v>-8964907.7699999996</v>
      </c>
      <c r="R1667" s="607">
        <v>0</v>
      </c>
      <c r="S1667" s="607">
        <v>0</v>
      </c>
      <c r="T1667" s="607">
        <v>0</v>
      </c>
      <c r="U1667" s="607"/>
      <c r="V1667" s="607">
        <f t="shared" si="840"/>
        <v>-4313694.2975000003</v>
      </c>
      <c r="W1667" s="1118" t="s">
        <v>3307</v>
      </c>
      <c r="X1667" s="1118" t="s">
        <v>3308</v>
      </c>
      <c r="Y1667" s="939">
        <f t="shared" si="867"/>
        <v>0</v>
      </c>
      <c r="Z1667" s="899">
        <f t="shared" si="867"/>
        <v>0</v>
      </c>
      <c r="AA1667" s="899">
        <f t="shared" si="867"/>
        <v>0</v>
      </c>
      <c r="AB1667" s="1080">
        <f t="shared" si="852"/>
        <v>0</v>
      </c>
      <c r="AC1667" s="1144">
        <f t="shared" si="853"/>
        <v>0</v>
      </c>
      <c r="AD1667" s="899">
        <f t="shared" si="870"/>
        <v>0</v>
      </c>
      <c r="AE1667" s="899">
        <f t="shared" si="865"/>
        <v>0</v>
      </c>
      <c r="AF1667" s="1080">
        <f t="shared" si="866"/>
        <v>0</v>
      </c>
      <c r="AG1667" s="1102">
        <f t="shared" si="836"/>
        <v>0</v>
      </c>
      <c r="AH1667" s="1145">
        <f t="shared" si="834"/>
        <v>0</v>
      </c>
      <c r="AI1667" s="939">
        <f t="shared" si="871"/>
        <v>0</v>
      </c>
      <c r="AJ1667" s="899">
        <f t="shared" si="871"/>
        <v>0</v>
      </c>
      <c r="AK1667" s="899">
        <f t="shared" si="871"/>
        <v>0</v>
      </c>
      <c r="AL1667" s="1080">
        <f t="shared" si="854"/>
        <v>-4313694.2975000003</v>
      </c>
      <c r="AM1667" s="1079">
        <f t="shared" si="855"/>
        <v>0</v>
      </c>
      <c r="AN1667" s="899">
        <f t="shared" si="846"/>
        <v>-2857822.4720937503</v>
      </c>
      <c r="AO1667" s="899">
        <f t="shared" si="847"/>
        <v>-1455871.8254062503</v>
      </c>
      <c r="AP1667" s="899">
        <f t="shared" si="863"/>
        <v>0</v>
      </c>
      <c r="AQ1667" s="1081">
        <f t="shared" si="876"/>
        <v>-4313694.2975000003</v>
      </c>
      <c r="AR1667" s="1079">
        <f t="shared" si="851"/>
        <v>0</v>
      </c>
      <c r="AS1667" s="153"/>
      <c r="AT1667" s="1082"/>
      <c r="AU1667" s="523"/>
      <c r="AV1667" s="1083" t="str">
        <f t="shared" ref="AV1667:AX1674" si="879">IF(VALUE(Y1667),AV$7,IF(ISBLANK(Y1667),"",AV$7))</f>
        <v>CA</v>
      </c>
      <c r="AW1667" s="1083" t="str">
        <f t="shared" si="879"/>
        <v>CL</v>
      </c>
      <c r="AX1667" s="1083" t="str">
        <f t="shared" si="879"/>
        <v>AIC</v>
      </c>
      <c r="AY1667" s="1083" t="str">
        <f t="shared" si="873"/>
        <v>ERB</v>
      </c>
      <c r="AZ1667" s="1083" t="str">
        <f t="shared" si="873"/>
        <v>GRB</v>
      </c>
      <c r="BA1667" s="1083" t="str">
        <f t="shared" si="873"/>
        <v>Non-Op</v>
      </c>
      <c r="BC1667" s="623"/>
      <c r="BD1667" s="623"/>
      <c r="BE1667" s="623"/>
      <c r="BF1667" s="623"/>
      <c r="BG1667" s="623"/>
      <c r="BH1667" s="623"/>
      <c r="BI1667" s="623"/>
      <c r="BJ1667" s="623"/>
      <c r="BK1667" s="623"/>
      <c r="BL1667" s="623"/>
      <c r="BN1667" s="634"/>
    </row>
    <row r="1668" spans="1:142" ht="11.25" customHeight="1">
      <c r="A1668" s="1204">
        <v>28302161</v>
      </c>
      <c r="B1668" s="1204" t="s">
        <v>4803</v>
      </c>
      <c r="C1668" s="1206" t="s">
        <v>3318</v>
      </c>
      <c r="D1668" s="1207" t="s">
        <v>1384</v>
      </c>
      <c r="E1668" s="1207"/>
      <c r="F1668" s="1208">
        <v>44105</v>
      </c>
      <c r="G1668" s="1209"/>
      <c r="H1668" s="607"/>
      <c r="I1668" s="607"/>
      <c r="J1668" s="607"/>
      <c r="K1668" s="607"/>
      <c r="L1668" s="607"/>
      <c r="M1668" s="607"/>
      <c r="N1668" s="607"/>
      <c r="O1668" s="607"/>
      <c r="P1668" s="607"/>
      <c r="Q1668" s="607"/>
      <c r="R1668" s="607">
        <v>1291.5</v>
      </c>
      <c r="S1668" s="607">
        <v>-190520.4</v>
      </c>
      <c r="T1668" s="607">
        <v>-188165.25</v>
      </c>
      <c r="U1668" s="607"/>
      <c r="V1668" s="607">
        <f t="shared" si="840"/>
        <v>-23609.293750000001</v>
      </c>
      <c r="W1668" s="1118"/>
      <c r="X1668" s="1118"/>
      <c r="Y1668" s="939">
        <f t="shared" si="867"/>
        <v>0</v>
      </c>
      <c r="Z1668" s="899">
        <f t="shared" si="867"/>
        <v>0</v>
      </c>
      <c r="AA1668" s="899">
        <f t="shared" si="867"/>
        <v>0</v>
      </c>
      <c r="AB1668" s="1080">
        <f t="shared" ref="AB1668:AB1674" si="880">T1668-SUM(Y1668:AA1668)</f>
        <v>-188165.25</v>
      </c>
      <c r="AC1668" s="1144">
        <f t="shared" ref="AC1668:AC1674" si="881">T1668-SUM(Y1668:AA1668)-AB1668</f>
        <v>0</v>
      </c>
      <c r="AD1668" s="899">
        <f t="shared" si="870"/>
        <v>0</v>
      </c>
      <c r="AE1668" s="899">
        <f t="shared" si="865"/>
        <v>0</v>
      </c>
      <c r="AF1668" s="1080">
        <f t="shared" si="866"/>
        <v>-188165.25</v>
      </c>
      <c r="AG1668" s="1102">
        <f t="shared" ref="AG1668:AG1674" si="882">SUM(AD1668:AF1668)</f>
        <v>-188165.25</v>
      </c>
      <c r="AH1668" s="1145">
        <f t="shared" si="834"/>
        <v>0</v>
      </c>
      <c r="AI1668" s="939">
        <f t="shared" si="871"/>
        <v>0</v>
      </c>
      <c r="AJ1668" s="899">
        <f t="shared" si="871"/>
        <v>0</v>
      </c>
      <c r="AK1668" s="899">
        <f t="shared" si="871"/>
        <v>0</v>
      </c>
      <c r="AL1668" s="1080">
        <f t="shared" si="854"/>
        <v>-23609.293750000001</v>
      </c>
      <c r="AM1668" s="1079">
        <f t="shared" si="855"/>
        <v>0</v>
      </c>
      <c r="AN1668" s="899">
        <f t="shared" si="846"/>
        <v>0</v>
      </c>
      <c r="AO1668" s="899">
        <f t="shared" si="847"/>
        <v>0</v>
      </c>
      <c r="AP1668" s="899">
        <f t="shared" si="863"/>
        <v>-23609.293750000001</v>
      </c>
      <c r="AQ1668" s="1081">
        <f t="shared" ref="AQ1668:AQ1674" si="883">SUM(AN1668:AP1668)</f>
        <v>-23609.293750000001</v>
      </c>
      <c r="AR1668" s="1079">
        <f t="shared" si="851"/>
        <v>0</v>
      </c>
      <c r="AS1668" s="153"/>
      <c r="AT1668" s="1082"/>
      <c r="AU1668" s="523"/>
      <c r="AV1668" s="1083" t="str">
        <f t="shared" si="879"/>
        <v>CA</v>
      </c>
      <c r="AW1668" s="1083" t="str">
        <f t="shared" si="879"/>
        <v>CL</v>
      </c>
      <c r="AX1668" s="1083" t="str">
        <f t="shared" si="879"/>
        <v>AIC</v>
      </c>
      <c r="AY1668" s="1083" t="str">
        <f t="shared" si="873"/>
        <v>ERB</v>
      </c>
      <c r="AZ1668" s="1083" t="str">
        <f t="shared" si="873"/>
        <v>GRB</v>
      </c>
      <c r="BA1668" s="1083" t="str">
        <f t="shared" si="873"/>
        <v>Non-Op</v>
      </c>
      <c r="BB1668" s="642"/>
      <c r="BC1668" s="642"/>
      <c r="BD1668" s="642"/>
      <c r="BE1668" s="642"/>
      <c r="BF1668" s="642"/>
      <c r="BG1668" s="642"/>
      <c r="BH1668" s="642"/>
      <c r="BI1668" s="642"/>
      <c r="BJ1668" s="642"/>
      <c r="BK1668" s="642"/>
      <c r="BL1668" s="642"/>
    </row>
    <row r="1669" spans="1:142">
      <c r="A1669" s="1204">
        <v>28302162</v>
      </c>
      <c r="B1669" s="1204" t="s">
        <v>4804</v>
      </c>
      <c r="C1669" s="1206" t="s">
        <v>3320</v>
      </c>
      <c r="D1669" s="1207" t="s">
        <v>3099</v>
      </c>
      <c r="E1669" s="1207"/>
      <c r="F1669" s="1208">
        <v>44105</v>
      </c>
      <c r="G1669" s="1209"/>
      <c r="H1669" s="607"/>
      <c r="I1669" s="607"/>
      <c r="J1669" s="607"/>
      <c r="K1669" s="607"/>
      <c r="L1669" s="607"/>
      <c r="M1669" s="607"/>
      <c r="N1669" s="607"/>
      <c r="O1669" s="607"/>
      <c r="P1669" s="607"/>
      <c r="Q1669" s="607"/>
      <c r="R1669" s="607">
        <v>-12519.99</v>
      </c>
      <c r="S1669" s="607">
        <v>-25039.98</v>
      </c>
      <c r="T1669" s="607">
        <v>-37559.97</v>
      </c>
      <c r="U1669" s="607"/>
      <c r="V1669" s="607">
        <f t="shared" si="840"/>
        <v>-4694.9962500000001</v>
      </c>
      <c r="W1669" s="1118"/>
      <c r="X1669" s="1118"/>
      <c r="Y1669" s="939">
        <f t="shared" si="867"/>
        <v>0</v>
      </c>
      <c r="Z1669" s="899">
        <f t="shared" si="867"/>
        <v>-37559.97</v>
      </c>
      <c r="AA1669" s="899">
        <f t="shared" si="867"/>
        <v>0</v>
      </c>
      <c r="AB1669" s="1080">
        <f t="shared" si="880"/>
        <v>0</v>
      </c>
      <c r="AC1669" s="1144">
        <f t="shared" si="881"/>
        <v>0</v>
      </c>
      <c r="AD1669" s="899">
        <f t="shared" si="870"/>
        <v>0</v>
      </c>
      <c r="AE1669" s="899">
        <f t="shared" si="865"/>
        <v>0</v>
      </c>
      <c r="AF1669" s="1080">
        <f t="shared" si="866"/>
        <v>0</v>
      </c>
      <c r="AG1669" s="1102">
        <f t="shared" si="882"/>
        <v>0</v>
      </c>
      <c r="AH1669" s="1145">
        <f t="shared" si="834"/>
        <v>0</v>
      </c>
      <c r="AI1669" s="939">
        <f t="shared" si="871"/>
        <v>0</v>
      </c>
      <c r="AJ1669" s="899">
        <f t="shared" si="871"/>
        <v>-4694.9962500000001</v>
      </c>
      <c r="AK1669" s="899">
        <f t="shared" si="871"/>
        <v>0</v>
      </c>
      <c r="AL1669" s="1080">
        <f t="shared" si="854"/>
        <v>0</v>
      </c>
      <c r="AM1669" s="1079">
        <f t="shared" si="855"/>
        <v>0</v>
      </c>
      <c r="AN1669" s="899">
        <f t="shared" si="846"/>
        <v>0</v>
      </c>
      <c r="AO1669" s="899">
        <f t="shared" si="847"/>
        <v>0</v>
      </c>
      <c r="AP1669" s="899">
        <f t="shared" si="863"/>
        <v>0</v>
      </c>
      <c r="AQ1669" s="1081">
        <f t="shared" si="883"/>
        <v>0</v>
      </c>
      <c r="AR1669" s="1079">
        <f t="shared" si="851"/>
        <v>0</v>
      </c>
      <c r="AS1669" s="153"/>
      <c r="AT1669" s="1082"/>
      <c r="AU1669" s="523"/>
      <c r="AV1669" s="1083" t="str">
        <f t="shared" si="879"/>
        <v>CA</v>
      </c>
      <c r="AW1669" s="1083" t="str">
        <f t="shared" si="879"/>
        <v>CL</v>
      </c>
      <c r="AX1669" s="1083" t="str">
        <f t="shared" si="879"/>
        <v>AIC</v>
      </c>
      <c r="AY1669" s="1083" t="str">
        <f t="shared" si="873"/>
        <v>ERB</v>
      </c>
      <c r="AZ1669" s="1083" t="str">
        <f t="shared" si="873"/>
        <v>GRB</v>
      </c>
      <c r="BA1669" s="1083" t="str">
        <f t="shared" si="873"/>
        <v>Non-Op</v>
      </c>
      <c r="BB1669" s="642"/>
      <c r="BC1669" s="642"/>
      <c r="BD1669" s="642"/>
      <c r="BE1669" s="642"/>
      <c r="BF1669" s="642"/>
      <c r="BG1669" s="642"/>
      <c r="BH1669" s="642"/>
      <c r="BI1669" s="642"/>
      <c r="BJ1669" s="642"/>
      <c r="BK1669" s="642"/>
      <c r="BL1669" s="642"/>
    </row>
    <row r="1670" spans="1:142" ht="11.25" customHeight="1">
      <c r="A1670" s="1204">
        <v>28302171</v>
      </c>
      <c r="B1670" s="1204" t="s">
        <v>4805</v>
      </c>
      <c r="C1670" s="1206" t="s">
        <v>3321</v>
      </c>
      <c r="D1670" s="1207" t="s">
        <v>1382</v>
      </c>
      <c r="E1670" s="1207"/>
      <c r="F1670" s="1208">
        <v>44105</v>
      </c>
      <c r="G1670" s="1209"/>
      <c r="H1670" s="607"/>
      <c r="I1670" s="607"/>
      <c r="J1670" s="607"/>
      <c r="K1670" s="607"/>
      <c r="L1670" s="607"/>
      <c r="M1670" s="607"/>
      <c r="N1670" s="607"/>
      <c r="O1670" s="607"/>
      <c r="P1670" s="607"/>
      <c r="Q1670" s="607"/>
      <c r="R1670" s="607">
        <v>-7379552.46</v>
      </c>
      <c r="S1670" s="607">
        <v>-7052260.5300000003</v>
      </c>
      <c r="T1670" s="607">
        <v>-6919135.6500000004</v>
      </c>
      <c r="U1670" s="607"/>
      <c r="V1670" s="607">
        <f t="shared" si="840"/>
        <v>-1490948.4012500001</v>
      </c>
      <c r="W1670" s="1118" t="s">
        <v>3319</v>
      </c>
      <c r="X1670" s="1118"/>
      <c r="Y1670" s="939">
        <f t="shared" si="867"/>
        <v>0</v>
      </c>
      <c r="Z1670" s="899">
        <f t="shared" si="867"/>
        <v>0</v>
      </c>
      <c r="AA1670" s="899">
        <f t="shared" si="867"/>
        <v>0</v>
      </c>
      <c r="AB1670" s="1080">
        <f t="shared" si="880"/>
        <v>-6919135.6500000004</v>
      </c>
      <c r="AC1670" s="1144">
        <f t="shared" si="881"/>
        <v>0</v>
      </c>
      <c r="AD1670" s="899">
        <f t="shared" si="870"/>
        <v>-6919135.6500000004</v>
      </c>
      <c r="AE1670" s="899">
        <f t="shared" si="865"/>
        <v>0</v>
      </c>
      <c r="AF1670" s="1080">
        <f t="shared" si="866"/>
        <v>0</v>
      </c>
      <c r="AG1670" s="1102">
        <f t="shared" si="882"/>
        <v>-6919135.6500000004</v>
      </c>
      <c r="AH1670" s="1145">
        <f t="shared" si="834"/>
        <v>0</v>
      </c>
      <c r="AI1670" s="939">
        <f t="shared" si="871"/>
        <v>0</v>
      </c>
      <c r="AJ1670" s="899">
        <f t="shared" si="871"/>
        <v>0</v>
      </c>
      <c r="AK1670" s="899">
        <f t="shared" si="871"/>
        <v>0</v>
      </c>
      <c r="AL1670" s="1080">
        <f t="shared" si="854"/>
        <v>-1490948.4012500001</v>
      </c>
      <c r="AM1670" s="1079">
        <f t="shared" si="855"/>
        <v>0</v>
      </c>
      <c r="AN1670" s="899">
        <f t="shared" si="846"/>
        <v>-1490948.4012500001</v>
      </c>
      <c r="AO1670" s="899">
        <f t="shared" si="847"/>
        <v>0</v>
      </c>
      <c r="AP1670" s="899">
        <f t="shared" si="863"/>
        <v>0</v>
      </c>
      <c r="AQ1670" s="1081">
        <f t="shared" si="883"/>
        <v>-1490948.4012500001</v>
      </c>
      <c r="AR1670" s="1079">
        <f t="shared" si="851"/>
        <v>0</v>
      </c>
      <c r="AS1670" s="153"/>
      <c r="AT1670" s="1082"/>
      <c r="AU1670" s="523"/>
      <c r="AV1670" s="1083" t="str">
        <f t="shared" si="879"/>
        <v>CA</v>
      </c>
      <c r="AW1670" s="1083" t="str">
        <f t="shared" si="879"/>
        <v>CL</v>
      </c>
      <c r="AX1670" s="1083" t="str">
        <f t="shared" si="879"/>
        <v>AIC</v>
      </c>
      <c r="AY1670" s="1083" t="str">
        <f t="shared" si="873"/>
        <v>ERB</v>
      </c>
      <c r="AZ1670" s="1083" t="str">
        <f t="shared" si="873"/>
        <v>GRB</v>
      </c>
      <c r="BA1670" s="1083" t="str">
        <f t="shared" si="873"/>
        <v>Non-Op</v>
      </c>
      <c r="BE1670" s="623"/>
    </row>
    <row r="1671" spans="1:142" ht="11.25" customHeight="1">
      <c r="A1671" s="1204">
        <v>28302172</v>
      </c>
      <c r="B1671" s="1204" t="s">
        <v>4806</v>
      </c>
      <c r="C1671" s="1206" t="s">
        <v>3322</v>
      </c>
      <c r="D1671" s="1207" t="s">
        <v>1384</v>
      </c>
      <c r="E1671" s="1207"/>
      <c r="F1671" s="1208">
        <v>44105</v>
      </c>
      <c r="G1671" s="1209"/>
      <c r="H1671" s="607"/>
      <c r="I1671" s="607"/>
      <c r="J1671" s="607"/>
      <c r="K1671" s="607"/>
      <c r="L1671" s="607"/>
      <c r="M1671" s="607"/>
      <c r="N1671" s="607"/>
      <c r="O1671" s="607"/>
      <c r="P1671" s="607"/>
      <c r="Q1671" s="607"/>
      <c r="R1671" s="607">
        <v>-16199.19</v>
      </c>
      <c r="S1671" s="607">
        <v>-75250.559999999998</v>
      </c>
      <c r="T1671" s="607">
        <v>-112734.72</v>
      </c>
      <c r="U1671" s="607"/>
      <c r="V1671" s="607">
        <f t="shared" ref="V1671:V1675" si="884">(H1671+T1671+SUM(I1671:S1671)*2)/24</f>
        <v>-12318.092499999999</v>
      </c>
      <c r="W1671" s="1118"/>
      <c r="X1671" s="1118"/>
      <c r="Y1671" s="939">
        <f t="shared" si="867"/>
        <v>0</v>
      </c>
      <c r="Z1671" s="899">
        <f t="shared" si="867"/>
        <v>0</v>
      </c>
      <c r="AA1671" s="899">
        <f t="shared" si="867"/>
        <v>0</v>
      </c>
      <c r="AB1671" s="1080">
        <f t="shared" si="880"/>
        <v>-112734.72</v>
      </c>
      <c r="AC1671" s="1144">
        <f t="shared" si="881"/>
        <v>0</v>
      </c>
      <c r="AD1671" s="899">
        <f t="shared" si="870"/>
        <v>0</v>
      </c>
      <c r="AE1671" s="899">
        <f t="shared" si="865"/>
        <v>0</v>
      </c>
      <c r="AF1671" s="1080">
        <f t="shared" si="866"/>
        <v>-112734.72</v>
      </c>
      <c r="AG1671" s="1102">
        <f t="shared" si="882"/>
        <v>-112734.72</v>
      </c>
      <c r="AH1671" s="1145">
        <f t="shared" si="834"/>
        <v>0</v>
      </c>
      <c r="AI1671" s="939">
        <f t="shared" si="871"/>
        <v>0</v>
      </c>
      <c r="AJ1671" s="899">
        <f t="shared" si="871"/>
        <v>0</v>
      </c>
      <c r="AK1671" s="899">
        <f t="shared" si="871"/>
        <v>0</v>
      </c>
      <c r="AL1671" s="1080">
        <f t="shared" si="854"/>
        <v>-12318.092499999999</v>
      </c>
      <c r="AM1671" s="1079">
        <f t="shared" si="855"/>
        <v>0</v>
      </c>
      <c r="AN1671" s="899">
        <f t="shared" si="846"/>
        <v>0</v>
      </c>
      <c r="AO1671" s="899">
        <f t="shared" si="847"/>
        <v>0</v>
      </c>
      <c r="AP1671" s="899">
        <f t="shared" si="863"/>
        <v>-12318.092499999999</v>
      </c>
      <c r="AQ1671" s="1081">
        <f t="shared" si="883"/>
        <v>-12318.092499999999</v>
      </c>
      <c r="AR1671" s="1079">
        <f t="shared" si="851"/>
        <v>0</v>
      </c>
      <c r="AS1671" s="153"/>
      <c r="AT1671" s="1082"/>
      <c r="AU1671" s="523"/>
      <c r="AV1671" s="1083" t="str">
        <f t="shared" si="879"/>
        <v>CA</v>
      </c>
      <c r="AW1671" s="1083" t="str">
        <f t="shared" si="879"/>
        <v>CL</v>
      </c>
      <c r="AX1671" s="1083" t="str">
        <f t="shared" si="879"/>
        <v>AIC</v>
      </c>
      <c r="AY1671" s="1083" t="str">
        <f t="shared" si="873"/>
        <v>ERB</v>
      </c>
      <c r="AZ1671" s="1083" t="str">
        <f t="shared" si="873"/>
        <v>GRB</v>
      </c>
      <c r="BA1671" s="1083" t="str">
        <f t="shared" si="873"/>
        <v>Non-Op</v>
      </c>
      <c r="BE1671" s="623"/>
    </row>
    <row r="1672" spans="1:142" ht="12" customHeight="1">
      <c r="A1672" s="1204">
        <v>28302181</v>
      </c>
      <c r="B1672" s="1204" t="s">
        <v>4807</v>
      </c>
      <c r="C1672" s="1206" t="s">
        <v>3323</v>
      </c>
      <c r="D1672" s="1207" t="s">
        <v>1384</v>
      </c>
      <c r="E1672" s="1207"/>
      <c r="F1672" s="1208">
        <v>44105</v>
      </c>
      <c r="G1672" s="1209"/>
      <c r="H1672" s="607"/>
      <c r="I1672" s="607"/>
      <c r="J1672" s="607"/>
      <c r="K1672" s="607"/>
      <c r="L1672" s="607"/>
      <c r="M1672" s="607"/>
      <c r="N1672" s="607"/>
      <c r="O1672" s="607"/>
      <c r="P1672" s="607"/>
      <c r="Q1672" s="607"/>
      <c r="R1672" s="607">
        <v>-8126.22</v>
      </c>
      <c r="S1672" s="607">
        <v>-22521.23</v>
      </c>
      <c r="T1672" s="607">
        <v>-36492.86</v>
      </c>
      <c r="U1672" s="607"/>
      <c r="V1672" s="607">
        <f t="shared" si="884"/>
        <v>-4074.4900000000002</v>
      </c>
      <c r="W1672" s="1118"/>
      <c r="X1672" s="1118"/>
      <c r="Y1672" s="939">
        <f t="shared" si="867"/>
        <v>0</v>
      </c>
      <c r="Z1672" s="899">
        <f t="shared" si="867"/>
        <v>0</v>
      </c>
      <c r="AA1672" s="899">
        <f t="shared" si="867"/>
        <v>0</v>
      </c>
      <c r="AB1672" s="1080">
        <f t="shared" si="880"/>
        <v>-36492.86</v>
      </c>
      <c r="AC1672" s="1144">
        <f t="shared" si="881"/>
        <v>0</v>
      </c>
      <c r="AD1672" s="899">
        <f t="shared" si="870"/>
        <v>0</v>
      </c>
      <c r="AE1672" s="899">
        <f t="shared" si="865"/>
        <v>0</v>
      </c>
      <c r="AF1672" s="1080">
        <f t="shared" si="866"/>
        <v>-36492.86</v>
      </c>
      <c r="AG1672" s="1102">
        <f t="shared" si="882"/>
        <v>-36492.86</v>
      </c>
      <c r="AH1672" s="1145">
        <f t="shared" si="834"/>
        <v>0</v>
      </c>
      <c r="AI1672" s="939">
        <f t="shared" si="871"/>
        <v>0</v>
      </c>
      <c r="AJ1672" s="899">
        <f t="shared" si="871"/>
        <v>0</v>
      </c>
      <c r="AK1672" s="899">
        <f t="shared" si="871"/>
        <v>0</v>
      </c>
      <c r="AL1672" s="1080">
        <f t="shared" si="854"/>
        <v>-4074.4900000000002</v>
      </c>
      <c r="AM1672" s="1144">
        <f t="shared" si="855"/>
        <v>0</v>
      </c>
      <c r="AN1672" s="899">
        <f t="shared" si="846"/>
        <v>0</v>
      </c>
      <c r="AO1672" s="899">
        <f t="shared" si="847"/>
        <v>0</v>
      </c>
      <c r="AP1672" s="899">
        <f t="shared" si="863"/>
        <v>-4074.4900000000002</v>
      </c>
      <c r="AQ1672" s="1081">
        <f t="shared" si="883"/>
        <v>-4074.4900000000002</v>
      </c>
      <c r="AR1672" s="1079">
        <f t="shared" si="851"/>
        <v>0</v>
      </c>
      <c r="AS1672" s="153"/>
      <c r="AT1672" s="1082"/>
      <c r="AU1672" s="523"/>
      <c r="AV1672" s="1083" t="str">
        <f t="shared" si="879"/>
        <v>CA</v>
      </c>
      <c r="AW1672" s="1083" t="str">
        <f t="shared" si="879"/>
        <v>CL</v>
      </c>
      <c r="AX1672" s="1083" t="str">
        <f t="shared" si="879"/>
        <v>AIC</v>
      </c>
      <c r="AY1672" s="1083" t="str">
        <f t="shared" si="873"/>
        <v>ERB</v>
      </c>
      <c r="AZ1672" s="1083" t="str">
        <f t="shared" si="873"/>
        <v>GRB</v>
      </c>
      <c r="BA1672" s="1083" t="str">
        <f t="shared" si="873"/>
        <v>Non-Op</v>
      </c>
      <c r="BE1672" s="623"/>
    </row>
    <row r="1673" spans="1:142" ht="11.25" customHeight="1" thickBot="1">
      <c r="A1673" s="1204">
        <v>28302182</v>
      </c>
      <c r="B1673" s="1204" t="s">
        <v>4808</v>
      </c>
      <c r="C1673" s="1206" t="s">
        <v>3324</v>
      </c>
      <c r="D1673" s="1207" t="s">
        <v>1384</v>
      </c>
      <c r="E1673" s="1207"/>
      <c r="F1673" s="1208">
        <v>44105</v>
      </c>
      <c r="G1673" s="1209"/>
      <c r="H1673" s="607"/>
      <c r="I1673" s="607"/>
      <c r="J1673" s="607"/>
      <c r="K1673" s="607"/>
      <c r="L1673" s="607"/>
      <c r="M1673" s="607"/>
      <c r="N1673" s="607"/>
      <c r="O1673" s="607"/>
      <c r="P1673" s="607" t="s">
        <v>3325</v>
      </c>
      <c r="Q1673" s="607"/>
      <c r="R1673" s="607">
        <v>775.32</v>
      </c>
      <c r="S1673" s="607">
        <v>-87032.82</v>
      </c>
      <c r="T1673" s="607">
        <v>-86257.5</v>
      </c>
      <c r="U1673" s="607"/>
      <c r="V1673" s="607">
        <f t="shared" si="884"/>
        <v>-10782.1875</v>
      </c>
      <c r="W1673" s="1118"/>
      <c r="X1673" s="1118"/>
      <c r="Y1673" s="939">
        <f t="shared" si="867"/>
        <v>0</v>
      </c>
      <c r="Z1673" s="899">
        <f t="shared" si="867"/>
        <v>0</v>
      </c>
      <c r="AA1673" s="899">
        <f t="shared" si="867"/>
        <v>0</v>
      </c>
      <c r="AB1673" s="1080">
        <f t="shared" si="880"/>
        <v>-86257.5</v>
      </c>
      <c r="AC1673" s="1144">
        <f t="shared" si="881"/>
        <v>0</v>
      </c>
      <c r="AD1673" s="899">
        <f t="shared" si="870"/>
        <v>0</v>
      </c>
      <c r="AE1673" s="899">
        <f t="shared" si="865"/>
        <v>0</v>
      </c>
      <c r="AF1673" s="1080">
        <f t="shared" si="866"/>
        <v>-86257.5</v>
      </c>
      <c r="AG1673" s="1102">
        <f t="shared" si="882"/>
        <v>-86257.5</v>
      </c>
      <c r="AH1673" s="1145">
        <f t="shared" si="834"/>
        <v>0</v>
      </c>
      <c r="AI1673" s="939">
        <f t="shared" si="871"/>
        <v>0</v>
      </c>
      <c r="AJ1673" s="899">
        <f t="shared" si="871"/>
        <v>0</v>
      </c>
      <c r="AK1673" s="899">
        <f t="shared" si="871"/>
        <v>0</v>
      </c>
      <c r="AL1673" s="1080">
        <f t="shared" si="854"/>
        <v>-10782.1875</v>
      </c>
      <c r="AM1673" s="1144">
        <f t="shared" si="855"/>
        <v>0</v>
      </c>
      <c r="AN1673" s="899">
        <f t="shared" si="846"/>
        <v>0</v>
      </c>
      <c r="AO1673" s="899">
        <f t="shared" si="847"/>
        <v>0</v>
      </c>
      <c r="AP1673" s="899">
        <f t="shared" si="863"/>
        <v>-10782.1875</v>
      </c>
      <c r="AQ1673" s="1081">
        <f t="shared" si="883"/>
        <v>-10782.1875</v>
      </c>
      <c r="AR1673" s="1079">
        <f t="shared" si="851"/>
        <v>0</v>
      </c>
      <c r="AS1673" s="153"/>
      <c r="AT1673" s="1151"/>
      <c r="AU1673" s="523"/>
      <c r="AV1673" s="1083" t="str">
        <f t="shared" si="879"/>
        <v>CA</v>
      </c>
      <c r="AW1673" s="1083" t="str">
        <f t="shared" si="879"/>
        <v>CL</v>
      </c>
      <c r="AX1673" s="1083" t="str">
        <f t="shared" si="879"/>
        <v>AIC</v>
      </c>
      <c r="AY1673" s="1083" t="str">
        <f t="shared" si="873"/>
        <v>ERB</v>
      </c>
      <c r="AZ1673" s="1083" t="str">
        <f t="shared" si="873"/>
        <v>GRB</v>
      </c>
      <c r="BA1673" s="1083" t="str">
        <f t="shared" si="873"/>
        <v>Non-Op</v>
      </c>
      <c r="BE1673" s="623"/>
    </row>
    <row r="1674" spans="1:142" ht="12" customHeight="1">
      <c r="A1674" s="1204">
        <v>28302192</v>
      </c>
      <c r="B1674" s="1204" t="s">
        <v>4809</v>
      </c>
      <c r="C1674" s="1206" t="s">
        <v>3321</v>
      </c>
      <c r="D1674" s="1210" t="s">
        <v>1383</v>
      </c>
      <c r="E1674" s="1207"/>
      <c r="F1674" s="1208">
        <v>44105</v>
      </c>
      <c r="G1674" s="1209"/>
      <c r="H1674" s="607"/>
      <c r="I1674" s="607"/>
      <c r="J1674" s="607"/>
      <c r="K1674" s="607"/>
      <c r="L1674" s="607"/>
      <c r="M1674" s="607"/>
      <c r="N1674" s="607"/>
      <c r="O1674" s="607"/>
      <c r="P1674" s="607"/>
      <c r="Q1674" s="607"/>
      <c r="R1674" s="607">
        <v>-3625085.73</v>
      </c>
      <c r="S1674" s="607">
        <v>-3468501.75</v>
      </c>
      <c r="T1674" s="607">
        <v>-3400501.23</v>
      </c>
      <c r="U1674" s="607"/>
      <c r="V1674" s="607">
        <f t="shared" si="884"/>
        <v>-732819.84125000006</v>
      </c>
      <c r="W1674" s="1118"/>
      <c r="X1674" s="1118" t="s">
        <v>2204</v>
      </c>
      <c r="Y1674" s="939">
        <f t="shared" si="867"/>
        <v>0</v>
      </c>
      <c r="Z1674" s="899">
        <f t="shared" si="867"/>
        <v>0</v>
      </c>
      <c r="AA1674" s="899">
        <f t="shared" si="867"/>
        <v>0</v>
      </c>
      <c r="AB1674" s="1080">
        <f t="shared" si="880"/>
        <v>-3400501.23</v>
      </c>
      <c r="AC1674" s="1144">
        <f t="shared" si="881"/>
        <v>0</v>
      </c>
      <c r="AD1674" s="899">
        <f t="shared" si="870"/>
        <v>0</v>
      </c>
      <c r="AE1674" s="899">
        <f t="shared" si="865"/>
        <v>-3400501.23</v>
      </c>
      <c r="AF1674" s="1080">
        <f t="shared" si="866"/>
        <v>0</v>
      </c>
      <c r="AG1674" s="1102">
        <f t="shared" si="882"/>
        <v>-3400501.23</v>
      </c>
      <c r="AH1674" s="1145">
        <f t="shared" si="834"/>
        <v>0</v>
      </c>
      <c r="AI1674" s="939">
        <f t="shared" ref="AI1674:AK1675" si="885">IF($D1674=AI$5,$V1674,0)</f>
        <v>0</v>
      </c>
      <c r="AJ1674" s="899">
        <f t="shared" si="885"/>
        <v>0</v>
      </c>
      <c r="AK1674" s="899">
        <f t="shared" si="885"/>
        <v>0</v>
      </c>
      <c r="AL1674" s="1080">
        <f t="shared" si="854"/>
        <v>-732819.84125000006</v>
      </c>
      <c r="AM1674" s="1144">
        <f t="shared" si="855"/>
        <v>0</v>
      </c>
      <c r="AN1674" s="899">
        <f t="shared" si="846"/>
        <v>0</v>
      </c>
      <c r="AO1674" s="899">
        <f t="shared" si="847"/>
        <v>-732819.84125000006</v>
      </c>
      <c r="AP1674" s="899">
        <f t="shared" si="863"/>
        <v>0</v>
      </c>
      <c r="AQ1674" s="1081">
        <f t="shared" si="883"/>
        <v>-732819.84125000006</v>
      </c>
      <c r="AR1674" s="1079">
        <f t="shared" si="851"/>
        <v>0</v>
      </c>
      <c r="AS1674" s="153"/>
      <c r="AT1674" s="153"/>
      <c r="AU1674" s="1126"/>
      <c r="AV1674" s="1083" t="str">
        <f t="shared" si="879"/>
        <v>CA</v>
      </c>
      <c r="AW1674" s="1083" t="str">
        <f t="shared" si="879"/>
        <v>CL</v>
      </c>
      <c r="AX1674" s="1083" t="str">
        <f t="shared" si="879"/>
        <v>AIC</v>
      </c>
      <c r="AY1674" s="1083" t="str">
        <f t="shared" si="873"/>
        <v>ERB</v>
      </c>
      <c r="AZ1674" s="1083" t="str">
        <f t="shared" si="873"/>
        <v>GRB</v>
      </c>
      <c r="BA1674" s="1083" t="str">
        <f t="shared" si="873"/>
        <v>Non-Op</v>
      </c>
      <c r="BE1674" s="623"/>
    </row>
    <row r="1675" spans="1:142" ht="13.2" customHeight="1" thickBot="1">
      <c r="A1675" s="1211">
        <v>28302202</v>
      </c>
      <c r="B1675" s="1211" t="s">
        <v>4810</v>
      </c>
      <c r="C1675" s="1212" t="s">
        <v>3323</v>
      </c>
      <c r="D1675" s="1213" t="s">
        <v>1384</v>
      </c>
      <c r="E1675" s="1213"/>
      <c r="F1675" s="1214">
        <v>44105</v>
      </c>
      <c r="G1675" s="1215"/>
      <c r="H1675" s="962"/>
      <c r="I1675" s="962"/>
      <c r="J1675" s="962"/>
      <c r="K1675" s="962"/>
      <c r="L1675" s="962"/>
      <c r="M1675" s="962"/>
      <c r="N1675" s="962"/>
      <c r="O1675" s="962"/>
      <c r="P1675" s="962"/>
      <c r="Q1675" s="962"/>
      <c r="R1675" s="962">
        <v>-6617.8</v>
      </c>
      <c r="S1675" s="962">
        <v>-13046.51</v>
      </c>
      <c r="T1675" s="962">
        <v>-19286.150000000001</v>
      </c>
      <c r="U1675" s="962"/>
      <c r="V1675" s="963">
        <f t="shared" si="884"/>
        <v>-2442.2820833333335</v>
      </c>
      <c r="W1675" s="1146"/>
      <c r="X1675" s="1146"/>
      <c r="Y1675" s="964">
        <f t="shared" si="867"/>
        <v>0</v>
      </c>
      <c r="Z1675" s="965">
        <f t="shared" si="867"/>
        <v>0</v>
      </c>
      <c r="AA1675" s="965">
        <f t="shared" si="867"/>
        <v>0</v>
      </c>
      <c r="AB1675" s="1147">
        <f t="shared" ref="AB1675" si="886">T1675-SUM(Y1675:AA1675)</f>
        <v>-19286.150000000001</v>
      </c>
      <c r="AC1675" s="1148">
        <f t="shared" si="853"/>
        <v>0</v>
      </c>
      <c r="AD1675" s="965">
        <f t="shared" si="870"/>
        <v>0</v>
      </c>
      <c r="AE1675" s="965">
        <f t="shared" si="865"/>
        <v>0</v>
      </c>
      <c r="AF1675" s="1147">
        <f t="shared" si="866"/>
        <v>-19286.150000000001</v>
      </c>
      <c r="AG1675" s="1149">
        <f t="shared" ref="AG1675" si="887">SUM(AD1675:AF1675)</f>
        <v>-19286.150000000001</v>
      </c>
      <c r="AH1675" s="1145">
        <f t="shared" si="834"/>
        <v>0</v>
      </c>
      <c r="AI1675" s="1150">
        <f t="shared" si="885"/>
        <v>0</v>
      </c>
      <c r="AJ1675" s="965">
        <f t="shared" si="885"/>
        <v>0</v>
      </c>
      <c r="AK1675" s="965">
        <f t="shared" si="885"/>
        <v>0</v>
      </c>
      <c r="AL1675" s="1147">
        <f t="shared" ref="AL1675" si="888">V1675-SUM(AI1675:AK1675)</f>
        <v>-2442.2820833333335</v>
      </c>
      <c r="AM1675" s="1148">
        <f t="shared" si="855"/>
        <v>0</v>
      </c>
      <c r="AN1675" s="965">
        <f t="shared" si="846"/>
        <v>0</v>
      </c>
      <c r="AO1675" s="965">
        <f t="shared" si="847"/>
        <v>0</v>
      </c>
      <c r="AP1675" s="965">
        <f t="shared" si="863"/>
        <v>-2442.2820833333335</v>
      </c>
      <c r="AQ1675" s="1149">
        <f t="shared" ref="AQ1675" si="889">SUM(AN1675:AP1675)</f>
        <v>-2442.2820833333335</v>
      </c>
      <c r="AR1675" s="1079"/>
      <c r="AS1675" s="1154"/>
      <c r="AT1675" s="1155"/>
      <c r="AU1675" s="1126"/>
      <c r="BE1675" s="623"/>
    </row>
    <row r="1676" spans="1:142" ht="15.6" customHeight="1" thickBot="1">
      <c r="A1676" s="1011" t="s">
        <v>2767</v>
      </c>
      <c r="B1676" s="1011"/>
      <c r="C1676" s="623"/>
      <c r="D1676" s="623"/>
      <c r="E1676" s="704"/>
      <c r="F1676" s="704"/>
      <c r="G1676" s="704"/>
      <c r="H1676" s="613">
        <f t="shared" ref="H1676:T1676" si="890">SUM(H1062:H1675)</f>
        <v>-13378099609.770002</v>
      </c>
      <c r="I1676" s="613">
        <f t="shared" si="890"/>
        <v>-13360684399.90999</v>
      </c>
      <c r="J1676" s="613">
        <f t="shared" si="890"/>
        <v>-13315755707.990004</v>
      </c>
      <c r="K1676" s="613">
        <f t="shared" si="890"/>
        <v>-13298842869.649996</v>
      </c>
      <c r="L1676" s="613">
        <f t="shared" si="890"/>
        <v>-13366037483.370008</v>
      </c>
      <c r="M1676" s="613">
        <f t="shared" si="890"/>
        <v>-13228083515.810007</v>
      </c>
      <c r="N1676" s="613">
        <f t="shared" si="890"/>
        <v>-13274986699.110022</v>
      </c>
      <c r="O1676" s="613">
        <f t="shared" si="890"/>
        <v>-13265915360.240004</v>
      </c>
      <c r="P1676" s="613">
        <f t="shared" si="890"/>
        <v>-13380227737.180017</v>
      </c>
      <c r="Q1676" s="613">
        <f t="shared" si="890"/>
        <v>-13376389989.86002</v>
      </c>
      <c r="R1676" s="613">
        <f t="shared" si="890"/>
        <v>-12706120748.379995</v>
      </c>
      <c r="S1676" s="613">
        <f t="shared" si="890"/>
        <v>-12750332429.439997</v>
      </c>
      <c r="T1676" s="613">
        <f t="shared" si="890"/>
        <v>-12895415604.320002</v>
      </c>
      <c r="U1676" s="623"/>
      <c r="V1676" s="613">
        <f t="shared" ref="V1676" si="891">SUM(V1062:V1675)</f>
        <v>-13205011212.332075</v>
      </c>
      <c r="X1676" s="1156" t="s">
        <v>3326</v>
      </c>
      <c r="Y1676" s="613">
        <f>SUM(Y1062:Y1675)</f>
        <v>0</v>
      </c>
      <c r="Z1676" s="613">
        <f>SUM(Z1062:Z1675)</f>
        <v>-682064337.78000045</v>
      </c>
      <c r="AA1676" s="613">
        <f t="shared" ref="AA1676:AE1676" si="892">SUM(AA1062:AA1675)</f>
        <v>-9093886554.4000034</v>
      </c>
      <c r="AB1676" s="613">
        <f t="shared" si="892"/>
        <v>-3119464712.1399999</v>
      </c>
      <c r="AC1676" s="1079">
        <f>T1676-SUM(Y1676:AA1676)-AB1676</f>
        <v>0</v>
      </c>
      <c r="AD1676" s="613">
        <f t="shared" si="892"/>
        <v>-1896429071.9041255</v>
      </c>
      <c r="AE1676" s="613">
        <f t="shared" si="892"/>
        <v>-706370850.995875</v>
      </c>
      <c r="AF1676" s="613">
        <f t="shared" ref="AF1676" si="893">SUM(AF1062:AF1675)</f>
        <v>-516664789.23999995</v>
      </c>
      <c r="AG1676" s="613">
        <f t="shared" ref="AG1676:AN1676" si="894">SUM(AG1062:AG1675)</f>
        <v>-3119464712.1399999</v>
      </c>
      <c r="AH1676" s="1079">
        <f>AG1676-AB1676</f>
        <v>0</v>
      </c>
      <c r="AI1676" s="613">
        <f t="shared" si="894"/>
        <v>0</v>
      </c>
      <c r="AJ1676" s="613">
        <f t="shared" si="894"/>
        <v>-653316322.68458307</v>
      </c>
      <c r="AK1676" s="613">
        <f t="shared" si="894"/>
        <v>-8816952398.9758358</v>
      </c>
      <c r="AL1676" s="613">
        <f t="shared" si="894"/>
        <v>-3734742490.6716647</v>
      </c>
      <c r="AM1676" s="1079">
        <f>V1676-SUM(AI1676:AK1676)-AL1676</f>
        <v>9.059906005859375E-6</v>
      </c>
      <c r="AN1676" s="613">
        <f t="shared" si="894"/>
        <v>-1727934547.4534168</v>
      </c>
      <c r="AO1676" s="613">
        <f t="shared" ref="AO1676" si="895">SUM(AO1062:AO1675)</f>
        <v>-650850977.56699991</v>
      </c>
      <c r="AP1676" s="613">
        <f t="shared" ref="AP1676:AQ1676" si="896">SUM(AP1062:AP1675)</f>
        <v>-1355956965.6512501</v>
      </c>
      <c r="AQ1676" s="613">
        <f t="shared" si="896"/>
        <v>-3734742490.6716647</v>
      </c>
      <c r="AR1676" s="1079"/>
      <c r="AS1676" s="1154"/>
      <c r="AT1676" s="430"/>
      <c r="AU1676" s="1126"/>
      <c r="AV1676" s="1157" t="str">
        <f>AV1674</f>
        <v>CA</v>
      </c>
      <c r="AW1676" s="1157" t="str">
        <f>AW1674</f>
        <v>CL</v>
      </c>
      <c r="AX1676" s="1157" t="str">
        <f>AX1674</f>
        <v>AIC</v>
      </c>
      <c r="AY1676" s="1157" t="str">
        <f>AY1059</f>
        <v>ERB</v>
      </c>
      <c r="AZ1676" s="1157" t="str">
        <f>AZ1059</f>
        <v>GRB</v>
      </c>
      <c r="BA1676" s="1157" t="str">
        <f>BA1059</f>
        <v>Non-Op</v>
      </c>
      <c r="BE1676" s="623"/>
    </row>
    <row r="1677" spans="1:142" ht="13.8" thickTop="1">
      <c r="A1677" s="1011"/>
      <c r="B1677" s="1011"/>
      <c r="C1677" s="623"/>
      <c r="D1677" s="623"/>
      <c r="E1677" s="704"/>
      <c r="F1677" s="704"/>
      <c r="G1677" s="704"/>
      <c r="H1677" s="623"/>
      <c r="I1677" s="623"/>
      <c r="J1677" s="623"/>
      <c r="K1677" s="623"/>
      <c r="L1677" s="623"/>
      <c r="M1677" s="623"/>
      <c r="N1677" s="623"/>
      <c r="O1677" s="623"/>
      <c r="P1677" s="623"/>
      <c r="Q1677" s="623" t="s">
        <v>3327</v>
      </c>
      <c r="R1677" s="623"/>
      <c r="S1677" s="623"/>
      <c r="T1677" s="623"/>
      <c r="U1677" s="623"/>
      <c r="V1677" s="623"/>
      <c r="AH1677" s="1079"/>
      <c r="AI1677" s="1152"/>
      <c r="AJ1677" s="1152"/>
      <c r="AK1677" s="1152"/>
      <c r="AL1677" s="1152"/>
      <c r="AM1677" s="1153"/>
      <c r="AN1677" s="1152"/>
      <c r="AO1677" s="1152"/>
      <c r="AP1677" s="1152"/>
      <c r="AQ1677" s="1152"/>
      <c r="AR1677" s="1079"/>
      <c r="AS1677" s="1154"/>
      <c r="AT1677" s="1155"/>
      <c r="AU1677" s="1126"/>
      <c r="BE1677" s="623"/>
    </row>
    <row r="1678" spans="1:142" ht="11.4" customHeight="1" thickBot="1">
      <c r="A1678" s="1011"/>
      <c r="B1678" s="1011"/>
      <c r="C1678" s="623"/>
      <c r="D1678" s="623"/>
      <c r="E1678" s="704"/>
      <c r="F1678" s="704"/>
      <c r="G1678" s="704"/>
      <c r="H1678" s="623"/>
      <c r="I1678" s="623"/>
      <c r="J1678" s="623"/>
      <c r="K1678" s="623"/>
      <c r="L1678" s="623"/>
      <c r="M1678" s="623"/>
      <c r="N1678" s="623"/>
      <c r="O1678" s="623"/>
      <c r="P1678" s="623"/>
      <c r="Q1678" s="623" t="s">
        <v>4811</v>
      </c>
      <c r="R1678" s="623"/>
      <c r="S1678" s="623"/>
      <c r="T1678" s="623"/>
      <c r="U1678" s="623"/>
      <c r="V1678" s="623"/>
      <c r="Y1678" s="1157">
        <f>Y1061</f>
        <v>1045126599.2799989</v>
      </c>
      <c r="Z1678" s="1157">
        <f>Z1676</f>
        <v>-682064337.78000045</v>
      </c>
      <c r="AA1678" s="1157">
        <f>AA1061+AA1676</f>
        <v>-9027470117.3700027</v>
      </c>
      <c r="AB1678" s="1157">
        <f>AB1061+AB1676</f>
        <v>8664407855.8700085</v>
      </c>
      <c r="AC1678" s="1158"/>
      <c r="AD1678" s="1157">
        <f>AD1061+AD1676</f>
        <v>5300371641.3247528</v>
      </c>
      <c r="AE1678" s="1157">
        <f>AE1061+AE1676</f>
        <v>2386993129.5152483</v>
      </c>
      <c r="AF1678" s="1157">
        <f>AF1061+AF1676</f>
        <v>977043085.02999926</v>
      </c>
      <c r="AG1678" s="1157">
        <f>AG1061+AG1676</f>
        <v>8664407855.8700123</v>
      </c>
      <c r="AH1678" s="1079"/>
      <c r="AI1678" s="1157">
        <f>AI1061</f>
        <v>907955057.49124956</v>
      </c>
      <c r="AJ1678" s="1157">
        <f>AJ1676</f>
        <v>-653316322.68458307</v>
      </c>
      <c r="AK1678" s="1157">
        <f>AK1061+AK1676</f>
        <v>-8746237904.1533356</v>
      </c>
      <c r="AL1678" s="1157">
        <f>AL1061+AL1676</f>
        <v>8491599169.3571014</v>
      </c>
      <c r="AM1678" s="1158"/>
      <c r="AN1678" s="1157">
        <f>AN1061+AN1676</f>
        <v>5285359102.7335873</v>
      </c>
      <c r="AO1678" s="1157">
        <f>AO1061+AO1676</f>
        <v>2305980328.5864105</v>
      </c>
      <c r="AP1678" s="1157">
        <f>AP1061+AP1676</f>
        <v>900259738.03708339</v>
      </c>
      <c r="AQ1678" s="1157">
        <f>AQ1061+AQ1676</f>
        <v>8491599169.3571014</v>
      </c>
      <c r="AR1678" s="1079"/>
      <c r="AS1678" s="1154"/>
      <c r="AU1678" s="1126"/>
      <c r="BE1678" s="623"/>
    </row>
    <row r="1679" spans="1:142" ht="11.25" customHeight="1" thickTop="1">
      <c r="A1679" s="1011"/>
      <c r="B1679" s="1011"/>
      <c r="C1679" s="623"/>
      <c r="D1679" s="1012"/>
      <c r="E1679" s="705"/>
      <c r="F1679" s="705"/>
      <c r="G1679" s="705"/>
      <c r="H1679" s="623"/>
      <c r="I1679" s="623"/>
      <c r="J1679" s="623"/>
      <c r="K1679" s="623"/>
      <c r="L1679" s="623"/>
      <c r="M1679" s="623"/>
      <c r="N1679" s="623"/>
      <c r="O1679" s="623"/>
      <c r="P1679" s="623"/>
      <c r="Q1679" s="623"/>
      <c r="R1679" s="623"/>
      <c r="S1679" s="623"/>
      <c r="T1679" s="623"/>
      <c r="U1679" s="623"/>
      <c r="V1679" s="623"/>
      <c r="AH1679" s="1079"/>
      <c r="AI1679" s="1034"/>
      <c r="AJ1679" s="1034"/>
      <c r="AK1679" s="1034"/>
      <c r="AL1679" s="1034"/>
      <c r="AM1679" s="1032"/>
      <c r="AN1679" s="1033"/>
      <c r="AO1679" s="1034"/>
      <c r="AP1679" s="1034"/>
      <c r="AQ1679" s="1034"/>
      <c r="AR1679" s="1079"/>
      <c r="AS1679" s="1154"/>
      <c r="AU1679" s="1126"/>
      <c r="BE1679" s="623"/>
    </row>
    <row r="1680" spans="1:142" ht="11.25" customHeight="1">
      <c r="A1680" s="1011"/>
      <c r="B1680" s="1011"/>
      <c r="C1680" s="623"/>
      <c r="D1680" s="1012"/>
      <c r="E1680" s="705"/>
      <c r="F1680" s="705"/>
      <c r="G1680" s="705"/>
      <c r="H1680" s="623"/>
      <c r="I1680" s="623"/>
      <c r="J1680" s="623"/>
      <c r="K1680" s="623"/>
      <c r="L1680" s="623"/>
      <c r="M1680" s="623"/>
      <c r="N1680" s="623"/>
      <c r="O1680" s="623"/>
      <c r="P1680" s="623"/>
      <c r="Q1680" s="623"/>
      <c r="R1680" s="623"/>
      <c r="S1680" s="623"/>
      <c r="T1680" s="623"/>
      <c r="U1680" s="623"/>
      <c r="V1680" s="623"/>
      <c r="Y1680" s="1034"/>
      <c r="Z1680" s="1034"/>
      <c r="AA1680" s="1034"/>
      <c r="AB1680" s="1034"/>
      <c r="AC1680" s="1032"/>
      <c r="AD1680" s="1220"/>
      <c r="AE1680" s="1220"/>
      <c r="AF1680" s="1220"/>
      <c r="AG1680" s="1034"/>
      <c r="AH1680" s="1079"/>
      <c r="AI1680" s="1220"/>
      <c r="AJ1680" s="1220"/>
      <c r="AK1680" s="1034"/>
      <c r="AL1680" s="1034"/>
      <c r="AM1680" s="1032"/>
      <c r="AN1680" s="1220"/>
      <c r="AO1680" s="1220"/>
      <c r="AP1680" s="1220"/>
      <c r="AQ1680" s="1220"/>
      <c r="AR1680" s="1079"/>
      <c r="AS1680" s="1154"/>
      <c r="AU1680" s="1126"/>
      <c r="BE1680" s="623"/>
    </row>
    <row r="1681" spans="1:57" ht="12" customHeight="1">
      <c r="C1681" s="623"/>
      <c r="D1681" s="623"/>
      <c r="E1681" s="898"/>
      <c r="F1681" s="898"/>
      <c r="G1681" s="898"/>
      <c r="H1681" s="623"/>
      <c r="I1681" s="623"/>
      <c r="J1681" s="623"/>
      <c r="K1681" s="623"/>
      <c r="L1681" s="623"/>
      <c r="M1681" s="623"/>
      <c r="N1681" s="623"/>
      <c r="O1681" s="623"/>
      <c r="P1681" s="623"/>
      <c r="Q1681" s="623"/>
      <c r="R1681" s="623"/>
      <c r="S1681" s="623"/>
      <c r="T1681" s="623"/>
      <c r="U1681" s="623"/>
      <c r="V1681" s="623"/>
      <c r="Y1681" s="1034"/>
      <c r="Z1681" s="1027"/>
      <c r="AA1681" s="1027"/>
      <c r="AB1681" s="1027"/>
      <c r="AC1681" s="1159"/>
      <c r="AD1681" s="706"/>
      <c r="AE1681" s="706"/>
      <c r="AF1681" s="706"/>
      <c r="AG1681" s="1027"/>
      <c r="AH1681" s="1079"/>
      <c r="AI1681" s="706"/>
      <c r="AJ1681" s="706"/>
      <c r="AK1681" s="1032"/>
      <c r="AL1681" s="1032"/>
      <c r="AM1681" s="1032"/>
      <c r="AN1681" s="706"/>
      <c r="AO1681" s="706"/>
      <c r="AP1681" s="706"/>
      <c r="AQ1681" s="706"/>
      <c r="AR1681" s="1079"/>
      <c r="AU1681" s="1126"/>
      <c r="BE1681" s="623"/>
    </row>
    <row r="1682" spans="1:57" ht="12" customHeight="1">
      <c r="C1682" s="623"/>
      <c r="D1682" s="623"/>
      <c r="H1682" s="623"/>
      <c r="I1682" s="623"/>
      <c r="J1682" s="623"/>
      <c r="K1682" s="623"/>
      <c r="L1682" s="623"/>
      <c r="M1682" s="623"/>
      <c r="N1682" s="623"/>
      <c r="O1682" s="623"/>
      <c r="P1682" s="623"/>
      <c r="Q1682" s="623"/>
      <c r="R1682" s="623"/>
      <c r="S1682" s="623"/>
      <c r="T1682" s="623"/>
      <c r="U1682" s="623"/>
      <c r="V1682" s="623"/>
      <c r="Y1682" s="1034"/>
      <c r="Z1682" s="1027"/>
      <c r="AA1682" s="1027"/>
      <c r="AB1682" s="1027"/>
      <c r="AC1682" s="1159"/>
      <c r="AD1682" s="706"/>
      <c r="AE1682" s="706"/>
      <c r="AF1682" s="706"/>
      <c r="AG1682" s="1027"/>
      <c r="AH1682" s="1079"/>
      <c r="AI1682" s="706"/>
      <c r="AJ1682" s="706"/>
      <c r="AK1682" s="1160"/>
      <c r="AL1682" s="1160"/>
      <c r="AM1682" s="1161"/>
      <c r="AN1682" s="706"/>
      <c r="AO1682" s="706"/>
      <c r="AP1682" s="706"/>
      <c r="AQ1682" s="706"/>
      <c r="AR1682" s="1079"/>
      <c r="AU1682" s="1126"/>
    </row>
    <row r="1683" spans="1:57">
      <c r="A1683" s="621"/>
      <c r="B1683" s="621"/>
      <c r="C1683" s="623"/>
      <c r="D1683" s="623"/>
      <c r="H1683" s="623"/>
      <c r="I1683" s="623"/>
      <c r="J1683" s="623"/>
      <c r="K1683" s="623"/>
      <c r="L1683" s="623"/>
      <c r="M1683" s="623"/>
      <c r="N1683" s="623"/>
      <c r="O1683" s="623"/>
      <c r="P1683" s="623"/>
      <c r="Q1683" s="623"/>
      <c r="R1683" s="623"/>
      <c r="S1683" s="623"/>
      <c r="T1683" s="623"/>
      <c r="U1683" s="623"/>
      <c r="V1683" s="623"/>
      <c r="Y1683" s="1034"/>
      <c r="Z1683" s="1027"/>
      <c r="AA1683" s="1027"/>
      <c r="AB1683" s="1027"/>
      <c r="AC1683" s="1159"/>
      <c r="AD1683" s="706"/>
      <c r="AE1683" s="706"/>
      <c r="AF1683" s="706"/>
      <c r="AG1683" s="1027"/>
      <c r="AH1683" s="1079"/>
      <c r="AI1683" s="706"/>
      <c r="AJ1683" s="706"/>
      <c r="AK1683" s="1032"/>
      <c r="AL1683" s="1032"/>
      <c r="AM1683" s="1032"/>
      <c r="AN1683" s="706"/>
      <c r="AO1683" s="706"/>
      <c r="AP1683" s="706"/>
      <c r="AQ1683" s="706"/>
      <c r="AR1683" s="1079"/>
      <c r="AU1683" s="1126"/>
    </row>
    <row r="1684" spans="1:57">
      <c r="A1684" s="622"/>
      <c r="B1684" s="622"/>
      <c r="H1684" s="1013"/>
      <c r="I1684" s="1013"/>
      <c r="J1684" s="1013"/>
      <c r="K1684" s="1013"/>
      <c r="L1684" s="1013"/>
      <c r="M1684" s="1013"/>
      <c r="N1684" s="1013"/>
      <c r="O1684" s="623"/>
      <c r="P1684" s="623"/>
      <c r="Q1684" s="623"/>
      <c r="R1684" s="623"/>
      <c r="S1684" s="623"/>
      <c r="T1684" s="623"/>
      <c r="U1684" s="623"/>
      <c r="V1684" s="623" t="s">
        <v>1031</v>
      </c>
      <c r="Y1684" s="1034"/>
      <c r="Z1684" s="1027"/>
      <c r="AA1684" s="1027"/>
      <c r="AB1684" s="1027"/>
      <c r="AC1684" s="1159"/>
      <c r="AD1684" s="706"/>
      <c r="AE1684" s="706"/>
      <c r="AF1684" s="706"/>
      <c r="AG1684" s="1027"/>
      <c r="AH1684" s="1079"/>
      <c r="AI1684" s="706"/>
      <c r="AJ1684" s="706"/>
      <c r="AK1684" s="1028"/>
      <c r="AL1684" s="1028"/>
      <c r="AM1684" s="1029"/>
      <c r="AN1684" s="706"/>
      <c r="AO1684" s="706"/>
      <c r="AP1684" s="706"/>
      <c r="AQ1684" s="706"/>
      <c r="AR1684" s="1079"/>
      <c r="AU1684" s="1126"/>
    </row>
    <row r="1685" spans="1:57">
      <c r="A1685" s="622"/>
      <c r="B1685" s="622"/>
      <c r="E1685" s="898"/>
      <c r="F1685" s="898"/>
      <c r="G1685" s="898"/>
      <c r="H1685" s="1013"/>
      <c r="I1685" s="1013"/>
      <c r="J1685" s="1013"/>
      <c r="K1685" s="1013"/>
      <c r="L1685" s="1013"/>
      <c r="M1685" s="1013"/>
      <c r="N1685" s="1013"/>
      <c r="O1685" s="623"/>
      <c r="P1685" s="623"/>
      <c r="Q1685" s="623"/>
      <c r="R1685" s="623"/>
      <c r="S1685" s="623"/>
      <c r="T1685" s="623"/>
      <c r="U1685" s="623"/>
      <c r="V1685" s="623"/>
      <c r="AD1685" s="706"/>
      <c r="AE1685" s="706"/>
      <c r="AF1685" s="706"/>
      <c r="AH1685" s="1079"/>
      <c r="AI1685" s="706"/>
      <c r="AJ1685" s="706"/>
      <c r="AK1685" s="1028"/>
      <c r="AL1685" s="1028"/>
      <c r="AM1685" s="1029"/>
      <c r="AN1685" s="706"/>
      <c r="AO1685" s="706"/>
      <c r="AP1685" s="706"/>
      <c r="AQ1685" s="706"/>
      <c r="AR1685" s="1079"/>
      <c r="AU1685" s="1126"/>
    </row>
    <row r="1686" spans="1:57">
      <c r="A1686" s="622"/>
      <c r="B1686" s="622"/>
      <c r="E1686" s="898"/>
      <c r="F1686" s="898"/>
      <c r="G1686" s="898"/>
      <c r="H1686" s="1013"/>
      <c r="I1686" s="1013"/>
      <c r="J1686" s="1013"/>
      <c r="K1686" s="1013"/>
      <c r="L1686" s="1013"/>
      <c r="M1686" s="1013"/>
      <c r="N1686" s="1013"/>
      <c r="O1686" s="623"/>
      <c r="P1686" s="623"/>
      <c r="Q1686" s="623"/>
      <c r="R1686" s="623"/>
      <c r="S1686" s="623"/>
      <c r="T1686" s="623"/>
      <c r="U1686" s="623"/>
      <c r="V1686" s="623"/>
      <c r="AD1686" s="706"/>
      <c r="AE1686" s="706"/>
      <c r="AF1686" s="706"/>
      <c r="AH1686" s="1079"/>
      <c r="AI1686" s="706"/>
      <c r="AJ1686" s="706"/>
      <c r="AK1686" s="1028"/>
      <c r="AL1686" s="1028"/>
      <c r="AM1686" s="1029"/>
      <c r="AN1686" s="706"/>
      <c r="AO1686" s="706"/>
      <c r="AP1686" s="706"/>
      <c r="AQ1686" s="706"/>
      <c r="AR1686" s="1079"/>
      <c r="AU1686" s="1126"/>
    </row>
    <row r="1687" spans="1:57">
      <c r="A1687" s="622"/>
      <c r="B1687" s="622"/>
      <c r="E1687" s="898"/>
      <c r="F1687" s="898"/>
      <c r="G1687" s="898"/>
      <c r="H1687" s="1013"/>
      <c r="I1687" s="1013"/>
      <c r="J1687" s="1013"/>
      <c r="K1687" s="1013"/>
      <c r="L1687" s="1013"/>
      <c r="M1687" s="1013"/>
      <c r="N1687" s="1013"/>
      <c r="O1687" s="1013"/>
      <c r="P1687" s="1013"/>
      <c r="Q1687" s="1013"/>
      <c r="R1687" s="1013"/>
      <c r="S1687" s="1013"/>
      <c r="T1687" s="1013"/>
      <c r="V1687" s="567"/>
      <c r="AD1687" s="706"/>
      <c r="AE1687" s="706"/>
      <c r="AF1687" s="706"/>
      <c r="AH1687" s="1079"/>
      <c r="AI1687" s="706"/>
      <c r="AJ1687" s="706"/>
      <c r="AK1687" s="1028"/>
      <c r="AL1687" s="1028"/>
      <c r="AM1687" s="1029"/>
      <c r="AN1687" s="706"/>
      <c r="AO1687" s="706"/>
      <c r="AP1687" s="706"/>
      <c r="AQ1687" s="706"/>
      <c r="AR1687" s="1079"/>
      <c r="AU1687" s="1126"/>
    </row>
    <row r="1688" spans="1:57">
      <c r="A1688" s="1011"/>
      <c r="B1688" s="1011"/>
      <c r="H1688" s="1013"/>
      <c r="I1688" s="1013"/>
      <c r="J1688" s="1013"/>
      <c r="K1688" s="1013"/>
      <c r="L1688" s="1013"/>
      <c r="M1688" s="1013"/>
      <c r="N1688" s="1013"/>
      <c r="O1688" s="1013"/>
      <c r="P1688" s="1013"/>
      <c r="Q1688" s="1013"/>
      <c r="R1688" s="1013"/>
      <c r="S1688" s="1013"/>
      <c r="T1688" s="1013"/>
      <c r="V1688" s="567"/>
      <c r="AD1688" s="706"/>
      <c r="AE1688" s="706"/>
      <c r="AF1688" s="706"/>
      <c r="AH1688" s="1079"/>
      <c r="AI1688" s="706"/>
      <c r="AJ1688" s="706"/>
      <c r="AK1688" s="1028"/>
      <c r="AL1688" s="1028"/>
      <c r="AM1688" s="1029"/>
      <c r="AN1688" s="706"/>
      <c r="AO1688" s="706"/>
      <c r="AP1688" s="706"/>
      <c r="AQ1688" s="706"/>
      <c r="AR1688" s="1079"/>
      <c r="AU1688" s="1126"/>
    </row>
    <row r="1689" spans="1:57" ht="13.8" thickBot="1">
      <c r="A1689" s="1011"/>
      <c r="B1689" s="1011"/>
      <c r="H1689" s="1013"/>
      <c r="I1689" s="1013"/>
      <c r="J1689" s="1013"/>
      <c r="K1689" s="1013"/>
      <c r="L1689" s="1013"/>
      <c r="M1689" s="1013"/>
      <c r="N1689" s="1013"/>
      <c r="O1689" s="1013"/>
      <c r="P1689" s="1013"/>
      <c r="Q1689" s="1013"/>
      <c r="R1689" s="1013"/>
      <c r="S1689" s="1013"/>
      <c r="T1689" s="1013"/>
      <c r="U1689" s="702"/>
      <c r="V1689" s="567"/>
      <c r="AD1689" s="706"/>
      <c r="AE1689" s="706"/>
      <c r="AF1689" s="706"/>
      <c r="AH1689" s="1079"/>
      <c r="AI1689" s="706"/>
      <c r="AJ1689" s="706"/>
      <c r="AK1689" s="1034"/>
      <c r="AL1689" s="1034"/>
      <c r="AM1689" s="1032"/>
      <c r="AN1689" s="706"/>
      <c r="AO1689" s="706"/>
      <c r="AP1689" s="706"/>
      <c r="AQ1689" s="706"/>
      <c r="AR1689" s="1079"/>
      <c r="AU1689" s="1126"/>
    </row>
    <row r="1690" spans="1:57">
      <c r="A1690" s="621"/>
      <c r="B1690" s="621"/>
      <c r="C1690" s="642"/>
      <c r="H1690" s="1014"/>
      <c r="I1690" s="1015"/>
      <c r="J1690" s="1015"/>
      <c r="K1690" s="1015"/>
      <c r="L1690" s="1015"/>
      <c r="M1690" s="1015"/>
      <c r="N1690" s="1015"/>
      <c r="O1690" s="1015"/>
      <c r="P1690" s="1015"/>
      <c r="Q1690" s="1015"/>
      <c r="R1690" s="1015"/>
      <c r="S1690" s="1015"/>
      <c r="T1690" s="1016"/>
      <c r="U1690" s="702"/>
      <c r="V1690" s="567"/>
      <c r="AD1690" s="706"/>
      <c r="AE1690" s="706"/>
      <c r="AF1690" s="706"/>
      <c r="AH1690" s="1079"/>
      <c r="AI1690" s="706"/>
      <c r="AJ1690" s="706"/>
      <c r="AK1690" s="1028"/>
      <c r="AL1690" s="1028"/>
      <c r="AM1690" s="1029"/>
      <c r="AN1690" s="706"/>
      <c r="AO1690" s="706"/>
      <c r="AP1690" s="706"/>
      <c r="AQ1690" s="706"/>
      <c r="AR1690" s="1079"/>
      <c r="AU1690" s="1126"/>
    </row>
    <row r="1691" spans="1:57">
      <c r="A1691" s="622"/>
      <c r="B1691" s="622"/>
      <c r="C1691" s="642"/>
      <c r="H1691" s="1017"/>
      <c r="I1691" s="1018"/>
      <c r="J1691" s="1018"/>
      <c r="K1691" s="1018"/>
      <c r="L1691" s="1018"/>
      <c r="M1691" s="1018"/>
      <c r="N1691" s="1018"/>
      <c r="O1691" s="969"/>
      <c r="P1691" s="969"/>
      <c r="Q1691" s="969"/>
      <c r="R1691" s="969"/>
      <c r="S1691" s="969"/>
      <c r="T1691" s="970"/>
      <c r="U1691" s="597"/>
      <c r="V1691" s="621"/>
      <c r="AH1691" s="1079"/>
      <c r="AI1691" s="706"/>
      <c r="AJ1691" s="706"/>
      <c r="AK1691" s="1028"/>
      <c r="AL1691" s="1028"/>
      <c r="AM1691" s="1029"/>
      <c r="AN1691" s="706"/>
      <c r="AO1691" s="706"/>
      <c r="AP1691" s="706"/>
      <c r="AQ1691" s="706"/>
      <c r="AR1691" s="1079"/>
      <c r="AU1691" s="1126"/>
    </row>
    <row r="1692" spans="1:57">
      <c r="A1692" s="622"/>
      <c r="B1692" s="622"/>
      <c r="C1692" s="642"/>
      <c r="D1692" s="1019"/>
      <c r="E1692" s="1019"/>
      <c r="F1692" s="1019"/>
      <c r="G1692" s="1019"/>
      <c r="H1692" s="1017"/>
      <c r="I1692" s="1018"/>
      <c r="J1692" s="1018"/>
      <c r="K1692" s="1018"/>
      <c r="L1692" s="1018"/>
      <c r="M1692" s="1018"/>
      <c r="N1692" s="1018"/>
      <c r="O1692" s="969"/>
      <c r="P1692" s="969"/>
      <c r="Q1692" s="969"/>
      <c r="R1692" s="969"/>
      <c r="S1692" s="969"/>
      <c r="T1692" s="970"/>
      <c r="U1692" s="621"/>
      <c r="V1692" s="621"/>
      <c r="AH1692" s="1079"/>
      <c r="AI1692" s="1028"/>
      <c r="AJ1692" s="1028"/>
      <c r="AK1692" s="1028"/>
      <c r="AL1692" s="1028"/>
      <c r="AM1692" s="1029"/>
      <c r="AN1692" s="706"/>
      <c r="AO1692" s="706"/>
      <c r="AP1692" s="706"/>
      <c r="AQ1692" s="1029"/>
      <c r="AR1692" s="1079"/>
      <c r="AU1692" s="1126"/>
    </row>
    <row r="1693" spans="1:57">
      <c r="A1693" s="621"/>
      <c r="B1693" s="621"/>
      <c r="C1693" s="642"/>
      <c r="H1693" s="1020"/>
      <c r="I1693" s="1021"/>
      <c r="J1693" s="1021"/>
      <c r="K1693" s="1021"/>
      <c r="L1693" s="1021"/>
      <c r="M1693" s="1021"/>
      <c r="N1693" s="1021"/>
      <c r="O1693" s="1022"/>
      <c r="P1693" s="1022"/>
      <c r="Q1693" s="1022"/>
      <c r="R1693" s="1022"/>
      <c r="S1693" s="1022"/>
      <c r="T1693" s="1023"/>
      <c r="U1693" s="702"/>
      <c r="V1693" s="567"/>
      <c r="AH1693" s="1079"/>
      <c r="AI1693" s="1028"/>
      <c r="AJ1693" s="1028"/>
      <c r="AK1693" s="1028"/>
      <c r="AL1693" s="1028"/>
      <c r="AM1693" s="1029"/>
      <c r="AN1693" s="706"/>
      <c r="AO1693" s="706"/>
      <c r="AP1693" s="706"/>
      <c r="AQ1693" s="1029"/>
      <c r="AR1693" s="1079"/>
      <c r="AU1693" s="1126"/>
    </row>
    <row r="1694" spans="1:57">
      <c r="A1694" s="622"/>
      <c r="B1694" s="622"/>
      <c r="C1694" s="642"/>
      <c r="H1694" s="1020"/>
      <c r="I1694" s="1021"/>
      <c r="J1694" s="1021"/>
      <c r="K1694" s="1021"/>
      <c r="L1694" s="1021"/>
      <c r="M1694" s="1021"/>
      <c r="N1694" s="1021"/>
      <c r="O1694" s="1021"/>
      <c r="P1694" s="1021"/>
      <c r="Q1694" s="1021"/>
      <c r="R1694" s="1021"/>
      <c r="S1694" s="1021"/>
      <c r="T1694" s="1024"/>
      <c r="U1694" s="703"/>
      <c r="V1694" s="567"/>
      <c r="W1694" s="1162"/>
      <c r="X1694" s="1162"/>
      <c r="AH1694" s="1079"/>
      <c r="AI1694" s="1028"/>
      <c r="AJ1694" s="1028"/>
      <c r="AK1694" s="1028"/>
      <c r="AL1694" s="1028"/>
      <c r="AM1694" s="1029"/>
      <c r="AN1694" s="706"/>
      <c r="AO1694" s="706"/>
      <c r="AP1694" s="706"/>
      <c r="AQ1694" s="1029"/>
      <c r="AR1694" s="1079"/>
      <c r="AU1694" s="1126"/>
    </row>
    <row r="1695" spans="1:57">
      <c r="A1695" s="622"/>
      <c r="B1695" s="622"/>
      <c r="C1695" s="642"/>
      <c r="H1695" s="1017"/>
      <c r="I1695" s="1018"/>
      <c r="J1695" s="1018"/>
      <c r="K1695" s="1018"/>
      <c r="L1695" s="1018"/>
      <c r="M1695" s="1018"/>
      <c r="N1695" s="1018"/>
      <c r="O1695" s="1018"/>
      <c r="P1695" s="1018"/>
      <c r="Q1695" s="1018"/>
      <c r="R1695" s="1018"/>
      <c r="S1695" s="1018"/>
      <c r="T1695" s="1025"/>
      <c r="U1695" s="621"/>
      <c r="V1695" s="621"/>
      <c r="AH1695" s="1079"/>
      <c r="AI1695" s="1028"/>
      <c r="AJ1695" s="1028"/>
      <c r="AK1695" s="1028"/>
      <c r="AL1695" s="1028"/>
      <c r="AM1695" s="1029"/>
      <c r="AN1695" s="706"/>
      <c r="AO1695" s="706"/>
      <c r="AP1695" s="706"/>
      <c r="AQ1695" s="1029"/>
      <c r="AR1695" s="1079"/>
      <c r="AU1695" s="1126"/>
    </row>
    <row r="1696" spans="1:57">
      <c r="A1696" s="622"/>
      <c r="B1696" s="622"/>
      <c r="C1696" s="642"/>
      <c r="H1696" s="1017"/>
      <c r="I1696" s="1018"/>
      <c r="J1696" s="1018"/>
      <c r="K1696" s="1018"/>
      <c r="L1696" s="1018"/>
      <c r="M1696" s="1018"/>
      <c r="N1696" s="1018"/>
      <c r="O1696" s="1018"/>
      <c r="P1696" s="1018"/>
      <c r="Q1696" s="1018"/>
      <c r="R1696" s="1018"/>
      <c r="S1696" s="1018"/>
      <c r="T1696" s="1025"/>
      <c r="U1696" s="621"/>
      <c r="V1696" s="621"/>
      <c r="AH1696" s="1079"/>
      <c r="AI1696" s="1028"/>
      <c r="AJ1696" s="1028"/>
      <c r="AK1696" s="1028"/>
      <c r="AL1696" s="1028"/>
      <c r="AM1696" s="1029"/>
      <c r="AN1696" s="706"/>
      <c r="AO1696" s="706"/>
      <c r="AP1696" s="706"/>
      <c r="AQ1696" s="1028"/>
      <c r="AR1696" s="1079"/>
      <c r="AU1696" s="1126"/>
    </row>
    <row r="1697" spans="1:47">
      <c r="A1697" s="622"/>
      <c r="B1697" s="622"/>
      <c r="C1697" s="642"/>
      <c r="H1697" s="1017"/>
      <c r="I1697" s="1018"/>
      <c r="J1697" s="1018"/>
      <c r="K1697" s="1018"/>
      <c r="L1697" s="1018"/>
      <c r="M1697" s="1018"/>
      <c r="N1697" s="1018"/>
      <c r="O1697" s="1018"/>
      <c r="P1697" s="1018"/>
      <c r="Q1697" s="1018"/>
      <c r="R1697" s="1018"/>
      <c r="S1697" s="1018"/>
      <c r="T1697" s="1025"/>
      <c r="AI1697" s="1028"/>
      <c r="AJ1697" s="1028"/>
      <c r="AK1697" s="1028"/>
      <c r="AL1697" s="1028"/>
      <c r="AM1697" s="1029"/>
      <c r="AN1697" s="706"/>
      <c r="AO1697" s="706"/>
      <c r="AP1697" s="706"/>
      <c r="AQ1697" s="1028"/>
      <c r="AU1697" s="1126"/>
    </row>
    <row r="1698" spans="1:47">
      <c r="A1698" s="1010"/>
      <c r="B1698" s="1010"/>
      <c r="C1698" s="642"/>
      <c r="D1698" s="702"/>
      <c r="E1698" s="702"/>
      <c r="F1698" s="702"/>
      <c r="G1698" s="702"/>
      <c r="H1698" s="967">
        <v>13378099610.019997</v>
      </c>
      <c r="I1698" s="966">
        <v>13360684399.909988</v>
      </c>
      <c r="J1698" s="966">
        <v>13315755707.989979</v>
      </c>
      <c r="K1698" s="966">
        <v>13298842869.650005</v>
      </c>
      <c r="L1698" s="966">
        <v>13366037483.369995</v>
      </c>
      <c r="M1698" s="966">
        <v>13228083515.809982</v>
      </c>
      <c r="N1698" s="966">
        <v>13274986699.109991</v>
      </c>
      <c r="O1698" s="966">
        <v>13265915360.239988</v>
      </c>
      <c r="P1698" s="966">
        <v>13380222023.419979</v>
      </c>
      <c r="Q1698" s="966">
        <v>13376389989.860018</v>
      </c>
      <c r="R1698" s="966">
        <v>12706120748.380007</v>
      </c>
      <c r="S1698" s="966">
        <v>12750332429.439987</v>
      </c>
      <c r="T1698" s="968">
        <v>12895415604.320007</v>
      </c>
      <c r="U1698" s="621"/>
      <c r="V1698" s="621"/>
      <c r="AI1698" s="1028"/>
      <c r="AJ1698" s="1028"/>
      <c r="AK1698" s="1028"/>
      <c r="AL1698" s="1028"/>
      <c r="AM1698" s="1029"/>
      <c r="AN1698" s="706"/>
      <c r="AO1698" s="706"/>
      <c r="AP1698" s="706"/>
      <c r="AQ1698" s="1028"/>
      <c r="AU1698" s="1126"/>
    </row>
    <row r="1699" spans="1:47" ht="13.8" thickBot="1">
      <c r="A1699" s="1010"/>
      <c r="B1699" s="1010"/>
      <c r="C1699" s="642"/>
      <c r="D1699" s="1011"/>
      <c r="E1699" s="1011"/>
      <c r="F1699" s="1011"/>
      <c r="G1699" s="1011"/>
      <c r="H1699" s="971">
        <v>-13378099609.770002</v>
      </c>
      <c r="I1699" s="972">
        <v>-13360684399.90999</v>
      </c>
      <c r="J1699" s="972">
        <v>-13315755707.990004</v>
      </c>
      <c r="K1699" s="972">
        <v>-13298842869.649996</v>
      </c>
      <c r="L1699" s="972">
        <v>-13366037483.370008</v>
      </c>
      <c r="M1699" s="972">
        <v>-13228083515.810007</v>
      </c>
      <c r="N1699" s="972">
        <v>-13274986699.110022</v>
      </c>
      <c r="O1699" s="972">
        <v>-13265915360.240004</v>
      </c>
      <c r="P1699" s="972">
        <v>-13380227737.180017</v>
      </c>
      <c r="Q1699" s="972">
        <v>-13376389989.86002</v>
      </c>
      <c r="R1699" s="972">
        <v>-12706120748.379995</v>
      </c>
      <c r="S1699" s="972">
        <v>-12750332429.439997</v>
      </c>
      <c r="T1699" s="973">
        <v>-12895415604.320002</v>
      </c>
      <c r="U1699" s="621"/>
      <c r="V1699" s="621"/>
      <c r="AI1699" s="1028"/>
      <c r="AJ1699" s="1028"/>
      <c r="AK1699" s="1028"/>
      <c r="AL1699" s="1028"/>
      <c r="AM1699" s="1029"/>
      <c r="AN1699" s="1028"/>
      <c r="AO1699" s="1028"/>
      <c r="AP1699" s="1028"/>
      <c r="AQ1699" s="1028"/>
      <c r="AU1699" s="1126"/>
    </row>
    <row r="1700" spans="1:47">
      <c r="A1700" s="1010"/>
      <c r="B1700" s="1010"/>
      <c r="H1700" s="702"/>
      <c r="I1700" s="702"/>
      <c r="J1700" s="702"/>
      <c r="K1700" s="702"/>
      <c r="L1700" s="702"/>
      <c r="M1700" s="702"/>
      <c r="N1700" s="702"/>
      <c r="O1700" s="702"/>
      <c r="P1700" s="702"/>
      <c r="Q1700" s="702"/>
      <c r="R1700" s="702"/>
      <c r="S1700" s="702"/>
      <c r="T1700" s="702"/>
      <c r="AI1700" s="1028"/>
      <c r="AJ1700" s="1028"/>
      <c r="AK1700" s="1028"/>
      <c r="AL1700" s="1028"/>
      <c r="AM1700" s="1029"/>
      <c r="AN1700" s="1028"/>
      <c r="AO1700" s="1028"/>
      <c r="AP1700" s="1028"/>
      <c r="AQ1700" s="1028"/>
      <c r="AU1700" s="1126"/>
    </row>
    <row r="1701" spans="1:47">
      <c r="A1701" s="1010"/>
      <c r="B1701" s="1010"/>
      <c r="H1701" s="702"/>
      <c r="I1701" s="702"/>
      <c r="J1701" s="702"/>
      <c r="K1701" s="702"/>
      <c r="L1701" s="702"/>
      <c r="M1701" s="702"/>
      <c r="N1701" s="702"/>
      <c r="O1701" s="702"/>
      <c r="P1701" s="702"/>
      <c r="Q1701" s="702"/>
      <c r="R1701" s="702"/>
      <c r="S1701" s="702"/>
      <c r="T1701" s="702"/>
      <c r="AI1701" s="1028"/>
      <c r="AJ1701" s="1028"/>
      <c r="AK1701" s="1028"/>
      <c r="AL1701" s="1028"/>
      <c r="AM1701" s="1029"/>
      <c r="AN1701" s="1028"/>
      <c r="AO1701" s="1028"/>
      <c r="AP1701" s="1028"/>
      <c r="AQ1701" s="1028"/>
      <c r="AU1701" s="1126"/>
    </row>
    <row r="1702" spans="1:47">
      <c r="A1702" s="1010"/>
      <c r="B1702" s="1010"/>
      <c r="H1702" s="621">
        <v>13378099610.019997</v>
      </c>
      <c r="I1702" s="621">
        <v>13360684399.909988</v>
      </c>
      <c r="J1702" s="621">
        <v>13315755707.989979</v>
      </c>
      <c r="K1702" s="621">
        <v>13298842869.650005</v>
      </c>
      <c r="L1702" s="621">
        <v>13366037483.369995</v>
      </c>
      <c r="M1702" s="621">
        <v>13228083515.809982</v>
      </c>
      <c r="N1702" s="621">
        <v>13274986699.109991</v>
      </c>
      <c r="O1702" s="621">
        <v>13265915360.239988</v>
      </c>
      <c r="P1702" s="621">
        <v>13380222023.419979</v>
      </c>
      <c r="Q1702" s="621">
        <v>13376389989.860018</v>
      </c>
      <c r="R1702" s="621">
        <v>12706120748.380007</v>
      </c>
      <c r="S1702" s="621">
        <v>12750332429.439987</v>
      </c>
      <c r="T1702" s="1026">
        <v>12895415604.320007</v>
      </c>
      <c r="AI1702" s="1028"/>
      <c r="AJ1702" s="1028"/>
      <c r="AK1702" s="1028"/>
      <c r="AL1702" s="1028"/>
      <c r="AM1702" s="1029"/>
      <c r="AN1702" s="1028"/>
      <c r="AO1702" s="1028"/>
      <c r="AP1702" s="1028"/>
      <c r="AQ1702" s="1028"/>
      <c r="AU1702" s="1126"/>
    </row>
    <row r="1703" spans="1:47">
      <c r="A1703" s="1010"/>
      <c r="B1703" s="1010"/>
      <c r="H1703" s="621">
        <v>-13378099609.770002</v>
      </c>
      <c r="I1703" s="621">
        <v>-13360684399.90999</v>
      </c>
      <c r="J1703" s="621">
        <v>-13315755707.990004</v>
      </c>
      <c r="K1703" s="621">
        <v>-13298842869.649996</v>
      </c>
      <c r="L1703" s="621">
        <v>-13366037483.370008</v>
      </c>
      <c r="M1703" s="621">
        <v>-13228083515.810007</v>
      </c>
      <c r="N1703" s="621">
        <v>-13274986699.110022</v>
      </c>
      <c r="O1703" s="621">
        <v>-13265915360.240004</v>
      </c>
      <c r="P1703" s="621">
        <v>-13380227737.180017</v>
      </c>
      <c r="Q1703" s="621">
        <v>-13376389989.86002</v>
      </c>
      <c r="R1703" s="621">
        <v>-12706120748.379995</v>
      </c>
      <c r="S1703" s="621">
        <v>-12750332429.439997</v>
      </c>
      <c r="T1703" s="621">
        <v>-12895415604.320002</v>
      </c>
      <c r="W1703" s="1028"/>
      <c r="X1703" s="1028"/>
      <c r="AI1703" s="1028"/>
      <c r="AJ1703" s="1028"/>
      <c r="AK1703" s="1028"/>
      <c r="AL1703" s="1028"/>
      <c r="AM1703" s="1029"/>
      <c r="AN1703" s="1028"/>
      <c r="AO1703" s="1028"/>
      <c r="AP1703" s="1028"/>
      <c r="AQ1703" s="1028"/>
      <c r="AU1703" s="1126"/>
    </row>
    <row r="1704" spans="1:47">
      <c r="A1704" s="1010"/>
      <c r="B1704" s="1010"/>
      <c r="W1704" s="1028"/>
      <c r="X1704" s="1028"/>
      <c r="AI1704" s="1028"/>
      <c r="AJ1704" s="1028"/>
      <c r="AK1704" s="1028"/>
      <c r="AL1704" s="1028"/>
      <c r="AM1704" s="1029"/>
      <c r="AN1704" s="1028"/>
      <c r="AO1704" s="1028"/>
      <c r="AP1704" s="1028"/>
      <c r="AQ1704" s="1028"/>
      <c r="AU1704" s="1126"/>
    </row>
    <row r="1705" spans="1:47">
      <c r="H1705" s="621">
        <v>0</v>
      </c>
      <c r="I1705" s="621">
        <v>0</v>
      </c>
      <c r="J1705" s="621">
        <v>0</v>
      </c>
      <c r="K1705" s="621">
        <v>0</v>
      </c>
      <c r="L1705" s="621">
        <v>0</v>
      </c>
      <c r="M1705" s="621">
        <v>0</v>
      </c>
      <c r="N1705" s="621">
        <v>0</v>
      </c>
      <c r="O1705" s="621">
        <v>0</v>
      </c>
      <c r="P1705" s="621">
        <v>0</v>
      </c>
      <c r="Q1705" s="621">
        <v>0</v>
      </c>
      <c r="R1705" s="621">
        <v>0</v>
      </c>
      <c r="S1705" s="621">
        <v>0</v>
      </c>
      <c r="T1705" s="621">
        <v>0</v>
      </c>
      <c r="W1705" s="1028"/>
      <c r="X1705" s="1028"/>
      <c r="AI1705" s="1028"/>
      <c r="AJ1705" s="1028"/>
      <c r="AK1705" s="1028"/>
      <c r="AL1705" s="1028"/>
      <c r="AM1705" s="1029"/>
      <c r="AN1705" s="1028"/>
      <c r="AO1705" s="1028"/>
      <c r="AP1705" s="1028"/>
      <c r="AQ1705" s="1028"/>
      <c r="AU1705" s="1126"/>
    </row>
    <row r="1706" spans="1:47">
      <c r="H1706" s="621">
        <v>0</v>
      </c>
      <c r="I1706" s="621">
        <v>0</v>
      </c>
      <c r="J1706" s="621">
        <v>0</v>
      </c>
      <c r="K1706" s="621">
        <v>0</v>
      </c>
      <c r="L1706" s="621">
        <v>0</v>
      </c>
      <c r="M1706" s="621">
        <v>0</v>
      </c>
      <c r="N1706" s="621">
        <v>0</v>
      </c>
      <c r="O1706" s="621">
        <v>0</v>
      </c>
      <c r="P1706" s="621">
        <v>0</v>
      </c>
      <c r="Q1706" s="621">
        <v>0</v>
      </c>
      <c r="R1706" s="621">
        <v>0</v>
      </c>
      <c r="S1706" s="621">
        <v>0</v>
      </c>
      <c r="T1706" s="621">
        <v>0</v>
      </c>
      <c r="W1706" s="1028"/>
      <c r="X1706" s="1028"/>
      <c r="AI1706" s="1028"/>
      <c r="AJ1706" s="1028"/>
      <c r="AK1706" s="1028"/>
      <c r="AL1706" s="1028"/>
      <c r="AM1706" s="1029"/>
      <c r="AN1706" s="1028"/>
      <c r="AO1706" s="1028"/>
      <c r="AP1706" s="1028"/>
      <c r="AQ1706" s="1028"/>
      <c r="AU1706" s="1126"/>
    </row>
    <row r="1707" spans="1:47">
      <c r="W1707" s="1028"/>
      <c r="X1707" s="1028"/>
      <c r="AI1707" s="1028"/>
      <c r="AJ1707" s="1028"/>
      <c r="AK1707" s="1028"/>
      <c r="AL1707" s="1028"/>
      <c r="AM1707" s="1029"/>
      <c r="AN1707" s="1028"/>
      <c r="AO1707" s="1028"/>
      <c r="AP1707" s="1028"/>
      <c r="AQ1707" s="1028"/>
      <c r="AU1707" s="1126"/>
    </row>
    <row r="1708" spans="1:47">
      <c r="W1708" s="1028"/>
      <c r="X1708" s="1028"/>
      <c r="AI1708" s="1028"/>
      <c r="AJ1708" s="1028"/>
      <c r="AK1708" s="1028"/>
      <c r="AL1708" s="1028"/>
      <c r="AM1708" s="1029"/>
      <c r="AN1708" s="1028"/>
      <c r="AO1708" s="1028"/>
      <c r="AP1708" s="1028"/>
      <c r="AQ1708" s="1028"/>
      <c r="AU1708" s="1126"/>
    </row>
    <row r="1709" spans="1:47">
      <c r="T1709" s="702"/>
      <c r="W1709" s="1028"/>
      <c r="X1709" s="1028"/>
      <c r="AI1709" s="1028"/>
      <c r="AJ1709" s="1028"/>
      <c r="AK1709" s="1028"/>
      <c r="AL1709" s="1028"/>
      <c r="AM1709" s="1029"/>
      <c r="AN1709" s="1028"/>
      <c r="AO1709" s="1028"/>
      <c r="AP1709" s="1028"/>
      <c r="AQ1709" s="1028"/>
      <c r="AU1709" s="1126"/>
    </row>
    <row r="1710" spans="1:47">
      <c r="W1710" s="1028"/>
      <c r="X1710" s="1028"/>
      <c r="AI1710" s="1034"/>
      <c r="AJ1710" s="1034"/>
      <c r="AK1710" s="1034"/>
      <c r="AL1710" s="1034"/>
      <c r="AM1710" s="1032"/>
      <c r="AN1710" s="1034"/>
      <c r="AO1710" s="1034"/>
      <c r="AP1710" s="1034"/>
      <c r="AQ1710" s="1034"/>
      <c r="AU1710" s="1126"/>
    </row>
    <row r="1711" spans="1:47">
      <c r="W1711" s="1028"/>
      <c r="X1711" s="1028"/>
      <c r="AI1711" s="1034"/>
      <c r="AJ1711" s="1034"/>
      <c r="AK1711" s="1034"/>
      <c r="AL1711" s="1034"/>
      <c r="AM1711" s="1032"/>
      <c r="AN1711" s="1034"/>
      <c r="AO1711" s="1034"/>
      <c r="AP1711" s="1034"/>
      <c r="AQ1711" s="1034"/>
      <c r="AU1711" s="1126"/>
    </row>
    <row r="1712" spans="1:47">
      <c r="W1712" s="1028"/>
      <c r="X1712" s="1028"/>
      <c r="AI1712" s="1034"/>
      <c r="AJ1712" s="1034"/>
      <c r="AK1712" s="1034"/>
      <c r="AL1712" s="1034"/>
      <c r="AM1712" s="1032"/>
      <c r="AN1712" s="1034"/>
      <c r="AO1712" s="1034"/>
      <c r="AP1712" s="1034"/>
      <c r="AQ1712" s="1034"/>
      <c r="AU1712" s="1126"/>
    </row>
    <row r="1713" spans="35:47">
      <c r="AI1713" s="1034"/>
      <c r="AJ1713" s="1034"/>
      <c r="AK1713" s="1034"/>
      <c r="AL1713" s="1034"/>
      <c r="AM1713" s="1032"/>
      <c r="AN1713" s="1034"/>
      <c r="AO1713" s="1034"/>
      <c r="AP1713" s="1034"/>
      <c r="AQ1713" s="1034"/>
      <c r="AU1713" s="1126"/>
    </row>
    <row r="1714" spans="35:47">
      <c r="AI1714" s="1034"/>
      <c r="AJ1714" s="1034"/>
      <c r="AK1714" s="1034"/>
      <c r="AL1714" s="1034"/>
      <c r="AM1714" s="1032"/>
      <c r="AN1714" s="1034"/>
      <c r="AO1714" s="1034"/>
      <c r="AP1714" s="1034"/>
      <c r="AQ1714" s="1034"/>
      <c r="AU1714" s="1126"/>
    </row>
    <row r="1715" spans="35:47">
      <c r="AI1715" s="1034"/>
      <c r="AJ1715" s="1034"/>
      <c r="AK1715" s="1034"/>
      <c r="AL1715" s="1034"/>
      <c r="AM1715" s="1032"/>
      <c r="AN1715" s="1034"/>
      <c r="AO1715" s="1034"/>
      <c r="AP1715" s="1034"/>
      <c r="AQ1715" s="1034"/>
      <c r="AU1715" s="1126"/>
    </row>
    <row r="1716" spans="35:47">
      <c r="AI1716" s="1034"/>
      <c r="AJ1716" s="1034"/>
      <c r="AK1716" s="1034"/>
      <c r="AL1716" s="1034"/>
      <c r="AM1716" s="1032"/>
      <c r="AN1716" s="1034"/>
      <c r="AO1716" s="1034"/>
      <c r="AP1716" s="1034"/>
      <c r="AQ1716" s="1034"/>
      <c r="AU1716" s="1126"/>
    </row>
    <row r="1717" spans="35:47">
      <c r="AI1717" s="1034"/>
      <c r="AJ1717" s="1034"/>
      <c r="AK1717" s="1034"/>
      <c r="AL1717" s="1034"/>
      <c r="AM1717" s="1032"/>
      <c r="AN1717" s="1034"/>
      <c r="AO1717" s="1034"/>
      <c r="AP1717" s="1034"/>
      <c r="AQ1717" s="1034"/>
      <c r="AU1717" s="1126"/>
    </row>
    <row r="1718" spans="35:47">
      <c r="AI1718" s="1034"/>
      <c r="AJ1718" s="1034"/>
      <c r="AK1718" s="1034"/>
      <c r="AL1718" s="1034"/>
      <c r="AM1718" s="1032"/>
      <c r="AN1718" s="1034"/>
      <c r="AO1718" s="1034"/>
      <c r="AP1718" s="1034"/>
      <c r="AQ1718" s="1034"/>
    </row>
    <row r="1719" spans="35:47">
      <c r="AI1719" s="1034"/>
      <c r="AJ1719" s="1034"/>
      <c r="AK1719" s="1034"/>
      <c r="AL1719" s="1034"/>
      <c r="AM1719" s="1032"/>
      <c r="AN1719" s="1034"/>
      <c r="AO1719" s="1034"/>
      <c r="AP1719" s="1034"/>
      <c r="AQ1719" s="1034"/>
    </row>
    <row r="1720" spans="35:47">
      <c r="AI1720" s="1034"/>
      <c r="AJ1720" s="1034"/>
      <c r="AK1720" s="1034"/>
      <c r="AL1720" s="1034"/>
      <c r="AM1720" s="1032"/>
      <c r="AN1720" s="1034"/>
      <c r="AO1720" s="1034"/>
      <c r="AP1720" s="1034"/>
      <c r="AQ1720" s="1034"/>
    </row>
    <row r="1721" spans="35:47">
      <c r="AI1721" s="1034"/>
      <c r="AJ1721" s="1034"/>
      <c r="AK1721" s="1034"/>
      <c r="AL1721" s="1034"/>
      <c r="AM1721" s="1032"/>
      <c r="AN1721" s="1034"/>
      <c r="AO1721" s="1034"/>
      <c r="AP1721" s="1034"/>
      <c r="AQ1721" s="1034"/>
    </row>
    <row r="1722" spans="35:47">
      <c r="AI1722" s="1034"/>
      <c r="AJ1722" s="1034"/>
      <c r="AK1722" s="1034"/>
      <c r="AL1722" s="1034"/>
      <c r="AM1722" s="1032"/>
      <c r="AN1722" s="1034"/>
      <c r="AO1722" s="1034"/>
      <c r="AP1722" s="1034"/>
      <c r="AQ1722" s="1034"/>
    </row>
    <row r="1723" spans="35:47">
      <c r="AI1723" s="1034"/>
      <c r="AJ1723" s="1034"/>
      <c r="AK1723" s="1034"/>
      <c r="AL1723" s="1034"/>
      <c r="AM1723" s="1032"/>
      <c r="AN1723" s="1034"/>
      <c r="AO1723" s="1034"/>
      <c r="AP1723" s="1034"/>
      <c r="AQ1723" s="1034"/>
    </row>
    <row r="1724" spans="35:47">
      <c r="AI1724" s="1034"/>
      <c r="AJ1724" s="1034"/>
      <c r="AK1724" s="1034"/>
      <c r="AL1724" s="1034"/>
      <c r="AM1724" s="1032"/>
      <c r="AN1724" s="1034"/>
      <c r="AO1724" s="1034"/>
      <c r="AP1724" s="1034"/>
      <c r="AQ1724" s="1034"/>
    </row>
    <row r="1725" spans="35:47">
      <c r="AI1725" s="1034"/>
      <c r="AJ1725" s="1034"/>
      <c r="AK1725" s="1034"/>
      <c r="AL1725" s="1034"/>
      <c r="AM1725" s="1032"/>
      <c r="AN1725" s="1034"/>
      <c r="AO1725" s="1034"/>
      <c r="AP1725" s="1034"/>
      <c r="AQ1725" s="1034"/>
    </row>
    <row r="1726" spans="35:47">
      <c r="AI1726" s="1034"/>
      <c r="AJ1726" s="1034"/>
      <c r="AK1726" s="1034"/>
      <c r="AL1726" s="1034"/>
      <c r="AM1726" s="1032"/>
      <c r="AN1726" s="1034"/>
      <c r="AO1726" s="1034"/>
      <c r="AP1726" s="1034"/>
      <c r="AQ1726" s="1034"/>
    </row>
    <row r="1727" spans="35:47">
      <c r="AI1727" s="1034"/>
      <c r="AJ1727" s="1034"/>
      <c r="AK1727" s="1034"/>
      <c r="AL1727" s="1034"/>
      <c r="AM1727" s="1032"/>
      <c r="AN1727" s="1034"/>
      <c r="AO1727" s="1034"/>
      <c r="AP1727" s="1034"/>
      <c r="AQ1727" s="1034"/>
    </row>
    <row r="1728" spans="35:47">
      <c r="AI1728" s="1034"/>
      <c r="AJ1728" s="1034"/>
      <c r="AK1728" s="1034"/>
      <c r="AL1728" s="1034"/>
      <c r="AM1728" s="1032"/>
      <c r="AN1728" s="1034"/>
      <c r="AO1728" s="1034"/>
      <c r="AP1728" s="1034"/>
      <c r="AQ1728" s="1034"/>
    </row>
    <row r="1729" spans="35:43">
      <c r="AI1729" s="1034"/>
      <c r="AJ1729" s="1034"/>
      <c r="AK1729" s="1034"/>
      <c r="AL1729" s="1034"/>
      <c r="AM1729" s="1032"/>
      <c r="AN1729" s="1034"/>
      <c r="AO1729" s="1034"/>
      <c r="AP1729" s="1034"/>
      <c r="AQ1729" s="1034"/>
    </row>
    <row r="1730" spans="35:43">
      <c r="AI1730" s="1034"/>
      <c r="AJ1730" s="1034"/>
      <c r="AK1730" s="1034"/>
      <c r="AL1730" s="1034"/>
      <c r="AM1730" s="1032"/>
      <c r="AN1730" s="1034"/>
      <c r="AO1730" s="1034"/>
      <c r="AP1730" s="1034"/>
      <c r="AQ1730" s="1034"/>
    </row>
    <row r="1731" spans="35:43">
      <c r="AI1731" s="1034"/>
      <c r="AJ1731" s="1034"/>
      <c r="AK1731" s="1034"/>
      <c r="AL1731" s="1034"/>
      <c r="AM1731" s="1032"/>
      <c r="AN1731" s="1034"/>
      <c r="AO1731" s="1034"/>
      <c r="AP1731" s="1034"/>
      <c r="AQ1731" s="1034"/>
    </row>
    <row r="1732" spans="35:43">
      <c r="AI1732" s="1034"/>
      <c r="AJ1732" s="1034"/>
      <c r="AK1732" s="1034"/>
      <c r="AL1732" s="1034"/>
      <c r="AM1732" s="1032"/>
      <c r="AN1732" s="1034"/>
      <c r="AO1732" s="1034"/>
      <c r="AP1732" s="1034"/>
      <c r="AQ1732" s="1034"/>
    </row>
    <row r="1733" spans="35:43">
      <c r="AI1733" s="1034"/>
      <c r="AJ1733" s="1034"/>
      <c r="AK1733" s="1034"/>
      <c r="AL1733" s="1034"/>
      <c r="AM1733" s="1032"/>
      <c r="AN1733" s="1034"/>
      <c r="AO1733" s="1034"/>
      <c r="AP1733" s="1034"/>
      <c r="AQ1733" s="1034"/>
    </row>
    <row r="1734" spans="35:43">
      <c r="AI1734" s="1034"/>
      <c r="AJ1734" s="1034"/>
      <c r="AK1734" s="1034"/>
      <c r="AL1734" s="1034"/>
      <c r="AM1734" s="1032"/>
      <c r="AN1734" s="1034"/>
      <c r="AO1734" s="1034"/>
      <c r="AP1734" s="1034"/>
      <c r="AQ1734" s="1034"/>
    </row>
    <row r="1735" spans="35:43">
      <c r="AI1735" s="1034"/>
      <c r="AJ1735" s="1034"/>
      <c r="AK1735" s="1034"/>
      <c r="AL1735" s="1034"/>
      <c r="AM1735" s="1032"/>
      <c r="AN1735" s="1034"/>
      <c r="AO1735" s="1034"/>
      <c r="AP1735" s="1034"/>
      <c r="AQ1735" s="1034"/>
    </row>
    <row r="1736" spans="35:43">
      <c r="AI1736" s="1034"/>
      <c r="AJ1736" s="1034"/>
      <c r="AK1736" s="1034"/>
      <c r="AL1736" s="1034"/>
      <c r="AM1736" s="1032"/>
      <c r="AN1736" s="1034"/>
      <c r="AO1736" s="1034"/>
      <c r="AP1736" s="1034"/>
      <c r="AQ1736" s="1034"/>
    </row>
    <row r="1737" spans="35:43">
      <c r="AI1737" s="1034"/>
      <c r="AJ1737" s="1034"/>
      <c r="AK1737" s="1034"/>
      <c r="AL1737" s="1034"/>
      <c r="AM1737" s="1032"/>
      <c r="AN1737" s="1034"/>
      <c r="AO1737" s="1034"/>
      <c r="AP1737" s="1034"/>
      <c r="AQ1737" s="1034"/>
    </row>
    <row r="1738" spans="35:43">
      <c r="AI1738" s="1034"/>
      <c r="AJ1738" s="1034"/>
      <c r="AK1738" s="1034"/>
      <c r="AL1738" s="1034"/>
      <c r="AM1738" s="1032"/>
      <c r="AN1738" s="1034"/>
      <c r="AO1738" s="1034"/>
      <c r="AP1738" s="1034"/>
      <c r="AQ1738" s="1034"/>
    </row>
    <row r="1739" spans="35:43">
      <c r="AI1739" s="1034"/>
      <c r="AJ1739" s="1034"/>
      <c r="AK1739" s="1034"/>
      <c r="AL1739" s="1034"/>
      <c r="AM1739" s="1032"/>
      <c r="AN1739" s="1034"/>
      <c r="AO1739" s="1034"/>
      <c r="AP1739" s="1034"/>
      <c r="AQ1739" s="1034"/>
    </row>
    <row r="1740" spans="35:43">
      <c r="AI1740" s="1034"/>
      <c r="AJ1740" s="1034"/>
      <c r="AK1740" s="1034"/>
      <c r="AL1740" s="1034"/>
      <c r="AM1740" s="1032"/>
      <c r="AN1740" s="1034"/>
      <c r="AO1740" s="1034"/>
      <c r="AP1740" s="1034"/>
      <c r="AQ1740" s="1034"/>
    </row>
    <row r="1741" spans="35:43">
      <c r="AI1741" s="1034"/>
      <c r="AJ1741" s="1034"/>
      <c r="AK1741" s="1034"/>
      <c r="AL1741" s="1034"/>
      <c r="AM1741" s="1032"/>
      <c r="AN1741" s="1034"/>
      <c r="AO1741" s="1034"/>
      <c r="AP1741" s="1034"/>
      <c r="AQ1741" s="1034"/>
    </row>
    <row r="1742" spans="35:43">
      <c r="AI1742" s="1034"/>
      <c r="AJ1742" s="1034"/>
      <c r="AK1742" s="1034"/>
      <c r="AL1742" s="1034"/>
      <c r="AM1742" s="1032"/>
      <c r="AN1742" s="1034"/>
      <c r="AO1742" s="1034"/>
      <c r="AP1742" s="1034"/>
      <c r="AQ1742" s="1034"/>
    </row>
    <row r="1743" spans="35:43">
      <c r="AI1743" s="1034"/>
      <c r="AJ1743" s="1034"/>
      <c r="AK1743" s="1034"/>
      <c r="AL1743" s="1034"/>
      <c r="AM1743" s="1032"/>
      <c r="AN1743" s="1034"/>
      <c r="AO1743" s="1034"/>
      <c r="AP1743" s="1034"/>
      <c r="AQ1743" s="1034"/>
    </row>
    <row r="1744" spans="35:43">
      <c r="AI1744" s="1034"/>
      <c r="AJ1744" s="1034"/>
      <c r="AK1744" s="1034"/>
      <c r="AL1744" s="1034"/>
      <c r="AM1744" s="1032"/>
      <c r="AN1744" s="1034"/>
      <c r="AO1744" s="1034"/>
      <c r="AP1744" s="1034"/>
      <c r="AQ1744" s="1034"/>
    </row>
    <row r="1745" spans="35:43">
      <c r="AI1745" s="1034"/>
      <c r="AJ1745" s="1034"/>
      <c r="AK1745" s="1034"/>
      <c r="AL1745" s="1034"/>
      <c r="AM1745" s="1032"/>
      <c r="AN1745" s="1034"/>
      <c r="AO1745" s="1034"/>
      <c r="AP1745" s="1034"/>
      <c r="AQ1745" s="1034"/>
    </row>
    <row r="1746" spans="35:43">
      <c r="AI1746" s="1034"/>
      <c r="AJ1746" s="1034"/>
      <c r="AK1746" s="1034"/>
      <c r="AL1746" s="1034"/>
      <c r="AM1746" s="1032"/>
      <c r="AN1746" s="1034"/>
      <c r="AO1746" s="1034"/>
      <c r="AP1746" s="1034"/>
      <c r="AQ1746" s="1034"/>
    </row>
    <row r="1747" spans="35:43">
      <c r="AI1747" s="1034"/>
      <c r="AJ1747" s="1034"/>
      <c r="AK1747" s="1034"/>
      <c r="AL1747" s="1034"/>
      <c r="AM1747" s="1032"/>
      <c r="AN1747" s="1034"/>
      <c r="AO1747" s="1034"/>
      <c r="AP1747" s="1034"/>
      <c r="AQ1747" s="1034"/>
    </row>
    <row r="1748" spans="35:43">
      <c r="AI1748" s="1034"/>
      <c r="AJ1748" s="1034"/>
      <c r="AK1748" s="1034"/>
      <c r="AL1748" s="1034"/>
      <c r="AM1748" s="1032"/>
      <c r="AN1748" s="1034"/>
      <c r="AO1748" s="1034"/>
      <c r="AP1748" s="1034"/>
      <c r="AQ1748" s="1034"/>
    </row>
    <row r="1749" spans="35:43">
      <c r="AI1749" s="1034"/>
      <c r="AJ1749" s="1034"/>
      <c r="AK1749" s="1034"/>
      <c r="AL1749" s="1034"/>
      <c r="AM1749" s="1032"/>
      <c r="AN1749" s="1034"/>
      <c r="AO1749" s="1034"/>
      <c r="AP1749" s="1034"/>
      <c r="AQ1749" s="1034"/>
    </row>
    <row r="1750" spans="35:43">
      <c r="AI1750" s="1034"/>
      <c r="AJ1750" s="1034"/>
      <c r="AK1750" s="1034"/>
      <c r="AL1750" s="1034"/>
      <c r="AM1750" s="1032"/>
      <c r="AN1750" s="1034"/>
      <c r="AO1750" s="1034"/>
      <c r="AP1750" s="1034"/>
      <c r="AQ1750" s="1034"/>
    </row>
    <row r="1751" spans="35:43">
      <c r="AI1751" s="1034"/>
      <c r="AJ1751" s="1034"/>
      <c r="AK1751" s="1034"/>
      <c r="AL1751" s="1034"/>
      <c r="AM1751" s="1032"/>
      <c r="AN1751" s="1034"/>
      <c r="AO1751" s="1034"/>
      <c r="AP1751" s="1034"/>
      <c r="AQ1751" s="1034"/>
    </row>
    <row r="1752" spans="35:43">
      <c r="AI1752" s="1034"/>
      <c r="AJ1752" s="1034"/>
      <c r="AK1752" s="1034"/>
      <c r="AL1752" s="1034"/>
      <c r="AM1752" s="1032"/>
      <c r="AN1752" s="1034"/>
      <c r="AO1752" s="1034"/>
      <c r="AP1752" s="1034"/>
      <c r="AQ1752" s="1034"/>
    </row>
    <row r="1753" spans="35:43">
      <c r="AI1753" s="1034"/>
      <c r="AJ1753" s="1034"/>
      <c r="AK1753" s="1034"/>
      <c r="AL1753" s="1034"/>
      <c r="AM1753" s="1032"/>
      <c r="AN1753" s="1034"/>
      <c r="AO1753" s="1034"/>
      <c r="AP1753" s="1034"/>
      <c r="AQ1753" s="1034"/>
    </row>
    <row r="1754" spans="35:43">
      <c r="AI1754" s="1034"/>
      <c r="AJ1754" s="1034"/>
      <c r="AK1754" s="1034"/>
      <c r="AL1754" s="1034"/>
      <c r="AM1754" s="1032"/>
      <c r="AN1754" s="1034"/>
      <c r="AO1754" s="1034"/>
      <c r="AP1754" s="1034"/>
      <c r="AQ1754" s="1034"/>
    </row>
    <row r="1755" spans="35:43">
      <c r="AI1755" s="1034"/>
      <c r="AJ1755" s="1034"/>
      <c r="AK1755" s="1034"/>
      <c r="AL1755" s="1034"/>
      <c r="AM1755" s="1032"/>
      <c r="AN1755" s="1034"/>
      <c r="AO1755" s="1034"/>
      <c r="AP1755" s="1034"/>
      <c r="AQ1755" s="1034"/>
    </row>
    <row r="1756" spans="35:43">
      <c r="AI1756" s="1034"/>
      <c r="AJ1756" s="1034"/>
      <c r="AK1756" s="1034"/>
      <c r="AL1756" s="1034"/>
      <c r="AM1756" s="1032"/>
      <c r="AN1756" s="1034"/>
      <c r="AO1756" s="1034"/>
      <c r="AP1756" s="1034"/>
      <c r="AQ1756" s="1034"/>
    </row>
    <row r="1757" spans="35:43">
      <c r="AI1757" s="1034"/>
      <c r="AJ1757" s="1034"/>
      <c r="AK1757" s="1034"/>
      <c r="AL1757" s="1034"/>
      <c r="AM1757" s="1032"/>
      <c r="AN1757" s="1034"/>
      <c r="AO1757" s="1034"/>
      <c r="AP1757" s="1034"/>
      <c r="AQ1757" s="1034"/>
    </row>
    <row r="1758" spans="35:43">
      <c r="AI1758" s="1034"/>
      <c r="AJ1758" s="1034"/>
      <c r="AK1758" s="1034"/>
      <c r="AL1758" s="1034"/>
      <c r="AM1758" s="1032"/>
      <c r="AN1758" s="1034"/>
      <c r="AO1758" s="1034"/>
      <c r="AP1758" s="1034"/>
      <c r="AQ1758" s="1034"/>
    </row>
    <row r="1759" spans="35:43">
      <c r="AI1759" s="1034"/>
      <c r="AJ1759" s="1034"/>
      <c r="AK1759" s="1034"/>
      <c r="AL1759" s="1034"/>
      <c r="AM1759" s="1032"/>
      <c r="AN1759" s="1034"/>
      <c r="AO1759" s="1034"/>
      <c r="AP1759" s="1034"/>
      <c r="AQ1759" s="1034"/>
    </row>
    <row r="1760" spans="35:43">
      <c r="AI1760" s="1034"/>
      <c r="AJ1760" s="1034"/>
      <c r="AK1760" s="1034"/>
      <c r="AL1760" s="1034"/>
      <c r="AM1760" s="1032"/>
      <c r="AN1760" s="1034"/>
      <c r="AO1760" s="1034"/>
      <c r="AP1760" s="1034"/>
      <c r="AQ1760" s="1034"/>
    </row>
    <row r="1761" spans="35:43">
      <c r="AI1761" s="1034"/>
      <c r="AJ1761" s="1034"/>
      <c r="AK1761" s="1034"/>
      <c r="AL1761" s="1034"/>
      <c r="AM1761" s="1032"/>
      <c r="AN1761" s="1034"/>
      <c r="AO1761" s="1034"/>
      <c r="AP1761" s="1034"/>
      <c r="AQ1761" s="1034"/>
    </row>
    <row r="1762" spans="35:43">
      <c r="AI1762" s="1034"/>
      <c r="AJ1762" s="1034"/>
      <c r="AK1762" s="1034"/>
      <c r="AL1762" s="1034"/>
      <c r="AM1762" s="1032"/>
      <c r="AN1762" s="1034"/>
      <c r="AO1762" s="1034"/>
      <c r="AP1762" s="1034"/>
      <c r="AQ1762" s="1034"/>
    </row>
    <row r="1763" spans="35:43">
      <c r="AI1763" s="1034"/>
      <c r="AJ1763" s="1034"/>
      <c r="AK1763" s="1034"/>
      <c r="AL1763" s="1034"/>
      <c r="AM1763" s="1032"/>
      <c r="AN1763" s="1034"/>
      <c r="AO1763" s="1034"/>
      <c r="AP1763" s="1034"/>
      <c r="AQ1763" s="1034"/>
    </row>
    <row r="1764" spans="35:43">
      <c r="AI1764" s="1034"/>
      <c r="AJ1764" s="1034"/>
      <c r="AK1764" s="1034"/>
      <c r="AL1764" s="1034"/>
      <c r="AM1764" s="1032"/>
      <c r="AN1764" s="1034"/>
      <c r="AO1764" s="1034"/>
      <c r="AP1764" s="1034"/>
      <c r="AQ1764" s="1034"/>
    </row>
    <row r="1765" spans="35:43">
      <c r="AI1765" s="1034"/>
      <c r="AJ1765" s="1034"/>
      <c r="AK1765" s="1034"/>
      <c r="AL1765" s="1034"/>
      <c r="AM1765" s="1032"/>
      <c r="AN1765" s="1034"/>
      <c r="AO1765" s="1034"/>
      <c r="AP1765" s="1034"/>
      <c r="AQ1765" s="1034"/>
    </row>
    <row r="1766" spans="35:43">
      <c r="AI1766" s="1034"/>
      <c r="AJ1766" s="1034"/>
      <c r="AK1766" s="1034"/>
      <c r="AL1766" s="1034"/>
      <c r="AM1766" s="1032"/>
      <c r="AN1766" s="1034"/>
      <c r="AO1766" s="1034"/>
      <c r="AP1766" s="1034"/>
      <c r="AQ1766" s="1034"/>
    </row>
    <row r="1767" spans="35:43">
      <c r="AI1767" s="1034"/>
      <c r="AJ1767" s="1034"/>
      <c r="AK1767" s="1034"/>
      <c r="AL1767" s="1034"/>
      <c r="AM1767" s="1032"/>
      <c r="AN1767" s="1034"/>
      <c r="AO1767" s="1034"/>
      <c r="AP1767" s="1034"/>
      <c r="AQ1767" s="1034"/>
    </row>
    <row r="1768" spans="35:43">
      <c r="AI1768" s="1034"/>
      <c r="AJ1768" s="1034"/>
      <c r="AK1768" s="1034"/>
      <c r="AL1768" s="1034"/>
      <c r="AM1768" s="1032"/>
      <c r="AN1768" s="1034"/>
      <c r="AO1768" s="1034"/>
      <c r="AP1768" s="1034"/>
      <c r="AQ1768" s="1034"/>
    </row>
    <row r="1769" spans="35:43">
      <c r="AI1769" s="1034"/>
      <c r="AJ1769" s="1034"/>
      <c r="AK1769" s="1034"/>
      <c r="AL1769" s="1034"/>
      <c r="AM1769" s="1032"/>
      <c r="AN1769" s="1034"/>
      <c r="AO1769" s="1034"/>
      <c r="AP1769" s="1034"/>
      <c r="AQ1769" s="1034"/>
    </row>
    <row r="1770" spans="35:43">
      <c r="AI1770" s="1034"/>
      <c r="AJ1770" s="1034"/>
      <c r="AK1770" s="1034"/>
      <c r="AL1770" s="1034"/>
      <c r="AM1770" s="1032"/>
      <c r="AN1770" s="1034"/>
      <c r="AO1770" s="1034"/>
      <c r="AP1770" s="1034"/>
      <c r="AQ1770" s="1034"/>
    </row>
    <row r="1771" spans="35:43">
      <c r="AI1771" s="1034"/>
      <c r="AJ1771" s="1034"/>
      <c r="AK1771" s="1034"/>
      <c r="AL1771" s="1034"/>
      <c r="AM1771" s="1032"/>
      <c r="AN1771" s="1034"/>
      <c r="AO1771" s="1034"/>
      <c r="AP1771" s="1034"/>
      <c r="AQ1771" s="1034"/>
    </row>
    <row r="1772" spans="35:43">
      <c r="AI1772" s="1034"/>
      <c r="AJ1772" s="1034"/>
      <c r="AK1772" s="1034"/>
      <c r="AL1772" s="1034"/>
      <c r="AM1772" s="1032"/>
      <c r="AN1772" s="1034"/>
      <c r="AO1772" s="1034"/>
      <c r="AP1772" s="1034"/>
      <c r="AQ1772" s="1034"/>
    </row>
    <row r="1773" spans="35:43">
      <c r="AI1773" s="1034"/>
      <c r="AJ1773" s="1034"/>
      <c r="AK1773" s="1034"/>
      <c r="AL1773" s="1034"/>
      <c r="AM1773" s="1032"/>
      <c r="AN1773" s="1034"/>
      <c r="AO1773" s="1034"/>
      <c r="AP1773" s="1034"/>
      <c r="AQ1773" s="1034"/>
    </row>
    <row r="1774" spans="35:43">
      <c r="AI1774" s="1034"/>
      <c r="AJ1774" s="1034"/>
      <c r="AK1774" s="1034"/>
      <c r="AL1774" s="1034"/>
      <c r="AM1774" s="1032"/>
      <c r="AN1774" s="1034"/>
      <c r="AO1774" s="1034"/>
      <c r="AP1774" s="1034"/>
      <c r="AQ1774" s="1034"/>
    </row>
    <row r="1775" spans="35:43">
      <c r="AI1775" s="1034"/>
      <c r="AJ1775" s="1034"/>
      <c r="AK1775" s="1034"/>
      <c r="AL1775" s="1034"/>
      <c r="AM1775" s="1032"/>
      <c r="AN1775" s="1034"/>
      <c r="AO1775" s="1034"/>
      <c r="AP1775" s="1034"/>
      <c r="AQ1775" s="1034"/>
    </row>
    <row r="1776" spans="35:43">
      <c r="AI1776" s="1034"/>
      <c r="AJ1776" s="1034"/>
      <c r="AK1776" s="1034"/>
      <c r="AL1776" s="1034"/>
      <c r="AM1776" s="1032"/>
      <c r="AN1776" s="1034"/>
      <c r="AO1776" s="1034"/>
      <c r="AP1776" s="1034"/>
      <c r="AQ1776" s="1034"/>
    </row>
    <row r="1777" spans="35:43">
      <c r="AI1777" s="1034"/>
      <c r="AJ1777" s="1034"/>
      <c r="AK1777" s="1034"/>
      <c r="AL1777" s="1034"/>
      <c r="AM1777" s="1032"/>
      <c r="AN1777" s="1034"/>
      <c r="AO1777" s="1034"/>
      <c r="AP1777" s="1034"/>
      <c r="AQ1777" s="1034"/>
    </row>
    <row r="1778" spans="35:43">
      <c r="AI1778" s="1034"/>
      <c r="AJ1778" s="1034"/>
      <c r="AK1778" s="1034"/>
      <c r="AL1778" s="1034"/>
      <c r="AM1778" s="1032"/>
      <c r="AN1778" s="1034"/>
      <c r="AO1778" s="1034"/>
      <c r="AP1778" s="1034"/>
      <c r="AQ1778" s="1034"/>
    </row>
    <row r="1779" spans="35:43">
      <c r="AI1779" s="1034"/>
      <c r="AJ1779" s="1034"/>
      <c r="AK1779" s="1034"/>
      <c r="AL1779" s="1034"/>
      <c r="AM1779" s="1032"/>
      <c r="AN1779" s="1034"/>
      <c r="AO1779" s="1034"/>
      <c r="AP1779" s="1034"/>
      <c r="AQ1779" s="1034"/>
    </row>
    <row r="1780" spans="35:43">
      <c r="AI1780" s="1034"/>
      <c r="AJ1780" s="1034"/>
      <c r="AK1780" s="1034"/>
      <c r="AL1780" s="1034"/>
      <c r="AM1780" s="1032"/>
      <c r="AN1780" s="1034"/>
      <c r="AO1780" s="1034"/>
      <c r="AP1780" s="1034"/>
      <c r="AQ1780" s="1034"/>
    </row>
    <row r="1781" spans="35:43">
      <c r="AI1781" s="1034"/>
      <c r="AJ1781" s="1034"/>
      <c r="AK1781" s="1034"/>
      <c r="AL1781" s="1034"/>
      <c r="AM1781" s="1032"/>
      <c r="AN1781" s="1034"/>
      <c r="AO1781" s="1034"/>
      <c r="AP1781" s="1034"/>
      <c r="AQ1781" s="1034"/>
    </row>
    <row r="1782" spans="35:43">
      <c r="AI1782" s="1034"/>
      <c r="AJ1782" s="1034"/>
      <c r="AK1782" s="1034"/>
      <c r="AL1782" s="1034"/>
      <c r="AM1782" s="1032"/>
      <c r="AN1782" s="1034"/>
      <c r="AO1782" s="1034"/>
      <c r="AP1782" s="1034"/>
      <c r="AQ1782" s="1034"/>
    </row>
    <row r="1783" spans="35:43">
      <c r="AI1783" s="1034"/>
      <c r="AJ1783" s="1034"/>
      <c r="AK1783" s="1034"/>
      <c r="AL1783" s="1034"/>
      <c r="AM1783" s="1032"/>
      <c r="AN1783" s="1034"/>
      <c r="AO1783" s="1034"/>
      <c r="AP1783" s="1034"/>
      <c r="AQ1783" s="1034"/>
    </row>
    <row r="1784" spans="35:43">
      <c r="AI1784" s="1034"/>
      <c r="AJ1784" s="1034"/>
      <c r="AK1784" s="1034"/>
      <c r="AL1784" s="1034"/>
      <c r="AM1784" s="1032"/>
      <c r="AN1784" s="1034"/>
      <c r="AO1784" s="1034"/>
      <c r="AP1784" s="1034"/>
      <c r="AQ1784" s="1034"/>
    </row>
    <row r="1785" spans="35:43">
      <c r="AI1785" s="1034"/>
      <c r="AJ1785" s="1034"/>
      <c r="AK1785" s="1034"/>
      <c r="AL1785" s="1034"/>
      <c r="AM1785" s="1032"/>
      <c r="AN1785" s="1034"/>
      <c r="AO1785" s="1034"/>
      <c r="AP1785" s="1034"/>
      <c r="AQ1785" s="1034"/>
    </row>
    <row r="1786" spans="35:43">
      <c r="AI1786" s="1034"/>
      <c r="AJ1786" s="1034"/>
      <c r="AK1786" s="1034"/>
      <c r="AL1786" s="1034"/>
      <c r="AM1786" s="1032"/>
      <c r="AN1786" s="1034"/>
      <c r="AO1786" s="1034"/>
      <c r="AP1786" s="1034"/>
      <c r="AQ1786" s="1034"/>
    </row>
    <row r="1787" spans="35:43">
      <c r="AI1787" s="1034"/>
      <c r="AJ1787" s="1034"/>
      <c r="AK1787" s="1034"/>
      <c r="AL1787" s="1034"/>
      <c r="AM1787" s="1032"/>
      <c r="AN1787" s="1034"/>
      <c r="AO1787" s="1034"/>
      <c r="AP1787" s="1034"/>
      <c r="AQ1787" s="1034"/>
    </row>
    <row r="1788" spans="35:43">
      <c r="AI1788" s="1034"/>
      <c r="AJ1788" s="1034"/>
      <c r="AK1788" s="1034"/>
      <c r="AL1788" s="1034"/>
      <c r="AM1788" s="1032"/>
      <c r="AN1788" s="1034"/>
      <c r="AO1788" s="1034"/>
      <c r="AP1788" s="1034"/>
      <c r="AQ1788" s="1034"/>
    </row>
    <row r="1789" spans="35:43">
      <c r="AI1789" s="1034"/>
      <c r="AJ1789" s="1034"/>
      <c r="AK1789" s="1034"/>
      <c r="AL1789" s="1034"/>
      <c r="AM1789" s="1032"/>
      <c r="AN1789" s="1034"/>
      <c r="AO1789" s="1034"/>
      <c r="AP1789" s="1034"/>
      <c r="AQ1789" s="1034"/>
    </row>
    <row r="1790" spans="35:43">
      <c r="AI1790" s="1034"/>
      <c r="AJ1790" s="1034"/>
      <c r="AK1790" s="1034"/>
      <c r="AL1790" s="1034"/>
      <c r="AM1790" s="1032"/>
      <c r="AN1790" s="1034"/>
      <c r="AO1790" s="1034"/>
      <c r="AP1790" s="1034"/>
      <c r="AQ1790" s="1034"/>
    </row>
    <row r="1791" spans="35:43">
      <c r="AI1791" s="1034"/>
      <c r="AJ1791" s="1034"/>
      <c r="AK1791" s="1034"/>
      <c r="AL1791" s="1034"/>
      <c r="AM1791" s="1032"/>
      <c r="AN1791" s="1034"/>
      <c r="AO1791" s="1034"/>
      <c r="AP1791" s="1034"/>
      <c r="AQ1791" s="1034"/>
    </row>
    <row r="1792" spans="35:43">
      <c r="AI1792" s="1034"/>
      <c r="AJ1792" s="1034"/>
      <c r="AK1792" s="1034"/>
      <c r="AL1792" s="1034"/>
      <c r="AM1792" s="1032"/>
      <c r="AN1792" s="1034"/>
      <c r="AO1792" s="1034"/>
      <c r="AP1792" s="1034"/>
      <c r="AQ1792" s="1034"/>
    </row>
    <row r="1793" spans="35:43">
      <c r="AI1793" s="1034"/>
      <c r="AJ1793" s="1034"/>
      <c r="AK1793" s="1034"/>
      <c r="AL1793" s="1034"/>
      <c r="AM1793" s="1032"/>
      <c r="AN1793" s="1034"/>
      <c r="AO1793" s="1034"/>
      <c r="AP1793" s="1034"/>
      <c r="AQ1793" s="1034"/>
    </row>
    <row r="1794" spans="35:43">
      <c r="AI1794" s="1034"/>
      <c r="AJ1794" s="1034"/>
      <c r="AK1794" s="1034"/>
      <c r="AL1794" s="1034"/>
      <c r="AM1794" s="1032"/>
      <c r="AN1794" s="1034"/>
      <c r="AO1794" s="1034"/>
      <c r="AP1794" s="1034"/>
      <c r="AQ1794" s="1034"/>
    </row>
    <row r="1795" spans="35:43">
      <c r="AI1795" s="1034"/>
      <c r="AJ1795" s="1034"/>
      <c r="AK1795" s="1034"/>
      <c r="AL1795" s="1034"/>
      <c r="AM1795" s="1032"/>
      <c r="AN1795" s="1034"/>
      <c r="AO1795" s="1034"/>
      <c r="AP1795" s="1034"/>
      <c r="AQ1795" s="1034"/>
    </row>
    <row r="1796" spans="35:43">
      <c r="AI1796" s="1034"/>
      <c r="AJ1796" s="1034"/>
      <c r="AK1796" s="1034"/>
      <c r="AL1796" s="1034"/>
      <c r="AM1796" s="1032"/>
      <c r="AN1796" s="1034"/>
      <c r="AO1796" s="1034"/>
      <c r="AP1796" s="1034"/>
      <c r="AQ1796" s="1034"/>
    </row>
    <row r="1797" spans="35:43">
      <c r="AI1797" s="1034"/>
      <c r="AJ1797" s="1034"/>
      <c r="AK1797" s="1034"/>
      <c r="AL1797" s="1034"/>
      <c r="AM1797" s="1032"/>
      <c r="AN1797" s="1034"/>
      <c r="AO1797" s="1034"/>
      <c r="AP1797" s="1034"/>
      <c r="AQ1797" s="1034"/>
    </row>
    <row r="1798" spans="35:43">
      <c r="AI1798" s="1034"/>
      <c r="AJ1798" s="1034"/>
      <c r="AK1798" s="1034"/>
      <c r="AL1798" s="1034"/>
      <c r="AM1798" s="1032"/>
      <c r="AN1798" s="1034"/>
      <c r="AO1798" s="1034"/>
      <c r="AP1798" s="1034"/>
      <c r="AQ1798" s="1034"/>
    </row>
    <row r="1799" spans="35:43">
      <c r="AI1799" s="1034"/>
      <c r="AJ1799" s="1034"/>
      <c r="AK1799" s="1034"/>
      <c r="AL1799" s="1034"/>
      <c r="AM1799" s="1032"/>
      <c r="AN1799" s="1034"/>
      <c r="AO1799" s="1034"/>
      <c r="AP1799" s="1034"/>
      <c r="AQ1799" s="1034"/>
    </row>
    <row r="1800" spans="35:43">
      <c r="AI1800" s="1034"/>
      <c r="AJ1800" s="1034"/>
      <c r="AK1800" s="1034"/>
      <c r="AL1800" s="1034"/>
      <c r="AM1800" s="1032"/>
      <c r="AN1800" s="1034"/>
      <c r="AO1800" s="1034"/>
      <c r="AP1800" s="1034"/>
      <c r="AQ1800" s="1034"/>
    </row>
    <row r="1801" spans="35:43">
      <c r="AI1801" s="1034"/>
      <c r="AJ1801" s="1034"/>
      <c r="AK1801" s="1034"/>
      <c r="AL1801" s="1034"/>
      <c r="AM1801" s="1032"/>
      <c r="AN1801" s="1034"/>
      <c r="AO1801" s="1034"/>
      <c r="AP1801" s="1034"/>
      <c r="AQ1801" s="1034"/>
    </row>
    <row r="1802" spans="35:43">
      <c r="AI1802" s="1034"/>
      <c r="AJ1802" s="1034"/>
      <c r="AK1802" s="1034"/>
      <c r="AL1802" s="1034"/>
      <c r="AM1802" s="1032"/>
      <c r="AN1802" s="1034"/>
      <c r="AO1802" s="1034"/>
      <c r="AP1802" s="1034"/>
      <c r="AQ1802" s="1034"/>
    </row>
    <row r="1803" spans="35:43">
      <c r="AI1803" s="1034"/>
      <c r="AJ1803" s="1034"/>
      <c r="AK1803" s="1034"/>
      <c r="AL1803" s="1034"/>
      <c r="AM1803" s="1032"/>
      <c r="AN1803" s="1034"/>
      <c r="AO1803" s="1034"/>
      <c r="AP1803" s="1034"/>
      <c r="AQ1803" s="1034"/>
    </row>
    <row r="1804" spans="35:43">
      <c r="AI1804" s="1034"/>
      <c r="AJ1804" s="1034"/>
      <c r="AK1804" s="1034"/>
      <c r="AL1804" s="1034"/>
      <c r="AM1804" s="1032"/>
      <c r="AN1804" s="1034"/>
      <c r="AO1804" s="1034"/>
      <c r="AP1804" s="1034"/>
      <c r="AQ1804" s="1034"/>
    </row>
    <row r="1805" spans="35:43">
      <c r="AI1805" s="1034"/>
      <c r="AJ1805" s="1034"/>
      <c r="AK1805" s="1034"/>
      <c r="AL1805" s="1034"/>
      <c r="AM1805" s="1032"/>
      <c r="AN1805" s="1034"/>
      <c r="AO1805" s="1034"/>
      <c r="AP1805" s="1034"/>
      <c r="AQ1805" s="1034"/>
    </row>
    <row r="1806" spans="35:43">
      <c r="AI1806" s="1034"/>
      <c r="AJ1806" s="1034"/>
      <c r="AK1806" s="1034"/>
      <c r="AL1806" s="1034"/>
      <c r="AM1806" s="1032"/>
      <c r="AN1806" s="1034"/>
      <c r="AO1806" s="1034"/>
      <c r="AP1806" s="1034"/>
      <c r="AQ1806" s="1034"/>
    </row>
    <row r="1807" spans="35:43">
      <c r="AI1807" s="1034"/>
      <c r="AJ1807" s="1034"/>
      <c r="AK1807" s="1034"/>
      <c r="AL1807" s="1034"/>
      <c r="AM1807" s="1032"/>
      <c r="AN1807" s="1034"/>
      <c r="AO1807" s="1034"/>
      <c r="AP1807" s="1034"/>
      <c r="AQ1807" s="1034"/>
    </row>
    <row r="1808" spans="35:43">
      <c r="AI1808" s="1034"/>
      <c r="AJ1808" s="1034"/>
      <c r="AK1808" s="1034"/>
      <c r="AL1808" s="1034"/>
      <c r="AM1808" s="1032"/>
      <c r="AN1808" s="1034"/>
      <c r="AO1808" s="1034"/>
      <c r="AP1808" s="1034"/>
      <c r="AQ1808" s="1034"/>
    </row>
    <row r="1809" spans="35:43">
      <c r="AI1809" s="1034"/>
      <c r="AJ1809" s="1034"/>
      <c r="AK1809" s="1034"/>
      <c r="AL1809" s="1034"/>
      <c r="AM1809" s="1032"/>
      <c r="AN1809" s="1034"/>
      <c r="AO1809" s="1034"/>
      <c r="AP1809" s="1034"/>
      <c r="AQ1809" s="1034"/>
    </row>
    <row r="1810" spans="35:43">
      <c r="AI1810" s="1034"/>
      <c r="AJ1810" s="1034"/>
      <c r="AK1810" s="1034"/>
      <c r="AL1810" s="1034"/>
      <c r="AM1810" s="1032"/>
      <c r="AN1810" s="1034"/>
      <c r="AO1810" s="1034"/>
      <c r="AP1810" s="1034"/>
      <c r="AQ1810" s="1034"/>
    </row>
    <row r="1811" spans="35:43">
      <c r="AI1811" s="1034"/>
      <c r="AJ1811" s="1034"/>
      <c r="AK1811" s="1034"/>
      <c r="AL1811" s="1034"/>
      <c r="AM1811" s="1032"/>
      <c r="AN1811" s="1034"/>
      <c r="AO1811" s="1034"/>
      <c r="AP1811" s="1034"/>
      <c r="AQ1811" s="1034"/>
    </row>
    <row r="1812" spans="35:43">
      <c r="AI1812" s="1034"/>
      <c r="AJ1812" s="1034"/>
      <c r="AK1812" s="1034"/>
      <c r="AL1812" s="1034"/>
      <c r="AM1812" s="1032"/>
      <c r="AN1812" s="1034"/>
      <c r="AO1812" s="1034"/>
      <c r="AP1812" s="1034"/>
      <c r="AQ1812" s="1034"/>
    </row>
    <row r="1813" spans="35:43">
      <c r="AI1813" s="1034"/>
      <c r="AJ1813" s="1034"/>
      <c r="AK1813" s="1034"/>
      <c r="AL1813" s="1034"/>
      <c r="AM1813" s="1032"/>
      <c r="AN1813" s="1034"/>
      <c r="AO1813" s="1034"/>
      <c r="AP1813" s="1034"/>
      <c r="AQ1813" s="1034"/>
    </row>
    <row r="1814" spans="35:43">
      <c r="AI1814" s="1034"/>
      <c r="AJ1814" s="1034"/>
      <c r="AK1814" s="1034"/>
      <c r="AL1814" s="1034"/>
      <c r="AM1814" s="1032"/>
      <c r="AN1814" s="1034"/>
      <c r="AO1814" s="1034"/>
      <c r="AP1814" s="1034"/>
      <c r="AQ1814" s="1034"/>
    </row>
    <row r="1815" spans="35:43">
      <c r="AI1815" s="1034"/>
      <c r="AJ1815" s="1034"/>
      <c r="AK1815" s="1034"/>
      <c r="AL1815" s="1034"/>
      <c r="AM1815" s="1032"/>
      <c r="AN1815" s="1034"/>
      <c r="AO1815" s="1034"/>
      <c r="AP1815" s="1034"/>
      <c r="AQ1815" s="1034"/>
    </row>
    <row r="1816" spans="35:43">
      <c r="AI1816" s="1034"/>
      <c r="AJ1816" s="1034"/>
      <c r="AK1816" s="1034"/>
      <c r="AL1816" s="1034"/>
      <c r="AM1816" s="1032"/>
      <c r="AN1816" s="1034"/>
      <c r="AO1816" s="1034"/>
      <c r="AP1816" s="1034"/>
      <c r="AQ1816" s="1034"/>
    </row>
    <row r="1817" spans="35:43">
      <c r="AI1817" s="1034"/>
      <c r="AJ1817" s="1034"/>
      <c r="AK1817" s="1034"/>
      <c r="AL1817" s="1034"/>
      <c r="AM1817" s="1032"/>
      <c r="AN1817" s="1034"/>
      <c r="AO1817" s="1034"/>
      <c r="AP1817" s="1034"/>
      <c r="AQ1817" s="1034"/>
    </row>
    <row r="1818" spans="35:43">
      <c r="AI1818" s="1034"/>
      <c r="AJ1818" s="1034"/>
      <c r="AK1818" s="1034"/>
      <c r="AL1818" s="1034"/>
      <c r="AM1818" s="1032"/>
      <c r="AN1818" s="1034"/>
      <c r="AO1818" s="1034"/>
      <c r="AP1818" s="1034"/>
      <c r="AQ1818" s="1034"/>
    </row>
    <row r="1819" spans="35:43">
      <c r="AI1819" s="1034"/>
      <c r="AJ1819" s="1034"/>
      <c r="AK1819" s="1034"/>
      <c r="AL1819" s="1034"/>
      <c r="AM1819" s="1032"/>
      <c r="AN1819" s="1034"/>
      <c r="AO1819" s="1034"/>
      <c r="AP1819" s="1034"/>
      <c r="AQ1819" s="1034"/>
    </row>
    <row r="1820" spans="35:43">
      <c r="AI1820" s="1034"/>
      <c r="AJ1820" s="1034"/>
      <c r="AK1820" s="1034"/>
      <c r="AL1820" s="1034"/>
      <c r="AM1820" s="1032"/>
      <c r="AN1820" s="1034"/>
      <c r="AO1820" s="1034"/>
      <c r="AP1820" s="1034"/>
      <c r="AQ1820" s="1034"/>
    </row>
    <row r="1821" spans="35:43">
      <c r="AI1821" s="1034"/>
      <c r="AJ1821" s="1034"/>
      <c r="AK1821" s="1034"/>
      <c r="AL1821" s="1034"/>
      <c r="AM1821" s="1032"/>
      <c r="AN1821" s="1034"/>
      <c r="AO1821" s="1034"/>
      <c r="AP1821" s="1034"/>
      <c r="AQ1821" s="1034"/>
    </row>
    <row r="1822" spans="35:43">
      <c r="AI1822" s="1034"/>
      <c r="AJ1822" s="1034"/>
      <c r="AK1822" s="1034"/>
      <c r="AL1822" s="1034"/>
      <c r="AM1822" s="1032"/>
      <c r="AN1822" s="1034"/>
      <c r="AO1822" s="1034"/>
      <c r="AP1822" s="1034"/>
      <c r="AQ1822" s="1034"/>
    </row>
    <row r="1823" spans="35:43">
      <c r="AI1823" s="1034"/>
      <c r="AJ1823" s="1034"/>
      <c r="AK1823" s="1034"/>
      <c r="AL1823" s="1034"/>
      <c r="AM1823" s="1032"/>
      <c r="AN1823" s="1034"/>
      <c r="AO1823" s="1034"/>
      <c r="AP1823" s="1034"/>
      <c r="AQ1823" s="1034"/>
    </row>
    <row r="1824" spans="35:43">
      <c r="AI1824" s="1034"/>
      <c r="AJ1824" s="1034"/>
      <c r="AK1824" s="1034"/>
      <c r="AL1824" s="1034"/>
      <c r="AM1824" s="1032"/>
      <c r="AN1824" s="1034"/>
      <c r="AO1824" s="1034"/>
      <c r="AP1824" s="1034"/>
      <c r="AQ1824" s="1034"/>
    </row>
    <row r="1825" spans="35:43">
      <c r="AI1825" s="1034"/>
      <c r="AJ1825" s="1034"/>
      <c r="AK1825" s="1034"/>
      <c r="AL1825" s="1034"/>
      <c r="AM1825" s="1032"/>
      <c r="AN1825" s="1034"/>
      <c r="AO1825" s="1034"/>
      <c r="AP1825" s="1034"/>
      <c r="AQ1825" s="1034"/>
    </row>
    <row r="1826" spans="35:43">
      <c r="AI1826" s="1034"/>
      <c r="AJ1826" s="1034"/>
      <c r="AK1826" s="1034"/>
      <c r="AL1826" s="1034"/>
      <c r="AM1826" s="1032"/>
      <c r="AN1826" s="1034"/>
      <c r="AO1826" s="1034"/>
      <c r="AP1826" s="1034"/>
      <c r="AQ1826" s="1034"/>
    </row>
    <row r="1827" spans="35:43">
      <c r="AI1827" s="1034"/>
      <c r="AJ1827" s="1034"/>
      <c r="AK1827" s="1034"/>
      <c r="AL1827" s="1034"/>
      <c r="AM1827" s="1032"/>
      <c r="AN1827" s="1034"/>
      <c r="AO1827" s="1034"/>
      <c r="AP1827" s="1034"/>
      <c r="AQ1827" s="1034"/>
    </row>
    <row r="1828" spans="35:43">
      <c r="AI1828" s="1034"/>
      <c r="AJ1828" s="1034"/>
      <c r="AK1828" s="1034"/>
      <c r="AL1828" s="1034"/>
      <c r="AM1828" s="1032"/>
      <c r="AN1828" s="1034"/>
      <c r="AO1828" s="1034"/>
      <c r="AP1828" s="1034"/>
      <c r="AQ1828" s="1034"/>
    </row>
    <row r="1829" spans="35:43">
      <c r="AI1829" s="1034"/>
      <c r="AJ1829" s="1034"/>
      <c r="AK1829" s="1034"/>
      <c r="AL1829" s="1034"/>
      <c r="AM1829" s="1032"/>
      <c r="AN1829" s="1034"/>
      <c r="AO1829" s="1034"/>
      <c r="AP1829" s="1034"/>
      <c r="AQ1829" s="1034"/>
    </row>
    <row r="1830" spans="35:43">
      <c r="AI1830" s="1034"/>
      <c r="AJ1830" s="1034"/>
      <c r="AK1830" s="1034"/>
      <c r="AL1830" s="1034"/>
      <c r="AM1830" s="1032"/>
      <c r="AN1830" s="1034"/>
      <c r="AO1830" s="1034"/>
      <c r="AP1830" s="1034"/>
      <c r="AQ1830" s="1034"/>
    </row>
    <row r="1831" spans="35:43">
      <c r="AI1831" s="1034"/>
      <c r="AJ1831" s="1034"/>
      <c r="AK1831" s="1034"/>
      <c r="AL1831" s="1034"/>
      <c r="AM1831" s="1032"/>
      <c r="AN1831" s="1034"/>
      <c r="AO1831" s="1034"/>
      <c r="AP1831" s="1034"/>
      <c r="AQ1831" s="1034"/>
    </row>
    <row r="1832" spans="35:43">
      <c r="AI1832" s="1034"/>
      <c r="AJ1832" s="1034"/>
      <c r="AK1832" s="1034"/>
      <c r="AL1832" s="1034"/>
      <c r="AM1832" s="1032"/>
      <c r="AN1832" s="1034"/>
      <c r="AO1832" s="1034"/>
      <c r="AP1832" s="1034"/>
      <c r="AQ1832" s="1034"/>
    </row>
    <row r="1833" spans="35:43">
      <c r="AI1833" s="1034"/>
      <c r="AJ1833" s="1034"/>
      <c r="AK1833" s="1034"/>
      <c r="AL1833" s="1034"/>
      <c r="AM1833" s="1032"/>
      <c r="AN1833" s="1034"/>
      <c r="AO1833" s="1034"/>
      <c r="AP1833" s="1034"/>
      <c r="AQ1833" s="1034"/>
    </row>
    <row r="1834" spans="35:43">
      <c r="AI1834" s="1034"/>
      <c r="AJ1834" s="1034"/>
      <c r="AK1834" s="1034"/>
      <c r="AL1834" s="1034"/>
      <c r="AM1834" s="1032"/>
      <c r="AN1834" s="1034"/>
      <c r="AO1834" s="1034"/>
      <c r="AP1834" s="1034"/>
      <c r="AQ1834" s="1034"/>
    </row>
    <row r="1835" spans="35:43">
      <c r="AI1835" s="1034"/>
      <c r="AJ1835" s="1034"/>
      <c r="AK1835" s="1034"/>
      <c r="AL1835" s="1034"/>
      <c r="AM1835" s="1032"/>
      <c r="AN1835" s="1034"/>
      <c r="AO1835" s="1034"/>
      <c r="AP1835" s="1034"/>
      <c r="AQ1835" s="1034"/>
    </row>
    <row r="1836" spans="35:43">
      <c r="AI1836" s="1034"/>
      <c r="AJ1836" s="1034"/>
      <c r="AK1836" s="1034"/>
      <c r="AL1836" s="1034"/>
      <c r="AM1836" s="1032"/>
      <c r="AN1836" s="1034"/>
      <c r="AO1836" s="1034"/>
      <c r="AP1836" s="1034"/>
      <c r="AQ1836" s="1034"/>
    </row>
    <row r="1837" spans="35:43">
      <c r="AI1837" s="1034"/>
      <c r="AJ1837" s="1034"/>
      <c r="AK1837" s="1034"/>
      <c r="AL1837" s="1034"/>
      <c r="AM1837" s="1032"/>
      <c r="AN1837" s="1034"/>
      <c r="AO1837" s="1034"/>
      <c r="AP1837" s="1034"/>
      <c r="AQ1837" s="1034"/>
    </row>
    <row r="1838" spans="35:43">
      <c r="AI1838" s="1034"/>
      <c r="AJ1838" s="1034"/>
      <c r="AK1838" s="1034"/>
      <c r="AL1838" s="1034"/>
      <c r="AM1838" s="1032"/>
      <c r="AN1838" s="1034"/>
      <c r="AO1838" s="1034"/>
      <c r="AP1838" s="1034"/>
      <c r="AQ1838" s="1034"/>
    </row>
    <row r="1839" spans="35:43">
      <c r="AI1839" s="1034"/>
      <c r="AJ1839" s="1034"/>
      <c r="AK1839" s="1034"/>
      <c r="AL1839" s="1034"/>
      <c r="AM1839" s="1032"/>
      <c r="AN1839" s="1034"/>
      <c r="AO1839" s="1034"/>
      <c r="AP1839" s="1034"/>
      <c r="AQ1839" s="1034"/>
    </row>
    <row r="1840" spans="35:43">
      <c r="AI1840" s="1034"/>
      <c r="AJ1840" s="1034"/>
      <c r="AK1840" s="1034"/>
      <c r="AL1840" s="1034"/>
      <c r="AM1840" s="1032"/>
      <c r="AN1840" s="1034"/>
      <c r="AO1840" s="1034"/>
      <c r="AP1840" s="1034"/>
      <c r="AQ1840" s="1034"/>
    </row>
    <row r="1841" spans="35:43">
      <c r="AI1841" s="1034"/>
      <c r="AJ1841" s="1034"/>
      <c r="AK1841" s="1034"/>
      <c r="AL1841" s="1034"/>
      <c r="AM1841" s="1032"/>
      <c r="AN1841" s="1034"/>
      <c r="AO1841" s="1034"/>
      <c r="AP1841" s="1034"/>
      <c r="AQ1841" s="1034"/>
    </row>
    <row r="1842" spans="35:43">
      <c r="AI1842" s="1034"/>
      <c r="AJ1842" s="1034"/>
      <c r="AK1842" s="1034"/>
      <c r="AL1842" s="1034"/>
      <c r="AM1842" s="1032"/>
      <c r="AN1842" s="1034"/>
      <c r="AO1842" s="1034"/>
      <c r="AP1842" s="1034"/>
      <c r="AQ1842" s="1034"/>
    </row>
    <row r="1843" spans="35:43">
      <c r="AI1843" s="1034"/>
      <c r="AJ1843" s="1034"/>
      <c r="AK1843" s="1034"/>
      <c r="AL1843" s="1034"/>
      <c r="AM1843" s="1032"/>
      <c r="AN1843" s="1034"/>
      <c r="AO1843" s="1034"/>
      <c r="AP1843" s="1034"/>
      <c r="AQ1843" s="1034"/>
    </row>
    <row r="1844" spans="35:43">
      <c r="AI1844" s="1034"/>
      <c r="AJ1844" s="1034"/>
      <c r="AK1844" s="1034"/>
      <c r="AL1844" s="1034"/>
      <c r="AM1844" s="1032"/>
      <c r="AN1844" s="1034"/>
      <c r="AO1844" s="1034"/>
      <c r="AP1844" s="1034"/>
      <c r="AQ1844" s="1034"/>
    </row>
    <row r="1845" spans="35:43">
      <c r="AI1845" s="1034"/>
      <c r="AJ1845" s="1034"/>
      <c r="AK1845" s="1034"/>
      <c r="AL1845" s="1034"/>
      <c r="AM1845" s="1032"/>
      <c r="AN1845" s="1034"/>
      <c r="AO1845" s="1034"/>
      <c r="AP1845" s="1034"/>
      <c r="AQ1845" s="1034"/>
    </row>
    <row r="1846" spans="35:43">
      <c r="AI1846" s="1034"/>
      <c r="AJ1846" s="1034"/>
      <c r="AK1846" s="1034"/>
      <c r="AL1846" s="1034"/>
      <c r="AM1846" s="1032"/>
      <c r="AN1846" s="1034"/>
      <c r="AO1846" s="1034"/>
      <c r="AP1846" s="1034"/>
      <c r="AQ1846" s="1034"/>
    </row>
    <row r="1847" spans="35:43">
      <c r="AI1847" s="1034"/>
      <c r="AJ1847" s="1034"/>
      <c r="AK1847" s="1034"/>
      <c r="AL1847" s="1034"/>
      <c r="AM1847" s="1032"/>
      <c r="AN1847" s="1034"/>
      <c r="AO1847" s="1034"/>
      <c r="AP1847" s="1034"/>
      <c r="AQ1847" s="1034"/>
    </row>
    <row r="1848" spans="35:43">
      <c r="AI1848" s="1034"/>
      <c r="AJ1848" s="1034"/>
      <c r="AK1848" s="1034"/>
      <c r="AL1848" s="1034"/>
      <c r="AM1848" s="1032"/>
      <c r="AN1848" s="1034"/>
      <c r="AO1848" s="1034"/>
      <c r="AP1848" s="1034"/>
      <c r="AQ1848" s="1034"/>
    </row>
    <row r="1849" spans="35:43">
      <c r="AI1849" s="1034"/>
      <c r="AJ1849" s="1034"/>
      <c r="AK1849" s="1034"/>
      <c r="AL1849" s="1034"/>
      <c r="AM1849" s="1032"/>
      <c r="AN1849" s="1034"/>
      <c r="AO1849" s="1034"/>
      <c r="AP1849" s="1034"/>
      <c r="AQ1849" s="1034"/>
    </row>
    <row r="1850" spans="35:43">
      <c r="AI1850" s="1034"/>
      <c r="AJ1850" s="1034"/>
      <c r="AK1850" s="1034"/>
      <c r="AL1850" s="1034"/>
      <c r="AM1850" s="1032"/>
      <c r="AN1850" s="1034"/>
      <c r="AO1850" s="1034"/>
      <c r="AP1850" s="1034"/>
      <c r="AQ1850" s="1034"/>
    </row>
    <row r="1851" spans="35:43">
      <c r="AI1851" s="1034"/>
      <c r="AJ1851" s="1034"/>
      <c r="AK1851" s="1034"/>
      <c r="AL1851" s="1034"/>
      <c r="AM1851" s="1032"/>
      <c r="AN1851" s="1034"/>
      <c r="AO1851" s="1034"/>
      <c r="AP1851" s="1034"/>
      <c r="AQ1851" s="1034"/>
    </row>
    <row r="1852" spans="35:43">
      <c r="AI1852" s="1034"/>
      <c r="AJ1852" s="1034"/>
      <c r="AK1852" s="1034"/>
      <c r="AL1852" s="1034"/>
      <c r="AM1852" s="1032"/>
      <c r="AN1852" s="1034"/>
      <c r="AO1852" s="1034"/>
      <c r="AP1852" s="1034"/>
      <c r="AQ1852" s="1034"/>
    </row>
    <row r="1853" spans="35:43">
      <c r="AI1853" s="1034"/>
      <c r="AJ1853" s="1034"/>
      <c r="AK1853" s="1034"/>
      <c r="AL1853" s="1034"/>
      <c r="AM1853" s="1032"/>
      <c r="AN1853" s="1034"/>
      <c r="AO1853" s="1034"/>
      <c r="AP1853" s="1034"/>
      <c r="AQ1853" s="1034"/>
    </row>
    <row r="1854" spans="35:43">
      <c r="AI1854" s="1034"/>
      <c r="AJ1854" s="1034"/>
      <c r="AK1854" s="1034"/>
      <c r="AL1854" s="1034"/>
      <c r="AM1854" s="1032"/>
      <c r="AN1854" s="1034"/>
      <c r="AO1854" s="1034"/>
      <c r="AP1854" s="1034"/>
      <c r="AQ1854" s="1034"/>
    </row>
    <row r="1855" spans="35:43">
      <c r="AI1855" s="1034"/>
      <c r="AJ1855" s="1034"/>
      <c r="AK1855" s="1034"/>
      <c r="AL1855" s="1034"/>
      <c r="AM1855" s="1032"/>
      <c r="AN1855" s="1034"/>
      <c r="AO1855" s="1034"/>
      <c r="AP1855" s="1034"/>
      <c r="AQ1855" s="1034"/>
    </row>
    <row r="1856" spans="35:43">
      <c r="AI1856" s="1034"/>
      <c r="AJ1856" s="1034"/>
      <c r="AK1856" s="1034"/>
      <c r="AL1856" s="1034"/>
      <c r="AM1856" s="1032"/>
      <c r="AN1856" s="1034"/>
      <c r="AO1856" s="1034"/>
      <c r="AP1856" s="1034"/>
      <c r="AQ1856" s="1034"/>
    </row>
    <row r="1857" spans="35:43">
      <c r="AI1857" s="1034"/>
      <c r="AJ1857" s="1034"/>
      <c r="AK1857" s="1034"/>
      <c r="AL1857" s="1034"/>
      <c r="AM1857" s="1032"/>
      <c r="AN1857" s="1034"/>
      <c r="AO1857" s="1034"/>
      <c r="AP1857" s="1034"/>
      <c r="AQ1857" s="1034"/>
    </row>
    <row r="1858" spans="35:43">
      <c r="AI1858" s="1034"/>
      <c r="AJ1858" s="1034"/>
      <c r="AK1858" s="1034"/>
      <c r="AL1858" s="1034"/>
      <c r="AM1858" s="1032"/>
      <c r="AN1858" s="1034"/>
      <c r="AO1858" s="1034"/>
      <c r="AP1858" s="1034"/>
      <c r="AQ1858" s="1034"/>
    </row>
    <row r="1859" spans="35:43">
      <c r="AI1859" s="1034"/>
      <c r="AJ1859" s="1034"/>
      <c r="AK1859" s="1034"/>
      <c r="AL1859" s="1034"/>
      <c r="AM1859" s="1032"/>
      <c r="AN1859" s="1034"/>
      <c r="AO1859" s="1034"/>
      <c r="AP1859" s="1034"/>
      <c r="AQ1859" s="1034"/>
    </row>
    <row r="1860" spans="35:43">
      <c r="AI1860" s="1034"/>
      <c r="AJ1860" s="1034"/>
      <c r="AK1860" s="1034"/>
      <c r="AL1860" s="1034"/>
      <c r="AM1860" s="1032"/>
      <c r="AN1860" s="1034"/>
      <c r="AO1860" s="1034"/>
      <c r="AP1860" s="1034"/>
      <c r="AQ1860" s="1034"/>
    </row>
    <row r="1861" spans="35:43">
      <c r="AI1861" s="1034"/>
      <c r="AJ1861" s="1034"/>
      <c r="AK1861" s="1034"/>
      <c r="AL1861" s="1034"/>
      <c r="AM1861" s="1032"/>
      <c r="AN1861" s="1034"/>
      <c r="AO1861" s="1034"/>
      <c r="AP1861" s="1034"/>
      <c r="AQ1861" s="1034"/>
    </row>
    <row r="1862" spans="35:43">
      <c r="AI1862" s="1034"/>
      <c r="AJ1862" s="1034"/>
      <c r="AK1862" s="1034"/>
      <c r="AL1862" s="1034"/>
      <c r="AM1862" s="1032"/>
      <c r="AN1862" s="1034"/>
      <c r="AO1862" s="1034"/>
      <c r="AP1862" s="1034"/>
      <c r="AQ1862" s="1034"/>
    </row>
    <row r="1863" spans="35:43">
      <c r="AI1863" s="1034"/>
      <c r="AJ1863" s="1034"/>
      <c r="AK1863" s="1034"/>
      <c r="AL1863" s="1034"/>
      <c r="AM1863" s="1032"/>
      <c r="AN1863" s="1034"/>
      <c r="AO1863" s="1034"/>
      <c r="AP1863" s="1034"/>
      <c r="AQ1863" s="1034"/>
    </row>
    <row r="1864" spans="35:43">
      <c r="AI1864" s="1034"/>
      <c r="AJ1864" s="1034"/>
      <c r="AK1864" s="1034"/>
      <c r="AL1864" s="1034"/>
      <c r="AM1864" s="1032"/>
      <c r="AN1864" s="1034"/>
      <c r="AO1864" s="1034"/>
      <c r="AP1864" s="1034"/>
      <c r="AQ1864" s="1034"/>
    </row>
    <row r="1865" spans="35:43">
      <c r="AI1865" s="1034"/>
      <c r="AJ1865" s="1034"/>
      <c r="AK1865" s="1034"/>
      <c r="AL1865" s="1034"/>
      <c r="AM1865" s="1032"/>
      <c r="AN1865" s="1034"/>
      <c r="AO1865" s="1034"/>
      <c r="AP1865" s="1034"/>
      <c r="AQ1865" s="1034"/>
    </row>
    <row r="1866" spans="35:43">
      <c r="AI1866" s="1034"/>
      <c r="AJ1866" s="1034"/>
      <c r="AK1866" s="1034"/>
      <c r="AL1866" s="1034"/>
      <c r="AM1866" s="1032"/>
      <c r="AN1866" s="1034"/>
      <c r="AO1866" s="1034"/>
      <c r="AP1866" s="1034"/>
      <c r="AQ1866" s="1034"/>
    </row>
    <row r="1867" spans="35:43">
      <c r="AI1867" s="1034"/>
      <c r="AJ1867" s="1034"/>
      <c r="AK1867" s="1034"/>
      <c r="AL1867" s="1034"/>
      <c r="AM1867" s="1032"/>
      <c r="AN1867" s="1034"/>
      <c r="AO1867" s="1034"/>
      <c r="AP1867" s="1034"/>
      <c r="AQ1867" s="1034"/>
    </row>
    <row r="1868" spans="35:43">
      <c r="AI1868" s="1034"/>
      <c r="AJ1868" s="1034"/>
      <c r="AK1868" s="1034"/>
      <c r="AL1868" s="1034"/>
      <c r="AM1868" s="1032"/>
      <c r="AN1868" s="1034"/>
      <c r="AO1868" s="1034"/>
      <c r="AP1868" s="1034"/>
      <c r="AQ1868" s="1034"/>
    </row>
    <row r="1869" spans="35:43">
      <c r="AI1869" s="1034"/>
      <c r="AJ1869" s="1034"/>
      <c r="AK1869" s="1034"/>
      <c r="AL1869" s="1034"/>
      <c r="AM1869" s="1032"/>
      <c r="AN1869" s="1034"/>
      <c r="AO1869" s="1034"/>
      <c r="AP1869" s="1034"/>
      <c r="AQ1869" s="1034"/>
    </row>
    <row r="1870" spans="35:43">
      <c r="AI1870" s="1034"/>
      <c r="AJ1870" s="1034"/>
      <c r="AK1870" s="1034"/>
      <c r="AL1870" s="1034"/>
      <c r="AM1870" s="1032"/>
      <c r="AN1870" s="1034"/>
      <c r="AO1870" s="1034"/>
      <c r="AP1870" s="1034"/>
      <c r="AQ1870" s="1034"/>
    </row>
    <row r="1871" spans="35:43">
      <c r="AI1871" s="1034"/>
      <c r="AJ1871" s="1034"/>
      <c r="AK1871" s="1034"/>
      <c r="AL1871" s="1034"/>
      <c r="AM1871" s="1032"/>
      <c r="AN1871" s="1034"/>
      <c r="AO1871" s="1034"/>
      <c r="AP1871" s="1034"/>
      <c r="AQ1871" s="1034"/>
    </row>
    <row r="1872" spans="35:43">
      <c r="AI1872" s="1034"/>
      <c r="AJ1872" s="1034"/>
      <c r="AK1872" s="1034"/>
      <c r="AL1872" s="1034"/>
      <c r="AM1872" s="1032"/>
      <c r="AN1872" s="1034"/>
      <c r="AO1872" s="1034"/>
      <c r="AP1872" s="1034"/>
      <c r="AQ1872" s="1034"/>
    </row>
    <row r="1873" spans="35:43">
      <c r="AI1873" s="1034"/>
      <c r="AJ1873" s="1034"/>
      <c r="AK1873" s="1034"/>
      <c r="AL1873" s="1034"/>
      <c r="AM1873" s="1032"/>
      <c r="AN1873" s="1034"/>
      <c r="AO1873" s="1034"/>
      <c r="AP1873" s="1034"/>
      <c r="AQ1873" s="1034"/>
    </row>
    <row r="1874" spans="35:43">
      <c r="AI1874" s="1034"/>
      <c r="AJ1874" s="1034"/>
      <c r="AK1874" s="1034"/>
      <c r="AL1874" s="1034"/>
      <c r="AM1874" s="1032"/>
      <c r="AN1874" s="1034"/>
      <c r="AO1874" s="1034"/>
      <c r="AP1874" s="1034"/>
      <c r="AQ1874" s="1034"/>
    </row>
    <row r="1875" spans="35:43">
      <c r="AI1875" s="1034"/>
      <c r="AJ1875" s="1034"/>
      <c r="AK1875" s="1034"/>
      <c r="AL1875" s="1034"/>
      <c r="AM1875" s="1032"/>
      <c r="AN1875" s="1034"/>
      <c r="AO1875" s="1034"/>
      <c r="AP1875" s="1034"/>
      <c r="AQ1875" s="1034"/>
    </row>
    <row r="1876" spans="35:43">
      <c r="AI1876" s="1034"/>
      <c r="AJ1876" s="1034"/>
      <c r="AK1876" s="1034"/>
      <c r="AL1876" s="1034"/>
      <c r="AM1876" s="1032"/>
      <c r="AN1876" s="1034"/>
      <c r="AO1876" s="1034"/>
      <c r="AP1876" s="1034"/>
      <c r="AQ1876" s="1034"/>
    </row>
    <row r="1877" spans="35:43">
      <c r="AI1877" s="1034"/>
      <c r="AJ1877" s="1034"/>
      <c r="AK1877" s="1034"/>
      <c r="AL1877" s="1034"/>
      <c r="AM1877" s="1032"/>
      <c r="AN1877" s="1034"/>
      <c r="AO1877" s="1034"/>
      <c r="AP1877" s="1034"/>
      <c r="AQ1877" s="1034"/>
    </row>
    <row r="1878" spans="35:43">
      <c r="AI1878" s="1034"/>
      <c r="AJ1878" s="1034"/>
      <c r="AK1878" s="1034"/>
      <c r="AL1878" s="1034"/>
      <c r="AM1878" s="1032"/>
      <c r="AN1878" s="1034"/>
      <c r="AO1878" s="1034"/>
      <c r="AP1878" s="1034"/>
      <c r="AQ1878" s="1034"/>
    </row>
    <row r="1879" spans="35:43">
      <c r="AI1879" s="1034"/>
      <c r="AJ1879" s="1034"/>
      <c r="AK1879" s="1034"/>
      <c r="AL1879" s="1034"/>
      <c r="AM1879" s="1032"/>
      <c r="AN1879" s="1034"/>
      <c r="AO1879" s="1034"/>
      <c r="AP1879" s="1034"/>
      <c r="AQ1879" s="1034"/>
    </row>
    <row r="1880" spans="35:43">
      <c r="AI1880" s="1034"/>
      <c r="AJ1880" s="1034"/>
      <c r="AK1880" s="1034"/>
      <c r="AL1880" s="1034"/>
      <c r="AM1880" s="1032"/>
      <c r="AN1880" s="1034"/>
      <c r="AO1880" s="1034"/>
      <c r="AP1880" s="1034"/>
      <c r="AQ1880" s="1034"/>
    </row>
    <row r="1881" spans="35:43">
      <c r="AI1881" s="1034"/>
      <c r="AJ1881" s="1034"/>
      <c r="AK1881" s="1034"/>
      <c r="AL1881" s="1034"/>
      <c r="AM1881" s="1032"/>
      <c r="AN1881" s="1034"/>
      <c r="AO1881" s="1034"/>
      <c r="AP1881" s="1034"/>
      <c r="AQ1881" s="1034"/>
    </row>
    <row r="1882" spans="35:43">
      <c r="AI1882" s="1034"/>
      <c r="AJ1882" s="1034"/>
      <c r="AK1882" s="1034"/>
      <c r="AL1882" s="1034"/>
      <c r="AM1882" s="1032"/>
      <c r="AN1882" s="1034"/>
      <c r="AO1882" s="1034"/>
      <c r="AP1882" s="1034"/>
      <c r="AQ1882" s="1034"/>
    </row>
    <row r="1883" spans="35:43">
      <c r="AI1883" s="1034"/>
      <c r="AJ1883" s="1034"/>
      <c r="AK1883" s="1034"/>
      <c r="AL1883" s="1034"/>
      <c r="AM1883" s="1032"/>
      <c r="AN1883" s="1034"/>
      <c r="AO1883" s="1034"/>
      <c r="AP1883" s="1034"/>
      <c r="AQ1883" s="1034"/>
    </row>
    <row r="1884" spans="35:43">
      <c r="AI1884" s="1034"/>
      <c r="AJ1884" s="1034"/>
      <c r="AK1884" s="1034"/>
      <c r="AL1884" s="1034"/>
      <c r="AM1884" s="1032"/>
      <c r="AN1884" s="1034"/>
      <c r="AO1884" s="1034"/>
      <c r="AP1884" s="1034"/>
      <c r="AQ1884" s="1034"/>
    </row>
    <row r="1885" spans="35:43">
      <c r="AI1885" s="1034"/>
      <c r="AJ1885" s="1034"/>
      <c r="AK1885" s="1034"/>
      <c r="AL1885" s="1034"/>
      <c r="AM1885" s="1032"/>
      <c r="AN1885" s="1034"/>
      <c r="AO1885" s="1034"/>
      <c r="AP1885" s="1034"/>
      <c r="AQ1885" s="1034"/>
    </row>
    <row r="1886" spans="35:43">
      <c r="AI1886" s="1034"/>
      <c r="AJ1886" s="1034"/>
      <c r="AK1886" s="1034"/>
      <c r="AL1886" s="1034"/>
      <c r="AM1886" s="1032"/>
      <c r="AN1886" s="1034"/>
      <c r="AO1886" s="1034"/>
      <c r="AP1886" s="1034"/>
      <c r="AQ1886" s="1034"/>
    </row>
    <row r="1887" spans="35:43">
      <c r="AI1887" s="1034"/>
      <c r="AJ1887" s="1034"/>
      <c r="AK1887" s="1034"/>
      <c r="AL1887" s="1034"/>
      <c r="AM1887" s="1032"/>
      <c r="AN1887" s="1034"/>
      <c r="AO1887" s="1034"/>
      <c r="AP1887" s="1034"/>
      <c r="AQ1887" s="1034"/>
    </row>
    <row r="1888" spans="35:43">
      <c r="AI1888" s="1034"/>
      <c r="AJ1888" s="1034"/>
      <c r="AK1888" s="1034"/>
      <c r="AL1888" s="1034"/>
      <c r="AM1888" s="1032"/>
      <c r="AN1888" s="1034"/>
      <c r="AO1888" s="1034"/>
      <c r="AP1888" s="1034"/>
      <c r="AQ1888" s="1034"/>
    </row>
    <row r="1889" spans="35:43">
      <c r="AI1889" s="1034"/>
      <c r="AJ1889" s="1034"/>
      <c r="AK1889" s="1034"/>
      <c r="AL1889" s="1034"/>
      <c r="AM1889" s="1032"/>
      <c r="AN1889" s="1034"/>
      <c r="AO1889" s="1034"/>
      <c r="AP1889" s="1034"/>
      <c r="AQ1889" s="1034"/>
    </row>
    <row r="1890" spans="35:43">
      <c r="AI1890" s="1034"/>
      <c r="AJ1890" s="1034"/>
      <c r="AK1890" s="1034"/>
      <c r="AL1890" s="1034"/>
      <c r="AM1890" s="1032"/>
      <c r="AN1890" s="1034"/>
      <c r="AO1890" s="1034"/>
      <c r="AP1890" s="1034"/>
      <c r="AQ1890" s="1034"/>
    </row>
    <row r="1891" spans="35:43">
      <c r="AI1891" s="1034"/>
      <c r="AJ1891" s="1034"/>
      <c r="AK1891" s="1034"/>
      <c r="AL1891" s="1034"/>
      <c r="AM1891" s="1032"/>
      <c r="AN1891" s="1034"/>
      <c r="AO1891" s="1034"/>
      <c r="AP1891" s="1034"/>
      <c r="AQ1891" s="1034"/>
    </row>
    <row r="1892" spans="35:43">
      <c r="AI1892" s="1034"/>
      <c r="AJ1892" s="1034"/>
      <c r="AK1892" s="1034"/>
      <c r="AL1892" s="1034"/>
      <c r="AM1892" s="1032"/>
      <c r="AN1892" s="1034"/>
      <c r="AO1892" s="1034"/>
      <c r="AP1892" s="1034"/>
      <c r="AQ1892" s="1034"/>
    </row>
    <row r="1893" spans="35:43">
      <c r="AI1893" s="1034"/>
      <c r="AJ1893" s="1034"/>
      <c r="AK1893" s="1034"/>
      <c r="AL1893" s="1034"/>
      <c r="AM1893" s="1032"/>
      <c r="AN1893" s="1034"/>
      <c r="AO1893" s="1034"/>
      <c r="AP1893" s="1034"/>
      <c r="AQ1893" s="1034"/>
    </row>
    <row r="1894" spans="35:43">
      <c r="AI1894" s="1034"/>
      <c r="AJ1894" s="1034"/>
      <c r="AK1894" s="1034"/>
      <c r="AL1894" s="1034"/>
      <c r="AM1894" s="1032"/>
      <c r="AN1894" s="1034"/>
      <c r="AO1894" s="1034"/>
      <c r="AP1894" s="1034"/>
      <c r="AQ1894" s="1034"/>
    </row>
    <row r="1895" spans="35:43">
      <c r="AI1895" s="1034"/>
      <c r="AJ1895" s="1034"/>
      <c r="AK1895" s="1034"/>
      <c r="AL1895" s="1034"/>
      <c r="AM1895" s="1032"/>
      <c r="AN1895" s="1034"/>
      <c r="AO1895" s="1034"/>
      <c r="AP1895" s="1034"/>
      <c r="AQ1895" s="1034"/>
    </row>
    <row r="1896" spans="35:43">
      <c r="AI1896" s="1034"/>
      <c r="AJ1896" s="1034"/>
      <c r="AK1896" s="1034"/>
      <c r="AL1896" s="1034"/>
      <c r="AM1896" s="1032"/>
      <c r="AN1896" s="1034"/>
      <c r="AO1896" s="1034"/>
      <c r="AP1896" s="1034"/>
      <c r="AQ1896" s="1034"/>
    </row>
    <row r="1897" spans="35:43">
      <c r="AI1897" s="1034"/>
      <c r="AJ1897" s="1034"/>
      <c r="AK1897" s="1034"/>
      <c r="AL1897" s="1034"/>
      <c r="AM1897" s="1032"/>
      <c r="AN1897" s="1034"/>
      <c r="AO1897" s="1034"/>
      <c r="AP1897" s="1034"/>
      <c r="AQ1897" s="1034"/>
    </row>
    <row r="1898" spans="35:43">
      <c r="AI1898" s="1034"/>
      <c r="AJ1898" s="1034"/>
      <c r="AK1898" s="1034"/>
      <c r="AL1898" s="1034"/>
      <c r="AM1898" s="1032"/>
      <c r="AN1898" s="1034"/>
      <c r="AO1898" s="1034"/>
      <c r="AP1898" s="1034"/>
      <c r="AQ1898" s="1034"/>
    </row>
    <row r="1899" spans="35:43">
      <c r="AI1899" s="1034"/>
      <c r="AJ1899" s="1034"/>
      <c r="AK1899" s="1034"/>
      <c r="AL1899" s="1034"/>
      <c r="AM1899" s="1032"/>
      <c r="AN1899" s="1034"/>
      <c r="AO1899" s="1034"/>
      <c r="AP1899" s="1034"/>
      <c r="AQ1899" s="1034"/>
    </row>
    <row r="1900" spans="35:43">
      <c r="AI1900" s="1034"/>
      <c r="AJ1900" s="1034"/>
      <c r="AK1900" s="1034"/>
      <c r="AL1900" s="1034"/>
      <c r="AM1900" s="1032"/>
      <c r="AN1900" s="1034"/>
      <c r="AO1900" s="1034"/>
      <c r="AP1900" s="1034"/>
      <c r="AQ1900" s="1034"/>
    </row>
    <row r="1901" spans="35:43">
      <c r="AI1901" s="1034"/>
      <c r="AJ1901" s="1034"/>
      <c r="AK1901" s="1034"/>
      <c r="AL1901" s="1034"/>
      <c r="AM1901" s="1032"/>
      <c r="AN1901" s="1034"/>
      <c r="AO1901" s="1034"/>
      <c r="AP1901" s="1034"/>
      <c r="AQ1901" s="1034"/>
    </row>
    <row r="1902" spans="35:43">
      <c r="AI1902" s="1034"/>
      <c r="AJ1902" s="1034"/>
      <c r="AK1902" s="1034"/>
      <c r="AL1902" s="1034"/>
      <c r="AM1902" s="1032"/>
      <c r="AN1902" s="1034"/>
      <c r="AO1902" s="1034"/>
      <c r="AP1902" s="1034"/>
      <c r="AQ1902" s="1034"/>
    </row>
    <row r="1903" spans="35:43">
      <c r="AI1903" s="1034"/>
      <c r="AJ1903" s="1034"/>
      <c r="AK1903" s="1034"/>
      <c r="AL1903" s="1034"/>
      <c r="AM1903" s="1032"/>
      <c r="AN1903" s="1034"/>
      <c r="AO1903" s="1034"/>
      <c r="AP1903" s="1034"/>
      <c r="AQ1903" s="1034"/>
    </row>
    <row r="1904" spans="35:43">
      <c r="AI1904" s="1034"/>
      <c r="AJ1904" s="1034"/>
      <c r="AK1904" s="1034"/>
      <c r="AL1904" s="1034"/>
      <c r="AM1904" s="1032"/>
      <c r="AN1904" s="1034"/>
      <c r="AO1904" s="1034"/>
      <c r="AP1904" s="1034"/>
      <c r="AQ1904" s="1034"/>
    </row>
    <row r="1905" spans="35:43">
      <c r="AI1905" s="1034"/>
      <c r="AJ1905" s="1034"/>
      <c r="AK1905" s="1034"/>
      <c r="AL1905" s="1034"/>
      <c r="AM1905" s="1032"/>
      <c r="AN1905" s="1034"/>
      <c r="AO1905" s="1034"/>
      <c r="AP1905" s="1034"/>
      <c r="AQ1905" s="1034"/>
    </row>
    <row r="1906" spans="35:43">
      <c r="AI1906" s="1034"/>
      <c r="AJ1906" s="1034"/>
      <c r="AK1906" s="1034"/>
      <c r="AL1906" s="1034"/>
      <c r="AM1906" s="1032"/>
      <c r="AN1906" s="1034"/>
      <c r="AO1906" s="1034"/>
      <c r="AP1906" s="1034"/>
      <c r="AQ1906" s="1034"/>
    </row>
    <row r="1907" spans="35:43">
      <c r="AI1907" s="1034"/>
      <c r="AJ1907" s="1034"/>
      <c r="AK1907" s="1034"/>
      <c r="AL1907" s="1034"/>
      <c r="AM1907" s="1032"/>
      <c r="AN1907" s="1034"/>
      <c r="AO1907" s="1034"/>
      <c r="AP1907" s="1034"/>
      <c r="AQ1907" s="1034"/>
    </row>
    <row r="1908" spans="35:43">
      <c r="AI1908" s="1034"/>
      <c r="AJ1908" s="1034"/>
      <c r="AK1908" s="1034"/>
      <c r="AL1908" s="1034"/>
      <c r="AM1908" s="1032"/>
      <c r="AN1908" s="1034"/>
      <c r="AO1908" s="1034"/>
      <c r="AP1908" s="1034"/>
      <c r="AQ1908" s="1034"/>
    </row>
    <row r="1909" spans="35:43">
      <c r="AI1909" s="1034"/>
      <c r="AJ1909" s="1034"/>
      <c r="AK1909" s="1034"/>
      <c r="AL1909" s="1034"/>
      <c r="AM1909" s="1032"/>
      <c r="AN1909" s="1034"/>
      <c r="AO1909" s="1034"/>
      <c r="AP1909" s="1034"/>
      <c r="AQ1909" s="1034"/>
    </row>
    <row r="1910" spans="35:43">
      <c r="AI1910" s="1034"/>
      <c r="AJ1910" s="1034"/>
      <c r="AK1910" s="1034"/>
      <c r="AL1910" s="1034"/>
      <c r="AM1910" s="1032"/>
      <c r="AN1910" s="1034"/>
      <c r="AO1910" s="1034"/>
      <c r="AP1910" s="1034"/>
      <c r="AQ1910" s="1034"/>
    </row>
    <row r="1911" spans="35:43">
      <c r="AI1911" s="1034"/>
      <c r="AJ1911" s="1034"/>
      <c r="AK1911" s="1034"/>
      <c r="AL1911" s="1034"/>
      <c r="AM1911" s="1032"/>
      <c r="AN1911" s="1034"/>
      <c r="AO1911" s="1034"/>
      <c r="AP1911" s="1034"/>
      <c r="AQ1911" s="1034"/>
    </row>
    <row r="1912" spans="35:43">
      <c r="AI1912" s="1034"/>
      <c r="AJ1912" s="1034"/>
      <c r="AK1912" s="1034"/>
      <c r="AL1912" s="1034"/>
      <c r="AM1912" s="1032"/>
      <c r="AN1912" s="1034"/>
      <c r="AO1912" s="1034"/>
      <c r="AP1912" s="1034"/>
      <c r="AQ1912" s="1034"/>
    </row>
    <row r="1913" spans="35:43">
      <c r="AI1913" s="1034"/>
      <c r="AJ1913" s="1034"/>
      <c r="AK1913" s="1034"/>
      <c r="AL1913" s="1034"/>
      <c r="AM1913" s="1032"/>
      <c r="AN1913" s="1034"/>
      <c r="AO1913" s="1034"/>
      <c r="AP1913" s="1034"/>
      <c r="AQ1913" s="1034"/>
    </row>
    <row r="1914" spans="35:43">
      <c r="AI1914" s="1034"/>
      <c r="AJ1914" s="1034"/>
      <c r="AK1914" s="1034"/>
      <c r="AL1914" s="1034"/>
      <c r="AM1914" s="1032"/>
      <c r="AN1914" s="1034"/>
      <c r="AO1914" s="1034"/>
      <c r="AP1914" s="1034"/>
      <c r="AQ1914" s="1034"/>
    </row>
    <row r="1915" spans="35:43">
      <c r="AI1915" s="1034"/>
      <c r="AJ1915" s="1034"/>
      <c r="AK1915" s="1034"/>
      <c r="AL1915" s="1034"/>
      <c r="AM1915" s="1032"/>
      <c r="AN1915" s="1034"/>
      <c r="AO1915" s="1034"/>
      <c r="AP1915" s="1034"/>
      <c r="AQ1915" s="1034"/>
    </row>
    <row r="1916" spans="35:43">
      <c r="AI1916" s="1034"/>
      <c r="AJ1916" s="1034"/>
      <c r="AK1916" s="1034"/>
      <c r="AL1916" s="1034"/>
      <c r="AM1916" s="1032"/>
      <c r="AN1916" s="1034"/>
      <c r="AO1916" s="1034"/>
      <c r="AP1916" s="1034"/>
      <c r="AQ1916" s="1034"/>
    </row>
    <row r="1917" spans="35:43">
      <c r="AI1917" s="1034"/>
      <c r="AJ1917" s="1034"/>
      <c r="AK1917" s="1034"/>
      <c r="AL1917" s="1034"/>
      <c r="AM1917" s="1032"/>
      <c r="AN1917" s="1034"/>
      <c r="AO1917" s="1034"/>
      <c r="AP1917" s="1034"/>
      <c r="AQ1917" s="1034"/>
    </row>
    <row r="1918" spans="35:43">
      <c r="AI1918" s="1034"/>
      <c r="AJ1918" s="1034"/>
      <c r="AK1918" s="1034"/>
      <c r="AL1918" s="1034"/>
      <c r="AM1918" s="1032"/>
      <c r="AN1918" s="1034"/>
      <c r="AO1918" s="1034"/>
      <c r="AP1918" s="1034"/>
      <c r="AQ1918" s="1034"/>
    </row>
    <row r="1919" spans="35:43">
      <c r="AI1919" s="1034"/>
      <c r="AJ1919" s="1034"/>
      <c r="AK1919" s="1034"/>
      <c r="AL1919" s="1034"/>
      <c r="AM1919" s="1032"/>
      <c r="AN1919" s="1034"/>
      <c r="AO1919" s="1034"/>
      <c r="AP1919" s="1034"/>
      <c r="AQ1919" s="1034"/>
    </row>
    <row r="1920" spans="35:43">
      <c r="AI1920" s="1034"/>
      <c r="AJ1920" s="1034"/>
      <c r="AK1920" s="1034"/>
      <c r="AL1920" s="1034"/>
      <c r="AM1920" s="1032"/>
      <c r="AN1920" s="1034"/>
      <c r="AO1920" s="1034"/>
      <c r="AP1920" s="1034"/>
      <c r="AQ1920" s="1034"/>
    </row>
    <row r="1921" spans="35:43">
      <c r="AI1921" s="1034"/>
      <c r="AJ1921" s="1034"/>
      <c r="AK1921" s="1034"/>
      <c r="AL1921" s="1034"/>
      <c r="AM1921" s="1032"/>
      <c r="AN1921" s="1034"/>
      <c r="AO1921" s="1034"/>
      <c r="AP1921" s="1034"/>
      <c r="AQ1921" s="1034"/>
    </row>
    <row r="1922" spans="35:43">
      <c r="AI1922" s="1034"/>
      <c r="AJ1922" s="1034"/>
      <c r="AK1922" s="1034"/>
      <c r="AL1922" s="1034"/>
      <c r="AM1922" s="1032"/>
      <c r="AN1922" s="1034"/>
      <c r="AO1922" s="1034"/>
      <c r="AP1922" s="1034"/>
      <c r="AQ1922" s="1034"/>
    </row>
    <row r="1923" spans="35:43">
      <c r="AI1923" s="1034"/>
      <c r="AJ1923" s="1034"/>
      <c r="AK1923" s="1034"/>
      <c r="AL1923" s="1034"/>
      <c r="AM1923" s="1032"/>
      <c r="AN1923" s="1034"/>
      <c r="AO1923" s="1034"/>
      <c r="AP1923" s="1034"/>
      <c r="AQ1923" s="1034"/>
    </row>
    <row r="1924" spans="35:43">
      <c r="AI1924" s="1034"/>
      <c r="AJ1924" s="1034"/>
      <c r="AK1924" s="1034"/>
      <c r="AL1924" s="1034"/>
      <c r="AM1924" s="1032"/>
      <c r="AN1924" s="1034"/>
      <c r="AO1924" s="1034"/>
      <c r="AP1924" s="1034"/>
      <c r="AQ1924" s="1034"/>
    </row>
    <row r="1925" spans="35:43">
      <c r="AI1925" s="1034"/>
      <c r="AJ1925" s="1034"/>
      <c r="AK1925" s="1034"/>
      <c r="AL1925" s="1034"/>
      <c r="AM1925" s="1032"/>
      <c r="AN1925" s="1034"/>
      <c r="AO1925" s="1034"/>
      <c r="AP1925" s="1034"/>
      <c r="AQ1925" s="1034"/>
    </row>
    <row r="1926" spans="35:43">
      <c r="AI1926" s="1034"/>
      <c r="AJ1926" s="1034"/>
      <c r="AK1926" s="1034"/>
      <c r="AL1926" s="1034"/>
      <c r="AM1926" s="1032"/>
      <c r="AN1926" s="1034"/>
      <c r="AO1926" s="1034"/>
      <c r="AP1926" s="1034"/>
      <c r="AQ1926" s="1034"/>
    </row>
    <row r="1927" spans="35:43">
      <c r="AI1927" s="1034"/>
      <c r="AJ1927" s="1034"/>
      <c r="AK1927" s="1034"/>
      <c r="AL1927" s="1034"/>
      <c r="AM1927" s="1032"/>
      <c r="AN1927" s="1034"/>
      <c r="AO1927" s="1034"/>
      <c r="AP1927" s="1034"/>
      <c r="AQ1927" s="1034"/>
    </row>
    <row r="1928" spans="35:43">
      <c r="AI1928" s="1034"/>
      <c r="AJ1928" s="1034"/>
      <c r="AK1928" s="1034"/>
      <c r="AL1928" s="1034"/>
      <c r="AM1928" s="1032"/>
      <c r="AN1928" s="1034"/>
      <c r="AO1928" s="1034"/>
      <c r="AP1928" s="1034"/>
      <c r="AQ1928" s="1034"/>
    </row>
    <row r="1929" spans="35:43">
      <c r="AI1929" s="1034"/>
      <c r="AJ1929" s="1034"/>
      <c r="AK1929" s="1034"/>
      <c r="AL1929" s="1034"/>
      <c r="AM1929" s="1032"/>
      <c r="AN1929" s="1034"/>
      <c r="AO1929" s="1034"/>
      <c r="AP1929" s="1034"/>
      <c r="AQ1929" s="1034"/>
    </row>
    <row r="1930" spans="35:43">
      <c r="AI1930" s="1034"/>
      <c r="AJ1930" s="1034"/>
      <c r="AK1930" s="1034"/>
      <c r="AL1930" s="1034"/>
      <c r="AM1930" s="1032"/>
      <c r="AN1930" s="1034"/>
      <c r="AO1930" s="1034"/>
      <c r="AP1930" s="1034"/>
      <c r="AQ1930" s="1034"/>
    </row>
    <row r="1931" spans="35:43">
      <c r="AI1931" s="1034"/>
      <c r="AJ1931" s="1034"/>
      <c r="AK1931" s="1034"/>
      <c r="AL1931" s="1034"/>
      <c r="AM1931" s="1032"/>
      <c r="AN1931" s="1034"/>
      <c r="AO1931" s="1034"/>
      <c r="AP1931" s="1034"/>
      <c r="AQ1931" s="1034"/>
    </row>
    <row r="1932" spans="35:43">
      <c r="AI1932" s="1034"/>
      <c r="AJ1932" s="1034"/>
      <c r="AK1932" s="1034"/>
      <c r="AL1932" s="1034"/>
      <c r="AM1932" s="1032"/>
      <c r="AN1932" s="1034"/>
      <c r="AO1932" s="1034"/>
      <c r="AP1932" s="1034"/>
      <c r="AQ1932" s="1034"/>
    </row>
    <row r="1933" spans="35:43">
      <c r="AI1933" s="1034"/>
      <c r="AJ1933" s="1034"/>
      <c r="AK1933" s="1034"/>
      <c r="AL1933" s="1034"/>
      <c r="AM1933" s="1032"/>
      <c r="AN1933" s="1034"/>
      <c r="AO1933" s="1034"/>
      <c r="AP1933" s="1034"/>
      <c r="AQ1933" s="1034"/>
    </row>
    <row r="1934" spans="35:43">
      <c r="AI1934" s="1034"/>
      <c r="AJ1934" s="1034"/>
      <c r="AK1934" s="1034"/>
      <c r="AL1934" s="1034"/>
      <c r="AM1934" s="1032"/>
      <c r="AN1934" s="1034"/>
      <c r="AO1934" s="1034"/>
      <c r="AP1934" s="1034"/>
      <c r="AQ1934" s="1034"/>
    </row>
    <row r="1935" spans="35:43">
      <c r="AI1935" s="1034"/>
      <c r="AJ1935" s="1034"/>
      <c r="AK1935" s="1034"/>
      <c r="AL1935" s="1034"/>
      <c r="AM1935" s="1032"/>
      <c r="AN1935" s="1034"/>
      <c r="AO1935" s="1034"/>
      <c r="AP1935" s="1034"/>
      <c r="AQ1935" s="1034"/>
    </row>
    <row r="1936" spans="35:43">
      <c r="AI1936" s="1034"/>
      <c r="AJ1936" s="1034"/>
      <c r="AK1936" s="1034"/>
      <c r="AL1936" s="1034"/>
      <c r="AM1936" s="1032"/>
      <c r="AN1936" s="1034"/>
      <c r="AO1936" s="1034"/>
      <c r="AP1936" s="1034"/>
      <c r="AQ1936" s="1034"/>
    </row>
    <row r="1937" spans="35:43">
      <c r="AI1937" s="1034"/>
      <c r="AJ1937" s="1034"/>
      <c r="AK1937" s="1034"/>
      <c r="AL1937" s="1034"/>
      <c r="AM1937" s="1032"/>
      <c r="AN1937" s="1034"/>
      <c r="AO1937" s="1034"/>
      <c r="AP1937" s="1034"/>
      <c r="AQ1937" s="1034"/>
    </row>
    <row r="1938" spans="35:43">
      <c r="AI1938" s="1034"/>
      <c r="AJ1938" s="1034"/>
      <c r="AK1938" s="1034"/>
      <c r="AL1938" s="1034"/>
      <c r="AM1938" s="1032"/>
      <c r="AN1938" s="1034"/>
      <c r="AO1938" s="1034"/>
      <c r="AP1938" s="1034"/>
      <c r="AQ1938" s="1034"/>
    </row>
    <row r="1939" spans="35:43">
      <c r="AI1939" s="1034"/>
      <c r="AJ1939" s="1034"/>
      <c r="AK1939" s="1034"/>
      <c r="AL1939" s="1034"/>
      <c r="AM1939" s="1032"/>
      <c r="AN1939" s="1034"/>
      <c r="AO1939" s="1034"/>
      <c r="AP1939" s="1034"/>
      <c r="AQ1939" s="1034"/>
    </row>
    <row r="1940" spans="35:43">
      <c r="AI1940" s="1034"/>
      <c r="AJ1940" s="1034"/>
      <c r="AK1940" s="1034"/>
      <c r="AL1940" s="1034"/>
      <c r="AM1940" s="1032"/>
      <c r="AN1940" s="1034"/>
      <c r="AO1940" s="1034"/>
      <c r="AP1940" s="1034"/>
      <c r="AQ1940" s="1034"/>
    </row>
    <row r="1941" spans="35:43">
      <c r="AI1941" s="1034"/>
      <c r="AJ1941" s="1034"/>
      <c r="AK1941" s="1034"/>
      <c r="AL1941" s="1034"/>
      <c r="AM1941" s="1032"/>
      <c r="AN1941" s="1034"/>
      <c r="AO1941" s="1034"/>
      <c r="AP1941" s="1034"/>
      <c r="AQ1941" s="1034"/>
    </row>
    <row r="1942" spans="35:43">
      <c r="AI1942" s="1034"/>
      <c r="AJ1942" s="1034"/>
      <c r="AK1942" s="1034"/>
      <c r="AL1942" s="1034"/>
      <c r="AM1942" s="1032"/>
      <c r="AN1942" s="1034"/>
      <c r="AO1942" s="1034"/>
      <c r="AP1942" s="1034"/>
      <c r="AQ1942" s="1034"/>
    </row>
    <row r="1943" spans="35:43">
      <c r="AI1943" s="1034"/>
      <c r="AJ1943" s="1034"/>
      <c r="AK1943" s="1034"/>
      <c r="AL1943" s="1034"/>
      <c r="AM1943" s="1032"/>
      <c r="AN1943" s="1034"/>
      <c r="AO1943" s="1034"/>
      <c r="AP1943" s="1034"/>
      <c r="AQ1943" s="1034"/>
    </row>
    <row r="1944" spans="35:43">
      <c r="AI1944" s="1034"/>
      <c r="AJ1944" s="1034"/>
      <c r="AK1944" s="1034"/>
      <c r="AL1944" s="1034"/>
      <c r="AM1944" s="1032"/>
      <c r="AN1944" s="1034"/>
      <c r="AO1944" s="1034"/>
      <c r="AP1944" s="1034"/>
      <c r="AQ1944" s="1034"/>
    </row>
    <row r="1945" spans="35:43">
      <c r="AI1945" s="1034"/>
      <c r="AJ1945" s="1034"/>
      <c r="AK1945" s="1034"/>
      <c r="AL1945" s="1034"/>
      <c r="AM1945" s="1032"/>
      <c r="AN1945" s="1034"/>
      <c r="AO1945" s="1034"/>
      <c r="AP1945" s="1034"/>
      <c r="AQ1945" s="1034"/>
    </row>
    <row r="1946" spans="35:43">
      <c r="AI1946" s="1034"/>
      <c r="AJ1946" s="1034"/>
      <c r="AK1946" s="1034"/>
      <c r="AL1946" s="1034"/>
      <c r="AM1946" s="1032"/>
      <c r="AN1946" s="1034"/>
      <c r="AO1946" s="1034"/>
      <c r="AP1946" s="1034"/>
      <c r="AQ1946" s="1034"/>
    </row>
    <row r="1947" spans="35:43">
      <c r="AI1947" s="1034"/>
      <c r="AJ1947" s="1034"/>
      <c r="AK1947" s="1034"/>
      <c r="AL1947" s="1034"/>
      <c r="AM1947" s="1032"/>
      <c r="AN1947" s="1034"/>
      <c r="AO1947" s="1034"/>
      <c r="AP1947" s="1034"/>
      <c r="AQ1947" s="1034"/>
    </row>
    <row r="1948" spans="35:43">
      <c r="AI1948" s="1034"/>
      <c r="AJ1948" s="1034"/>
      <c r="AK1948" s="1034"/>
      <c r="AL1948" s="1034"/>
      <c r="AM1948" s="1032"/>
      <c r="AN1948" s="1034"/>
      <c r="AO1948" s="1034"/>
      <c r="AP1948" s="1034"/>
      <c r="AQ1948" s="1034"/>
    </row>
    <row r="1949" spans="35:43">
      <c r="AI1949" s="1034"/>
      <c r="AJ1949" s="1034"/>
      <c r="AK1949" s="1034"/>
      <c r="AL1949" s="1034"/>
      <c r="AM1949" s="1032"/>
      <c r="AN1949" s="1034"/>
      <c r="AO1949" s="1034"/>
      <c r="AP1949" s="1034"/>
      <c r="AQ1949" s="1034"/>
    </row>
    <row r="1950" spans="35:43">
      <c r="AI1950" s="1034"/>
      <c r="AJ1950" s="1034"/>
      <c r="AK1950" s="1034"/>
      <c r="AL1950" s="1034"/>
      <c r="AM1950" s="1032"/>
      <c r="AN1950" s="1034"/>
      <c r="AO1950" s="1034"/>
      <c r="AP1950" s="1034"/>
      <c r="AQ1950" s="1034"/>
    </row>
    <row r="1951" spans="35:43">
      <c r="AI1951" s="1034"/>
      <c r="AJ1951" s="1034"/>
      <c r="AK1951" s="1034"/>
      <c r="AL1951" s="1034"/>
      <c r="AM1951" s="1032"/>
      <c r="AN1951" s="1034"/>
      <c r="AO1951" s="1034"/>
      <c r="AP1951" s="1034"/>
      <c r="AQ1951" s="1034"/>
    </row>
    <row r="1952" spans="35:43">
      <c r="AI1952" s="1034"/>
      <c r="AJ1952" s="1034"/>
      <c r="AK1952" s="1034"/>
      <c r="AL1952" s="1034"/>
      <c r="AM1952" s="1032"/>
      <c r="AN1952" s="1034"/>
      <c r="AO1952" s="1034"/>
      <c r="AP1952" s="1034"/>
      <c r="AQ1952" s="1034"/>
    </row>
    <row r="1953" spans="35:43">
      <c r="AI1953" s="1034"/>
      <c r="AJ1953" s="1034"/>
      <c r="AK1953" s="1034"/>
      <c r="AL1953" s="1034"/>
      <c r="AM1953" s="1032"/>
      <c r="AN1953" s="1034"/>
      <c r="AO1953" s="1034"/>
      <c r="AP1953" s="1034"/>
      <c r="AQ1953" s="1034"/>
    </row>
    <row r="1954" spans="35:43">
      <c r="AI1954" s="1034"/>
      <c r="AJ1954" s="1034"/>
      <c r="AK1954" s="1034"/>
      <c r="AL1954" s="1034"/>
      <c r="AM1954" s="1032"/>
      <c r="AN1954" s="1034"/>
      <c r="AO1954" s="1034"/>
      <c r="AP1954" s="1034"/>
      <c r="AQ1954" s="1034"/>
    </row>
    <row r="1955" spans="35:43">
      <c r="AI1955" s="1034"/>
      <c r="AJ1955" s="1034"/>
      <c r="AK1955" s="1034"/>
      <c r="AL1955" s="1034"/>
      <c r="AM1955" s="1032"/>
      <c r="AN1955" s="1034"/>
      <c r="AO1955" s="1034"/>
      <c r="AP1955" s="1034"/>
      <c r="AQ1955" s="1034"/>
    </row>
    <row r="1956" spans="35:43">
      <c r="AI1956" s="1034"/>
      <c r="AJ1956" s="1034"/>
      <c r="AK1956" s="1034"/>
      <c r="AL1956" s="1034"/>
      <c r="AM1956" s="1032"/>
      <c r="AN1956" s="1034"/>
      <c r="AO1956" s="1034"/>
      <c r="AP1956" s="1034"/>
      <c r="AQ1956" s="1034"/>
    </row>
    <row r="1957" spans="35:43">
      <c r="AI1957" s="1034"/>
      <c r="AJ1957" s="1034"/>
      <c r="AK1957" s="1034"/>
      <c r="AL1957" s="1034"/>
      <c r="AM1957" s="1032"/>
      <c r="AN1957" s="1034"/>
      <c r="AO1957" s="1034"/>
      <c r="AP1957" s="1034"/>
      <c r="AQ1957" s="1034"/>
    </row>
    <row r="1958" spans="35:43">
      <c r="AI1958" s="1034"/>
      <c r="AJ1958" s="1034"/>
      <c r="AK1958" s="1034"/>
      <c r="AL1958" s="1034"/>
      <c r="AM1958" s="1032"/>
      <c r="AN1958" s="1034"/>
      <c r="AO1958" s="1034"/>
      <c r="AP1958" s="1034"/>
      <c r="AQ1958" s="1034"/>
    </row>
    <row r="1959" spans="35:43">
      <c r="AI1959" s="1034"/>
      <c r="AJ1959" s="1034"/>
      <c r="AK1959" s="1034"/>
      <c r="AL1959" s="1034"/>
      <c r="AM1959" s="1032"/>
      <c r="AN1959" s="1034"/>
      <c r="AO1959" s="1034"/>
      <c r="AP1959" s="1034"/>
      <c r="AQ1959" s="1034"/>
    </row>
    <row r="1960" spans="35:43">
      <c r="AI1960" s="1034"/>
      <c r="AJ1960" s="1034"/>
      <c r="AK1960" s="1034"/>
      <c r="AL1960" s="1034"/>
      <c r="AM1960" s="1032"/>
      <c r="AN1960" s="1034"/>
      <c r="AO1960" s="1034"/>
      <c r="AP1960" s="1034"/>
      <c r="AQ1960" s="1034"/>
    </row>
    <row r="1961" spans="35:43">
      <c r="AI1961" s="1034"/>
      <c r="AJ1961" s="1034"/>
      <c r="AK1961" s="1034"/>
      <c r="AL1961" s="1034"/>
      <c r="AM1961" s="1032"/>
      <c r="AN1961" s="1034"/>
      <c r="AO1961" s="1034"/>
      <c r="AP1961" s="1034"/>
      <c r="AQ1961" s="1034"/>
    </row>
    <row r="1962" spans="35:43">
      <c r="AI1962" s="1034"/>
      <c r="AJ1962" s="1034"/>
      <c r="AK1962" s="1034"/>
      <c r="AL1962" s="1034"/>
      <c r="AM1962" s="1032"/>
      <c r="AN1962" s="1034"/>
      <c r="AO1962" s="1034"/>
      <c r="AP1962" s="1034"/>
      <c r="AQ1962" s="1034"/>
    </row>
    <row r="1963" spans="35:43">
      <c r="AI1963" s="1034"/>
      <c r="AJ1963" s="1034"/>
      <c r="AK1963" s="1034"/>
      <c r="AL1963" s="1034"/>
      <c r="AM1963" s="1032"/>
      <c r="AN1963" s="1034"/>
      <c r="AO1963" s="1034"/>
      <c r="AP1963" s="1034"/>
      <c r="AQ1963" s="1034"/>
    </row>
    <row r="1964" spans="35:43">
      <c r="AI1964" s="1034"/>
      <c r="AJ1964" s="1034"/>
      <c r="AK1964" s="1034"/>
      <c r="AL1964" s="1034"/>
      <c r="AM1964" s="1032"/>
      <c r="AN1964" s="1034"/>
      <c r="AO1964" s="1034"/>
      <c r="AP1964" s="1034"/>
      <c r="AQ1964" s="1034"/>
    </row>
    <row r="1965" spans="35:43">
      <c r="AI1965" s="1034"/>
      <c r="AJ1965" s="1034"/>
      <c r="AK1965" s="1034"/>
      <c r="AL1965" s="1034"/>
      <c r="AM1965" s="1032"/>
      <c r="AN1965" s="1034"/>
      <c r="AO1965" s="1034"/>
      <c r="AP1965" s="1034"/>
      <c r="AQ1965" s="1034"/>
    </row>
    <row r="1966" spans="35:43">
      <c r="AI1966" s="1034"/>
      <c r="AJ1966" s="1034"/>
      <c r="AK1966" s="1034"/>
      <c r="AL1966" s="1034"/>
      <c r="AM1966" s="1032"/>
      <c r="AN1966" s="1034"/>
      <c r="AO1966" s="1034"/>
      <c r="AP1966" s="1034"/>
      <c r="AQ1966" s="1034"/>
    </row>
    <row r="1967" spans="35:43">
      <c r="AI1967" s="1034"/>
      <c r="AJ1967" s="1034"/>
      <c r="AK1967" s="1034"/>
      <c r="AL1967" s="1034"/>
      <c r="AM1967" s="1032"/>
      <c r="AN1967" s="1034"/>
      <c r="AO1967" s="1034"/>
      <c r="AP1967" s="1034"/>
      <c r="AQ1967" s="1034"/>
    </row>
    <row r="1968" spans="35:43">
      <c r="AI1968" s="1034"/>
      <c r="AJ1968" s="1034"/>
      <c r="AK1968" s="1034"/>
      <c r="AL1968" s="1034"/>
      <c r="AM1968" s="1032"/>
      <c r="AN1968" s="1034"/>
      <c r="AO1968" s="1034"/>
      <c r="AP1968" s="1034"/>
      <c r="AQ1968" s="1034"/>
    </row>
    <row r="1969" spans="35:43">
      <c r="AI1969" s="1034"/>
      <c r="AJ1969" s="1034"/>
      <c r="AK1969" s="1034"/>
      <c r="AL1969" s="1034"/>
      <c r="AM1969" s="1032"/>
      <c r="AN1969" s="1034"/>
      <c r="AO1969" s="1034"/>
      <c r="AP1969" s="1034"/>
      <c r="AQ1969" s="1034"/>
    </row>
    <row r="1970" spans="35:43">
      <c r="AI1970" s="1034"/>
      <c r="AJ1970" s="1034"/>
      <c r="AK1970" s="1034"/>
      <c r="AL1970" s="1034"/>
      <c r="AM1970" s="1032"/>
      <c r="AN1970" s="1034"/>
      <c r="AO1970" s="1034"/>
      <c r="AP1970" s="1034"/>
      <c r="AQ1970" s="1034"/>
    </row>
    <row r="1971" spans="35:43">
      <c r="AI1971" s="1034"/>
      <c r="AJ1971" s="1034"/>
      <c r="AK1971" s="1034"/>
      <c r="AL1971" s="1034"/>
      <c r="AM1971" s="1032"/>
      <c r="AN1971" s="1034"/>
      <c r="AO1971" s="1034"/>
      <c r="AP1971" s="1034"/>
      <c r="AQ1971" s="1034"/>
    </row>
    <row r="1972" spans="35:43">
      <c r="AI1972" s="1034"/>
      <c r="AJ1972" s="1034"/>
      <c r="AK1972" s="1034"/>
      <c r="AL1972" s="1034"/>
      <c r="AM1972" s="1032"/>
      <c r="AN1972" s="1034"/>
      <c r="AO1972" s="1034"/>
      <c r="AP1972" s="1034"/>
      <c r="AQ1972" s="1034"/>
    </row>
    <row r="1973" spans="35:43">
      <c r="AI1973" s="1034"/>
      <c r="AJ1973" s="1034"/>
      <c r="AK1973" s="1034"/>
      <c r="AL1973" s="1034"/>
      <c r="AM1973" s="1032"/>
      <c r="AN1973" s="1034"/>
      <c r="AO1973" s="1034"/>
      <c r="AP1973" s="1034"/>
      <c r="AQ1973" s="1034"/>
    </row>
    <row r="1974" spans="35:43">
      <c r="AI1974" s="1034"/>
      <c r="AJ1974" s="1034"/>
      <c r="AK1974" s="1034"/>
      <c r="AL1974" s="1034"/>
      <c r="AM1974" s="1032"/>
      <c r="AN1974" s="1034"/>
      <c r="AO1974" s="1034"/>
      <c r="AP1974" s="1034"/>
      <c r="AQ1974" s="1034"/>
    </row>
    <row r="1975" spans="35:43">
      <c r="AI1975" s="1034"/>
      <c r="AJ1975" s="1034"/>
      <c r="AK1975" s="1034"/>
      <c r="AL1975" s="1034"/>
      <c r="AM1975" s="1032"/>
      <c r="AN1975" s="1034"/>
      <c r="AO1975" s="1034"/>
      <c r="AP1975" s="1034"/>
      <c r="AQ1975" s="1034"/>
    </row>
    <row r="1976" spans="35:43">
      <c r="AI1976" s="1034"/>
      <c r="AJ1976" s="1034"/>
      <c r="AK1976" s="1034"/>
      <c r="AL1976" s="1034"/>
      <c r="AM1976" s="1032"/>
      <c r="AN1976" s="1034"/>
      <c r="AO1976" s="1034"/>
      <c r="AP1976" s="1034"/>
      <c r="AQ1976" s="1034"/>
    </row>
    <row r="1977" spans="35:43">
      <c r="AI1977" s="1034"/>
      <c r="AJ1977" s="1034"/>
      <c r="AK1977" s="1034"/>
      <c r="AL1977" s="1034"/>
      <c r="AM1977" s="1032"/>
      <c r="AN1977" s="1034"/>
      <c r="AO1977" s="1034"/>
      <c r="AP1977" s="1034"/>
      <c r="AQ1977" s="1034"/>
    </row>
    <row r="1978" spans="35:43">
      <c r="AI1978" s="1034"/>
      <c r="AJ1978" s="1034"/>
      <c r="AK1978" s="1034"/>
      <c r="AL1978" s="1034"/>
      <c r="AM1978" s="1032"/>
      <c r="AN1978" s="1034"/>
      <c r="AO1978" s="1034"/>
      <c r="AP1978" s="1034"/>
      <c r="AQ1978" s="1034"/>
    </row>
    <row r="1979" spans="35:43">
      <c r="AI1979" s="1034"/>
      <c r="AJ1979" s="1034"/>
      <c r="AK1979" s="1034"/>
      <c r="AL1979" s="1034"/>
      <c r="AM1979" s="1032"/>
      <c r="AN1979" s="1034"/>
      <c r="AO1979" s="1034"/>
      <c r="AP1979" s="1034"/>
      <c r="AQ1979" s="1034"/>
    </row>
    <row r="1980" spans="35:43">
      <c r="AI1980" s="1034"/>
      <c r="AJ1980" s="1034"/>
      <c r="AK1980" s="1034"/>
      <c r="AL1980" s="1034"/>
      <c r="AM1980" s="1032"/>
      <c r="AN1980" s="1034"/>
      <c r="AO1980" s="1034"/>
      <c r="AP1980" s="1034"/>
      <c r="AQ1980" s="1034"/>
    </row>
    <row r="1981" spans="35:43">
      <c r="AI1981" s="1034"/>
      <c r="AJ1981" s="1034"/>
      <c r="AK1981" s="1034"/>
      <c r="AL1981" s="1034"/>
      <c r="AM1981" s="1032"/>
      <c r="AN1981" s="1034"/>
      <c r="AO1981" s="1034"/>
      <c r="AP1981" s="1034"/>
      <c r="AQ1981" s="1034"/>
    </row>
    <row r="1982" spans="35:43">
      <c r="AI1982" s="1034"/>
      <c r="AJ1982" s="1034"/>
      <c r="AK1982" s="1034"/>
      <c r="AL1982" s="1034"/>
      <c r="AM1982" s="1032"/>
      <c r="AN1982" s="1034"/>
      <c r="AO1982" s="1034"/>
      <c r="AP1982" s="1034"/>
      <c r="AQ1982" s="1034"/>
    </row>
    <row r="1983" spans="35:43">
      <c r="AI1983" s="1034"/>
      <c r="AJ1983" s="1034"/>
      <c r="AK1983" s="1034"/>
      <c r="AL1983" s="1034"/>
      <c r="AM1983" s="1032"/>
      <c r="AN1983" s="1034"/>
      <c r="AO1983" s="1034"/>
      <c r="AP1983" s="1034"/>
      <c r="AQ1983" s="1034"/>
    </row>
    <row r="1984" spans="35:43">
      <c r="AI1984" s="1034"/>
      <c r="AJ1984" s="1034"/>
      <c r="AK1984" s="1034"/>
      <c r="AL1984" s="1034"/>
      <c r="AM1984" s="1032"/>
      <c r="AN1984" s="1034"/>
      <c r="AO1984" s="1034"/>
      <c r="AP1984" s="1034"/>
      <c r="AQ1984" s="1034"/>
    </row>
    <row r="1985" spans="35:43">
      <c r="AI1985" s="1034"/>
      <c r="AJ1985" s="1034"/>
      <c r="AK1985" s="1034"/>
      <c r="AL1985" s="1034"/>
      <c r="AM1985" s="1032"/>
      <c r="AN1985" s="1034"/>
      <c r="AO1985" s="1034"/>
      <c r="AP1985" s="1034"/>
      <c r="AQ1985" s="1034"/>
    </row>
    <row r="1986" spans="35:43">
      <c r="AI1986" s="1034"/>
      <c r="AJ1986" s="1034"/>
      <c r="AK1986" s="1034"/>
      <c r="AL1986" s="1034"/>
      <c r="AM1986" s="1032"/>
      <c r="AN1986" s="1034"/>
      <c r="AO1986" s="1034"/>
      <c r="AP1986" s="1034"/>
      <c r="AQ1986" s="1034"/>
    </row>
    <row r="1987" spans="35:43">
      <c r="AI1987" s="1034"/>
      <c r="AJ1987" s="1034"/>
      <c r="AK1987" s="1034"/>
      <c r="AL1987" s="1034"/>
      <c r="AM1987" s="1032"/>
      <c r="AN1987" s="1034"/>
      <c r="AO1987" s="1034"/>
      <c r="AP1987" s="1034"/>
      <c r="AQ1987" s="1034"/>
    </row>
    <row r="1988" spans="35:43">
      <c r="AI1988" s="1034"/>
      <c r="AJ1988" s="1034"/>
      <c r="AK1988" s="1034"/>
      <c r="AL1988" s="1034"/>
      <c r="AM1988" s="1032"/>
      <c r="AN1988" s="1034"/>
      <c r="AO1988" s="1034"/>
      <c r="AP1988" s="1034"/>
      <c r="AQ1988" s="1034"/>
    </row>
    <row r="1989" spans="35:43">
      <c r="AI1989" s="1034"/>
      <c r="AJ1989" s="1034"/>
      <c r="AK1989" s="1034"/>
      <c r="AL1989" s="1034"/>
      <c r="AM1989" s="1032"/>
      <c r="AN1989" s="1034"/>
      <c r="AO1989" s="1034"/>
      <c r="AP1989" s="1034"/>
      <c r="AQ1989" s="1034"/>
    </row>
    <row r="1990" spans="35:43">
      <c r="AI1990" s="1034"/>
      <c r="AJ1990" s="1034"/>
      <c r="AK1990" s="1034"/>
      <c r="AL1990" s="1034"/>
      <c r="AM1990" s="1032"/>
      <c r="AN1990" s="1034"/>
      <c r="AO1990" s="1034"/>
      <c r="AP1990" s="1034"/>
      <c r="AQ1990" s="1034"/>
    </row>
    <row r="1991" spans="35:43">
      <c r="AI1991" s="1034"/>
      <c r="AJ1991" s="1034"/>
      <c r="AK1991" s="1034"/>
      <c r="AL1991" s="1034"/>
      <c r="AM1991" s="1032"/>
      <c r="AN1991" s="1034"/>
      <c r="AO1991" s="1034"/>
      <c r="AP1991" s="1034"/>
      <c r="AQ1991" s="1034"/>
    </row>
    <row r="1992" spans="35:43">
      <c r="AI1992" s="1034"/>
      <c r="AJ1992" s="1034"/>
      <c r="AK1992" s="1034"/>
      <c r="AL1992" s="1034"/>
      <c r="AM1992" s="1032"/>
      <c r="AN1992" s="1034"/>
      <c r="AO1992" s="1034"/>
      <c r="AP1992" s="1034"/>
      <c r="AQ1992" s="1034"/>
    </row>
    <row r="1993" spans="35:43">
      <c r="AI1993" s="1034"/>
      <c r="AJ1993" s="1034"/>
      <c r="AK1993" s="1034"/>
      <c r="AL1993" s="1034"/>
      <c r="AM1993" s="1032"/>
      <c r="AN1993" s="1034"/>
      <c r="AO1993" s="1034"/>
      <c r="AP1993" s="1034"/>
      <c r="AQ1993" s="1034"/>
    </row>
    <row r="1994" spans="35:43">
      <c r="AI1994" s="1034"/>
      <c r="AJ1994" s="1034"/>
      <c r="AK1994" s="1034"/>
      <c r="AL1994" s="1034"/>
      <c r="AM1994" s="1032"/>
      <c r="AN1994" s="1034"/>
      <c r="AO1994" s="1034"/>
      <c r="AP1994" s="1034"/>
      <c r="AQ1994" s="1034"/>
    </row>
    <row r="1995" spans="35:43">
      <c r="AI1995" s="1034"/>
      <c r="AJ1995" s="1034"/>
      <c r="AK1995" s="1034"/>
      <c r="AL1995" s="1034"/>
      <c r="AM1995" s="1032"/>
      <c r="AN1995" s="1034"/>
      <c r="AO1995" s="1034"/>
      <c r="AP1995" s="1034"/>
      <c r="AQ1995" s="1034"/>
    </row>
    <row r="1996" spans="35:43">
      <c r="AI1996" s="1034"/>
      <c r="AJ1996" s="1034"/>
      <c r="AK1996" s="1034"/>
      <c r="AL1996" s="1034"/>
      <c r="AM1996" s="1032"/>
      <c r="AN1996" s="1034"/>
      <c r="AO1996" s="1034"/>
      <c r="AP1996" s="1034"/>
      <c r="AQ1996" s="1034"/>
    </row>
    <row r="1997" spans="35:43">
      <c r="AI1997" s="1034"/>
      <c r="AJ1997" s="1034"/>
      <c r="AK1997" s="1034"/>
      <c r="AL1997" s="1034"/>
      <c r="AM1997" s="1032"/>
      <c r="AN1997" s="1034"/>
      <c r="AO1997" s="1034"/>
      <c r="AP1997" s="1034"/>
      <c r="AQ1997" s="1034"/>
    </row>
    <row r="1998" spans="35:43">
      <c r="AI1998" s="1034"/>
      <c r="AJ1998" s="1034"/>
      <c r="AK1998" s="1034"/>
      <c r="AL1998" s="1034"/>
      <c r="AM1998" s="1032"/>
      <c r="AN1998" s="1034"/>
      <c r="AO1998" s="1034"/>
      <c r="AP1998" s="1034"/>
      <c r="AQ1998" s="1034"/>
    </row>
    <row r="1999" spans="35:43">
      <c r="AI1999" s="1034"/>
      <c r="AJ1999" s="1034"/>
      <c r="AK1999" s="1034"/>
      <c r="AL1999" s="1034"/>
      <c r="AM1999" s="1032"/>
      <c r="AN1999" s="1034"/>
      <c r="AO1999" s="1034"/>
      <c r="AP1999" s="1034"/>
      <c r="AQ1999" s="1034"/>
    </row>
    <row r="2000" spans="35:43">
      <c r="AI2000" s="1034"/>
      <c r="AJ2000" s="1034"/>
      <c r="AK2000" s="1034"/>
      <c r="AL2000" s="1034"/>
      <c r="AM2000" s="1032"/>
      <c r="AN2000" s="1034"/>
      <c r="AO2000" s="1034"/>
      <c r="AP2000" s="1034"/>
      <c r="AQ2000" s="1034"/>
    </row>
    <row r="2001" spans="35:43">
      <c r="AI2001" s="1034"/>
      <c r="AJ2001" s="1034"/>
      <c r="AK2001" s="1034"/>
      <c r="AL2001" s="1034"/>
      <c r="AM2001" s="1032"/>
      <c r="AN2001" s="1034"/>
      <c r="AO2001" s="1034"/>
      <c r="AP2001" s="1034"/>
      <c r="AQ2001" s="1034"/>
    </row>
    <row r="2002" spans="35:43">
      <c r="AI2002" s="1034"/>
      <c r="AJ2002" s="1034"/>
      <c r="AK2002" s="1034"/>
      <c r="AL2002" s="1034"/>
      <c r="AM2002" s="1032"/>
      <c r="AN2002" s="1034"/>
      <c r="AO2002" s="1034"/>
      <c r="AP2002" s="1034"/>
      <c r="AQ2002" s="1034"/>
    </row>
    <row r="2003" spans="35:43">
      <c r="AI2003" s="1034"/>
      <c r="AJ2003" s="1034"/>
      <c r="AK2003" s="1034"/>
      <c r="AL2003" s="1034"/>
      <c r="AM2003" s="1032"/>
      <c r="AN2003" s="1034"/>
      <c r="AO2003" s="1034"/>
      <c r="AP2003" s="1034"/>
      <c r="AQ2003" s="1034"/>
    </row>
    <row r="2004" spans="35:43">
      <c r="AI2004" s="1034"/>
      <c r="AJ2004" s="1034"/>
      <c r="AK2004" s="1034"/>
      <c r="AL2004" s="1034"/>
      <c r="AM2004" s="1032"/>
      <c r="AN2004" s="1034"/>
      <c r="AO2004" s="1034"/>
      <c r="AP2004" s="1034"/>
      <c r="AQ2004" s="1034"/>
    </row>
    <row r="2005" spans="35:43">
      <c r="AI2005" s="1034"/>
      <c r="AJ2005" s="1034"/>
      <c r="AK2005" s="1034"/>
      <c r="AL2005" s="1034"/>
      <c r="AM2005" s="1032"/>
      <c r="AN2005" s="1034"/>
      <c r="AO2005" s="1034"/>
      <c r="AP2005" s="1034"/>
      <c r="AQ2005" s="1034"/>
    </row>
    <row r="2006" spans="35:43">
      <c r="AI2006" s="1034"/>
      <c r="AJ2006" s="1034"/>
      <c r="AK2006" s="1034"/>
      <c r="AL2006" s="1034"/>
      <c r="AM2006" s="1032"/>
      <c r="AN2006" s="1034"/>
      <c r="AO2006" s="1034"/>
      <c r="AP2006" s="1034"/>
      <c r="AQ2006" s="1034"/>
    </row>
    <row r="2007" spans="35:43">
      <c r="AI2007" s="1034"/>
      <c r="AJ2007" s="1034"/>
      <c r="AK2007" s="1034"/>
      <c r="AL2007" s="1034"/>
      <c r="AM2007" s="1032"/>
      <c r="AN2007" s="1034"/>
      <c r="AO2007" s="1034"/>
      <c r="AP2007" s="1034"/>
      <c r="AQ2007" s="1034"/>
    </row>
    <row r="2008" spans="35:43">
      <c r="AI2008" s="1034"/>
      <c r="AJ2008" s="1034"/>
      <c r="AK2008" s="1034"/>
      <c r="AL2008" s="1034"/>
      <c r="AM2008" s="1032"/>
      <c r="AN2008" s="1034"/>
      <c r="AO2008" s="1034"/>
      <c r="AP2008" s="1034"/>
      <c r="AQ2008" s="1034"/>
    </row>
    <row r="2009" spans="35:43">
      <c r="AI2009" s="1034"/>
      <c r="AJ2009" s="1034"/>
      <c r="AK2009" s="1034"/>
      <c r="AL2009" s="1034"/>
      <c r="AM2009" s="1032"/>
      <c r="AN2009" s="1034"/>
      <c r="AO2009" s="1034"/>
      <c r="AP2009" s="1034"/>
      <c r="AQ2009" s="1034"/>
    </row>
    <row r="2010" spans="35:43">
      <c r="AI2010" s="1034"/>
      <c r="AJ2010" s="1034"/>
      <c r="AK2010" s="1034"/>
      <c r="AL2010" s="1034"/>
      <c r="AM2010" s="1032"/>
      <c r="AN2010" s="1034"/>
      <c r="AO2010" s="1034"/>
      <c r="AP2010" s="1034"/>
      <c r="AQ2010" s="1034"/>
    </row>
    <row r="2011" spans="35:43">
      <c r="AI2011" s="1034"/>
      <c r="AJ2011" s="1034"/>
      <c r="AK2011" s="1034"/>
      <c r="AL2011" s="1034"/>
      <c r="AM2011" s="1032"/>
      <c r="AN2011" s="1034"/>
      <c r="AO2011" s="1034"/>
      <c r="AP2011" s="1034"/>
      <c r="AQ2011" s="1034"/>
    </row>
    <row r="2012" spans="35:43">
      <c r="AI2012" s="1034"/>
      <c r="AJ2012" s="1034"/>
      <c r="AK2012" s="1034"/>
      <c r="AL2012" s="1034"/>
      <c r="AM2012" s="1032"/>
      <c r="AN2012" s="1034"/>
      <c r="AO2012" s="1034"/>
      <c r="AP2012" s="1034"/>
      <c r="AQ2012" s="1034"/>
    </row>
    <row r="2013" spans="35:43">
      <c r="AI2013" s="1034"/>
      <c r="AJ2013" s="1034"/>
      <c r="AK2013" s="1034"/>
      <c r="AL2013" s="1034"/>
      <c r="AM2013" s="1032"/>
      <c r="AN2013" s="1034"/>
      <c r="AO2013" s="1034"/>
      <c r="AP2013" s="1034"/>
      <c r="AQ2013" s="1034"/>
    </row>
    <row r="2014" spans="35:43">
      <c r="AI2014" s="1034"/>
      <c r="AJ2014" s="1034"/>
      <c r="AK2014" s="1034"/>
      <c r="AL2014" s="1034"/>
      <c r="AM2014" s="1032"/>
      <c r="AN2014" s="1034"/>
      <c r="AO2014" s="1034"/>
      <c r="AP2014" s="1034"/>
      <c r="AQ2014" s="1034"/>
    </row>
    <row r="2015" spans="35:43">
      <c r="AI2015" s="1034"/>
      <c r="AJ2015" s="1034"/>
      <c r="AK2015" s="1034"/>
      <c r="AL2015" s="1034"/>
      <c r="AM2015" s="1032"/>
      <c r="AN2015" s="1034"/>
      <c r="AO2015" s="1034"/>
      <c r="AP2015" s="1034"/>
      <c r="AQ2015" s="1034"/>
    </row>
    <row r="2016" spans="35:43">
      <c r="AI2016" s="1034"/>
      <c r="AJ2016" s="1034"/>
      <c r="AK2016" s="1034"/>
      <c r="AL2016" s="1034"/>
      <c r="AM2016" s="1032"/>
      <c r="AN2016" s="1034"/>
      <c r="AO2016" s="1034"/>
      <c r="AP2016" s="1034"/>
      <c r="AQ2016" s="1034"/>
    </row>
    <row r="2017" spans="35:43">
      <c r="AI2017" s="1034"/>
      <c r="AJ2017" s="1034"/>
      <c r="AK2017" s="1034"/>
      <c r="AL2017" s="1034"/>
      <c r="AM2017" s="1032"/>
      <c r="AN2017" s="1034"/>
      <c r="AO2017" s="1034"/>
      <c r="AP2017" s="1034"/>
      <c r="AQ2017" s="1034"/>
    </row>
    <row r="2018" spans="35:43">
      <c r="AI2018" s="1034"/>
      <c r="AJ2018" s="1034"/>
      <c r="AK2018" s="1034"/>
      <c r="AL2018" s="1034"/>
      <c r="AM2018" s="1032"/>
      <c r="AN2018" s="1034"/>
      <c r="AO2018" s="1034"/>
      <c r="AP2018" s="1034"/>
      <c r="AQ2018" s="1034"/>
    </row>
    <row r="2019" spans="35:43">
      <c r="AI2019" s="1034"/>
      <c r="AJ2019" s="1034"/>
      <c r="AK2019" s="1034"/>
      <c r="AL2019" s="1034"/>
      <c r="AM2019" s="1032"/>
      <c r="AN2019" s="1034"/>
      <c r="AO2019" s="1034"/>
      <c r="AP2019" s="1034"/>
      <c r="AQ2019" s="1034"/>
    </row>
    <row r="2020" spans="35:43">
      <c r="AI2020" s="1034"/>
      <c r="AJ2020" s="1034"/>
      <c r="AK2020" s="1034"/>
      <c r="AL2020" s="1034"/>
      <c r="AM2020" s="1032"/>
      <c r="AN2020" s="1034"/>
      <c r="AO2020" s="1034"/>
      <c r="AP2020" s="1034"/>
      <c r="AQ2020" s="1034"/>
    </row>
    <row r="2021" spans="35:43">
      <c r="AI2021" s="1034"/>
      <c r="AJ2021" s="1034"/>
      <c r="AK2021" s="1034"/>
      <c r="AL2021" s="1034"/>
      <c r="AM2021" s="1032"/>
      <c r="AN2021" s="1034"/>
      <c r="AO2021" s="1034"/>
      <c r="AP2021" s="1034"/>
      <c r="AQ2021" s="1034"/>
    </row>
    <row r="2022" spans="35:43">
      <c r="AI2022" s="1034"/>
      <c r="AJ2022" s="1034"/>
      <c r="AK2022" s="1034"/>
      <c r="AL2022" s="1034"/>
      <c r="AM2022" s="1032"/>
      <c r="AN2022" s="1034"/>
      <c r="AO2022" s="1034"/>
      <c r="AP2022" s="1034"/>
      <c r="AQ2022" s="1034"/>
    </row>
    <row r="2023" spans="35:43">
      <c r="AI2023" s="1034"/>
      <c r="AJ2023" s="1034"/>
      <c r="AK2023" s="1034"/>
      <c r="AL2023" s="1034"/>
      <c r="AM2023" s="1032"/>
      <c r="AN2023" s="1034"/>
      <c r="AO2023" s="1034"/>
      <c r="AP2023" s="1034"/>
      <c r="AQ2023" s="1034"/>
    </row>
    <row r="2024" spans="35:43">
      <c r="AI2024" s="1034"/>
      <c r="AJ2024" s="1034"/>
      <c r="AK2024" s="1034"/>
      <c r="AL2024" s="1034"/>
      <c r="AM2024" s="1032"/>
      <c r="AN2024" s="1034"/>
      <c r="AO2024" s="1034"/>
      <c r="AP2024" s="1034"/>
      <c r="AQ2024" s="1034"/>
    </row>
    <row r="2025" spans="35:43">
      <c r="AI2025" s="1034"/>
      <c r="AJ2025" s="1034"/>
      <c r="AK2025" s="1034"/>
      <c r="AL2025" s="1034"/>
      <c r="AM2025" s="1032"/>
      <c r="AN2025" s="1034"/>
      <c r="AO2025" s="1034"/>
      <c r="AP2025" s="1034"/>
      <c r="AQ2025" s="1034"/>
    </row>
    <row r="2026" spans="35:43">
      <c r="AI2026" s="1034"/>
      <c r="AJ2026" s="1034"/>
      <c r="AK2026" s="1034"/>
      <c r="AL2026" s="1034"/>
      <c r="AM2026" s="1032"/>
      <c r="AN2026" s="1034"/>
      <c r="AO2026" s="1034"/>
      <c r="AP2026" s="1034"/>
      <c r="AQ2026" s="1034"/>
    </row>
    <row r="2027" spans="35:43">
      <c r="AI2027" s="1034"/>
      <c r="AJ2027" s="1034"/>
      <c r="AK2027" s="1034"/>
      <c r="AL2027" s="1034"/>
      <c r="AM2027" s="1032"/>
      <c r="AN2027" s="1034"/>
      <c r="AO2027" s="1034"/>
      <c r="AP2027" s="1034"/>
      <c r="AQ2027" s="1034"/>
    </row>
    <row r="2028" spans="35:43">
      <c r="AI2028" s="1034"/>
      <c r="AJ2028" s="1034"/>
      <c r="AK2028" s="1034"/>
      <c r="AL2028" s="1034"/>
      <c r="AM2028" s="1032"/>
      <c r="AN2028" s="1034"/>
      <c r="AO2028" s="1034"/>
      <c r="AP2028" s="1034"/>
      <c r="AQ2028" s="1034"/>
    </row>
    <row r="2029" spans="35:43">
      <c r="AI2029" s="1034"/>
      <c r="AJ2029" s="1034"/>
      <c r="AK2029" s="1034"/>
      <c r="AL2029" s="1034"/>
      <c r="AM2029" s="1032"/>
      <c r="AN2029" s="1034"/>
      <c r="AO2029" s="1034"/>
      <c r="AP2029" s="1034"/>
      <c r="AQ2029" s="1034"/>
    </row>
    <row r="2030" spans="35:43">
      <c r="AI2030" s="1034"/>
      <c r="AJ2030" s="1034"/>
      <c r="AK2030" s="1034"/>
      <c r="AL2030" s="1034"/>
      <c r="AM2030" s="1032"/>
      <c r="AN2030" s="1034"/>
      <c r="AO2030" s="1034"/>
      <c r="AP2030" s="1034"/>
      <c r="AQ2030" s="1034"/>
    </row>
    <row r="2031" spans="35:43">
      <c r="AI2031" s="1034"/>
      <c r="AJ2031" s="1034"/>
      <c r="AK2031" s="1034"/>
      <c r="AL2031" s="1034"/>
      <c r="AM2031" s="1032"/>
      <c r="AN2031" s="1034"/>
      <c r="AO2031" s="1034"/>
      <c r="AP2031" s="1034"/>
      <c r="AQ2031" s="1034"/>
    </row>
    <row r="2032" spans="35:43">
      <c r="AI2032" s="1034"/>
      <c r="AJ2032" s="1034"/>
      <c r="AK2032" s="1034"/>
      <c r="AL2032" s="1034"/>
      <c r="AM2032" s="1032"/>
      <c r="AN2032" s="1034"/>
      <c r="AO2032" s="1034"/>
      <c r="AP2032" s="1034"/>
      <c r="AQ2032" s="1034"/>
    </row>
    <row r="2033" spans="35:43">
      <c r="AI2033" s="1034"/>
      <c r="AJ2033" s="1034"/>
      <c r="AK2033" s="1034"/>
      <c r="AL2033" s="1034"/>
      <c r="AM2033" s="1032"/>
      <c r="AN2033" s="1034"/>
      <c r="AO2033" s="1034"/>
      <c r="AP2033" s="1034"/>
      <c r="AQ2033" s="1034"/>
    </row>
    <row r="2034" spans="35:43">
      <c r="AI2034" s="1034"/>
      <c r="AJ2034" s="1034"/>
      <c r="AK2034" s="1034"/>
      <c r="AL2034" s="1034"/>
      <c r="AM2034" s="1032"/>
      <c r="AN2034" s="1034"/>
      <c r="AO2034" s="1034"/>
      <c r="AP2034" s="1034"/>
      <c r="AQ2034" s="1034"/>
    </row>
    <row r="2035" spans="35:43">
      <c r="AI2035" s="1034"/>
      <c r="AJ2035" s="1034"/>
      <c r="AK2035" s="1034"/>
      <c r="AL2035" s="1034"/>
      <c r="AM2035" s="1032"/>
      <c r="AN2035" s="1034"/>
      <c r="AO2035" s="1034"/>
      <c r="AP2035" s="1034"/>
      <c r="AQ2035" s="1034"/>
    </row>
    <row r="2036" spans="35:43">
      <c r="AI2036" s="1034"/>
      <c r="AJ2036" s="1034"/>
      <c r="AK2036" s="1034"/>
      <c r="AL2036" s="1034"/>
      <c r="AM2036" s="1032"/>
      <c r="AN2036" s="1034"/>
      <c r="AO2036" s="1034"/>
      <c r="AP2036" s="1034"/>
      <c r="AQ2036" s="1034"/>
    </row>
    <row r="2037" spans="35:43">
      <c r="AI2037" s="1034"/>
      <c r="AJ2037" s="1034"/>
      <c r="AK2037" s="1034"/>
      <c r="AL2037" s="1034"/>
      <c r="AM2037" s="1032"/>
      <c r="AN2037" s="1034"/>
      <c r="AO2037" s="1034"/>
      <c r="AP2037" s="1034"/>
      <c r="AQ2037" s="1034"/>
    </row>
    <row r="2038" spans="35:43">
      <c r="AI2038" s="1034"/>
      <c r="AJ2038" s="1034"/>
      <c r="AK2038" s="1034"/>
      <c r="AL2038" s="1034"/>
      <c r="AM2038" s="1032"/>
      <c r="AN2038" s="1034"/>
      <c r="AO2038" s="1034"/>
      <c r="AP2038" s="1034"/>
      <c r="AQ2038" s="1034"/>
    </row>
    <row r="2039" spans="35:43">
      <c r="AI2039" s="1034"/>
      <c r="AJ2039" s="1034"/>
      <c r="AK2039" s="1034"/>
      <c r="AL2039" s="1034"/>
      <c r="AM2039" s="1032"/>
      <c r="AN2039" s="1034"/>
      <c r="AO2039" s="1034"/>
      <c r="AP2039" s="1034"/>
      <c r="AQ2039" s="1034"/>
    </row>
    <row r="2040" spans="35:43">
      <c r="AI2040" s="1034"/>
      <c r="AJ2040" s="1034"/>
      <c r="AK2040" s="1034"/>
      <c r="AL2040" s="1034"/>
      <c r="AM2040" s="1032"/>
      <c r="AN2040" s="1034"/>
      <c r="AO2040" s="1034"/>
      <c r="AP2040" s="1034"/>
      <c r="AQ2040" s="1034"/>
    </row>
    <row r="2041" spans="35:43">
      <c r="AI2041" s="1034"/>
      <c r="AJ2041" s="1034"/>
      <c r="AK2041" s="1034"/>
      <c r="AL2041" s="1034"/>
      <c r="AM2041" s="1032"/>
      <c r="AN2041" s="1034"/>
      <c r="AO2041" s="1034"/>
      <c r="AP2041" s="1034"/>
      <c r="AQ2041" s="1034"/>
    </row>
    <row r="2042" spans="35:43">
      <c r="AI2042" s="1034"/>
      <c r="AJ2042" s="1034"/>
      <c r="AK2042" s="1034"/>
      <c r="AL2042" s="1034"/>
      <c r="AM2042" s="1032"/>
      <c r="AN2042" s="1034"/>
      <c r="AO2042" s="1034"/>
      <c r="AP2042" s="1034"/>
      <c r="AQ2042" s="1034"/>
    </row>
    <row r="2043" spans="35:43">
      <c r="AI2043" s="1034"/>
      <c r="AJ2043" s="1034"/>
      <c r="AK2043" s="1034"/>
      <c r="AL2043" s="1034"/>
      <c r="AM2043" s="1032"/>
      <c r="AN2043" s="1034"/>
      <c r="AO2043" s="1034"/>
      <c r="AP2043" s="1034"/>
      <c r="AQ2043" s="1034"/>
    </row>
    <row r="2044" spans="35:43">
      <c r="AI2044" s="1034"/>
      <c r="AJ2044" s="1034"/>
      <c r="AK2044" s="1034"/>
      <c r="AL2044" s="1034"/>
      <c r="AM2044" s="1032"/>
      <c r="AN2044" s="1034"/>
      <c r="AO2044" s="1034"/>
      <c r="AP2044" s="1034"/>
      <c r="AQ2044" s="1034"/>
    </row>
    <row r="2045" spans="35:43">
      <c r="AI2045" s="1034"/>
      <c r="AJ2045" s="1034"/>
      <c r="AK2045" s="1034"/>
      <c r="AL2045" s="1034"/>
      <c r="AM2045" s="1032"/>
      <c r="AN2045" s="1034"/>
      <c r="AO2045" s="1034"/>
      <c r="AP2045" s="1034"/>
      <c r="AQ2045" s="1034"/>
    </row>
    <row r="2046" spans="35:43">
      <c r="AI2046" s="1034"/>
      <c r="AJ2046" s="1034"/>
      <c r="AK2046" s="1034"/>
      <c r="AL2046" s="1034"/>
      <c r="AM2046" s="1032"/>
      <c r="AN2046" s="1034"/>
      <c r="AO2046" s="1034"/>
      <c r="AP2046" s="1034"/>
      <c r="AQ2046" s="1034"/>
    </row>
    <row r="2047" spans="35:43">
      <c r="AI2047" s="1034"/>
      <c r="AJ2047" s="1034"/>
      <c r="AK2047" s="1034"/>
      <c r="AL2047" s="1034"/>
      <c r="AM2047" s="1032"/>
      <c r="AN2047" s="1034"/>
      <c r="AO2047" s="1034"/>
      <c r="AP2047" s="1034"/>
      <c r="AQ2047" s="1034"/>
    </row>
    <row r="2048" spans="35:43">
      <c r="AI2048" s="1034"/>
      <c r="AJ2048" s="1034"/>
      <c r="AK2048" s="1034"/>
      <c r="AL2048" s="1034"/>
      <c r="AM2048" s="1032"/>
      <c r="AN2048" s="1034"/>
      <c r="AO2048" s="1034"/>
      <c r="AP2048" s="1034"/>
      <c r="AQ2048" s="1034"/>
    </row>
    <row r="2049" spans="35:43">
      <c r="AI2049" s="1034"/>
      <c r="AJ2049" s="1034"/>
      <c r="AK2049" s="1034"/>
      <c r="AL2049" s="1034"/>
      <c r="AM2049" s="1032"/>
      <c r="AN2049" s="1034"/>
      <c r="AO2049" s="1034"/>
      <c r="AP2049" s="1034"/>
      <c r="AQ2049" s="1034"/>
    </row>
    <row r="2050" spans="35:43">
      <c r="AI2050" s="1034"/>
      <c r="AJ2050" s="1034"/>
      <c r="AK2050" s="1034"/>
      <c r="AL2050" s="1034"/>
      <c r="AM2050" s="1032"/>
      <c r="AN2050" s="1034"/>
      <c r="AO2050" s="1034"/>
      <c r="AP2050" s="1034"/>
      <c r="AQ2050" s="1034"/>
    </row>
    <row r="2051" spans="35:43">
      <c r="AI2051" s="1034"/>
      <c r="AJ2051" s="1034"/>
      <c r="AK2051" s="1034"/>
      <c r="AL2051" s="1034"/>
      <c r="AM2051" s="1032"/>
      <c r="AN2051" s="1034"/>
      <c r="AO2051" s="1034"/>
      <c r="AP2051" s="1034"/>
      <c r="AQ2051" s="1034"/>
    </row>
    <row r="2052" spans="35:43">
      <c r="AI2052" s="1034"/>
      <c r="AJ2052" s="1034"/>
      <c r="AK2052" s="1034"/>
      <c r="AL2052" s="1034"/>
      <c r="AM2052" s="1032"/>
      <c r="AN2052" s="1034"/>
      <c r="AO2052" s="1034"/>
      <c r="AP2052" s="1034"/>
      <c r="AQ2052" s="1034"/>
    </row>
    <row r="2053" spans="35:43">
      <c r="AI2053" s="1034"/>
      <c r="AJ2053" s="1034"/>
      <c r="AK2053" s="1034"/>
      <c r="AL2053" s="1034"/>
      <c r="AM2053" s="1032"/>
      <c r="AN2053" s="1034"/>
      <c r="AO2053" s="1034"/>
      <c r="AP2053" s="1034"/>
      <c r="AQ2053" s="1034"/>
    </row>
    <row r="2054" spans="35:43">
      <c r="AI2054" s="1034"/>
      <c r="AJ2054" s="1034"/>
      <c r="AK2054" s="1034"/>
      <c r="AL2054" s="1034"/>
      <c r="AM2054" s="1032"/>
      <c r="AN2054" s="1034"/>
      <c r="AO2054" s="1034"/>
      <c r="AP2054" s="1034"/>
      <c r="AQ2054" s="1034"/>
    </row>
    <row r="2055" spans="35:43">
      <c r="AI2055" s="1034"/>
      <c r="AJ2055" s="1034"/>
      <c r="AK2055" s="1034"/>
      <c r="AL2055" s="1034"/>
      <c r="AM2055" s="1032"/>
      <c r="AN2055" s="1034"/>
      <c r="AO2055" s="1034"/>
      <c r="AP2055" s="1034"/>
      <c r="AQ2055" s="1034"/>
    </row>
    <row r="2056" spans="35:43">
      <c r="AI2056" s="1034"/>
      <c r="AJ2056" s="1034"/>
      <c r="AK2056" s="1034"/>
      <c r="AL2056" s="1034"/>
      <c r="AM2056" s="1032"/>
      <c r="AN2056" s="1034"/>
      <c r="AO2056" s="1034"/>
      <c r="AP2056" s="1034"/>
      <c r="AQ2056" s="1034"/>
    </row>
    <row r="2057" spans="35:43">
      <c r="AI2057" s="1034"/>
      <c r="AJ2057" s="1034"/>
      <c r="AK2057" s="1034"/>
      <c r="AL2057" s="1034"/>
      <c r="AM2057" s="1032"/>
      <c r="AN2057" s="1034"/>
      <c r="AO2057" s="1034"/>
      <c r="AP2057" s="1034"/>
      <c r="AQ2057" s="1034"/>
    </row>
    <row r="2058" spans="35:43">
      <c r="AI2058" s="1034"/>
      <c r="AJ2058" s="1034"/>
      <c r="AK2058" s="1034"/>
      <c r="AL2058" s="1034"/>
      <c r="AM2058" s="1032"/>
      <c r="AN2058" s="1034"/>
      <c r="AO2058" s="1034"/>
      <c r="AP2058" s="1034"/>
      <c r="AQ2058" s="1034"/>
    </row>
    <row r="2059" spans="35:43">
      <c r="AI2059" s="1034"/>
      <c r="AJ2059" s="1034"/>
      <c r="AK2059" s="1034"/>
      <c r="AL2059" s="1034"/>
      <c r="AM2059" s="1032"/>
      <c r="AN2059" s="1034"/>
      <c r="AO2059" s="1034"/>
      <c r="AP2059" s="1034"/>
      <c r="AQ2059" s="1034"/>
    </row>
    <row r="2060" spans="35:43">
      <c r="AI2060" s="1034"/>
      <c r="AJ2060" s="1034"/>
      <c r="AK2060" s="1034"/>
      <c r="AL2060" s="1034"/>
      <c r="AM2060" s="1032"/>
      <c r="AN2060" s="1034"/>
      <c r="AO2060" s="1034"/>
      <c r="AP2060" s="1034"/>
      <c r="AQ2060" s="1034"/>
    </row>
    <row r="2061" spans="35:43">
      <c r="AI2061" s="1034"/>
      <c r="AJ2061" s="1034"/>
      <c r="AK2061" s="1034"/>
      <c r="AL2061" s="1034"/>
      <c r="AM2061" s="1032"/>
      <c r="AN2061" s="1034"/>
      <c r="AO2061" s="1034"/>
      <c r="AP2061" s="1034"/>
      <c r="AQ2061" s="1034"/>
    </row>
    <row r="2062" spans="35:43">
      <c r="AI2062" s="1034"/>
      <c r="AJ2062" s="1034"/>
      <c r="AK2062" s="1034"/>
      <c r="AL2062" s="1034"/>
      <c r="AM2062" s="1032"/>
      <c r="AN2062" s="1034"/>
      <c r="AO2062" s="1034"/>
      <c r="AP2062" s="1034"/>
      <c r="AQ2062" s="1034"/>
    </row>
    <row r="2063" spans="35:43">
      <c r="AI2063" s="1034"/>
      <c r="AJ2063" s="1034"/>
      <c r="AK2063" s="1034"/>
      <c r="AL2063" s="1034"/>
      <c r="AM2063" s="1032"/>
      <c r="AN2063" s="1034"/>
      <c r="AO2063" s="1034"/>
      <c r="AP2063" s="1034"/>
      <c r="AQ2063" s="1034"/>
    </row>
    <row r="2064" spans="35:43">
      <c r="AI2064" s="1034"/>
      <c r="AJ2064" s="1034"/>
      <c r="AK2064" s="1034"/>
      <c r="AL2064" s="1034"/>
      <c r="AM2064" s="1032"/>
      <c r="AN2064" s="1034"/>
      <c r="AO2064" s="1034"/>
      <c r="AP2064" s="1034"/>
      <c r="AQ2064" s="1034"/>
    </row>
    <row r="2065" spans="1:43">
      <c r="A2065" s="1011"/>
      <c r="B2065" s="1011"/>
      <c r="AI2065" s="1034"/>
      <c r="AJ2065" s="1034"/>
      <c r="AK2065" s="1034"/>
      <c r="AL2065" s="1034"/>
      <c r="AM2065" s="1032"/>
      <c r="AN2065" s="1034"/>
      <c r="AO2065" s="1034"/>
      <c r="AP2065" s="1034"/>
      <c r="AQ2065" s="1034"/>
    </row>
    <row r="2066" spans="1:43">
      <c r="A2066" s="1011"/>
      <c r="B2066" s="1011"/>
      <c r="AI2066" s="1034"/>
      <c r="AJ2066" s="1034"/>
      <c r="AK2066" s="1034"/>
      <c r="AL2066" s="1034"/>
      <c r="AM2066" s="1032"/>
      <c r="AN2066" s="1034"/>
      <c r="AO2066" s="1034"/>
      <c r="AP2066" s="1034"/>
      <c r="AQ2066" s="1034"/>
    </row>
    <row r="2067" spans="1:43">
      <c r="A2067" s="1011"/>
      <c r="B2067" s="1011"/>
      <c r="AI2067" s="1034"/>
      <c r="AJ2067" s="1034"/>
      <c r="AK2067" s="1034"/>
      <c r="AL2067" s="1034"/>
      <c r="AM2067" s="1032"/>
      <c r="AN2067" s="1034"/>
      <c r="AO2067" s="1034"/>
      <c r="AP2067" s="1034"/>
      <c r="AQ2067" s="1034"/>
    </row>
    <row r="2068" spans="1:43">
      <c r="A2068" s="1011"/>
      <c r="B2068" s="1011"/>
      <c r="AI2068" s="1034"/>
      <c r="AJ2068" s="1034"/>
      <c r="AK2068" s="1034"/>
      <c r="AL2068" s="1034"/>
      <c r="AM2068" s="1032"/>
      <c r="AN2068" s="1034"/>
      <c r="AO2068" s="1034"/>
      <c r="AP2068" s="1034"/>
      <c r="AQ2068" s="1034"/>
    </row>
    <row r="2069" spans="1:43">
      <c r="A2069" s="1011"/>
      <c r="B2069" s="1011"/>
      <c r="AI2069" s="1028"/>
      <c r="AJ2069" s="1028"/>
      <c r="AK2069" s="1028"/>
      <c r="AL2069" s="1028"/>
      <c r="AM2069" s="1029"/>
      <c r="AN2069" s="1028"/>
      <c r="AO2069" s="1028"/>
      <c r="AP2069" s="1028"/>
      <c r="AQ2069" s="1028"/>
    </row>
    <row r="2070" spans="1:43">
      <c r="A2070" s="1011"/>
      <c r="B2070" s="1011"/>
      <c r="AI2070" s="1028"/>
      <c r="AJ2070" s="1028"/>
      <c r="AK2070" s="1028"/>
      <c r="AL2070" s="1028"/>
      <c r="AM2070" s="1029"/>
      <c r="AN2070" s="1028"/>
      <c r="AO2070" s="1028"/>
      <c r="AP2070" s="1028"/>
      <c r="AQ2070" s="1028"/>
    </row>
    <row r="2071" spans="1:43">
      <c r="A2071" s="1011"/>
      <c r="B2071" s="1011"/>
      <c r="AI2071" s="1028"/>
      <c r="AJ2071" s="1028"/>
      <c r="AK2071" s="1028"/>
      <c r="AL2071" s="1028"/>
      <c r="AM2071" s="1029"/>
      <c r="AN2071" s="1028"/>
      <c r="AO2071" s="1028"/>
      <c r="AP2071" s="1028"/>
      <c r="AQ2071" s="1028"/>
    </row>
    <row r="2072" spans="1:43">
      <c r="A2072" s="1010"/>
      <c r="B2072" s="1010"/>
      <c r="AI2072" s="1028"/>
      <c r="AJ2072" s="1028"/>
      <c r="AK2072" s="1028"/>
      <c r="AL2072" s="1028"/>
      <c r="AM2072" s="1029"/>
      <c r="AN2072" s="1028"/>
      <c r="AO2072" s="1028"/>
      <c r="AP2072" s="1028"/>
      <c r="AQ2072" s="1028"/>
    </row>
    <row r="2073" spans="1:43">
      <c r="A2073" s="1010"/>
      <c r="B2073" s="1010"/>
      <c r="AI2073" s="1028"/>
      <c r="AJ2073" s="1028"/>
      <c r="AK2073" s="1028"/>
      <c r="AL2073" s="1028"/>
      <c r="AM2073" s="1029"/>
      <c r="AN2073" s="1028"/>
      <c r="AO2073" s="1028"/>
      <c r="AP2073" s="1028"/>
      <c r="AQ2073" s="1028"/>
    </row>
    <row r="2074" spans="1:43">
      <c r="A2074" s="1010"/>
      <c r="B2074" s="1010"/>
      <c r="AI2074" s="1028"/>
      <c r="AJ2074" s="1028"/>
      <c r="AK2074" s="1028"/>
      <c r="AL2074" s="1028"/>
      <c r="AM2074" s="1029"/>
      <c r="AN2074" s="1028"/>
      <c r="AO2074" s="1028"/>
      <c r="AP2074" s="1028"/>
      <c r="AQ2074" s="1028"/>
    </row>
    <row r="2075" spans="1:43">
      <c r="A2075" s="1010"/>
      <c r="B2075" s="1010"/>
      <c r="AI2075" s="1028"/>
      <c r="AJ2075" s="1028"/>
      <c r="AK2075" s="1028"/>
      <c r="AL2075" s="1028"/>
      <c r="AM2075" s="1029"/>
      <c r="AN2075" s="1028"/>
      <c r="AO2075" s="1028"/>
      <c r="AP2075" s="1028"/>
      <c r="AQ2075" s="1028"/>
    </row>
    <row r="2076" spans="1:43">
      <c r="A2076" s="1010"/>
      <c r="B2076" s="1010"/>
      <c r="AI2076" s="1034"/>
      <c r="AJ2076" s="1034"/>
      <c r="AK2076" s="1034"/>
      <c r="AL2076" s="1034"/>
      <c r="AM2076" s="1032"/>
      <c r="AN2076" s="1034"/>
      <c r="AO2076" s="1034"/>
      <c r="AP2076" s="1034"/>
      <c r="AQ2076" s="1034"/>
    </row>
    <row r="2077" spans="1:43">
      <c r="A2077" s="1010"/>
      <c r="B2077" s="1010"/>
      <c r="AI2077" s="1028"/>
      <c r="AJ2077" s="1028"/>
      <c r="AK2077" s="1028"/>
      <c r="AL2077" s="1028"/>
      <c r="AM2077" s="1029"/>
      <c r="AN2077" s="1028"/>
      <c r="AO2077" s="1028"/>
      <c r="AP2077" s="1028"/>
      <c r="AQ2077" s="1028"/>
    </row>
    <row r="2078" spans="1:43">
      <c r="A2078" s="1010"/>
      <c r="B2078" s="1010"/>
      <c r="AI2078" s="1028"/>
      <c r="AJ2078" s="1028"/>
      <c r="AK2078" s="1028"/>
      <c r="AL2078" s="1028"/>
      <c r="AM2078" s="1029"/>
      <c r="AN2078" s="1028"/>
      <c r="AO2078" s="1028"/>
      <c r="AP2078" s="1028"/>
      <c r="AQ2078" s="1028"/>
    </row>
    <row r="2079" spans="1:43">
      <c r="AI2079" s="1028"/>
      <c r="AJ2079" s="1028"/>
      <c r="AK2079" s="1028"/>
      <c r="AL2079" s="1028"/>
      <c r="AM2079" s="1029"/>
      <c r="AN2079" s="1028"/>
      <c r="AO2079" s="1028"/>
      <c r="AP2079" s="1028"/>
      <c r="AQ2079" s="1028"/>
    </row>
    <row r="2080" spans="1:43">
      <c r="W2080" s="1028"/>
      <c r="X2080" s="1028"/>
      <c r="AI2080" s="1028"/>
      <c r="AJ2080" s="1028"/>
      <c r="AK2080" s="1028"/>
      <c r="AL2080" s="1028"/>
      <c r="AM2080" s="1029"/>
      <c r="AN2080" s="1028"/>
      <c r="AO2080" s="1028"/>
      <c r="AP2080" s="1028"/>
      <c r="AQ2080" s="1028"/>
    </row>
    <row r="2081" spans="23:43">
      <c r="W2081" s="1028"/>
      <c r="X2081" s="1028"/>
      <c r="AI2081" s="1028"/>
      <c r="AJ2081" s="1028"/>
      <c r="AK2081" s="1028"/>
      <c r="AL2081" s="1028"/>
      <c r="AM2081" s="1029"/>
      <c r="AN2081" s="1028"/>
      <c r="AO2081" s="1028"/>
      <c r="AP2081" s="1028"/>
      <c r="AQ2081" s="1028"/>
    </row>
    <row r="2082" spans="23:43">
      <c r="W2082" s="1028"/>
      <c r="X2082" s="1028"/>
      <c r="AI2082" s="1028"/>
      <c r="AJ2082" s="1028"/>
      <c r="AK2082" s="1028"/>
      <c r="AL2082" s="1028"/>
      <c r="AM2082" s="1029"/>
      <c r="AN2082" s="1028"/>
      <c r="AO2082" s="1028"/>
      <c r="AP2082" s="1028"/>
      <c r="AQ2082" s="1028"/>
    </row>
    <row r="2083" spans="23:43">
      <c r="W2083" s="1028"/>
      <c r="X2083" s="1028"/>
      <c r="AI2083" s="1028"/>
      <c r="AJ2083" s="1028"/>
      <c r="AK2083" s="1028"/>
      <c r="AL2083" s="1028"/>
      <c r="AM2083" s="1029"/>
      <c r="AN2083" s="1028"/>
      <c r="AO2083" s="1028"/>
      <c r="AP2083" s="1028"/>
      <c r="AQ2083" s="1028"/>
    </row>
    <row r="2084" spans="23:43">
      <c r="W2084" s="1028"/>
      <c r="X2084" s="1028"/>
      <c r="AI2084" s="1034"/>
      <c r="AJ2084" s="1034"/>
      <c r="AK2084" s="1034"/>
      <c r="AL2084" s="1034"/>
      <c r="AM2084" s="1032"/>
      <c r="AN2084" s="1034"/>
      <c r="AO2084" s="1034"/>
      <c r="AP2084" s="1034"/>
      <c r="AQ2084" s="1034"/>
    </row>
    <row r="2085" spans="23:43">
      <c r="W2085" s="1028"/>
      <c r="X2085" s="1028"/>
      <c r="AI2085" s="1034"/>
      <c r="AJ2085" s="1034"/>
      <c r="AK2085" s="1034"/>
      <c r="AL2085" s="1034"/>
      <c r="AM2085" s="1032"/>
      <c r="AN2085" s="1034"/>
      <c r="AO2085" s="1034"/>
      <c r="AP2085" s="1034"/>
      <c r="AQ2085" s="1034"/>
    </row>
    <row r="2086" spans="23:43">
      <c r="W2086" s="1028"/>
      <c r="X2086" s="1028"/>
      <c r="AI2086" s="1034"/>
      <c r="AJ2086" s="1034"/>
      <c r="AK2086" s="1034"/>
      <c r="AL2086" s="1034"/>
      <c r="AM2086" s="1032"/>
      <c r="AN2086" s="1034"/>
      <c r="AO2086" s="1034"/>
      <c r="AP2086" s="1034"/>
      <c r="AQ2086" s="1034"/>
    </row>
    <row r="2087" spans="23:43">
      <c r="AI2087" s="1034"/>
      <c r="AJ2087" s="1034"/>
      <c r="AK2087" s="1034"/>
      <c r="AL2087" s="1034"/>
      <c r="AM2087" s="1032"/>
      <c r="AN2087" s="1034"/>
      <c r="AO2087" s="1034"/>
      <c r="AP2087" s="1034"/>
      <c r="AQ2087" s="1034"/>
    </row>
    <row r="2088" spans="23:43">
      <c r="AI2088" s="1034"/>
      <c r="AJ2088" s="1034"/>
      <c r="AK2088" s="1034"/>
      <c r="AL2088" s="1034"/>
      <c r="AM2088" s="1032"/>
      <c r="AN2088" s="1034"/>
      <c r="AO2088" s="1034"/>
      <c r="AP2088" s="1034"/>
      <c r="AQ2088" s="1034"/>
    </row>
    <row r="2089" spans="23:43">
      <c r="AI2089" s="1034"/>
      <c r="AJ2089" s="1034"/>
      <c r="AK2089" s="1034"/>
      <c r="AL2089" s="1034"/>
      <c r="AM2089" s="1032"/>
      <c r="AN2089" s="1034"/>
      <c r="AO2089" s="1034"/>
      <c r="AP2089" s="1034"/>
      <c r="AQ2089" s="1034"/>
    </row>
    <row r="2090" spans="23:43">
      <c r="AI2090" s="1034"/>
      <c r="AJ2090" s="1034"/>
      <c r="AK2090" s="1034"/>
      <c r="AL2090" s="1034"/>
      <c r="AM2090" s="1032"/>
      <c r="AN2090" s="1034"/>
      <c r="AO2090" s="1034"/>
      <c r="AP2090" s="1034"/>
      <c r="AQ2090" s="1034"/>
    </row>
    <row r="2091" spans="23:43">
      <c r="AI2091" s="1034"/>
      <c r="AJ2091" s="1034"/>
      <c r="AK2091" s="1034"/>
      <c r="AL2091" s="1034"/>
      <c r="AM2091" s="1032"/>
      <c r="AN2091" s="1034"/>
      <c r="AO2091" s="1034"/>
      <c r="AP2091" s="1034"/>
      <c r="AQ2091" s="1034"/>
    </row>
    <row r="2092" spans="23:43">
      <c r="AI2092" s="1034"/>
      <c r="AJ2092" s="1034"/>
      <c r="AK2092" s="1034"/>
      <c r="AL2092" s="1034"/>
      <c r="AM2092" s="1032"/>
      <c r="AN2092" s="1034"/>
      <c r="AO2092" s="1034"/>
      <c r="AP2092" s="1034"/>
      <c r="AQ2092" s="1034"/>
    </row>
    <row r="2093" spans="23:43">
      <c r="AI2093" s="1034"/>
      <c r="AJ2093" s="1034"/>
      <c r="AK2093" s="1034"/>
      <c r="AL2093" s="1034"/>
      <c r="AM2093" s="1032"/>
      <c r="AN2093" s="1034"/>
      <c r="AO2093" s="1034"/>
      <c r="AP2093" s="1034"/>
      <c r="AQ2093" s="1034"/>
    </row>
    <row r="2094" spans="23:43">
      <c r="AI2094" s="1034"/>
      <c r="AJ2094" s="1034"/>
      <c r="AK2094" s="1034"/>
      <c r="AL2094" s="1034"/>
      <c r="AM2094" s="1032"/>
      <c r="AN2094" s="1034"/>
      <c r="AO2094" s="1034"/>
      <c r="AP2094" s="1034"/>
      <c r="AQ2094" s="1034"/>
    </row>
    <row r="2095" spans="23:43">
      <c r="AI2095" s="1034"/>
      <c r="AJ2095" s="1034"/>
      <c r="AK2095" s="1034"/>
      <c r="AL2095" s="1034"/>
      <c r="AM2095" s="1032"/>
      <c r="AN2095" s="1034"/>
      <c r="AO2095" s="1034"/>
      <c r="AP2095" s="1034"/>
      <c r="AQ2095" s="1034"/>
    </row>
    <row r="2096" spans="23:43">
      <c r="AI2096" s="1034"/>
      <c r="AJ2096" s="1034"/>
      <c r="AK2096" s="1034"/>
      <c r="AL2096" s="1034"/>
      <c r="AM2096" s="1032"/>
      <c r="AN2096" s="1034"/>
      <c r="AO2096" s="1034"/>
      <c r="AP2096" s="1034"/>
      <c r="AQ2096" s="1034"/>
    </row>
    <row r="2097" spans="35:43">
      <c r="AI2097" s="1034"/>
      <c r="AJ2097" s="1034"/>
      <c r="AK2097" s="1034"/>
      <c r="AL2097" s="1034"/>
      <c r="AM2097" s="1032"/>
      <c r="AN2097" s="1034"/>
      <c r="AO2097" s="1034"/>
      <c r="AP2097" s="1034"/>
      <c r="AQ2097" s="1034"/>
    </row>
    <row r="2098" spans="35:43">
      <c r="AI2098" s="1034"/>
      <c r="AJ2098" s="1034"/>
      <c r="AK2098" s="1034"/>
      <c r="AL2098" s="1034"/>
      <c r="AM2098" s="1032"/>
      <c r="AN2098" s="1034"/>
      <c r="AO2098" s="1034"/>
      <c r="AP2098" s="1034"/>
      <c r="AQ2098" s="1034"/>
    </row>
    <row r="2099" spans="35:43">
      <c r="AI2099" s="1034"/>
      <c r="AJ2099" s="1034"/>
      <c r="AK2099" s="1034"/>
      <c r="AL2099" s="1034"/>
      <c r="AM2099" s="1032"/>
      <c r="AN2099" s="1034"/>
      <c r="AO2099" s="1034"/>
      <c r="AP2099" s="1034"/>
      <c r="AQ2099" s="1034"/>
    </row>
    <row r="2100" spans="35:43">
      <c r="AI2100" s="1034"/>
      <c r="AJ2100" s="1034"/>
      <c r="AK2100" s="1034"/>
      <c r="AL2100" s="1034"/>
      <c r="AM2100" s="1032"/>
      <c r="AN2100" s="1034"/>
      <c r="AO2100" s="1034"/>
      <c r="AP2100" s="1034"/>
      <c r="AQ2100" s="1034"/>
    </row>
    <row r="2101" spans="35:43">
      <c r="AI2101" s="1034"/>
      <c r="AJ2101" s="1034"/>
      <c r="AK2101" s="1034"/>
      <c r="AL2101" s="1034"/>
      <c r="AM2101" s="1032"/>
      <c r="AN2101" s="1034"/>
      <c r="AO2101" s="1034"/>
      <c r="AP2101" s="1034"/>
      <c r="AQ2101" s="1034"/>
    </row>
    <row r="2102" spans="35:43">
      <c r="AI2102" s="1034"/>
      <c r="AJ2102" s="1034"/>
      <c r="AK2102" s="1034"/>
      <c r="AL2102" s="1034"/>
      <c r="AM2102" s="1032"/>
      <c r="AN2102" s="1034"/>
      <c r="AO2102" s="1034"/>
      <c r="AP2102" s="1034"/>
      <c r="AQ2102" s="1034"/>
    </row>
    <row r="2103" spans="35:43">
      <c r="AI2103" s="1034"/>
      <c r="AJ2103" s="1034"/>
      <c r="AK2103" s="1034"/>
      <c r="AL2103" s="1034"/>
      <c r="AM2103" s="1032"/>
      <c r="AN2103" s="1034"/>
      <c r="AO2103" s="1034"/>
      <c r="AP2103" s="1034"/>
      <c r="AQ2103" s="1034"/>
    </row>
    <row r="2104" spans="35:43">
      <c r="AI2104" s="1034"/>
      <c r="AJ2104" s="1034"/>
      <c r="AK2104" s="1034"/>
      <c r="AL2104" s="1034"/>
      <c r="AM2104" s="1032"/>
      <c r="AN2104" s="1034"/>
      <c r="AO2104" s="1034"/>
      <c r="AP2104" s="1034"/>
      <c r="AQ2104" s="1034"/>
    </row>
    <row r="2105" spans="35:43">
      <c r="AI2105" s="1034"/>
      <c r="AJ2105" s="1034"/>
      <c r="AK2105" s="1034"/>
      <c r="AL2105" s="1034"/>
      <c r="AM2105" s="1032"/>
      <c r="AN2105" s="1034"/>
      <c r="AO2105" s="1034"/>
      <c r="AP2105" s="1034"/>
      <c r="AQ2105" s="1034"/>
    </row>
    <row r="2106" spans="35:43">
      <c r="AI2106" s="1034"/>
      <c r="AJ2106" s="1034"/>
      <c r="AK2106" s="1034"/>
      <c r="AL2106" s="1034"/>
      <c r="AM2106" s="1032"/>
      <c r="AN2106" s="1034"/>
      <c r="AO2106" s="1034"/>
      <c r="AP2106" s="1034"/>
      <c r="AQ2106" s="1034"/>
    </row>
    <row r="2107" spans="35:43">
      <c r="AI2107" s="1034"/>
      <c r="AJ2107" s="1034"/>
      <c r="AK2107" s="1034"/>
      <c r="AL2107" s="1034"/>
      <c r="AM2107" s="1032"/>
      <c r="AN2107" s="1034"/>
      <c r="AO2107" s="1034"/>
      <c r="AP2107" s="1034"/>
      <c r="AQ2107" s="1034"/>
    </row>
    <row r="2108" spans="35:43">
      <c r="AI2108" s="1034"/>
      <c r="AJ2108" s="1034"/>
      <c r="AK2108" s="1034"/>
      <c r="AL2108" s="1034"/>
      <c r="AM2108" s="1032"/>
      <c r="AN2108" s="1034"/>
      <c r="AO2108" s="1034"/>
      <c r="AP2108" s="1034"/>
      <c r="AQ2108" s="1034"/>
    </row>
    <row r="2109" spans="35:43">
      <c r="AI2109" s="1034"/>
      <c r="AJ2109" s="1034"/>
      <c r="AK2109" s="1034"/>
      <c r="AL2109" s="1034"/>
      <c r="AM2109" s="1032"/>
      <c r="AN2109" s="1034"/>
      <c r="AO2109" s="1034"/>
      <c r="AP2109" s="1034"/>
      <c r="AQ2109" s="1034"/>
    </row>
    <row r="2110" spans="35:43">
      <c r="AI2110" s="1034"/>
      <c r="AJ2110" s="1034"/>
      <c r="AK2110" s="1034"/>
      <c r="AL2110" s="1034"/>
      <c r="AM2110" s="1032"/>
      <c r="AN2110" s="1034"/>
      <c r="AO2110" s="1034"/>
      <c r="AP2110" s="1034"/>
      <c r="AQ2110" s="1034"/>
    </row>
    <row r="2111" spans="35:43">
      <c r="AI2111" s="1034"/>
      <c r="AJ2111" s="1034"/>
      <c r="AK2111" s="1034"/>
      <c r="AL2111" s="1034"/>
      <c r="AM2111" s="1032"/>
      <c r="AN2111" s="1034"/>
      <c r="AO2111" s="1034"/>
      <c r="AP2111" s="1034"/>
      <c r="AQ2111" s="1034"/>
    </row>
    <row r="2112" spans="35:43">
      <c r="AI2112" s="1034"/>
      <c r="AJ2112" s="1034"/>
      <c r="AK2112" s="1034"/>
      <c r="AL2112" s="1034"/>
      <c r="AM2112" s="1032"/>
      <c r="AN2112" s="1034"/>
      <c r="AO2112" s="1034"/>
      <c r="AP2112" s="1034"/>
      <c r="AQ2112" s="1034"/>
    </row>
    <row r="2113" spans="35:43">
      <c r="AI2113" s="1034"/>
      <c r="AJ2113" s="1034"/>
      <c r="AK2113" s="1034"/>
      <c r="AL2113" s="1034"/>
      <c r="AM2113" s="1032"/>
      <c r="AN2113" s="1034"/>
      <c r="AO2113" s="1034"/>
      <c r="AP2113" s="1034"/>
      <c r="AQ2113" s="1034"/>
    </row>
    <row r="2114" spans="35:43">
      <c r="AI2114" s="1034"/>
      <c r="AJ2114" s="1034"/>
      <c r="AK2114" s="1034"/>
      <c r="AL2114" s="1034"/>
      <c r="AM2114" s="1032"/>
      <c r="AN2114" s="1034"/>
      <c r="AO2114" s="1034"/>
      <c r="AP2114" s="1034"/>
      <c r="AQ2114" s="1034"/>
    </row>
    <row r="2115" spans="35:43">
      <c r="AI2115" s="1034"/>
      <c r="AJ2115" s="1034"/>
      <c r="AK2115" s="1034"/>
      <c r="AL2115" s="1034"/>
      <c r="AM2115" s="1032"/>
      <c r="AN2115" s="1034"/>
      <c r="AO2115" s="1034"/>
      <c r="AP2115" s="1034"/>
      <c r="AQ2115" s="1034"/>
    </row>
    <row r="2116" spans="35:43">
      <c r="AI2116" s="1034"/>
      <c r="AJ2116" s="1034"/>
      <c r="AK2116" s="1034"/>
      <c r="AL2116" s="1034"/>
      <c r="AM2116" s="1032"/>
      <c r="AN2116" s="1034"/>
      <c r="AO2116" s="1034"/>
      <c r="AP2116" s="1034"/>
      <c r="AQ2116" s="1034"/>
    </row>
    <row r="2117" spans="35:43">
      <c r="AI2117" s="1034"/>
      <c r="AJ2117" s="1034"/>
      <c r="AK2117" s="1034"/>
      <c r="AL2117" s="1034"/>
      <c r="AM2117" s="1032"/>
      <c r="AN2117" s="1034"/>
      <c r="AO2117" s="1034"/>
      <c r="AP2117" s="1034"/>
      <c r="AQ2117" s="1034"/>
    </row>
    <row r="2118" spans="35:43">
      <c r="AI2118" s="1034"/>
      <c r="AJ2118" s="1034"/>
      <c r="AK2118" s="1034"/>
      <c r="AL2118" s="1034"/>
      <c r="AM2118" s="1032"/>
      <c r="AN2118" s="1034"/>
      <c r="AO2118" s="1034"/>
      <c r="AP2118" s="1034"/>
      <c r="AQ2118" s="1034"/>
    </row>
    <row r="2119" spans="35:43">
      <c r="AI2119" s="1034"/>
      <c r="AJ2119" s="1034"/>
      <c r="AK2119" s="1034"/>
      <c r="AL2119" s="1034"/>
      <c r="AM2119" s="1032"/>
      <c r="AN2119" s="1034"/>
      <c r="AO2119" s="1034"/>
      <c r="AP2119" s="1034"/>
      <c r="AQ2119" s="1034"/>
    </row>
    <row r="2120" spans="35:43">
      <c r="AI2120" s="1034"/>
      <c r="AJ2120" s="1034"/>
      <c r="AK2120" s="1034"/>
      <c r="AL2120" s="1034"/>
      <c r="AM2120" s="1032"/>
      <c r="AN2120" s="1034"/>
      <c r="AO2120" s="1034"/>
      <c r="AP2120" s="1034"/>
      <c r="AQ2120" s="1034"/>
    </row>
    <row r="2121" spans="35:43">
      <c r="AI2121" s="1034"/>
      <c r="AJ2121" s="1034"/>
      <c r="AK2121" s="1034"/>
      <c r="AL2121" s="1034"/>
      <c r="AM2121" s="1032"/>
      <c r="AN2121" s="1034"/>
      <c r="AO2121" s="1034"/>
      <c r="AP2121" s="1034"/>
      <c r="AQ2121" s="1034"/>
    </row>
    <row r="2122" spans="35:43">
      <c r="AI2122" s="1034"/>
      <c r="AJ2122" s="1034"/>
      <c r="AK2122" s="1034"/>
      <c r="AL2122" s="1034"/>
      <c r="AM2122" s="1032"/>
      <c r="AN2122" s="1034"/>
      <c r="AO2122" s="1034"/>
      <c r="AP2122" s="1034"/>
      <c r="AQ2122" s="1034"/>
    </row>
    <row r="2123" spans="35:43">
      <c r="AI2123" s="1034"/>
      <c r="AJ2123" s="1034"/>
      <c r="AK2123" s="1034"/>
      <c r="AL2123" s="1034"/>
      <c r="AM2123" s="1032"/>
      <c r="AN2123" s="1034"/>
      <c r="AO2123" s="1034"/>
      <c r="AP2123" s="1034"/>
      <c r="AQ2123" s="1034"/>
    </row>
    <row r="2124" spans="35:43">
      <c r="AI2124" s="1034"/>
      <c r="AJ2124" s="1034"/>
      <c r="AK2124" s="1034"/>
      <c r="AL2124" s="1034"/>
      <c r="AM2124" s="1032"/>
      <c r="AN2124" s="1034"/>
      <c r="AO2124" s="1034"/>
      <c r="AP2124" s="1034"/>
      <c r="AQ2124" s="1034"/>
    </row>
    <row r="2125" spans="35:43">
      <c r="AI2125" s="1034"/>
      <c r="AJ2125" s="1034"/>
      <c r="AK2125" s="1034"/>
      <c r="AL2125" s="1034"/>
      <c r="AM2125" s="1032"/>
      <c r="AN2125" s="1034"/>
      <c r="AO2125" s="1034"/>
      <c r="AP2125" s="1034"/>
      <c r="AQ2125" s="1034"/>
    </row>
    <row r="2126" spans="35:43">
      <c r="AI2126" s="1034"/>
      <c r="AJ2126" s="1034"/>
      <c r="AK2126" s="1034"/>
      <c r="AL2126" s="1034"/>
      <c r="AM2126" s="1032"/>
      <c r="AN2126" s="1034"/>
      <c r="AO2126" s="1034"/>
      <c r="AP2126" s="1034"/>
      <c r="AQ2126" s="1034"/>
    </row>
    <row r="2127" spans="35:43">
      <c r="AI2127" s="1034"/>
      <c r="AJ2127" s="1034"/>
      <c r="AK2127" s="1034"/>
      <c r="AL2127" s="1034"/>
      <c r="AM2127" s="1032"/>
      <c r="AN2127" s="1034"/>
      <c r="AO2127" s="1034"/>
      <c r="AP2127" s="1034"/>
      <c r="AQ2127" s="1034"/>
    </row>
    <row r="2128" spans="35:43">
      <c r="AI2128" s="1034"/>
      <c r="AJ2128" s="1034"/>
      <c r="AK2128" s="1034"/>
      <c r="AL2128" s="1034"/>
      <c r="AM2128" s="1032"/>
      <c r="AN2128" s="1034"/>
      <c r="AO2128" s="1034"/>
      <c r="AP2128" s="1034"/>
      <c r="AQ2128" s="1034"/>
    </row>
    <row r="2129" spans="1:43">
      <c r="AI2129" s="1034"/>
      <c r="AJ2129" s="1034"/>
      <c r="AK2129" s="1034"/>
      <c r="AL2129" s="1034"/>
      <c r="AM2129" s="1032"/>
      <c r="AN2129" s="1034"/>
      <c r="AO2129" s="1034"/>
      <c r="AP2129" s="1034"/>
      <c r="AQ2129" s="1034"/>
    </row>
    <row r="2130" spans="1:43">
      <c r="AI2130" s="1034"/>
      <c r="AJ2130" s="1034"/>
      <c r="AK2130" s="1034"/>
      <c r="AL2130" s="1034"/>
      <c r="AM2130" s="1032"/>
      <c r="AN2130" s="1034"/>
      <c r="AO2130" s="1034"/>
      <c r="AP2130" s="1034"/>
      <c r="AQ2130" s="1034"/>
    </row>
    <row r="2131" spans="1:43">
      <c r="AI2131" s="1034"/>
      <c r="AJ2131" s="1034"/>
      <c r="AK2131" s="1034"/>
      <c r="AL2131" s="1034"/>
      <c r="AM2131" s="1032"/>
      <c r="AN2131" s="1034"/>
      <c r="AO2131" s="1034"/>
      <c r="AP2131" s="1034"/>
      <c r="AQ2131" s="1034"/>
    </row>
    <row r="2132" spans="1:43">
      <c r="AI2132" s="1034"/>
      <c r="AJ2132" s="1034"/>
      <c r="AK2132" s="1034"/>
      <c r="AL2132" s="1034"/>
      <c r="AM2132" s="1032"/>
      <c r="AN2132" s="1034"/>
      <c r="AO2132" s="1034"/>
      <c r="AP2132" s="1034"/>
      <c r="AQ2132" s="1034"/>
    </row>
    <row r="2133" spans="1:43">
      <c r="AI2133" s="1034"/>
      <c r="AJ2133" s="1034"/>
      <c r="AK2133" s="1034"/>
      <c r="AL2133" s="1034"/>
      <c r="AM2133" s="1032"/>
      <c r="AN2133" s="1034"/>
      <c r="AO2133" s="1034"/>
      <c r="AP2133" s="1034"/>
      <c r="AQ2133" s="1034"/>
    </row>
    <row r="2134" spans="1:43">
      <c r="AI2134" s="1034"/>
      <c r="AJ2134" s="1034"/>
      <c r="AK2134" s="1034"/>
      <c r="AL2134" s="1034"/>
      <c r="AM2134" s="1032"/>
      <c r="AN2134" s="1034"/>
      <c r="AO2134" s="1034"/>
      <c r="AP2134" s="1034"/>
      <c r="AQ2134" s="1034"/>
    </row>
    <row r="2135" spans="1:43">
      <c r="AI2135" s="1034"/>
      <c r="AJ2135" s="1034"/>
      <c r="AK2135" s="1034"/>
      <c r="AL2135" s="1034"/>
      <c r="AM2135" s="1032"/>
      <c r="AN2135" s="1034"/>
      <c r="AO2135" s="1034"/>
      <c r="AP2135" s="1034"/>
      <c r="AQ2135" s="1034"/>
    </row>
    <row r="2136" spans="1:43">
      <c r="AI2136" s="1034"/>
      <c r="AJ2136" s="1034"/>
      <c r="AK2136" s="1034"/>
      <c r="AL2136" s="1034"/>
      <c r="AM2136" s="1032"/>
      <c r="AN2136" s="1034"/>
      <c r="AO2136" s="1034"/>
      <c r="AP2136" s="1034"/>
      <c r="AQ2136" s="1034"/>
    </row>
    <row r="2137" spans="1:43">
      <c r="AI2137" s="1034"/>
      <c r="AJ2137" s="1034"/>
      <c r="AK2137" s="1034"/>
      <c r="AL2137" s="1034"/>
      <c r="AM2137" s="1032"/>
      <c r="AN2137" s="1034"/>
      <c r="AO2137" s="1034"/>
      <c r="AP2137" s="1034"/>
      <c r="AQ2137" s="1034"/>
    </row>
    <row r="2138" spans="1:43">
      <c r="AI2138" s="1034"/>
      <c r="AJ2138" s="1034"/>
      <c r="AK2138" s="1034"/>
      <c r="AL2138" s="1034"/>
      <c r="AM2138" s="1032"/>
      <c r="AN2138" s="1034"/>
      <c r="AO2138" s="1034"/>
      <c r="AP2138" s="1034"/>
      <c r="AQ2138" s="1034"/>
    </row>
    <row r="2139" spans="1:43">
      <c r="A2139" s="1011"/>
      <c r="B2139" s="1011"/>
      <c r="AI2139" s="1034"/>
      <c r="AJ2139" s="1034"/>
      <c r="AK2139" s="1034"/>
      <c r="AL2139" s="1034"/>
      <c r="AM2139" s="1032"/>
      <c r="AN2139" s="1034"/>
      <c r="AO2139" s="1034"/>
      <c r="AP2139" s="1034"/>
      <c r="AQ2139" s="1034"/>
    </row>
    <row r="2140" spans="1:43">
      <c r="AI2140" s="1034"/>
      <c r="AJ2140" s="1034"/>
      <c r="AK2140" s="1034"/>
      <c r="AL2140" s="1034"/>
      <c r="AM2140" s="1032"/>
      <c r="AN2140" s="1034"/>
      <c r="AO2140" s="1034"/>
      <c r="AP2140" s="1034"/>
      <c r="AQ2140" s="1034"/>
    </row>
    <row r="2141" spans="1:43">
      <c r="AI2141" s="1034"/>
      <c r="AJ2141" s="1034"/>
      <c r="AK2141" s="1034"/>
      <c r="AL2141" s="1034"/>
      <c r="AM2141" s="1032"/>
      <c r="AN2141" s="1034"/>
      <c r="AO2141" s="1034"/>
      <c r="AP2141" s="1034"/>
      <c r="AQ2141" s="1034"/>
    </row>
    <row r="2142" spans="1:43">
      <c r="AI2142" s="1034"/>
      <c r="AJ2142" s="1034"/>
      <c r="AK2142" s="1034"/>
      <c r="AL2142" s="1034"/>
      <c r="AM2142" s="1032"/>
      <c r="AN2142" s="1034"/>
      <c r="AO2142" s="1034"/>
      <c r="AP2142" s="1034"/>
      <c r="AQ2142" s="1034"/>
    </row>
    <row r="2143" spans="1:43">
      <c r="AI2143" s="1028"/>
      <c r="AJ2143" s="1028"/>
      <c r="AK2143" s="1028"/>
      <c r="AL2143" s="1028"/>
      <c r="AM2143" s="1029"/>
      <c r="AN2143" s="1028"/>
      <c r="AO2143" s="1028"/>
      <c r="AP2143" s="1028"/>
      <c r="AQ2143" s="1028"/>
    </row>
    <row r="2144" spans="1:43">
      <c r="AI2144" s="1034"/>
      <c r="AJ2144" s="1034"/>
      <c r="AK2144" s="1034"/>
      <c r="AL2144" s="1034"/>
      <c r="AM2144" s="1032"/>
      <c r="AN2144" s="1034"/>
      <c r="AO2144" s="1034"/>
      <c r="AP2144" s="1034"/>
      <c r="AQ2144" s="1034"/>
    </row>
    <row r="2145" spans="1:43">
      <c r="AI2145" s="1034"/>
      <c r="AJ2145" s="1034"/>
      <c r="AK2145" s="1034"/>
      <c r="AL2145" s="1034"/>
      <c r="AM2145" s="1032"/>
      <c r="AN2145" s="1034"/>
      <c r="AO2145" s="1034"/>
      <c r="AP2145" s="1034"/>
      <c r="AQ2145" s="1034"/>
    </row>
    <row r="2146" spans="1:43">
      <c r="A2146" s="622"/>
      <c r="B2146" s="622"/>
      <c r="W2146" s="1028"/>
      <c r="X2146" s="1028"/>
      <c r="AI2146" s="1034"/>
      <c r="AJ2146" s="1034"/>
      <c r="AK2146" s="1034"/>
      <c r="AL2146" s="1034"/>
      <c r="AM2146" s="1032"/>
      <c r="AN2146" s="1034"/>
      <c r="AO2146" s="1034"/>
      <c r="AP2146" s="1034"/>
      <c r="AQ2146" s="1034"/>
    </row>
    <row r="2147" spans="1:43">
      <c r="A2147" s="1011"/>
      <c r="B2147" s="1011"/>
      <c r="AI2147" s="1034"/>
      <c r="AJ2147" s="1034"/>
      <c r="AK2147" s="1034"/>
      <c r="AL2147" s="1034"/>
      <c r="AM2147" s="1032"/>
      <c r="AN2147" s="1034"/>
      <c r="AO2147" s="1034"/>
      <c r="AP2147" s="1034"/>
      <c r="AQ2147" s="1034"/>
    </row>
    <row r="2148" spans="1:43">
      <c r="A2148" s="1011"/>
      <c r="B2148" s="1011"/>
      <c r="AI2148" s="1034"/>
      <c r="AJ2148" s="1034"/>
      <c r="AK2148" s="1034"/>
      <c r="AL2148" s="1034"/>
      <c r="AM2148" s="1032"/>
      <c r="AN2148" s="1034"/>
      <c r="AO2148" s="1034"/>
      <c r="AP2148" s="1034"/>
      <c r="AQ2148" s="1034"/>
    </row>
    <row r="2149" spans="1:43">
      <c r="A2149" s="1011"/>
      <c r="B2149" s="1011"/>
      <c r="AI2149" s="1034"/>
      <c r="AJ2149" s="1034"/>
      <c r="AK2149" s="1034"/>
      <c r="AL2149" s="1034"/>
      <c r="AM2149" s="1032"/>
      <c r="AN2149" s="1034"/>
      <c r="AO2149" s="1034"/>
      <c r="AP2149" s="1034"/>
      <c r="AQ2149" s="1034"/>
    </row>
    <row r="2150" spans="1:43">
      <c r="A2150" s="1011"/>
      <c r="B2150" s="1011"/>
      <c r="AI2150" s="1028"/>
      <c r="AJ2150" s="1028"/>
      <c r="AK2150" s="1028"/>
      <c r="AL2150" s="1028"/>
      <c r="AM2150" s="1029"/>
      <c r="AN2150" s="1028"/>
      <c r="AO2150" s="1028"/>
      <c r="AP2150" s="1028"/>
      <c r="AQ2150" s="1028"/>
    </row>
    <row r="2151" spans="1:43">
      <c r="A2151" s="1011"/>
      <c r="B2151" s="1011"/>
      <c r="AI2151" s="1028"/>
      <c r="AJ2151" s="1028"/>
      <c r="AK2151" s="1028"/>
      <c r="AL2151" s="1028"/>
      <c r="AM2151" s="1029"/>
      <c r="AN2151" s="1028"/>
      <c r="AO2151" s="1028"/>
      <c r="AP2151" s="1028"/>
      <c r="AQ2151" s="1028"/>
    </row>
    <row r="2152" spans="1:43">
      <c r="A2152" s="1011"/>
      <c r="B2152" s="1011"/>
      <c r="AI2152" s="1028"/>
      <c r="AJ2152" s="1028"/>
      <c r="AK2152" s="1028"/>
      <c r="AL2152" s="1028"/>
      <c r="AM2152" s="1029"/>
      <c r="AN2152" s="1028"/>
      <c r="AO2152" s="1028"/>
      <c r="AP2152" s="1028"/>
      <c r="AQ2152" s="1028"/>
    </row>
    <row r="2153" spans="1:43">
      <c r="A2153" s="622"/>
      <c r="B2153" s="622"/>
      <c r="AI2153" s="1028"/>
      <c r="AJ2153" s="1028"/>
      <c r="AK2153" s="1028"/>
      <c r="AL2153" s="1028"/>
      <c r="AM2153" s="1029"/>
      <c r="AN2153" s="1028"/>
      <c r="AO2153" s="1028"/>
      <c r="AP2153" s="1028"/>
      <c r="AQ2153" s="1028"/>
    </row>
    <row r="2154" spans="1:43">
      <c r="A2154" s="622"/>
      <c r="B2154" s="622"/>
      <c r="W2154" s="1028"/>
      <c r="X2154" s="1028"/>
      <c r="AI2154" s="1028"/>
      <c r="AJ2154" s="1028"/>
      <c r="AK2154" s="1028"/>
      <c r="AL2154" s="1028"/>
      <c r="AM2154" s="1029"/>
      <c r="AN2154" s="1028"/>
      <c r="AO2154" s="1028"/>
      <c r="AP2154" s="1028"/>
      <c r="AQ2154" s="1028"/>
    </row>
    <row r="2155" spans="1:43">
      <c r="A2155" s="622"/>
      <c r="B2155" s="622"/>
      <c r="AI2155" s="1028"/>
      <c r="AJ2155" s="1028"/>
      <c r="AK2155" s="1028"/>
      <c r="AL2155" s="1028"/>
      <c r="AM2155" s="1029"/>
      <c r="AN2155" s="1028"/>
      <c r="AO2155" s="1028"/>
      <c r="AP2155" s="1028"/>
      <c r="AQ2155" s="1028"/>
    </row>
    <row r="2156" spans="1:43">
      <c r="A2156" s="622"/>
      <c r="B2156" s="622"/>
      <c r="AI2156" s="1028"/>
      <c r="AJ2156" s="1028"/>
      <c r="AK2156" s="1028"/>
      <c r="AL2156" s="1028"/>
      <c r="AM2156" s="1029"/>
      <c r="AN2156" s="1028"/>
      <c r="AO2156" s="1028"/>
      <c r="AP2156" s="1028"/>
      <c r="AQ2156" s="1028"/>
    </row>
    <row r="2157" spans="1:43">
      <c r="A2157" s="622"/>
      <c r="B2157" s="622"/>
      <c r="AI2157" s="1028"/>
      <c r="AJ2157" s="1028"/>
      <c r="AK2157" s="1028"/>
      <c r="AL2157" s="1028"/>
      <c r="AM2157" s="1029"/>
      <c r="AN2157" s="1028"/>
      <c r="AO2157" s="1028"/>
      <c r="AP2157" s="1028"/>
      <c r="AQ2157" s="1028"/>
    </row>
    <row r="2158" spans="1:43">
      <c r="A2158" s="622"/>
      <c r="B2158" s="622"/>
      <c r="AI2158" s="1028"/>
      <c r="AJ2158" s="1028"/>
      <c r="AK2158" s="1028"/>
      <c r="AL2158" s="1028"/>
      <c r="AM2158" s="1029"/>
      <c r="AN2158" s="1028"/>
      <c r="AO2158" s="1028"/>
      <c r="AP2158" s="1028"/>
      <c r="AQ2158" s="1028"/>
    </row>
    <row r="2159" spans="1:43">
      <c r="A2159" s="1010"/>
      <c r="B2159" s="1010"/>
      <c r="AI2159" s="1028"/>
      <c r="AJ2159" s="1028"/>
      <c r="AK2159" s="1028"/>
      <c r="AL2159" s="1028"/>
      <c r="AM2159" s="1029"/>
      <c r="AN2159" s="1028"/>
      <c r="AO2159" s="1028"/>
      <c r="AP2159" s="1028"/>
      <c r="AQ2159" s="1028"/>
    </row>
    <row r="2160" spans="1:43">
      <c r="A2160" s="1010"/>
      <c r="B2160" s="1010"/>
      <c r="AI2160" s="1028"/>
      <c r="AJ2160" s="1028"/>
      <c r="AK2160" s="1028"/>
      <c r="AL2160" s="1028"/>
      <c r="AM2160" s="1029"/>
      <c r="AN2160" s="1028"/>
      <c r="AO2160" s="1028"/>
      <c r="AP2160" s="1028"/>
      <c r="AQ2160" s="1028"/>
    </row>
    <row r="2161" spans="1:43">
      <c r="A2161" s="622"/>
      <c r="B2161" s="622"/>
      <c r="W2161" s="1028"/>
      <c r="X2161" s="1028"/>
      <c r="AI2161" s="1028"/>
      <c r="AJ2161" s="1028"/>
      <c r="AK2161" s="1028"/>
      <c r="AL2161" s="1028"/>
      <c r="AM2161" s="1029"/>
      <c r="AN2161" s="1028"/>
      <c r="AO2161" s="1028"/>
      <c r="AP2161" s="1028"/>
      <c r="AQ2161" s="1028"/>
    </row>
    <row r="2162" spans="1:43">
      <c r="A2162" s="622"/>
      <c r="B2162" s="622"/>
      <c r="W2162" s="1028"/>
      <c r="X2162" s="1028"/>
      <c r="AI2162" s="1028"/>
      <c r="AJ2162" s="1028"/>
      <c r="AK2162" s="1028"/>
      <c r="AL2162" s="1028"/>
      <c r="AM2162" s="1029"/>
      <c r="AN2162" s="1028"/>
      <c r="AO2162" s="1028"/>
      <c r="AP2162" s="1028"/>
      <c r="AQ2162" s="1028"/>
    </row>
    <row r="2163" spans="1:43">
      <c r="A2163" s="622"/>
      <c r="B2163" s="622"/>
      <c r="W2163" s="1028"/>
      <c r="X2163" s="1028"/>
      <c r="AI2163" s="1028"/>
      <c r="AJ2163" s="1028"/>
      <c r="AK2163" s="1028"/>
      <c r="AL2163" s="1028"/>
      <c r="AM2163" s="1029"/>
      <c r="AN2163" s="1028"/>
      <c r="AO2163" s="1028"/>
      <c r="AP2163" s="1028"/>
      <c r="AQ2163" s="1028"/>
    </row>
    <row r="2164" spans="1:43">
      <c r="A2164" s="622"/>
      <c r="B2164" s="622"/>
      <c r="W2164" s="1028"/>
      <c r="X2164" s="1028"/>
      <c r="AI2164" s="1028"/>
      <c r="AJ2164" s="1028"/>
      <c r="AK2164" s="1028"/>
      <c r="AL2164" s="1028"/>
      <c r="AM2164" s="1029"/>
      <c r="AN2164" s="1028"/>
      <c r="AO2164" s="1028"/>
      <c r="AP2164" s="1028"/>
      <c r="AQ2164" s="1028"/>
    </row>
    <row r="2165" spans="1:43">
      <c r="A2165" s="622"/>
      <c r="B2165" s="622"/>
      <c r="W2165" s="1028"/>
      <c r="X2165" s="1028"/>
      <c r="AI2165" s="1028"/>
      <c r="AJ2165" s="1028"/>
      <c r="AK2165" s="1028"/>
      <c r="AL2165" s="1028"/>
      <c r="AM2165" s="1029"/>
      <c r="AN2165" s="1028"/>
      <c r="AO2165" s="1028"/>
      <c r="AP2165" s="1028"/>
      <c r="AQ2165" s="1028"/>
    </row>
    <row r="2166" spans="1:43">
      <c r="A2166" s="1011"/>
      <c r="B2166" s="1011"/>
      <c r="W2166" s="1028"/>
      <c r="X2166" s="1028"/>
      <c r="AI2166" s="1028"/>
      <c r="AJ2166" s="1028"/>
      <c r="AK2166" s="1028"/>
      <c r="AL2166" s="1028"/>
      <c r="AM2166" s="1029"/>
      <c r="AN2166" s="1028"/>
      <c r="AO2166" s="1028"/>
      <c r="AP2166" s="1028"/>
      <c r="AQ2166" s="1028"/>
    </row>
    <row r="2167" spans="1:43">
      <c r="W2167" s="1028"/>
      <c r="X2167" s="1028"/>
      <c r="AI2167" s="1028"/>
      <c r="AJ2167" s="1028"/>
      <c r="AK2167" s="1028"/>
      <c r="AL2167" s="1028"/>
      <c r="AM2167" s="1029"/>
      <c r="AN2167" s="1028"/>
      <c r="AO2167" s="1028"/>
      <c r="AP2167" s="1028"/>
      <c r="AQ2167" s="1028"/>
    </row>
    <row r="2168" spans="1:43">
      <c r="A2168" s="1010"/>
      <c r="B2168" s="1010"/>
      <c r="W2168" s="1028"/>
      <c r="X2168" s="1028"/>
      <c r="AI2168" s="1028"/>
      <c r="AJ2168" s="1028"/>
      <c r="AK2168" s="1028"/>
      <c r="AL2168" s="1028"/>
      <c r="AM2168" s="1029"/>
      <c r="AN2168" s="1028"/>
      <c r="AO2168" s="1028"/>
      <c r="AP2168" s="1028"/>
      <c r="AQ2168" s="1028"/>
    </row>
    <row r="2169" spans="1:43">
      <c r="A2169" s="1010"/>
      <c r="B2169" s="1010"/>
      <c r="W2169" s="1028"/>
      <c r="X2169" s="1028"/>
      <c r="AI2169" s="1028"/>
      <c r="AJ2169" s="1028"/>
      <c r="AK2169" s="1028"/>
      <c r="AL2169" s="1028"/>
      <c r="AM2169" s="1029"/>
      <c r="AN2169" s="1028"/>
      <c r="AO2169" s="1028"/>
      <c r="AP2169" s="1028"/>
      <c r="AQ2169" s="1028"/>
    </row>
    <row r="2170" spans="1:43">
      <c r="A2170" s="1010"/>
      <c r="B2170" s="1010"/>
      <c r="W2170" s="1028"/>
      <c r="X2170" s="1028"/>
      <c r="AI2170" s="1028"/>
      <c r="AJ2170" s="1028"/>
      <c r="AK2170" s="1028"/>
      <c r="AL2170" s="1028"/>
      <c r="AM2170" s="1029"/>
      <c r="AN2170" s="1028"/>
      <c r="AO2170" s="1028"/>
      <c r="AP2170" s="1028"/>
      <c r="AQ2170" s="1028"/>
    </row>
    <row r="2171" spans="1:43">
      <c r="A2171" s="1010"/>
      <c r="B2171" s="1010"/>
      <c r="W2171" s="1028"/>
      <c r="X2171" s="1028"/>
      <c r="AI2171" s="1034"/>
      <c r="AJ2171" s="1034"/>
      <c r="AK2171" s="1034"/>
      <c r="AL2171" s="1034"/>
      <c r="AM2171" s="1032"/>
      <c r="AN2171" s="1034"/>
      <c r="AO2171" s="1034"/>
      <c r="AP2171" s="1034"/>
      <c r="AQ2171" s="1034"/>
    </row>
    <row r="2172" spans="1:43">
      <c r="A2172" s="1010"/>
      <c r="B2172" s="1010"/>
      <c r="W2172" s="1028"/>
      <c r="X2172" s="1028"/>
      <c r="AI2172" s="1034"/>
      <c r="AJ2172" s="1034"/>
      <c r="AK2172" s="1034"/>
      <c r="AL2172" s="1034"/>
      <c r="AM2172" s="1032"/>
      <c r="AN2172" s="1034"/>
      <c r="AO2172" s="1034"/>
      <c r="AP2172" s="1034"/>
      <c r="AQ2172" s="1034"/>
    </row>
    <row r="2173" spans="1:43">
      <c r="A2173" s="1010"/>
      <c r="B2173" s="1010"/>
      <c r="W2173" s="1028"/>
      <c r="X2173" s="1028"/>
      <c r="AI2173" s="1034"/>
      <c r="AJ2173" s="1034"/>
      <c r="AK2173" s="1034"/>
      <c r="AL2173" s="1034"/>
      <c r="AM2173" s="1032"/>
      <c r="AN2173" s="1034"/>
      <c r="AO2173" s="1034"/>
      <c r="AP2173" s="1034"/>
      <c r="AQ2173" s="1034"/>
    </row>
    <row r="2174" spans="1:43">
      <c r="AI2174" s="1034"/>
      <c r="AJ2174" s="1034"/>
      <c r="AK2174" s="1034"/>
      <c r="AL2174" s="1034"/>
      <c r="AM2174" s="1032"/>
      <c r="AN2174" s="1034"/>
      <c r="AO2174" s="1034"/>
      <c r="AP2174" s="1034"/>
      <c r="AQ2174" s="1034"/>
    </row>
    <row r="2175" spans="1:43">
      <c r="AI2175" s="1034"/>
      <c r="AJ2175" s="1034"/>
      <c r="AK2175" s="1034"/>
      <c r="AL2175" s="1034"/>
      <c r="AM2175" s="1032"/>
      <c r="AN2175" s="1034"/>
      <c r="AO2175" s="1034"/>
      <c r="AP2175" s="1034"/>
      <c r="AQ2175" s="1034"/>
    </row>
    <row r="2176" spans="1:43">
      <c r="AI2176" s="1034"/>
      <c r="AJ2176" s="1034"/>
      <c r="AK2176" s="1034"/>
      <c r="AL2176" s="1034"/>
      <c r="AM2176" s="1032"/>
      <c r="AN2176" s="1034"/>
      <c r="AO2176" s="1034"/>
      <c r="AP2176" s="1034"/>
      <c r="AQ2176" s="1034"/>
    </row>
    <row r="2177" spans="35:43">
      <c r="AI2177" s="1034"/>
      <c r="AJ2177" s="1034"/>
      <c r="AK2177" s="1034"/>
      <c r="AL2177" s="1034"/>
      <c r="AM2177" s="1032"/>
      <c r="AN2177" s="1034"/>
      <c r="AO2177" s="1034"/>
      <c r="AP2177" s="1034"/>
      <c r="AQ2177" s="1034"/>
    </row>
    <row r="2178" spans="35:43">
      <c r="AI2178" s="1034"/>
      <c r="AJ2178" s="1034"/>
      <c r="AK2178" s="1034"/>
      <c r="AL2178" s="1034"/>
      <c r="AM2178" s="1032"/>
      <c r="AN2178" s="1034"/>
      <c r="AO2178" s="1034"/>
      <c r="AP2178" s="1034"/>
      <c r="AQ2178" s="1034"/>
    </row>
    <row r="2179" spans="35:43">
      <c r="AI2179" s="1034"/>
      <c r="AJ2179" s="1034"/>
      <c r="AK2179" s="1034"/>
      <c r="AL2179" s="1034"/>
      <c r="AM2179" s="1032"/>
      <c r="AN2179" s="1034"/>
      <c r="AO2179" s="1034"/>
      <c r="AP2179" s="1034"/>
      <c r="AQ2179" s="1034"/>
    </row>
    <row r="2180" spans="35:43">
      <c r="AI2180" s="1034"/>
      <c r="AJ2180" s="1034"/>
      <c r="AK2180" s="1034"/>
      <c r="AL2180" s="1034"/>
      <c r="AM2180" s="1032"/>
      <c r="AN2180" s="1034"/>
      <c r="AO2180" s="1034"/>
      <c r="AP2180" s="1034"/>
      <c r="AQ2180" s="1034"/>
    </row>
    <row r="2181" spans="35:43">
      <c r="AI2181" s="1034"/>
      <c r="AJ2181" s="1034"/>
      <c r="AK2181" s="1034"/>
      <c r="AL2181" s="1034"/>
      <c r="AM2181" s="1032"/>
      <c r="AN2181" s="1034"/>
      <c r="AO2181" s="1034"/>
      <c r="AP2181" s="1034"/>
      <c r="AQ2181" s="1034"/>
    </row>
    <row r="2182" spans="35:43">
      <c r="AI2182" s="1034"/>
      <c r="AJ2182" s="1034"/>
      <c r="AK2182" s="1034"/>
      <c r="AL2182" s="1034"/>
      <c r="AM2182" s="1032"/>
      <c r="AN2182" s="1034"/>
      <c r="AO2182" s="1034"/>
      <c r="AP2182" s="1034"/>
      <c r="AQ2182" s="1034"/>
    </row>
    <row r="2183" spans="35:43">
      <c r="AI2183" s="1034"/>
      <c r="AJ2183" s="1034"/>
      <c r="AK2183" s="1034"/>
      <c r="AL2183" s="1034"/>
      <c r="AM2183" s="1032"/>
      <c r="AN2183" s="1034"/>
      <c r="AO2183" s="1034"/>
      <c r="AP2183" s="1034"/>
      <c r="AQ2183" s="1034"/>
    </row>
    <row r="2184" spans="35:43">
      <c r="AI2184" s="1034"/>
      <c r="AJ2184" s="1034"/>
      <c r="AK2184" s="1034"/>
      <c r="AL2184" s="1034"/>
      <c r="AM2184" s="1032"/>
      <c r="AN2184" s="1034"/>
      <c r="AO2184" s="1034"/>
      <c r="AP2184" s="1034"/>
      <c r="AQ2184" s="1034"/>
    </row>
    <row r="2185" spans="35:43">
      <c r="AI2185" s="1034"/>
      <c r="AJ2185" s="1034"/>
      <c r="AK2185" s="1034"/>
      <c r="AL2185" s="1034"/>
      <c r="AM2185" s="1032"/>
      <c r="AN2185" s="1034"/>
      <c r="AO2185" s="1034"/>
      <c r="AP2185" s="1034"/>
      <c r="AQ2185" s="1034"/>
    </row>
    <row r="2186" spans="35:43">
      <c r="AI2186" s="1034"/>
      <c r="AJ2186" s="1034"/>
      <c r="AK2186" s="1034"/>
      <c r="AL2186" s="1034"/>
      <c r="AM2186" s="1032"/>
      <c r="AN2186" s="1034"/>
      <c r="AO2186" s="1034"/>
      <c r="AP2186" s="1034"/>
      <c r="AQ2186" s="1034"/>
    </row>
    <row r="2187" spans="35:43">
      <c r="AI2187" s="1034"/>
      <c r="AJ2187" s="1034"/>
      <c r="AK2187" s="1034"/>
      <c r="AL2187" s="1034"/>
      <c r="AM2187" s="1032"/>
      <c r="AN2187" s="1034"/>
      <c r="AO2187" s="1034"/>
      <c r="AP2187" s="1034"/>
      <c r="AQ2187" s="1034"/>
    </row>
    <row r="2188" spans="35:43">
      <c r="AI2188" s="1034"/>
      <c r="AJ2188" s="1034"/>
      <c r="AK2188" s="1034"/>
      <c r="AL2188" s="1034"/>
      <c r="AM2188" s="1032"/>
      <c r="AN2188" s="1034"/>
      <c r="AO2188" s="1034"/>
      <c r="AP2188" s="1034"/>
      <c r="AQ2188" s="1034"/>
    </row>
    <row r="2189" spans="35:43">
      <c r="AI2189" s="1034"/>
      <c r="AJ2189" s="1034"/>
      <c r="AK2189" s="1034"/>
      <c r="AL2189" s="1034"/>
      <c r="AM2189" s="1032"/>
      <c r="AN2189" s="1034"/>
      <c r="AO2189" s="1034"/>
      <c r="AP2189" s="1034"/>
      <c r="AQ2189" s="1034"/>
    </row>
    <row r="2190" spans="35:43">
      <c r="AI2190" s="1034"/>
      <c r="AJ2190" s="1034"/>
      <c r="AK2190" s="1034"/>
      <c r="AL2190" s="1034"/>
      <c r="AM2190" s="1032"/>
      <c r="AN2190" s="1034"/>
      <c r="AO2190" s="1034"/>
      <c r="AP2190" s="1034"/>
      <c r="AQ2190" s="1034"/>
    </row>
    <row r="2191" spans="35:43">
      <c r="AI2191" s="1034"/>
      <c r="AJ2191" s="1034"/>
      <c r="AK2191" s="1034"/>
      <c r="AL2191" s="1034"/>
      <c r="AM2191" s="1032"/>
      <c r="AN2191" s="1034"/>
      <c r="AO2191" s="1034"/>
      <c r="AP2191" s="1034"/>
      <c r="AQ2191" s="1034"/>
    </row>
    <row r="2192" spans="35:43">
      <c r="AI2192" s="1034"/>
      <c r="AJ2192" s="1034"/>
      <c r="AK2192" s="1034"/>
      <c r="AL2192" s="1034"/>
      <c r="AM2192" s="1032"/>
      <c r="AN2192" s="1034"/>
      <c r="AO2192" s="1034"/>
      <c r="AP2192" s="1034"/>
      <c r="AQ2192" s="1034"/>
    </row>
    <row r="2193" spans="35:43">
      <c r="AI2193" s="1034"/>
      <c r="AJ2193" s="1034"/>
      <c r="AK2193" s="1034"/>
      <c r="AL2193" s="1034"/>
      <c r="AM2193" s="1032"/>
      <c r="AN2193" s="1034"/>
      <c r="AO2193" s="1034"/>
      <c r="AP2193" s="1034"/>
      <c r="AQ2193" s="1034"/>
    </row>
    <row r="2194" spans="35:43">
      <c r="AI2194" s="1034"/>
      <c r="AJ2194" s="1034"/>
      <c r="AK2194" s="1034"/>
      <c r="AL2194" s="1034"/>
      <c r="AM2194" s="1032"/>
      <c r="AN2194" s="1034"/>
      <c r="AO2194" s="1034"/>
      <c r="AP2194" s="1034"/>
      <c r="AQ2194" s="1034"/>
    </row>
    <row r="2195" spans="35:43">
      <c r="AI2195" s="1034"/>
      <c r="AJ2195" s="1034"/>
      <c r="AK2195" s="1034"/>
      <c r="AL2195" s="1034"/>
      <c r="AM2195" s="1032"/>
      <c r="AN2195" s="1034"/>
      <c r="AO2195" s="1034"/>
      <c r="AP2195" s="1034"/>
      <c r="AQ2195" s="1034"/>
    </row>
    <row r="2196" spans="35:43">
      <c r="AI2196" s="1034"/>
      <c r="AJ2196" s="1034"/>
      <c r="AK2196" s="1034"/>
      <c r="AL2196" s="1034"/>
      <c r="AM2196" s="1032"/>
      <c r="AN2196" s="1034"/>
      <c r="AO2196" s="1034"/>
      <c r="AP2196" s="1034"/>
      <c r="AQ2196" s="1034"/>
    </row>
    <row r="2197" spans="35:43">
      <c r="AI2197" s="1034"/>
      <c r="AJ2197" s="1034"/>
      <c r="AK2197" s="1034"/>
      <c r="AL2197" s="1034"/>
      <c r="AM2197" s="1032"/>
      <c r="AN2197" s="1034"/>
      <c r="AO2197" s="1034"/>
      <c r="AP2197" s="1034"/>
      <c r="AQ2197" s="1034"/>
    </row>
    <row r="2198" spans="35:43">
      <c r="AI2198" s="1034"/>
      <c r="AJ2198" s="1034"/>
      <c r="AK2198" s="1034"/>
      <c r="AL2198" s="1034"/>
      <c r="AM2198" s="1032"/>
      <c r="AN2198" s="1034"/>
      <c r="AO2198" s="1034"/>
      <c r="AP2198" s="1034"/>
      <c r="AQ2198" s="1034"/>
    </row>
    <row r="2199" spans="35:43">
      <c r="AI2199" s="1034"/>
      <c r="AJ2199" s="1034"/>
      <c r="AK2199" s="1034"/>
      <c r="AL2199" s="1034"/>
      <c r="AM2199" s="1032"/>
      <c r="AN2199" s="1034"/>
      <c r="AO2199" s="1034"/>
      <c r="AP2199" s="1034"/>
      <c r="AQ2199" s="1034"/>
    </row>
    <row r="2200" spans="35:43">
      <c r="AI2200" s="1034"/>
      <c r="AJ2200" s="1034"/>
      <c r="AK2200" s="1034"/>
      <c r="AL2200" s="1034"/>
      <c r="AM2200" s="1032"/>
      <c r="AN2200" s="1034"/>
      <c r="AO2200" s="1034"/>
      <c r="AP2200" s="1034"/>
      <c r="AQ2200" s="1034"/>
    </row>
    <row r="2201" spans="35:43">
      <c r="AI2201" s="1034"/>
      <c r="AJ2201" s="1034"/>
      <c r="AK2201" s="1034"/>
      <c r="AL2201" s="1034"/>
      <c r="AM2201" s="1032"/>
      <c r="AN2201" s="1034"/>
      <c r="AO2201" s="1034"/>
      <c r="AP2201" s="1034"/>
      <c r="AQ2201" s="1034"/>
    </row>
    <row r="2202" spans="35:43">
      <c r="AI2202" s="1034"/>
      <c r="AJ2202" s="1034"/>
      <c r="AK2202" s="1034"/>
      <c r="AL2202" s="1034"/>
      <c r="AM2202" s="1032"/>
      <c r="AN2202" s="1034"/>
      <c r="AO2202" s="1034"/>
      <c r="AP2202" s="1034"/>
      <c r="AQ2202" s="1034"/>
    </row>
    <row r="2203" spans="35:43">
      <c r="AI2203" s="1034"/>
      <c r="AJ2203" s="1034"/>
      <c r="AK2203" s="1034"/>
      <c r="AL2203" s="1034"/>
      <c r="AM2203" s="1032"/>
      <c r="AN2203" s="1034"/>
      <c r="AO2203" s="1034"/>
      <c r="AP2203" s="1034"/>
      <c r="AQ2203" s="1034"/>
    </row>
    <row r="2204" spans="35:43">
      <c r="AI2204" s="1034"/>
      <c r="AJ2204" s="1034"/>
      <c r="AK2204" s="1034"/>
      <c r="AL2204" s="1034"/>
      <c r="AM2204" s="1032"/>
      <c r="AN2204" s="1034"/>
      <c r="AO2204" s="1034"/>
      <c r="AP2204" s="1034"/>
      <c r="AQ2204" s="1034"/>
    </row>
    <row r="2205" spans="35:43">
      <c r="AI2205" s="1034"/>
      <c r="AJ2205" s="1034"/>
      <c r="AK2205" s="1034"/>
      <c r="AL2205" s="1034"/>
      <c r="AM2205" s="1032"/>
      <c r="AN2205" s="1034"/>
      <c r="AO2205" s="1034"/>
      <c r="AP2205" s="1034"/>
      <c r="AQ2205" s="1034"/>
    </row>
    <row r="2206" spans="35:43">
      <c r="AI2206" s="1034"/>
      <c r="AJ2206" s="1034"/>
      <c r="AK2206" s="1034"/>
      <c r="AL2206" s="1034"/>
      <c r="AM2206" s="1032"/>
      <c r="AN2206" s="1034"/>
      <c r="AO2206" s="1034"/>
      <c r="AP2206" s="1034"/>
      <c r="AQ2206" s="1034"/>
    </row>
    <row r="2207" spans="35:43">
      <c r="AI2207" s="1034"/>
      <c r="AJ2207" s="1034"/>
      <c r="AK2207" s="1034"/>
      <c r="AL2207" s="1034"/>
      <c r="AM2207" s="1032"/>
      <c r="AN2207" s="1034"/>
      <c r="AO2207" s="1034"/>
      <c r="AP2207" s="1034"/>
      <c r="AQ2207" s="1034"/>
    </row>
    <row r="2208" spans="35:43">
      <c r="AI2208" s="1034"/>
      <c r="AJ2208" s="1034"/>
      <c r="AK2208" s="1034"/>
      <c r="AL2208" s="1034"/>
      <c r="AM2208" s="1032"/>
      <c r="AN2208" s="1034"/>
      <c r="AO2208" s="1034"/>
      <c r="AP2208" s="1034"/>
      <c r="AQ2208" s="1034"/>
    </row>
    <row r="2209" spans="35:43">
      <c r="AI2209" s="1034"/>
      <c r="AJ2209" s="1034"/>
      <c r="AK2209" s="1034"/>
      <c r="AL2209" s="1034"/>
      <c r="AM2209" s="1032"/>
      <c r="AN2209" s="1034"/>
      <c r="AO2209" s="1034"/>
      <c r="AP2209" s="1034"/>
      <c r="AQ2209" s="1034"/>
    </row>
    <row r="2210" spans="35:43">
      <c r="AI2210" s="1034"/>
      <c r="AJ2210" s="1034"/>
      <c r="AK2210" s="1034"/>
      <c r="AL2210" s="1034"/>
      <c r="AM2210" s="1032"/>
      <c r="AN2210" s="1034"/>
      <c r="AO2210" s="1034"/>
      <c r="AP2210" s="1034"/>
      <c r="AQ2210" s="1034"/>
    </row>
    <row r="2211" spans="35:43">
      <c r="AI2211" s="1034"/>
      <c r="AJ2211" s="1034"/>
      <c r="AK2211" s="1034"/>
      <c r="AL2211" s="1034"/>
      <c r="AM2211" s="1032"/>
      <c r="AN2211" s="1034"/>
      <c r="AO2211" s="1034"/>
      <c r="AP2211" s="1034"/>
      <c r="AQ2211" s="1034"/>
    </row>
    <row r="2212" spans="35:43">
      <c r="AI2212" s="1034"/>
      <c r="AJ2212" s="1034"/>
      <c r="AK2212" s="1034"/>
      <c r="AL2212" s="1034"/>
      <c r="AM2212" s="1032"/>
      <c r="AN2212" s="1034"/>
      <c r="AO2212" s="1034"/>
      <c r="AP2212" s="1034"/>
      <c r="AQ2212" s="1034"/>
    </row>
    <row r="2213" spans="35:43">
      <c r="AI2213" s="1034"/>
      <c r="AJ2213" s="1034"/>
      <c r="AK2213" s="1034"/>
      <c r="AL2213" s="1034"/>
      <c r="AM2213" s="1032"/>
      <c r="AN2213" s="1034"/>
      <c r="AO2213" s="1034"/>
      <c r="AP2213" s="1034"/>
      <c r="AQ2213" s="1034"/>
    </row>
    <row r="2214" spans="35:43">
      <c r="AI2214" s="1034"/>
      <c r="AJ2214" s="1034"/>
      <c r="AK2214" s="1034"/>
      <c r="AL2214" s="1034"/>
      <c r="AM2214" s="1032"/>
      <c r="AN2214" s="1034"/>
      <c r="AO2214" s="1034"/>
      <c r="AP2214" s="1034"/>
      <c r="AQ2214" s="1034"/>
    </row>
    <row r="2215" spans="35:43">
      <c r="AI2215" s="1034"/>
      <c r="AJ2215" s="1034"/>
      <c r="AK2215" s="1034"/>
      <c r="AL2215" s="1034"/>
      <c r="AM2215" s="1032"/>
      <c r="AN2215" s="1034"/>
      <c r="AO2215" s="1034"/>
      <c r="AP2215" s="1034"/>
      <c r="AQ2215" s="1034"/>
    </row>
    <row r="2216" spans="35:43">
      <c r="AI2216" s="1034"/>
      <c r="AJ2216" s="1034"/>
      <c r="AK2216" s="1034"/>
      <c r="AL2216" s="1034"/>
      <c r="AM2216" s="1032"/>
      <c r="AN2216" s="1034"/>
      <c r="AO2216" s="1034"/>
      <c r="AP2216" s="1034"/>
      <c r="AQ2216" s="1034"/>
    </row>
    <row r="2217" spans="35:43">
      <c r="AI2217" s="1034"/>
      <c r="AJ2217" s="1034"/>
      <c r="AK2217" s="1034"/>
      <c r="AL2217" s="1034"/>
      <c r="AM2217" s="1032"/>
      <c r="AN2217" s="1034"/>
      <c r="AO2217" s="1034"/>
      <c r="AP2217" s="1034"/>
      <c r="AQ2217" s="1034"/>
    </row>
    <row r="2218" spans="35:43">
      <c r="AI2218" s="1034"/>
      <c r="AJ2218" s="1034"/>
      <c r="AK2218" s="1034"/>
      <c r="AL2218" s="1034"/>
      <c r="AM2218" s="1032"/>
      <c r="AN2218" s="1034"/>
      <c r="AO2218" s="1034"/>
      <c r="AP2218" s="1034"/>
      <c r="AQ2218" s="1034"/>
    </row>
    <row r="2219" spans="35:43">
      <c r="AI2219" s="1034"/>
      <c r="AJ2219" s="1034"/>
      <c r="AK2219" s="1034"/>
      <c r="AL2219" s="1034"/>
      <c r="AM2219" s="1032"/>
      <c r="AN2219" s="1034"/>
      <c r="AO2219" s="1034"/>
      <c r="AP2219" s="1034"/>
      <c r="AQ2219" s="1034"/>
    </row>
    <row r="2220" spans="35:43">
      <c r="AI2220" s="1034"/>
      <c r="AJ2220" s="1034"/>
      <c r="AK2220" s="1034"/>
      <c r="AL2220" s="1034"/>
      <c r="AM2220" s="1032"/>
      <c r="AN2220" s="1034"/>
      <c r="AO2220" s="1034"/>
      <c r="AP2220" s="1034"/>
      <c r="AQ2220" s="1034"/>
    </row>
    <row r="2221" spans="35:43">
      <c r="AI2221" s="1034"/>
      <c r="AJ2221" s="1034"/>
      <c r="AK2221" s="1034"/>
      <c r="AL2221" s="1034"/>
      <c r="AM2221" s="1032"/>
      <c r="AN2221" s="1034"/>
      <c r="AO2221" s="1034"/>
      <c r="AP2221" s="1034"/>
      <c r="AQ2221" s="1034"/>
    </row>
    <row r="2222" spans="35:43">
      <c r="AI2222" s="1034"/>
      <c r="AJ2222" s="1034"/>
      <c r="AK2222" s="1034"/>
      <c r="AL2222" s="1034"/>
      <c r="AM2222" s="1032"/>
      <c r="AN2222" s="1034"/>
      <c r="AO2222" s="1034"/>
      <c r="AP2222" s="1034"/>
      <c r="AQ2222" s="1034"/>
    </row>
    <row r="2223" spans="35:43">
      <c r="AI2223" s="1034"/>
      <c r="AJ2223" s="1034"/>
      <c r="AK2223" s="1034"/>
      <c r="AL2223" s="1034"/>
      <c r="AM2223" s="1032"/>
      <c r="AN2223" s="1034"/>
      <c r="AO2223" s="1034"/>
      <c r="AP2223" s="1034"/>
      <c r="AQ2223" s="1034"/>
    </row>
    <row r="2224" spans="35:43">
      <c r="AI2224" s="1034"/>
      <c r="AJ2224" s="1034"/>
      <c r="AK2224" s="1034"/>
      <c r="AL2224" s="1034"/>
      <c r="AM2224" s="1032"/>
      <c r="AN2224" s="1034"/>
      <c r="AO2224" s="1034"/>
      <c r="AP2224" s="1034"/>
      <c r="AQ2224" s="1034"/>
    </row>
    <row r="2225" spans="35:43">
      <c r="AI2225" s="1034"/>
      <c r="AJ2225" s="1034"/>
      <c r="AK2225" s="1034"/>
      <c r="AL2225" s="1034"/>
      <c r="AM2225" s="1032"/>
      <c r="AN2225" s="1034"/>
      <c r="AO2225" s="1034"/>
      <c r="AP2225" s="1034"/>
      <c r="AQ2225" s="1034"/>
    </row>
    <row r="2226" spans="35:43">
      <c r="AI2226" s="1034"/>
      <c r="AJ2226" s="1034"/>
      <c r="AK2226" s="1034"/>
      <c r="AL2226" s="1034"/>
      <c r="AM2226" s="1032"/>
      <c r="AN2226" s="1034"/>
      <c r="AO2226" s="1034"/>
      <c r="AP2226" s="1034"/>
      <c r="AQ2226" s="1034"/>
    </row>
    <row r="2227" spans="35:43">
      <c r="AI2227" s="1034"/>
      <c r="AJ2227" s="1034"/>
      <c r="AK2227" s="1034"/>
      <c r="AL2227" s="1034"/>
      <c r="AM2227" s="1032"/>
      <c r="AN2227" s="1034"/>
      <c r="AO2227" s="1034"/>
      <c r="AP2227" s="1034"/>
      <c r="AQ2227" s="1034"/>
    </row>
    <row r="2228" spans="35:43">
      <c r="AI2228" s="1034"/>
      <c r="AJ2228" s="1034"/>
      <c r="AK2228" s="1034"/>
      <c r="AL2228" s="1034"/>
      <c r="AM2228" s="1032"/>
      <c r="AN2228" s="1034"/>
      <c r="AO2228" s="1034"/>
      <c r="AP2228" s="1034"/>
      <c r="AQ2228" s="1034"/>
    </row>
    <row r="2229" spans="35:43">
      <c r="AI2229" s="1034"/>
      <c r="AJ2229" s="1034"/>
      <c r="AK2229" s="1034"/>
      <c r="AL2229" s="1034"/>
      <c r="AM2229" s="1032"/>
      <c r="AN2229" s="1034"/>
      <c r="AO2229" s="1034"/>
      <c r="AP2229" s="1034"/>
      <c r="AQ2229" s="1034"/>
    </row>
    <row r="2230" spans="35:43">
      <c r="AI2230" s="1034"/>
      <c r="AJ2230" s="1034"/>
      <c r="AK2230" s="1034"/>
      <c r="AL2230" s="1034"/>
      <c r="AM2230" s="1032"/>
      <c r="AN2230" s="1034"/>
      <c r="AO2230" s="1034"/>
      <c r="AP2230" s="1034"/>
      <c r="AQ2230" s="1034"/>
    </row>
    <row r="2231" spans="35:43">
      <c r="AI2231" s="1034"/>
      <c r="AJ2231" s="1034"/>
      <c r="AK2231" s="1034"/>
      <c r="AL2231" s="1034"/>
      <c r="AM2231" s="1032"/>
      <c r="AN2231" s="1034"/>
      <c r="AO2231" s="1034"/>
      <c r="AP2231" s="1034"/>
      <c r="AQ2231" s="1034"/>
    </row>
    <row r="2232" spans="35:43">
      <c r="AI2232" s="1034"/>
      <c r="AJ2232" s="1034"/>
      <c r="AK2232" s="1034"/>
      <c r="AL2232" s="1034"/>
      <c r="AM2232" s="1032"/>
      <c r="AN2232" s="1034"/>
      <c r="AO2232" s="1034"/>
      <c r="AP2232" s="1034"/>
      <c r="AQ2232" s="1034"/>
    </row>
    <row r="2233" spans="35:43">
      <c r="AI2233" s="1034"/>
      <c r="AJ2233" s="1034"/>
      <c r="AK2233" s="1034"/>
      <c r="AL2233" s="1034"/>
      <c r="AM2233" s="1032"/>
      <c r="AN2233" s="1034"/>
      <c r="AO2233" s="1034"/>
      <c r="AP2233" s="1034"/>
      <c r="AQ2233" s="1034"/>
    </row>
    <row r="2234" spans="35:43">
      <c r="AI2234" s="1034"/>
      <c r="AJ2234" s="1034"/>
      <c r="AK2234" s="1034"/>
      <c r="AL2234" s="1034"/>
      <c r="AM2234" s="1032"/>
      <c r="AN2234" s="1034"/>
      <c r="AO2234" s="1034"/>
      <c r="AP2234" s="1034"/>
      <c r="AQ2234" s="1034"/>
    </row>
    <row r="2235" spans="35:43">
      <c r="AI2235" s="1034"/>
      <c r="AJ2235" s="1034"/>
      <c r="AK2235" s="1034"/>
      <c r="AL2235" s="1034"/>
      <c r="AM2235" s="1032"/>
      <c r="AN2235" s="1034"/>
      <c r="AO2235" s="1034"/>
      <c r="AP2235" s="1034"/>
      <c r="AQ2235" s="1034"/>
    </row>
    <row r="2236" spans="35:43">
      <c r="AI2236" s="1034"/>
      <c r="AJ2236" s="1034"/>
      <c r="AK2236" s="1034"/>
      <c r="AL2236" s="1034"/>
      <c r="AM2236" s="1032"/>
      <c r="AN2236" s="1034"/>
      <c r="AO2236" s="1034"/>
      <c r="AP2236" s="1034"/>
      <c r="AQ2236" s="1034"/>
    </row>
    <row r="2237" spans="35:43">
      <c r="AI2237" s="1034"/>
      <c r="AJ2237" s="1034"/>
      <c r="AK2237" s="1034"/>
      <c r="AL2237" s="1034"/>
      <c r="AM2237" s="1032"/>
      <c r="AN2237" s="1034"/>
      <c r="AO2237" s="1034"/>
      <c r="AP2237" s="1034"/>
      <c r="AQ2237" s="1034"/>
    </row>
    <row r="2238" spans="35:43">
      <c r="AI2238" s="1034"/>
      <c r="AJ2238" s="1034"/>
      <c r="AK2238" s="1034"/>
      <c r="AL2238" s="1034"/>
      <c r="AM2238" s="1032"/>
      <c r="AN2238" s="1034"/>
      <c r="AO2238" s="1034"/>
      <c r="AP2238" s="1034"/>
      <c r="AQ2238" s="1034"/>
    </row>
    <row r="2239" spans="35:43">
      <c r="AI2239" s="1034"/>
      <c r="AJ2239" s="1034"/>
      <c r="AK2239" s="1034"/>
      <c r="AL2239" s="1034"/>
      <c r="AM2239" s="1032"/>
      <c r="AN2239" s="1034"/>
      <c r="AO2239" s="1034"/>
      <c r="AP2239" s="1034"/>
      <c r="AQ2239" s="1034"/>
    </row>
    <row r="2240" spans="35:43">
      <c r="AI2240" s="1034"/>
      <c r="AJ2240" s="1034"/>
      <c r="AK2240" s="1034"/>
      <c r="AL2240" s="1034"/>
      <c r="AM2240" s="1032"/>
      <c r="AN2240" s="1034"/>
      <c r="AO2240" s="1034"/>
      <c r="AP2240" s="1034"/>
      <c r="AQ2240" s="1034"/>
    </row>
    <row r="2241" spans="35:43">
      <c r="AI2241" s="1034"/>
      <c r="AJ2241" s="1034"/>
      <c r="AK2241" s="1034"/>
      <c r="AL2241" s="1034"/>
      <c r="AM2241" s="1032"/>
      <c r="AN2241" s="1034"/>
      <c r="AO2241" s="1034"/>
      <c r="AP2241" s="1034"/>
      <c r="AQ2241" s="1034"/>
    </row>
    <row r="2242" spans="35:43">
      <c r="AI2242" s="1034"/>
      <c r="AJ2242" s="1034"/>
      <c r="AK2242" s="1034"/>
      <c r="AL2242" s="1034"/>
      <c r="AM2242" s="1032"/>
      <c r="AN2242" s="1034"/>
      <c r="AO2242" s="1034"/>
      <c r="AP2242" s="1034"/>
      <c r="AQ2242" s="1034"/>
    </row>
    <row r="2243" spans="35:43">
      <c r="AI2243" s="1034"/>
      <c r="AJ2243" s="1034"/>
      <c r="AK2243" s="1034"/>
      <c r="AL2243" s="1034"/>
      <c r="AM2243" s="1032"/>
      <c r="AN2243" s="1034"/>
      <c r="AO2243" s="1034"/>
      <c r="AP2243" s="1034"/>
      <c r="AQ2243" s="1034"/>
    </row>
    <row r="2244" spans="35:43">
      <c r="AI2244" s="1034"/>
      <c r="AJ2244" s="1034"/>
      <c r="AK2244" s="1034"/>
      <c r="AL2244" s="1034"/>
      <c r="AM2244" s="1032"/>
      <c r="AN2244" s="1034"/>
      <c r="AO2244" s="1034"/>
      <c r="AP2244" s="1034"/>
      <c r="AQ2244" s="1034"/>
    </row>
    <row r="2245" spans="35:43">
      <c r="AI2245" s="1034"/>
      <c r="AJ2245" s="1034"/>
      <c r="AK2245" s="1034"/>
      <c r="AL2245" s="1034"/>
      <c r="AM2245" s="1032"/>
      <c r="AN2245" s="1034"/>
      <c r="AO2245" s="1034"/>
      <c r="AP2245" s="1034"/>
      <c r="AQ2245" s="1034"/>
    </row>
    <row r="2246" spans="35:43">
      <c r="AI2246" s="1034"/>
      <c r="AJ2246" s="1034"/>
      <c r="AK2246" s="1034"/>
      <c r="AL2246" s="1034"/>
      <c r="AM2246" s="1032"/>
      <c r="AN2246" s="1034"/>
      <c r="AO2246" s="1034"/>
      <c r="AP2246" s="1034"/>
      <c r="AQ2246" s="1034"/>
    </row>
    <row r="2247" spans="35:43">
      <c r="AI2247" s="1034"/>
      <c r="AJ2247" s="1034"/>
      <c r="AK2247" s="1034"/>
      <c r="AL2247" s="1034"/>
      <c r="AM2247" s="1032"/>
      <c r="AN2247" s="1034"/>
      <c r="AO2247" s="1034"/>
      <c r="AP2247" s="1034"/>
      <c r="AQ2247" s="1034"/>
    </row>
    <row r="2248" spans="35:43">
      <c r="AI2248" s="1034"/>
      <c r="AJ2248" s="1034"/>
      <c r="AK2248" s="1034"/>
      <c r="AL2248" s="1034"/>
      <c r="AM2248" s="1032"/>
      <c r="AN2248" s="1034"/>
      <c r="AO2248" s="1034"/>
      <c r="AP2248" s="1034"/>
      <c r="AQ2248" s="1034"/>
    </row>
    <row r="2249" spans="35:43">
      <c r="AI2249" s="1034"/>
      <c r="AJ2249" s="1034"/>
      <c r="AK2249" s="1034"/>
      <c r="AL2249" s="1034"/>
      <c r="AM2249" s="1032"/>
      <c r="AN2249" s="1034"/>
      <c r="AO2249" s="1034"/>
      <c r="AP2249" s="1034"/>
      <c r="AQ2249" s="1034"/>
    </row>
    <row r="2250" spans="35:43">
      <c r="AI2250" s="1034"/>
      <c r="AJ2250" s="1034"/>
      <c r="AK2250" s="1034"/>
      <c r="AL2250" s="1034"/>
      <c r="AM2250" s="1032"/>
      <c r="AN2250" s="1034"/>
      <c r="AO2250" s="1034"/>
      <c r="AP2250" s="1034"/>
      <c r="AQ2250" s="1034"/>
    </row>
    <row r="2251" spans="35:43">
      <c r="AI2251" s="1034"/>
      <c r="AJ2251" s="1034"/>
      <c r="AK2251" s="1034"/>
      <c r="AL2251" s="1034"/>
      <c r="AM2251" s="1032"/>
      <c r="AN2251" s="1034"/>
      <c r="AO2251" s="1034"/>
      <c r="AP2251" s="1034"/>
      <c r="AQ2251" s="1034"/>
    </row>
    <row r="2252" spans="35:43">
      <c r="AI2252" s="1034"/>
      <c r="AJ2252" s="1034"/>
      <c r="AK2252" s="1034"/>
      <c r="AL2252" s="1034"/>
      <c r="AM2252" s="1032"/>
      <c r="AN2252" s="1034"/>
      <c r="AO2252" s="1034"/>
      <c r="AP2252" s="1034"/>
      <c r="AQ2252" s="1034"/>
    </row>
    <row r="2253" spans="35:43">
      <c r="AI2253" s="1034"/>
      <c r="AJ2253" s="1034"/>
      <c r="AK2253" s="1034"/>
      <c r="AL2253" s="1034"/>
      <c r="AM2253" s="1032"/>
      <c r="AN2253" s="1034"/>
      <c r="AO2253" s="1034"/>
      <c r="AP2253" s="1034"/>
      <c r="AQ2253" s="1034"/>
    </row>
    <row r="2254" spans="35:43">
      <c r="AI2254" s="1034"/>
      <c r="AJ2254" s="1034"/>
      <c r="AK2254" s="1034"/>
      <c r="AL2254" s="1034"/>
      <c r="AM2254" s="1032"/>
      <c r="AN2254" s="1034"/>
      <c r="AO2254" s="1034"/>
      <c r="AP2254" s="1034"/>
      <c r="AQ2254" s="1034"/>
    </row>
    <row r="2255" spans="35:43">
      <c r="AI2255" s="1034"/>
      <c r="AJ2255" s="1034"/>
      <c r="AK2255" s="1034"/>
      <c r="AL2255" s="1034"/>
      <c r="AM2255" s="1032"/>
      <c r="AN2255" s="1034"/>
      <c r="AO2255" s="1034"/>
      <c r="AP2255" s="1034"/>
      <c r="AQ2255" s="1034"/>
    </row>
    <row r="2256" spans="35:43">
      <c r="AI2256" s="1034"/>
      <c r="AJ2256" s="1034"/>
      <c r="AK2256" s="1034"/>
      <c r="AL2256" s="1034"/>
      <c r="AM2256" s="1032"/>
      <c r="AN2256" s="1034"/>
      <c r="AO2256" s="1034"/>
      <c r="AP2256" s="1034"/>
      <c r="AQ2256" s="1034"/>
    </row>
    <row r="2257" spans="35:43">
      <c r="AI2257" s="1034"/>
      <c r="AJ2257" s="1034"/>
      <c r="AK2257" s="1034"/>
      <c r="AL2257" s="1034"/>
      <c r="AM2257" s="1032"/>
      <c r="AN2257" s="1034"/>
      <c r="AO2257" s="1034"/>
      <c r="AP2257" s="1034"/>
      <c r="AQ2257" s="1034"/>
    </row>
    <row r="2258" spans="35:43">
      <c r="AI2258" s="1034"/>
      <c r="AJ2258" s="1034"/>
      <c r="AK2258" s="1034"/>
      <c r="AL2258" s="1034"/>
      <c r="AM2258" s="1032"/>
      <c r="AN2258" s="1034"/>
      <c r="AO2258" s="1034"/>
      <c r="AP2258" s="1034"/>
      <c r="AQ2258" s="1034"/>
    </row>
    <row r="2259" spans="35:43">
      <c r="AI2259" s="1034"/>
      <c r="AJ2259" s="1034"/>
      <c r="AK2259" s="1034"/>
      <c r="AL2259" s="1034"/>
      <c r="AM2259" s="1032"/>
      <c r="AN2259" s="1034"/>
      <c r="AO2259" s="1034"/>
      <c r="AP2259" s="1034"/>
      <c r="AQ2259" s="1034"/>
    </row>
    <row r="2260" spans="35:43">
      <c r="AI2260" s="1034"/>
      <c r="AJ2260" s="1034"/>
      <c r="AK2260" s="1034"/>
      <c r="AL2260" s="1034"/>
      <c r="AM2260" s="1032"/>
      <c r="AN2260" s="1034"/>
      <c r="AO2260" s="1034"/>
      <c r="AP2260" s="1034"/>
      <c r="AQ2260" s="1034"/>
    </row>
    <row r="2261" spans="35:43">
      <c r="AI2261" s="1034"/>
      <c r="AJ2261" s="1034"/>
      <c r="AK2261" s="1034"/>
      <c r="AL2261" s="1034"/>
      <c r="AM2261" s="1032"/>
      <c r="AN2261" s="1034"/>
      <c r="AO2261" s="1034"/>
      <c r="AP2261" s="1034"/>
      <c r="AQ2261" s="1034"/>
    </row>
    <row r="2262" spans="35:43">
      <c r="AI2262" s="1034"/>
      <c r="AJ2262" s="1034"/>
      <c r="AK2262" s="1034"/>
      <c r="AL2262" s="1034"/>
      <c r="AM2262" s="1032"/>
      <c r="AN2262" s="1034"/>
      <c r="AO2262" s="1034"/>
      <c r="AP2262" s="1034"/>
      <c r="AQ2262" s="1034"/>
    </row>
    <row r="2263" spans="35:43">
      <c r="AI2263" s="1034"/>
      <c r="AJ2263" s="1034"/>
      <c r="AK2263" s="1034"/>
      <c r="AL2263" s="1034"/>
      <c r="AM2263" s="1032"/>
      <c r="AN2263" s="1034"/>
      <c r="AO2263" s="1034"/>
      <c r="AP2263" s="1034"/>
      <c r="AQ2263" s="1034"/>
    </row>
    <row r="2264" spans="35:43">
      <c r="AI2264" s="1034"/>
      <c r="AJ2264" s="1034"/>
      <c r="AK2264" s="1034"/>
      <c r="AL2264" s="1034"/>
      <c r="AM2264" s="1032"/>
      <c r="AN2264" s="1034"/>
      <c r="AO2264" s="1034"/>
      <c r="AP2264" s="1034"/>
      <c r="AQ2264" s="1034"/>
    </row>
    <row r="2265" spans="35:43">
      <c r="AI2265" s="1034"/>
      <c r="AJ2265" s="1034"/>
      <c r="AK2265" s="1034"/>
      <c r="AL2265" s="1034"/>
      <c r="AM2265" s="1032"/>
      <c r="AN2265" s="1034"/>
      <c r="AO2265" s="1034"/>
      <c r="AP2265" s="1034"/>
      <c r="AQ2265" s="1034"/>
    </row>
    <row r="2266" spans="35:43">
      <c r="AI2266" s="1034"/>
      <c r="AJ2266" s="1034"/>
      <c r="AK2266" s="1034"/>
      <c r="AL2266" s="1034"/>
      <c r="AM2266" s="1032"/>
      <c r="AN2266" s="1034"/>
      <c r="AO2266" s="1034"/>
      <c r="AP2266" s="1034"/>
      <c r="AQ2266" s="1034"/>
    </row>
    <row r="2267" spans="35:43">
      <c r="AI2267" s="1034"/>
      <c r="AJ2267" s="1034"/>
      <c r="AK2267" s="1034"/>
      <c r="AL2267" s="1034"/>
      <c r="AM2267" s="1032"/>
      <c r="AN2267" s="1034"/>
      <c r="AO2267" s="1034"/>
      <c r="AP2267" s="1034"/>
      <c r="AQ2267" s="1034"/>
    </row>
    <row r="2268" spans="35:43">
      <c r="AI2268" s="1034"/>
      <c r="AJ2268" s="1034"/>
      <c r="AK2268" s="1034"/>
      <c r="AL2268" s="1034"/>
      <c r="AM2268" s="1032"/>
      <c r="AN2268" s="1034"/>
      <c r="AO2268" s="1034"/>
      <c r="AP2268" s="1034"/>
      <c r="AQ2268" s="1034"/>
    </row>
    <row r="2269" spans="35:43">
      <c r="AI2269" s="1034"/>
      <c r="AJ2269" s="1034"/>
      <c r="AK2269" s="1034"/>
      <c r="AL2269" s="1034"/>
      <c r="AM2269" s="1032"/>
      <c r="AN2269" s="1034"/>
      <c r="AO2269" s="1034"/>
      <c r="AP2269" s="1034"/>
      <c r="AQ2269" s="1034"/>
    </row>
    <row r="2270" spans="35:43">
      <c r="AI2270" s="1034"/>
      <c r="AJ2270" s="1034"/>
      <c r="AK2270" s="1034"/>
      <c r="AL2270" s="1034"/>
      <c r="AM2270" s="1032"/>
      <c r="AN2270" s="1034"/>
      <c r="AO2270" s="1034"/>
      <c r="AP2270" s="1034"/>
      <c r="AQ2270" s="1034"/>
    </row>
    <row r="2271" spans="35:43">
      <c r="AI2271" s="1034"/>
      <c r="AJ2271" s="1034"/>
      <c r="AK2271" s="1034"/>
      <c r="AL2271" s="1034"/>
      <c r="AM2271" s="1032"/>
      <c r="AN2271" s="1034"/>
      <c r="AO2271" s="1034"/>
      <c r="AP2271" s="1034"/>
      <c r="AQ2271" s="1034"/>
    </row>
    <row r="2272" spans="35:43">
      <c r="AI2272" s="1034"/>
      <c r="AJ2272" s="1034"/>
      <c r="AK2272" s="1034"/>
      <c r="AL2272" s="1034"/>
      <c r="AM2272" s="1032"/>
      <c r="AN2272" s="1034"/>
      <c r="AO2272" s="1034"/>
      <c r="AP2272" s="1034"/>
      <c r="AQ2272" s="1034"/>
    </row>
    <row r="2273" spans="35:43">
      <c r="AI2273" s="1034"/>
      <c r="AJ2273" s="1034"/>
      <c r="AK2273" s="1034"/>
      <c r="AL2273" s="1034"/>
      <c r="AM2273" s="1032"/>
      <c r="AN2273" s="1034"/>
      <c r="AO2273" s="1034"/>
      <c r="AP2273" s="1034"/>
      <c r="AQ2273" s="1034"/>
    </row>
    <row r="2274" spans="35:43">
      <c r="AI2274" s="1034"/>
      <c r="AJ2274" s="1034"/>
      <c r="AK2274" s="1034"/>
      <c r="AL2274" s="1034"/>
      <c r="AM2274" s="1032"/>
      <c r="AN2274" s="1034"/>
      <c r="AO2274" s="1034"/>
      <c r="AP2274" s="1034"/>
      <c r="AQ2274" s="1034"/>
    </row>
    <row r="2275" spans="35:43">
      <c r="AI2275" s="1034"/>
      <c r="AJ2275" s="1034"/>
      <c r="AK2275" s="1034"/>
      <c r="AL2275" s="1034"/>
      <c r="AM2275" s="1032"/>
      <c r="AN2275" s="1034"/>
      <c r="AO2275" s="1034"/>
      <c r="AP2275" s="1034"/>
      <c r="AQ2275" s="1034"/>
    </row>
    <row r="2276" spans="35:43">
      <c r="AI2276" s="1034"/>
      <c r="AJ2276" s="1034"/>
      <c r="AK2276" s="1034"/>
      <c r="AL2276" s="1034"/>
      <c r="AM2276" s="1032"/>
      <c r="AN2276" s="1034"/>
      <c r="AO2276" s="1034"/>
      <c r="AP2276" s="1034"/>
      <c r="AQ2276" s="1034"/>
    </row>
    <row r="2277" spans="35:43">
      <c r="AI2277" s="1034"/>
      <c r="AJ2277" s="1034"/>
      <c r="AK2277" s="1034"/>
      <c r="AL2277" s="1034"/>
      <c r="AM2277" s="1032"/>
      <c r="AN2277" s="1034"/>
      <c r="AO2277" s="1034"/>
      <c r="AP2277" s="1034"/>
      <c r="AQ2277" s="1034"/>
    </row>
    <row r="2278" spans="35:43">
      <c r="AI2278" s="1034"/>
      <c r="AJ2278" s="1034"/>
      <c r="AK2278" s="1034"/>
      <c r="AL2278" s="1034"/>
      <c r="AM2278" s="1032"/>
      <c r="AN2278" s="1034"/>
      <c r="AO2278" s="1034"/>
      <c r="AP2278" s="1034"/>
      <c r="AQ2278" s="1034"/>
    </row>
    <row r="2279" spans="35:43">
      <c r="AI2279" s="1034"/>
      <c r="AJ2279" s="1034"/>
      <c r="AK2279" s="1034"/>
      <c r="AL2279" s="1034"/>
      <c r="AM2279" s="1032"/>
      <c r="AN2279" s="1034"/>
      <c r="AO2279" s="1034"/>
      <c r="AP2279" s="1034"/>
      <c r="AQ2279" s="1034"/>
    </row>
    <row r="2280" spans="35:43">
      <c r="AI2280" s="1034"/>
      <c r="AJ2280" s="1034"/>
      <c r="AK2280" s="1034"/>
      <c r="AL2280" s="1034"/>
      <c r="AM2280" s="1032"/>
      <c r="AN2280" s="1034"/>
      <c r="AO2280" s="1034"/>
      <c r="AP2280" s="1034"/>
      <c r="AQ2280" s="1034"/>
    </row>
    <row r="2281" spans="35:43">
      <c r="AI2281" s="1034"/>
      <c r="AJ2281" s="1034"/>
      <c r="AK2281" s="1034"/>
      <c r="AL2281" s="1034"/>
      <c r="AM2281" s="1032"/>
      <c r="AN2281" s="1034"/>
      <c r="AO2281" s="1034"/>
      <c r="AP2281" s="1034"/>
      <c r="AQ2281" s="1034"/>
    </row>
    <row r="2282" spans="35:43">
      <c r="AI2282" s="1034"/>
      <c r="AJ2282" s="1034"/>
      <c r="AK2282" s="1034"/>
      <c r="AL2282" s="1034"/>
      <c r="AM2282" s="1032"/>
      <c r="AN2282" s="1034"/>
      <c r="AO2282" s="1034"/>
      <c r="AP2282" s="1034"/>
      <c r="AQ2282" s="1034"/>
    </row>
    <row r="2283" spans="35:43">
      <c r="AI2283" s="1034"/>
      <c r="AJ2283" s="1034"/>
      <c r="AK2283" s="1034"/>
      <c r="AL2283" s="1034"/>
      <c r="AM2283" s="1032"/>
      <c r="AN2283" s="1034"/>
      <c r="AO2283" s="1034"/>
      <c r="AP2283" s="1034"/>
      <c r="AQ2283" s="1034"/>
    </row>
    <row r="2284" spans="35:43">
      <c r="AI2284" s="1034"/>
      <c r="AJ2284" s="1034"/>
      <c r="AK2284" s="1034"/>
      <c r="AL2284" s="1034"/>
      <c r="AM2284" s="1032"/>
      <c r="AN2284" s="1034"/>
      <c r="AO2284" s="1034"/>
      <c r="AP2284" s="1034"/>
      <c r="AQ2284" s="1034"/>
    </row>
    <row r="2285" spans="35:43">
      <c r="AI2285" s="1034"/>
      <c r="AJ2285" s="1034"/>
      <c r="AK2285" s="1034"/>
      <c r="AL2285" s="1034"/>
      <c r="AM2285" s="1032"/>
      <c r="AN2285" s="1034"/>
      <c r="AO2285" s="1034"/>
      <c r="AP2285" s="1034"/>
      <c r="AQ2285" s="1034"/>
    </row>
    <row r="2286" spans="35:43">
      <c r="AI2286" s="1034"/>
      <c r="AJ2286" s="1034"/>
      <c r="AK2286" s="1034"/>
      <c r="AL2286" s="1034"/>
      <c r="AM2286" s="1032"/>
      <c r="AN2286" s="1034"/>
      <c r="AO2286" s="1034"/>
      <c r="AP2286" s="1034"/>
      <c r="AQ2286" s="1034"/>
    </row>
    <row r="2287" spans="35:43">
      <c r="AI2287" s="1034"/>
      <c r="AJ2287" s="1034"/>
      <c r="AK2287" s="1034"/>
      <c r="AL2287" s="1034"/>
      <c r="AM2287" s="1032"/>
      <c r="AN2287" s="1034"/>
      <c r="AO2287" s="1034"/>
      <c r="AP2287" s="1034"/>
      <c r="AQ2287" s="1034"/>
    </row>
    <row r="2288" spans="35:43">
      <c r="AI2288" s="1034"/>
      <c r="AJ2288" s="1034"/>
      <c r="AK2288" s="1034"/>
      <c r="AL2288" s="1034"/>
      <c r="AM2288" s="1032"/>
      <c r="AN2288" s="1034"/>
      <c r="AO2288" s="1034"/>
      <c r="AP2288" s="1034"/>
      <c r="AQ2288" s="1034"/>
    </row>
    <row r="2289" spans="35:43">
      <c r="AI2289" s="1034"/>
      <c r="AJ2289" s="1034"/>
      <c r="AK2289" s="1034"/>
      <c r="AL2289" s="1034"/>
      <c r="AM2289" s="1032"/>
      <c r="AN2289" s="1034"/>
      <c r="AO2289" s="1034"/>
      <c r="AP2289" s="1034"/>
      <c r="AQ2289" s="1034"/>
    </row>
    <row r="2290" spans="35:43">
      <c r="AI2290" s="1034"/>
      <c r="AJ2290" s="1034"/>
      <c r="AK2290" s="1034"/>
      <c r="AL2290" s="1034"/>
      <c r="AM2290" s="1032"/>
      <c r="AN2290" s="1034"/>
      <c r="AO2290" s="1034"/>
      <c r="AP2290" s="1034"/>
      <c r="AQ2290" s="1034"/>
    </row>
    <row r="2291" spans="35:43">
      <c r="AI2291" s="1034"/>
      <c r="AJ2291" s="1034"/>
      <c r="AK2291" s="1034"/>
      <c r="AL2291" s="1034"/>
      <c r="AM2291" s="1032"/>
      <c r="AN2291" s="1034"/>
      <c r="AO2291" s="1034"/>
      <c r="AP2291" s="1034"/>
      <c r="AQ2291" s="1034"/>
    </row>
    <row r="2292" spans="35:43">
      <c r="AI2292" s="1034"/>
      <c r="AJ2292" s="1034"/>
      <c r="AK2292" s="1034"/>
      <c r="AL2292" s="1034"/>
      <c r="AM2292" s="1032"/>
      <c r="AN2292" s="1034"/>
      <c r="AO2292" s="1034"/>
      <c r="AP2292" s="1034"/>
      <c r="AQ2292" s="1034"/>
    </row>
    <row r="2293" spans="35:43">
      <c r="AI2293" s="1034"/>
      <c r="AJ2293" s="1034"/>
      <c r="AK2293" s="1034"/>
      <c r="AL2293" s="1034"/>
      <c r="AM2293" s="1032"/>
      <c r="AN2293" s="1034"/>
      <c r="AO2293" s="1034"/>
      <c r="AP2293" s="1034"/>
      <c r="AQ2293" s="1034"/>
    </row>
    <row r="2294" spans="35:43">
      <c r="AI2294" s="1034"/>
      <c r="AJ2294" s="1034"/>
      <c r="AK2294" s="1034"/>
      <c r="AL2294" s="1034"/>
      <c r="AM2294" s="1032"/>
      <c r="AN2294" s="1034"/>
      <c r="AO2294" s="1034"/>
      <c r="AP2294" s="1034"/>
      <c r="AQ2294" s="1034"/>
    </row>
    <row r="2295" spans="35:43">
      <c r="AI2295" s="1034"/>
      <c r="AJ2295" s="1034"/>
      <c r="AK2295" s="1034"/>
      <c r="AL2295" s="1034"/>
      <c r="AM2295" s="1032"/>
      <c r="AN2295" s="1034"/>
      <c r="AO2295" s="1034"/>
      <c r="AP2295" s="1034"/>
      <c r="AQ2295" s="1034"/>
    </row>
    <row r="2296" spans="35:43">
      <c r="AI2296" s="1034"/>
      <c r="AJ2296" s="1034"/>
      <c r="AK2296" s="1034"/>
      <c r="AL2296" s="1034"/>
      <c r="AM2296" s="1032"/>
      <c r="AN2296" s="1034"/>
      <c r="AO2296" s="1034"/>
      <c r="AP2296" s="1034"/>
      <c r="AQ2296" s="1034"/>
    </row>
    <row r="2297" spans="35:43">
      <c r="AI2297" s="1034"/>
      <c r="AJ2297" s="1034"/>
      <c r="AK2297" s="1034"/>
      <c r="AL2297" s="1034"/>
      <c r="AM2297" s="1032"/>
      <c r="AN2297" s="1034"/>
      <c r="AO2297" s="1034"/>
      <c r="AP2297" s="1034"/>
      <c r="AQ2297" s="1034"/>
    </row>
    <row r="2298" spans="35:43">
      <c r="AI2298" s="1034"/>
      <c r="AJ2298" s="1034"/>
      <c r="AK2298" s="1034"/>
      <c r="AL2298" s="1034"/>
      <c r="AM2298" s="1032"/>
      <c r="AN2298" s="1034"/>
      <c r="AO2298" s="1034"/>
      <c r="AP2298" s="1034"/>
      <c r="AQ2298" s="1034"/>
    </row>
    <row r="2299" spans="35:43">
      <c r="AI2299" s="1034"/>
      <c r="AJ2299" s="1034"/>
      <c r="AK2299" s="1034"/>
      <c r="AL2299" s="1034"/>
      <c r="AM2299" s="1032"/>
      <c r="AN2299" s="1034"/>
      <c r="AO2299" s="1034"/>
      <c r="AP2299" s="1034"/>
      <c r="AQ2299" s="1034"/>
    </row>
    <row r="2300" spans="35:43">
      <c r="AI2300" s="1034"/>
      <c r="AJ2300" s="1034"/>
      <c r="AK2300" s="1034"/>
      <c r="AL2300" s="1034"/>
      <c r="AM2300" s="1032"/>
      <c r="AN2300" s="1034"/>
      <c r="AO2300" s="1034"/>
      <c r="AP2300" s="1034"/>
      <c r="AQ2300" s="1034"/>
    </row>
    <row r="2301" spans="35:43">
      <c r="AI2301" s="1034"/>
      <c r="AJ2301" s="1034"/>
      <c r="AK2301" s="1034"/>
      <c r="AL2301" s="1034"/>
      <c r="AM2301" s="1032"/>
      <c r="AN2301" s="1034"/>
      <c r="AO2301" s="1034"/>
      <c r="AP2301" s="1034"/>
      <c r="AQ2301" s="1034"/>
    </row>
    <row r="2302" spans="35:43">
      <c r="AI2302" s="1034"/>
      <c r="AJ2302" s="1034"/>
      <c r="AK2302" s="1034"/>
      <c r="AL2302" s="1034"/>
      <c r="AM2302" s="1032"/>
      <c r="AN2302" s="1034"/>
      <c r="AO2302" s="1034"/>
      <c r="AP2302" s="1034"/>
      <c r="AQ2302" s="1034"/>
    </row>
    <row r="2303" spans="35:43">
      <c r="AI2303" s="1034"/>
      <c r="AJ2303" s="1034"/>
      <c r="AK2303" s="1034"/>
      <c r="AL2303" s="1034"/>
      <c r="AM2303" s="1032"/>
      <c r="AN2303" s="1034"/>
      <c r="AO2303" s="1034"/>
      <c r="AP2303" s="1034"/>
      <c r="AQ2303" s="1034"/>
    </row>
    <row r="2304" spans="35:43">
      <c r="AI2304" s="1034"/>
      <c r="AJ2304" s="1034"/>
      <c r="AK2304" s="1034"/>
      <c r="AL2304" s="1034"/>
      <c r="AM2304" s="1032"/>
      <c r="AN2304" s="1034"/>
      <c r="AO2304" s="1034"/>
      <c r="AP2304" s="1034"/>
      <c r="AQ2304" s="1034"/>
    </row>
    <row r="2305" spans="35:43">
      <c r="AI2305" s="1034"/>
      <c r="AJ2305" s="1034"/>
      <c r="AK2305" s="1034"/>
      <c r="AL2305" s="1034"/>
      <c r="AM2305" s="1032"/>
      <c r="AN2305" s="1034"/>
      <c r="AO2305" s="1034"/>
      <c r="AP2305" s="1034"/>
      <c r="AQ2305" s="1034"/>
    </row>
    <row r="2306" spans="35:43">
      <c r="AI2306" s="1034"/>
      <c r="AJ2306" s="1034"/>
      <c r="AK2306" s="1034"/>
      <c r="AL2306" s="1034"/>
      <c r="AM2306" s="1032"/>
      <c r="AN2306" s="1034"/>
      <c r="AO2306" s="1034"/>
      <c r="AP2306" s="1034"/>
      <c r="AQ2306" s="1034"/>
    </row>
    <row r="2307" spans="35:43">
      <c r="AI2307" s="1034"/>
      <c r="AJ2307" s="1034"/>
      <c r="AK2307" s="1034"/>
      <c r="AL2307" s="1034"/>
      <c r="AM2307" s="1032"/>
      <c r="AN2307" s="1034"/>
      <c r="AO2307" s="1034"/>
      <c r="AP2307" s="1034"/>
      <c r="AQ2307" s="1034"/>
    </row>
    <row r="2308" spans="35:43">
      <c r="AI2308" s="1034"/>
      <c r="AJ2308" s="1034"/>
      <c r="AK2308" s="1034"/>
      <c r="AL2308" s="1034"/>
      <c r="AM2308" s="1032"/>
      <c r="AN2308" s="1034"/>
      <c r="AO2308" s="1034"/>
      <c r="AP2308" s="1034"/>
      <c r="AQ2308" s="1034"/>
    </row>
    <row r="2309" spans="35:43">
      <c r="AI2309" s="1034"/>
      <c r="AJ2309" s="1034"/>
      <c r="AK2309" s="1034"/>
      <c r="AL2309" s="1034"/>
      <c r="AM2309" s="1032"/>
      <c r="AN2309" s="1034"/>
      <c r="AO2309" s="1034"/>
      <c r="AP2309" s="1034"/>
      <c r="AQ2309" s="1034"/>
    </row>
    <row r="2310" spans="35:43">
      <c r="AI2310" s="1034"/>
      <c r="AJ2310" s="1034"/>
      <c r="AK2310" s="1034"/>
      <c r="AL2310" s="1034"/>
      <c r="AM2310" s="1032"/>
      <c r="AN2310" s="1034"/>
      <c r="AO2310" s="1034"/>
      <c r="AP2310" s="1034"/>
      <c r="AQ2310" s="1034"/>
    </row>
    <row r="2311" spans="35:43">
      <c r="AI2311" s="1034"/>
      <c r="AJ2311" s="1034"/>
      <c r="AK2311" s="1034"/>
      <c r="AL2311" s="1034"/>
      <c r="AM2311" s="1032"/>
      <c r="AN2311" s="1034"/>
      <c r="AO2311" s="1034"/>
      <c r="AP2311" s="1034"/>
      <c r="AQ2311" s="1034"/>
    </row>
    <row r="2312" spans="35:43">
      <c r="AI2312" s="1034"/>
      <c r="AJ2312" s="1034"/>
      <c r="AK2312" s="1034"/>
      <c r="AL2312" s="1034"/>
      <c r="AM2312" s="1032"/>
      <c r="AN2312" s="1034"/>
      <c r="AO2312" s="1034"/>
      <c r="AP2312" s="1034"/>
      <c r="AQ2312" s="1034"/>
    </row>
    <row r="2313" spans="35:43">
      <c r="AI2313" s="1034"/>
      <c r="AJ2313" s="1034"/>
      <c r="AK2313" s="1034"/>
      <c r="AL2313" s="1034"/>
      <c r="AM2313" s="1032"/>
      <c r="AN2313" s="1034"/>
      <c r="AO2313" s="1034"/>
      <c r="AP2313" s="1034"/>
      <c r="AQ2313" s="1034"/>
    </row>
    <row r="2314" spans="35:43">
      <c r="AI2314" s="1034"/>
      <c r="AJ2314" s="1034"/>
      <c r="AK2314" s="1034"/>
      <c r="AL2314" s="1034"/>
      <c r="AM2314" s="1032"/>
      <c r="AN2314" s="1034"/>
      <c r="AO2314" s="1034"/>
      <c r="AP2314" s="1034"/>
      <c r="AQ2314" s="1034"/>
    </row>
    <row r="2315" spans="35:43">
      <c r="AI2315" s="1034"/>
      <c r="AJ2315" s="1034"/>
      <c r="AK2315" s="1034"/>
      <c r="AL2315" s="1034"/>
      <c r="AM2315" s="1032"/>
      <c r="AN2315" s="1034"/>
      <c r="AO2315" s="1034"/>
      <c r="AP2315" s="1034"/>
      <c r="AQ2315" s="1034"/>
    </row>
    <row r="2316" spans="35:43">
      <c r="AI2316" s="1034"/>
      <c r="AJ2316" s="1034"/>
      <c r="AK2316" s="1034"/>
      <c r="AL2316" s="1034"/>
      <c r="AM2316" s="1032"/>
      <c r="AN2316" s="1034"/>
      <c r="AO2316" s="1034"/>
      <c r="AP2316" s="1034"/>
      <c r="AQ2316" s="1034"/>
    </row>
    <row r="2317" spans="35:43">
      <c r="AI2317" s="1034"/>
      <c r="AJ2317" s="1034"/>
      <c r="AK2317" s="1034"/>
      <c r="AL2317" s="1034"/>
      <c r="AM2317" s="1032"/>
      <c r="AN2317" s="1034"/>
      <c r="AO2317" s="1034"/>
      <c r="AP2317" s="1034"/>
      <c r="AQ2317" s="1034"/>
    </row>
    <row r="2318" spans="35:43">
      <c r="AI2318" s="1034"/>
      <c r="AJ2318" s="1034"/>
      <c r="AK2318" s="1034"/>
      <c r="AL2318" s="1034"/>
      <c r="AM2318" s="1032"/>
      <c r="AN2318" s="1034"/>
      <c r="AO2318" s="1034"/>
      <c r="AP2318" s="1034"/>
      <c r="AQ2318" s="1034"/>
    </row>
    <row r="2319" spans="35:43">
      <c r="AI2319" s="1034"/>
      <c r="AJ2319" s="1034"/>
      <c r="AK2319" s="1034"/>
      <c r="AL2319" s="1034"/>
      <c r="AM2319" s="1032"/>
      <c r="AN2319" s="1034"/>
      <c r="AO2319" s="1034"/>
      <c r="AP2319" s="1034"/>
      <c r="AQ2319" s="1034"/>
    </row>
    <row r="2320" spans="35:43">
      <c r="AI2320" s="1034"/>
      <c r="AJ2320" s="1034"/>
      <c r="AK2320" s="1034"/>
      <c r="AL2320" s="1034"/>
      <c r="AM2320" s="1032"/>
      <c r="AN2320" s="1034"/>
      <c r="AO2320" s="1034"/>
      <c r="AP2320" s="1034"/>
      <c r="AQ2320" s="1034"/>
    </row>
    <row r="2321" spans="35:43">
      <c r="AI2321" s="1034"/>
      <c r="AJ2321" s="1034"/>
      <c r="AK2321" s="1034"/>
      <c r="AL2321" s="1034"/>
      <c r="AM2321" s="1032"/>
      <c r="AN2321" s="1034"/>
      <c r="AO2321" s="1034"/>
      <c r="AP2321" s="1034"/>
      <c r="AQ2321" s="1034"/>
    </row>
    <row r="2322" spans="35:43">
      <c r="AI2322" s="1034"/>
      <c r="AJ2322" s="1034"/>
      <c r="AK2322" s="1034"/>
      <c r="AL2322" s="1034"/>
      <c r="AM2322" s="1032"/>
      <c r="AN2322" s="1034"/>
      <c r="AO2322" s="1034"/>
      <c r="AP2322" s="1034"/>
      <c r="AQ2322" s="1034"/>
    </row>
    <row r="2323" spans="35:43">
      <c r="AI2323" s="1034"/>
      <c r="AJ2323" s="1034"/>
      <c r="AK2323" s="1034"/>
      <c r="AL2323" s="1034"/>
      <c r="AM2323" s="1032"/>
      <c r="AN2323" s="1034"/>
      <c r="AO2323" s="1034"/>
      <c r="AP2323" s="1034"/>
      <c r="AQ2323" s="1034"/>
    </row>
    <row r="2324" spans="35:43">
      <c r="AI2324" s="1034"/>
      <c r="AJ2324" s="1034"/>
      <c r="AK2324" s="1034"/>
      <c r="AL2324" s="1034"/>
      <c r="AM2324" s="1032"/>
      <c r="AN2324" s="1034"/>
      <c r="AO2324" s="1034"/>
      <c r="AP2324" s="1034"/>
      <c r="AQ2324" s="1034"/>
    </row>
    <row r="2325" spans="35:43">
      <c r="AI2325" s="1034"/>
      <c r="AJ2325" s="1034"/>
      <c r="AK2325" s="1034"/>
      <c r="AL2325" s="1034"/>
      <c r="AM2325" s="1032"/>
      <c r="AN2325" s="1034"/>
      <c r="AO2325" s="1034"/>
      <c r="AP2325" s="1034"/>
      <c r="AQ2325" s="1034"/>
    </row>
    <row r="2326" spans="35:43">
      <c r="AI2326" s="1034"/>
      <c r="AJ2326" s="1034"/>
      <c r="AK2326" s="1034"/>
      <c r="AL2326" s="1034"/>
      <c r="AM2326" s="1032"/>
      <c r="AN2326" s="1034"/>
      <c r="AO2326" s="1034"/>
      <c r="AP2326" s="1034"/>
      <c r="AQ2326" s="1034"/>
    </row>
    <row r="2327" spans="35:43">
      <c r="AI2327" s="1034"/>
      <c r="AJ2327" s="1034"/>
      <c r="AK2327" s="1034"/>
      <c r="AL2327" s="1034"/>
      <c r="AM2327" s="1032"/>
      <c r="AN2327" s="1034"/>
      <c r="AO2327" s="1034"/>
      <c r="AP2327" s="1034"/>
      <c r="AQ2327" s="1034"/>
    </row>
    <row r="2328" spans="35:43">
      <c r="AI2328" s="1034"/>
      <c r="AJ2328" s="1034"/>
      <c r="AK2328" s="1034"/>
      <c r="AL2328" s="1034"/>
      <c r="AM2328" s="1032"/>
      <c r="AN2328" s="1034"/>
      <c r="AO2328" s="1034"/>
      <c r="AP2328" s="1034"/>
      <c r="AQ2328" s="1034"/>
    </row>
    <row r="2329" spans="35:43">
      <c r="AI2329" s="1034"/>
      <c r="AJ2329" s="1034"/>
      <c r="AK2329" s="1034"/>
      <c r="AL2329" s="1034"/>
      <c r="AM2329" s="1032"/>
      <c r="AN2329" s="1034"/>
      <c r="AO2329" s="1034"/>
      <c r="AP2329" s="1034"/>
      <c r="AQ2329" s="1034"/>
    </row>
    <row r="2330" spans="35:43">
      <c r="AI2330" s="1034"/>
      <c r="AJ2330" s="1034"/>
      <c r="AK2330" s="1034"/>
      <c r="AL2330" s="1034"/>
      <c r="AM2330" s="1032"/>
      <c r="AN2330" s="1034"/>
      <c r="AO2330" s="1034"/>
      <c r="AP2330" s="1034"/>
      <c r="AQ2330" s="1034"/>
    </row>
    <row r="2331" spans="35:43">
      <c r="AI2331" s="1034"/>
      <c r="AJ2331" s="1034"/>
      <c r="AK2331" s="1034"/>
      <c r="AL2331" s="1034"/>
      <c r="AM2331" s="1032"/>
      <c r="AN2331" s="1034"/>
      <c r="AO2331" s="1034"/>
      <c r="AP2331" s="1034"/>
      <c r="AQ2331" s="1034"/>
    </row>
    <row r="2332" spans="35:43">
      <c r="AI2332" s="1034"/>
      <c r="AJ2332" s="1034"/>
      <c r="AK2332" s="1034"/>
      <c r="AL2332" s="1034"/>
      <c r="AM2332" s="1032"/>
      <c r="AN2332" s="1034"/>
      <c r="AO2332" s="1034"/>
      <c r="AP2332" s="1034"/>
      <c r="AQ2332" s="1034"/>
    </row>
    <row r="2333" spans="35:43">
      <c r="AI2333" s="1034"/>
      <c r="AJ2333" s="1034"/>
      <c r="AK2333" s="1034"/>
      <c r="AL2333" s="1034"/>
      <c r="AM2333" s="1032"/>
      <c r="AN2333" s="1034"/>
      <c r="AO2333" s="1034"/>
      <c r="AP2333" s="1034"/>
      <c r="AQ2333" s="1034"/>
    </row>
    <row r="2334" spans="35:43">
      <c r="AI2334" s="1034"/>
      <c r="AJ2334" s="1034"/>
      <c r="AK2334" s="1034"/>
      <c r="AL2334" s="1034"/>
      <c r="AM2334" s="1032"/>
      <c r="AN2334" s="1034"/>
      <c r="AO2334" s="1034"/>
      <c r="AP2334" s="1034"/>
      <c r="AQ2334" s="1034"/>
    </row>
    <row r="2335" spans="35:43">
      <c r="AI2335" s="1034"/>
      <c r="AJ2335" s="1034"/>
      <c r="AK2335" s="1034"/>
      <c r="AL2335" s="1034"/>
      <c r="AM2335" s="1032"/>
      <c r="AN2335" s="1034"/>
      <c r="AO2335" s="1034"/>
      <c r="AP2335" s="1034"/>
      <c r="AQ2335" s="1034"/>
    </row>
    <row r="2336" spans="35:43">
      <c r="AI2336" s="1034"/>
      <c r="AJ2336" s="1034"/>
      <c r="AK2336" s="1034"/>
      <c r="AL2336" s="1034"/>
      <c r="AM2336" s="1032"/>
      <c r="AN2336" s="1034"/>
      <c r="AO2336" s="1034"/>
      <c r="AP2336" s="1034"/>
      <c r="AQ2336" s="1034"/>
    </row>
    <row r="2337" spans="35:43">
      <c r="AI2337" s="1034"/>
      <c r="AJ2337" s="1034"/>
      <c r="AK2337" s="1034"/>
      <c r="AL2337" s="1034"/>
      <c r="AM2337" s="1032"/>
      <c r="AN2337" s="1034"/>
      <c r="AO2337" s="1034"/>
      <c r="AP2337" s="1034"/>
      <c r="AQ2337" s="1034"/>
    </row>
    <row r="2338" spans="35:43">
      <c r="AI2338" s="1034"/>
      <c r="AJ2338" s="1034"/>
      <c r="AK2338" s="1034"/>
      <c r="AL2338" s="1034"/>
      <c r="AM2338" s="1032"/>
      <c r="AN2338" s="1034"/>
      <c r="AO2338" s="1034"/>
      <c r="AP2338" s="1034"/>
      <c r="AQ2338" s="1034"/>
    </row>
    <row r="2339" spans="35:43">
      <c r="AI2339" s="1034"/>
      <c r="AJ2339" s="1034"/>
      <c r="AK2339" s="1034"/>
      <c r="AL2339" s="1034"/>
      <c r="AM2339" s="1032"/>
      <c r="AN2339" s="1034"/>
      <c r="AO2339" s="1034"/>
      <c r="AP2339" s="1034"/>
      <c r="AQ2339" s="1034"/>
    </row>
    <row r="2340" spans="35:43">
      <c r="AI2340" s="1034"/>
      <c r="AJ2340" s="1034"/>
      <c r="AK2340" s="1034"/>
      <c r="AL2340" s="1034"/>
      <c r="AM2340" s="1032"/>
      <c r="AN2340" s="1034"/>
      <c r="AO2340" s="1034"/>
      <c r="AP2340" s="1034"/>
      <c r="AQ2340" s="1034"/>
    </row>
    <row r="2341" spans="35:43">
      <c r="AI2341" s="1034"/>
      <c r="AJ2341" s="1034"/>
      <c r="AK2341" s="1034"/>
      <c r="AL2341" s="1034"/>
      <c r="AM2341" s="1032"/>
      <c r="AN2341" s="1034"/>
      <c r="AO2341" s="1034"/>
      <c r="AP2341" s="1034"/>
      <c r="AQ2341" s="1034"/>
    </row>
    <row r="2342" spans="35:43">
      <c r="AI2342" s="1034"/>
      <c r="AJ2342" s="1034"/>
      <c r="AK2342" s="1034"/>
      <c r="AL2342" s="1034"/>
      <c r="AM2342" s="1032"/>
      <c r="AN2342" s="1034"/>
      <c r="AO2342" s="1034"/>
      <c r="AP2342" s="1034"/>
      <c r="AQ2342" s="1034"/>
    </row>
    <row r="2343" spans="35:43">
      <c r="AI2343" s="1034"/>
      <c r="AJ2343" s="1034"/>
      <c r="AK2343" s="1034"/>
      <c r="AL2343" s="1034"/>
      <c r="AM2343" s="1032"/>
      <c r="AN2343" s="1034"/>
      <c r="AO2343" s="1034"/>
      <c r="AP2343" s="1034"/>
      <c r="AQ2343" s="1034"/>
    </row>
    <row r="2344" spans="35:43">
      <c r="AI2344" s="1034"/>
      <c r="AJ2344" s="1034"/>
      <c r="AK2344" s="1034"/>
      <c r="AL2344" s="1034"/>
      <c r="AM2344" s="1032"/>
      <c r="AN2344" s="1034"/>
      <c r="AO2344" s="1034"/>
      <c r="AP2344" s="1034"/>
      <c r="AQ2344" s="1034"/>
    </row>
    <row r="2345" spans="35:43">
      <c r="AI2345" s="1034"/>
      <c r="AJ2345" s="1034"/>
      <c r="AK2345" s="1034"/>
      <c r="AL2345" s="1034"/>
      <c r="AM2345" s="1032"/>
      <c r="AN2345" s="1034"/>
      <c r="AO2345" s="1034"/>
      <c r="AP2345" s="1034"/>
      <c r="AQ2345" s="1034"/>
    </row>
    <row r="2346" spans="35:43">
      <c r="AI2346" s="1034"/>
      <c r="AJ2346" s="1034"/>
      <c r="AK2346" s="1034"/>
      <c r="AL2346" s="1034"/>
      <c r="AM2346" s="1032"/>
      <c r="AN2346" s="1034"/>
      <c r="AO2346" s="1034"/>
      <c r="AP2346" s="1034"/>
      <c r="AQ2346" s="1034"/>
    </row>
    <row r="2347" spans="35:43">
      <c r="AI2347" s="1034"/>
      <c r="AJ2347" s="1034"/>
      <c r="AK2347" s="1034"/>
      <c r="AL2347" s="1034"/>
      <c r="AM2347" s="1032"/>
      <c r="AN2347" s="1034"/>
      <c r="AO2347" s="1034"/>
      <c r="AP2347" s="1034"/>
      <c r="AQ2347" s="1034"/>
    </row>
    <row r="2348" spans="35:43">
      <c r="AI2348" s="1034"/>
      <c r="AJ2348" s="1034"/>
      <c r="AK2348" s="1034"/>
      <c r="AL2348" s="1034"/>
      <c r="AM2348" s="1032"/>
      <c r="AN2348" s="1034"/>
      <c r="AO2348" s="1034"/>
      <c r="AP2348" s="1034"/>
      <c r="AQ2348" s="1034"/>
    </row>
    <row r="2349" spans="35:43">
      <c r="AI2349" s="1034"/>
      <c r="AJ2349" s="1034"/>
      <c r="AK2349" s="1034"/>
      <c r="AL2349" s="1034"/>
      <c r="AM2349" s="1032"/>
      <c r="AN2349" s="1034"/>
      <c r="AO2349" s="1034"/>
      <c r="AP2349" s="1034"/>
      <c r="AQ2349" s="1034"/>
    </row>
    <row r="2350" spans="35:43">
      <c r="AI2350" s="1034"/>
      <c r="AJ2350" s="1034"/>
      <c r="AK2350" s="1034"/>
      <c r="AL2350" s="1034"/>
      <c r="AM2350" s="1032"/>
      <c r="AN2350" s="1034"/>
      <c r="AO2350" s="1034"/>
      <c r="AP2350" s="1034"/>
      <c r="AQ2350" s="1034"/>
    </row>
    <row r="2351" spans="35:43">
      <c r="AI2351" s="1034"/>
      <c r="AJ2351" s="1034"/>
      <c r="AK2351" s="1034"/>
      <c r="AL2351" s="1034"/>
      <c r="AM2351" s="1032"/>
      <c r="AN2351" s="1034"/>
      <c r="AO2351" s="1034"/>
      <c r="AP2351" s="1034"/>
      <c r="AQ2351" s="1034"/>
    </row>
    <row r="2352" spans="35:43">
      <c r="AI2352" s="1034"/>
      <c r="AJ2352" s="1034"/>
      <c r="AK2352" s="1034"/>
      <c r="AL2352" s="1034"/>
      <c r="AM2352" s="1032"/>
      <c r="AN2352" s="1034"/>
      <c r="AO2352" s="1034"/>
      <c r="AP2352" s="1034"/>
      <c r="AQ2352" s="1034"/>
    </row>
    <row r="2353" spans="35:43">
      <c r="AI2353" s="1034"/>
      <c r="AJ2353" s="1034"/>
      <c r="AK2353" s="1034"/>
      <c r="AL2353" s="1034"/>
      <c r="AM2353" s="1032"/>
      <c r="AN2353" s="1034"/>
      <c r="AO2353" s="1034"/>
      <c r="AP2353" s="1034"/>
      <c r="AQ2353" s="1034"/>
    </row>
    <row r="2354" spans="35:43">
      <c r="AI2354" s="1034"/>
      <c r="AJ2354" s="1034"/>
      <c r="AK2354" s="1034"/>
      <c r="AL2354" s="1034"/>
      <c r="AM2354" s="1032"/>
      <c r="AN2354" s="1034"/>
      <c r="AO2354" s="1034"/>
      <c r="AP2354" s="1034"/>
      <c r="AQ2354" s="1034"/>
    </row>
    <row r="2355" spans="35:43">
      <c r="AI2355" s="1034"/>
      <c r="AJ2355" s="1034"/>
      <c r="AK2355" s="1034"/>
      <c r="AL2355" s="1034"/>
      <c r="AM2355" s="1032"/>
      <c r="AN2355" s="1034"/>
      <c r="AO2355" s="1034"/>
      <c r="AP2355" s="1034"/>
      <c r="AQ2355" s="1034"/>
    </row>
    <row r="2356" spans="35:43">
      <c r="AI2356" s="1034"/>
      <c r="AJ2356" s="1034"/>
      <c r="AK2356" s="1034"/>
      <c r="AL2356" s="1034"/>
      <c r="AM2356" s="1032"/>
      <c r="AN2356" s="1034"/>
      <c r="AO2356" s="1034"/>
      <c r="AP2356" s="1034"/>
      <c r="AQ2356" s="1034"/>
    </row>
    <row r="2357" spans="35:43">
      <c r="AI2357" s="1034"/>
      <c r="AJ2357" s="1034"/>
      <c r="AK2357" s="1034"/>
      <c r="AL2357" s="1034"/>
      <c r="AM2357" s="1032"/>
      <c r="AN2357" s="1034"/>
      <c r="AO2357" s="1034"/>
      <c r="AP2357" s="1034"/>
      <c r="AQ2357" s="1034"/>
    </row>
    <row r="2358" spans="35:43">
      <c r="AI2358" s="1034"/>
      <c r="AJ2358" s="1034"/>
      <c r="AK2358" s="1034"/>
      <c r="AL2358" s="1034"/>
      <c r="AM2358" s="1032"/>
      <c r="AN2358" s="1034"/>
      <c r="AO2358" s="1034"/>
      <c r="AP2358" s="1034"/>
      <c r="AQ2358" s="1034"/>
    </row>
    <row r="2359" spans="35:43">
      <c r="AI2359" s="1034"/>
      <c r="AJ2359" s="1034"/>
      <c r="AK2359" s="1034"/>
      <c r="AL2359" s="1034"/>
      <c r="AM2359" s="1032"/>
      <c r="AN2359" s="1034"/>
      <c r="AO2359" s="1034"/>
      <c r="AP2359" s="1034"/>
      <c r="AQ2359" s="1034"/>
    </row>
    <row r="2360" spans="35:43">
      <c r="AI2360" s="1034"/>
      <c r="AJ2360" s="1034"/>
      <c r="AK2360" s="1034"/>
      <c r="AL2360" s="1034"/>
      <c r="AM2360" s="1032"/>
      <c r="AN2360" s="1034"/>
      <c r="AO2360" s="1034"/>
      <c r="AP2360" s="1034"/>
      <c r="AQ2360" s="1034"/>
    </row>
    <row r="2361" spans="35:43">
      <c r="AI2361" s="1034"/>
      <c r="AJ2361" s="1034"/>
      <c r="AK2361" s="1034"/>
      <c r="AL2361" s="1034"/>
      <c r="AM2361" s="1032"/>
      <c r="AN2361" s="1034"/>
      <c r="AO2361" s="1034"/>
      <c r="AP2361" s="1034"/>
      <c r="AQ2361" s="1034"/>
    </row>
    <row r="2362" spans="35:43">
      <c r="AI2362" s="1034"/>
      <c r="AJ2362" s="1034"/>
      <c r="AK2362" s="1034"/>
      <c r="AL2362" s="1034"/>
      <c r="AM2362" s="1032"/>
      <c r="AN2362" s="1034"/>
      <c r="AO2362" s="1034"/>
      <c r="AP2362" s="1034"/>
      <c r="AQ2362" s="1034"/>
    </row>
    <row r="2363" spans="35:43">
      <c r="AI2363" s="1034"/>
      <c r="AJ2363" s="1034"/>
      <c r="AK2363" s="1034"/>
      <c r="AL2363" s="1034"/>
      <c r="AM2363" s="1032"/>
      <c r="AN2363" s="1034"/>
      <c r="AO2363" s="1034"/>
      <c r="AP2363" s="1034"/>
      <c r="AQ2363" s="1034"/>
    </row>
    <row r="2364" spans="35:43">
      <c r="AI2364" s="1034"/>
      <c r="AJ2364" s="1034"/>
      <c r="AK2364" s="1034"/>
      <c r="AL2364" s="1034"/>
      <c r="AM2364" s="1032"/>
      <c r="AN2364" s="1034"/>
      <c r="AO2364" s="1034"/>
      <c r="AP2364" s="1034"/>
      <c r="AQ2364" s="1034"/>
    </row>
    <row r="2365" spans="35:43">
      <c r="AI2365" s="1034"/>
      <c r="AJ2365" s="1034"/>
      <c r="AK2365" s="1034"/>
      <c r="AL2365" s="1034"/>
      <c r="AM2365" s="1032"/>
      <c r="AN2365" s="1034"/>
      <c r="AO2365" s="1034"/>
      <c r="AP2365" s="1034"/>
      <c r="AQ2365" s="1034"/>
    </row>
    <row r="2366" spans="35:43">
      <c r="AI2366" s="1034"/>
      <c r="AJ2366" s="1034"/>
      <c r="AK2366" s="1034"/>
      <c r="AL2366" s="1034"/>
      <c r="AM2366" s="1032"/>
      <c r="AN2366" s="1034"/>
      <c r="AO2366" s="1034"/>
      <c r="AP2366" s="1034"/>
      <c r="AQ2366" s="1034"/>
    </row>
    <row r="2367" spans="35:43">
      <c r="AI2367" s="1034"/>
      <c r="AJ2367" s="1034"/>
      <c r="AK2367" s="1034"/>
      <c r="AL2367" s="1034"/>
      <c r="AM2367" s="1032"/>
      <c r="AN2367" s="1034"/>
      <c r="AO2367" s="1034"/>
      <c r="AP2367" s="1034"/>
      <c r="AQ2367" s="1034"/>
    </row>
    <row r="2368" spans="35:43">
      <c r="AI2368" s="1034"/>
      <c r="AJ2368" s="1034"/>
      <c r="AK2368" s="1034"/>
      <c r="AL2368" s="1034"/>
      <c r="AM2368" s="1032"/>
      <c r="AN2368" s="1034"/>
      <c r="AO2368" s="1034"/>
      <c r="AP2368" s="1034"/>
      <c r="AQ2368" s="1034"/>
    </row>
    <row r="2369" spans="35:43">
      <c r="AI2369" s="1034"/>
      <c r="AJ2369" s="1034"/>
      <c r="AK2369" s="1034"/>
      <c r="AL2369" s="1034"/>
      <c r="AM2369" s="1032"/>
      <c r="AN2369" s="1034"/>
      <c r="AO2369" s="1034"/>
      <c r="AP2369" s="1034"/>
      <c r="AQ2369" s="1034"/>
    </row>
    <row r="2370" spans="35:43">
      <c r="AI2370" s="1034"/>
      <c r="AJ2370" s="1034"/>
      <c r="AK2370" s="1034"/>
      <c r="AL2370" s="1034"/>
      <c r="AM2370" s="1032"/>
      <c r="AN2370" s="1034"/>
      <c r="AO2370" s="1034"/>
      <c r="AP2370" s="1034"/>
      <c r="AQ2370" s="1034"/>
    </row>
    <row r="2371" spans="35:43">
      <c r="AI2371" s="1034"/>
      <c r="AJ2371" s="1034"/>
      <c r="AK2371" s="1034"/>
      <c r="AL2371" s="1034"/>
      <c r="AM2371" s="1032"/>
      <c r="AN2371" s="1034"/>
      <c r="AO2371" s="1034"/>
      <c r="AP2371" s="1034"/>
      <c r="AQ2371" s="1034"/>
    </row>
    <row r="2372" spans="35:43">
      <c r="AI2372" s="1034"/>
      <c r="AJ2372" s="1034"/>
      <c r="AK2372" s="1034"/>
      <c r="AL2372" s="1034"/>
      <c r="AM2372" s="1032"/>
      <c r="AN2372" s="1034"/>
      <c r="AO2372" s="1034"/>
      <c r="AP2372" s="1034"/>
      <c r="AQ2372" s="1034"/>
    </row>
    <row r="2373" spans="35:43">
      <c r="AI2373" s="1034"/>
      <c r="AJ2373" s="1034"/>
      <c r="AK2373" s="1034"/>
      <c r="AL2373" s="1034"/>
      <c r="AM2373" s="1032"/>
      <c r="AN2373" s="1034"/>
      <c r="AO2373" s="1034"/>
      <c r="AP2373" s="1034"/>
      <c r="AQ2373" s="1034"/>
    </row>
    <row r="2374" spans="35:43">
      <c r="AI2374" s="1034"/>
      <c r="AJ2374" s="1034"/>
      <c r="AK2374" s="1034"/>
      <c r="AL2374" s="1034"/>
      <c r="AM2374" s="1032"/>
      <c r="AN2374" s="1034"/>
      <c r="AO2374" s="1034"/>
      <c r="AP2374" s="1034"/>
      <c r="AQ2374" s="1034"/>
    </row>
    <row r="2375" spans="35:43">
      <c r="AI2375" s="1034"/>
      <c r="AJ2375" s="1034"/>
      <c r="AK2375" s="1034"/>
      <c r="AL2375" s="1034"/>
      <c r="AM2375" s="1032"/>
      <c r="AN2375" s="1034"/>
      <c r="AO2375" s="1034"/>
      <c r="AP2375" s="1034"/>
      <c r="AQ2375" s="1034"/>
    </row>
    <row r="2376" spans="35:43">
      <c r="AI2376" s="1034"/>
      <c r="AJ2376" s="1034"/>
      <c r="AK2376" s="1034"/>
      <c r="AL2376" s="1034"/>
      <c r="AM2376" s="1032"/>
      <c r="AN2376" s="1034"/>
      <c r="AO2376" s="1034"/>
      <c r="AP2376" s="1034"/>
      <c r="AQ2376" s="1034"/>
    </row>
    <row r="2377" spans="35:43">
      <c r="AI2377" s="1034"/>
      <c r="AJ2377" s="1034"/>
      <c r="AK2377" s="1034"/>
      <c r="AL2377" s="1034"/>
      <c r="AM2377" s="1032"/>
      <c r="AN2377" s="1034"/>
      <c r="AO2377" s="1034"/>
      <c r="AP2377" s="1034"/>
      <c r="AQ2377" s="1034"/>
    </row>
    <row r="2378" spans="35:43">
      <c r="AI2378" s="1034"/>
      <c r="AJ2378" s="1034"/>
      <c r="AK2378" s="1034"/>
      <c r="AL2378" s="1034"/>
      <c r="AM2378" s="1032"/>
      <c r="AN2378" s="1034"/>
      <c r="AO2378" s="1034"/>
      <c r="AP2378" s="1034"/>
      <c r="AQ2378" s="1034"/>
    </row>
    <row r="2379" spans="35:43">
      <c r="AI2379" s="1034"/>
      <c r="AJ2379" s="1034"/>
      <c r="AK2379" s="1034"/>
      <c r="AL2379" s="1034"/>
      <c r="AM2379" s="1032"/>
      <c r="AN2379" s="1034"/>
      <c r="AO2379" s="1034"/>
      <c r="AP2379" s="1034"/>
      <c r="AQ2379" s="1034"/>
    </row>
    <row r="2380" spans="35:43">
      <c r="AI2380" s="1034"/>
      <c r="AJ2380" s="1034"/>
      <c r="AK2380" s="1034"/>
      <c r="AL2380" s="1034"/>
      <c r="AM2380" s="1032"/>
      <c r="AN2380" s="1034"/>
      <c r="AO2380" s="1034"/>
      <c r="AP2380" s="1034"/>
      <c r="AQ2380" s="1034"/>
    </row>
    <row r="2381" spans="35:43">
      <c r="AI2381" s="1034"/>
      <c r="AJ2381" s="1034"/>
      <c r="AK2381" s="1034"/>
      <c r="AL2381" s="1034"/>
      <c r="AM2381" s="1032"/>
      <c r="AN2381" s="1034"/>
      <c r="AO2381" s="1034"/>
      <c r="AP2381" s="1034"/>
      <c r="AQ2381" s="1034"/>
    </row>
    <row r="2382" spans="35:43">
      <c r="AI2382" s="1034"/>
      <c r="AJ2382" s="1034"/>
      <c r="AK2382" s="1034"/>
      <c r="AL2382" s="1034"/>
      <c r="AM2382" s="1032"/>
      <c r="AN2382" s="1034"/>
      <c r="AO2382" s="1034"/>
      <c r="AP2382" s="1034"/>
      <c r="AQ2382" s="1034"/>
    </row>
    <row r="2383" spans="35:43">
      <c r="AI2383" s="1034"/>
      <c r="AJ2383" s="1034"/>
      <c r="AK2383" s="1034"/>
      <c r="AL2383" s="1034"/>
      <c r="AM2383" s="1032"/>
      <c r="AN2383" s="1034"/>
      <c r="AO2383" s="1034"/>
      <c r="AP2383" s="1034"/>
      <c r="AQ2383" s="1034"/>
    </row>
    <row r="2384" spans="35:43">
      <c r="AI2384" s="1034"/>
      <c r="AJ2384" s="1034"/>
      <c r="AK2384" s="1034"/>
      <c r="AL2384" s="1034"/>
      <c r="AM2384" s="1032"/>
      <c r="AN2384" s="1034"/>
      <c r="AO2384" s="1034"/>
      <c r="AP2384" s="1034"/>
      <c r="AQ2384" s="1034"/>
    </row>
    <row r="2385" spans="35:43">
      <c r="AI2385" s="1034"/>
      <c r="AJ2385" s="1034"/>
      <c r="AK2385" s="1034"/>
      <c r="AL2385" s="1034"/>
      <c r="AM2385" s="1032"/>
      <c r="AN2385" s="1034"/>
      <c r="AO2385" s="1034"/>
      <c r="AP2385" s="1034"/>
      <c r="AQ2385" s="1034"/>
    </row>
    <row r="2386" spans="35:43">
      <c r="AI2386" s="1034"/>
      <c r="AJ2386" s="1034"/>
      <c r="AK2386" s="1034"/>
      <c r="AL2386" s="1034"/>
      <c r="AM2386" s="1032"/>
      <c r="AN2386" s="1034"/>
      <c r="AO2386" s="1034"/>
      <c r="AP2386" s="1034"/>
      <c r="AQ2386" s="1034"/>
    </row>
    <row r="2387" spans="35:43">
      <c r="AI2387" s="1034"/>
      <c r="AJ2387" s="1034"/>
      <c r="AK2387" s="1034"/>
      <c r="AL2387" s="1034"/>
      <c r="AM2387" s="1032"/>
      <c r="AN2387" s="1034"/>
      <c r="AO2387" s="1034"/>
      <c r="AP2387" s="1034"/>
      <c r="AQ2387" s="1034"/>
    </row>
    <row r="2388" spans="35:43">
      <c r="AI2388" s="1034"/>
      <c r="AJ2388" s="1034"/>
      <c r="AK2388" s="1034"/>
      <c r="AL2388" s="1034"/>
      <c r="AM2388" s="1032"/>
      <c r="AN2388" s="1034"/>
      <c r="AO2388" s="1034"/>
      <c r="AP2388" s="1034"/>
      <c r="AQ2388" s="1034"/>
    </row>
    <row r="2389" spans="35:43">
      <c r="AI2389" s="1034"/>
      <c r="AJ2389" s="1034"/>
      <c r="AK2389" s="1034"/>
      <c r="AL2389" s="1034"/>
      <c r="AM2389" s="1032"/>
      <c r="AN2389" s="1034"/>
      <c r="AO2389" s="1034"/>
      <c r="AP2389" s="1034"/>
      <c r="AQ2389" s="1034"/>
    </row>
    <row r="2390" spans="35:43">
      <c r="AI2390" s="1034"/>
      <c r="AJ2390" s="1034"/>
      <c r="AK2390" s="1034"/>
      <c r="AL2390" s="1034"/>
      <c r="AM2390" s="1032"/>
      <c r="AN2390" s="1034"/>
      <c r="AO2390" s="1034"/>
      <c r="AP2390" s="1034"/>
      <c r="AQ2390" s="1034"/>
    </row>
    <row r="2391" spans="35:43">
      <c r="AI2391" s="1034"/>
      <c r="AJ2391" s="1034"/>
      <c r="AK2391" s="1034"/>
      <c r="AL2391" s="1034"/>
      <c r="AM2391" s="1032"/>
      <c r="AN2391" s="1034"/>
      <c r="AO2391" s="1034"/>
      <c r="AP2391" s="1034"/>
      <c r="AQ2391" s="1034"/>
    </row>
    <row r="2392" spans="35:43">
      <c r="AI2392" s="1034"/>
      <c r="AJ2392" s="1034"/>
      <c r="AK2392" s="1034"/>
      <c r="AL2392" s="1034"/>
      <c r="AM2392" s="1032"/>
      <c r="AN2392" s="1034"/>
      <c r="AO2392" s="1034"/>
      <c r="AP2392" s="1034"/>
      <c r="AQ2392" s="1034"/>
    </row>
    <row r="2393" spans="35:43">
      <c r="AI2393" s="1034"/>
      <c r="AJ2393" s="1034"/>
      <c r="AK2393" s="1034"/>
      <c r="AL2393" s="1034"/>
      <c r="AM2393" s="1032"/>
      <c r="AN2393" s="1034"/>
      <c r="AO2393" s="1034"/>
      <c r="AP2393" s="1034"/>
      <c r="AQ2393" s="1034"/>
    </row>
    <row r="2394" spans="35:43">
      <c r="AI2394" s="1034"/>
      <c r="AJ2394" s="1034"/>
      <c r="AK2394" s="1034"/>
      <c r="AL2394" s="1034"/>
      <c r="AM2394" s="1032"/>
      <c r="AN2394" s="1034"/>
      <c r="AO2394" s="1034"/>
      <c r="AP2394" s="1034"/>
      <c r="AQ2394" s="1034"/>
    </row>
    <row r="2395" spans="35:43">
      <c r="AI2395" s="1034"/>
      <c r="AJ2395" s="1034"/>
      <c r="AK2395" s="1034"/>
      <c r="AL2395" s="1034"/>
      <c r="AM2395" s="1032"/>
      <c r="AN2395" s="1034"/>
      <c r="AO2395" s="1034"/>
      <c r="AP2395" s="1034"/>
      <c r="AQ2395" s="1034"/>
    </row>
    <row r="2396" spans="35:43">
      <c r="AI2396" s="1034"/>
      <c r="AJ2396" s="1034"/>
      <c r="AK2396" s="1034"/>
      <c r="AL2396" s="1034"/>
      <c r="AM2396" s="1032"/>
      <c r="AN2396" s="1034"/>
      <c r="AO2396" s="1034"/>
      <c r="AP2396" s="1034"/>
      <c r="AQ2396" s="1034"/>
    </row>
    <row r="2397" spans="35:43">
      <c r="AI2397" s="1034"/>
      <c r="AJ2397" s="1034"/>
      <c r="AK2397" s="1034"/>
      <c r="AL2397" s="1034"/>
      <c r="AM2397" s="1032"/>
      <c r="AN2397" s="1034"/>
      <c r="AO2397" s="1034"/>
      <c r="AP2397" s="1034"/>
      <c r="AQ2397" s="1034"/>
    </row>
    <row r="2398" spans="35:43">
      <c r="AI2398" s="1034"/>
      <c r="AJ2398" s="1034"/>
      <c r="AK2398" s="1034"/>
      <c r="AL2398" s="1034"/>
      <c r="AM2398" s="1032"/>
      <c r="AN2398" s="1034"/>
      <c r="AO2398" s="1034"/>
      <c r="AP2398" s="1034"/>
      <c r="AQ2398" s="1034"/>
    </row>
    <row r="2399" spans="35:43">
      <c r="AI2399" s="1034"/>
      <c r="AJ2399" s="1034"/>
      <c r="AK2399" s="1034"/>
      <c r="AL2399" s="1034"/>
      <c r="AM2399" s="1032"/>
      <c r="AN2399" s="1034"/>
      <c r="AO2399" s="1034"/>
      <c r="AP2399" s="1034"/>
      <c r="AQ2399" s="1034"/>
    </row>
    <row r="2400" spans="35:43">
      <c r="AI2400" s="1034"/>
      <c r="AJ2400" s="1034"/>
      <c r="AK2400" s="1034"/>
      <c r="AL2400" s="1034"/>
      <c r="AM2400" s="1032"/>
      <c r="AN2400" s="1034"/>
      <c r="AO2400" s="1034"/>
      <c r="AP2400" s="1034"/>
      <c r="AQ2400" s="1034"/>
    </row>
    <row r="2401" spans="35:43">
      <c r="AI2401" s="1034"/>
      <c r="AJ2401" s="1034"/>
      <c r="AK2401" s="1034"/>
      <c r="AL2401" s="1034"/>
      <c r="AM2401" s="1032"/>
      <c r="AN2401" s="1034"/>
      <c r="AO2401" s="1034"/>
      <c r="AP2401" s="1034"/>
      <c r="AQ2401" s="1034"/>
    </row>
    <row r="2402" spans="35:43">
      <c r="AI2402" s="1034"/>
      <c r="AJ2402" s="1034"/>
      <c r="AK2402" s="1034"/>
      <c r="AL2402" s="1034"/>
      <c r="AM2402" s="1032"/>
      <c r="AN2402" s="1034"/>
      <c r="AO2402" s="1034"/>
      <c r="AP2402" s="1034"/>
      <c r="AQ2402" s="1034"/>
    </row>
    <row r="2403" spans="35:43">
      <c r="AI2403" s="1034"/>
      <c r="AJ2403" s="1034"/>
      <c r="AK2403" s="1034"/>
      <c r="AL2403" s="1034"/>
      <c r="AM2403" s="1032"/>
      <c r="AN2403" s="1034"/>
      <c r="AO2403" s="1034"/>
      <c r="AP2403" s="1034"/>
      <c r="AQ2403" s="1034"/>
    </row>
    <row r="2404" spans="35:43">
      <c r="AI2404" s="1034"/>
      <c r="AJ2404" s="1034"/>
      <c r="AK2404" s="1034"/>
      <c r="AL2404" s="1034"/>
      <c r="AM2404" s="1032"/>
      <c r="AN2404" s="1034"/>
      <c r="AO2404" s="1034"/>
      <c r="AP2404" s="1034"/>
      <c r="AQ2404" s="1034"/>
    </row>
    <row r="2405" spans="35:43">
      <c r="AI2405" s="1034"/>
      <c r="AJ2405" s="1034"/>
      <c r="AK2405" s="1034"/>
      <c r="AL2405" s="1034"/>
      <c r="AM2405" s="1032"/>
      <c r="AN2405" s="1034"/>
      <c r="AO2405" s="1034"/>
      <c r="AP2405" s="1034"/>
      <c r="AQ2405" s="1034"/>
    </row>
    <row r="2406" spans="35:43">
      <c r="AI2406" s="1034"/>
      <c r="AJ2406" s="1034"/>
      <c r="AK2406" s="1034"/>
      <c r="AL2406" s="1034"/>
      <c r="AM2406" s="1032"/>
      <c r="AN2406" s="1034"/>
      <c r="AO2406" s="1034"/>
      <c r="AP2406" s="1034"/>
      <c r="AQ2406" s="1034"/>
    </row>
    <row r="2407" spans="35:43">
      <c r="AI2407" s="1034"/>
      <c r="AJ2407" s="1034"/>
      <c r="AK2407" s="1034"/>
      <c r="AL2407" s="1034"/>
      <c r="AM2407" s="1032"/>
      <c r="AN2407" s="1034"/>
      <c r="AO2407" s="1034"/>
      <c r="AP2407" s="1034"/>
      <c r="AQ2407" s="1034"/>
    </row>
    <row r="2408" spans="35:43">
      <c r="AI2408" s="1034"/>
      <c r="AJ2408" s="1034"/>
      <c r="AK2408" s="1034"/>
      <c r="AL2408" s="1034"/>
      <c r="AM2408" s="1032"/>
      <c r="AN2408" s="1034"/>
      <c r="AO2408" s="1034"/>
      <c r="AP2408" s="1034"/>
      <c r="AQ2408" s="1034"/>
    </row>
    <row r="2409" spans="35:43">
      <c r="AI2409" s="1034"/>
      <c r="AJ2409" s="1034"/>
      <c r="AK2409" s="1034"/>
      <c r="AL2409" s="1034"/>
      <c r="AM2409" s="1032"/>
      <c r="AN2409" s="1034"/>
      <c r="AO2409" s="1034"/>
      <c r="AP2409" s="1034"/>
      <c r="AQ2409" s="1034"/>
    </row>
    <row r="2410" spans="35:43">
      <c r="AI2410" s="1034"/>
      <c r="AJ2410" s="1034"/>
      <c r="AK2410" s="1034"/>
      <c r="AL2410" s="1034"/>
      <c r="AM2410" s="1032"/>
      <c r="AN2410" s="1034"/>
      <c r="AO2410" s="1034"/>
      <c r="AP2410" s="1034"/>
      <c r="AQ2410" s="1034"/>
    </row>
    <row r="2411" spans="35:43">
      <c r="AI2411" s="1034"/>
      <c r="AJ2411" s="1034"/>
      <c r="AK2411" s="1034"/>
      <c r="AL2411" s="1034"/>
      <c r="AM2411" s="1032"/>
      <c r="AN2411" s="1034"/>
      <c r="AO2411" s="1034"/>
      <c r="AP2411" s="1034"/>
      <c r="AQ2411" s="1034"/>
    </row>
    <row r="2412" spans="35:43">
      <c r="AI2412" s="1034"/>
      <c r="AJ2412" s="1034"/>
      <c r="AK2412" s="1034"/>
      <c r="AL2412" s="1034"/>
      <c r="AM2412" s="1032"/>
      <c r="AN2412" s="1034"/>
      <c r="AO2412" s="1034"/>
      <c r="AP2412" s="1034"/>
      <c r="AQ2412" s="1034"/>
    </row>
    <row r="2413" spans="35:43">
      <c r="AI2413" s="1034"/>
      <c r="AJ2413" s="1034"/>
      <c r="AK2413" s="1034"/>
      <c r="AL2413" s="1034"/>
      <c r="AM2413" s="1032"/>
      <c r="AN2413" s="1034"/>
      <c r="AO2413" s="1034"/>
      <c r="AP2413" s="1034"/>
      <c r="AQ2413" s="1034"/>
    </row>
    <row r="2414" spans="35:43">
      <c r="AI2414" s="1034"/>
      <c r="AJ2414" s="1034"/>
      <c r="AK2414" s="1034"/>
      <c r="AL2414" s="1034"/>
      <c r="AM2414" s="1032"/>
      <c r="AN2414" s="1034"/>
      <c r="AO2414" s="1034"/>
      <c r="AP2414" s="1034"/>
      <c r="AQ2414" s="1034"/>
    </row>
    <row r="2415" spans="35:43">
      <c r="AI2415" s="1034"/>
      <c r="AJ2415" s="1034"/>
      <c r="AK2415" s="1034"/>
      <c r="AL2415" s="1034"/>
      <c r="AM2415" s="1032"/>
      <c r="AN2415" s="1034"/>
      <c r="AO2415" s="1034"/>
      <c r="AP2415" s="1034"/>
      <c r="AQ2415" s="1034"/>
    </row>
    <row r="2416" spans="35:43">
      <c r="AI2416" s="1034"/>
      <c r="AJ2416" s="1034"/>
      <c r="AK2416" s="1034"/>
      <c r="AL2416" s="1034"/>
      <c r="AM2416" s="1032"/>
      <c r="AN2416" s="1034"/>
      <c r="AO2416" s="1034"/>
      <c r="AP2416" s="1034"/>
      <c r="AQ2416" s="1034"/>
    </row>
    <row r="2417" spans="35:43">
      <c r="AI2417" s="1034"/>
      <c r="AJ2417" s="1034"/>
      <c r="AK2417" s="1034"/>
      <c r="AL2417" s="1034"/>
      <c r="AM2417" s="1032"/>
      <c r="AN2417" s="1034"/>
      <c r="AO2417" s="1034"/>
      <c r="AP2417" s="1034"/>
      <c r="AQ2417" s="1034"/>
    </row>
    <row r="2418" spans="35:43">
      <c r="AI2418" s="1034"/>
      <c r="AJ2418" s="1034"/>
      <c r="AK2418" s="1034"/>
      <c r="AL2418" s="1034"/>
      <c r="AM2418" s="1032"/>
      <c r="AN2418" s="1034"/>
      <c r="AO2418" s="1034"/>
      <c r="AP2418" s="1034"/>
      <c r="AQ2418" s="1034"/>
    </row>
    <row r="2419" spans="35:43">
      <c r="AI2419" s="1034"/>
      <c r="AJ2419" s="1034"/>
      <c r="AK2419" s="1034"/>
      <c r="AL2419" s="1034"/>
      <c r="AM2419" s="1032"/>
      <c r="AN2419" s="1034"/>
      <c r="AO2419" s="1034"/>
      <c r="AP2419" s="1034"/>
      <c r="AQ2419" s="1034"/>
    </row>
    <row r="2420" spans="35:43">
      <c r="AI2420" s="1034"/>
      <c r="AJ2420" s="1034"/>
      <c r="AK2420" s="1034"/>
      <c r="AL2420" s="1034"/>
      <c r="AM2420" s="1032"/>
      <c r="AN2420" s="1034"/>
      <c r="AO2420" s="1034"/>
      <c r="AP2420" s="1034"/>
      <c r="AQ2420" s="1034"/>
    </row>
    <row r="2421" spans="35:43">
      <c r="AI2421" s="1034"/>
      <c r="AJ2421" s="1034"/>
      <c r="AK2421" s="1034"/>
      <c r="AL2421" s="1034"/>
      <c r="AM2421" s="1032"/>
      <c r="AN2421" s="1034"/>
      <c r="AO2421" s="1034"/>
      <c r="AP2421" s="1034"/>
      <c r="AQ2421" s="1034"/>
    </row>
    <row r="2422" spans="35:43">
      <c r="AI2422" s="1034"/>
      <c r="AJ2422" s="1034"/>
      <c r="AK2422" s="1034"/>
      <c r="AL2422" s="1034"/>
      <c r="AM2422" s="1032"/>
      <c r="AN2422" s="1034"/>
      <c r="AO2422" s="1034"/>
      <c r="AP2422" s="1034"/>
      <c r="AQ2422" s="1034"/>
    </row>
    <row r="2423" spans="35:43">
      <c r="AI2423" s="1034"/>
      <c r="AJ2423" s="1034"/>
      <c r="AK2423" s="1034"/>
      <c r="AL2423" s="1034"/>
      <c r="AM2423" s="1032"/>
      <c r="AN2423" s="1034"/>
      <c r="AO2423" s="1034"/>
      <c r="AP2423" s="1034"/>
      <c r="AQ2423" s="1034"/>
    </row>
    <row r="2424" spans="35:43">
      <c r="AI2424" s="1034"/>
      <c r="AJ2424" s="1034"/>
      <c r="AK2424" s="1034"/>
      <c r="AL2424" s="1034"/>
      <c r="AM2424" s="1032"/>
      <c r="AN2424" s="1034"/>
      <c r="AO2424" s="1034"/>
      <c r="AP2424" s="1034"/>
      <c r="AQ2424" s="1034"/>
    </row>
    <row r="2425" spans="35:43">
      <c r="AI2425" s="1034"/>
      <c r="AJ2425" s="1034"/>
      <c r="AK2425" s="1034"/>
      <c r="AL2425" s="1034"/>
      <c r="AM2425" s="1032"/>
      <c r="AN2425" s="1034"/>
      <c r="AO2425" s="1034"/>
      <c r="AP2425" s="1034"/>
      <c r="AQ2425" s="1034"/>
    </row>
    <row r="2426" spans="35:43">
      <c r="AI2426" s="1034"/>
      <c r="AJ2426" s="1034"/>
      <c r="AK2426" s="1034"/>
      <c r="AL2426" s="1034"/>
      <c r="AM2426" s="1032"/>
      <c r="AN2426" s="1034"/>
      <c r="AO2426" s="1034"/>
      <c r="AP2426" s="1034"/>
      <c r="AQ2426" s="1034"/>
    </row>
    <row r="2427" spans="35:43">
      <c r="AI2427" s="1034"/>
      <c r="AJ2427" s="1034"/>
      <c r="AK2427" s="1034"/>
      <c r="AL2427" s="1034"/>
      <c r="AM2427" s="1032"/>
      <c r="AN2427" s="1034"/>
      <c r="AO2427" s="1034"/>
      <c r="AP2427" s="1034"/>
      <c r="AQ2427" s="1034"/>
    </row>
    <row r="2428" spans="35:43">
      <c r="AI2428" s="1034"/>
      <c r="AJ2428" s="1034"/>
      <c r="AK2428" s="1034"/>
      <c r="AL2428" s="1034"/>
      <c r="AM2428" s="1032"/>
      <c r="AN2428" s="1034"/>
      <c r="AO2428" s="1034"/>
      <c r="AP2428" s="1034"/>
      <c r="AQ2428" s="1034"/>
    </row>
    <row r="2429" spans="35:43">
      <c r="AI2429" s="1034"/>
      <c r="AJ2429" s="1034"/>
      <c r="AK2429" s="1034"/>
      <c r="AL2429" s="1034"/>
      <c r="AM2429" s="1032"/>
      <c r="AN2429" s="1034"/>
      <c r="AO2429" s="1034"/>
      <c r="AP2429" s="1034"/>
      <c r="AQ2429" s="1034"/>
    </row>
    <row r="2430" spans="35:43">
      <c r="AI2430" s="1034"/>
      <c r="AJ2430" s="1034"/>
      <c r="AK2430" s="1034"/>
      <c r="AL2430" s="1034"/>
      <c r="AM2430" s="1032"/>
      <c r="AN2430" s="1034"/>
      <c r="AO2430" s="1034"/>
      <c r="AP2430" s="1034"/>
      <c r="AQ2430" s="1034"/>
    </row>
    <row r="2431" spans="35:43">
      <c r="AI2431" s="1034"/>
      <c r="AJ2431" s="1034"/>
      <c r="AK2431" s="1034"/>
      <c r="AL2431" s="1034"/>
      <c r="AM2431" s="1032"/>
      <c r="AN2431" s="1034"/>
      <c r="AO2431" s="1034"/>
      <c r="AP2431" s="1034"/>
      <c r="AQ2431" s="1034"/>
    </row>
    <row r="2432" spans="35:43">
      <c r="AI2432" s="1034"/>
      <c r="AJ2432" s="1034"/>
      <c r="AK2432" s="1034"/>
      <c r="AL2432" s="1034"/>
      <c r="AM2432" s="1032"/>
      <c r="AN2432" s="1034"/>
      <c r="AO2432" s="1034"/>
      <c r="AP2432" s="1034"/>
      <c r="AQ2432" s="1034"/>
    </row>
    <row r="2433" spans="35:43">
      <c r="AI2433" s="1034"/>
      <c r="AJ2433" s="1034"/>
      <c r="AK2433" s="1034"/>
      <c r="AL2433" s="1034"/>
      <c r="AM2433" s="1032"/>
      <c r="AN2433" s="1034"/>
      <c r="AO2433" s="1034"/>
      <c r="AP2433" s="1034"/>
      <c r="AQ2433" s="1034"/>
    </row>
    <row r="2434" spans="35:43">
      <c r="AI2434" s="1034"/>
      <c r="AJ2434" s="1034"/>
      <c r="AK2434" s="1034"/>
      <c r="AL2434" s="1034"/>
      <c r="AM2434" s="1032"/>
      <c r="AN2434" s="1034"/>
      <c r="AO2434" s="1034"/>
      <c r="AP2434" s="1034"/>
      <c r="AQ2434" s="1034"/>
    </row>
    <row r="2435" spans="35:43">
      <c r="AI2435" s="1034"/>
      <c r="AJ2435" s="1034"/>
      <c r="AK2435" s="1034"/>
      <c r="AL2435" s="1034"/>
      <c r="AM2435" s="1032"/>
      <c r="AN2435" s="1034"/>
      <c r="AO2435" s="1034"/>
      <c r="AP2435" s="1034"/>
      <c r="AQ2435" s="1034"/>
    </row>
    <row r="2436" spans="35:43">
      <c r="AI2436" s="1034"/>
      <c r="AJ2436" s="1034"/>
      <c r="AK2436" s="1034"/>
      <c r="AL2436" s="1034"/>
      <c r="AM2436" s="1032"/>
      <c r="AN2436" s="1034"/>
      <c r="AO2436" s="1034"/>
      <c r="AP2436" s="1034"/>
      <c r="AQ2436" s="1034"/>
    </row>
    <row r="2437" spans="35:43">
      <c r="AI2437" s="1034"/>
      <c r="AJ2437" s="1034"/>
      <c r="AK2437" s="1034"/>
      <c r="AL2437" s="1034"/>
      <c r="AM2437" s="1032"/>
      <c r="AN2437" s="1034"/>
      <c r="AO2437" s="1034"/>
      <c r="AP2437" s="1034"/>
      <c r="AQ2437" s="1034"/>
    </row>
    <row r="2438" spans="35:43">
      <c r="AI2438" s="1034"/>
      <c r="AJ2438" s="1034"/>
      <c r="AK2438" s="1034"/>
      <c r="AL2438" s="1034"/>
      <c r="AM2438" s="1032"/>
      <c r="AN2438" s="1034"/>
      <c r="AO2438" s="1034"/>
      <c r="AP2438" s="1034"/>
      <c r="AQ2438" s="1034"/>
    </row>
    <row r="2439" spans="35:43">
      <c r="AI2439" s="1034"/>
      <c r="AJ2439" s="1034"/>
      <c r="AK2439" s="1034"/>
      <c r="AL2439" s="1034"/>
      <c r="AM2439" s="1032"/>
      <c r="AN2439" s="1034"/>
      <c r="AO2439" s="1034"/>
      <c r="AP2439" s="1034"/>
      <c r="AQ2439" s="1034"/>
    </row>
    <row r="2440" spans="35:43">
      <c r="AI2440" s="1034"/>
      <c r="AJ2440" s="1034"/>
      <c r="AK2440" s="1034"/>
      <c r="AL2440" s="1034"/>
      <c r="AM2440" s="1032"/>
      <c r="AN2440" s="1034"/>
      <c r="AO2440" s="1034"/>
      <c r="AP2440" s="1034"/>
      <c r="AQ2440" s="1034"/>
    </row>
    <row r="2441" spans="35:43">
      <c r="AI2441" s="1034"/>
      <c r="AJ2441" s="1034"/>
      <c r="AK2441" s="1034"/>
      <c r="AL2441" s="1034"/>
      <c r="AM2441" s="1032"/>
      <c r="AN2441" s="1034"/>
      <c r="AO2441" s="1034"/>
      <c r="AP2441" s="1034"/>
      <c r="AQ2441" s="1034"/>
    </row>
    <row r="2442" spans="35:43">
      <c r="AI2442" s="1034"/>
      <c r="AJ2442" s="1034"/>
      <c r="AK2442" s="1034"/>
      <c r="AL2442" s="1034"/>
      <c r="AM2442" s="1032"/>
      <c r="AN2442" s="1034"/>
      <c r="AO2442" s="1034"/>
      <c r="AP2442" s="1034"/>
      <c r="AQ2442" s="1034"/>
    </row>
    <row r="2443" spans="35:43">
      <c r="AI2443" s="1034"/>
      <c r="AJ2443" s="1034"/>
      <c r="AK2443" s="1034"/>
      <c r="AL2443" s="1034"/>
      <c r="AM2443" s="1032"/>
      <c r="AN2443" s="1034"/>
      <c r="AO2443" s="1034"/>
      <c r="AP2443" s="1034"/>
      <c r="AQ2443" s="1034"/>
    </row>
    <row r="2444" spans="35:43">
      <c r="AI2444" s="1034"/>
      <c r="AJ2444" s="1034"/>
      <c r="AK2444" s="1034"/>
      <c r="AL2444" s="1034"/>
      <c r="AM2444" s="1032"/>
      <c r="AN2444" s="1034"/>
      <c r="AO2444" s="1034"/>
      <c r="AP2444" s="1034"/>
      <c r="AQ2444" s="1034"/>
    </row>
    <row r="2445" spans="35:43">
      <c r="AI2445" s="1034"/>
      <c r="AJ2445" s="1034"/>
      <c r="AK2445" s="1034"/>
      <c r="AL2445" s="1034"/>
      <c r="AM2445" s="1032"/>
      <c r="AN2445" s="1034"/>
      <c r="AO2445" s="1034"/>
      <c r="AP2445" s="1034"/>
      <c r="AQ2445" s="1034"/>
    </row>
    <row r="2446" spans="35:43">
      <c r="AI2446" s="1034"/>
      <c r="AJ2446" s="1034"/>
      <c r="AK2446" s="1034"/>
      <c r="AL2446" s="1034"/>
      <c r="AM2446" s="1032"/>
      <c r="AN2446" s="1034"/>
      <c r="AO2446" s="1034"/>
      <c r="AP2446" s="1034"/>
      <c r="AQ2446" s="1034"/>
    </row>
    <row r="2447" spans="35:43">
      <c r="AI2447" s="1034"/>
      <c r="AJ2447" s="1034"/>
      <c r="AK2447" s="1034"/>
      <c r="AL2447" s="1034"/>
      <c r="AM2447" s="1032"/>
      <c r="AN2447" s="1034"/>
      <c r="AO2447" s="1034"/>
      <c r="AP2447" s="1034"/>
      <c r="AQ2447" s="1034"/>
    </row>
    <row r="2448" spans="35:43">
      <c r="AI2448" s="1034"/>
      <c r="AJ2448" s="1034"/>
      <c r="AK2448" s="1034"/>
      <c r="AL2448" s="1034"/>
      <c r="AM2448" s="1032"/>
      <c r="AN2448" s="1034"/>
      <c r="AO2448" s="1034"/>
      <c r="AP2448" s="1034"/>
      <c r="AQ2448" s="1034"/>
    </row>
    <row r="2449" spans="35:43">
      <c r="AI2449" s="1034"/>
      <c r="AJ2449" s="1034"/>
      <c r="AK2449" s="1034"/>
      <c r="AL2449" s="1034"/>
      <c r="AM2449" s="1032"/>
      <c r="AN2449" s="1034"/>
      <c r="AO2449" s="1034"/>
      <c r="AP2449" s="1034"/>
      <c r="AQ2449" s="1034"/>
    </row>
    <row r="2450" spans="35:43">
      <c r="AI2450" s="1034"/>
      <c r="AJ2450" s="1034"/>
      <c r="AK2450" s="1034"/>
      <c r="AL2450" s="1034"/>
      <c r="AM2450" s="1032"/>
      <c r="AN2450" s="1034"/>
      <c r="AO2450" s="1034"/>
      <c r="AP2450" s="1034"/>
      <c r="AQ2450" s="1034"/>
    </row>
    <row r="2451" spans="35:43">
      <c r="AI2451" s="1034"/>
      <c r="AJ2451" s="1034"/>
      <c r="AK2451" s="1034"/>
      <c r="AL2451" s="1034"/>
      <c r="AM2451" s="1032"/>
      <c r="AN2451" s="1034"/>
      <c r="AO2451" s="1034"/>
      <c r="AP2451" s="1034"/>
      <c r="AQ2451" s="1034"/>
    </row>
    <row r="2452" spans="35:43">
      <c r="AI2452" s="1034"/>
      <c r="AJ2452" s="1034"/>
      <c r="AK2452" s="1034"/>
      <c r="AL2452" s="1034"/>
      <c r="AM2452" s="1032"/>
      <c r="AN2452" s="1034"/>
      <c r="AO2452" s="1034"/>
      <c r="AP2452" s="1034"/>
      <c r="AQ2452" s="1034"/>
    </row>
    <row r="2453" spans="35:43">
      <c r="AI2453" s="1034"/>
      <c r="AJ2453" s="1034"/>
      <c r="AK2453" s="1034"/>
      <c r="AL2453" s="1034"/>
      <c r="AM2453" s="1032"/>
      <c r="AN2453" s="1034"/>
      <c r="AO2453" s="1034"/>
      <c r="AP2453" s="1034"/>
      <c r="AQ2453" s="1034"/>
    </row>
    <row r="2454" spans="35:43">
      <c r="AI2454" s="1034"/>
      <c r="AJ2454" s="1034"/>
      <c r="AK2454" s="1034"/>
      <c r="AL2454" s="1034"/>
      <c r="AM2454" s="1032"/>
      <c r="AN2454" s="1034"/>
      <c r="AO2454" s="1034"/>
      <c r="AP2454" s="1034"/>
      <c r="AQ2454" s="1034"/>
    </row>
    <row r="2455" spans="35:43">
      <c r="AI2455" s="1034"/>
      <c r="AJ2455" s="1034"/>
      <c r="AK2455" s="1034"/>
      <c r="AL2455" s="1034"/>
      <c r="AM2455" s="1032"/>
      <c r="AN2455" s="1034"/>
      <c r="AO2455" s="1034"/>
      <c r="AP2455" s="1034"/>
      <c r="AQ2455" s="1034"/>
    </row>
    <row r="2456" spans="35:43">
      <c r="AI2456" s="1034"/>
      <c r="AJ2456" s="1034"/>
      <c r="AK2456" s="1034"/>
      <c r="AL2456" s="1034"/>
      <c r="AM2456" s="1032"/>
      <c r="AN2456" s="1034"/>
      <c r="AO2456" s="1034"/>
      <c r="AP2456" s="1034"/>
      <c r="AQ2456" s="1034"/>
    </row>
    <row r="2457" spans="35:43">
      <c r="AI2457" s="1034"/>
      <c r="AJ2457" s="1034"/>
      <c r="AK2457" s="1034"/>
      <c r="AL2457" s="1034"/>
      <c r="AM2457" s="1032"/>
      <c r="AN2457" s="1034"/>
      <c r="AO2457" s="1034"/>
      <c r="AP2457" s="1034"/>
      <c r="AQ2457" s="1034"/>
    </row>
    <row r="2458" spans="35:43">
      <c r="AI2458" s="1034"/>
      <c r="AJ2458" s="1034"/>
      <c r="AK2458" s="1034"/>
      <c r="AL2458" s="1034"/>
      <c r="AM2458" s="1032"/>
      <c r="AN2458" s="1034"/>
      <c r="AO2458" s="1034"/>
      <c r="AP2458" s="1034"/>
      <c r="AQ2458" s="1034"/>
    </row>
    <row r="2459" spans="35:43">
      <c r="AI2459" s="1034"/>
      <c r="AJ2459" s="1034"/>
      <c r="AK2459" s="1034"/>
      <c r="AL2459" s="1034"/>
      <c r="AM2459" s="1032"/>
      <c r="AN2459" s="1034"/>
      <c r="AO2459" s="1034"/>
      <c r="AP2459" s="1034"/>
      <c r="AQ2459" s="1034"/>
    </row>
    <row r="2460" spans="35:43">
      <c r="AI2460" s="1034"/>
      <c r="AJ2460" s="1034"/>
      <c r="AK2460" s="1034"/>
      <c r="AL2460" s="1034"/>
      <c r="AM2460" s="1032"/>
      <c r="AN2460" s="1034"/>
      <c r="AO2460" s="1034"/>
      <c r="AP2460" s="1034"/>
      <c r="AQ2460" s="1034"/>
    </row>
    <row r="2461" spans="35:43">
      <c r="AI2461" s="1034"/>
      <c r="AJ2461" s="1034"/>
      <c r="AK2461" s="1034"/>
      <c r="AL2461" s="1034"/>
      <c r="AM2461" s="1032"/>
      <c r="AN2461" s="1034"/>
      <c r="AO2461" s="1034"/>
      <c r="AP2461" s="1034"/>
      <c r="AQ2461" s="1034"/>
    </row>
    <row r="2462" spans="35:43">
      <c r="AI2462" s="1034"/>
      <c r="AJ2462" s="1034"/>
      <c r="AK2462" s="1034"/>
      <c r="AL2462" s="1034"/>
      <c r="AM2462" s="1032"/>
      <c r="AN2462" s="1034"/>
      <c r="AO2462" s="1034"/>
      <c r="AP2462" s="1034"/>
      <c r="AQ2462" s="1034"/>
    </row>
    <row r="2463" spans="35:43">
      <c r="AI2463" s="1034"/>
      <c r="AJ2463" s="1034"/>
      <c r="AK2463" s="1034"/>
      <c r="AL2463" s="1034"/>
      <c r="AM2463" s="1032"/>
      <c r="AN2463" s="1034"/>
      <c r="AO2463" s="1034"/>
      <c r="AP2463" s="1034"/>
      <c r="AQ2463" s="1034"/>
    </row>
    <row r="2464" spans="35:43">
      <c r="AI2464" s="1034"/>
      <c r="AJ2464" s="1034"/>
      <c r="AK2464" s="1034"/>
      <c r="AL2464" s="1034"/>
      <c r="AM2464" s="1032"/>
      <c r="AN2464" s="1034"/>
      <c r="AO2464" s="1034"/>
      <c r="AP2464" s="1034"/>
      <c r="AQ2464" s="1034"/>
    </row>
    <row r="2465" spans="35:43">
      <c r="AI2465" s="1034"/>
      <c r="AJ2465" s="1034"/>
      <c r="AK2465" s="1034"/>
      <c r="AL2465" s="1034"/>
      <c r="AM2465" s="1032"/>
      <c r="AN2465" s="1034"/>
      <c r="AO2465" s="1034"/>
      <c r="AP2465" s="1034"/>
      <c r="AQ2465" s="1034"/>
    </row>
    <row r="2466" spans="35:43">
      <c r="AI2466" s="1034"/>
      <c r="AJ2466" s="1034"/>
      <c r="AK2466" s="1034"/>
      <c r="AL2466" s="1034"/>
      <c r="AM2466" s="1032"/>
      <c r="AN2466" s="1034"/>
      <c r="AO2466" s="1034"/>
      <c r="AP2466" s="1034"/>
      <c r="AQ2466" s="1034"/>
    </row>
    <row r="2467" spans="35:43">
      <c r="AI2467" s="1034"/>
      <c r="AJ2467" s="1034"/>
      <c r="AK2467" s="1034"/>
      <c r="AL2467" s="1034"/>
      <c r="AM2467" s="1032"/>
      <c r="AN2467" s="1034"/>
      <c r="AO2467" s="1034"/>
      <c r="AP2467" s="1034"/>
      <c r="AQ2467" s="1034"/>
    </row>
    <row r="2468" spans="35:43">
      <c r="AI2468" s="1034"/>
      <c r="AJ2468" s="1034"/>
      <c r="AK2468" s="1034"/>
      <c r="AL2468" s="1034"/>
      <c r="AM2468" s="1032"/>
      <c r="AN2468" s="1034"/>
      <c r="AO2468" s="1034"/>
      <c r="AP2468" s="1034"/>
      <c r="AQ2468" s="1034"/>
    </row>
    <row r="2469" spans="35:43">
      <c r="AI2469" s="1034"/>
      <c r="AJ2469" s="1034"/>
      <c r="AK2469" s="1034"/>
      <c r="AL2469" s="1034"/>
      <c r="AM2469" s="1032"/>
      <c r="AN2469" s="1034"/>
      <c r="AO2469" s="1034"/>
      <c r="AP2469" s="1034"/>
      <c r="AQ2469" s="1034"/>
    </row>
    <row r="2470" spans="35:43">
      <c r="AI2470" s="1034"/>
      <c r="AJ2470" s="1034"/>
      <c r="AK2470" s="1034"/>
      <c r="AL2470" s="1034"/>
      <c r="AM2470" s="1032"/>
      <c r="AN2470" s="1034"/>
      <c r="AO2470" s="1034"/>
      <c r="AP2470" s="1034"/>
      <c r="AQ2470" s="1034"/>
    </row>
    <row r="2471" spans="35:43">
      <c r="AI2471" s="1034"/>
      <c r="AJ2471" s="1034"/>
      <c r="AK2471" s="1034"/>
      <c r="AL2471" s="1034"/>
      <c r="AM2471" s="1032"/>
      <c r="AN2471" s="1034"/>
      <c r="AO2471" s="1034"/>
      <c r="AP2471" s="1034"/>
      <c r="AQ2471" s="1034"/>
    </row>
    <row r="2472" spans="35:43">
      <c r="AI2472" s="1034"/>
      <c r="AJ2472" s="1034"/>
      <c r="AK2472" s="1034"/>
      <c r="AL2472" s="1034"/>
      <c r="AM2472" s="1032"/>
      <c r="AN2472" s="1034"/>
      <c r="AO2472" s="1034"/>
      <c r="AP2472" s="1034"/>
      <c r="AQ2472" s="1034"/>
    </row>
    <row r="2473" spans="35:43">
      <c r="AI2473" s="1034"/>
      <c r="AJ2473" s="1034"/>
      <c r="AK2473" s="1034"/>
      <c r="AL2473" s="1034"/>
      <c r="AM2473" s="1032"/>
      <c r="AN2473" s="1034"/>
      <c r="AO2473" s="1034"/>
      <c r="AP2473" s="1034"/>
      <c r="AQ2473" s="1034"/>
    </row>
    <row r="2474" spans="35:43">
      <c r="AI2474" s="1034"/>
      <c r="AJ2474" s="1034"/>
      <c r="AK2474" s="1034"/>
      <c r="AL2474" s="1034"/>
      <c r="AM2474" s="1032"/>
      <c r="AN2474" s="1034"/>
      <c r="AO2474" s="1034"/>
      <c r="AP2474" s="1034"/>
      <c r="AQ2474" s="1034"/>
    </row>
    <row r="2475" spans="35:43">
      <c r="AI2475" s="1034"/>
      <c r="AJ2475" s="1034"/>
      <c r="AK2475" s="1034"/>
      <c r="AL2475" s="1034"/>
      <c r="AM2475" s="1032"/>
      <c r="AN2475" s="1034"/>
      <c r="AO2475" s="1034"/>
      <c r="AP2475" s="1034"/>
      <c r="AQ2475" s="1034"/>
    </row>
    <row r="2476" spans="35:43">
      <c r="AI2476" s="1034"/>
      <c r="AJ2476" s="1034"/>
      <c r="AK2476" s="1034"/>
      <c r="AL2476" s="1034"/>
      <c r="AM2476" s="1032"/>
      <c r="AN2476" s="1034"/>
      <c r="AO2476" s="1034"/>
      <c r="AP2476" s="1034"/>
      <c r="AQ2476" s="1034"/>
    </row>
    <row r="2477" spans="35:43">
      <c r="AI2477" s="1034"/>
      <c r="AJ2477" s="1034"/>
      <c r="AK2477" s="1034"/>
      <c r="AL2477" s="1034"/>
      <c r="AM2477" s="1032"/>
      <c r="AN2477" s="1034"/>
      <c r="AO2477" s="1034"/>
      <c r="AP2477" s="1034"/>
      <c r="AQ2477" s="1034"/>
    </row>
    <row r="2478" spans="35:43">
      <c r="AI2478" s="1034"/>
      <c r="AJ2478" s="1034"/>
      <c r="AK2478" s="1034"/>
      <c r="AL2478" s="1034"/>
      <c r="AM2478" s="1032"/>
      <c r="AN2478" s="1034"/>
      <c r="AO2478" s="1034"/>
      <c r="AP2478" s="1034"/>
      <c r="AQ2478" s="1034"/>
    </row>
    <row r="2479" spans="35:43">
      <c r="AI2479" s="1034"/>
      <c r="AJ2479" s="1034"/>
      <c r="AK2479" s="1034"/>
      <c r="AL2479" s="1034"/>
      <c r="AM2479" s="1032"/>
      <c r="AN2479" s="1034"/>
      <c r="AO2479" s="1034"/>
      <c r="AP2479" s="1034"/>
      <c r="AQ2479" s="1034"/>
    </row>
    <row r="2480" spans="35:43">
      <c r="AI2480" s="1034"/>
      <c r="AJ2480" s="1034"/>
      <c r="AK2480" s="1034"/>
      <c r="AL2480" s="1034"/>
      <c r="AM2480" s="1032"/>
      <c r="AN2480" s="1034"/>
      <c r="AO2480" s="1034"/>
      <c r="AP2480" s="1034"/>
      <c r="AQ2480" s="1034"/>
    </row>
    <row r="2481" spans="35:43">
      <c r="AI2481" s="1034"/>
      <c r="AJ2481" s="1034"/>
      <c r="AK2481" s="1034"/>
      <c r="AL2481" s="1034"/>
      <c r="AM2481" s="1032"/>
      <c r="AN2481" s="1034"/>
      <c r="AO2481" s="1034"/>
      <c r="AP2481" s="1034"/>
      <c r="AQ2481" s="1034"/>
    </row>
    <row r="2482" spans="35:43">
      <c r="AI2482" s="1034"/>
      <c r="AJ2482" s="1034"/>
      <c r="AK2482" s="1034"/>
      <c r="AL2482" s="1034"/>
      <c r="AM2482" s="1032"/>
      <c r="AN2482" s="1034"/>
      <c r="AO2482" s="1034"/>
      <c r="AP2482" s="1034"/>
      <c r="AQ2482" s="1034"/>
    </row>
    <row r="2483" spans="35:43">
      <c r="AI2483" s="1034"/>
      <c r="AJ2483" s="1034"/>
      <c r="AK2483" s="1034"/>
      <c r="AL2483" s="1034"/>
      <c r="AM2483" s="1032"/>
      <c r="AN2483" s="1034"/>
      <c r="AO2483" s="1034"/>
      <c r="AP2483" s="1034"/>
      <c r="AQ2483" s="1034"/>
    </row>
    <row r="2484" spans="35:43">
      <c r="AI2484" s="1034"/>
      <c r="AJ2484" s="1034"/>
      <c r="AK2484" s="1034"/>
      <c r="AL2484" s="1034"/>
      <c r="AM2484" s="1032"/>
      <c r="AN2484" s="1034"/>
      <c r="AO2484" s="1034"/>
      <c r="AP2484" s="1034"/>
      <c r="AQ2484" s="1034"/>
    </row>
    <row r="2485" spans="35:43">
      <c r="AI2485" s="1034"/>
      <c r="AJ2485" s="1034"/>
      <c r="AK2485" s="1034"/>
      <c r="AL2485" s="1034"/>
      <c r="AM2485" s="1032"/>
      <c r="AN2485" s="1034"/>
      <c r="AO2485" s="1034"/>
      <c r="AP2485" s="1034"/>
      <c r="AQ2485" s="1034"/>
    </row>
    <row r="2486" spans="35:43">
      <c r="AI2486" s="1034"/>
      <c r="AJ2486" s="1034"/>
      <c r="AK2486" s="1034"/>
      <c r="AL2486" s="1034"/>
      <c r="AM2486" s="1032"/>
      <c r="AN2486" s="1034"/>
      <c r="AO2486" s="1034"/>
      <c r="AP2486" s="1034"/>
      <c r="AQ2486" s="1034"/>
    </row>
    <row r="2487" spans="35:43">
      <c r="AI2487" s="1034"/>
      <c r="AJ2487" s="1034"/>
      <c r="AK2487" s="1034"/>
      <c r="AL2487" s="1034"/>
      <c r="AM2487" s="1032"/>
      <c r="AN2487" s="1034"/>
      <c r="AO2487" s="1034"/>
      <c r="AP2487" s="1034"/>
      <c r="AQ2487" s="1034"/>
    </row>
    <row r="2488" spans="35:43">
      <c r="AI2488" s="1034"/>
      <c r="AJ2488" s="1034"/>
      <c r="AK2488" s="1034"/>
      <c r="AL2488" s="1034"/>
      <c r="AM2488" s="1032"/>
      <c r="AN2488" s="1034"/>
      <c r="AO2488" s="1034"/>
      <c r="AP2488" s="1034"/>
      <c r="AQ2488" s="1034"/>
    </row>
    <row r="2489" spans="35:43">
      <c r="AI2489" s="1034"/>
      <c r="AJ2489" s="1034"/>
      <c r="AK2489" s="1034"/>
      <c r="AL2489" s="1034"/>
      <c r="AM2489" s="1032"/>
      <c r="AN2489" s="1034"/>
      <c r="AO2489" s="1034"/>
      <c r="AP2489" s="1034"/>
      <c r="AQ2489" s="1034"/>
    </row>
    <row r="2490" spans="35:43">
      <c r="AI2490" s="1034"/>
      <c r="AJ2490" s="1034"/>
      <c r="AK2490" s="1034"/>
      <c r="AL2490" s="1034"/>
      <c r="AM2490" s="1032"/>
      <c r="AN2490" s="1034"/>
      <c r="AO2490" s="1034"/>
      <c r="AP2490" s="1034"/>
      <c r="AQ2490" s="1034"/>
    </row>
    <row r="2491" spans="35:43">
      <c r="AI2491" s="1034"/>
      <c r="AJ2491" s="1034"/>
      <c r="AK2491" s="1034"/>
      <c r="AL2491" s="1034"/>
      <c r="AM2491" s="1032"/>
      <c r="AN2491" s="1034"/>
      <c r="AO2491" s="1034"/>
      <c r="AP2491" s="1034"/>
      <c r="AQ2491" s="1034"/>
    </row>
    <row r="2492" spans="35:43">
      <c r="AI2492" s="1034"/>
      <c r="AJ2492" s="1034"/>
      <c r="AK2492" s="1034"/>
      <c r="AL2492" s="1034"/>
      <c r="AM2492" s="1032"/>
      <c r="AN2492" s="1034"/>
      <c r="AO2492" s="1034"/>
      <c r="AP2492" s="1034"/>
      <c r="AQ2492" s="1034"/>
    </row>
    <row r="2493" spans="35:43">
      <c r="AI2493" s="1034"/>
      <c r="AJ2493" s="1034"/>
      <c r="AK2493" s="1034"/>
      <c r="AL2493" s="1034"/>
      <c r="AM2493" s="1032"/>
      <c r="AN2493" s="1034"/>
      <c r="AO2493" s="1034"/>
      <c r="AP2493" s="1034"/>
      <c r="AQ2493" s="1034"/>
    </row>
    <row r="2494" spans="35:43">
      <c r="AI2494" s="1034"/>
      <c r="AJ2494" s="1034"/>
      <c r="AK2494" s="1034"/>
      <c r="AL2494" s="1034"/>
      <c r="AM2494" s="1032"/>
      <c r="AN2494" s="1034"/>
      <c r="AO2494" s="1034"/>
      <c r="AP2494" s="1034"/>
      <c r="AQ2494" s="1034"/>
    </row>
    <row r="2495" spans="35:43">
      <c r="AI2495" s="1034"/>
      <c r="AJ2495" s="1034"/>
      <c r="AK2495" s="1034"/>
      <c r="AL2495" s="1034"/>
      <c r="AM2495" s="1032"/>
      <c r="AN2495" s="1034"/>
      <c r="AO2495" s="1034"/>
      <c r="AP2495" s="1034"/>
      <c r="AQ2495" s="1034"/>
    </row>
    <row r="2496" spans="35:43">
      <c r="AI2496" s="1034"/>
      <c r="AJ2496" s="1034"/>
      <c r="AK2496" s="1034"/>
      <c r="AL2496" s="1034"/>
      <c r="AM2496" s="1032"/>
      <c r="AN2496" s="1034"/>
      <c r="AO2496" s="1034"/>
      <c r="AP2496" s="1034"/>
      <c r="AQ2496" s="1034"/>
    </row>
    <row r="2497" spans="35:43">
      <c r="AI2497" s="1034"/>
      <c r="AJ2497" s="1034"/>
      <c r="AK2497" s="1034"/>
      <c r="AL2497" s="1034"/>
      <c r="AM2497" s="1032"/>
      <c r="AN2497" s="1034"/>
      <c r="AO2497" s="1034"/>
      <c r="AP2497" s="1034"/>
      <c r="AQ2497" s="1034"/>
    </row>
    <row r="2498" spans="35:43">
      <c r="AI2498" s="1034"/>
      <c r="AJ2498" s="1034"/>
      <c r="AK2498" s="1034"/>
      <c r="AL2498" s="1034"/>
      <c r="AM2498" s="1032"/>
      <c r="AN2498" s="1034"/>
      <c r="AO2498" s="1034"/>
      <c r="AP2498" s="1034"/>
      <c r="AQ2498" s="1034"/>
    </row>
    <row r="2499" spans="35:43">
      <c r="AI2499" s="1034"/>
      <c r="AJ2499" s="1034"/>
      <c r="AK2499" s="1034"/>
      <c r="AL2499" s="1034"/>
      <c r="AM2499" s="1032"/>
      <c r="AN2499" s="1034"/>
      <c r="AO2499" s="1034"/>
      <c r="AP2499" s="1034"/>
      <c r="AQ2499" s="1034"/>
    </row>
    <row r="2500" spans="35:43">
      <c r="AI2500" s="1034"/>
      <c r="AJ2500" s="1034"/>
      <c r="AK2500" s="1034"/>
      <c r="AL2500" s="1034"/>
      <c r="AM2500" s="1032"/>
      <c r="AN2500" s="1034"/>
      <c r="AO2500" s="1034"/>
      <c r="AP2500" s="1034"/>
      <c r="AQ2500" s="1034"/>
    </row>
    <row r="2501" spans="35:43">
      <c r="AI2501" s="1034"/>
      <c r="AJ2501" s="1034"/>
      <c r="AK2501" s="1034"/>
      <c r="AL2501" s="1034"/>
      <c r="AM2501" s="1032"/>
      <c r="AN2501" s="1034"/>
      <c r="AO2501" s="1034"/>
      <c r="AP2501" s="1034"/>
      <c r="AQ2501" s="1034"/>
    </row>
    <row r="2502" spans="35:43">
      <c r="AI2502" s="1034"/>
      <c r="AJ2502" s="1034"/>
      <c r="AK2502" s="1034"/>
      <c r="AL2502" s="1034"/>
      <c r="AM2502" s="1032"/>
      <c r="AN2502" s="1034"/>
      <c r="AO2502" s="1034"/>
      <c r="AP2502" s="1034"/>
      <c r="AQ2502" s="1034"/>
    </row>
    <row r="2503" spans="35:43">
      <c r="AI2503" s="1034"/>
      <c r="AJ2503" s="1034"/>
      <c r="AK2503" s="1034"/>
      <c r="AL2503" s="1034"/>
      <c r="AM2503" s="1032"/>
      <c r="AN2503" s="1034"/>
      <c r="AO2503" s="1034"/>
      <c r="AP2503" s="1034"/>
      <c r="AQ2503" s="1034"/>
    </row>
    <row r="2504" spans="35:43">
      <c r="AI2504" s="1034"/>
      <c r="AJ2504" s="1034"/>
      <c r="AK2504" s="1034"/>
      <c r="AL2504" s="1034"/>
      <c r="AM2504" s="1032"/>
      <c r="AN2504" s="1034"/>
      <c r="AO2504" s="1034"/>
      <c r="AP2504" s="1034"/>
      <c r="AQ2504" s="1034"/>
    </row>
    <row r="2505" spans="35:43">
      <c r="AI2505" s="1034"/>
      <c r="AJ2505" s="1034"/>
      <c r="AK2505" s="1034"/>
      <c r="AL2505" s="1034"/>
      <c r="AM2505" s="1032"/>
      <c r="AN2505" s="1034"/>
      <c r="AO2505" s="1034"/>
      <c r="AP2505" s="1034"/>
      <c r="AQ2505" s="1034"/>
    </row>
    <row r="2506" spans="35:43">
      <c r="AI2506" s="1034"/>
      <c r="AJ2506" s="1034"/>
      <c r="AK2506" s="1034"/>
      <c r="AL2506" s="1034"/>
      <c r="AM2506" s="1032"/>
      <c r="AN2506" s="1034"/>
      <c r="AO2506" s="1034"/>
      <c r="AP2506" s="1034"/>
      <c r="AQ2506" s="1034"/>
    </row>
    <row r="2507" spans="35:43">
      <c r="AI2507" s="1034"/>
      <c r="AJ2507" s="1034"/>
      <c r="AK2507" s="1034"/>
      <c r="AL2507" s="1034"/>
      <c r="AM2507" s="1032"/>
      <c r="AN2507" s="1034"/>
      <c r="AO2507" s="1034"/>
      <c r="AP2507" s="1034"/>
      <c r="AQ2507" s="1034"/>
    </row>
    <row r="2508" spans="35:43">
      <c r="AI2508" s="1034"/>
      <c r="AJ2508" s="1034"/>
      <c r="AK2508" s="1034"/>
      <c r="AL2508" s="1034"/>
      <c r="AM2508" s="1032"/>
      <c r="AN2508" s="1034"/>
      <c r="AO2508" s="1034"/>
      <c r="AP2508" s="1034"/>
      <c r="AQ2508" s="1034"/>
    </row>
    <row r="2509" spans="35:43">
      <c r="AI2509" s="1034"/>
      <c r="AJ2509" s="1034"/>
      <c r="AK2509" s="1034"/>
      <c r="AL2509" s="1034"/>
      <c r="AM2509" s="1032"/>
      <c r="AN2509" s="1034"/>
      <c r="AO2509" s="1034"/>
      <c r="AP2509" s="1034"/>
      <c r="AQ2509" s="1034"/>
    </row>
    <row r="2510" spans="35:43">
      <c r="AI2510" s="1034"/>
      <c r="AJ2510" s="1034"/>
      <c r="AK2510" s="1034"/>
      <c r="AL2510" s="1034"/>
      <c r="AM2510" s="1032"/>
      <c r="AN2510" s="1034"/>
      <c r="AO2510" s="1034"/>
      <c r="AP2510" s="1034"/>
      <c r="AQ2510" s="1034"/>
    </row>
    <row r="2511" spans="35:43">
      <c r="AI2511" s="1034"/>
      <c r="AJ2511" s="1034"/>
      <c r="AK2511" s="1034"/>
      <c r="AL2511" s="1034"/>
      <c r="AM2511" s="1032"/>
      <c r="AN2511" s="1034"/>
      <c r="AO2511" s="1034"/>
      <c r="AP2511" s="1034"/>
      <c r="AQ2511" s="1034"/>
    </row>
    <row r="2512" spans="35:43">
      <c r="AI2512" s="1034"/>
      <c r="AJ2512" s="1034"/>
      <c r="AK2512" s="1034"/>
      <c r="AL2512" s="1034"/>
      <c r="AM2512" s="1032"/>
      <c r="AN2512" s="1034"/>
      <c r="AO2512" s="1034"/>
      <c r="AP2512" s="1034"/>
      <c r="AQ2512" s="1034"/>
    </row>
    <row r="2513" spans="35:43">
      <c r="AI2513" s="1034"/>
      <c r="AJ2513" s="1034"/>
      <c r="AK2513" s="1034"/>
      <c r="AL2513" s="1034"/>
      <c r="AM2513" s="1032"/>
      <c r="AN2513" s="1034"/>
      <c r="AO2513" s="1034"/>
      <c r="AP2513" s="1034"/>
      <c r="AQ2513" s="1034"/>
    </row>
    <row r="2514" spans="35:43">
      <c r="AI2514" s="1034"/>
      <c r="AJ2514" s="1034"/>
      <c r="AK2514" s="1034"/>
      <c r="AL2514" s="1034"/>
      <c r="AM2514" s="1032"/>
      <c r="AN2514" s="1034"/>
      <c r="AO2514" s="1034"/>
      <c r="AP2514" s="1034"/>
      <c r="AQ2514" s="1034"/>
    </row>
    <row r="2515" spans="35:43">
      <c r="AI2515" s="1034"/>
      <c r="AJ2515" s="1034"/>
      <c r="AK2515" s="1034"/>
      <c r="AL2515" s="1034"/>
      <c r="AM2515" s="1032"/>
      <c r="AN2515" s="1034"/>
      <c r="AO2515" s="1034"/>
      <c r="AP2515" s="1034"/>
      <c r="AQ2515" s="1034"/>
    </row>
    <row r="2516" spans="35:43">
      <c r="AI2516" s="1034"/>
      <c r="AJ2516" s="1034"/>
      <c r="AK2516" s="1034"/>
      <c r="AL2516" s="1034"/>
      <c r="AM2516" s="1032"/>
      <c r="AN2516" s="1034"/>
      <c r="AO2516" s="1034"/>
      <c r="AP2516" s="1034"/>
      <c r="AQ2516" s="1034"/>
    </row>
    <row r="2517" spans="35:43">
      <c r="AI2517" s="1034"/>
      <c r="AJ2517" s="1034"/>
      <c r="AK2517" s="1034"/>
      <c r="AL2517" s="1034"/>
      <c r="AM2517" s="1032"/>
      <c r="AN2517" s="1034"/>
      <c r="AO2517" s="1034"/>
      <c r="AP2517" s="1034"/>
      <c r="AQ2517" s="1034"/>
    </row>
    <row r="2518" spans="35:43">
      <c r="AI2518" s="1034"/>
      <c r="AJ2518" s="1034"/>
      <c r="AK2518" s="1034"/>
      <c r="AL2518" s="1034"/>
      <c r="AM2518" s="1032"/>
      <c r="AN2518" s="1034"/>
      <c r="AO2518" s="1034"/>
      <c r="AP2518" s="1034"/>
      <c r="AQ2518" s="1034"/>
    </row>
    <row r="2519" spans="35:43">
      <c r="AI2519" s="1034"/>
      <c r="AJ2519" s="1034"/>
      <c r="AK2519" s="1034"/>
      <c r="AL2519" s="1034"/>
      <c r="AM2519" s="1032"/>
      <c r="AN2519" s="1034"/>
      <c r="AO2519" s="1034"/>
      <c r="AP2519" s="1034"/>
      <c r="AQ2519" s="1034"/>
    </row>
    <row r="2520" spans="35:43">
      <c r="AI2520" s="1034"/>
      <c r="AJ2520" s="1034"/>
      <c r="AK2520" s="1034"/>
      <c r="AL2520" s="1034"/>
      <c r="AM2520" s="1032"/>
      <c r="AN2520" s="1034"/>
      <c r="AO2520" s="1034"/>
      <c r="AP2520" s="1034"/>
      <c r="AQ2520" s="1034"/>
    </row>
    <row r="2521" spans="35:43">
      <c r="AI2521" s="1034"/>
      <c r="AJ2521" s="1034"/>
      <c r="AK2521" s="1034"/>
      <c r="AL2521" s="1034"/>
      <c r="AM2521" s="1032"/>
      <c r="AN2521" s="1034"/>
      <c r="AO2521" s="1034"/>
      <c r="AP2521" s="1034"/>
      <c r="AQ2521" s="1034"/>
    </row>
    <row r="2522" spans="35:43">
      <c r="AI2522" s="1034"/>
      <c r="AJ2522" s="1034"/>
      <c r="AK2522" s="1034"/>
      <c r="AL2522" s="1034"/>
      <c r="AM2522" s="1032"/>
      <c r="AN2522" s="1034"/>
      <c r="AO2522" s="1034"/>
      <c r="AP2522" s="1034"/>
      <c r="AQ2522" s="1034"/>
    </row>
    <row r="2523" spans="35:43">
      <c r="AI2523" s="1034"/>
      <c r="AJ2523" s="1034"/>
      <c r="AK2523" s="1034"/>
      <c r="AL2523" s="1034"/>
      <c r="AM2523" s="1032"/>
      <c r="AN2523" s="1034"/>
      <c r="AO2523" s="1034"/>
      <c r="AP2523" s="1034"/>
      <c r="AQ2523" s="1034"/>
    </row>
    <row r="2524" spans="35:43">
      <c r="AI2524" s="1034"/>
      <c r="AJ2524" s="1034"/>
      <c r="AK2524" s="1034"/>
      <c r="AL2524" s="1034"/>
      <c r="AM2524" s="1032"/>
      <c r="AN2524" s="1034"/>
      <c r="AO2524" s="1034"/>
      <c r="AP2524" s="1034"/>
      <c r="AQ2524" s="1034"/>
    </row>
    <row r="2525" spans="35:43">
      <c r="AI2525" s="1034"/>
      <c r="AJ2525" s="1034"/>
      <c r="AK2525" s="1034"/>
      <c r="AL2525" s="1034"/>
      <c r="AM2525" s="1032"/>
      <c r="AN2525" s="1034"/>
      <c r="AO2525" s="1034"/>
      <c r="AP2525" s="1034"/>
      <c r="AQ2525" s="1034"/>
    </row>
    <row r="2526" spans="35:43">
      <c r="AI2526" s="1034"/>
      <c r="AJ2526" s="1034"/>
      <c r="AK2526" s="1034"/>
      <c r="AL2526" s="1034"/>
      <c r="AM2526" s="1032"/>
      <c r="AN2526" s="1034"/>
      <c r="AO2526" s="1034"/>
      <c r="AP2526" s="1034"/>
      <c r="AQ2526" s="1034"/>
    </row>
    <row r="2527" spans="35:43">
      <c r="AI2527" s="1034"/>
      <c r="AJ2527" s="1034"/>
      <c r="AK2527" s="1034"/>
      <c r="AL2527" s="1034"/>
      <c r="AM2527" s="1032"/>
      <c r="AN2527" s="1034"/>
      <c r="AO2527" s="1034"/>
      <c r="AP2527" s="1034"/>
      <c r="AQ2527" s="1034"/>
    </row>
    <row r="2528" spans="35:43">
      <c r="AI2528" s="1034"/>
      <c r="AJ2528" s="1034"/>
      <c r="AK2528" s="1034"/>
      <c r="AL2528" s="1034"/>
      <c r="AM2528" s="1032"/>
      <c r="AN2528" s="1034"/>
      <c r="AO2528" s="1034"/>
      <c r="AP2528" s="1034"/>
      <c r="AQ2528" s="1034"/>
    </row>
    <row r="2529" spans="35:43">
      <c r="AI2529" s="1034"/>
      <c r="AJ2529" s="1034"/>
      <c r="AK2529" s="1034"/>
      <c r="AL2529" s="1034"/>
      <c r="AM2529" s="1032"/>
      <c r="AN2529" s="1034"/>
      <c r="AO2529" s="1034"/>
      <c r="AP2529" s="1034"/>
      <c r="AQ2529" s="1034"/>
    </row>
    <row r="2530" spans="35:43">
      <c r="AI2530" s="1034"/>
      <c r="AJ2530" s="1034"/>
      <c r="AK2530" s="1034"/>
      <c r="AL2530" s="1034"/>
      <c r="AM2530" s="1032"/>
      <c r="AN2530" s="1034"/>
      <c r="AO2530" s="1034"/>
      <c r="AP2530" s="1034"/>
      <c r="AQ2530" s="1034"/>
    </row>
    <row r="2531" spans="35:43">
      <c r="AI2531" s="1034"/>
      <c r="AJ2531" s="1034"/>
      <c r="AK2531" s="1034"/>
      <c r="AL2531" s="1034"/>
      <c r="AM2531" s="1032"/>
      <c r="AN2531" s="1034"/>
      <c r="AO2531" s="1034"/>
      <c r="AP2531" s="1034"/>
      <c r="AQ2531" s="1034"/>
    </row>
    <row r="2532" spans="35:43">
      <c r="AI2532" s="1034"/>
      <c r="AJ2532" s="1034"/>
      <c r="AK2532" s="1034"/>
      <c r="AL2532" s="1034"/>
      <c r="AM2532" s="1032"/>
      <c r="AN2532" s="1034"/>
      <c r="AO2532" s="1034"/>
      <c r="AP2532" s="1034"/>
      <c r="AQ2532" s="1034"/>
    </row>
    <row r="2533" spans="35:43">
      <c r="AI2533" s="1034"/>
      <c r="AJ2533" s="1034"/>
      <c r="AK2533" s="1034"/>
      <c r="AL2533" s="1034"/>
      <c r="AM2533" s="1032"/>
      <c r="AN2533" s="1034"/>
      <c r="AO2533" s="1034"/>
      <c r="AP2533" s="1034"/>
      <c r="AQ2533" s="1034"/>
    </row>
    <row r="2534" spans="35:43">
      <c r="AI2534" s="1034"/>
      <c r="AJ2534" s="1034"/>
      <c r="AK2534" s="1034"/>
      <c r="AL2534" s="1034"/>
      <c r="AM2534" s="1032"/>
      <c r="AN2534" s="1034"/>
      <c r="AO2534" s="1034"/>
      <c r="AP2534" s="1034"/>
      <c r="AQ2534" s="1034"/>
    </row>
    <row r="2535" spans="35:43">
      <c r="AI2535" s="1034"/>
      <c r="AJ2535" s="1034"/>
      <c r="AK2535" s="1034"/>
      <c r="AL2535" s="1034"/>
      <c r="AM2535" s="1032"/>
      <c r="AN2535" s="1034"/>
      <c r="AO2535" s="1034"/>
      <c r="AP2535" s="1034"/>
      <c r="AQ2535" s="1034"/>
    </row>
    <row r="2536" spans="35:43">
      <c r="AI2536" s="1034"/>
      <c r="AJ2536" s="1034"/>
      <c r="AK2536" s="1034"/>
      <c r="AL2536" s="1034"/>
      <c r="AM2536" s="1032"/>
      <c r="AN2536" s="1034"/>
      <c r="AO2536" s="1034"/>
      <c r="AP2536" s="1034"/>
      <c r="AQ2536" s="1034"/>
    </row>
    <row r="2537" spans="35:43">
      <c r="AI2537" s="1034"/>
      <c r="AJ2537" s="1034"/>
      <c r="AK2537" s="1034"/>
      <c r="AL2537" s="1034"/>
      <c r="AM2537" s="1032"/>
      <c r="AN2537" s="1034"/>
      <c r="AO2537" s="1034"/>
      <c r="AP2537" s="1034"/>
      <c r="AQ2537" s="1034"/>
    </row>
    <row r="2538" spans="35:43">
      <c r="AI2538" s="1034"/>
      <c r="AJ2538" s="1034"/>
      <c r="AK2538" s="1034"/>
      <c r="AL2538" s="1034"/>
      <c r="AM2538" s="1032"/>
      <c r="AN2538" s="1034"/>
      <c r="AO2538" s="1034"/>
      <c r="AP2538" s="1034"/>
      <c r="AQ2538" s="1034"/>
    </row>
    <row r="2539" spans="35:43">
      <c r="AI2539" s="1034"/>
      <c r="AJ2539" s="1034"/>
      <c r="AK2539" s="1034"/>
      <c r="AL2539" s="1034"/>
      <c r="AM2539" s="1032"/>
      <c r="AN2539" s="1034"/>
      <c r="AO2539" s="1034"/>
      <c r="AP2539" s="1034"/>
      <c r="AQ2539" s="1034"/>
    </row>
    <row r="2540" spans="35:43">
      <c r="AI2540" s="1034"/>
      <c r="AJ2540" s="1034"/>
      <c r="AK2540" s="1034"/>
      <c r="AL2540" s="1034"/>
      <c r="AM2540" s="1032"/>
      <c r="AN2540" s="1034"/>
      <c r="AO2540" s="1034"/>
      <c r="AP2540" s="1034"/>
      <c r="AQ2540" s="1034"/>
    </row>
    <row r="2541" spans="35:43">
      <c r="AI2541" s="1034"/>
      <c r="AJ2541" s="1034"/>
      <c r="AK2541" s="1034"/>
      <c r="AL2541" s="1034"/>
      <c r="AM2541" s="1032"/>
      <c r="AN2541" s="1034"/>
      <c r="AO2541" s="1034"/>
      <c r="AP2541" s="1034"/>
      <c r="AQ2541" s="1034"/>
    </row>
    <row r="2542" spans="35:43">
      <c r="AI2542" s="1034"/>
      <c r="AJ2542" s="1034"/>
      <c r="AK2542" s="1034"/>
      <c r="AL2542" s="1034"/>
      <c r="AM2542" s="1032"/>
      <c r="AN2542" s="1034"/>
      <c r="AO2542" s="1034"/>
      <c r="AP2542" s="1034"/>
      <c r="AQ2542" s="1034"/>
    </row>
    <row r="2543" spans="35:43">
      <c r="AI2543" s="1034"/>
      <c r="AJ2543" s="1034"/>
      <c r="AK2543" s="1034"/>
      <c r="AL2543" s="1034"/>
      <c r="AM2543" s="1032"/>
      <c r="AN2543" s="1034"/>
      <c r="AO2543" s="1034"/>
      <c r="AP2543" s="1034"/>
      <c r="AQ2543" s="1034"/>
    </row>
    <row r="2544" spans="35:43">
      <c r="AI2544" s="1034"/>
      <c r="AJ2544" s="1034"/>
      <c r="AK2544" s="1034"/>
      <c r="AL2544" s="1034"/>
      <c r="AM2544" s="1032"/>
      <c r="AN2544" s="1034"/>
      <c r="AO2544" s="1034"/>
      <c r="AP2544" s="1034"/>
      <c r="AQ2544" s="1034"/>
    </row>
    <row r="2545" spans="35:43">
      <c r="AI2545" s="1034"/>
      <c r="AJ2545" s="1034"/>
      <c r="AK2545" s="1034"/>
      <c r="AL2545" s="1034"/>
      <c r="AM2545" s="1032"/>
      <c r="AN2545" s="1034"/>
      <c r="AO2545" s="1034"/>
      <c r="AP2545" s="1034"/>
      <c r="AQ2545" s="1034"/>
    </row>
    <row r="2546" spans="35:43">
      <c r="AI2546" s="1034"/>
      <c r="AJ2546" s="1034"/>
      <c r="AK2546" s="1034"/>
      <c r="AL2546" s="1034"/>
      <c r="AM2546" s="1032"/>
      <c r="AN2546" s="1034"/>
      <c r="AO2546" s="1034"/>
      <c r="AP2546" s="1034"/>
      <c r="AQ2546" s="1034"/>
    </row>
    <row r="2547" spans="35:43">
      <c r="AI2547" s="1034"/>
      <c r="AJ2547" s="1034"/>
      <c r="AK2547" s="1034"/>
      <c r="AL2547" s="1034"/>
      <c r="AM2547" s="1032"/>
      <c r="AN2547" s="1034"/>
      <c r="AO2547" s="1034"/>
      <c r="AP2547" s="1034"/>
      <c r="AQ2547" s="1034"/>
    </row>
    <row r="2548" spans="35:43">
      <c r="AI2548" s="1034"/>
      <c r="AJ2548" s="1034"/>
      <c r="AK2548" s="1034"/>
      <c r="AL2548" s="1034"/>
      <c r="AM2548" s="1032"/>
      <c r="AN2548" s="1034"/>
      <c r="AO2548" s="1034"/>
      <c r="AP2548" s="1034"/>
      <c r="AQ2548" s="1034"/>
    </row>
    <row r="2549" spans="35:43">
      <c r="AI2549" s="1034"/>
      <c r="AJ2549" s="1034"/>
      <c r="AK2549" s="1034"/>
      <c r="AL2549" s="1034"/>
      <c r="AM2549" s="1032"/>
      <c r="AN2549" s="1034"/>
      <c r="AO2549" s="1034"/>
      <c r="AP2549" s="1034"/>
      <c r="AQ2549" s="1034"/>
    </row>
    <row r="2550" spans="35:43">
      <c r="AI2550" s="1034"/>
      <c r="AJ2550" s="1034"/>
      <c r="AK2550" s="1034"/>
      <c r="AL2550" s="1034"/>
      <c r="AM2550" s="1032"/>
      <c r="AN2550" s="1034"/>
      <c r="AO2550" s="1034"/>
      <c r="AP2550" s="1034"/>
      <c r="AQ2550" s="1034"/>
    </row>
    <row r="2551" spans="35:43">
      <c r="AI2551" s="1034"/>
      <c r="AJ2551" s="1034"/>
      <c r="AK2551" s="1034"/>
      <c r="AL2551" s="1034"/>
      <c r="AM2551" s="1032"/>
      <c r="AN2551" s="1034"/>
      <c r="AO2551" s="1034"/>
      <c r="AP2551" s="1034"/>
      <c r="AQ2551" s="1034"/>
    </row>
    <row r="2552" spans="35:43">
      <c r="AI2552" s="1034"/>
      <c r="AJ2552" s="1034"/>
      <c r="AK2552" s="1034"/>
      <c r="AL2552" s="1034"/>
      <c r="AM2552" s="1032"/>
      <c r="AN2552" s="1034"/>
      <c r="AO2552" s="1034"/>
      <c r="AP2552" s="1034"/>
      <c r="AQ2552" s="1034"/>
    </row>
    <row r="2553" spans="35:43">
      <c r="AI2553" s="1034"/>
      <c r="AJ2553" s="1034"/>
      <c r="AK2553" s="1034"/>
      <c r="AL2553" s="1034"/>
      <c r="AM2553" s="1032"/>
      <c r="AN2553" s="1034"/>
      <c r="AO2553" s="1034"/>
      <c r="AP2553" s="1034"/>
      <c r="AQ2553" s="1034"/>
    </row>
    <row r="2554" spans="35:43">
      <c r="AI2554" s="1034"/>
      <c r="AJ2554" s="1034"/>
      <c r="AK2554" s="1034"/>
      <c r="AL2554" s="1034"/>
      <c r="AM2554" s="1032"/>
      <c r="AN2554" s="1034"/>
      <c r="AO2554" s="1034"/>
      <c r="AP2554" s="1034"/>
      <c r="AQ2554" s="1034"/>
    </row>
    <row r="2555" spans="35:43">
      <c r="AI2555" s="1034"/>
      <c r="AJ2555" s="1034"/>
      <c r="AK2555" s="1034"/>
      <c r="AL2555" s="1034"/>
      <c r="AM2555" s="1032"/>
      <c r="AN2555" s="1034"/>
      <c r="AO2555" s="1034"/>
      <c r="AP2555" s="1034"/>
      <c r="AQ2555" s="1034"/>
    </row>
    <row r="2556" spans="35:43">
      <c r="AI2556" s="1034"/>
      <c r="AJ2556" s="1034"/>
      <c r="AK2556" s="1034"/>
      <c r="AL2556" s="1034"/>
      <c r="AM2556" s="1032"/>
      <c r="AN2556" s="1034"/>
      <c r="AO2556" s="1034"/>
      <c r="AP2556" s="1034"/>
      <c r="AQ2556" s="1034"/>
    </row>
    <row r="2557" spans="35:43">
      <c r="AI2557" s="1034"/>
      <c r="AJ2557" s="1034"/>
      <c r="AK2557" s="1034"/>
      <c r="AL2557" s="1034"/>
      <c r="AM2557" s="1032"/>
      <c r="AN2557" s="1034"/>
      <c r="AO2557" s="1034"/>
      <c r="AP2557" s="1034"/>
      <c r="AQ2557" s="1034"/>
    </row>
    <row r="2558" spans="35:43">
      <c r="AI2558" s="1034"/>
      <c r="AJ2558" s="1034"/>
      <c r="AK2558" s="1034"/>
      <c r="AL2558" s="1034"/>
      <c r="AM2558" s="1032"/>
      <c r="AN2558" s="1034"/>
      <c r="AO2558" s="1034"/>
      <c r="AP2558" s="1034"/>
      <c r="AQ2558" s="1034"/>
    </row>
    <row r="2559" spans="35:43">
      <c r="AI2559" s="1034"/>
      <c r="AJ2559" s="1034"/>
      <c r="AK2559" s="1034"/>
      <c r="AL2559" s="1034"/>
      <c r="AM2559" s="1032"/>
      <c r="AN2559" s="1034"/>
      <c r="AO2559" s="1034"/>
      <c r="AP2559" s="1034"/>
      <c r="AQ2559" s="1034"/>
    </row>
    <row r="2560" spans="35:43">
      <c r="AI2560" s="1034"/>
      <c r="AJ2560" s="1034"/>
      <c r="AK2560" s="1034"/>
      <c r="AL2560" s="1034"/>
      <c r="AM2560" s="1032"/>
      <c r="AN2560" s="1034"/>
      <c r="AO2560" s="1034"/>
      <c r="AP2560" s="1034"/>
      <c r="AQ2560" s="1034"/>
    </row>
    <row r="2561" spans="35:43">
      <c r="AI2561" s="1034"/>
      <c r="AJ2561" s="1034"/>
      <c r="AK2561" s="1034"/>
      <c r="AL2561" s="1034"/>
      <c r="AM2561" s="1032"/>
      <c r="AN2561" s="1034"/>
      <c r="AO2561" s="1034"/>
      <c r="AP2561" s="1034"/>
      <c r="AQ2561" s="1034"/>
    </row>
    <row r="2562" spans="35:43">
      <c r="AI2562" s="1034"/>
      <c r="AJ2562" s="1034"/>
      <c r="AK2562" s="1034"/>
      <c r="AL2562" s="1034"/>
      <c r="AM2562" s="1032"/>
      <c r="AN2562" s="1034"/>
      <c r="AO2562" s="1034"/>
      <c r="AP2562" s="1034"/>
      <c r="AQ2562" s="1034"/>
    </row>
    <row r="2563" spans="35:43">
      <c r="AI2563" s="1034"/>
      <c r="AJ2563" s="1034"/>
      <c r="AK2563" s="1034"/>
      <c r="AL2563" s="1034"/>
      <c r="AM2563" s="1032"/>
      <c r="AN2563" s="1034"/>
      <c r="AO2563" s="1034"/>
      <c r="AP2563" s="1034"/>
      <c r="AQ2563" s="1034"/>
    </row>
    <row r="2564" spans="35:43">
      <c r="AI2564" s="1034"/>
      <c r="AJ2564" s="1034"/>
      <c r="AK2564" s="1034"/>
      <c r="AL2564" s="1034"/>
      <c r="AM2564" s="1032"/>
      <c r="AN2564" s="1034"/>
      <c r="AO2564" s="1034"/>
      <c r="AP2564" s="1034"/>
      <c r="AQ2564" s="1034"/>
    </row>
    <row r="2565" spans="35:43">
      <c r="AI2565" s="1034"/>
      <c r="AJ2565" s="1034"/>
      <c r="AK2565" s="1034"/>
      <c r="AL2565" s="1034"/>
      <c r="AM2565" s="1032"/>
      <c r="AN2565" s="1034"/>
      <c r="AO2565" s="1034"/>
      <c r="AP2565" s="1034"/>
      <c r="AQ2565" s="1034"/>
    </row>
    <row r="2566" spans="35:43">
      <c r="AI2566" s="1034"/>
      <c r="AJ2566" s="1034"/>
      <c r="AK2566" s="1034"/>
      <c r="AL2566" s="1034"/>
      <c r="AM2566" s="1032"/>
      <c r="AN2566" s="1034"/>
      <c r="AO2566" s="1034"/>
      <c r="AP2566" s="1034"/>
      <c r="AQ2566" s="1034"/>
    </row>
    <row r="2567" spans="35:43">
      <c r="AI2567" s="1034"/>
      <c r="AJ2567" s="1034"/>
      <c r="AK2567" s="1034"/>
      <c r="AL2567" s="1034"/>
      <c r="AM2567" s="1032"/>
      <c r="AN2567" s="1034"/>
      <c r="AO2567" s="1034"/>
      <c r="AP2567" s="1034"/>
      <c r="AQ2567" s="1034"/>
    </row>
    <row r="2568" spans="35:43">
      <c r="AI2568" s="1034"/>
      <c r="AJ2568" s="1034"/>
      <c r="AK2568" s="1034"/>
      <c r="AL2568" s="1034"/>
      <c r="AM2568" s="1032"/>
      <c r="AN2568" s="1034"/>
      <c r="AO2568" s="1034"/>
      <c r="AP2568" s="1034"/>
      <c r="AQ2568" s="1034"/>
    </row>
    <row r="2569" spans="35:43">
      <c r="AI2569" s="1034"/>
      <c r="AJ2569" s="1034"/>
      <c r="AK2569" s="1034"/>
      <c r="AL2569" s="1034"/>
      <c r="AM2569" s="1032"/>
      <c r="AN2569" s="1034"/>
      <c r="AO2569" s="1034"/>
      <c r="AP2569" s="1034"/>
      <c r="AQ2569" s="1034"/>
    </row>
    <row r="2570" spans="35:43">
      <c r="AI2570" s="1034"/>
      <c r="AJ2570" s="1034"/>
      <c r="AK2570" s="1034"/>
      <c r="AL2570" s="1034"/>
      <c r="AM2570" s="1032"/>
      <c r="AN2570" s="1034"/>
      <c r="AO2570" s="1034"/>
      <c r="AP2570" s="1034"/>
      <c r="AQ2570" s="1034"/>
    </row>
    <row r="2571" spans="35:43">
      <c r="AI2571" s="1034"/>
      <c r="AJ2571" s="1034"/>
      <c r="AK2571" s="1034"/>
      <c r="AL2571" s="1034"/>
      <c r="AM2571" s="1032"/>
      <c r="AN2571" s="1034"/>
      <c r="AO2571" s="1034"/>
      <c r="AP2571" s="1034"/>
      <c r="AQ2571" s="1034"/>
    </row>
    <row r="2572" spans="35:43">
      <c r="AI2572" s="1034"/>
      <c r="AJ2572" s="1034"/>
      <c r="AK2572" s="1034"/>
      <c r="AL2572" s="1034"/>
      <c r="AM2572" s="1032"/>
      <c r="AN2572" s="1034"/>
      <c r="AO2572" s="1034"/>
      <c r="AP2572" s="1034"/>
      <c r="AQ2572" s="1034"/>
    </row>
    <row r="2573" spans="35:43">
      <c r="AI2573" s="1034"/>
      <c r="AJ2573" s="1034"/>
      <c r="AK2573" s="1034"/>
      <c r="AL2573" s="1034"/>
      <c r="AM2573" s="1032"/>
      <c r="AN2573" s="1034"/>
      <c r="AO2573" s="1034"/>
      <c r="AP2573" s="1034"/>
      <c r="AQ2573" s="1034"/>
    </row>
    <row r="2574" spans="35:43">
      <c r="AI2574" s="1034"/>
      <c r="AJ2574" s="1034"/>
      <c r="AK2574" s="1034"/>
      <c r="AL2574" s="1034"/>
      <c r="AM2574" s="1032"/>
      <c r="AN2574" s="1034"/>
      <c r="AO2574" s="1034"/>
      <c r="AP2574" s="1034"/>
      <c r="AQ2574" s="1034"/>
    </row>
    <row r="2575" spans="35:43">
      <c r="AI2575" s="1034"/>
      <c r="AJ2575" s="1034"/>
      <c r="AK2575" s="1034"/>
      <c r="AL2575" s="1034"/>
      <c r="AM2575" s="1032"/>
      <c r="AN2575" s="1034"/>
      <c r="AO2575" s="1034"/>
      <c r="AP2575" s="1034"/>
      <c r="AQ2575" s="1034"/>
    </row>
    <row r="2576" spans="35:43">
      <c r="AI2576" s="1034"/>
      <c r="AJ2576" s="1034"/>
      <c r="AK2576" s="1034"/>
      <c r="AL2576" s="1034"/>
      <c r="AM2576" s="1032"/>
      <c r="AN2576" s="1034"/>
      <c r="AO2576" s="1034"/>
      <c r="AP2576" s="1034"/>
      <c r="AQ2576" s="1034"/>
    </row>
    <row r="2577" spans="35:43">
      <c r="AI2577" s="1034"/>
      <c r="AJ2577" s="1034"/>
      <c r="AK2577" s="1034"/>
      <c r="AL2577" s="1034"/>
      <c r="AM2577" s="1032"/>
      <c r="AN2577" s="1034"/>
      <c r="AO2577" s="1034"/>
      <c r="AP2577" s="1034"/>
      <c r="AQ2577" s="1034"/>
    </row>
    <row r="2578" spans="35:43">
      <c r="AI2578" s="1034"/>
      <c r="AJ2578" s="1034"/>
      <c r="AK2578" s="1034"/>
      <c r="AL2578" s="1034"/>
      <c r="AM2578" s="1032"/>
      <c r="AN2578" s="1034"/>
      <c r="AO2578" s="1034"/>
      <c r="AP2578" s="1034"/>
      <c r="AQ2578" s="1034"/>
    </row>
    <row r="2579" spans="35:43">
      <c r="AI2579" s="1034"/>
      <c r="AJ2579" s="1034"/>
      <c r="AK2579" s="1034"/>
      <c r="AL2579" s="1034"/>
      <c r="AM2579" s="1032"/>
      <c r="AN2579" s="1034"/>
      <c r="AO2579" s="1034"/>
      <c r="AP2579" s="1034"/>
      <c r="AQ2579" s="1034"/>
    </row>
    <row r="2580" spans="35:43">
      <c r="AI2580" s="1034"/>
      <c r="AJ2580" s="1034"/>
      <c r="AK2580" s="1034"/>
      <c r="AL2580" s="1034"/>
      <c r="AM2580" s="1032"/>
      <c r="AN2580" s="1034"/>
      <c r="AO2580" s="1034"/>
      <c r="AP2580" s="1034"/>
      <c r="AQ2580" s="1034"/>
    </row>
    <row r="2581" spans="35:43">
      <c r="AI2581" s="1034"/>
      <c r="AJ2581" s="1034"/>
      <c r="AK2581" s="1034"/>
      <c r="AL2581" s="1034"/>
      <c r="AM2581" s="1032"/>
      <c r="AN2581" s="1034"/>
      <c r="AO2581" s="1034"/>
      <c r="AP2581" s="1034"/>
      <c r="AQ2581" s="1034"/>
    </row>
    <row r="2582" spans="35:43">
      <c r="AI2582" s="1034"/>
      <c r="AJ2582" s="1034"/>
      <c r="AK2582" s="1034"/>
      <c r="AL2582" s="1034"/>
      <c r="AM2582" s="1032"/>
      <c r="AN2582" s="1034"/>
      <c r="AO2582" s="1034"/>
      <c r="AP2582" s="1034"/>
      <c r="AQ2582" s="1034"/>
    </row>
    <row r="2583" spans="35:43">
      <c r="AI2583" s="1034"/>
      <c r="AJ2583" s="1034"/>
      <c r="AK2583" s="1034"/>
      <c r="AL2583" s="1034"/>
      <c r="AM2583" s="1032"/>
      <c r="AN2583" s="1034"/>
      <c r="AO2583" s="1034"/>
      <c r="AP2583" s="1034"/>
      <c r="AQ2583" s="1034"/>
    </row>
    <row r="2584" spans="35:43">
      <c r="AI2584" s="1034"/>
      <c r="AJ2584" s="1034"/>
      <c r="AK2584" s="1034"/>
      <c r="AL2584" s="1034"/>
      <c r="AM2584" s="1032"/>
      <c r="AN2584" s="1034"/>
      <c r="AO2584" s="1034"/>
      <c r="AP2584" s="1034"/>
      <c r="AQ2584" s="1034"/>
    </row>
    <row r="2585" spans="35:43">
      <c r="AI2585" s="1034"/>
      <c r="AJ2585" s="1034"/>
      <c r="AK2585" s="1034"/>
      <c r="AL2585" s="1034"/>
      <c r="AM2585" s="1032"/>
      <c r="AN2585" s="1034"/>
      <c r="AO2585" s="1034"/>
      <c r="AP2585" s="1034"/>
      <c r="AQ2585" s="1034"/>
    </row>
    <row r="2586" spans="35:43">
      <c r="AI2586" s="1034"/>
      <c r="AJ2586" s="1034"/>
      <c r="AK2586" s="1034"/>
      <c r="AL2586" s="1034"/>
      <c r="AM2586" s="1032"/>
      <c r="AN2586" s="1034"/>
      <c r="AO2586" s="1034"/>
      <c r="AP2586" s="1034"/>
      <c r="AQ2586" s="1034"/>
    </row>
    <row r="2587" spans="35:43">
      <c r="AI2587" s="1034"/>
      <c r="AJ2587" s="1034"/>
      <c r="AK2587" s="1034"/>
      <c r="AL2587" s="1034"/>
      <c r="AM2587" s="1032"/>
      <c r="AN2587" s="1034"/>
      <c r="AO2587" s="1034"/>
      <c r="AP2587" s="1034"/>
      <c r="AQ2587" s="1034"/>
    </row>
    <row r="2588" spans="35:43">
      <c r="AI2588" s="1034"/>
      <c r="AJ2588" s="1034"/>
      <c r="AK2588" s="1034"/>
      <c r="AL2588" s="1034"/>
      <c r="AM2588" s="1032"/>
      <c r="AN2588" s="1034"/>
      <c r="AO2588" s="1034"/>
      <c r="AP2588" s="1034"/>
      <c r="AQ2588" s="1034"/>
    </row>
    <row r="2589" spans="35:43">
      <c r="AI2589" s="1034"/>
      <c r="AJ2589" s="1034"/>
      <c r="AK2589" s="1034"/>
      <c r="AL2589" s="1034"/>
      <c r="AM2589" s="1032"/>
      <c r="AN2589" s="1034"/>
      <c r="AO2589" s="1034"/>
      <c r="AP2589" s="1034"/>
      <c r="AQ2589" s="1034"/>
    </row>
    <row r="2590" spans="35:43">
      <c r="AI2590" s="1034"/>
      <c r="AJ2590" s="1034"/>
      <c r="AK2590" s="1034"/>
      <c r="AL2590" s="1034"/>
      <c r="AM2590" s="1032"/>
      <c r="AN2590" s="1034"/>
      <c r="AO2590" s="1034"/>
      <c r="AP2590" s="1034"/>
      <c r="AQ2590" s="1034"/>
    </row>
    <row r="2591" spans="35:43">
      <c r="AI2591" s="1034"/>
      <c r="AJ2591" s="1034"/>
      <c r="AK2591" s="1034"/>
      <c r="AL2591" s="1034"/>
      <c r="AM2591" s="1032"/>
      <c r="AN2591" s="1034"/>
      <c r="AO2591" s="1034"/>
      <c r="AP2591" s="1034"/>
      <c r="AQ2591" s="1034"/>
    </row>
    <row r="2592" spans="35:43">
      <c r="AI2592" s="1034"/>
      <c r="AJ2592" s="1034"/>
      <c r="AK2592" s="1034"/>
      <c r="AL2592" s="1034"/>
      <c r="AM2592" s="1032"/>
      <c r="AN2592" s="1034"/>
      <c r="AO2592" s="1034"/>
      <c r="AP2592" s="1034"/>
      <c r="AQ2592" s="1034"/>
    </row>
    <row r="2593" spans="35:43">
      <c r="AI2593" s="1034"/>
      <c r="AJ2593" s="1034"/>
      <c r="AK2593" s="1034"/>
      <c r="AL2593" s="1034"/>
      <c r="AM2593" s="1032"/>
      <c r="AN2593" s="1034"/>
      <c r="AO2593" s="1034"/>
      <c r="AP2593" s="1034"/>
      <c r="AQ2593" s="1034"/>
    </row>
    <row r="2594" spans="35:43">
      <c r="AI2594" s="1034"/>
      <c r="AJ2594" s="1034"/>
      <c r="AK2594" s="1034"/>
      <c r="AL2594" s="1034"/>
      <c r="AM2594" s="1032"/>
      <c r="AN2594" s="1034"/>
      <c r="AO2594" s="1034"/>
      <c r="AP2594" s="1034"/>
      <c r="AQ2594" s="1034"/>
    </row>
    <row r="2595" spans="35:43">
      <c r="AI2595" s="1034"/>
      <c r="AJ2595" s="1034"/>
      <c r="AK2595" s="1034"/>
      <c r="AL2595" s="1034"/>
      <c r="AM2595" s="1032"/>
      <c r="AN2595" s="1034"/>
      <c r="AO2595" s="1034"/>
      <c r="AP2595" s="1034"/>
      <c r="AQ2595" s="1034"/>
    </row>
    <row r="2596" spans="35:43">
      <c r="AI2596" s="1034"/>
      <c r="AJ2596" s="1034"/>
      <c r="AK2596" s="1034"/>
      <c r="AL2596" s="1034"/>
      <c r="AM2596" s="1032"/>
      <c r="AN2596" s="1034"/>
      <c r="AO2596" s="1034"/>
      <c r="AP2596" s="1034"/>
      <c r="AQ2596" s="1034"/>
    </row>
    <row r="2597" spans="35:43">
      <c r="AI2597" s="1034"/>
      <c r="AJ2597" s="1034"/>
      <c r="AK2597" s="1034"/>
      <c r="AL2597" s="1034"/>
      <c r="AM2597" s="1032"/>
      <c r="AN2597" s="1034"/>
      <c r="AO2597" s="1034"/>
      <c r="AP2597" s="1034"/>
      <c r="AQ2597" s="1034"/>
    </row>
    <row r="2598" spans="35:43">
      <c r="AI2598" s="1034"/>
      <c r="AJ2598" s="1034"/>
      <c r="AK2598" s="1034"/>
      <c r="AL2598" s="1034"/>
      <c r="AM2598" s="1032"/>
      <c r="AN2598" s="1034"/>
      <c r="AO2598" s="1034"/>
      <c r="AP2598" s="1034"/>
      <c r="AQ2598" s="1034"/>
    </row>
    <row r="2599" spans="35:43">
      <c r="AI2599" s="1034"/>
      <c r="AJ2599" s="1034"/>
      <c r="AK2599" s="1034"/>
      <c r="AL2599" s="1034"/>
      <c r="AM2599" s="1032"/>
      <c r="AN2599" s="1034"/>
      <c r="AO2599" s="1034"/>
      <c r="AP2599" s="1034"/>
      <c r="AQ2599" s="1034"/>
    </row>
    <row r="2600" spans="35:43">
      <c r="AI2600" s="1034"/>
      <c r="AJ2600" s="1034"/>
      <c r="AK2600" s="1034"/>
      <c r="AL2600" s="1034"/>
      <c r="AM2600" s="1032"/>
      <c r="AN2600" s="1034"/>
      <c r="AO2600" s="1034"/>
      <c r="AP2600" s="1034"/>
      <c r="AQ2600" s="1034"/>
    </row>
    <row r="2601" spans="35:43">
      <c r="AI2601" s="1034"/>
      <c r="AJ2601" s="1034"/>
      <c r="AK2601" s="1034"/>
      <c r="AL2601" s="1034"/>
      <c r="AM2601" s="1032"/>
      <c r="AN2601" s="1034"/>
      <c r="AO2601" s="1034"/>
      <c r="AP2601" s="1034"/>
      <c r="AQ2601" s="1034"/>
    </row>
    <row r="2602" spans="35:43">
      <c r="AI2602" s="1034"/>
      <c r="AJ2602" s="1034"/>
      <c r="AK2602" s="1034"/>
      <c r="AL2602" s="1034"/>
      <c r="AM2602" s="1032"/>
      <c r="AN2602" s="1034"/>
      <c r="AO2602" s="1034"/>
      <c r="AP2602" s="1034"/>
      <c r="AQ2602" s="1034"/>
    </row>
    <row r="2603" spans="35:43">
      <c r="AI2603" s="1034"/>
      <c r="AJ2603" s="1034"/>
      <c r="AK2603" s="1034"/>
      <c r="AL2603" s="1034"/>
      <c r="AM2603" s="1032"/>
      <c r="AN2603" s="1034"/>
      <c r="AO2603" s="1034"/>
      <c r="AP2603" s="1034"/>
      <c r="AQ2603" s="1034"/>
    </row>
    <row r="2604" spans="35:43">
      <c r="AI2604" s="1034"/>
      <c r="AJ2604" s="1034"/>
      <c r="AK2604" s="1034"/>
      <c r="AL2604" s="1034"/>
      <c r="AM2604" s="1032"/>
      <c r="AN2604" s="1034"/>
      <c r="AO2604" s="1034"/>
      <c r="AP2604" s="1034"/>
      <c r="AQ2604" s="1034"/>
    </row>
    <row r="2605" spans="35:43">
      <c r="AI2605" s="1034"/>
      <c r="AJ2605" s="1034"/>
      <c r="AK2605" s="1034"/>
      <c r="AL2605" s="1034"/>
      <c r="AM2605" s="1032"/>
      <c r="AN2605" s="1034"/>
      <c r="AO2605" s="1034"/>
      <c r="AP2605" s="1034"/>
      <c r="AQ2605" s="1034"/>
    </row>
    <row r="2606" spans="35:43">
      <c r="AI2606" s="1034"/>
      <c r="AJ2606" s="1034"/>
      <c r="AK2606" s="1034"/>
      <c r="AL2606" s="1034"/>
      <c r="AM2606" s="1032"/>
      <c r="AN2606" s="1034"/>
      <c r="AO2606" s="1034"/>
      <c r="AP2606" s="1034"/>
      <c r="AQ2606" s="1034"/>
    </row>
    <row r="2607" spans="35:43">
      <c r="AI2607" s="1034"/>
      <c r="AJ2607" s="1034"/>
      <c r="AK2607" s="1034"/>
      <c r="AL2607" s="1034"/>
      <c r="AM2607" s="1032"/>
      <c r="AN2607" s="1034"/>
      <c r="AO2607" s="1034"/>
      <c r="AP2607" s="1034"/>
      <c r="AQ2607" s="1034"/>
    </row>
    <row r="2608" spans="35:43">
      <c r="AI2608" s="1034"/>
      <c r="AJ2608" s="1034"/>
      <c r="AK2608" s="1034"/>
      <c r="AL2608" s="1034"/>
      <c r="AM2608" s="1032"/>
      <c r="AN2608" s="1034"/>
      <c r="AO2608" s="1034"/>
      <c r="AP2608" s="1034"/>
      <c r="AQ2608" s="1034"/>
    </row>
    <row r="2609" spans="1:43">
      <c r="AI2609" s="1034"/>
      <c r="AJ2609" s="1034"/>
      <c r="AK2609" s="1034"/>
      <c r="AL2609" s="1034"/>
      <c r="AM2609" s="1032"/>
      <c r="AN2609" s="1034"/>
      <c r="AO2609" s="1034"/>
      <c r="AP2609" s="1034"/>
      <c r="AQ2609" s="1034"/>
    </row>
    <row r="2610" spans="1:43">
      <c r="AI2610" s="1034"/>
      <c r="AJ2610" s="1034"/>
      <c r="AK2610" s="1034"/>
      <c r="AL2610" s="1034"/>
      <c r="AM2610" s="1032"/>
      <c r="AN2610" s="1034"/>
      <c r="AO2610" s="1034"/>
      <c r="AP2610" s="1034"/>
      <c r="AQ2610" s="1034"/>
    </row>
    <row r="2611" spans="1:43">
      <c r="AI2611" s="1034"/>
      <c r="AJ2611" s="1034"/>
      <c r="AK2611" s="1034"/>
      <c r="AL2611" s="1034"/>
      <c r="AM2611" s="1032"/>
      <c r="AN2611" s="1034"/>
      <c r="AO2611" s="1034"/>
      <c r="AP2611" s="1034"/>
      <c r="AQ2611" s="1034"/>
    </row>
    <row r="2612" spans="1:43">
      <c r="AI2612" s="1034"/>
      <c r="AJ2612" s="1034"/>
      <c r="AK2612" s="1034"/>
      <c r="AL2612" s="1034"/>
      <c r="AM2612" s="1032"/>
      <c r="AN2612" s="1034"/>
      <c r="AO2612" s="1034"/>
      <c r="AP2612" s="1034"/>
      <c r="AQ2612" s="1034"/>
    </row>
    <row r="2613" spans="1:43">
      <c r="AI2613" s="1034"/>
      <c r="AJ2613" s="1034"/>
      <c r="AK2613" s="1034"/>
      <c r="AL2613" s="1034"/>
      <c r="AM2613" s="1032"/>
      <c r="AN2613" s="1034"/>
      <c r="AO2613" s="1034"/>
      <c r="AP2613" s="1034"/>
      <c r="AQ2613" s="1034"/>
    </row>
    <row r="2614" spans="1:43">
      <c r="A2614" s="1011"/>
      <c r="B2614" s="1011"/>
      <c r="AI2614" s="1034"/>
      <c r="AJ2614" s="1034"/>
      <c r="AK2614" s="1034"/>
      <c r="AL2614" s="1034"/>
      <c r="AM2614" s="1032"/>
      <c r="AN2614" s="1034"/>
      <c r="AO2614" s="1034"/>
      <c r="AP2614" s="1034"/>
      <c r="AQ2614" s="1034"/>
    </row>
    <row r="2615" spans="1:43">
      <c r="A2615" s="1011"/>
      <c r="B2615" s="1011"/>
      <c r="AI2615" s="1034"/>
      <c r="AJ2615" s="1034"/>
      <c r="AK2615" s="1034"/>
      <c r="AL2615" s="1034"/>
      <c r="AM2615" s="1032"/>
      <c r="AN2615" s="1034"/>
      <c r="AO2615" s="1034"/>
      <c r="AP2615" s="1034"/>
      <c r="AQ2615" s="1034"/>
    </row>
    <row r="2616" spans="1:43">
      <c r="AI2616" s="1034"/>
      <c r="AJ2616" s="1034"/>
      <c r="AK2616" s="1034"/>
      <c r="AL2616" s="1034"/>
      <c r="AM2616" s="1032"/>
      <c r="AN2616" s="1034"/>
      <c r="AO2616" s="1034"/>
      <c r="AP2616" s="1034"/>
      <c r="AQ2616" s="1034"/>
    </row>
    <row r="2617" spans="1:43">
      <c r="AI2617" s="1034"/>
      <c r="AJ2617" s="1034"/>
      <c r="AK2617" s="1034"/>
      <c r="AL2617" s="1034"/>
      <c r="AM2617" s="1032"/>
      <c r="AN2617" s="1034"/>
      <c r="AO2617" s="1034"/>
      <c r="AP2617" s="1034"/>
      <c r="AQ2617" s="1034"/>
    </row>
    <row r="2618" spans="1:43">
      <c r="AI2618" s="1028"/>
      <c r="AJ2618" s="1028"/>
      <c r="AK2618" s="1028"/>
      <c r="AL2618" s="1028"/>
      <c r="AM2618" s="1029"/>
      <c r="AN2618" s="1028"/>
      <c r="AO2618" s="1028"/>
      <c r="AP2618" s="1028"/>
      <c r="AQ2618" s="1028"/>
    </row>
    <row r="2619" spans="1:43">
      <c r="AI2619" s="1028"/>
      <c r="AJ2619" s="1028"/>
      <c r="AK2619" s="1028"/>
      <c r="AL2619" s="1028"/>
      <c r="AM2619" s="1029"/>
      <c r="AN2619" s="1028"/>
      <c r="AO2619" s="1028"/>
      <c r="AP2619" s="1028"/>
      <c r="AQ2619" s="1028"/>
    </row>
    <row r="2620" spans="1:43">
      <c r="AI2620" s="1034"/>
      <c r="AJ2620" s="1034"/>
      <c r="AK2620" s="1034"/>
      <c r="AL2620" s="1034"/>
      <c r="AM2620" s="1032"/>
      <c r="AN2620" s="1034"/>
      <c r="AO2620" s="1034"/>
      <c r="AP2620" s="1034"/>
      <c r="AQ2620" s="1034"/>
    </row>
    <row r="2621" spans="1:43">
      <c r="A2621" s="1010"/>
      <c r="B2621" s="1010"/>
      <c r="AI2621" s="1034"/>
      <c r="AJ2621" s="1034"/>
      <c r="AK2621" s="1034"/>
      <c r="AL2621" s="1034"/>
      <c r="AM2621" s="1032"/>
      <c r="AN2621" s="1034"/>
      <c r="AO2621" s="1034"/>
      <c r="AP2621" s="1034"/>
      <c r="AQ2621" s="1034"/>
    </row>
    <row r="2622" spans="1:43">
      <c r="A2622" s="1010"/>
      <c r="B2622" s="1010"/>
      <c r="AI2622" s="1034"/>
      <c r="AJ2622" s="1034"/>
      <c r="AK2622" s="1034"/>
      <c r="AL2622" s="1034"/>
      <c r="AM2622" s="1032"/>
      <c r="AN2622" s="1034"/>
      <c r="AO2622" s="1034"/>
      <c r="AP2622" s="1034"/>
      <c r="AQ2622" s="1034"/>
    </row>
    <row r="2623" spans="1:43">
      <c r="AI2623" s="1034"/>
      <c r="AJ2623" s="1034"/>
      <c r="AK2623" s="1034"/>
      <c r="AL2623" s="1034"/>
      <c r="AM2623" s="1032"/>
      <c r="AN2623" s="1034"/>
      <c r="AO2623" s="1034"/>
      <c r="AP2623" s="1034"/>
      <c r="AQ2623" s="1034"/>
    </row>
    <row r="2624" spans="1:43">
      <c r="AI2624" s="1034"/>
      <c r="AJ2624" s="1034"/>
      <c r="AK2624" s="1034"/>
      <c r="AL2624" s="1034"/>
      <c r="AM2624" s="1032"/>
      <c r="AN2624" s="1034"/>
      <c r="AO2624" s="1034"/>
      <c r="AP2624" s="1034"/>
      <c r="AQ2624" s="1034"/>
    </row>
    <row r="2625" spans="23:43">
      <c r="AI2625" s="1034"/>
      <c r="AJ2625" s="1034"/>
      <c r="AK2625" s="1034"/>
      <c r="AL2625" s="1034"/>
      <c r="AM2625" s="1032"/>
      <c r="AN2625" s="1034"/>
      <c r="AO2625" s="1034"/>
      <c r="AP2625" s="1034"/>
      <c r="AQ2625" s="1034"/>
    </row>
    <row r="2626" spans="23:43">
      <c r="AI2626" s="1028"/>
      <c r="AJ2626" s="1028"/>
      <c r="AK2626" s="1028"/>
      <c r="AL2626" s="1028"/>
      <c r="AM2626" s="1029"/>
      <c r="AN2626" s="1028"/>
      <c r="AO2626" s="1028"/>
      <c r="AP2626" s="1028"/>
      <c r="AQ2626" s="1028"/>
    </row>
    <row r="2627" spans="23:43">
      <c r="AI2627" s="1028"/>
      <c r="AJ2627" s="1028"/>
      <c r="AK2627" s="1028"/>
      <c r="AL2627" s="1028"/>
      <c r="AM2627" s="1029"/>
      <c r="AN2627" s="1028"/>
      <c r="AO2627" s="1028"/>
      <c r="AP2627" s="1028"/>
      <c r="AQ2627" s="1028"/>
    </row>
    <row r="2628" spans="23:43">
      <c r="AI2628" s="1034"/>
      <c r="AJ2628" s="1034"/>
      <c r="AK2628" s="1034"/>
      <c r="AL2628" s="1034"/>
      <c r="AM2628" s="1032"/>
      <c r="AN2628" s="1034"/>
      <c r="AO2628" s="1034"/>
      <c r="AP2628" s="1034"/>
      <c r="AQ2628" s="1034"/>
    </row>
    <row r="2629" spans="23:43">
      <c r="W2629" s="1028"/>
      <c r="X2629" s="1028"/>
      <c r="AI2629" s="1034"/>
      <c r="AJ2629" s="1034"/>
      <c r="AK2629" s="1034"/>
      <c r="AL2629" s="1034"/>
      <c r="AM2629" s="1032"/>
      <c r="AN2629" s="1034"/>
      <c r="AO2629" s="1034"/>
      <c r="AP2629" s="1034"/>
      <c r="AQ2629" s="1034"/>
    </row>
    <row r="2630" spans="23:43">
      <c r="W2630" s="1028"/>
      <c r="X2630" s="1028"/>
      <c r="AI2630" s="1034"/>
      <c r="AJ2630" s="1034"/>
      <c r="AK2630" s="1034"/>
      <c r="AL2630" s="1034"/>
      <c r="AM2630" s="1032"/>
      <c r="AN2630" s="1034"/>
      <c r="AO2630" s="1034"/>
      <c r="AP2630" s="1034"/>
      <c r="AQ2630" s="1034"/>
    </row>
    <row r="2631" spans="23:43">
      <c r="AI2631" s="1034"/>
      <c r="AJ2631" s="1034"/>
      <c r="AK2631" s="1034"/>
      <c r="AL2631" s="1034"/>
      <c r="AM2631" s="1032"/>
      <c r="AN2631" s="1034"/>
      <c r="AO2631" s="1034"/>
      <c r="AP2631" s="1034"/>
      <c r="AQ2631" s="1034"/>
    </row>
    <row r="2632" spans="23:43">
      <c r="AI2632" s="1034"/>
      <c r="AJ2632" s="1034"/>
      <c r="AK2632" s="1034"/>
      <c r="AL2632" s="1034"/>
      <c r="AM2632" s="1032"/>
      <c r="AN2632" s="1034"/>
      <c r="AO2632" s="1034"/>
      <c r="AP2632" s="1034"/>
      <c r="AQ2632" s="1034"/>
    </row>
    <row r="2633" spans="23:43">
      <c r="AI2633" s="1034"/>
      <c r="AJ2633" s="1034"/>
      <c r="AK2633" s="1034"/>
      <c r="AL2633" s="1034"/>
      <c r="AM2633" s="1032"/>
      <c r="AN2633" s="1034"/>
      <c r="AO2633" s="1034"/>
      <c r="AP2633" s="1034"/>
      <c r="AQ2633" s="1034"/>
    </row>
    <row r="2634" spans="23:43">
      <c r="AI2634" s="1034"/>
      <c r="AJ2634" s="1034"/>
      <c r="AK2634" s="1034"/>
      <c r="AL2634" s="1034"/>
      <c r="AM2634" s="1032"/>
      <c r="AN2634" s="1034"/>
      <c r="AO2634" s="1034"/>
      <c r="AP2634" s="1034"/>
      <c r="AQ2634" s="1034"/>
    </row>
    <row r="2635" spans="23:43">
      <c r="AI2635" s="1034"/>
      <c r="AJ2635" s="1034"/>
      <c r="AK2635" s="1034"/>
      <c r="AL2635" s="1034"/>
      <c r="AM2635" s="1032"/>
      <c r="AN2635" s="1034"/>
      <c r="AO2635" s="1034"/>
      <c r="AP2635" s="1034"/>
      <c r="AQ2635" s="1034"/>
    </row>
    <row r="2636" spans="23:43">
      <c r="AI2636" s="1034"/>
      <c r="AJ2636" s="1034"/>
      <c r="AK2636" s="1034"/>
      <c r="AL2636" s="1034"/>
      <c r="AM2636" s="1032"/>
      <c r="AN2636" s="1034"/>
      <c r="AO2636" s="1034"/>
      <c r="AP2636" s="1034"/>
      <c r="AQ2636" s="1034"/>
    </row>
    <row r="2637" spans="23:43">
      <c r="AI2637" s="1034"/>
      <c r="AJ2637" s="1034"/>
      <c r="AK2637" s="1034"/>
      <c r="AL2637" s="1034"/>
      <c r="AM2637" s="1032"/>
      <c r="AN2637" s="1034"/>
      <c r="AO2637" s="1034"/>
      <c r="AP2637" s="1034"/>
      <c r="AQ2637" s="1034"/>
    </row>
    <row r="2638" spans="23:43">
      <c r="AI2638" s="1034"/>
      <c r="AJ2638" s="1034"/>
      <c r="AK2638" s="1034"/>
      <c r="AL2638" s="1034"/>
      <c r="AM2638" s="1032"/>
      <c r="AN2638" s="1034"/>
      <c r="AO2638" s="1034"/>
      <c r="AP2638" s="1034"/>
      <c r="AQ2638" s="1034"/>
    </row>
    <row r="2639" spans="23:43">
      <c r="AI2639" s="1034"/>
      <c r="AJ2639" s="1034"/>
      <c r="AK2639" s="1034"/>
      <c r="AL2639" s="1034"/>
      <c r="AM2639" s="1032"/>
      <c r="AN2639" s="1034"/>
      <c r="AO2639" s="1034"/>
      <c r="AP2639" s="1034"/>
      <c r="AQ2639" s="1034"/>
    </row>
    <row r="2640" spans="23:43">
      <c r="AI2640" s="1034"/>
      <c r="AJ2640" s="1034"/>
      <c r="AK2640" s="1034"/>
      <c r="AL2640" s="1034"/>
      <c r="AM2640" s="1032"/>
      <c r="AN2640" s="1034"/>
      <c r="AO2640" s="1034"/>
      <c r="AP2640" s="1034"/>
      <c r="AQ2640" s="1034"/>
    </row>
    <row r="2641" spans="35:43">
      <c r="AI2641" s="1034"/>
      <c r="AJ2641" s="1034"/>
      <c r="AK2641" s="1034"/>
      <c r="AL2641" s="1034"/>
      <c r="AM2641" s="1032"/>
      <c r="AN2641" s="1034"/>
      <c r="AO2641" s="1034"/>
      <c r="AP2641" s="1034"/>
      <c r="AQ2641" s="1034"/>
    </row>
    <row r="2642" spans="35:43">
      <c r="AI2642" s="1034"/>
      <c r="AJ2642" s="1034"/>
      <c r="AK2642" s="1034"/>
      <c r="AL2642" s="1034"/>
      <c r="AM2642" s="1032"/>
      <c r="AN2642" s="1034"/>
      <c r="AO2642" s="1034"/>
      <c r="AP2642" s="1034"/>
      <c r="AQ2642" s="1034"/>
    </row>
    <row r="2643" spans="35:43">
      <c r="AI2643" s="1034"/>
      <c r="AJ2643" s="1034"/>
      <c r="AK2643" s="1034"/>
      <c r="AL2643" s="1034"/>
      <c r="AM2643" s="1032"/>
      <c r="AN2643" s="1034"/>
      <c r="AO2643" s="1034"/>
      <c r="AP2643" s="1034"/>
      <c r="AQ2643" s="1034"/>
    </row>
    <row r="2644" spans="35:43">
      <c r="AI2644" s="1034"/>
      <c r="AJ2644" s="1034"/>
      <c r="AK2644" s="1034"/>
      <c r="AL2644" s="1034"/>
      <c r="AM2644" s="1032"/>
      <c r="AN2644" s="1034"/>
      <c r="AO2644" s="1034"/>
      <c r="AP2644" s="1034"/>
      <c r="AQ2644" s="1034"/>
    </row>
    <row r="2645" spans="35:43">
      <c r="AI2645" s="1034"/>
      <c r="AJ2645" s="1034"/>
      <c r="AK2645" s="1034"/>
      <c r="AL2645" s="1034"/>
      <c r="AM2645" s="1032"/>
      <c r="AN2645" s="1034"/>
      <c r="AO2645" s="1034"/>
      <c r="AP2645" s="1034"/>
      <c r="AQ2645" s="1034"/>
    </row>
    <row r="2646" spans="35:43">
      <c r="AI2646" s="1034"/>
      <c r="AJ2646" s="1034"/>
      <c r="AK2646" s="1034"/>
      <c r="AL2646" s="1034"/>
      <c r="AM2646" s="1032"/>
      <c r="AN2646" s="1034"/>
      <c r="AO2646" s="1034"/>
      <c r="AP2646" s="1034"/>
      <c r="AQ2646" s="1034"/>
    </row>
    <row r="2647" spans="35:43">
      <c r="AI2647" s="1034"/>
      <c r="AJ2647" s="1034"/>
      <c r="AK2647" s="1034"/>
      <c r="AL2647" s="1034"/>
      <c r="AM2647" s="1032"/>
      <c r="AN2647" s="1034"/>
      <c r="AO2647" s="1034"/>
      <c r="AP2647" s="1034"/>
      <c r="AQ2647" s="1034"/>
    </row>
    <row r="2648" spans="35:43">
      <c r="AI2648" s="1034"/>
      <c r="AJ2648" s="1034"/>
      <c r="AK2648" s="1034"/>
      <c r="AL2648" s="1034"/>
      <c r="AM2648" s="1032"/>
      <c r="AN2648" s="1034"/>
      <c r="AO2648" s="1034"/>
      <c r="AP2648" s="1034"/>
      <c r="AQ2648" s="1034"/>
    </row>
    <row r="2649" spans="35:43">
      <c r="AI2649" s="1034"/>
      <c r="AJ2649" s="1034"/>
      <c r="AK2649" s="1034"/>
      <c r="AL2649" s="1034"/>
      <c r="AM2649" s="1032"/>
      <c r="AN2649" s="1034"/>
      <c r="AO2649" s="1034"/>
      <c r="AP2649" s="1034"/>
      <c r="AQ2649" s="1034"/>
    </row>
    <row r="2650" spans="35:43">
      <c r="AI2650" s="1034"/>
      <c r="AJ2650" s="1034"/>
      <c r="AK2650" s="1034"/>
      <c r="AL2650" s="1034"/>
      <c r="AM2650" s="1032"/>
      <c r="AN2650" s="1034"/>
      <c r="AO2650" s="1034"/>
      <c r="AP2650" s="1034"/>
      <c r="AQ2650" s="1034"/>
    </row>
    <row r="2651" spans="35:43">
      <c r="AI2651" s="1034"/>
      <c r="AJ2651" s="1034"/>
      <c r="AK2651" s="1034"/>
      <c r="AL2651" s="1034"/>
      <c r="AM2651" s="1032"/>
      <c r="AN2651" s="1034"/>
      <c r="AO2651" s="1034"/>
      <c r="AP2651" s="1034"/>
      <c r="AQ2651" s="1034"/>
    </row>
    <row r="2652" spans="35:43">
      <c r="AI2652" s="1034"/>
      <c r="AJ2652" s="1034"/>
      <c r="AK2652" s="1034"/>
      <c r="AL2652" s="1034"/>
      <c r="AM2652" s="1032"/>
      <c r="AN2652" s="1034"/>
      <c r="AO2652" s="1034"/>
      <c r="AP2652" s="1034"/>
      <c r="AQ2652" s="1034"/>
    </row>
    <row r="2653" spans="35:43">
      <c r="AI2653" s="1034"/>
      <c r="AJ2653" s="1034"/>
      <c r="AK2653" s="1034"/>
      <c r="AL2653" s="1034"/>
      <c r="AM2653" s="1032"/>
      <c r="AN2653" s="1034"/>
      <c r="AO2653" s="1034"/>
      <c r="AP2653" s="1034"/>
      <c r="AQ2653" s="1034"/>
    </row>
    <row r="2654" spans="35:43">
      <c r="AI2654" s="1034"/>
      <c r="AJ2654" s="1034"/>
      <c r="AK2654" s="1034"/>
      <c r="AL2654" s="1034"/>
      <c r="AM2654" s="1032"/>
      <c r="AN2654" s="1034"/>
      <c r="AO2654" s="1034"/>
      <c r="AP2654" s="1034"/>
      <c r="AQ2654" s="1034"/>
    </row>
    <row r="2655" spans="35:43">
      <c r="AI2655" s="1034"/>
      <c r="AJ2655" s="1034"/>
      <c r="AK2655" s="1034"/>
      <c r="AL2655" s="1034"/>
      <c r="AM2655" s="1032"/>
      <c r="AN2655" s="1034"/>
      <c r="AO2655" s="1034"/>
      <c r="AP2655" s="1034"/>
      <c r="AQ2655" s="1034"/>
    </row>
    <row r="2656" spans="35:43">
      <c r="AI2656" s="1034"/>
      <c r="AJ2656" s="1034"/>
      <c r="AK2656" s="1034"/>
      <c r="AL2656" s="1034"/>
      <c r="AM2656" s="1032"/>
      <c r="AN2656" s="1034"/>
      <c r="AO2656" s="1034"/>
      <c r="AP2656" s="1034"/>
      <c r="AQ2656" s="1034"/>
    </row>
    <row r="2657" spans="35:43">
      <c r="AI2657" s="1034"/>
      <c r="AJ2657" s="1034"/>
      <c r="AK2657" s="1034"/>
      <c r="AL2657" s="1034"/>
      <c r="AM2657" s="1032"/>
      <c r="AN2657" s="1034"/>
      <c r="AO2657" s="1034"/>
      <c r="AP2657" s="1034"/>
      <c r="AQ2657" s="1034"/>
    </row>
    <row r="2658" spans="35:43">
      <c r="AI2658" s="1034"/>
      <c r="AJ2658" s="1034"/>
      <c r="AK2658" s="1034"/>
      <c r="AL2658" s="1034"/>
      <c r="AM2658" s="1032"/>
      <c r="AN2658" s="1034"/>
      <c r="AO2658" s="1034"/>
      <c r="AP2658" s="1034"/>
      <c r="AQ2658" s="1034"/>
    </row>
    <row r="2659" spans="35:43">
      <c r="AI2659" s="1034"/>
      <c r="AJ2659" s="1034"/>
      <c r="AK2659" s="1034"/>
      <c r="AL2659" s="1034"/>
      <c r="AM2659" s="1032"/>
      <c r="AN2659" s="1034"/>
      <c r="AO2659" s="1034"/>
      <c r="AP2659" s="1034"/>
      <c r="AQ2659" s="1034"/>
    </row>
    <row r="2660" spans="35:43">
      <c r="AI2660" s="1034"/>
      <c r="AJ2660" s="1034"/>
      <c r="AK2660" s="1034"/>
      <c r="AL2660" s="1034"/>
      <c r="AM2660" s="1032"/>
      <c r="AN2660" s="1034"/>
      <c r="AO2660" s="1034"/>
      <c r="AP2660" s="1034"/>
      <c r="AQ2660" s="1034"/>
    </row>
    <row r="2661" spans="35:43">
      <c r="AI2661" s="1034"/>
      <c r="AJ2661" s="1034"/>
      <c r="AK2661" s="1034"/>
      <c r="AL2661" s="1034"/>
      <c r="AM2661" s="1032"/>
      <c r="AN2661" s="1034"/>
      <c r="AO2661" s="1034"/>
      <c r="AP2661" s="1034"/>
      <c r="AQ2661" s="1034"/>
    </row>
    <row r="2662" spans="35:43">
      <c r="AI2662" s="1034"/>
      <c r="AJ2662" s="1034"/>
      <c r="AK2662" s="1034"/>
      <c r="AL2662" s="1034"/>
      <c r="AM2662" s="1032"/>
      <c r="AN2662" s="1034"/>
      <c r="AO2662" s="1034"/>
      <c r="AP2662" s="1034"/>
      <c r="AQ2662" s="1034"/>
    </row>
    <row r="2663" spans="35:43">
      <c r="AI2663" s="1034"/>
      <c r="AJ2663" s="1034"/>
      <c r="AK2663" s="1034"/>
      <c r="AL2663" s="1034"/>
      <c r="AM2663" s="1032"/>
      <c r="AN2663" s="1034"/>
      <c r="AO2663" s="1034"/>
      <c r="AP2663" s="1034"/>
      <c r="AQ2663" s="1034"/>
    </row>
    <row r="2664" spans="35:43">
      <c r="AI2664" s="1034"/>
      <c r="AJ2664" s="1034"/>
      <c r="AK2664" s="1034"/>
      <c r="AL2664" s="1034"/>
      <c r="AM2664" s="1032"/>
      <c r="AN2664" s="1034"/>
      <c r="AO2664" s="1034"/>
      <c r="AP2664" s="1034"/>
      <c r="AQ2664" s="1034"/>
    </row>
    <row r="2665" spans="35:43">
      <c r="AI2665" s="1034"/>
      <c r="AJ2665" s="1034"/>
      <c r="AK2665" s="1034"/>
      <c r="AL2665" s="1034"/>
      <c r="AM2665" s="1032"/>
      <c r="AN2665" s="1034"/>
      <c r="AO2665" s="1034"/>
      <c r="AP2665" s="1034"/>
      <c r="AQ2665" s="1034"/>
    </row>
    <row r="2666" spans="35:43">
      <c r="AI2666" s="1034"/>
      <c r="AJ2666" s="1034"/>
      <c r="AK2666" s="1034"/>
      <c r="AL2666" s="1034"/>
      <c r="AM2666" s="1032"/>
      <c r="AN2666" s="1034"/>
      <c r="AO2666" s="1034"/>
      <c r="AP2666" s="1034"/>
      <c r="AQ2666" s="1034"/>
    </row>
    <row r="2667" spans="35:43">
      <c r="AI2667" s="1034"/>
      <c r="AJ2667" s="1034"/>
      <c r="AK2667" s="1034"/>
      <c r="AL2667" s="1034"/>
      <c r="AM2667" s="1032"/>
      <c r="AN2667" s="1034"/>
      <c r="AO2667" s="1034"/>
      <c r="AP2667" s="1034"/>
      <c r="AQ2667" s="1034"/>
    </row>
    <row r="2668" spans="35:43">
      <c r="AI2668" s="1034"/>
      <c r="AJ2668" s="1034"/>
      <c r="AK2668" s="1034"/>
      <c r="AL2668" s="1034"/>
      <c r="AM2668" s="1032"/>
      <c r="AN2668" s="1034"/>
      <c r="AO2668" s="1034"/>
      <c r="AP2668" s="1034"/>
      <c r="AQ2668" s="1034"/>
    </row>
    <row r="2669" spans="35:43">
      <c r="AI2669" s="1034"/>
      <c r="AJ2669" s="1034"/>
      <c r="AK2669" s="1034"/>
      <c r="AL2669" s="1034"/>
      <c r="AM2669" s="1032"/>
      <c r="AN2669" s="1034"/>
      <c r="AO2669" s="1034"/>
      <c r="AP2669" s="1034"/>
      <c r="AQ2669" s="1034"/>
    </row>
    <row r="2670" spans="35:43">
      <c r="AI2670" s="1034"/>
      <c r="AJ2670" s="1034"/>
      <c r="AK2670" s="1034"/>
      <c r="AL2670" s="1034"/>
      <c r="AM2670" s="1032"/>
      <c r="AN2670" s="1034"/>
      <c r="AO2670" s="1034"/>
      <c r="AP2670" s="1034"/>
      <c r="AQ2670" s="1034"/>
    </row>
    <row r="2671" spans="35:43">
      <c r="AI2671" s="1034"/>
      <c r="AJ2671" s="1034"/>
      <c r="AK2671" s="1034"/>
      <c r="AL2671" s="1034"/>
      <c r="AM2671" s="1032"/>
      <c r="AN2671" s="1034"/>
      <c r="AO2671" s="1034"/>
      <c r="AP2671" s="1034"/>
      <c r="AQ2671" s="1034"/>
    </row>
    <row r="2672" spans="35:43">
      <c r="AI2672" s="1034"/>
      <c r="AJ2672" s="1034"/>
      <c r="AK2672" s="1034"/>
      <c r="AL2672" s="1034"/>
      <c r="AM2672" s="1032"/>
      <c r="AN2672" s="1034"/>
      <c r="AO2672" s="1034"/>
      <c r="AP2672" s="1034"/>
      <c r="AQ2672" s="1034"/>
    </row>
    <row r="2673" spans="35:43">
      <c r="AI2673" s="1034"/>
      <c r="AJ2673" s="1034"/>
      <c r="AK2673" s="1034"/>
      <c r="AL2673" s="1034"/>
      <c r="AM2673" s="1032"/>
      <c r="AN2673" s="1034"/>
      <c r="AO2673" s="1034"/>
      <c r="AP2673" s="1034"/>
      <c r="AQ2673" s="1034"/>
    </row>
    <row r="2674" spans="35:43">
      <c r="AI2674" s="1034"/>
      <c r="AJ2674" s="1034"/>
      <c r="AK2674" s="1034"/>
      <c r="AL2674" s="1034"/>
      <c r="AM2674" s="1032"/>
      <c r="AN2674" s="1034"/>
      <c r="AO2674" s="1034"/>
      <c r="AP2674" s="1034"/>
      <c r="AQ2674" s="1034"/>
    </row>
    <row r="2675" spans="35:43">
      <c r="AI2675" s="1034"/>
      <c r="AJ2675" s="1034"/>
      <c r="AK2675" s="1034"/>
      <c r="AL2675" s="1034"/>
      <c r="AM2675" s="1032"/>
      <c r="AN2675" s="1034"/>
      <c r="AO2675" s="1034"/>
      <c r="AP2675" s="1034"/>
      <c r="AQ2675" s="1034"/>
    </row>
    <row r="2676" spans="35:43">
      <c r="AI2676" s="1034"/>
      <c r="AJ2676" s="1034"/>
      <c r="AK2676" s="1034"/>
      <c r="AL2676" s="1034"/>
      <c r="AM2676" s="1032"/>
      <c r="AN2676" s="1034"/>
      <c r="AO2676" s="1034"/>
      <c r="AP2676" s="1034"/>
      <c r="AQ2676" s="1034"/>
    </row>
    <row r="2677" spans="35:43">
      <c r="AI2677" s="1034"/>
      <c r="AJ2677" s="1034"/>
      <c r="AK2677" s="1034"/>
      <c r="AL2677" s="1034"/>
      <c r="AM2677" s="1032"/>
      <c r="AN2677" s="1034"/>
      <c r="AO2677" s="1034"/>
      <c r="AP2677" s="1034"/>
      <c r="AQ2677" s="1034"/>
    </row>
    <row r="2678" spans="35:43">
      <c r="AI2678" s="1034"/>
      <c r="AJ2678" s="1034"/>
      <c r="AK2678" s="1034"/>
      <c r="AL2678" s="1034"/>
      <c r="AM2678" s="1032"/>
      <c r="AN2678" s="1034"/>
      <c r="AO2678" s="1034"/>
      <c r="AP2678" s="1034"/>
      <c r="AQ2678" s="1034"/>
    </row>
    <row r="2679" spans="35:43">
      <c r="AI2679" s="1034"/>
      <c r="AJ2679" s="1034"/>
      <c r="AK2679" s="1034"/>
      <c r="AL2679" s="1034"/>
      <c r="AM2679" s="1032"/>
      <c r="AN2679" s="1034"/>
      <c r="AO2679" s="1034"/>
      <c r="AP2679" s="1034"/>
      <c r="AQ2679" s="1034"/>
    </row>
    <row r="2680" spans="35:43">
      <c r="AI2680" s="1034"/>
      <c r="AJ2680" s="1034"/>
      <c r="AK2680" s="1034"/>
      <c r="AL2680" s="1034"/>
      <c r="AM2680" s="1032"/>
      <c r="AN2680" s="1034"/>
      <c r="AO2680" s="1034"/>
      <c r="AP2680" s="1034"/>
      <c r="AQ2680" s="1034"/>
    </row>
    <row r="2681" spans="35:43">
      <c r="AI2681" s="1034"/>
      <c r="AJ2681" s="1034"/>
      <c r="AK2681" s="1034"/>
      <c r="AL2681" s="1034"/>
      <c r="AM2681" s="1032"/>
      <c r="AN2681" s="1034"/>
      <c r="AO2681" s="1034"/>
      <c r="AP2681" s="1034"/>
      <c r="AQ2681" s="1034"/>
    </row>
    <row r="2682" spans="35:43">
      <c r="AI2682" s="1034"/>
      <c r="AJ2682" s="1034"/>
      <c r="AK2682" s="1034"/>
      <c r="AL2682" s="1034"/>
      <c r="AM2682" s="1032"/>
      <c r="AN2682" s="1034"/>
      <c r="AO2682" s="1034"/>
      <c r="AP2682" s="1034"/>
      <c r="AQ2682" s="1034"/>
    </row>
    <row r="2683" spans="35:43">
      <c r="AI2683" s="1034"/>
      <c r="AJ2683" s="1034"/>
      <c r="AK2683" s="1034"/>
      <c r="AL2683" s="1034"/>
      <c r="AM2683" s="1032"/>
      <c r="AN2683" s="1034"/>
      <c r="AO2683" s="1034"/>
      <c r="AP2683" s="1034"/>
      <c r="AQ2683" s="1034"/>
    </row>
    <row r="2684" spans="35:43">
      <c r="AI2684" s="1034"/>
      <c r="AJ2684" s="1034"/>
      <c r="AK2684" s="1034"/>
      <c r="AL2684" s="1034"/>
      <c r="AM2684" s="1032"/>
      <c r="AN2684" s="1034"/>
      <c r="AO2684" s="1034"/>
      <c r="AP2684" s="1034"/>
      <c r="AQ2684" s="1034"/>
    </row>
    <row r="2685" spans="35:43">
      <c r="AI2685" s="1034"/>
      <c r="AJ2685" s="1034"/>
      <c r="AK2685" s="1034"/>
      <c r="AL2685" s="1034"/>
      <c r="AM2685" s="1032"/>
      <c r="AN2685" s="1034"/>
      <c r="AO2685" s="1034"/>
      <c r="AP2685" s="1034"/>
      <c r="AQ2685" s="1034"/>
    </row>
    <row r="2686" spans="35:43">
      <c r="AI2686" s="1034"/>
      <c r="AJ2686" s="1034"/>
      <c r="AK2686" s="1034"/>
      <c r="AL2686" s="1034"/>
      <c r="AM2686" s="1032"/>
      <c r="AN2686" s="1034"/>
      <c r="AO2686" s="1034"/>
      <c r="AP2686" s="1034"/>
      <c r="AQ2686" s="1034"/>
    </row>
    <row r="2687" spans="35:43">
      <c r="AI2687" s="1034"/>
      <c r="AJ2687" s="1034"/>
      <c r="AK2687" s="1034"/>
      <c r="AL2687" s="1034"/>
      <c r="AM2687" s="1032"/>
      <c r="AN2687" s="1034"/>
      <c r="AO2687" s="1034"/>
      <c r="AP2687" s="1034"/>
      <c r="AQ2687" s="1034"/>
    </row>
    <row r="2688" spans="35:43">
      <c r="AI2688" s="1034"/>
      <c r="AJ2688" s="1034"/>
      <c r="AK2688" s="1034"/>
      <c r="AL2688" s="1034"/>
      <c r="AM2688" s="1032"/>
      <c r="AN2688" s="1034"/>
      <c r="AO2688" s="1034"/>
      <c r="AP2688" s="1034"/>
      <c r="AQ2688" s="1034"/>
    </row>
    <row r="2689" spans="35:43">
      <c r="AI2689" s="1034"/>
      <c r="AJ2689" s="1034"/>
      <c r="AK2689" s="1034"/>
      <c r="AL2689" s="1034"/>
      <c r="AM2689" s="1032"/>
      <c r="AN2689" s="1034"/>
      <c r="AO2689" s="1034"/>
      <c r="AP2689" s="1034"/>
      <c r="AQ2689" s="1034"/>
    </row>
    <row r="2690" spans="35:43">
      <c r="AI2690" s="1034"/>
      <c r="AJ2690" s="1034"/>
      <c r="AK2690" s="1034"/>
      <c r="AL2690" s="1034"/>
      <c r="AM2690" s="1032"/>
      <c r="AN2690" s="1034"/>
      <c r="AO2690" s="1034"/>
      <c r="AP2690" s="1034"/>
      <c r="AQ2690" s="1034"/>
    </row>
    <row r="2691" spans="35:43">
      <c r="AI2691" s="1034"/>
      <c r="AJ2691" s="1034"/>
      <c r="AK2691" s="1034"/>
      <c r="AL2691" s="1034"/>
      <c r="AM2691" s="1032"/>
      <c r="AN2691" s="1034"/>
      <c r="AO2691" s="1034"/>
      <c r="AP2691" s="1034"/>
      <c r="AQ2691" s="1034"/>
    </row>
    <row r="2692" spans="35:43">
      <c r="AI2692" s="1034"/>
      <c r="AJ2692" s="1034"/>
      <c r="AK2692" s="1034"/>
      <c r="AL2692" s="1034"/>
      <c r="AM2692" s="1032"/>
      <c r="AN2692" s="1034"/>
      <c r="AO2692" s="1034"/>
      <c r="AP2692" s="1034"/>
      <c r="AQ2692" s="1034"/>
    </row>
    <row r="2693" spans="35:43">
      <c r="AI2693" s="1034"/>
      <c r="AJ2693" s="1034"/>
      <c r="AK2693" s="1034"/>
      <c r="AL2693" s="1034"/>
      <c r="AM2693" s="1032"/>
      <c r="AN2693" s="1034"/>
      <c r="AO2693" s="1034"/>
      <c r="AP2693" s="1034"/>
      <c r="AQ2693" s="1034"/>
    </row>
    <row r="2694" spans="35:43">
      <c r="AI2694" s="1034"/>
      <c r="AJ2694" s="1034"/>
      <c r="AK2694" s="1034"/>
      <c r="AL2694" s="1034"/>
      <c r="AM2694" s="1032"/>
      <c r="AN2694" s="1034"/>
      <c r="AO2694" s="1034"/>
      <c r="AP2694" s="1034"/>
      <c r="AQ2694" s="1034"/>
    </row>
    <row r="2695" spans="35:43">
      <c r="AI2695" s="1034"/>
      <c r="AJ2695" s="1034"/>
      <c r="AK2695" s="1034"/>
      <c r="AL2695" s="1034"/>
      <c r="AM2695" s="1032"/>
      <c r="AN2695" s="1034"/>
      <c r="AO2695" s="1034"/>
      <c r="AP2695" s="1034"/>
      <c r="AQ2695" s="1034"/>
    </row>
    <row r="2696" spans="35:43">
      <c r="AI2696" s="1034"/>
      <c r="AJ2696" s="1034"/>
      <c r="AK2696" s="1034"/>
      <c r="AL2696" s="1034"/>
      <c r="AM2696" s="1032"/>
      <c r="AN2696" s="1034"/>
      <c r="AO2696" s="1034"/>
      <c r="AP2696" s="1034"/>
      <c r="AQ2696" s="1034"/>
    </row>
    <row r="2697" spans="35:43">
      <c r="AI2697" s="1034"/>
      <c r="AJ2697" s="1034"/>
      <c r="AK2697" s="1034"/>
      <c r="AL2697" s="1034"/>
      <c r="AM2697" s="1032"/>
      <c r="AN2697" s="1034"/>
      <c r="AO2697" s="1034"/>
      <c r="AP2697" s="1034"/>
      <c r="AQ2697" s="1034"/>
    </row>
    <row r="2698" spans="35:43">
      <c r="AI2698" s="1034"/>
      <c r="AJ2698" s="1034"/>
      <c r="AK2698" s="1034"/>
      <c r="AL2698" s="1034"/>
      <c r="AM2698" s="1032"/>
      <c r="AN2698" s="1034"/>
      <c r="AO2698" s="1034"/>
      <c r="AP2698" s="1034"/>
      <c r="AQ2698" s="1034"/>
    </row>
    <row r="2699" spans="35:43">
      <c r="AI2699" s="1034"/>
      <c r="AJ2699" s="1034"/>
      <c r="AK2699" s="1034"/>
      <c r="AL2699" s="1034"/>
      <c r="AM2699" s="1032"/>
      <c r="AN2699" s="1034"/>
      <c r="AO2699" s="1034"/>
      <c r="AP2699" s="1034"/>
      <c r="AQ2699" s="1034"/>
    </row>
    <row r="2700" spans="35:43">
      <c r="AI2700" s="1034"/>
      <c r="AJ2700" s="1034"/>
      <c r="AK2700" s="1034"/>
      <c r="AL2700" s="1034"/>
      <c r="AM2700" s="1032"/>
      <c r="AN2700" s="1034"/>
      <c r="AO2700" s="1034"/>
      <c r="AP2700" s="1034"/>
      <c r="AQ2700" s="1034"/>
    </row>
    <row r="2701" spans="35:43">
      <c r="AI2701" s="1034"/>
      <c r="AJ2701" s="1034"/>
      <c r="AK2701" s="1034"/>
      <c r="AL2701" s="1034"/>
      <c r="AM2701" s="1032"/>
      <c r="AN2701" s="1034"/>
      <c r="AO2701" s="1034"/>
      <c r="AP2701" s="1034"/>
      <c r="AQ2701" s="1034"/>
    </row>
    <row r="2702" spans="35:43">
      <c r="AI2702" s="1034"/>
      <c r="AJ2702" s="1034"/>
      <c r="AK2702" s="1034"/>
      <c r="AL2702" s="1034"/>
      <c r="AM2702" s="1032"/>
      <c r="AN2702" s="1034"/>
      <c r="AO2702" s="1034"/>
      <c r="AP2702" s="1034"/>
      <c r="AQ2702" s="1034"/>
    </row>
    <row r="2703" spans="35:43">
      <c r="AI2703" s="1034"/>
      <c r="AJ2703" s="1034"/>
      <c r="AK2703" s="1034"/>
      <c r="AL2703" s="1034"/>
      <c r="AM2703" s="1032"/>
      <c r="AN2703" s="1034"/>
      <c r="AO2703" s="1034"/>
      <c r="AP2703" s="1034"/>
      <c r="AQ2703" s="1034"/>
    </row>
    <row r="2704" spans="35:43">
      <c r="AI2704" s="1034"/>
      <c r="AJ2704" s="1034"/>
      <c r="AK2704" s="1034"/>
      <c r="AL2704" s="1034"/>
      <c r="AM2704" s="1032"/>
      <c r="AN2704" s="1034"/>
      <c r="AO2704" s="1034"/>
      <c r="AP2704" s="1034"/>
      <c r="AQ2704" s="1034"/>
    </row>
    <row r="2705" spans="35:43">
      <c r="AI2705" s="1034"/>
      <c r="AJ2705" s="1034"/>
      <c r="AK2705" s="1034"/>
      <c r="AL2705" s="1034"/>
      <c r="AM2705" s="1032"/>
      <c r="AN2705" s="1034"/>
      <c r="AO2705" s="1034"/>
      <c r="AP2705" s="1034"/>
      <c r="AQ2705" s="1034"/>
    </row>
    <row r="2706" spans="35:43">
      <c r="AI2706" s="1034"/>
      <c r="AJ2706" s="1034"/>
      <c r="AK2706" s="1034"/>
      <c r="AL2706" s="1034"/>
      <c r="AM2706" s="1032"/>
      <c r="AN2706" s="1034"/>
      <c r="AO2706" s="1034"/>
      <c r="AP2706" s="1034"/>
      <c r="AQ2706" s="1034"/>
    </row>
    <row r="2707" spans="35:43">
      <c r="AI2707" s="1034"/>
      <c r="AJ2707" s="1034"/>
      <c r="AK2707" s="1034"/>
      <c r="AL2707" s="1034"/>
      <c r="AM2707" s="1032"/>
      <c r="AN2707" s="1034"/>
      <c r="AO2707" s="1034"/>
      <c r="AP2707" s="1034"/>
      <c r="AQ2707" s="1034"/>
    </row>
    <row r="2708" spans="35:43">
      <c r="AI2708" s="1034"/>
      <c r="AJ2708" s="1034"/>
      <c r="AK2708" s="1034"/>
      <c r="AL2708" s="1034"/>
      <c r="AM2708" s="1032"/>
      <c r="AN2708" s="1034"/>
      <c r="AO2708" s="1034"/>
      <c r="AP2708" s="1034"/>
      <c r="AQ2708" s="1034"/>
    </row>
    <row r="2709" spans="35:43">
      <c r="AI2709" s="1034"/>
      <c r="AJ2709" s="1034"/>
      <c r="AK2709" s="1034"/>
      <c r="AL2709" s="1034"/>
      <c r="AM2709" s="1032"/>
      <c r="AN2709" s="1034"/>
      <c r="AO2709" s="1034"/>
      <c r="AP2709" s="1034"/>
      <c r="AQ2709" s="1034"/>
    </row>
    <row r="2710" spans="35:43">
      <c r="AI2710" s="1034"/>
      <c r="AJ2710" s="1034"/>
      <c r="AK2710" s="1034"/>
      <c r="AL2710" s="1034"/>
      <c r="AM2710" s="1032"/>
      <c r="AN2710" s="1034"/>
      <c r="AO2710" s="1034"/>
      <c r="AP2710" s="1034"/>
      <c r="AQ2710" s="1034"/>
    </row>
    <row r="2711" spans="35:43">
      <c r="AI2711" s="1034"/>
      <c r="AJ2711" s="1034"/>
      <c r="AK2711" s="1034"/>
      <c r="AL2711" s="1034"/>
      <c r="AM2711" s="1032"/>
      <c r="AN2711" s="1034"/>
      <c r="AO2711" s="1034"/>
      <c r="AP2711" s="1034"/>
      <c r="AQ2711" s="1034"/>
    </row>
    <row r="2712" spans="35:43">
      <c r="AI2712" s="1034"/>
      <c r="AJ2712" s="1034"/>
      <c r="AK2712" s="1034"/>
      <c r="AL2712" s="1034"/>
      <c r="AM2712" s="1032"/>
      <c r="AN2712" s="1034"/>
      <c r="AO2712" s="1034"/>
      <c r="AP2712" s="1034"/>
      <c r="AQ2712" s="1034"/>
    </row>
    <row r="2713" spans="35:43">
      <c r="AI2713" s="1034"/>
      <c r="AJ2713" s="1034"/>
      <c r="AK2713" s="1034"/>
      <c r="AL2713" s="1034"/>
      <c r="AM2713" s="1032"/>
      <c r="AN2713" s="1034"/>
      <c r="AO2713" s="1034"/>
      <c r="AP2713" s="1034"/>
      <c r="AQ2713" s="1034"/>
    </row>
    <row r="2714" spans="35:43">
      <c r="AI2714" s="1034"/>
      <c r="AJ2714" s="1034"/>
      <c r="AK2714" s="1034"/>
      <c r="AL2714" s="1034"/>
      <c r="AM2714" s="1032"/>
      <c r="AN2714" s="1034"/>
      <c r="AO2714" s="1034"/>
      <c r="AP2714" s="1034"/>
      <c r="AQ2714" s="1034"/>
    </row>
    <row r="2715" spans="35:43">
      <c r="AI2715" s="1034"/>
      <c r="AJ2715" s="1034"/>
      <c r="AK2715" s="1034"/>
      <c r="AL2715" s="1034"/>
      <c r="AM2715" s="1032"/>
      <c r="AN2715" s="1034"/>
      <c r="AO2715" s="1034"/>
      <c r="AP2715" s="1034"/>
      <c r="AQ2715" s="1034"/>
    </row>
    <row r="2716" spans="35:43">
      <c r="AI2716" s="1034"/>
      <c r="AJ2716" s="1034"/>
      <c r="AK2716" s="1034"/>
      <c r="AL2716" s="1034"/>
      <c r="AM2716" s="1032"/>
      <c r="AN2716" s="1034"/>
      <c r="AO2716" s="1034"/>
      <c r="AP2716" s="1034"/>
      <c r="AQ2716" s="1034"/>
    </row>
    <row r="2717" spans="35:43">
      <c r="AI2717" s="1034"/>
      <c r="AJ2717" s="1034"/>
      <c r="AK2717" s="1034"/>
      <c r="AL2717" s="1034"/>
      <c r="AM2717" s="1032"/>
      <c r="AN2717" s="1034"/>
      <c r="AO2717" s="1034"/>
      <c r="AP2717" s="1034"/>
      <c r="AQ2717" s="1034"/>
    </row>
    <row r="2718" spans="35:43">
      <c r="AI2718" s="1034"/>
      <c r="AJ2718" s="1034"/>
      <c r="AK2718" s="1034"/>
      <c r="AL2718" s="1034"/>
      <c r="AM2718" s="1032"/>
      <c r="AN2718" s="1034"/>
      <c r="AO2718" s="1034"/>
      <c r="AP2718" s="1034"/>
      <c r="AQ2718" s="1034"/>
    </row>
    <row r="2719" spans="35:43">
      <c r="AI2719" s="1034"/>
      <c r="AJ2719" s="1034"/>
      <c r="AK2719" s="1034"/>
      <c r="AL2719" s="1034"/>
      <c r="AM2719" s="1032"/>
      <c r="AN2719" s="1034"/>
      <c r="AO2719" s="1034"/>
      <c r="AP2719" s="1034"/>
      <c r="AQ2719" s="1034"/>
    </row>
    <row r="2720" spans="35:43">
      <c r="AI2720" s="1034"/>
      <c r="AJ2720" s="1034"/>
      <c r="AK2720" s="1034"/>
      <c r="AL2720" s="1034"/>
      <c r="AM2720" s="1032"/>
      <c r="AN2720" s="1034"/>
      <c r="AO2720" s="1034"/>
      <c r="AP2720" s="1034"/>
      <c r="AQ2720" s="1034"/>
    </row>
    <row r="2721" spans="35:43">
      <c r="AI2721" s="1034"/>
      <c r="AJ2721" s="1034"/>
      <c r="AK2721" s="1034"/>
      <c r="AL2721" s="1034"/>
      <c r="AM2721" s="1032"/>
      <c r="AN2721" s="1034"/>
      <c r="AO2721" s="1034"/>
      <c r="AP2721" s="1034"/>
      <c r="AQ2721" s="1034"/>
    </row>
    <row r="2722" spans="35:43">
      <c r="AI2722" s="1034"/>
      <c r="AJ2722" s="1034"/>
      <c r="AK2722" s="1034"/>
      <c r="AL2722" s="1034"/>
      <c r="AM2722" s="1032"/>
      <c r="AN2722" s="1034"/>
      <c r="AO2722" s="1034"/>
      <c r="AP2722" s="1034"/>
      <c r="AQ2722" s="1034"/>
    </row>
    <row r="2723" spans="35:43">
      <c r="AI2723" s="1034"/>
      <c r="AJ2723" s="1034"/>
      <c r="AK2723" s="1034"/>
      <c r="AL2723" s="1034"/>
      <c r="AM2723" s="1032"/>
      <c r="AN2723" s="1034"/>
      <c r="AO2723" s="1034"/>
      <c r="AP2723" s="1034"/>
      <c r="AQ2723" s="1034"/>
    </row>
    <row r="2724" spans="35:43">
      <c r="AI2724" s="1034"/>
      <c r="AJ2724" s="1034"/>
      <c r="AK2724" s="1034"/>
      <c r="AL2724" s="1034"/>
      <c r="AM2724" s="1032"/>
      <c r="AN2724" s="1034"/>
      <c r="AO2724" s="1034"/>
      <c r="AP2724" s="1034"/>
      <c r="AQ2724" s="1034"/>
    </row>
    <row r="2725" spans="35:43">
      <c r="AI2725" s="1034"/>
      <c r="AJ2725" s="1034"/>
      <c r="AK2725" s="1034"/>
      <c r="AL2725" s="1034"/>
      <c r="AM2725" s="1032"/>
      <c r="AN2725" s="1034"/>
      <c r="AO2725" s="1034"/>
      <c r="AP2725" s="1034"/>
      <c r="AQ2725" s="1034"/>
    </row>
    <row r="2726" spans="35:43">
      <c r="AI2726" s="1034"/>
      <c r="AJ2726" s="1034"/>
      <c r="AK2726" s="1034"/>
      <c r="AL2726" s="1034"/>
      <c r="AM2726" s="1032"/>
      <c r="AN2726" s="1034"/>
      <c r="AO2726" s="1034"/>
      <c r="AP2726" s="1034"/>
      <c r="AQ2726" s="1034"/>
    </row>
    <row r="2727" spans="35:43">
      <c r="AI2727" s="1034"/>
      <c r="AJ2727" s="1034"/>
      <c r="AK2727" s="1034"/>
      <c r="AL2727" s="1034"/>
      <c r="AM2727" s="1032"/>
      <c r="AN2727" s="1034"/>
      <c r="AO2727" s="1034"/>
      <c r="AP2727" s="1034"/>
      <c r="AQ2727" s="1034"/>
    </row>
    <row r="2728" spans="35:43">
      <c r="AI2728" s="1034"/>
      <c r="AJ2728" s="1034"/>
      <c r="AK2728" s="1034"/>
      <c r="AL2728" s="1034"/>
      <c r="AM2728" s="1032"/>
      <c r="AN2728" s="1034"/>
      <c r="AO2728" s="1034"/>
      <c r="AP2728" s="1034"/>
      <c r="AQ2728" s="1034"/>
    </row>
    <row r="2729" spans="35:43">
      <c r="AI2729" s="1034"/>
      <c r="AJ2729" s="1034"/>
      <c r="AK2729" s="1034"/>
      <c r="AL2729" s="1034"/>
      <c r="AM2729" s="1032"/>
      <c r="AN2729" s="1034"/>
      <c r="AO2729" s="1034"/>
      <c r="AP2729" s="1034"/>
      <c r="AQ2729" s="1034"/>
    </row>
    <row r="2730" spans="35:43">
      <c r="AI2730" s="1034"/>
      <c r="AJ2730" s="1034"/>
      <c r="AK2730" s="1034"/>
      <c r="AL2730" s="1034"/>
      <c r="AM2730" s="1032"/>
      <c r="AN2730" s="1034"/>
      <c r="AO2730" s="1034"/>
      <c r="AP2730" s="1034"/>
      <c r="AQ2730" s="1034"/>
    </row>
    <row r="2731" spans="35:43">
      <c r="AI2731" s="1034"/>
      <c r="AJ2731" s="1034"/>
      <c r="AK2731" s="1034"/>
      <c r="AL2731" s="1034"/>
      <c r="AM2731" s="1032"/>
      <c r="AN2731" s="1034"/>
      <c r="AO2731" s="1034"/>
      <c r="AP2731" s="1034"/>
      <c r="AQ2731" s="1034"/>
    </row>
    <row r="2732" spans="35:43">
      <c r="AI2732" s="1034"/>
      <c r="AJ2732" s="1034"/>
      <c r="AK2732" s="1034"/>
      <c r="AL2732" s="1034"/>
      <c r="AM2732" s="1032"/>
      <c r="AN2732" s="1034"/>
      <c r="AO2732" s="1034"/>
      <c r="AP2732" s="1034"/>
      <c r="AQ2732" s="1034"/>
    </row>
    <row r="2733" spans="35:43">
      <c r="AI2733" s="1034"/>
      <c r="AJ2733" s="1034"/>
      <c r="AK2733" s="1034"/>
      <c r="AL2733" s="1034"/>
      <c r="AM2733" s="1032"/>
      <c r="AN2733" s="1034"/>
      <c r="AO2733" s="1034"/>
      <c r="AP2733" s="1034"/>
      <c r="AQ2733" s="1034"/>
    </row>
    <row r="2734" spans="35:43">
      <c r="AI2734" s="1034"/>
      <c r="AJ2734" s="1034"/>
      <c r="AK2734" s="1034"/>
      <c r="AL2734" s="1034"/>
      <c r="AM2734" s="1032"/>
      <c r="AN2734" s="1034"/>
      <c r="AO2734" s="1034"/>
      <c r="AP2734" s="1034"/>
      <c r="AQ2734" s="1034"/>
    </row>
    <row r="2735" spans="35:43">
      <c r="AI2735" s="1034"/>
      <c r="AJ2735" s="1034"/>
      <c r="AK2735" s="1034"/>
      <c r="AL2735" s="1034"/>
      <c r="AM2735" s="1032"/>
      <c r="AN2735" s="1034"/>
      <c r="AO2735" s="1034"/>
      <c r="AP2735" s="1034"/>
      <c r="AQ2735" s="1034"/>
    </row>
    <row r="2736" spans="35:43">
      <c r="AI2736" s="1034"/>
      <c r="AJ2736" s="1034"/>
      <c r="AK2736" s="1034"/>
      <c r="AL2736" s="1034"/>
      <c r="AM2736" s="1032"/>
      <c r="AN2736" s="1034"/>
      <c r="AO2736" s="1034"/>
      <c r="AP2736" s="1034"/>
      <c r="AQ2736" s="1034"/>
    </row>
    <row r="2737" spans="35:43">
      <c r="AI2737" s="1034"/>
      <c r="AJ2737" s="1034"/>
      <c r="AK2737" s="1034"/>
      <c r="AL2737" s="1034"/>
      <c r="AM2737" s="1032"/>
      <c r="AN2737" s="1034"/>
      <c r="AO2737" s="1034"/>
      <c r="AP2737" s="1034"/>
      <c r="AQ2737" s="1034"/>
    </row>
    <row r="2738" spans="35:43">
      <c r="AI2738" s="1034"/>
      <c r="AJ2738" s="1034"/>
      <c r="AK2738" s="1034"/>
      <c r="AL2738" s="1034"/>
      <c r="AM2738" s="1032"/>
      <c r="AN2738" s="1034"/>
      <c r="AO2738" s="1034"/>
      <c r="AP2738" s="1034"/>
      <c r="AQ2738" s="1034"/>
    </row>
    <row r="2739" spans="35:43">
      <c r="AI2739" s="1034"/>
      <c r="AJ2739" s="1034"/>
      <c r="AK2739" s="1034"/>
      <c r="AL2739" s="1034"/>
      <c r="AM2739" s="1032"/>
      <c r="AN2739" s="1034"/>
      <c r="AO2739" s="1034"/>
      <c r="AP2739" s="1034"/>
      <c r="AQ2739" s="1034"/>
    </row>
    <row r="2740" spans="35:43">
      <c r="AI2740" s="1034"/>
      <c r="AJ2740" s="1034"/>
      <c r="AK2740" s="1034"/>
      <c r="AL2740" s="1034"/>
      <c r="AM2740" s="1032"/>
      <c r="AN2740" s="1034"/>
      <c r="AO2740" s="1034"/>
      <c r="AP2740" s="1034"/>
      <c r="AQ2740" s="1034"/>
    </row>
    <row r="2741" spans="35:43">
      <c r="AI2741" s="1034"/>
      <c r="AJ2741" s="1034"/>
      <c r="AK2741" s="1034"/>
      <c r="AL2741" s="1034"/>
      <c r="AM2741" s="1032"/>
      <c r="AN2741" s="1034"/>
      <c r="AO2741" s="1034"/>
      <c r="AP2741" s="1034"/>
      <c r="AQ2741" s="1034"/>
    </row>
    <row r="2742" spans="35:43">
      <c r="AI2742" s="1034"/>
      <c r="AJ2742" s="1034"/>
      <c r="AK2742" s="1034"/>
      <c r="AL2742" s="1034"/>
      <c r="AM2742" s="1032"/>
      <c r="AN2742" s="1034"/>
      <c r="AO2742" s="1034"/>
      <c r="AP2742" s="1034"/>
      <c r="AQ2742" s="1034"/>
    </row>
    <row r="2743" spans="35:43">
      <c r="AI2743" s="1034"/>
      <c r="AJ2743" s="1034"/>
      <c r="AK2743" s="1034"/>
      <c r="AL2743" s="1034"/>
      <c r="AM2743" s="1032"/>
      <c r="AN2743" s="1034"/>
      <c r="AO2743" s="1034"/>
      <c r="AP2743" s="1034"/>
      <c r="AQ2743" s="1034"/>
    </row>
    <row r="2744" spans="35:43">
      <c r="AI2744" s="1034"/>
      <c r="AJ2744" s="1034"/>
      <c r="AK2744" s="1034"/>
      <c r="AL2744" s="1034"/>
      <c r="AM2744" s="1032"/>
      <c r="AN2744" s="1034"/>
      <c r="AO2744" s="1034"/>
      <c r="AP2744" s="1034"/>
      <c r="AQ2744" s="1034"/>
    </row>
    <row r="2745" spans="35:43">
      <c r="AI2745" s="1034"/>
      <c r="AJ2745" s="1034"/>
      <c r="AK2745" s="1034"/>
      <c r="AL2745" s="1034"/>
      <c r="AM2745" s="1032"/>
      <c r="AN2745" s="1034"/>
      <c r="AO2745" s="1034"/>
      <c r="AP2745" s="1034"/>
      <c r="AQ2745" s="1034"/>
    </row>
    <row r="2746" spans="35:43">
      <c r="AI2746" s="1034"/>
      <c r="AJ2746" s="1034"/>
      <c r="AK2746" s="1034"/>
      <c r="AL2746" s="1034"/>
      <c r="AM2746" s="1032"/>
      <c r="AN2746" s="1034"/>
      <c r="AO2746" s="1034"/>
      <c r="AP2746" s="1034"/>
      <c r="AQ2746" s="1034"/>
    </row>
    <row r="2747" spans="35:43">
      <c r="AI2747" s="1034"/>
      <c r="AJ2747" s="1034"/>
      <c r="AK2747" s="1034"/>
      <c r="AL2747" s="1034"/>
      <c r="AM2747" s="1032"/>
      <c r="AN2747" s="1034"/>
      <c r="AO2747" s="1034"/>
      <c r="AP2747" s="1034"/>
      <c r="AQ2747" s="1034"/>
    </row>
    <row r="2748" spans="35:43">
      <c r="AI2748" s="1034"/>
      <c r="AJ2748" s="1034"/>
      <c r="AK2748" s="1034"/>
      <c r="AL2748" s="1034"/>
      <c r="AM2748" s="1032"/>
      <c r="AN2748" s="1034"/>
      <c r="AO2748" s="1034"/>
      <c r="AP2748" s="1034"/>
      <c r="AQ2748" s="1034"/>
    </row>
    <row r="2749" spans="35:43">
      <c r="AI2749" s="1034"/>
      <c r="AJ2749" s="1034"/>
      <c r="AK2749" s="1034"/>
      <c r="AL2749" s="1034"/>
      <c r="AM2749" s="1032"/>
      <c r="AN2749" s="1034"/>
      <c r="AO2749" s="1034"/>
      <c r="AP2749" s="1034"/>
      <c r="AQ2749" s="1034"/>
    </row>
    <row r="2750" spans="35:43">
      <c r="AI2750" s="1034"/>
      <c r="AJ2750" s="1034"/>
      <c r="AK2750" s="1034"/>
      <c r="AL2750" s="1034"/>
      <c r="AM2750" s="1032"/>
      <c r="AN2750" s="1034"/>
      <c r="AO2750" s="1034"/>
      <c r="AP2750" s="1034"/>
      <c r="AQ2750" s="1034"/>
    </row>
    <row r="2751" spans="35:43">
      <c r="AI2751" s="1034"/>
      <c r="AJ2751" s="1034"/>
      <c r="AK2751" s="1034"/>
      <c r="AL2751" s="1034"/>
      <c r="AM2751" s="1032"/>
      <c r="AN2751" s="1034"/>
      <c r="AO2751" s="1034"/>
      <c r="AP2751" s="1034"/>
      <c r="AQ2751" s="1034"/>
    </row>
    <row r="2752" spans="35:43">
      <c r="AI2752" s="1034"/>
      <c r="AJ2752" s="1034"/>
      <c r="AK2752" s="1034"/>
      <c r="AL2752" s="1034"/>
      <c r="AM2752" s="1032"/>
      <c r="AN2752" s="1034"/>
      <c r="AO2752" s="1034"/>
      <c r="AP2752" s="1034"/>
      <c r="AQ2752" s="1034"/>
    </row>
    <row r="2753" spans="35:43">
      <c r="AI2753" s="1034"/>
      <c r="AJ2753" s="1034"/>
      <c r="AK2753" s="1034"/>
      <c r="AL2753" s="1034"/>
      <c r="AM2753" s="1032"/>
      <c r="AN2753" s="1034"/>
      <c r="AO2753" s="1034"/>
      <c r="AP2753" s="1034"/>
      <c r="AQ2753" s="1034"/>
    </row>
    <row r="2754" spans="35:43">
      <c r="AI2754" s="1034"/>
      <c r="AJ2754" s="1034"/>
      <c r="AK2754" s="1034"/>
      <c r="AL2754" s="1034"/>
      <c r="AM2754" s="1032"/>
      <c r="AN2754" s="1034"/>
      <c r="AO2754" s="1034"/>
      <c r="AP2754" s="1034"/>
      <c r="AQ2754" s="1034"/>
    </row>
    <row r="2755" spans="35:43">
      <c r="AI2755" s="1034"/>
      <c r="AJ2755" s="1034"/>
      <c r="AK2755" s="1034"/>
      <c r="AL2755" s="1034"/>
      <c r="AM2755" s="1032"/>
      <c r="AN2755" s="1034"/>
      <c r="AO2755" s="1034"/>
      <c r="AP2755" s="1034"/>
      <c r="AQ2755" s="1034"/>
    </row>
    <row r="2756" spans="35:43">
      <c r="AI2756" s="1034"/>
      <c r="AJ2756" s="1034"/>
      <c r="AK2756" s="1034"/>
      <c r="AL2756" s="1034"/>
      <c r="AM2756" s="1032"/>
      <c r="AN2756" s="1034"/>
      <c r="AO2756" s="1034"/>
      <c r="AP2756" s="1034"/>
      <c r="AQ2756" s="1034"/>
    </row>
    <row r="2757" spans="35:43">
      <c r="AI2757" s="1034"/>
      <c r="AJ2757" s="1034"/>
      <c r="AK2757" s="1034"/>
      <c r="AL2757" s="1034"/>
      <c r="AM2757" s="1032"/>
      <c r="AN2757" s="1034"/>
      <c r="AO2757" s="1034"/>
      <c r="AP2757" s="1034"/>
      <c r="AQ2757" s="1034"/>
    </row>
    <row r="2758" spans="35:43">
      <c r="AI2758" s="1034"/>
      <c r="AJ2758" s="1034"/>
      <c r="AK2758" s="1034"/>
      <c r="AL2758" s="1034"/>
      <c r="AM2758" s="1032"/>
      <c r="AN2758" s="1034"/>
      <c r="AO2758" s="1034"/>
      <c r="AP2758" s="1034"/>
      <c r="AQ2758" s="1034"/>
    </row>
    <row r="2759" spans="35:43">
      <c r="AI2759" s="1034"/>
      <c r="AJ2759" s="1034"/>
      <c r="AK2759" s="1034"/>
      <c r="AL2759" s="1034"/>
      <c r="AM2759" s="1032"/>
      <c r="AN2759" s="1034"/>
      <c r="AO2759" s="1034"/>
      <c r="AP2759" s="1034"/>
      <c r="AQ2759" s="1034"/>
    </row>
    <row r="2760" spans="35:43">
      <c r="AI2760" s="1034"/>
      <c r="AJ2760" s="1034"/>
      <c r="AK2760" s="1034"/>
      <c r="AL2760" s="1034"/>
      <c r="AM2760" s="1032"/>
      <c r="AN2760" s="1034"/>
      <c r="AO2760" s="1034"/>
      <c r="AP2760" s="1034"/>
      <c r="AQ2760" s="1034"/>
    </row>
    <row r="2761" spans="35:43">
      <c r="AI2761" s="1034"/>
      <c r="AJ2761" s="1034"/>
      <c r="AK2761" s="1034"/>
      <c r="AL2761" s="1034"/>
      <c r="AM2761" s="1032"/>
      <c r="AN2761" s="1034"/>
      <c r="AO2761" s="1034"/>
      <c r="AP2761" s="1034"/>
      <c r="AQ2761" s="1034"/>
    </row>
    <row r="2762" spans="35:43">
      <c r="AI2762" s="1034"/>
      <c r="AJ2762" s="1034"/>
      <c r="AK2762" s="1034"/>
      <c r="AL2762" s="1034"/>
      <c r="AM2762" s="1032"/>
      <c r="AN2762" s="1034"/>
      <c r="AO2762" s="1034"/>
      <c r="AP2762" s="1034"/>
      <c r="AQ2762" s="1034"/>
    </row>
    <row r="2763" spans="35:43">
      <c r="AI2763" s="1034"/>
      <c r="AJ2763" s="1034"/>
      <c r="AK2763" s="1034"/>
      <c r="AL2763" s="1034"/>
      <c r="AM2763" s="1032"/>
      <c r="AN2763" s="1034"/>
      <c r="AO2763" s="1034"/>
      <c r="AP2763" s="1034"/>
      <c r="AQ2763" s="1034"/>
    </row>
    <row r="2764" spans="35:43">
      <c r="AI2764" s="1034"/>
      <c r="AJ2764" s="1034"/>
      <c r="AK2764" s="1034"/>
      <c r="AL2764" s="1034"/>
      <c r="AM2764" s="1032"/>
      <c r="AN2764" s="1034"/>
      <c r="AO2764" s="1034"/>
      <c r="AP2764" s="1034"/>
      <c r="AQ2764" s="1034"/>
    </row>
    <row r="2765" spans="35:43">
      <c r="AI2765" s="1034"/>
      <c r="AJ2765" s="1034"/>
      <c r="AK2765" s="1034"/>
      <c r="AL2765" s="1034"/>
      <c r="AM2765" s="1032"/>
      <c r="AN2765" s="1034"/>
      <c r="AO2765" s="1034"/>
      <c r="AP2765" s="1034"/>
      <c r="AQ2765" s="1034"/>
    </row>
    <row r="2766" spans="35:43">
      <c r="AI2766" s="1034"/>
      <c r="AJ2766" s="1034"/>
      <c r="AK2766" s="1034"/>
      <c r="AL2766" s="1034"/>
      <c r="AM2766" s="1032"/>
      <c r="AN2766" s="1034"/>
      <c r="AO2766" s="1034"/>
      <c r="AP2766" s="1034"/>
      <c r="AQ2766" s="1034"/>
    </row>
    <row r="2767" spans="35:43">
      <c r="AI2767" s="1034"/>
      <c r="AJ2767" s="1034"/>
      <c r="AK2767" s="1034"/>
      <c r="AL2767" s="1034"/>
      <c r="AM2767" s="1032"/>
      <c r="AN2767" s="1034"/>
      <c r="AO2767" s="1034"/>
      <c r="AP2767" s="1034"/>
      <c r="AQ2767" s="1034"/>
    </row>
    <row r="2768" spans="35:43">
      <c r="AI2768" s="1034"/>
      <c r="AJ2768" s="1034"/>
      <c r="AK2768" s="1034"/>
      <c r="AL2768" s="1034"/>
      <c r="AM2768" s="1032"/>
      <c r="AN2768" s="1034"/>
      <c r="AO2768" s="1034"/>
      <c r="AP2768" s="1034"/>
      <c r="AQ2768" s="1034"/>
    </row>
    <row r="2769" spans="35:43">
      <c r="AI2769" s="1034"/>
      <c r="AJ2769" s="1034"/>
      <c r="AK2769" s="1034"/>
      <c r="AL2769" s="1034"/>
      <c r="AM2769" s="1032"/>
      <c r="AN2769" s="1034"/>
      <c r="AO2769" s="1034"/>
      <c r="AP2769" s="1034"/>
      <c r="AQ2769" s="1034"/>
    </row>
    <row r="2770" spans="35:43">
      <c r="AI2770" s="1034"/>
      <c r="AJ2770" s="1034"/>
      <c r="AK2770" s="1034"/>
      <c r="AL2770" s="1034"/>
      <c r="AM2770" s="1032"/>
      <c r="AN2770" s="1034"/>
      <c r="AO2770" s="1034"/>
      <c r="AP2770" s="1034"/>
      <c r="AQ2770" s="1034"/>
    </row>
    <row r="2771" spans="35:43">
      <c r="AI2771" s="1034"/>
      <c r="AJ2771" s="1034"/>
      <c r="AK2771" s="1034"/>
      <c r="AL2771" s="1034"/>
      <c r="AM2771" s="1032"/>
      <c r="AN2771" s="1034"/>
      <c r="AO2771" s="1034"/>
      <c r="AP2771" s="1034"/>
      <c r="AQ2771" s="1034"/>
    </row>
    <row r="2772" spans="35:43">
      <c r="AI2772" s="1034"/>
      <c r="AJ2772" s="1034"/>
      <c r="AK2772" s="1034"/>
      <c r="AL2772" s="1034"/>
      <c r="AM2772" s="1032"/>
      <c r="AN2772" s="1034"/>
      <c r="AO2772" s="1034"/>
      <c r="AP2772" s="1034"/>
      <c r="AQ2772" s="1034"/>
    </row>
    <row r="2773" spans="35:43">
      <c r="AI2773" s="1034"/>
      <c r="AJ2773" s="1034"/>
      <c r="AK2773" s="1034"/>
      <c r="AL2773" s="1034"/>
      <c r="AM2773" s="1032"/>
      <c r="AN2773" s="1034"/>
      <c r="AO2773" s="1034"/>
      <c r="AP2773" s="1034"/>
      <c r="AQ2773" s="1034"/>
    </row>
    <row r="2774" spans="35:43">
      <c r="AI2774" s="1034"/>
      <c r="AJ2774" s="1034"/>
      <c r="AK2774" s="1034"/>
      <c r="AL2774" s="1034"/>
      <c r="AM2774" s="1032"/>
      <c r="AN2774" s="1034"/>
      <c r="AO2774" s="1034"/>
      <c r="AP2774" s="1034"/>
      <c r="AQ2774" s="1034"/>
    </row>
    <row r="2775" spans="35:43">
      <c r="AI2775" s="1034"/>
      <c r="AJ2775" s="1034"/>
      <c r="AK2775" s="1034"/>
      <c r="AL2775" s="1034"/>
      <c r="AM2775" s="1032"/>
      <c r="AN2775" s="1034"/>
      <c r="AO2775" s="1034"/>
      <c r="AP2775" s="1034"/>
      <c r="AQ2775" s="1034"/>
    </row>
    <row r="2776" spans="35:43">
      <c r="AI2776" s="1034"/>
      <c r="AJ2776" s="1034"/>
      <c r="AK2776" s="1034"/>
      <c r="AL2776" s="1034"/>
      <c r="AM2776" s="1032"/>
      <c r="AN2776" s="1034"/>
      <c r="AO2776" s="1034"/>
      <c r="AP2776" s="1034"/>
      <c r="AQ2776" s="1034"/>
    </row>
    <row r="2777" spans="35:43">
      <c r="AI2777" s="1034"/>
      <c r="AJ2777" s="1034"/>
      <c r="AK2777" s="1034"/>
      <c r="AL2777" s="1034"/>
      <c r="AM2777" s="1032"/>
      <c r="AN2777" s="1034"/>
      <c r="AO2777" s="1034"/>
      <c r="AP2777" s="1034"/>
      <c r="AQ2777" s="1034"/>
    </row>
    <row r="2778" spans="35:43">
      <c r="AI2778" s="1034"/>
      <c r="AJ2778" s="1034"/>
      <c r="AK2778" s="1034"/>
      <c r="AL2778" s="1034"/>
      <c r="AM2778" s="1032"/>
      <c r="AN2778" s="1034"/>
      <c r="AO2778" s="1034"/>
      <c r="AP2778" s="1034"/>
      <c r="AQ2778" s="1034"/>
    </row>
    <row r="2779" spans="35:43">
      <c r="AI2779" s="1034"/>
      <c r="AJ2779" s="1034"/>
      <c r="AK2779" s="1034"/>
      <c r="AL2779" s="1034"/>
      <c r="AM2779" s="1032"/>
      <c r="AN2779" s="1034"/>
      <c r="AO2779" s="1034"/>
      <c r="AP2779" s="1034"/>
      <c r="AQ2779" s="1034"/>
    </row>
    <row r="2780" spans="35:43">
      <c r="AI2780" s="1034"/>
      <c r="AJ2780" s="1034"/>
      <c r="AK2780" s="1034"/>
      <c r="AL2780" s="1034"/>
      <c r="AM2780" s="1032"/>
      <c r="AN2780" s="1034"/>
      <c r="AO2780" s="1034"/>
      <c r="AP2780" s="1034"/>
      <c r="AQ2780" s="1034"/>
    </row>
    <row r="2781" spans="35:43">
      <c r="AI2781" s="1034"/>
      <c r="AJ2781" s="1034"/>
      <c r="AK2781" s="1034"/>
      <c r="AL2781" s="1034"/>
      <c r="AM2781" s="1032"/>
      <c r="AN2781" s="1034"/>
      <c r="AO2781" s="1034"/>
      <c r="AP2781" s="1034"/>
      <c r="AQ2781" s="1034"/>
    </row>
    <row r="2782" spans="35:43">
      <c r="AI2782" s="1034"/>
      <c r="AJ2782" s="1034"/>
      <c r="AK2782" s="1034"/>
      <c r="AL2782" s="1034"/>
      <c r="AM2782" s="1032"/>
      <c r="AN2782" s="1034"/>
      <c r="AO2782" s="1034"/>
      <c r="AP2782" s="1034"/>
      <c r="AQ2782" s="1034"/>
    </row>
    <row r="2783" spans="35:43">
      <c r="AI2783" s="1034"/>
      <c r="AJ2783" s="1034"/>
      <c r="AK2783" s="1034"/>
      <c r="AL2783" s="1034"/>
      <c r="AM2783" s="1032"/>
      <c r="AN2783" s="1034"/>
      <c r="AO2783" s="1034"/>
      <c r="AP2783" s="1034"/>
      <c r="AQ2783" s="1034"/>
    </row>
    <row r="2784" spans="35:43">
      <c r="AI2784" s="1034"/>
      <c r="AJ2784" s="1034"/>
      <c r="AK2784" s="1034"/>
      <c r="AL2784" s="1034"/>
      <c r="AM2784" s="1032"/>
      <c r="AN2784" s="1034"/>
      <c r="AO2784" s="1034"/>
      <c r="AP2784" s="1034"/>
      <c r="AQ2784" s="1034"/>
    </row>
    <row r="2785" spans="35:43">
      <c r="AI2785" s="1034"/>
      <c r="AJ2785" s="1034"/>
      <c r="AK2785" s="1034"/>
      <c r="AL2785" s="1034"/>
      <c r="AM2785" s="1032"/>
      <c r="AN2785" s="1034"/>
      <c r="AO2785" s="1034"/>
      <c r="AP2785" s="1034"/>
      <c r="AQ2785" s="1034"/>
    </row>
    <row r="2786" spans="35:43">
      <c r="AI2786" s="1034"/>
      <c r="AJ2786" s="1034"/>
      <c r="AK2786" s="1034"/>
      <c r="AL2786" s="1034"/>
      <c r="AM2786" s="1032"/>
      <c r="AN2786" s="1034"/>
      <c r="AO2786" s="1034"/>
      <c r="AP2786" s="1034"/>
      <c r="AQ2786" s="1034"/>
    </row>
    <row r="2787" spans="35:43">
      <c r="AI2787" s="1034"/>
      <c r="AJ2787" s="1034"/>
      <c r="AK2787" s="1034"/>
      <c r="AL2787" s="1034"/>
      <c r="AM2787" s="1032"/>
      <c r="AN2787" s="1034"/>
      <c r="AO2787" s="1034"/>
      <c r="AP2787" s="1034"/>
      <c r="AQ2787" s="1034"/>
    </row>
    <row r="2788" spans="35:43">
      <c r="AI2788" s="1034"/>
      <c r="AJ2788" s="1034"/>
      <c r="AK2788" s="1034"/>
      <c r="AL2788" s="1034"/>
      <c r="AM2788" s="1032"/>
      <c r="AN2788" s="1034"/>
      <c r="AO2788" s="1034"/>
      <c r="AP2788" s="1034"/>
      <c r="AQ2788" s="1034"/>
    </row>
    <row r="2789" spans="35:43">
      <c r="AI2789" s="1034"/>
      <c r="AJ2789" s="1034"/>
      <c r="AK2789" s="1034"/>
      <c r="AL2789" s="1034"/>
      <c r="AM2789" s="1032"/>
      <c r="AN2789" s="1034"/>
      <c r="AO2789" s="1034"/>
      <c r="AP2789" s="1034"/>
      <c r="AQ2789" s="1034"/>
    </row>
    <row r="2790" spans="35:43">
      <c r="AI2790" s="1034"/>
      <c r="AJ2790" s="1034"/>
      <c r="AK2790" s="1034"/>
      <c r="AL2790" s="1034"/>
      <c r="AM2790" s="1032"/>
      <c r="AN2790" s="1034"/>
      <c r="AO2790" s="1034"/>
      <c r="AP2790" s="1034"/>
      <c r="AQ2790" s="1034"/>
    </row>
    <row r="2791" spans="35:43">
      <c r="AI2791" s="1034"/>
      <c r="AJ2791" s="1034"/>
      <c r="AK2791" s="1034"/>
      <c r="AL2791" s="1034"/>
      <c r="AM2791" s="1032"/>
      <c r="AN2791" s="1034"/>
      <c r="AO2791" s="1034"/>
      <c r="AP2791" s="1034"/>
      <c r="AQ2791" s="1034"/>
    </row>
    <row r="2792" spans="35:43">
      <c r="AI2792" s="1034"/>
      <c r="AJ2792" s="1034"/>
      <c r="AK2792" s="1034"/>
      <c r="AL2792" s="1034"/>
      <c r="AM2792" s="1032"/>
      <c r="AN2792" s="1034"/>
      <c r="AO2792" s="1034"/>
      <c r="AP2792" s="1034"/>
      <c r="AQ2792" s="1034"/>
    </row>
    <row r="2793" spans="35:43">
      <c r="AI2793" s="1034"/>
      <c r="AJ2793" s="1034"/>
      <c r="AK2793" s="1034"/>
      <c r="AL2793" s="1034"/>
      <c r="AM2793" s="1032"/>
      <c r="AN2793" s="1034"/>
      <c r="AO2793" s="1034"/>
      <c r="AP2793" s="1034"/>
      <c r="AQ2793" s="1034"/>
    </row>
    <row r="2794" spans="35:43">
      <c r="AI2794" s="1034"/>
      <c r="AJ2794" s="1034"/>
      <c r="AK2794" s="1034"/>
      <c r="AL2794" s="1034"/>
      <c r="AM2794" s="1032"/>
      <c r="AN2794" s="1034"/>
      <c r="AO2794" s="1034"/>
      <c r="AP2794" s="1034"/>
      <c r="AQ2794" s="1034"/>
    </row>
    <row r="2795" spans="35:43">
      <c r="AI2795" s="1034"/>
      <c r="AJ2795" s="1034"/>
      <c r="AK2795" s="1034"/>
      <c r="AL2795" s="1034"/>
      <c r="AM2795" s="1032"/>
      <c r="AN2795" s="1034"/>
      <c r="AO2795" s="1034"/>
      <c r="AP2795" s="1034"/>
      <c r="AQ2795" s="1034"/>
    </row>
    <row r="2796" spans="35:43">
      <c r="AI2796" s="1034"/>
      <c r="AJ2796" s="1034"/>
      <c r="AK2796" s="1034"/>
      <c r="AL2796" s="1034"/>
      <c r="AM2796" s="1032"/>
      <c r="AN2796" s="1034"/>
      <c r="AO2796" s="1034"/>
      <c r="AP2796" s="1034"/>
      <c r="AQ2796" s="1034"/>
    </row>
    <row r="2797" spans="35:43">
      <c r="AI2797" s="1034"/>
      <c r="AJ2797" s="1034"/>
      <c r="AK2797" s="1034"/>
      <c r="AL2797" s="1034"/>
      <c r="AM2797" s="1032"/>
      <c r="AN2797" s="1034"/>
      <c r="AO2797" s="1034"/>
      <c r="AP2797" s="1034"/>
      <c r="AQ2797" s="1034"/>
    </row>
    <row r="2798" spans="35:43">
      <c r="AI2798" s="1034"/>
      <c r="AJ2798" s="1034"/>
      <c r="AK2798" s="1034"/>
      <c r="AL2798" s="1034"/>
      <c r="AM2798" s="1032"/>
      <c r="AN2798" s="1034"/>
      <c r="AO2798" s="1034"/>
      <c r="AP2798" s="1034"/>
      <c r="AQ2798" s="1034"/>
    </row>
    <row r="2799" spans="35:43">
      <c r="AI2799" s="1034"/>
      <c r="AJ2799" s="1034"/>
      <c r="AK2799" s="1034"/>
      <c r="AL2799" s="1034"/>
      <c r="AM2799" s="1032"/>
      <c r="AN2799" s="1034"/>
      <c r="AO2799" s="1034"/>
      <c r="AP2799" s="1034"/>
      <c r="AQ2799" s="1034"/>
    </row>
    <row r="2800" spans="35:43">
      <c r="AI2800" s="1034"/>
      <c r="AJ2800" s="1034"/>
      <c r="AK2800" s="1034"/>
      <c r="AL2800" s="1034"/>
      <c r="AM2800" s="1032"/>
      <c r="AN2800" s="1034"/>
      <c r="AO2800" s="1034"/>
      <c r="AP2800" s="1034"/>
      <c r="AQ2800" s="1034"/>
    </row>
    <row r="2801" spans="35:43">
      <c r="AI2801" s="1034"/>
      <c r="AJ2801" s="1034"/>
      <c r="AK2801" s="1034"/>
      <c r="AL2801" s="1034"/>
      <c r="AM2801" s="1032"/>
      <c r="AN2801" s="1034"/>
      <c r="AO2801" s="1034"/>
      <c r="AP2801" s="1034"/>
      <c r="AQ2801" s="1034"/>
    </row>
    <row r="2802" spans="35:43">
      <c r="AI2802" s="1034"/>
      <c r="AJ2802" s="1034"/>
      <c r="AK2802" s="1034"/>
      <c r="AL2802" s="1034"/>
      <c r="AM2802" s="1032"/>
      <c r="AN2802" s="1034"/>
      <c r="AO2802" s="1034"/>
      <c r="AP2802" s="1034"/>
      <c r="AQ2802" s="1034"/>
    </row>
    <row r="2803" spans="35:43">
      <c r="AI2803" s="1034"/>
      <c r="AJ2803" s="1034"/>
      <c r="AK2803" s="1034"/>
      <c r="AL2803" s="1034"/>
      <c r="AM2803" s="1032"/>
      <c r="AN2803" s="1034"/>
      <c r="AO2803" s="1034"/>
      <c r="AP2803" s="1034"/>
      <c r="AQ2803" s="1034"/>
    </row>
    <row r="2804" spans="35:43">
      <c r="AI2804" s="1034"/>
      <c r="AJ2804" s="1034"/>
      <c r="AK2804" s="1034"/>
      <c r="AL2804" s="1034"/>
      <c r="AM2804" s="1032"/>
      <c r="AN2804" s="1034"/>
      <c r="AO2804" s="1034"/>
      <c r="AP2804" s="1034"/>
      <c r="AQ2804" s="1034"/>
    </row>
    <row r="2805" spans="35:43">
      <c r="AI2805" s="1034"/>
      <c r="AJ2805" s="1034"/>
      <c r="AK2805" s="1034"/>
      <c r="AL2805" s="1034"/>
      <c r="AM2805" s="1032"/>
      <c r="AN2805" s="1034"/>
      <c r="AO2805" s="1034"/>
      <c r="AP2805" s="1034"/>
      <c r="AQ2805" s="1034"/>
    </row>
    <row r="2806" spans="35:43">
      <c r="AI2806" s="1034"/>
      <c r="AJ2806" s="1034"/>
      <c r="AK2806" s="1034"/>
      <c r="AL2806" s="1034"/>
      <c r="AM2806" s="1032"/>
      <c r="AN2806" s="1034"/>
      <c r="AO2806" s="1034"/>
      <c r="AP2806" s="1034"/>
      <c r="AQ2806" s="1034"/>
    </row>
    <row r="2807" spans="35:43">
      <c r="AI2807" s="1034"/>
      <c r="AJ2807" s="1034"/>
      <c r="AK2807" s="1034"/>
      <c r="AL2807" s="1034"/>
      <c r="AM2807" s="1032"/>
      <c r="AN2807" s="1034"/>
      <c r="AO2807" s="1034"/>
      <c r="AP2807" s="1034"/>
      <c r="AQ2807" s="1034"/>
    </row>
    <row r="2808" spans="35:43">
      <c r="AI2808" s="1034"/>
      <c r="AJ2808" s="1034"/>
      <c r="AK2808" s="1034"/>
      <c r="AL2808" s="1034"/>
      <c r="AM2808" s="1032"/>
      <c r="AN2808" s="1034"/>
      <c r="AO2808" s="1034"/>
      <c r="AP2808" s="1034"/>
      <c r="AQ2808" s="1034"/>
    </row>
    <row r="2809" spans="35:43">
      <c r="AI2809" s="1034"/>
      <c r="AJ2809" s="1034"/>
      <c r="AK2809" s="1034"/>
      <c r="AL2809" s="1034"/>
      <c r="AM2809" s="1032"/>
      <c r="AN2809" s="1034"/>
      <c r="AO2809" s="1034"/>
      <c r="AP2809" s="1034"/>
      <c r="AQ2809" s="1034"/>
    </row>
    <row r="2810" spans="35:43">
      <c r="AI2810" s="1034"/>
      <c r="AJ2810" s="1034"/>
      <c r="AK2810" s="1034"/>
      <c r="AL2810" s="1034"/>
      <c r="AM2810" s="1032"/>
      <c r="AN2810" s="1034"/>
      <c r="AO2810" s="1034"/>
      <c r="AP2810" s="1034"/>
      <c r="AQ2810" s="1034"/>
    </row>
    <row r="2811" spans="35:43">
      <c r="AI2811" s="1034"/>
      <c r="AJ2811" s="1034"/>
      <c r="AK2811" s="1034"/>
      <c r="AL2811" s="1034"/>
      <c r="AM2811" s="1032"/>
      <c r="AN2811" s="1034"/>
      <c r="AO2811" s="1034"/>
      <c r="AP2811" s="1034"/>
      <c r="AQ2811" s="1034"/>
    </row>
    <row r="2812" spans="35:43">
      <c r="AI2812" s="1034"/>
      <c r="AJ2812" s="1034"/>
      <c r="AK2812" s="1034"/>
      <c r="AL2812" s="1034"/>
      <c r="AM2812" s="1032"/>
      <c r="AN2812" s="1034"/>
      <c r="AO2812" s="1034"/>
      <c r="AP2812" s="1034"/>
      <c r="AQ2812" s="1034"/>
    </row>
    <row r="2813" spans="35:43">
      <c r="AI2813" s="1034"/>
      <c r="AJ2813" s="1034"/>
      <c r="AK2813" s="1034"/>
      <c r="AL2813" s="1034"/>
      <c r="AM2813" s="1032"/>
      <c r="AN2813" s="1034"/>
      <c r="AO2813" s="1034"/>
      <c r="AP2813" s="1034"/>
      <c r="AQ2813" s="1034"/>
    </row>
    <row r="2814" spans="35:43">
      <c r="AI2814" s="1034"/>
      <c r="AJ2814" s="1034"/>
      <c r="AK2814" s="1034"/>
      <c r="AL2814" s="1034"/>
      <c r="AM2814" s="1032"/>
      <c r="AN2814" s="1034"/>
      <c r="AO2814" s="1034"/>
      <c r="AP2814" s="1034"/>
      <c r="AQ2814" s="1034"/>
    </row>
    <row r="2815" spans="35:43">
      <c r="AI2815" s="1034"/>
      <c r="AJ2815" s="1034"/>
      <c r="AK2815" s="1034"/>
      <c r="AL2815" s="1034"/>
      <c r="AM2815" s="1032"/>
      <c r="AN2815" s="1034"/>
      <c r="AO2815" s="1034"/>
      <c r="AP2815" s="1034"/>
      <c r="AQ2815" s="1034"/>
    </row>
    <row r="2816" spans="35:43">
      <c r="AI2816" s="1034"/>
      <c r="AJ2816" s="1034"/>
      <c r="AK2816" s="1034"/>
      <c r="AL2816" s="1034"/>
      <c r="AM2816" s="1032"/>
      <c r="AN2816" s="1034"/>
      <c r="AO2816" s="1034"/>
      <c r="AP2816" s="1034"/>
      <c r="AQ2816" s="1034"/>
    </row>
    <row r="2817" spans="35:43">
      <c r="AI2817" s="1034"/>
      <c r="AJ2817" s="1034"/>
      <c r="AK2817" s="1034"/>
      <c r="AL2817" s="1034"/>
      <c r="AM2817" s="1032"/>
      <c r="AN2817" s="1034"/>
      <c r="AO2817" s="1034"/>
      <c r="AP2817" s="1034"/>
      <c r="AQ2817" s="1034"/>
    </row>
    <row r="2818" spans="35:43">
      <c r="AI2818" s="1034"/>
      <c r="AJ2818" s="1034"/>
      <c r="AK2818" s="1034"/>
      <c r="AL2818" s="1034"/>
      <c r="AM2818" s="1032"/>
      <c r="AN2818" s="1034"/>
      <c r="AO2818" s="1034"/>
      <c r="AP2818" s="1034"/>
      <c r="AQ2818" s="1034"/>
    </row>
    <row r="2819" spans="35:43">
      <c r="AI2819" s="1034"/>
      <c r="AJ2819" s="1034"/>
      <c r="AK2819" s="1034"/>
      <c r="AL2819" s="1034"/>
      <c r="AM2819" s="1032"/>
      <c r="AN2819" s="1034"/>
      <c r="AO2819" s="1034"/>
      <c r="AP2819" s="1034"/>
      <c r="AQ2819" s="1034"/>
    </row>
    <row r="2820" spans="35:43">
      <c r="AI2820" s="1034"/>
      <c r="AJ2820" s="1034"/>
      <c r="AK2820" s="1034"/>
      <c r="AL2820" s="1034"/>
      <c r="AM2820" s="1032"/>
      <c r="AN2820" s="1034"/>
      <c r="AO2820" s="1034"/>
      <c r="AP2820" s="1034"/>
      <c r="AQ2820" s="1034"/>
    </row>
    <row r="2821" spans="35:43">
      <c r="AI2821" s="1034"/>
      <c r="AJ2821" s="1034"/>
      <c r="AK2821" s="1034"/>
      <c r="AL2821" s="1034"/>
      <c r="AM2821" s="1032"/>
      <c r="AN2821" s="1034"/>
      <c r="AO2821" s="1034"/>
      <c r="AP2821" s="1034"/>
      <c r="AQ2821" s="1034"/>
    </row>
    <row r="2822" spans="35:43">
      <c r="AI2822" s="1034"/>
      <c r="AJ2822" s="1034"/>
      <c r="AK2822" s="1034"/>
      <c r="AL2822" s="1034"/>
      <c r="AM2822" s="1032"/>
      <c r="AN2822" s="1034"/>
      <c r="AO2822" s="1034"/>
      <c r="AP2822" s="1034"/>
      <c r="AQ2822" s="1034"/>
    </row>
    <row r="2823" spans="35:43">
      <c r="AI2823" s="1034"/>
      <c r="AJ2823" s="1034"/>
      <c r="AK2823" s="1034"/>
      <c r="AL2823" s="1034"/>
      <c r="AM2823" s="1032"/>
      <c r="AN2823" s="1034"/>
      <c r="AO2823" s="1034"/>
      <c r="AP2823" s="1034"/>
      <c r="AQ2823" s="1034"/>
    </row>
    <row r="2824" spans="35:43">
      <c r="AI2824" s="1034"/>
      <c r="AJ2824" s="1034"/>
      <c r="AK2824" s="1034"/>
      <c r="AL2824" s="1034"/>
      <c r="AM2824" s="1032"/>
      <c r="AN2824" s="1034"/>
      <c r="AO2824" s="1034"/>
      <c r="AP2824" s="1034"/>
      <c r="AQ2824" s="1034"/>
    </row>
    <row r="2825" spans="35:43">
      <c r="AI2825" s="1034"/>
      <c r="AJ2825" s="1034"/>
      <c r="AK2825" s="1034"/>
      <c r="AL2825" s="1034"/>
      <c r="AM2825" s="1032"/>
      <c r="AN2825" s="1034"/>
      <c r="AO2825" s="1034"/>
      <c r="AP2825" s="1034"/>
      <c r="AQ2825" s="1034"/>
    </row>
    <row r="2826" spans="35:43">
      <c r="AI2826" s="1034"/>
      <c r="AJ2826" s="1034"/>
      <c r="AK2826" s="1034"/>
      <c r="AL2826" s="1034"/>
      <c r="AM2826" s="1032"/>
      <c r="AN2826" s="1034"/>
      <c r="AO2826" s="1034"/>
      <c r="AP2826" s="1034"/>
      <c r="AQ2826" s="1034"/>
    </row>
    <row r="2827" spans="35:43">
      <c r="AI2827" s="1034"/>
      <c r="AJ2827" s="1034"/>
      <c r="AK2827" s="1034"/>
      <c r="AL2827" s="1034"/>
      <c r="AM2827" s="1032"/>
      <c r="AN2827" s="1034"/>
      <c r="AO2827" s="1034"/>
      <c r="AP2827" s="1034"/>
      <c r="AQ2827" s="1034"/>
    </row>
    <row r="2828" spans="35:43">
      <c r="AI2828" s="1034"/>
      <c r="AJ2828" s="1034"/>
      <c r="AK2828" s="1034"/>
      <c r="AL2828" s="1034"/>
      <c r="AM2828" s="1032"/>
      <c r="AN2828" s="1034"/>
      <c r="AO2828" s="1034"/>
      <c r="AP2828" s="1034"/>
      <c r="AQ2828" s="1034"/>
    </row>
    <row r="2829" spans="35:43">
      <c r="AI2829" s="1034"/>
      <c r="AJ2829" s="1034"/>
      <c r="AK2829" s="1034"/>
      <c r="AL2829" s="1034"/>
      <c r="AM2829" s="1032"/>
      <c r="AN2829" s="1034"/>
      <c r="AO2829" s="1034"/>
      <c r="AP2829" s="1034"/>
      <c r="AQ2829" s="1034"/>
    </row>
    <row r="2830" spans="35:43">
      <c r="AI2830" s="1034"/>
      <c r="AJ2830" s="1034"/>
      <c r="AK2830" s="1034"/>
      <c r="AL2830" s="1034"/>
      <c r="AM2830" s="1032"/>
      <c r="AN2830" s="1034"/>
      <c r="AO2830" s="1034"/>
      <c r="AP2830" s="1034"/>
      <c r="AQ2830" s="1034"/>
    </row>
    <row r="2831" spans="35:43">
      <c r="AI2831" s="1034"/>
      <c r="AJ2831" s="1034"/>
      <c r="AK2831" s="1034"/>
      <c r="AL2831" s="1034"/>
      <c r="AM2831" s="1032"/>
      <c r="AN2831" s="1034"/>
      <c r="AO2831" s="1034"/>
      <c r="AP2831" s="1034"/>
      <c r="AQ2831" s="1034"/>
    </row>
    <row r="2832" spans="35:43">
      <c r="AI2832" s="1034"/>
      <c r="AJ2832" s="1034"/>
      <c r="AK2832" s="1034"/>
      <c r="AL2832" s="1034"/>
      <c r="AM2832" s="1032"/>
      <c r="AN2832" s="1034"/>
      <c r="AO2832" s="1034"/>
      <c r="AP2832" s="1034"/>
      <c r="AQ2832" s="1034"/>
    </row>
    <row r="2833" spans="35:43">
      <c r="AI2833" s="1034"/>
      <c r="AJ2833" s="1034"/>
      <c r="AK2833" s="1034"/>
      <c r="AL2833" s="1034"/>
      <c r="AM2833" s="1032"/>
      <c r="AN2833" s="1034"/>
      <c r="AO2833" s="1034"/>
      <c r="AP2833" s="1034"/>
      <c r="AQ2833" s="1034"/>
    </row>
    <row r="2834" spans="35:43">
      <c r="AI2834" s="1034"/>
      <c r="AJ2834" s="1034"/>
      <c r="AK2834" s="1034"/>
      <c r="AL2834" s="1034"/>
      <c r="AM2834" s="1032"/>
      <c r="AN2834" s="1034"/>
      <c r="AO2834" s="1034"/>
      <c r="AP2834" s="1034"/>
      <c r="AQ2834" s="1034"/>
    </row>
    <row r="2835" spans="35:43">
      <c r="AI2835" s="1034"/>
      <c r="AJ2835" s="1034"/>
      <c r="AK2835" s="1034"/>
      <c r="AL2835" s="1034"/>
      <c r="AM2835" s="1032"/>
      <c r="AN2835" s="1034"/>
      <c r="AO2835" s="1034"/>
      <c r="AP2835" s="1034"/>
      <c r="AQ2835" s="1034"/>
    </row>
    <row r="2836" spans="35:43">
      <c r="AI2836" s="1034"/>
      <c r="AJ2836" s="1034"/>
      <c r="AK2836" s="1034"/>
      <c r="AL2836" s="1034"/>
      <c r="AM2836" s="1032"/>
      <c r="AN2836" s="1034"/>
      <c r="AO2836" s="1034"/>
      <c r="AP2836" s="1034"/>
      <c r="AQ2836" s="1034"/>
    </row>
    <row r="2837" spans="35:43">
      <c r="AI2837" s="1034"/>
      <c r="AJ2837" s="1034"/>
      <c r="AK2837" s="1034"/>
      <c r="AL2837" s="1034"/>
      <c r="AM2837" s="1032"/>
      <c r="AN2837" s="1034"/>
      <c r="AO2837" s="1034"/>
      <c r="AP2837" s="1034"/>
      <c r="AQ2837" s="1034"/>
    </row>
    <row r="2838" spans="35:43">
      <c r="AI2838" s="1034"/>
      <c r="AJ2838" s="1034"/>
      <c r="AK2838" s="1034"/>
      <c r="AL2838" s="1034"/>
      <c r="AM2838" s="1032"/>
      <c r="AN2838" s="1034"/>
      <c r="AO2838" s="1034"/>
      <c r="AP2838" s="1034"/>
      <c r="AQ2838" s="1034"/>
    </row>
    <row r="2839" spans="35:43">
      <c r="AI2839" s="1034"/>
      <c r="AJ2839" s="1034"/>
      <c r="AK2839" s="1034"/>
      <c r="AL2839" s="1034"/>
      <c r="AM2839" s="1032"/>
      <c r="AN2839" s="1034"/>
      <c r="AO2839" s="1034"/>
      <c r="AP2839" s="1034"/>
      <c r="AQ2839" s="1034"/>
    </row>
    <row r="2840" spans="35:43">
      <c r="AI2840" s="1034"/>
      <c r="AJ2840" s="1034"/>
      <c r="AK2840" s="1034"/>
      <c r="AL2840" s="1034"/>
      <c r="AM2840" s="1032"/>
      <c r="AN2840" s="1034"/>
      <c r="AO2840" s="1034"/>
      <c r="AP2840" s="1034"/>
      <c r="AQ2840" s="1034"/>
    </row>
    <row r="2841" spans="35:43">
      <c r="AI2841" s="1034"/>
      <c r="AJ2841" s="1034"/>
      <c r="AK2841" s="1034"/>
      <c r="AL2841" s="1034"/>
      <c r="AM2841" s="1032"/>
      <c r="AN2841" s="1034"/>
      <c r="AO2841" s="1034"/>
      <c r="AP2841" s="1034"/>
      <c r="AQ2841" s="1034"/>
    </row>
    <row r="2842" spans="35:43">
      <c r="AI2842" s="1034"/>
      <c r="AJ2842" s="1034"/>
      <c r="AK2842" s="1034"/>
      <c r="AL2842" s="1034"/>
      <c r="AM2842" s="1032"/>
      <c r="AN2842" s="1034"/>
      <c r="AO2842" s="1034"/>
      <c r="AP2842" s="1034"/>
      <c r="AQ2842" s="1034"/>
    </row>
    <row r="2843" spans="35:43">
      <c r="AI2843" s="1034"/>
      <c r="AJ2843" s="1034"/>
      <c r="AK2843" s="1034"/>
      <c r="AL2843" s="1034"/>
      <c r="AM2843" s="1032"/>
      <c r="AN2843" s="1034"/>
      <c r="AO2843" s="1034"/>
      <c r="AP2843" s="1034"/>
      <c r="AQ2843" s="1034"/>
    </row>
    <row r="2844" spans="35:43">
      <c r="AI2844" s="1034"/>
      <c r="AJ2844" s="1034"/>
      <c r="AK2844" s="1034"/>
      <c r="AL2844" s="1034"/>
      <c r="AM2844" s="1032"/>
      <c r="AN2844" s="1034"/>
      <c r="AO2844" s="1034"/>
      <c r="AP2844" s="1034"/>
      <c r="AQ2844" s="1034"/>
    </row>
    <row r="2845" spans="35:43">
      <c r="AI2845" s="1034"/>
      <c r="AJ2845" s="1034"/>
      <c r="AK2845" s="1034"/>
      <c r="AL2845" s="1034"/>
      <c r="AM2845" s="1032"/>
      <c r="AN2845" s="1034"/>
      <c r="AO2845" s="1034"/>
      <c r="AP2845" s="1034"/>
      <c r="AQ2845" s="1034"/>
    </row>
    <row r="2846" spans="35:43">
      <c r="AI2846" s="1034"/>
      <c r="AJ2846" s="1034"/>
      <c r="AK2846" s="1034"/>
      <c r="AL2846" s="1034"/>
      <c r="AM2846" s="1032"/>
      <c r="AN2846" s="1034"/>
      <c r="AO2846" s="1034"/>
      <c r="AP2846" s="1034"/>
      <c r="AQ2846" s="1034"/>
    </row>
    <row r="2847" spans="35:43">
      <c r="AI2847" s="1034"/>
      <c r="AJ2847" s="1034"/>
      <c r="AK2847" s="1034"/>
      <c r="AL2847" s="1034"/>
      <c r="AM2847" s="1032"/>
      <c r="AN2847" s="1034"/>
      <c r="AO2847" s="1034"/>
      <c r="AP2847" s="1034"/>
      <c r="AQ2847" s="1034"/>
    </row>
    <row r="2848" spans="35:43">
      <c r="AI2848" s="1034"/>
      <c r="AJ2848" s="1034"/>
      <c r="AK2848" s="1034"/>
      <c r="AL2848" s="1034"/>
      <c r="AM2848" s="1032"/>
      <c r="AN2848" s="1034"/>
      <c r="AO2848" s="1034"/>
      <c r="AP2848" s="1034"/>
      <c r="AQ2848" s="1034"/>
    </row>
    <row r="2849" spans="35:43">
      <c r="AI2849" s="1034"/>
      <c r="AJ2849" s="1034"/>
      <c r="AK2849" s="1034"/>
      <c r="AL2849" s="1034"/>
      <c r="AM2849" s="1032"/>
      <c r="AN2849" s="1034"/>
      <c r="AO2849" s="1034"/>
      <c r="AP2849" s="1034"/>
      <c r="AQ2849" s="1034"/>
    </row>
    <row r="2850" spans="35:43">
      <c r="AI2850" s="1034"/>
      <c r="AJ2850" s="1034"/>
      <c r="AK2850" s="1034"/>
      <c r="AL2850" s="1034"/>
      <c r="AM2850" s="1032"/>
      <c r="AN2850" s="1034"/>
      <c r="AO2850" s="1034"/>
      <c r="AP2850" s="1034"/>
      <c r="AQ2850" s="1034"/>
    </row>
    <row r="2851" spans="35:43">
      <c r="AI2851" s="1034"/>
      <c r="AJ2851" s="1034"/>
      <c r="AK2851" s="1034"/>
      <c r="AL2851" s="1034"/>
      <c r="AM2851" s="1032"/>
      <c r="AN2851" s="1034"/>
      <c r="AO2851" s="1034"/>
      <c r="AP2851" s="1034"/>
      <c r="AQ2851" s="1034"/>
    </row>
    <row r="2852" spans="35:43">
      <c r="AI2852" s="1034"/>
      <c r="AJ2852" s="1034"/>
      <c r="AK2852" s="1034"/>
      <c r="AL2852" s="1034"/>
      <c r="AM2852" s="1032"/>
      <c r="AN2852" s="1034"/>
      <c r="AO2852" s="1034"/>
      <c r="AP2852" s="1034"/>
      <c r="AQ2852" s="1034"/>
    </row>
    <row r="2853" spans="35:43">
      <c r="AI2853" s="1034"/>
      <c r="AJ2853" s="1034"/>
      <c r="AK2853" s="1034"/>
      <c r="AL2853" s="1034"/>
      <c r="AM2853" s="1032"/>
      <c r="AN2853" s="1034"/>
      <c r="AO2853" s="1034"/>
      <c r="AP2853" s="1034"/>
      <c r="AQ2853" s="1034"/>
    </row>
    <row r="2854" spans="35:43">
      <c r="AI2854" s="1034"/>
      <c r="AJ2854" s="1034"/>
      <c r="AK2854" s="1034"/>
      <c r="AL2854" s="1034"/>
      <c r="AM2854" s="1032"/>
      <c r="AN2854" s="1034"/>
      <c r="AO2854" s="1034"/>
      <c r="AP2854" s="1034"/>
      <c r="AQ2854" s="1034"/>
    </row>
    <row r="2855" spans="35:43">
      <c r="AI2855" s="1034"/>
      <c r="AJ2855" s="1034"/>
      <c r="AK2855" s="1034"/>
      <c r="AL2855" s="1034"/>
      <c r="AM2855" s="1032"/>
      <c r="AN2855" s="1034"/>
      <c r="AO2855" s="1034"/>
      <c r="AP2855" s="1034"/>
      <c r="AQ2855" s="1034"/>
    </row>
    <row r="2856" spans="35:43">
      <c r="AI2856" s="1034"/>
      <c r="AJ2856" s="1034"/>
      <c r="AK2856" s="1034"/>
      <c r="AL2856" s="1034"/>
      <c r="AM2856" s="1032"/>
      <c r="AN2856" s="1034"/>
      <c r="AO2856" s="1034"/>
      <c r="AP2856" s="1034"/>
      <c r="AQ2856" s="1034"/>
    </row>
    <row r="2857" spans="35:43">
      <c r="AI2857" s="1034"/>
      <c r="AJ2857" s="1034"/>
      <c r="AK2857" s="1034"/>
      <c r="AL2857" s="1034"/>
      <c r="AM2857" s="1032"/>
      <c r="AN2857" s="1034"/>
      <c r="AO2857" s="1034"/>
      <c r="AP2857" s="1034"/>
      <c r="AQ2857" s="1034"/>
    </row>
    <row r="2858" spans="35:43">
      <c r="AI2858" s="1034"/>
      <c r="AJ2858" s="1034"/>
      <c r="AK2858" s="1034"/>
      <c r="AL2858" s="1034"/>
      <c r="AM2858" s="1032"/>
      <c r="AN2858" s="1034"/>
      <c r="AO2858" s="1034"/>
      <c r="AP2858" s="1034"/>
      <c r="AQ2858" s="1034"/>
    </row>
    <row r="2859" spans="35:43">
      <c r="AI2859" s="1034"/>
      <c r="AJ2859" s="1034"/>
      <c r="AK2859" s="1034"/>
      <c r="AL2859" s="1034"/>
      <c r="AM2859" s="1032"/>
      <c r="AN2859" s="1034"/>
      <c r="AO2859" s="1034"/>
      <c r="AP2859" s="1034"/>
      <c r="AQ2859" s="1034"/>
    </row>
    <row r="2860" spans="35:43">
      <c r="AI2860" s="1034"/>
      <c r="AJ2860" s="1034"/>
      <c r="AK2860" s="1034"/>
      <c r="AL2860" s="1034"/>
      <c r="AM2860" s="1032"/>
      <c r="AN2860" s="1034"/>
      <c r="AO2860" s="1034"/>
      <c r="AP2860" s="1034"/>
      <c r="AQ2860" s="1034"/>
    </row>
    <row r="2861" spans="35:43">
      <c r="AI2861" s="1034"/>
      <c r="AJ2861" s="1034"/>
      <c r="AK2861" s="1034"/>
      <c r="AL2861" s="1034"/>
      <c r="AM2861" s="1032"/>
      <c r="AN2861" s="1034"/>
      <c r="AO2861" s="1034"/>
      <c r="AP2861" s="1034"/>
      <c r="AQ2861" s="1034"/>
    </row>
    <row r="2862" spans="35:43">
      <c r="AI2862" s="1034"/>
      <c r="AJ2862" s="1034"/>
      <c r="AK2862" s="1034"/>
      <c r="AL2862" s="1034"/>
      <c r="AM2862" s="1032"/>
      <c r="AN2862" s="1034"/>
      <c r="AO2862" s="1034"/>
      <c r="AP2862" s="1034"/>
      <c r="AQ2862" s="1034"/>
    </row>
    <row r="2863" spans="35:43">
      <c r="AI2863" s="1034"/>
      <c r="AJ2863" s="1034"/>
      <c r="AK2863" s="1034"/>
      <c r="AL2863" s="1034"/>
      <c r="AM2863" s="1032"/>
      <c r="AN2863" s="1034"/>
      <c r="AO2863" s="1034"/>
      <c r="AP2863" s="1034"/>
      <c r="AQ2863" s="1034"/>
    </row>
    <row r="2864" spans="35:43">
      <c r="AI2864" s="1034"/>
      <c r="AJ2864" s="1034"/>
      <c r="AK2864" s="1034"/>
      <c r="AL2864" s="1034"/>
      <c r="AM2864" s="1032"/>
      <c r="AN2864" s="1034"/>
      <c r="AO2864" s="1034"/>
      <c r="AP2864" s="1034"/>
      <c r="AQ2864" s="1034"/>
    </row>
    <row r="2865" spans="35:43">
      <c r="AI2865" s="1034"/>
      <c r="AJ2865" s="1034"/>
      <c r="AK2865" s="1034"/>
      <c r="AL2865" s="1034"/>
      <c r="AM2865" s="1032"/>
      <c r="AN2865" s="1034"/>
      <c r="AO2865" s="1034"/>
      <c r="AP2865" s="1034"/>
      <c r="AQ2865" s="1034"/>
    </row>
    <row r="2866" spans="35:43">
      <c r="AI2866" s="1034"/>
      <c r="AJ2866" s="1034"/>
      <c r="AK2866" s="1034"/>
      <c r="AL2866" s="1034"/>
      <c r="AM2866" s="1032"/>
      <c r="AN2866" s="1034"/>
      <c r="AO2866" s="1034"/>
      <c r="AP2866" s="1034"/>
      <c r="AQ2866" s="1034"/>
    </row>
    <row r="2867" spans="35:43">
      <c r="AI2867" s="1034"/>
      <c r="AJ2867" s="1034"/>
      <c r="AK2867" s="1034"/>
      <c r="AL2867" s="1034"/>
      <c r="AM2867" s="1032"/>
      <c r="AN2867" s="1034"/>
      <c r="AO2867" s="1034"/>
      <c r="AP2867" s="1034"/>
      <c r="AQ2867" s="1034"/>
    </row>
    <row r="2868" spans="35:43">
      <c r="AI2868" s="1034"/>
      <c r="AJ2868" s="1034"/>
      <c r="AK2868" s="1034"/>
      <c r="AL2868" s="1034"/>
      <c r="AM2868" s="1032"/>
      <c r="AN2868" s="1034"/>
      <c r="AO2868" s="1034"/>
      <c r="AP2868" s="1034"/>
      <c r="AQ2868" s="1034"/>
    </row>
    <row r="2869" spans="35:43">
      <c r="AI2869" s="1034"/>
      <c r="AJ2869" s="1034"/>
      <c r="AK2869" s="1034"/>
      <c r="AL2869" s="1034"/>
      <c r="AM2869" s="1032"/>
      <c r="AN2869" s="1034"/>
      <c r="AO2869" s="1034"/>
      <c r="AP2869" s="1034"/>
      <c r="AQ2869" s="1034"/>
    </row>
    <row r="2870" spans="35:43">
      <c r="AI2870" s="1034"/>
      <c r="AJ2870" s="1034"/>
      <c r="AK2870" s="1034"/>
      <c r="AL2870" s="1034"/>
      <c r="AM2870" s="1032"/>
      <c r="AN2870" s="1034"/>
      <c r="AO2870" s="1034"/>
      <c r="AP2870" s="1034"/>
      <c r="AQ2870" s="1034"/>
    </row>
    <row r="2871" spans="35:43">
      <c r="AI2871" s="1034"/>
      <c r="AJ2871" s="1034"/>
      <c r="AK2871" s="1034"/>
      <c r="AL2871" s="1034"/>
      <c r="AM2871" s="1032"/>
      <c r="AN2871" s="1034"/>
      <c r="AO2871" s="1034"/>
      <c r="AP2871" s="1034"/>
      <c r="AQ2871" s="1034"/>
    </row>
    <row r="2872" spans="35:43">
      <c r="AI2872" s="1034"/>
      <c r="AJ2872" s="1034"/>
      <c r="AK2872" s="1034"/>
      <c r="AL2872" s="1034"/>
      <c r="AM2872" s="1032"/>
      <c r="AN2872" s="1034"/>
      <c r="AO2872" s="1034"/>
      <c r="AP2872" s="1034"/>
      <c r="AQ2872" s="1034"/>
    </row>
    <row r="2873" spans="35:43">
      <c r="AI2873" s="1034"/>
      <c r="AJ2873" s="1034"/>
      <c r="AK2873" s="1034"/>
      <c r="AL2873" s="1034"/>
      <c r="AM2873" s="1032"/>
      <c r="AN2873" s="1034"/>
      <c r="AO2873" s="1034"/>
      <c r="AP2873" s="1034"/>
      <c r="AQ2873" s="1034"/>
    </row>
    <row r="2874" spans="35:43">
      <c r="AI2874" s="1034"/>
      <c r="AJ2874" s="1034"/>
      <c r="AK2874" s="1034"/>
      <c r="AL2874" s="1034"/>
      <c r="AM2874" s="1032"/>
      <c r="AN2874" s="1034"/>
      <c r="AO2874" s="1034"/>
      <c r="AP2874" s="1034"/>
      <c r="AQ2874" s="1034"/>
    </row>
    <row r="2875" spans="35:43">
      <c r="AI2875" s="1034"/>
      <c r="AJ2875" s="1034"/>
      <c r="AK2875" s="1034"/>
      <c r="AL2875" s="1034"/>
      <c r="AM2875" s="1032"/>
      <c r="AN2875" s="1034"/>
      <c r="AO2875" s="1034"/>
      <c r="AP2875" s="1034"/>
      <c r="AQ2875" s="1034"/>
    </row>
    <row r="2876" spans="35:43">
      <c r="AI2876" s="1034"/>
      <c r="AJ2876" s="1034"/>
      <c r="AK2876" s="1034"/>
      <c r="AL2876" s="1034"/>
      <c r="AM2876" s="1032"/>
      <c r="AN2876" s="1034"/>
      <c r="AO2876" s="1034"/>
      <c r="AP2876" s="1034"/>
      <c r="AQ2876" s="1034"/>
    </row>
    <row r="2877" spans="35:43">
      <c r="AI2877" s="1034"/>
      <c r="AJ2877" s="1034"/>
      <c r="AK2877" s="1034"/>
      <c r="AL2877" s="1034"/>
      <c r="AM2877" s="1032"/>
      <c r="AN2877" s="1034"/>
      <c r="AO2877" s="1034"/>
      <c r="AP2877" s="1034"/>
      <c r="AQ2877" s="1034"/>
    </row>
    <row r="2878" spans="35:43">
      <c r="AI2878" s="1034"/>
      <c r="AJ2878" s="1034"/>
      <c r="AK2878" s="1034"/>
      <c r="AL2878" s="1034"/>
      <c r="AM2878" s="1032"/>
      <c r="AN2878" s="1034"/>
      <c r="AO2878" s="1034"/>
      <c r="AP2878" s="1034"/>
      <c r="AQ2878" s="1034"/>
    </row>
    <row r="2879" spans="35:43">
      <c r="AI2879" s="1034"/>
      <c r="AJ2879" s="1034"/>
      <c r="AK2879" s="1034"/>
      <c r="AL2879" s="1034"/>
      <c r="AM2879" s="1032"/>
      <c r="AN2879" s="1034"/>
      <c r="AO2879" s="1034"/>
      <c r="AP2879" s="1034"/>
      <c r="AQ2879" s="1034"/>
    </row>
    <row r="2880" spans="35:43">
      <c r="AI2880" s="1034"/>
      <c r="AJ2880" s="1034"/>
      <c r="AK2880" s="1034"/>
      <c r="AL2880" s="1034"/>
      <c r="AM2880" s="1032"/>
      <c r="AN2880" s="1034"/>
      <c r="AO2880" s="1034"/>
      <c r="AP2880" s="1034"/>
      <c r="AQ2880" s="1034"/>
    </row>
    <row r="2881" spans="35:43">
      <c r="AI2881" s="1034"/>
      <c r="AJ2881" s="1034"/>
      <c r="AK2881" s="1034"/>
      <c r="AL2881" s="1034"/>
      <c r="AM2881" s="1032"/>
      <c r="AN2881" s="1034"/>
      <c r="AO2881" s="1034"/>
      <c r="AP2881" s="1034"/>
      <c r="AQ2881" s="1034"/>
    </row>
    <row r="2882" spans="35:43">
      <c r="AI2882" s="1034"/>
      <c r="AJ2882" s="1034"/>
      <c r="AK2882" s="1034"/>
      <c r="AL2882" s="1034"/>
      <c r="AM2882" s="1032"/>
      <c r="AN2882" s="1034"/>
      <c r="AO2882" s="1034"/>
      <c r="AP2882" s="1034"/>
      <c r="AQ2882" s="1034"/>
    </row>
    <row r="2883" spans="35:43">
      <c r="AI2883" s="1034"/>
      <c r="AJ2883" s="1034"/>
      <c r="AK2883" s="1034"/>
      <c r="AL2883" s="1034"/>
      <c r="AM2883" s="1032"/>
      <c r="AN2883" s="1034"/>
      <c r="AO2883" s="1034"/>
      <c r="AP2883" s="1034"/>
      <c r="AQ2883" s="1034"/>
    </row>
    <row r="2884" spans="35:43">
      <c r="AI2884" s="1034"/>
      <c r="AJ2884" s="1034"/>
      <c r="AK2884" s="1034"/>
      <c r="AL2884" s="1034"/>
      <c r="AM2884" s="1032"/>
      <c r="AN2884" s="1034"/>
      <c r="AO2884" s="1034"/>
      <c r="AP2884" s="1034"/>
      <c r="AQ2884" s="1034"/>
    </row>
    <row r="2885" spans="35:43">
      <c r="AI2885" s="1034"/>
      <c r="AJ2885" s="1034"/>
      <c r="AK2885" s="1034"/>
      <c r="AL2885" s="1034"/>
      <c r="AM2885" s="1032"/>
      <c r="AN2885" s="1034"/>
      <c r="AO2885" s="1034"/>
      <c r="AP2885" s="1034"/>
      <c r="AQ2885" s="1034"/>
    </row>
    <row r="2886" spans="35:43">
      <c r="AI2886" s="1034"/>
      <c r="AJ2886" s="1034"/>
      <c r="AK2886" s="1034"/>
      <c r="AL2886" s="1034"/>
      <c r="AM2886" s="1032"/>
      <c r="AN2886" s="1034"/>
      <c r="AO2886" s="1034"/>
      <c r="AP2886" s="1034"/>
      <c r="AQ2886" s="1034"/>
    </row>
    <row r="2887" spans="35:43">
      <c r="AI2887" s="1034"/>
      <c r="AJ2887" s="1034"/>
      <c r="AK2887" s="1034"/>
      <c r="AL2887" s="1034"/>
      <c r="AM2887" s="1032"/>
      <c r="AN2887" s="1034"/>
      <c r="AO2887" s="1034"/>
      <c r="AP2887" s="1034"/>
      <c r="AQ2887" s="1034"/>
    </row>
    <row r="2888" spans="35:43">
      <c r="AI2888" s="1034"/>
      <c r="AJ2888" s="1034"/>
      <c r="AK2888" s="1034"/>
      <c r="AL2888" s="1034"/>
      <c r="AM2888" s="1032"/>
      <c r="AN2888" s="1034"/>
      <c r="AO2888" s="1034"/>
      <c r="AP2888" s="1034"/>
      <c r="AQ2888" s="1034"/>
    </row>
    <row r="2889" spans="35:43">
      <c r="AI2889" s="1034"/>
      <c r="AJ2889" s="1034"/>
      <c r="AK2889" s="1034"/>
      <c r="AL2889" s="1034"/>
      <c r="AM2889" s="1032"/>
      <c r="AN2889" s="1034"/>
      <c r="AO2889" s="1034"/>
      <c r="AP2889" s="1034"/>
      <c r="AQ2889" s="1034"/>
    </row>
    <row r="2890" spans="35:43">
      <c r="AI2890" s="1034"/>
      <c r="AJ2890" s="1034"/>
      <c r="AK2890" s="1034"/>
      <c r="AL2890" s="1034"/>
      <c r="AM2890" s="1032"/>
      <c r="AN2890" s="1034"/>
      <c r="AO2890" s="1034"/>
      <c r="AP2890" s="1034"/>
      <c r="AQ2890" s="1034"/>
    </row>
    <row r="2891" spans="35:43">
      <c r="AI2891" s="1034"/>
      <c r="AJ2891" s="1034"/>
      <c r="AK2891" s="1034"/>
      <c r="AL2891" s="1034"/>
      <c r="AM2891" s="1032"/>
      <c r="AN2891" s="1034"/>
      <c r="AO2891" s="1034"/>
      <c r="AP2891" s="1034"/>
      <c r="AQ2891" s="1034"/>
    </row>
    <row r="2892" spans="35:43">
      <c r="AI2892" s="1034"/>
      <c r="AJ2892" s="1034"/>
      <c r="AK2892" s="1034"/>
      <c r="AL2892" s="1034"/>
      <c r="AM2892" s="1032"/>
      <c r="AN2892" s="1034"/>
      <c r="AO2892" s="1034"/>
      <c r="AP2892" s="1034"/>
      <c r="AQ2892" s="1034"/>
    </row>
    <row r="2893" spans="35:43">
      <c r="AI2893" s="1034"/>
      <c r="AJ2893" s="1034"/>
      <c r="AK2893" s="1034"/>
      <c r="AL2893" s="1034"/>
      <c r="AM2893" s="1032"/>
      <c r="AN2893" s="1034"/>
      <c r="AO2893" s="1034"/>
      <c r="AP2893" s="1034"/>
      <c r="AQ2893" s="1034"/>
    </row>
    <row r="2894" spans="35:43">
      <c r="AI2894" s="1034"/>
      <c r="AJ2894" s="1034"/>
      <c r="AK2894" s="1034"/>
      <c r="AL2894" s="1034"/>
      <c r="AM2894" s="1032"/>
      <c r="AN2894" s="1034"/>
      <c r="AO2894" s="1034"/>
      <c r="AP2894" s="1034"/>
      <c r="AQ2894" s="1034"/>
    </row>
    <row r="2895" spans="35:43">
      <c r="AI2895" s="1034"/>
      <c r="AJ2895" s="1034"/>
      <c r="AK2895" s="1034"/>
      <c r="AL2895" s="1034"/>
      <c r="AM2895" s="1032"/>
      <c r="AN2895" s="1034"/>
      <c r="AO2895" s="1034"/>
      <c r="AP2895" s="1034"/>
      <c r="AQ2895" s="1034"/>
    </row>
    <row r="2896" spans="35:43">
      <c r="AI2896" s="1034"/>
      <c r="AJ2896" s="1034"/>
      <c r="AK2896" s="1034"/>
      <c r="AL2896" s="1034"/>
      <c r="AM2896" s="1032"/>
      <c r="AN2896" s="1034"/>
      <c r="AO2896" s="1034"/>
      <c r="AP2896" s="1034"/>
      <c r="AQ2896" s="1034"/>
    </row>
    <row r="2897" spans="35:43">
      <c r="AI2897" s="1034"/>
      <c r="AJ2897" s="1034"/>
      <c r="AK2897" s="1034"/>
      <c r="AL2897" s="1034"/>
      <c r="AM2897" s="1032"/>
      <c r="AN2897" s="1034"/>
      <c r="AO2897" s="1034"/>
      <c r="AP2897" s="1034"/>
      <c r="AQ2897" s="1034"/>
    </row>
    <row r="2898" spans="35:43">
      <c r="AI2898" s="1034"/>
      <c r="AJ2898" s="1034"/>
      <c r="AK2898" s="1034"/>
      <c r="AL2898" s="1034"/>
      <c r="AM2898" s="1032"/>
      <c r="AN2898" s="1034"/>
      <c r="AO2898" s="1034"/>
      <c r="AP2898" s="1034"/>
      <c r="AQ2898" s="1034"/>
    </row>
    <row r="2899" spans="35:43">
      <c r="AI2899" s="1034"/>
      <c r="AJ2899" s="1034"/>
      <c r="AK2899" s="1034"/>
      <c r="AL2899" s="1034"/>
      <c r="AM2899" s="1032"/>
      <c r="AN2899" s="1034"/>
      <c r="AO2899" s="1034"/>
      <c r="AP2899" s="1034"/>
      <c r="AQ2899" s="1034"/>
    </row>
    <row r="2900" spans="35:43">
      <c r="AI2900" s="1034"/>
      <c r="AJ2900" s="1034"/>
      <c r="AK2900" s="1034"/>
      <c r="AL2900" s="1034"/>
      <c r="AM2900" s="1032"/>
      <c r="AN2900" s="1034"/>
      <c r="AO2900" s="1034"/>
      <c r="AP2900" s="1034"/>
      <c r="AQ2900" s="1034"/>
    </row>
    <row r="2901" spans="35:43">
      <c r="AI2901" s="1034"/>
      <c r="AJ2901" s="1034"/>
      <c r="AK2901" s="1034"/>
      <c r="AL2901" s="1034"/>
      <c r="AM2901" s="1032"/>
      <c r="AN2901" s="1034"/>
      <c r="AO2901" s="1034"/>
      <c r="AP2901" s="1034"/>
      <c r="AQ2901" s="1034"/>
    </row>
    <row r="2902" spans="35:43">
      <c r="AI2902" s="1034"/>
      <c r="AJ2902" s="1034"/>
      <c r="AK2902" s="1034"/>
      <c r="AL2902" s="1034"/>
      <c r="AM2902" s="1032"/>
      <c r="AN2902" s="1034"/>
      <c r="AO2902" s="1034"/>
      <c r="AP2902" s="1034"/>
      <c r="AQ2902" s="1034"/>
    </row>
    <row r="2903" spans="35:43">
      <c r="AI2903" s="1034"/>
      <c r="AJ2903" s="1034"/>
      <c r="AK2903" s="1034"/>
      <c r="AL2903" s="1034"/>
      <c r="AM2903" s="1032"/>
      <c r="AN2903" s="1034"/>
      <c r="AO2903" s="1034"/>
      <c r="AP2903" s="1034"/>
      <c r="AQ2903" s="1034"/>
    </row>
    <row r="2904" spans="35:43">
      <c r="AI2904" s="1034"/>
      <c r="AJ2904" s="1034"/>
      <c r="AK2904" s="1034"/>
      <c r="AL2904" s="1034"/>
      <c r="AM2904" s="1032"/>
      <c r="AN2904" s="1034"/>
      <c r="AO2904" s="1034"/>
      <c r="AP2904" s="1034"/>
      <c r="AQ2904" s="1034"/>
    </row>
    <row r="2905" spans="35:43">
      <c r="AI2905" s="1034"/>
      <c r="AJ2905" s="1034"/>
      <c r="AK2905" s="1034"/>
      <c r="AL2905" s="1034"/>
      <c r="AM2905" s="1032"/>
      <c r="AN2905" s="1034"/>
      <c r="AO2905" s="1034"/>
      <c r="AP2905" s="1034"/>
      <c r="AQ2905" s="1034"/>
    </row>
    <row r="2906" spans="35:43">
      <c r="AI2906" s="1034"/>
      <c r="AJ2906" s="1034"/>
      <c r="AK2906" s="1034"/>
      <c r="AL2906" s="1034"/>
      <c r="AM2906" s="1032"/>
      <c r="AN2906" s="1034"/>
      <c r="AO2906" s="1034"/>
      <c r="AP2906" s="1034"/>
      <c r="AQ2906" s="1034"/>
    </row>
    <row r="2907" spans="35:43">
      <c r="AI2907" s="1034"/>
      <c r="AJ2907" s="1034"/>
      <c r="AK2907" s="1034"/>
      <c r="AL2907" s="1034"/>
      <c r="AM2907" s="1032"/>
      <c r="AN2907" s="1034"/>
      <c r="AO2907" s="1034"/>
      <c r="AP2907" s="1034"/>
      <c r="AQ2907" s="1034"/>
    </row>
    <row r="2908" spans="35:43">
      <c r="AI2908" s="1034"/>
      <c r="AJ2908" s="1034"/>
      <c r="AK2908" s="1034"/>
      <c r="AL2908" s="1034"/>
      <c r="AM2908" s="1032"/>
      <c r="AN2908" s="1034"/>
      <c r="AO2908" s="1034"/>
      <c r="AP2908" s="1034"/>
      <c r="AQ2908" s="1034"/>
    </row>
    <row r="2909" spans="35:43">
      <c r="AI2909" s="1034"/>
      <c r="AJ2909" s="1034"/>
      <c r="AK2909" s="1034"/>
      <c r="AL2909" s="1034"/>
      <c r="AM2909" s="1032"/>
      <c r="AN2909" s="1034"/>
      <c r="AO2909" s="1034"/>
      <c r="AP2909" s="1034"/>
      <c r="AQ2909" s="1034"/>
    </row>
    <row r="2910" spans="35:43">
      <c r="AI2910" s="1034"/>
      <c r="AJ2910" s="1034"/>
      <c r="AK2910" s="1034"/>
      <c r="AL2910" s="1034"/>
      <c r="AM2910" s="1032"/>
      <c r="AN2910" s="1034"/>
      <c r="AO2910" s="1034"/>
      <c r="AP2910" s="1034"/>
      <c r="AQ2910" s="1034"/>
    </row>
    <row r="2911" spans="35:43">
      <c r="AI2911" s="1034"/>
      <c r="AJ2911" s="1034"/>
      <c r="AK2911" s="1034"/>
      <c r="AL2911" s="1034"/>
      <c r="AM2911" s="1032"/>
      <c r="AN2911" s="1034"/>
      <c r="AO2911" s="1034"/>
      <c r="AP2911" s="1034"/>
      <c r="AQ2911" s="1034"/>
    </row>
    <row r="2912" spans="35:43">
      <c r="AI2912" s="1034"/>
      <c r="AJ2912" s="1034"/>
      <c r="AK2912" s="1034"/>
      <c r="AL2912" s="1034"/>
      <c r="AM2912" s="1032"/>
      <c r="AN2912" s="1034"/>
      <c r="AO2912" s="1034"/>
      <c r="AP2912" s="1034"/>
      <c r="AQ2912" s="1034"/>
    </row>
    <row r="2913" spans="35:43">
      <c r="AI2913" s="1034"/>
      <c r="AJ2913" s="1034"/>
      <c r="AK2913" s="1034"/>
      <c r="AL2913" s="1034"/>
      <c r="AM2913" s="1032"/>
      <c r="AN2913" s="1034"/>
      <c r="AO2913" s="1034"/>
      <c r="AP2913" s="1034"/>
      <c r="AQ2913" s="1034"/>
    </row>
    <row r="2914" spans="35:43">
      <c r="AI2914" s="1034"/>
      <c r="AJ2914" s="1034"/>
      <c r="AK2914" s="1034"/>
      <c r="AL2914" s="1034"/>
      <c r="AM2914" s="1032"/>
      <c r="AN2914" s="1034"/>
      <c r="AO2914" s="1034"/>
      <c r="AP2914" s="1034"/>
      <c r="AQ2914" s="1034"/>
    </row>
    <row r="2915" spans="35:43">
      <c r="AI2915" s="1034"/>
      <c r="AJ2915" s="1034"/>
      <c r="AK2915" s="1034"/>
      <c r="AL2915" s="1034"/>
      <c r="AM2915" s="1032"/>
      <c r="AN2915" s="1034"/>
      <c r="AO2915" s="1034"/>
      <c r="AP2915" s="1034"/>
      <c r="AQ2915" s="1034"/>
    </row>
    <row r="2916" spans="35:43">
      <c r="AI2916" s="1034"/>
      <c r="AJ2916" s="1034"/>
      <c r="AK2916" s="1034"/>
      <c r="AL2916" s="1034"/>
      <c r="AM2916" s="1032"/>
      <c r="AN2916" s="1034"/>
      <c r="AO2916" s="1034"/>
      <c r="AP2916" s="1034"/>
      <c r="AQ2916" s="1034"/>
    </row>
    <row r="2917" spans="35:43">
      <c r="AI2917" s="1034"/>
      <c r="AJ2917" s="1034"/>
      <c r="AK2917" s="1034"/>
      <c r="AL2917" s="1034"/>
      <c r="AM2917" s="1032"/>
      <c r="AN2917" s="1034"/>
      <c r="AO2917" s="1034"/>
      <c r="AP2917" s="1034"/>
      <c r="AQ2917" s="1034"/>
    </row>
    <row r="2918" spans="35:43">
      <c r="AI2918" s="1034"/>
      <c r="AJ2918" s="1034"/>
      <c r="AK2918" s="1034"/>
      <c r="AL2918" s="1034"/>
      <c r="AM2918" s="1032"/>
      <c r="AN2918" s="1034"/>
      <c r="AO2918" s="1034"/>
      <c r="AP2918" s="1034"/>
      <c r="AQ2918" s="1034"/>
    </row>
    <row r="2919" spans="35:43">
      <c r="AI2919" s="1034"/>
      <c r="AJ2919" s="1034"/>
      <c r="AK2919" s="1034"/>
      <c r="AL2919" s="1034"/>
      <c r="AM2919" s="1032"/>
      <c r="AN2919" s="1034"/>
      <c r="AO2919" s="1034"/>
      <c r="AP2919" s="1034"/>
      <c r="AQ2919" s="1034"/>
    </row>
    <row r="2920" spans="35:43">
      <c r="AI2920" s="1034"/>
      <c r="AJ2920" s="1034"/>
      <c r="AK2920" s="1034"/>
      <c r="AL2920" s="1034"/>
      <c r="AM2920" s="1032"/>
      <c r="AN2920" s="1034"/>
      <c r="AO2920" s="1034"/>
      <c r="AP2920" s="1034"/>
      <c r="AQ2920" s="1034"/>
    </row>
    <row r="2921" spans="35:43">
      <c r="AI2921" s="1034"/>
      <c r="AJ2921" s="1034"/>
      <c r="AK2921" s="1034"/>
      <c r="AL2921" s="1034"/>
      <c r="AM2921" s="1032"/>
      <c r="AN2921" s="1034"/>
      <c r="AO2921" s="1034"/>
      <c r="AP2921" s="1034"/>
      <c r="AQ2921" s="1034"/>
    </row>
    <row r="2922" spans="35:43">
      <c r="AI2922" s="1034"/>
      <c r="AJ2922" s="1034"/>
      <c r="AK2922" s="1034"/>
      <c r="AL2922" s="1034"/>
      <c r="AM2922" s="1032"/>
      <c r="AN2922" s="1034"/>
      <c r="AO2922" s="1034"/>
      <c r="AP2922" s="1034"/>
      <c r="AQ2922" s="1034"/>
    </row>
    <row r="2923" spans="35:43">
      <c r="AI2923" s="1034"/>
      <c r="AJ2923" s="1034"/>
      <c r="AK2923" s="1034"/>
      <c r="AL2923" s="1034"/>
      <c r="AM2923" s="1032"/>
      <c r="AN2923" s="1034"/>
      <c r="AO2923" s="1034"/>
      <c r="AP2923" s="1034"/>
      <c r="AQ2923" s="1034"/>
    </row>
    <row r="2924" spans="35:43">
      <c r="AI2924" s="1034"/>
      <c r="AJ2924" s="1034"/>
      <c r="AK2924" s="1034"/>
      <c r="AL2924" s="1034"/>
      <c r="AM2924" s="1032"/>
      <c r="AN2924" s="1034"/>
      <c r="AO2924" s="1034"/>
      <c r="AP2924" s="1034"/>
      <c r="AQ2924" s="1034"/>
    </row>
    <row r="2925" spans="35:43">
      <c r="AI2925" s="1034"/>
      <c r="AJ2925" s="1034"/>
      <c r="AK2925" s="1034"/>
      <c r="AL2925" s="1034"/>
      <c r="AM2925" s="1032"/>
      <c r="AN2925" s="1034"/>
      <c r="AO2925" s="1034"/>
      <c r="AP2925" s="1034"/>
      <c r="AQ2925" s="1034"/>
    </row>
    <row r="2926" spans="35:43">
      <c r="AI2926" s="1034"/>
      <c r="AJ2926" s="1034"/>
      <c r="AK2926" s="1034"/>
      <c r="AL2926" s="1034"/>
      <c r="AM2926" s="1032"/>
      <c r="AN2926" s="1034"/>
      <c r="AO2926" s="1034"/>
      <c r="AP2926" s="1034"/>
      <c r="AQ2926" s="1034"/>
    </row>
    <row r="2927" spans="35:43">
      <c r="AI2927" s="1034"/>
      <c r="AJ2927" s="1034"/>
      <c r="AK2927" s="1034"/>
      <c r="AL2927" s="1034"/>
      <c r="AM2927" s="1032"/>
      <c r="AN2927" s="1034"/>
      <c r="AO2927" s="1034"/>
      <c r="AP2927" s="1034"/>
      <c r="AQ2927" s="1034"/>
    </row>
    <row r="2928" spans="35:43">
      <c r="AI2928" s="1034"/>
      <c r="AJ2928" s="1034"/>
      <c r="AK2928" s="1034"/>
      <c r="AL2928" s="1034"/>
      <c r="AM2928" s="1032"/>
      <c r="AN2928" s="1034"/>
      <c r="AO2928" s="1034"/>
      <c r="AP2928" s="1034"/>
      <c r="AQ2928" s="1034"/>
    </row>
    <row r="2929" spans="35:43">
      <c r="AI2929" s="1034"/>
      <c r="AJ2929" s="1034"/>
      <c r="AK2929" s="1034"/>
      <c r="AL2929" s="1034"/>
      <c r="AM2929" s="1032"/>
      <c r="AN2929" s="1034"/>
      <c r="AO2929" s="1034"/>
      <c r="AP2929" s="1034"/>
      <c r="AQ2929" s="1034"/>
    </row>
    <row r="2930" spans="35:43">
      <c r="AI2930" s="1034"/>
      <c r="AJ2930" s="1034"/>
      <c r="AK2930" s="1034"/>
      <c r="AL2930" s="1034"/>
      <c r="AM2930" s="1032"/>
      <c r="AN2930" s="1034"/>
      <c r="AO2930" s="1034"/>
      <c r="AP2930" s="1034"/>
      <c r="AQ2930" s="1034"/>
    </row>
    <row r="2931" spans="35:43">
      <c r="AI2931" s="1034"/>
      <c r="AJ2931" s="1034"/>
      <c r="AK2931" s="1034"/>
      <c r="AL2931" s="1034"/>
      <c r="AM2931" s="1032"/>
      <c r="AN2931" s="1034"/>
      <c r="AO2931" s="1034"/>
      <c r="AP2931" s="1034"/>
      <c r="AQ2931" s="1034"/>
    </row>
    <row r="2932" spans="35:43">
      <c r="AI2932" s="1034"/>
      <c r="AJ2932" s="1034"/>
      <c r="AK2932" s="1034"/>
      <c r="AL2932" s="1034"/>
      <c r="AM2932" s="1032"/>
      <c r="AN2932" s="1034"/>
      <c r="AO2932" s="1034"/>
      <c r="AP2932" s="1034"/>
      <c r="AQ2932" s="1034"/>
    </row>
    <row r="2933" spans="35:43">
      <c r="AI2933" s="1034"/>
      <c r="AJ2933" s="1034"/>
      <c r="AK2933" s="1034"/>
      <c r="AL2933" s="1034"/>
      <c r="AM2933" s="1032"/>
      <c r="AN2933" s="1034"/>
      <c r="AO2933" s="1034"/>
      <c r="AP2933" s="1034"/>
      <c r="AQ2933" s="1034"/>
    </row>
    <row r="2934" spans="35:43">
      <c r="AI2934" s="1034"/>
      <c r="AJ2934" s="1034"/>
      <c r="AK2934" s="1034"/>
      <c r="AL2934" s="1034"/>
      <c r="AM2934" s="1032"/>
      <c r="AN2934" s="1034"/>
      <c r="AO2934" s="1034"/>
      <c r="AP2934" s="1034"/>
      <c r="AQ2934" s="1034"/>
    </row>
    <row r="2935" spans="35:43">
      <c r="AI2935" s="1034"/>
      <c r="AJ2935" s="1034"/>
      <c r="AK2935" s="1034"/>
      <c r="AL2935" s="1034"/>
      <c r="AM2935" s="1032"/>
      <c r="AN2935" s="1034"/>
      <c r="AO2935" s="1034"/>
      <c r="AP2935" s="1034"/>
      <c r="AQ2935" s="1034"/>
    </row>
    <row r="2936" spans="35:43">
      <c r="AI2936" s="1034"/>
      <c r="AJ2936" s="1034"/>
      <c r="AK2936" s="1034"/>
      <c r="AL2936" s="1034"/>
      <c r="AM2936" s="1032"/>
      <c r="AN2936" s="1034"/>
      <c r="AO2936" s="1034"/>
      <c r="AP2936" s="1034"/>
      <c r="AQ2936" s="1034"/>
    </row>
    <row r="2937" spans="35:43">
      <c r="AI2937" s="1034"/>
      <c r="AJ2937" s="1034"/>
      <c r="AK2937" s="1034"/>
      <c r="AL2937" s="1034"/>
      <c r="AM2937" s="1032"/>
      <c r="AN2937" s="1034"/>
      <c r="AO2937" s="1034"/>
      <c r="AP2937" s="1034"/>
      <c r="AQ2937" s="1034"/>
    </row>
    <row r="2938" spans="35:43">
      <c r="AI2938" s="1034"/>
      <c r="AJ2938" s="1034"/>
      <c r="AK2938" s="1034"/>
      <c r="AL2938" s="1034"/>
      <c r="AM2938" s="1032"/>
      <c r="AN2938" s="1034"/>
      <c r="AO2938" s="1034"/>
      <c r="AP2938" s="1034"/>
      <c r="AQ2938" s="1034"/>
    </row>
    <row r="2939" spans="35:43">
      <c r="AI2939" s="1034"/>
      <c r="AJ2939" s="1034"/>
      <c r="AK2939" s="1034"/>
      <c r="AL2939" s="1034"/>
      <c r="AM2939" s="1032"/>
      <c r="AN2939" s="1034"/>
      <c r="AO2939" s="1034"/>
      <c r="AP2939" s="1034"/>
      <c r="AQ2939" s="1034"/>
    </row>
    <row r="2940" spans="35:43">
      <c r="AI2940" s="1034"/>
      <c r="AJ2940" s="1034"/>
      <c r="AK2940" s="1034"/>
      <c r="AL2940" s="1034"/>
      <c r="AM2940" s="1032"/>
      <c r="AN2940" s="1034"/>
      <c r="AO2940" s="1034"/>
      <c r="AP2940" s="1034"/>
      <c r="AQ2940" s="1034"/>
    </row>
    <row r="2941" spans="35:43">
      <c r="AI2941" s="1034"/>
      <c r="AJ2941" s="1034"/>
      <c r="AK2941" s="1034"/>
      <c r="AL2941" s="1034"/>
      <c r="AM2941" s="1032"/>
      <c r="AN2941" s="1034"/>
      <c r="AO2941" s="1034"/>
      <c r="AP2941" s="1034"/>
      <c r="AQ2941" s="1034"/>
    </row>
    <row r="2942" spans="35:43">
      <c r="AI2942" s="1034"/>
      <c r="AJ2942" s="1034"/>
      <c r="AK2942" s="1034"/>
      <c r="AL2942" s="1034"/>
      <c r="AM2942" s="1032"/>
      <c r="AN2942" s="1034"/>
      <c r="AO2942" s="1034"/>
      <c r="AP2942" s="1034"/>
      <c r="AQ2942" s="1034"/>
    </row>
    <row r="2943" spans="35:43">
      <c r="AI2943" s="1034"/>
      <c r="AJ2943" s="1034"/>
      <c r="AK2943" s="1034"/>
      <c r="AL2943" s="1034"/>
      <c r="AM2943" s="1032"/>
      <c r="AN2943" s="1034"/>
      <c r="AO2943" s="1034"/>
      <c r="AP2943" s="1034"/>
      <c r="AQ2943" s="1034"/>
    </row>
    <row r="2944" spans="35:43">
      <c r="AI2944" s="1034"/>
      <c r="AJ2944" s="1034"/>
      <c r="AK2944" s="1034"/>
      <c r="AL2944" s="1034"/>
      <c r="AM2944" s="1032"/>
      <c r="AN2944" s="1034"/>
      <c r="AO2944" s="1034"/>
      <c r="AP2944" s="1034"/>
      <c r="AQ2944" s="1034"/>
    </row>
    <row r="2945" spans="35:43">
      <c r="AI2945" s="1034"/>
      <c r="AJ2945" s="1034"/>
      <c r="AK2945" s="1034"/>
      <c r="AL2945" s="1034"/>
      <c r="AM2945" s="1032"/>
      <c r="AN2945" s="1034"/>
      <c r="AO2945" s="1034"/>
      <c r="AP2945" s="1034"/>
      <c r="AQ2945" s="1034"/>
    </row>
    <row r="2946" spans="35:43">
      <c r="AI2946" s="1034"/>
      <c r="AJ2946" s="1034"/>
      <c r="AK2946" s="1034"/>
      <c r="AL2946" s="1034"/>
      <c r="AM2946" s="1032"/>
      <c r="AN2946" s="1034"/>
      <c r="AO2946" s="1034"/>
      <c r="AP2946" s="1034"/>
      <c r="AQ2946" s="1034"/>
    </row>
    <row r="2947" spans="35:43">
      <c r="AI2947" s="1034"/>
      <c r="AJ2947" s="1034"/>
      <c r="AK2947" s="1034"/>
      <c r="AL2947" s="1034"/>
      <c r="AM2947" s="1032"/>
      <c r="AN2947" s="1034"/>
      <c r="AO2947" s="1034"/>
      <c r="AP2947" s="1034"/>
      <c r="AQ2947" s="1034"/>
    </row>
    <row r="2948" spans="35:43">
      <c r="AI2948" s="1034"/>
      <c r="AJ2948" s="1034"/>
      <c r="AK2948" s="1034"/>
      <c r="AL2948" s="1034"/>
      <c r="AM2948" s="1032"/>
      <c r="AN2948" s="1034"/>
      <c r="AO2948" s="1034"/>
      <c r="AP2948" s="1034"/>
      <c r="AQ2948" s="1034"/>
    </row>
    <row r="2949" spans="35:43">
      <c r="AI2949" s="1034"/>
      <c r="AJ2949" s="1034"/>
      <c r="AK2949" s="1034"/>
      <c r="AL2949" s="1034"/>
      <c r="AM2949" s="1032"/>
      <c r="AN2949" s="1034"/>
      <c r="AO2949" s="1034"/>
      <c r="AP2949" s="1034"/>
      <c r="AQ2949" s="1034"/>
    </row>
    <row r="2950" spans="35:43">
      <c r="AI2950" s="1034"/>
      <c r="AJ2950" s="1034"/>
      <c r="AK2950" s="1034"/>
      <c r="AL2950" s="1034"/>
      <c r="AM2950" s="1032"/>
      <c r="AN2950" s="1034"/>
      <c r="AO2950" s="1034"/>
      <c r="AP2950" s="1034"/>
      <c r="AQ2950" s="1034"/>
    </row>
    <row r="2951" spans="35:43">
      <c r="AI2951" s="1034"/>
      <c r="AJ2951" s="1034"/>
      <c r="AK2951" s="1034"/>
      <c r="AL2951" s="1034"/>
      <c r="AM2951" s="1032"/>
      <c r="AN2951" s="1034"/>
      <c r="AO2951" s="1034"/>
      <c r="AP2951" s="1034"/>
      <c r="AQ2951" s="1034"/>
    </row>
    <row r="2952" spans="35:43">
      <c r="AI2952" s="1034"/>
      <c r="AJ2952" s="1034"/>
      <c r="AK2952" s="1034"/>
      <c r="AL2952" s="1034"/>
      <c r="AM2952" s="1032"/>
      <c r="AN2952" s="1034"/>
      <c r="AO2952" s="1034"/>
      <c r="AP2952" s="1034"/>
      <c r="AQ2952" s="1034"/>
    </row>
    <row r="2953" spans="35:43">
      <c r="AI2953" s="1034"/>
      <c r="AJ2953" s="1034"/>
      <c r="AK2953" s="1034"/>
      <c r="AL2953" s="1034"/>
      <c r="AM2953" s="1032"/>
      <c r="AN2953" s="1034"/>
      <c r="AO2953" s="1034"/>
      <c r="AP2953" s="1034"/>
      <c r="AQ2953" s="1034"/>
    </row>
    <row r="2954" spans="35:43">
      <c r="AI2954" s="1034"/>
      <c r="AJ2954" s="1034"/>
      <c r="AK2954" s="1034"/>
      <c r="AL2954" s="1034"/>
      <c r="AM2954" s="1032"/>
      <c r="AN2954" s="1034"/>
      <c r="AO2954" s="1034"/>
      <c r="AP2954" s="1034"/>
      <c r="AQ2954" s="1034"/>
    </row>
    <row r="2955" spans="35:43">
      <c r="AI2955" s="1034"/>
      <c r="AJ2955" s="1034"/>
      <c r="AK2955" s="1034"/>
      <c r="AL2955" s="1034"/>
      <c r="AM2955" s="1032"/>
      <c r="AN2955" s="1034"/>
      <c r="AO2955" s="1034"/>
      <c r="AP2955" s="1034"/>
      <c r="AQ2955" s="1034"/>
    </row>
    <row r="2956" spans="35:43">
      <c r="AI2956" s="1034"/>
      <c r="AJ2956" s="1034"/>
      <c r="AK2956" s="1034"/>
      <c r="AL2956" s="1034"/>
      <c r="AM2956" s="1032"/>
      <c r="AN2956" s="1034"/>
      <c r="AO2956" s="1034"/>
      <c r="AP2956" s="1034"/>
      <c r="AQ2956" s="1034"/>
    </row>
    <row r="2957" spans="35:43">
      <c r="AI2957" s="1034"/>
      <c r="AJ2957" s="1034"/>
      <c r="AK2957" s="1034"/>
      <c r="AL2957" s="1034"/>
      <c r="AM2957" s="1032"/>
      <c r="AN2957" s="1034"/>
      <c r="AO2957" s="1034"/>
      <c r="AP2957" s="1034"/>
      <c r="AQ2957" s="1034"/>
    </row>
    <row r="2958" spans="35:43">
      <c r="AI2958" s="1034"/>
      <c r="AJ2958" s="1034"/>
      <c r="AK2958" s="1034"/>
      <c r="AL2958" s="1034"/>
      <c r="AM2958" s="1032"/>
      <c r="AN2958" s="1034"/>
      <c r="AO2958" s="1034"/>
      <c r="AP2958" s="1034"/>
      <c r="AQ2958" s="1034"/>
    </row>
    <row r="2959" spans="35:43">
      <c r="AI2959" s="1034"/>
      <c r="AJ2959" s="1034"/>
      <c r="AK2959" s="1034"/>
      <c r="AL2959" s="1034"/>
      <c r="AM2959" s="1032"/>
      <c r="AN2959" s="1034"/>
      <c r="AO2959" s="1034"/>
      <c r="AP2959" s="1034"/>
      <c r="AQ2959" s="1034"/>
    </row>
    <row r="2960" spans="35:43">
      <c r="AI2960" s="1034"/>
      <c r="AJ2960" s="1034"/>
      <c r="AK2960" s="1034"/>
      <c r="AL2960" s="1034"/>
      <c r="AM2960" s="1032"/>
      <c r="AN2960" s="1034"/>
      <c r="AO2960" s="1034"/>
      <c r="AP2960" s="1034"/>
      <c r="AQ2960" s="1034"/>
    </row>
    <row r="2961" spans="35:43">
      <c r="AI2961" s="1034"/>
      <c r="AJ2961" s="1034"/>
      <c r="AK2961" s="1034"/>
      <c r="AL2961" s="1034"/>
      <c r="AM2961" s="1032"/>
      <c r="AN2961" s="1034"/>
      <c r="AO2961" s="1034"/>
      <c r="AP2961" s="1034"/>
      <c r="AQ2961" s="1034"/>
    </row>
    <row r="2962" spans="35:43">
      <c r="AI2962" s="1034"/>
      <c r="AJ2962" s="1034"/>
      <c r="AK2962" s="1034"/>
      <c r="AL2962" s="1034"/>
      <c r="AM2962" s="1032"/>
      <c r="AN2962" s="1034"/>
      <c r="AO2962" s="1034"/>
      <c r="AP2962" s="1034"/>
      <c r="AQ2962" s="1034"/>
    </row>
    <row r="2963" spans="35:43">
      <c r="AI2963" s="1034"/>
      <c r="AJ2963" s="1034"/>
      <c r="AK2963" s="1034"/>
      <c r="AL2963" s="1034"/>
      <c r="AM2963" s="1032"/>
      <c r="AN2963" s="1034"/>
      <c r="AO2963" s="1034"/>
      <c r="AP2963" s="1034"/>
      <c r="AQ2963" s="1034"/>
    </row>
    <row r="2964" spans="35:43">
      <c r="AI2964" s="1034"/>
      <c r="AJ2964" s="1034"/>
      <c r="AK2964" s="1034"/>
      <c r="AL2964" s="1034"/>
      <c r="AM2964" s="1032"/>
      <c r="AN2964" s="1034"/>
      <c r="AO2964" s="1034"/>
      <c r="AP2964" s="1034"/>
      <c r="AQ2964" s="1034"/>
    </row>
    <row r="2965" spans="35:43">
      <c r="AI2965" s="1034"/>
      <c r="AJ2965" s="1034"/>
      <c r="AK2965" s="1034"/>
      <c r="AL2965" s="1034"/>
      <c r="AM2965" s="1032"/>
      <c r="AN2965" s="1034"/>
      <c r="AO2965" s="1034"/>
      <c r="AP2965" s="1034"/>
      <c r="AQ2965" s="1034"/>
    </row>
    <row r="2966" spans="35:43">
      <c r="AI2966" s="1034"/>
      <c r="AJ2966" s="1034"/>
      <c r="AK2966" s="1034"/>
      <c r="AL2966" s="1034"/>
      <c r="AM2966" s="1032"/>
      <c r="AN2966" s="1034"/>
      <c r="AO2966" s="1034"/>
      <c r="AP2966" s="1034"/>
      <c r="AQ2966" s="1034"/>
    </row>
    <row r="2967" spans="35:43">
      <c r="AI2967" s="1034"/>
      <c r="AJ2967" s="1034"/>
      <c r="AK2967" s="1034"/>
      <c r="AL2967" s="1034"/>
      <c r="AM2967" s="1032"/>
      <c r="AN2967" s="1034"/>
      <c r="AO2967" s="1034"/>
      <c r="AP2967" s="1034"/>
      <c r="AQ2967" s="1034"/>
    </row>
    <row r="2968" spans="35:43">
      <c r="AI2968" s="1034"/>
      <c r="AJ2968" s="1034"/>
      <c r="AK2968" s="1034"/>
      <c r="AL2968" s="1034"/>
      <c r="AM2968" s="1032"/>
      <c r="AN2968" s="1034"/>
      <c r="AO2968" s="1034"/>
      <c r="AP2968" s="1034"/>
      <c r="AQ2968" s="1034"/>
    </row>
    <row r="2969" spans="35:43">
      <c r="AI2969" s="1034"/>
      <c r="AJ2969" s="1034"/>
      <c r="AK2969" s="1034"/>
      <c r="AL2969" s="1034"/>
      <c r="AM2969" s="1032"/>
      <c r="AN2969" s="1034"/>
      <c r="AO2969" s="1034"/>
      <c r="AP2969" s="1034"/>
      <c r="AQ2969" s="1034"/>
    </row>
    <row r="2970" spans="35:43">
      <c r="AI2970" s="1034"/>
      <c r="AJ2970" s="1034"/>
      <c r="AK2970" s="1034"/>
      <c r="AL2970" s="1034"/>
      <c r="AM2970" s="1032"/>
      <c r="AN2970" s="1034"/>
      <c r="AO2970" s="1034"/>
      <c r="AP2970" s="1034"/>
      <c r="AQ2970" s="1034"/>
    </row>
    <row r="2971" spans="35:43">
      <c r="AI2971" s="1034"/>
      <c r="AJ2971" s="1034"/>
      <c r="AK2971" s="1034"/>
      <c r="AL2971" s="1034"/>
      <c r="AM2971" s="1032"/>
      <c r="AN2971" s="1034"/>
      <c r="AO2971" s="1034"/>
      <c r="AP2971" s="1034"/>
      <c r="AQ2971" s="1034"/>
    </row>
    <row r="2972" spans="35:43">
      <c r="AI2972" s="1034"/>
      <c r="AJ2972" s="1034"/>
      <c r="AK2972" s="1034"/>
      <c r="AL2972" s="1034"/>
      <c r="AM2972" s="1032"/>
      <c r="AN2972" s="1034"/>
      <c r="AO2972" s="1034"/>
      <c r="AP2972" s="1034"/>
      <c r="AQ2972" s="1034"/>
    </row>
    <row r="2973" spans="35:43">
      <c r="AI2973" s="1034"/>
      <c r="AJ2973" s="1034"/>
      <c r="AK2973" s="1034"/>
      <c r="AL2973" s="1034"/>
      <c r="AM2973" s="1032"/>
      <c r="AN2973" s="1034"/>
      <c r="AO2973" s="1034"/>
      <c r="AP2973" s="1034"/>
      <c r="AQ2973" s="1034"/>
    </row>
    <row r="2974" spans="35:43">
      <c r="AI2974" s="1034"/>
      <c r="AJ2974" s="1034"/>
      <c r="AK2974" s="1034"/>
      <c r="AL2974" s="1034"/>
      <c r="AM2974" s="1032"/>
      <c r="AN2974" s="1034"/>
      <c r="AO2974" s="1034"/>
      <c r="AP2974" s="1034"/>
      <c r="AQ2974" s="1034"/>
    </row>
    <row r="2975" spans="35:43">
      <c r="AI2975" s="1034"/>
      <c r="AJ2975" s="1034"/>
      <c r="AK2975" s="1034"/>
      <c r="AL2975" s="1034"/>
      <c r="AM2975" s="1032"/>
      <c r="AN2975" s="1034"/>
      <c r="AO2975" s="1034"/>
      <c r="AP2975" s="1034"/>
      <c r="AQ2975" s="1034"/>
    </row>
    <row r="2976" spans="35:43">
      <c r="AI2976" s="1034"/>
      <c r="AJ2976" s="1034"/>
      <c r="AK2976" s="1034"/>
      <c r="AL2976" s="1034"/>
      <c r="AM2976" s="1032"/>
      <c r="AN2976" s="1034"/>
      <c r="AO2976" s="1034"/>
      <c r="AP2976" s="1034"/>
      <c r="AQ2976" s="1034"/>
    </row>
    <row r="2977" spans="35:43">
      <c r="AI2977" s="1034"/>
      <c r="AJ2977" s="1034"/>
      <c r="AK2977" s="1034"/>
      <c r="AL2977" s="1034"/>
      <c r="AM2977" s="1032"/>
      <c r="AN2977" s="1034"/>
      <c r="AO2977" s="1034"/>
      <c r="AP2977" s="1034"/>
      <c r="AQ2977" s="1034"/>
    </row>
    <row r="2978" spans="35:43">
      <c r="AI2978" s="1034"/>
      <c r="AJ2978" s="1034"/>
      <c r="AK2978" s="1034"/>
      <c r="AL2978" s="1034"/>
      <c r="AM2978" s="1032"/>
      <c r="AN2978" s="1034"/>
      <c r="AO2978" s="1034"/>
      <c r="AP2978" s="1034"/>
      <c r="AQ2978" s="1034"/>
    </row>
    <row r="2979" spans="35:43">
      <c r="AI2979" s="1034"/>
      <c r="AJ2979" s="1034"/>
      <c r="AK2979" s="1034"/>
      <c r="AL2979" s="1034"/>
      <c r="AM2979" s="1032"/>
      <c r="AN2979" s="1034"/>
      <c r="AO2979" s="1034"/>
      <c r="AP2979" s="1034"/>
      <c r="AQ2979" s="1034"/>
    </row>
    <row r="2980" spans="35:43">
      <c r="AI2980" s="1034"/>
      <c r="AJ2980" s="1034"/>
      <c r="AK2980" s="1034"/>
      <c r="AL2980" s="1034"/>
      <c r="AM2980" s="1032"/>
      <c r="AN2980" s="1034"/>
      <c r="AO2980" s="1034"/>
      <c r="AP2980" s="1034"/>
      <c r="AQ2980" s="1034"/>
    </row>
    <row r="2981" spans="35:43">
      <c r="AI2981" s="1034"/>
      <c r="AJ2981" s="1034"/>
      <c r="AK2981" s="1034"/>
      <c r="AL2981" s="1034"/>
      <c r="AM2981" s="1032"/>
      <c r="AN2981" s="1034"/>
      <c r="AO2981" s="1034"/>
      <c r="AP2981" s="1034"/>
      <c r="AQ2981" s="1034"/>
    </row>
    <row r="2982" spans="35:43">
      <c r="AI2982" s="1034"/>
      <c r="AJ2982" s="1034"/>
      <c r="AK2982" s="1034"/>
      <c r="AL2982" s="1034"/>
      <c r="AM2982" s="1032"/>
      <c r="AN2982" s="1034"/>
      <c r="AO2982" s="1034"/>
      <c r="AP2982" s="1034"/>
      <c r="AQ2982" s="1034"/>
    </row>
    <row r="2983" spans="35:43">
      <c r="AI2983" s="1034"/>
      <c r="AJ2983" s="1034"/>
      <c r="AK2983" s="1034"/>
      <c r="AL2983" s="1034"/>
      <c r="AM2983" s="1032"/>
      <c r="AN2983" s="1034"/>
      <c r="AO2983" s="1034"/>
      <c r="AP2983" s="1034"/>
      <c r="AQ2983" s="1034"/>
    </row>
    <row r="2984" spans="35:43">
      <c r="AI2984" s="1034"/>
      <c r="AJ2984" s="1034"/>
      <c r="AK2984" s="1034"/>
      <c r="AL2984" s="1034"/>
      <c r="AM2984" s="1032"/>
      <c r="AN2984" s="1034"/>
      <c r="AO2984" s="1034"/>
      <c r="AP2984" s="1034"/>
      <c r="AQ2984" s="1034"/>
    </row>
    <row r="2985" spans="35:43">
      <c r="AI2985" s="1034"/>
      <c r="AJ2985" s="1034"/>
      <c r="AK2985" s="1034"/>
      <c r="AL2985" s="1034"/>
      <c r="AM2985" s="1032"/>
      <c r="AN2985" s="1034"/>
      <c r="AO2985" s="1034"/>
      <c r="AP2985" s="1034"/>
      <c r="AQ2985" s="1034"/>
    </row>
    <row r="2986" spans="35:43">
      <c r="AI2986" s="1034"/>
      <c r="AJ2986" s="1034"/>
      <c r="AK2986" s="1034"/>
      <c r="AL2986" s="1034"/>
      <c r="AM2986" s="1032"/>
      <c r="AN2986" s="1034"/>
      <c r="AO2986" s="1034"/>
      <c r="AP2986" s="1034"/>
      <c r="AQ2986" s="1034"/>
    </row>
    <row r="2987" spans="35:43">
      <c r="AI2987" s="1034"/>
      <c r="AJ2987" s="1034"/>
      <c r="AK2987" s="1034"/>
      <c r="AL2987" s="1034"/>
      <c r="AM2987" s="1032"/>
      <c r="AN2987" s="1034"/>
      <c r="AO2987" s="1034"/>
      <c r="AP2987" s="1034"/>
      <c r="AQ2987" s="1034"/>
    </row>
    <row r="2988" spans="35:43">
      <c r="AI2988" s="1034"/>
      <c r="AJ2988" s="1034"/>
      <c r="AK2988" s="1034"/>
      <c r="AL2988" s="1034"/>
      <c r="AM2988" s="1032"/>
      <c r="AN2988" s="1034"/>
      <c r="AO2988" s="1034"/>
      <c r="AP2988" s="1034"/>
      <c r="AQ2988" s="1034"/>
    </row>
    <row r="2989" spans="35:43">
      <c r="AI2989" s="1034"/>
      <c r="AJ2989" s="1034"/>
      <c r="AK2989" s="1034"/>
      <c r="AL2989" s="1034"/>
      <c r="AM2989" s="1032"/>
      <c r="AN2989" s="1034"/>
      <c r="AO2989" s="1034"/>
      <c r="AP2989" s="1034"/>
      <c r="AQ2989" s="1034"/>
    </row>
    <row r="2990" spans="35:43">
      <c r="AI2990" s="1034"/>
      <c r="AJ2990" s="1034"/>
      <c r="AK2990" s="1034"/>
      <c r="AL2990" s="1034"/>
      <c r="AM2990" s="1032"/>
      <c r="AN2990" s="1034"/>
      <c r="AO2990" s="1034"/>
      <c r="AP2990" s="1034"/>
      <c r="AQ2990" s="1034"/>
    </row>
    <row r="2991" spans="35:43">
      <c r="AI2991" s="1034"/>
      <c r="AJ2991" s="1034"/>
      <c r="AK2991" s="1034"/>
      <c r="AL2991" s="1034"/>
      <c r="AM2991" s="1032"/>
      <c r="AN2991" s="1034"/>
      <c r="AO2991" s="1034"/>
      <c r="AP2991" s="1034"/>
      <c r="AQ2991" s="1034"/>
    </row>
    <row r="2992" spans="35:43">
      <c r="AI2992" s="1034"/>
      <c r="AJ2992" s="1034"/>
      <c r="AK2992" s="1034"/>
      <c r="AL2992" s="1034"/>
      <c r="AM2992" s="1032"/>
      <c r="AN2992" s="1034"/>
      <c r="AO2992" s="1034"/>
      <c r="AP2992" s="1034"/>
      <c r="AQ2992" s="1034"/>
    </row>
    <row r="2993" spans="35:43">
      <c r="AI2993" s="1034"/>
      <c r="AJ2993" s="1034"/>
      <c r="AK2993" s="1034"/>
      <c r="AL2993" s="1034"/>
      <c r="AM2993" s="1032"/>
      <c r="AN2993" s="1034"/>
      <c r="AO2993" s="1034"/>
      <c r="AP2993" s="1034"/>
      <c r="AQ2993" s="1034"/>
    </row>
    <row r="2994" spans="35:43">
      <c r="AI2994" s="1034"/>
      <c r="AJ2994" s="1034"/>
      <c r="AK2994" s="1034"/>
      <c r="AL2994" s="1034"/>
      <c r="AM2994" s="1032"/>
      <c r="AN2994" s="1034"/>
      <c r="AO2994" s="1034"/>
      <c r="AP2994" s="1034"/>
      <c r="AQ2994" s="1034"/>
    </row>
    <row r="2995" spans="35:43">
      <c r="AI2995" s="1034"/>
      <c r="AJ2995" s="1034"/>
      <c r="AK2995" s="1034"/>
      <c r="AL2995" s="1034"/>
      <c r="AM2995" s="1032"/>
      <c r="AN2995" s="1034"/>
      <c r="AO2995" s="1034"/>
      <c r="AP2995" s="1034"/>
      <c r="AQ2995" s="1034"/>
    </row>
    <row r="2996" spans="35:43">
      <c r="AI2996" s="1034"/>
      <c r="AJ2996" s="1034"/>
      <c r="AK2996" s="1034"/>
      <c r="AL2996" s="1034"/>
      <c r="AM2996" s="1032"/>
      <c r="AN2996" s="1034"/>
      <c r="AO2996" s="1034"/>
      <c r="AP2996" s="1034"/>
      <c r="AQ2996" s="1034"/>
    </row>
    <row r="2997" spans="35:43">
      <c r="AI2997" s="1034"/>
      <c r="AJ2997" s="1034"/>
      <c r="AK2997" s="1034"/>
      <c r="AL2997" s="1034"/>
      <c r="AM2997" s="1032"/>
      <c r="AN2997" s="1034"/>
      <c r="AO2997" s="1034"/>
      <c r="AP2997" s="1034"/>
      <c r="AQ2997" s="1034"/>
    </row>
    <row r="2998" spans="35:43">
      <c r="AI2998" s="1034"/>
      <c r="AJ2998" s="1034"/>
      <c r="AK2998" s="1034"/>
      <c r="AL2998" s="1034"/>
      <c r="AM2998" s="1032"/>
      <c r="AN2998" s="1034"/>
      <c r="AO2998" s="1034"/>
      <c r="AP2998" s="1034"/>
      <c r="AQ2998" s="1034"/>
    </row>
    <row r="2999" spans="35:43">
      <c r="AI2999" s="1034"/>
      <c r="AJ2999" s="1034"/>
      <c r="AK2999" s="1034"/>
      <c r="AL2999" s="1034"/>
      <c r="AM2999" s="1032"/>
      <c r="AN2999" s="1034"/>
      <c r="AO2999" s="1034"/>
      <c r="AP2999" s="1034"/>
      <c r="AQ2999" s="1034"/>
    </row>
    <row r="3000" spans="35:43">
      <c r="AI3000" s="1034"/>
      <c r="AJ3000" s="1034"/>
      <c r="AK3000" s="1034"/>
      <c r="AL3000" s="1034"/>
      <c r="AM3000" s="1032"/>
      <c r="AN3000" s="1034"/>
      <c r="AO3000" s="1034"/>
      <c r="AP3000" s="1034"/>
      <c r="AQ3000" s="1034"/>
    </row>
    <row r="3001" spans="35:43">
      <c r="AI3001" s="1034"/>
      <c r="AJ3001" s="1034"/>
      <c r="AK3001" s="1034"/>
      <c r="AL3001" s="1034"/>
      <c r="AM3001" s="1032"/>
      <c r="AN3001" s="1034"/>
      <c r="AO3001" s="1034"/>
      <c r="AP3001" s="1034"/>
      <c r="AQ3001" s="1034"/>
    </row>
    <row r="3002" spans="35:43">
      <c r="AI3002" s="1034"/>
      <c r="AJ3002" s="1034"/>
      <c r="AK3002" s="1034"/>
      <c r="AL3002" s="1034"/>
      <c r="AM3002" s="1032"/>
      <c r="AN3002" s="1034"/>
      <c r="AO3002" s="1034"/>
      <c r="AP3002" s="1034"/>
      <c r="AQ3002" s="1034"/>
    </row>
    <row r="3003" spans="35:43">
      <c r="AI3003" s="1034"/>
      <c r="AJ3003" s="1034"/>
      <c r="AK3003" s="1034"/>
      <c r="AL3003" s="1034"/>
      <c r="AM3003" s="1032"/>
      <c r="AN3003" s="1034"/>
      <c r="AO3003" s="1034"/>
      <c r="AP3003" s="1034"/>
      <c r="AQ3003" s="1034"/>
    </row>
    <row r="3004" spans="35:43">
      <c r="AI3004" s="1034"/>
      <c r="AJ3004" s="1034"/>
      <c r="AK3004" s="1034"/>
      <c r="AL3004" s="1034"/>
      <c r="AM3004" s="1032"/>
      <c r="AN3004" s="1034"/>
      <c r="AO3004" s="1034"/>
      <c r="AP3004" s="1034"/>
      <c r="AQ3004" s="1034"/>
    </row>
    <row r="3005" spans="35:43">
      <c r="AI3005" s="1034"/>
      <c r="AJ3005" s="1034"/>
      <c r="AK3005" s="1034"/>
      <c r="AL3005" s="1034"/>
      <c r="AM3005" s="1032"/>
      <c r="AN3005" s="1034"/>
      <c r="AO3005" s="1034"/>
      <c r="AP3005" s="1034"/>
      <c r="AQ3005" s="1034"/>
    </row>
    <row r="3006" spans="35:43">
      <c r="AI3006" s="1034"/>
      <c r="AJ3006" s="1034"/>
      <c r="AK3006" s="1034"/>
      <c r="AL3006" s="1034"/>
      <c r="AM3006" s="1032"/>
      <c r="AN3006" s="1034"/>
      <c r="AO3006" s="1034"/>
      <c r="AP3006" s="1034"/>
      <c r="AQ3006" s="1034"/>
    </row>
    <row r="3007" spans="35:43">
      <c r="AI3007" s="1034"/>
      <c r="AJ3007" s="1034"/>
      <c r="AK3007" s="1034"/>
      <c r="AL3007" s="1034"/>
      <c r="AM3007" s="1032"/>
      <c r="AN3007" s="1034"/>
      <c r="AO3007" s="1034"/>
      <c r="AP3007" s="1034"/>
      <c r="AQ3007" s="1034"/>
    </row>
    <row r="3008" spans="35:43">
      <c r="AI3008" s="1034"/>
      <c r="AJ3008" s="1034"/>
      <c r="AK3008" s="1034"/>
      <c r="AL3008" s="1034"/>
      <c r="AM3008" s="1032"/>
      <c r="AN3008" s="1034"/>
      <c r="AO3008" s="1034"/>
      <c r="AP3008" s="1034"/>
      <c r="AQ3008" s="1034"/>
    </row>
    <row r="3009" spans="35:43">
      <c r="AI3009" s="1034"/>
      <c r="AJ3009" s="1034"/>
      <c r="AK3009" s="1034"/>
      <c r="AL3009" s="1034"/>
      <c r="AM3009" s="1032"/>
      <c r="AN3009" s="1034"/>
      <c r="AO3009" s="1034"/>
      <c r="AP3009" s="1034"/>
      <c r="AQ3009" s="1034"/>
    </row>
    <row r="3010" spans="35:43">
      <c r="AI3010" s="1034"/>
      <c r="AJ3010" s="1034"/>
      <c r="AK3010" s="1034"/>
      <c r="AL3010" s="1034"/>
      <c r="AM3010" s="1032"/>
      <c r="AN3010" s="1034"/>
      <c r="AO3010" s="1034"/>
      <c r="AP3010" s="1034"/>
      <c r="AQ3010" s="1034"/>
    </row>
    <row r="3011" spans="35:43">
      <c r="AI3011" s="1034"/>
      <c r="AJ3011" s="1034"/>
      <c r="AK3011" s="1034"/>
      <c r="AL3011" s="1034"/>
      <c r="AM3011" s="1032"/>
      <c r="AN3011" s="1034"/>
      <c r="AO3011" s="1034"/>
      <c r="AP3011" s="1034"/>
      <c r="AQ3011" s="1034"/>
    </row>
    <row r="3012" spans="35:43">
      <c r="AI3012" s="1034"/>
      <c r="AJ3012" s="1034"/>
      <c r="AK3012" s="1034"/>
      <c r="AL3012" s="1034"/>
      <c r="AM3012" s="1032"/>
      <c r="AN3012" s="1034"/>
      <c r="AO3012" s="1034"/>
      <c r="AP3012" s="1034"/>
      <c r="AQ3012" s="1034"/>
    </row>
    <row r="3013" spans="35:43">
      <c r="AI3013" s="1034"/>
      <c r="AJ3013" s="1034"/>
      <c r="AK3013" s="1034"/>
      <c r="AL3013" s="1034"/>
      <c r="AM3013" s="1032"/>
      <c r="AN3013" s="1034"/>
      <c r="AO3013" s="1034"/>
      <c r="AP3013" s="1034"/>
      <c r="AQ3013" s="1034"/>
    </row>
    <row r="3014" spans="35:43">
      <c r="AI3014" s="1034"/>
      <c r="AJ3014" s="1034"/>
      <c r="AK3014" s="1034"/>
      <c r="AL3014" s="1034"/>
      <c r="AM3014" s="1032"/>
      <c r="AN3014" s="1034"/>
      <c r="AO3014" s="1034"/>
      <c r="AP3014" s="1034"/>
      <c r="AQ3014" s="1034"/>
    </row>
    <row r="3015" spans="35:43">
      <c r="AI3015" s="1034"/>
      <c r="AJ3015" s="1034"/>
      <c r="AK3015" s="1034"/>
      <c r="AL3015" s="1034"/>
      <c r="AM3015" s="1032"/>
      <c r="AN3015" s="1034"/>
      <c r="AO3015" s="1034"/>
      <c r="AP3015" s="1034"/>
      <c r="AQ3015" s="1034"/>
    </row>
    <row r="3016" spans="35:43">
      <c r="AI3016" s="1034"/>
      <c r="AJ3016" s="1034"/>
      <c r="AK3016" s="1034"/>
      <c r="AL3016" s="1034"/>
      <c r="AM3016" s="1032"/>
      <c r="AN3016" s="1034"/>
      <c r="AO3016" s="1034"/>
      <c r="AP3016" s="1034"/>
      <c r="AQ3016" s="1034"/>
    </row>
    <row r="3017" spans="35:43">
      <c r="AI3017" s="1034"/>
      <c r="AJ3017" s="1034"/>
      <c r="AK3017" s="1034"/>
      <c r="AL3017" s="1034"/>
      <c r="AM3017" s="1032"/>
      <c r="AN3017" s="1034"/>
      <c r="AO3017" s="1034"/>
      <c r="AP3017" s="1034"/>
      <c r="AQ3017" s="1034"/>
    </row>
    <row r="3018" spans="35:43">
      <c r="AI3018" s="1034"/>
      <c r="AJ3018" s="1034"/>
      <c r="AK3018" s="1034"/>
      <c r="AL3018" s="1034"/>
      <c r="AM3018" s="1032"/>
      <c r="AN3018" s="1034"/>
      <c r="AO3018" s="1034"/>
      <c r="AP3018" s="1034"/>
      <c r="AQ3018" s="1034"/>
    </row>
    <row r="3019" spans="35:43">
      <c r="AI3019" s="1034"/>
      <c r="AJ3019" s="1034"/>
      <c r="AK3019" s="1034"/>
      <c r="AL3019" s="1034"/>
      <c r="AM3019" s="1032"/>
      <c r="AN3019" s="1034"/>
      <c r="AO3019" s="1034"/>
      <c r="AP3019" s="1034"/>
      <c r="AQ3019" s="1034"/>
    </row>
    <row r="3020" spans="35:43">
      <c r="AI3020" s="1034"/>
      <c r="AJ3020" s="1034"/>
      <c r="AK3020" s="1034"/>
      <c r="AL3020" s="1034"/>
      <c r="AM3020" s="1032"/>
      <c r="AN3020" s="1034"/>
      <c r="AO3020" s="1034"/>
      <c r="AP3020" s="1034"/>
      <c r="AQ3020" s="1034"/>
    </row>
    <row r="3021" spans="35:43">
      <c r="AI3021" s="1034"/>
      <c r="AJ3021" s="1034"/>
      <c r="AK3021" s="1034"/>
      <c r="AL3021" s="1034"/>
      <c r="AM3021" s="1032"/>
      <c r="AN3021" s="1034"/>
      <c r="AO3021" s="1034"/>
      <c r="AP3021" s="1034"/>
      <c r="AQ3021" s="1034"/>
    </row>
    <row r="3022" spans="35:43">
      <c r="AI3022" s="1034"/>
      <c r="AJ3022" s="1034"/>
      <c r="AK3022" s="1034"/>
      <c r="AL3022" s="1034"/>
      <c r="AM3022" s="1032"/>
      <c r="AN3022" s="1034"/>
      <c r="AO3022" s="1034"/>
      <c r="AP3022" s="1034"/>
      <c r="AQ3022" s="1034"/>
    </row>
    <row r="3023" spans="35:43">
      <c r="AI3023" s="1034"/>
      <c r="AJ3023" s="1034"/>
      <c r="AK3023" s="1034"/>
      <c r="AL3023" s="1034"/>
      <c r="AM3023" s="1032"/>
      <c r="AN3023" s="1034"/>
      <c r="AO3023" s="1034"/>
      <c r="AP3023" s="1034"/>
      <c r="AQ3023" s="1034"/>
    </row>
    <row r="3024" spans="35:43">
      <c r="AI3024" s="1034"/>
      <c r="AJ3024" s="1034"/>
      <c r="AK3024" s="1034"/>
      <c r="AL3024" s="1034"/>
      <c r="AM3024" s="1032"/>
      <c r="AN3024" s="1034"/>
      <c r="AO3024" s="1034"/>
      <c r="AP3024" s="1034"/>
      <c r="AQ3024" s="1034"/>
    </row>
    <row r="3025" spans="35:43">
      <c r="AI3025" s="1034"/>
      <c r="AJ3025" s="1034"/>
      <c r="AK3025" s="1034"/>
      <c r="AL3025" s="1034"/>
      <c r="AM3025" s="1032"/>
      <c r="AN3025" s="1034"/>
      <c r="AO3025" s="1034"/>
      <c r="AP3025" s="1034"/>
      <c r="AQ3025" s="1034"/>
    </row>
    <row r="3026" spans="35:43">
      <c r="AI3026" s="1034"/>
      <c r="AJ3026" s="1034"/>
      <c r="AK3026" s="1034"/>
      <c r="AL3026" s="1034"/>
      <c r="AM3026" s="1032"/>
      <c r="AN3026" s="1034"/>
      <c r="AO3026" s="1034"/>
      <c r="AP3026" s="1034"/>
      <c r="AQ3026" s="1034"/>
    </row>
    <row r="3027" spans="35:43">
      <c r="AI3027" s="1034"/>
      <c r="AJ3027" s="1034"/>
      <c r="AK3027" s="1034"/>
      <c r="AL3027" s="1034"/>
      <c r="AM3027" s="1032"/>
      <c r="AN3027" s="1034"/>
      <c r="AO3027" s="1034"/>
      <c r="AP3027" s="1034"/>
      <c r="AQ3027" s="1034"/>
    </row>
    <row r="3028" spans="35:43">
      <c r="AI3028" s="1034"/>
      <c r="AJ3028" s="1034"/>
      <c r="AK3028" s="1034"/>
      <c r="AL3028" s="1034"/>
      <c r="AM3028" s="1032"/>
      <c r="AN3028" s="1034"/>
      <c r="AO3028" s="1034"/>
      <c r="AP3028" s="1034"/>
      <c r="AQ3028" s="1034"/>
    </row>
    <row r="3029" spans="35:43">
      <c r="AI3029" s="1034"/>
      <c r="AJ3029" s="1034"/>
      <c r="AK3029" s="1034"/>
      <c r="AL3029" s="1034"/>
      <c r="AM3029" s="1032"/>
      <c r="AN3029" s="1034"/>
      <c r="AO3029" s="1034"/>
      <c r="AP3029" s="1034"/>
      <c r="AQ3029" s="1034"/>
    </row>
    <row r="3030" spans="35:43">
      <c r="AI3030" s="1034"/>
      <c r="AJ3030" s="1034"/>
      <c r="AK3030" s="1034"/>
      <c r="AL3030" s="1034"/>
      <c r="AM3030" s="1032"/>
      <c r="AN3030" s="1034"/>
      <c r="AO3030" s="1034"/>
      <c r="AP3030" s="1034"/>
      <c r="AQ3030" s="1034"/>
    </row>
    <row r="3031" spans="35:43">
      <c r="AI3031" s="1034"/>
      <c r="AJ3031" s="1034"/>
      <c r="AK3031" s="1034"/>
      <c r="AL3031" s="1034"/>
      <c r="AM3031" s="1032"/>
      <c r="AN3031" s="1034"/>
      <c r="AO3031" s="1034"/>
      <c r="AP3031" s="1034"/>
      <c r="AQ3031" s="1034"/>
    </row>
    <row r="3032" spans="35:43">
      <c r="AI3032" s="1034"/>
      <c r="AJ3032" s="1034"/>
      <c r="AK3032" s="1034"/>
      <c r="AL3032" s="1034"/>
      <c r="AM3032" s="1032"/>
      <c r="AN3032" s="1034"/>
      <c r="AO3032" s="1034"/>
      <c r="AP3032" s="1034"/>
      <c r="AQ3032" s="1034"/>
    </row>
    <row r="3033" spans="35:43">
      <c r="AI3033" s="1034"/>
      <c r="AJ3033" s="1034"/>
      <c r="AK3033" s="1034"/>
      <c r="AL3033" s="1034"/>
      <c r="AM3033" s="1032"/>
      <c r="AN3033" s="1034"/>
      <c r="AO3033" s="1034"/>
      <c r="AP3033" s="1034"/>
      <c r="AQ3033" s="1034"/>
    </row>
    <row r="3034" spans="35:43">
      <c r="AI3034" s="1034"/>
      <c r="AJ3034" s="1034"/>
      <c r="AK3034" s="1034"/>
      <c r="AL3034" s="1034"/>
      <c r="AM3034" s="1032"/>
      <c r="AN3034" s="1034"/>
      <c r="AO3034" s="1034"/>
      <c r="AP3034" s="1034"/>
      <c r="AQ3034" s="1034"/>
    </row>
    <row r="3035" spans="35:43">
      <c r="AI3035" s="1034"/>
      <c r="AJ3035" s="1034"/>
      <c r="AK3035" s="1034"/>
      <c r="AL3035" s="1034"/>
      <c r="AM3035" s="1032"/>
      <c r="AN3035" s="1034"/>
      <c r="AO3035" s="1034"/>
      <c r="AP3035" s="1034"/>
      <c r="AQ3035" s="1034"/>
    </row>
    <row r="3036" spans="35:43">
      <c r="AI3036" s="1034"/>
      <c r="AJ3036" s="1034"/>
      <c r="AK3036" s="1034"/>
      <c r="AL3036" s="1034"/>
      <c r="AM3036" s="1032"/>
      <c r="AN3036" s="1034"/>
      <c r="AO3036" s="1034"/>
      <c r="AP3036" s="1034"/>
      <c r="AQ3036" s="1034"/>
    </row>
    <row r="3037" spans="35:43">
      <c r="AI3037" s="1034"/>
      <c r="AJ3037" s="1034"/>
      <c r="AK3037" s="1034"/>
      <c r="AL3037" s="1034"/>
      <c r="AM3037" s="1032"/>
      <c r="AN3037" s="1034"/>
      <c r="AO3037" s="1034"/>
      <c r="AP3037" s="1034"/>
      <c r="AQ3037" s="1034"/>
    </row>
    <row r="3038" spans="35:43">
      <c r="AI3038" s="1034"/>
      <c r="AJ3038" s="1034"/>
      <c r="AK3038" s="1034"/>
      <c r="AL3038" s="1034"/>
      <c r="AM3038" s="1032"/>
      <c r="AN3038" s="1034"/>
      <c r="AO3038" s="1034"/>
      <c r="AP3038" s="1034"/>
      <c r="AQ3038" s="1034"/>
    </row>
    <row r="3039" spans="35:43">
      <c r="AI3039" s="1034"/>
      <c r="AJ3039" s="1034"/>
      <c r="AK3039" s="1034"/>
      <c r="AL3039" s="1034"/>
      <c r="AM3039" s="1032"/>
      <c r="AN3039" s="1034"/>
      <c r="AO3039" s="1034"/>
      <c r="AP3039" s="1034"/>
      <c r="AQ3039" s="1034"/>
    </row>
    <row r="3040" spans="35:43">
      <c r="AI3040" s="1034"/>
      <c r="AJ3040" s="1034"/>
      <c r="AK3040" s="1034"/>
      <c r="AL3040" s="1034"/>
      <c r="AM3040" s="1032"/>
      <c r="AN3040" s="1034"/>
      <c r="AO3040" s="1034"/>
      <c r="AP3040" s="1034"/>
      <c r="AQ3040" s="1034"/>
    </row>
    <row r="3041" spans="35:43">
      <c r="AI3041" s="1034"/>
      <c r="AJ3041" s="1034"/>
      <c r="AK3041" s="1034"/>
      <c r="AL3041" s="1034"/>
      <c r="AM3041" s="1032"/>
      <c r="AN3041" s="1034"/>
      <c r="AO3041" s="1034"/>
      <c r="AP3041" s="1034"/>
      <c r="AQ3041" s="1034"/>
    </row>
    <row r="3042" spans="35:43">
      <c r="AI3042" s="1034"/>
      <c r="AJ3042" s="1034"/>
      <c r="AK3042" s="1034"/>
      <c r="AL3042" s="1034"/>
      <c r="AM3042" s="1032"/>
      <c r="AN3042" s="1034"/>
      <c r="AO3042" s="1034"/>
      <c r="AP3042" s="1034"/>
      <c r="AQ3042" s="1034"/>
    </row>
    <row r="3043" spans="35:43">
      <c r="AI3043" s="1034"/>
      <c r="AJ3043" s="1034"/>
      <c r="AK3043" s="1034"/>
      <c r="AL3043" s="1034"/>
      <c r="AM3043" s="1032"/>
      <c r="AN3043" s="1034"/>
      <c r="AO3043" s="1034"/>
      <c r="AP3043" s="1034"/>
      <c r="AQ3043" s="1034"/>
    </row>
    <row r="3044" spans="35:43">
      <c r="AI3044" s="1034"/>
      <c r="AJ3044" s="1034"/>
      <c r="AK3044" s="1034"/>
      <c r="AL3044" s="1034"/>
      <c r="AM3044" s="1032"/>
      <c r="AN3044" s="1034"/>
      <c r="AO3044" s="1034"/>
      <c r="AP3044" s="1034"/>
      <c r="AQ3044" s="1034"/>
    </row>
    <row r="3045" spans="35:43">
      <c r="AI3045" s="1034"/>
      <c r="AJ3045" s="1034"/>
      <c r="AK3045" s="1034"/>
      <c r="AL3045" s="1034"/>
      <c r="AM3045" s="1032"/>
      <c r="AN3045" s="1034"/>
      <c r="AO3045" s="1034"/>
      <c r="AP3045" s="1034"/>
      <c r="AQ3045" s="1034"/>
    </row>
    <row r="3046" spans="35:43">
      <c r="AI3046" s="1034"/>
      <c r="AJ3046" s="1034"/>
      <c r="AK3046" s="1034"/>
      <c r="AL3046" s="1034"/>
      <c r="AM3046" s="1032"/>
      <c r="AN3046" s="1034"/>
      <c r="AO3046" s="1034"/>
      <c r="AP3046" s="1034"/>
      <c r="AQ3046" s="1034"/>
    </row>
    <row r="3047" spans="35:43">
      <c r="AI3047" s="1034"/>
      <c r="AJ3047" s="1034"/>
      <c r="AK3047" s="1034"/>
      <c r="AL3047" s="1034"/>
      <c r="AM3047" s="1032"/>
      <c r="AN3047" s="1034"/>
      <c r="AO3047" s="1034"/>
      <c r="AP3047" s="1034"/>
      <c r="AQ3047" s="1034"/>
    </row>
    <row r="3048" spans="35:43">
      <c r="AI3048" s="1034"/>
      <c r="AJ3048" s="1034"/>
      <c r="AK3048" s="1034"/>
      <c r="AL3048" s="1034"/>
      <c r="AM3048" s="1032"/>
      <c r="AN3048" s="1034"/>
      <c r="AO3048" s="1034"/>
      <c r="AP3048" s="1034"/>
      <c r="AQ3048" s="1034"/>
    </row>
    <row r="3049" spans="35:43">
      <c r="AI3049" s="1034"/>
      <c r="AJ3049" s="1034"/>
      <c r="AK3049" s="1034"/>
      <c r="AL3049" s="1034"/>
      <c r="AM3049" s="1032"/>
      <c r="AN3049" s="1034"/>
      <c r="AO3049" s="1034"/>
      <c r="AP3049" s="1034"/>
      <c r="AQ3049" s="1034"/>
    </row>
    <row r="3050" spans="35:43">
      <c r="AI3050" s="1034"/>
      <c r="AJ3050" s="1034"/>
      <c r="AK3050" s="1034"/>
      <c r="AL3050" s="1034"/>
      <c r="AM3050" s="1032"/>
      <c r="AN3050" s="1034"/>
      <c r="AO3050" s="1034"/>
      <c r="AP3050" s="1034"/>
      <c r="AQ3050" s="1034"/>
    </row>
    <row r="3051" spans="35:43">
      <c r="AI3051" s="1034"/>
      <c r="AJ3051" s="1034"/>
      <c r="AK3051" s="1034"/>
      <c r="AL3051" s="1034"/>
      <c r="AM3051" s="1032"/>
      <c r="AN3051" s="1034"/>
      <c r="AO3051" s="1034"/>
      <c r="AP3051" s="1034"/>
      <c r="AQ3051" s="1034"/>
    </row>
    <row r="3052" spans="35:43">
      <c r="AI3052" s="1034"/>
      <c r="AJ3052" s="1034"/>
      <c r="AK3052" s="1034"/>
      <c r="AL3052" s="1034"/>
      <c r="AM3052" s="1032"/>
      <c r="AN3052" s="1034"/>
      <c r="AO3052" s="1034"/>
      <c r="AP3052" s="1034"/>
      <c r="AQ3052" s="1034"/>
    </row>
    <row r="3053" spans="35:43">
      <c r="AI3053" s="1034"/>
      <c r="AJ3053" s="1034"/>
      <c r="AK3053" s="1034"/>
      <c r="AL3053" s="1034"/>
      <c r="AM3053" s="1032"/>
      <c r="AN3053" s="1034"/>
      <c r="AO3053" s="1034"/>
      <c r="AP3053" s="1034"/>
      <c r="AQ3053" s="1034"/>
    </row>
    <row r="3054" spans="35:43">
      <c r="AI3054" s="1034"/>
      <c r="AJ3054" s="1034"/>
      <c r="AK3054" s="1034"/>
      <c r="AL3054" s="1034"/>
      <c r="AM3054" s="1032"/>
      <c r="AN3054" s="1034"/>
      <c r="AO3054" s="1034"/>
      <c r="AP3054" s="1034"/>
      <c r="AQ3054" s="1034"/>
    </row>
    <row r="3055" spans="35:43">
      <c r="AI3055" s="1034"/>
      <c r="AJ3055" s="1034"/>
      <c r="AK3055" s="1034"/>
      <c r="AL3055" s="1034"/>
      <c r="AM3055" s="1032"/>
      <c r="AN3055" s="1034"/>
      <c r="AO3055" s="1034"/>
      <c r="AP3055" s="1034"/>
      <c r="AQ3055" s="1034"/>
    </row>
    <row r="3056" spans="35:43">
      <c r="AI3056" s="1034"/>
      <c r="AJ3056" s="1034"/>
      <c r="AK3056" s="1034"/>
      <c r="AL3056" s="1034"/>
      <c r="AM3056" s="1032"/>
      <c r="AN3056" s="1034"/>
      <c r="AO3056" s="1034"/>
      <c r="AP3056" s="1034"/>
      <c r="AQ3056" s="1034"/>
    </row>
    <row r="3057" spans="35:43">
      <c r="AI3057" s="1034"/>
      <c r="AJ3057" s="1034"/>
      <c r="AK3057" s="1034"/>
      <c r="AL3057" s="1034"/>
      <c r="AM3057" s="1032"/>
      <c r="AN3057" s="1034"/>
      <c r="AO3057" s="1034"/>
      <c r="AP3057" s="1034"/>
      <c r="AQ3057" s="1034"/>
    </row>
    <row r="3058" spans="35:43">
      <c r="AI3058" s="1034"/>
      <c r="AJ3058" s="1034"/>
      <c r="AK3058" s="1034"/>
      <c r="AL3058" s="1034"/>
      <c r="AM3058" s="1032"/>
      <c r="AN3058" s="1034"/>
      <c r="AO3058" s="1034"/>
      <c r="AP3058" s="1034"/>
      <c r="AQ3058" s="1034"/>
    </row>
    <row r="3059" spans="35:43">
      <c r="AI3059" s="1034"/>
      <c r="AJ3059" s="1034"/>
      <c r="AK3059" s="1034"/>
      <c r="AL3059" s="1034"/>
      <c r="AM3059" s="1032"/>
      <c r="AN3059" s="1034"/>
      <c r="AO3059" s="1034"/>
      <c r="AP3059" s="1034"/>
      <c r="AQ3059" s="1034"/>
    </row>
    <row r="3060" spans="35:43">
      <c r="AI3060" s="1034"/>
      <c r="AJ3060" s="1034"/>
      <c r="AK3060" s="1034"/>
      <c r="AL3060" s="1034"/>
      <c r="AM3060" s="1032"/>
      <c r="AN3060" s="1034"/>
      <c r="AO3060" s="1034"/>
      <c r="AP3060" s="1034"/>
      <c r="AQ3060" s="1034"/>
    </row>
    <row r="3061" spans="35:43">
      <c r="AI3061" s="1034"/>
      <c r="AJ3061" s="1034"/>
      <c r="AK3061" s="1034"/>
      <c r="AL3061" s="1034"/>
      <c r="AM3061" s="1032"/>
      <c r="AN3061" s="1034"/>
      <c r="AO3061" s="1034"/>
      <c r="AP3061" s="1034"/>
      <c r="AQ3061" s="1034"/>
    </row>
    <row r="3062" spans="35:43">
      <c r="AI3062" s="1034"/>
      <c r="AJ3062" s="1034"/>
      <c r="AK3062" s="1034"/>
      <c r="AL3062" s="1034"/>
      <c r="AM3062" s="1032"/>
      <c r="AN3062" s="1034"/>
      <c r="AO3062" s="1034"/>
      <c r="AP3062" s="1034"/>
      <c r="AQ3062" s="1034"/>
    </row>
    <row r="3063" spans="35:43">
      <c r="AI3063" s="1034"/>
      <c r="AJ3063" s="1034"/>
      <c r="AK3063" s="1034"/>
      <c r="AL3063" s="1034"/>
      <c r="AM3063" s="1032"/>
      <c r="AN3063" s="1034"/>
      <c r="AO3063" s="1034"/>
      <c r="AP3063" s="1034"/>
      <c r="AQ3063" s="1034"/>
    </row>
    <row r="3064" spans="35:43">
      <c r="AI3064" s="1034"/>
      <c r="AJ3064" s="1034"/>
      <c r="AK3064" s="1034"/>
      <c r="AL3064" s="1034"/>
      <c r="AM3064" s="1032"/>
      <c r="AN3064" s="1034"/>
      <c r="AO3064" s="1034"/>
      <c r="AP3064" s="1034"/>
      <c r="AQ3064" s="1034"/>
    </row>
    <row r="3065" spans="35:43">
      <c r="AI3065" s="1034"/>
      <c r="AJ3065" s="1034"/>
      <c r="AK3065" s="1034"/>
      <c r="AL3065" s="1034"/>
      <c r="AM3065" s="1032"/>
      <c r="AN3065" s="1034"/>
      <c r="AO3065" s="1034"/>
      <c r="AP3065" s="1034"/>
      <c r="AQ3065" s="1034"/>
    </row>
    <row r="3066" spans="35:43">
      <c r="AI3066" s="1034"/>
      <c r="AJ3066" s="1034"/>
      <c r="AK3066" s="1034"/>
      <c r="AL3066" s="1034"/>
      <c r="AM3066" s="1032"/>
      <c r="AN3066" s="1034"/>
      <c r="AO3066" s="1034"/>
      <c r="AP3066" s="1034"/>
      <c r="AQ3066" s="1034"/>
    </row>
    <row r="3067" spans="35:43">
      <c r="AI3067" s="1034"/>
      <c r="AJ3067" s="1034"/>
      <c r="AK3067" s="1034"/>
      <c r="AL3067" s="1034"/>
      <c r="AM3067" s="1032"/>
      <c r="AN3067" s="1034"/>
      <c r="AO3067" s="1034"/>
      <c r="AP3067" s="1034"/>
      <c r="AQ3067" s="1034"/>
    </row>
    <row r="3068" spans="35:43">
      <c r="AI3068" s="1034"/>
      <c r="AJ3068" s="1034"/>
      <c r="AK3068" s="1034"/>
      <c r="AL3068" s="1034"/>
      <c r="AM3068" s="1032"/>
      <c r="AN3068" s="1034"/>
      <c r="AO3068" s="1034"/>
      <c r="AP3068" s="1034"/>
      <c r="AQ3068" s="1034"/>
    </row>
    <row r="3069" spans="35:43">
      <c r="AI3069" s="1034"/>
      <c r="AJ3069" s="1034"/>
      <c r="AK3069" s="1034"/>
      <c r="AL3069" s="1034"/>
      <c r="AM3069" s="1032"/>
      <c r="AN3069" s="1034"/>
      <c r="AO3069" s="1034"/>
      <c r="AP3069" s="1034"/>
      <c r="AQ3069" s="1034"/>
    </row>
    <row r="3070" spans="35:43">
      <c r="AI3070" s="1034"/>
      <c r="AJ3070" s="1034"/>
      <c r="AK3070" s="1034"/>
      <c r="AL3070" s="1034"/>
      <c r="AM3070" s="1032"/>
      <c r="AN3070" s="1034"/>
      <c r="AO3070" s="1034"/>
      <c r="AP3070" s="1034"/>
      <c r="AQ3070" s="1034"/>
    </row>
    <row r="3071" spans="35:43">
      <c r="AI3071" s="1034"/>
      <c r="AJ3071" s="1034"/>
      <c r="AK3071" s="1034"/>
      <c r="AL3071" s="1034"/>
      <c r="AM3071" s="1032"/>
      <c r="AN3071" s="1034"/>
      <c r="AO3071" s="1034"/>
      <c r="AP3071" s="1034"/>
      <c r="AQ3071" s="1034"/>
    </row>
    <row r="3072" spans="35:43">
      <c r="AI3072" s="1034"/>
      <c r="AJ3072" s="1034"/>
      <c r="AK3072" s="1034"/>
      <c r="AL3072" s="1034"/>
      <c r="AM3072" s="1032"/>
      <c r="AN3072" s="1034"/>
      <c r="AO3072" s="1034"/>
      <c r="AP3072" s="1034"/>
      <c r="AQ3072" s="1034"/>
    </row>
    <row r="3073" spans="35:43">
      <c r="AI3073" s="1034"/>
      <c r="AJ3073" s="1034"/>
      <c r="AK3073" s="1034"/>
      <c r="AL3073" s="1034"/>
      <c r="AM3073" s="1032"/>
      <c r="AN3073" s="1034"/>
      <c r="AO3073" s="1034"/>
      <c r="AP3073" s="1034"/>
      <c r="AQ3073" s="1034"/>
    </row>
    <row r="3074" spans="35:43">
      <c r="AI3074" s="1034"/>
      <c r="AJ3074" s="1034"/>
      <c r="AK3074" s="1034"/>
      <c r="AL3074" s="1034"/>
      <c r="AM3074" s="1032"/>
      <c r="AN3074" s="1034"/>
      <c r="AO3074" s="1034"/>
      <c r="AP3074" s="1034"/>
      <c r="AQ3074" s="1034"/>
    </row>
    <row r="3075" spans="35:43">
      <c r="AI3075" s="1034"/>
      <c r="AJ3075" s="1034"/>
      <c r="AK3075" s="1034"/>
      <c r="AL3075" s="1034"/>
      <c r="AM3075" s="1032"/>
      <c r="AN3075" s="1034"/>
      <c r="AO3075" s="1034"/>
      <c r="AP3075" s="1034"/>
      <c r="AQ3075" s="1034"/>
    </row>
    <row r="3076" spans="35:43">
      <c r="AI3076" s="1034"/>
      <c r="AJ3076" s="1034"/>
      <c r="AK3076" s="1034"/>
      <c r="AL3076" s="1034"/>
      <c r="AM3076" s="1032"/>
      <c r="AN3076" s="1034"/>
      <c r="AO3076" s="1034"/>
      <c r="AP3076" s="1034"/>
      <c r="AQ3076" s="1034"/>
    </row>
    <row r="3077" spans="35:43">
      <c r="AI3077" s="1034"/>
      <c r="AJ3077" s="1034"/>
      <c r="AK3077" s="1034"/>
      <c r="AL3077" s="1034"/>
      <c r="AM3077" s="1032"/>
      <c r="AN3077" s="1034"/>
      <c r="AO3077" s="1034"/>
      <c r="AP3077" s="1034"/>
      <c r="AQ3077" s="1034"/>
    </row>
    <row r="3078" spans="35:43">
      <c r="AI3078" s="1034"/>
      <c r="AJ3078" s="1034"/>
      <c r="AK3078" s="1034"/>
      <c r="AL3078" s="1034"/>
      <c r="AM3078" s="1032"/>
      <c r="AN3078" s="1034"/>
      <c r="AO3078" s="1034"/>
      <c r="AP3078" s="1034"/>
      <c r="AQ3078" s="1034"/>
    </row>
    <row r="3079" spans="35:43">
      <c r="AI3079" s="1034"/>
      <c r="AJ3079" s="1034"/>
      <c r="AK3079" s="1034"/>
      <c r="AL3079" s="1034"/>
      <c r="AM3079" s="1032"/>
      <c r="AN3079" s="1034"/>
      <c r="AO3079" s="1034"/>
      <c r="AP3079" s="1034"/>
      <c r="AQ3079" s="1034"/>
    </row>
    <row r="3080" spans="35:43">
      <c r="AI3080" s="1034"/>
      <c r="AJ3080" s="1034"/>
      <c r="AK3080" s="1034"/>
      <c r="AL3080" s="1034"/>
      <c r="AM3080" s="1032"/>
      <c r="AN3080" s="1034"/>
      <c r="AO3080" s="1034"/>
      <c r="AP3080" s="1034"/>
      <c r="AQ3080" s="1034"/>
    </row>
    <row r="3081" spans="35:43">
      <c r="AI3081" s="1034"/>
      <c r="AJ3081" s="1034"/>
      <c r="AK3081" s="1034"/>
      <c r="AL3081" s="1034"/>
      <c r="AM3081" s="1032"/>
      <c r="AN3081" s="1034"/>
      <c r="AO3081" s="1034"/>
      <c r="AP3081" s="1034"/>
      <c r="AQ3081" s="1034"/>
    </row>
    <row r="3082" spans="35:43">
      <c r="AI3082" s="1034"/>
      <c r="AJ3082" s="1034"/>
      <c r="AK3082" s="1034"/>
      <c r="AL3082" s="1034"/>
      <c r="AM3082" s="1032"/>
      <c r="AN3082" s="1034"/>
      <c r="AO3082" s="1034"/>
      <c r="AP3082" s="1034"/>
      <c r="AQ3082" s="1034"/>
    </row>
    <row r="3083" spans="35:43">
      <c r="AI3083" s="1034"/>
      <c r="AJ3083" s="1034"/>
      <c r="AK3083" s="1034"/>
      <c r="AL3083" s="1034"/>
      <c r="AM3083" s="1032"/>
      <c r="AN3083" s="1034"/>
      <c r="AO3083" s="1034"/>
      <c r="AP3083" s="1034"/>
      <c r="AQ3083" s="1034"/>
    </row>
    <row r="3084" spans="35:43">
      <c r="AI3084" s="1034"/>
      <c r="AJ3084" s="1034"/>
      <c r="AK3084" s="1034"/>
      <c r="AL3084" s="1034"/>
      <c r="AM3084" s="1032"/>
      <c r="AN3084" s="1034"/>
      <c r="AO3084" s="1034"/>
      <c r="AP3084" s="1034"/>
      <c r="AQ3084" s="1034"/>
    </row>
    <row r="3085" spans="35:43">
      <c r="AI3085" s="1034"/>
      <c r="AJ3085" s="1034"/>
      <c r="AK3085" s="1034"/>
      <c r="AL3085" s="1034"/>
      <c r="AM3085" s="1032"/>
      <c r="AN3085" s="1034"/>
      <c r="AO3085" s="1034"/>
      <c r="AP3085" s="1034"/>
      <c r="AQ3085" s="1034"/>
    </row>
    <row r="3086" spans="35:43">
      <c r="AI3086" s="1034"/>
      <c r="AJ3086" s="1034"/>
      <c r="AK3086" s="1034"/>
      <c r="AL3086" s="1034"/>
      <c r="AM3086" s="1032"/>
      <c r="AN3086" s="1034"/>
      <c r="AO3086" s="1034"/>
      <c r="AP3086" s="1034"/>
      <c r="AQ3086" s="1034"/>
    </row>
    <row r="3087" spans="35:43">
      <c r="AI3087" s="1034"/>
      <c r="AJ3087" s="1034"/>
      <c r="AK3087" s="1034"/>
      <c r="AL3087" s="1034"/>
      <c r="AM3087" s="1032"/>
      <c r="AN3087" s="1034"/>
      <c r="AO3087" s="1034"/>
      <c r="AP3087" s="1034"/>
      <c r="AQ3087" s="1034"/>
    </row>
    <row r="3088" spans="35:43">
      <c r="AI3088" s="1034"/>
      <c r="AJ3088" s="1034"/>
      <c r="AK3088" s="1034"/>
      <c r="AL3088" s="1034"/>
      <c r="AM3088" s="1032"/>
      <c r="AN3088" s="1034"/>
      <c r="AO3088" s="1034"/>
      <c r="AP3088" s="1034"/>
      <c r="AQ3088" s="1034"/>
    </row>
    <row r="3089" spans="35:43">
      <c r="AI3089" s="1034"/>
      <c r="AJ3089" s="1034"/>
      <c r="AK3089" s="1034"/>
      <c r="AL3089" s="1034"/>
      <c r="AM3089" s="1032"/>
      <c r="AN3089" s="1034"/>
      <c r="AO3089" s="1034"/>
      <c r="AP3089" s="1034"/>
      <c r="AQ3089" s="1034"/>
    </row>
    <row r="3090" spans="35:43">
      <c r="AI3090" s="1034"/>
      <c r="AJ3090" s="1034"/>
      <c r="AK3090" s="1034"/>
      <c r="AL3090" s="1034"/>
      <c r="AM3090" s="1032"/>
      <c r="AN3090" s="1034"/>
      <c r="AO3090" s="1034"/>
      <c r="AP3090" s="1034"/>
      <c r="AQ3090" s="1034"/>
    </row>
    <row r="3091" spans="35:43">
      <c r="AI3091" s="1034"/>
      <c r="AJ3091" s="1034"/>
      <c r="AK3091" s="1034"/>
      <c r="AL3091" s="1034"/>
      <c r="AM3091" s="1032"/>
      <c r="AN3091" s="1034"/>
      <c r="AO3091" s="1034"/>
      <c r="AP3091" s="1034"/>
      <c r="AQ3091" s="1034"/>
    </row>
    <row r="3092" spans="35:43">
      <c r="AI3092" s="1034"/>
      <c r="AJ3092" s="1034"/>
      <c r="AK3092" s="1034"/>
      <c r="AL3092" s="1034"/>
      <c r="AM3092" s="1032"/>
      <c r="AN3092" s="1034"/>
      <c r="AO3092" s="1034"/>
      <c r="AP3092" s="1034"/>
      <c r="AQ3092" s="1034"/>
    </row>
    <row r="3093" spans="35:43">
      <c r="AI3093" s="1034"/>
      <c r="AJ3093" s="1034"/>
      <c r="AK3093" s="1034"/>
      <c r="AL3093" s="1034"/>
      <c r="AM3093" s="1032"/>
      <c r="AN3093" s="1034"/>
      <c r="AO3093" s="1034"/>
      <c r="AP3093" s="1034"/>
      <c r="AQ3093" s="1034"/>
    </row>
    <row r="3094" spans="35:43">
      <c r="AI3094" s="1034"/>
      <c r="AJ3094" s="1034"/>
      <c r="AK3094" s="1034"/>
      <c r="AL3094" s="1034"/>
      <c r="AM3094" s="1032"/>
      <c r="AN3094" s="1034"/>
      <c r="AO3094" s="1034"/>
      <c r="AP3094" s="1034"/>
      <c r="AQ3094" s="1034"/>
    </row>
    <row r="3095" spans="35:43">
      <c r="AI3095" s="1034"/>
      <c r="AJ3095" s="1034"/>
      <c r="AK3095" s="1034"/>
      <c r="AL3095" s="1034"/>
      <c r="AM3095" s="1032"/>
      <c r="AN3095" s="1034"/>
      <c r="AO3095" s="1034"/>
      <c r="AP3095" s="1034"/>
      <c r="AQ3095" s="1034"/>
    </row>
    <row r="3096" spans="35:43">
      <c r="AI3096" s="1034"/>
      <c r="AJ3096" s="1034"/>
      <c r="AK3096" s="1034"/>
      <c r="AL3096" s="1034"/>
      <c r="AM3096" s="1032"/>
      <c r="AN3096" s="1034"/>
      <c r="AO3096" s="1034"/>
      <c r="AP3096" s="1034"/>
      <c r="AQ3096" s="1034"/>
    </row>
    <row r="3097" spans="35:43">
      <c r="AI3097" s="1034"/>
      <c r="AJ3097" s="1034"/>
      <c r="AK3097" s="1034"/>
      <c r="AL3097" s="1034"/>
      <c r="AM3097" s="1032"/>
      <c r="AN3097" s="1034"/>
      <c r="AO3097" s="1034"/>
      <c r="AP3097" s="1034"/>
      <c r="AQ3097" s="1034"/>
    </row>
    <row r="3098" spans="35:43">
      <c r="AI3098" s="1034"/>
      <c r="AJ3098" s="1034"/>
      <c r="AK3098" s="1034"/>
      <c r="AL3098" s="1034"/>
      <c r="AM3098" s="1032"/>
      <c r="AN3098" s="1034"/>
      <c r="AO3098" s="1034"/>
      <c r="AP3098" s="1034"/>
      <c r="AQ3098" s="1034"/>
    </row>
    <row r="3099" spans="35:43">
      <c r="AI3099" s="1034"/>
      <c r="AJ3099" s="1034"/>
      <c r="AK3099" s="1034"/>
      <c r="AL3099" s="1034"/>
      <c r="AM3099" s="1032"/>
      <c r="AN3099" s="1034"/>
      <c r="AO3099" s="1034"/>
      <c r="AP3099" s="1034"/>
      <c r="AQ3099" s="1034"/>
    </row>
    <row r="3100" spans="35:43">
      <c r="AI3100" s="1034"/>
      <c r="AJ3100" s="1034"/>
      <c r="AK3100" s="1034"/>
      <c r="AL3100" s="1034"/>
      <c r="AM3100" s="1032"/>
      <c r="AN3100" s="1034"/>
      <c r="AO3100" s="1034"/>
      <c r="AP3100" s="1034"/>
      <c r="AQ3100" s="1034"/>
    </row>
    <row r="3101" spans="35:43">
      <c r="AI3101" s="1034"/>
      <c r="AJ3101" s="1034"/>
      <c r="AK3101" s="1034"/>
      <c r="AL3101" s="1034"/>
      <c r="AM3101" s="1032"/>
      <c r="AN3101" s="1034"/>
      <c r="AO3101" s="1034"/>
      <c r="AP3101" s="1034"/>
      <c r="AQ3101" s="1034"/>
    </row>
    <row r="3102" spans="35:43">
      <c r="AI3102" s="1034"/>
      <c r="AJ3102" s="1034"/>
      <c r="AK3102" s="1034"/>
      <c r="AL3102" s="1034"/>
      <c r="AM3102" s="1032"/>
      <c r="AN3102" s="1034"/>
      <c r="AO3102" s="1034"/>
      <c r="AP3102" s="1034"/>
      <c r="AQ3102" s="1034"/>
    </row>
    <row r="3103" spans="35:43">
      <c r="AI3103" s="1034"/>
      <c r="AJ3103" s="1034"/>
      <c r="AK3103" s="1034"/>
      <c r="AL3103" s="1034"/>
      <c r="AM3103" s="1032"/>
      <c r="AN3103" s="1034"/>
      <c r="AO3103" s="1034"/>
      <c r="AP3103" s="1034"/>
      <c r="AQ3103" s="1034"/>
    </row>
    <row r="3104" spans="35:43">
      <c r="AI3104" s="1034"/>
      <c r="AJ3104" s="1034"/>
      <c r="AK3104" s="1034"/>
      <c r="AL3104" s="1034"/>
      <c r="AM3104" s="1032"/>
      <c r="AN3104" s="1034"/>
      <c r="AO3104" s="1034"/>
      <c r="AP3104" s="1034"/>
      <c r="AQ3104" s="1034"/>
    </row>
    <row r="3105" spans="35:43">
      <c r="AI3105" s="1034"/>
      <c r="AJ3105" s="1034"/>
      <c r="AK3105" s="1034"/>
      <c r="AL3105" s="1034"/>
      <c r="AM3105" s="1032"/>
      <c r="AN3105" s="1034"/>
      <c r="AO3105" s="1034"/>
      <c r="AP3105" s="1034"/>
      <c r="AQ3105" s="1034"/>
    </row>
    <row r="3106" spans="35:43">
      <c r="AI3106" s="1034"/>
      <c r="AJ3106" s="1034"/>
      <c r="AK3106" s="1034"/>
      <c r="AL3106" s="1034"/>
      <c r="AM3106" s="1032"/>
      <c r="AN3106" s="1034"/>
      <c r="AO3106" s="1034"/>
      <c r="AP3106" s="1034"/>
      <c r="AQ3106" s="1034"/>
    </row>
    <row r="3107" spans="35:43">
      <c r="AI3107" s="1034"/>
      <c r="AJ3107" s="1034"/>
      <c r="AK3107" s="1034"/>
      <c r="AL3107" s="1034"/>
      <c r="AM3107" s="1032"/>
      <c r="AN3107" s="1034"/>
      <c r="AO3107" s="1034"/>
      <c r="AP3107" s="1034"/>
      <c r="AQ3107" s="1034"/>
    </row>
    <row r="3108" spans="35:43">
      <c r="AI3108" s="1034"/>
      <c r="AJ3108" s="1034"/>
      <c r="AK3108" s="1034"/>
      <c r="AL3108" s="1034"/>
      <c r="AM3108" s="1032"/>
      <c r="AN3108" s="1034"/>
      <c r="AO3108" s="1034"/>
      <c r="AP3108" s="1034"/>
      <c r="AQ3108" s="1034"/>
    </row>
    <row r="3109" spans="35:43">
      <c r="AI3109" s="1034"/>
      <c r="AJ3109" s="1034"/>
      <c r="AK3109" s="1034"/>
      <c r="AL3109" s="1034"/>
      <c r="AM3109" s="1032"/>
      <c r="AN3109" s="1034"/>
      <c r="AO3109" s="1034"/>
      <c r="AP3109" s="1034"/>
      <c r="AQ3109" s="1034"/>
    </row>
    <row r="3110" spans="35:43">
      <c r="AI3110" s="1034"/>
      <c r="AJ3110" s="1034"/>
      <c r="AK3110" s="1034"/>
      <c r="AL3110" s="1034"/>
      <c r="AM3110" s="1032"/>
      <c r="AN3110" s="1034"/>
      <c r="AO3110" s="1034"/>
      <c r="AP3110" s="1034"/>
      <c r="AQ3110" s="1034"/>
    </row>
    <row r="3111" spans="35:43">
      <c r="AI3111" s="1034"/>
      <c r="AJ3111" s="1034"/>
      <c r="AK3111" s="1034"/>
      <c r="AL3111" s="1034"/>
      <c r="AM3111" s="1032"/>
      <c r="AN3111" s="1034"/>
      <c r="AO3111" s="1034"/>
      <c r="AP3111" s="1034"/>
      <c r="AQ3111" s="1034"/>
    </row>
    <row r="3112" spans="35:43">
      <c r="AI3112" s="1034"/>
      <c r="AJ3112" s="1034"/>
      <c r="AK3112" s="1034"/>
      <c r="AL3112" s="1034"/>
      <c r="AM3112" s="1032"/>
      <c r="AN3112" s="1034"/>
      <c r="AO3112" s="1034"/>
      <c r="AP3112" s="1034"/>
      <c r="AQ3112" s="1034"/>
    </row>
    <row r="3113" spans="35:43">
      <c r="AI3113" s="1034"/>
      <c r="AJ3113" s="1034"/>
      <c r="AK3113" s="1034"/>
      <c r="AL3113" s="1034"/>
      <c r="AM3113" s="1032"/>
      <c r="AN3113" s="1034"/>
      <c r="AO3113" s="1034"/>
      <c r="AP3113" s="1034"/>
      <c r="AQ3113" s="1034"/>
    </row>
    <row r="3114" spans="35:43">
      <c r="AI3114" s="1034"/>
      <c r="AJ3114" s="1034"/>
      <c r="AK3114" s="1034"/>
      <c r="AL3114" s="1034"/>
      <c r="AM3114" s="1032"/>
      <c r="AN3114" s="1034"/>
      <c r="AO3114" s="1034"/>
      <c r="AP3114" s="1034"/>
      <c r="AQ3114" s="1034"/>
    </row>
    <row r="3115" spans="35:43">
      <c r="AI3115" s="1034"/>
      <c r="AJ3115" s="1034"/>
      <c r="AK3115" s="1034"/>
      <c r="AL3115" s="1034"/>
      <c r="AM3115" s="1032"/>
      <c r="AN3115" s="1034"/>
      <c r="AO3115" s="1034"/>
      <c r="AP3115" s="1034"/>
      <c r="AQ3115" s="1034"/>
    </row>
    <row r="3116" spans="35:43">
      <c r="AI3116" s="1034"/>
      <c r="AJ3116" s="1034"/>
      <c r="AK3116" s="1034"/>
      <c r="AL3116" s="1034"/>
      <c r="AM3116" s="1032"/>
      <c r="AN3116" s="1034"/>
      <c r="AO3116" s="1034"/>
      <c r="AP3116" s="1034"/>
      <c r="AQ3116" s="1034"/>
    </row>
    <row r="3117" spans="35:43">
      <c r="AI3117" s="1034"/>
      <c r="AJ3117" s="1034"/>
      <c r="AK3117" s="1034"/>
      <c r="AL3117" s="1034"/>
      <c r="AM3117" s="1032"/>
      <c r="AN3117" s="1034"/>
      <c r="AO3117" s="1034"/>
      <c r="AP3117" s="1034"/>
      <c r="AQ3117" s="1034"/>
    </row>
    <row r="3118" spans="35:43">
      <c r="AI3118" s="1034"/>
      <c r="AJ3118" s="1034"/>
      <c r="AK3118" s="1034"/>
      <c r="AL3118" s="1034"/>
      <c r="AM3118" s="1032"/>
      <c r="AN3118" s="1034"/>
      <c r="AO3118" s="1034"/>
      <c r="AP3118" s="1034"/>
      <c r="AQ3118" s="1034"/>
    </row>
    <row r="3119" spans="35:43">
      <c r="AI3119" s="1034"/>
      <c r="AJ3119" s="1034"/>
      <c r="AK3119" s="1034"/>
      <c r="AL3119" s="1034"/>
      <c r="AM3119" s="1032"/>
      <c r="AN3119" s="1034"/>
      <c r="AO3119" s="1034"/>
      <c r="AP3119" s="1034"/>
      <c r="AQ3119" s="1034"/>
    </row>
    <row r="3120" spans="35:43">
      <c r="AI3120" s="1034"/>
      <c r="AJ3120" s="1034"/>
      <c r="AK3120" s="1034"/>
      <c r="AL3120" s="1034"/>
      <c r="AM3120" s="1032"/>
      <c r="AN3120" s="1034"/>
      <c r="AO3120" s="1034"/>
      <c r="AP3120" s="1034"/>
      <c r="AQ3120" s="1034"/>
    </row>
    <row r="3121" spans="35:43">
      <c r="AI3121" s="1034"/>
      <c r="AJ3121" s="1034"/>
      <c r="AK3121" s="1034"/>
      <c r="AL3121" s="1034"/>
      <c r="AM3121" s="1032"/>
      <c r="AN3121" s="1034"/>
      <c r="AO3121" s="1034"/>
      <c r="AP3121" s="1034"/>
      <c r="AQ3121" s="1034"/>
    </row>
    <row r="3122" spans="35:43">
      <c r="AI3122" s="1034"/>
      <c r="AJ3122" s="1034"/>
      <c r="AK3122" s="1034"/>
      <c r="AL3122" s="1034"/>
      <c r="AM3122" s="1032"/>
      <c r="AN3122" s="1034"/>
      <c r="AO3122" s="1034"/>
      <c r="AP3122" s="1034"/>
      <c r="AQ3122" s="1034"/>
    </row>
    <row r="3123" spans="35:43">
      <c r="AI3123" s="1034"/>
      <c r="AJ3123" s="1034"/>
      <c r="AK3123" s="1034"/>
      <c r="AL3123" s="1034"/>
      <c r="AM3123" s="1032"/>
      <c r="AN3123" s="1034"/>
      <c r="AO3123" s="1034"/>
      <c r="AP3123" s="1034"/>
      <c r="AQ3123" s="1034"/>
    </row>
    <row r="3124" spans="35:43">
      <c r="AI3124" s="1034"/>
      <c r="AJ3124" s="1034"/>
      <c r="AK3124" s="1034"/>
      <c r="AL3124" s="1034"/>
      <c r="AM3124" s="1032"/>
      <c r="AN3124" s="1034"/>
      <c r="AO3124" s="1034"/>
      <c r="AP3124" s="1034"/>
      <c r="AQ3124" s="1034"/>
    </row>
    <row r="3125" spans="35:43">
      <c r="AI3125" s="1034"/>
      <c r="AJ3125" s="1034"/>
      <c r="AK3125" s="1034"/>
      <c r="AL3125" s="1034"/>
      <c r="AM3125" s="1032"/>
      <c r="AN3125" s="1034"/>
      <c r="AO3125" s="1034"/>
      <c r="AP3125" s="1034"/>
      <c r="AQ3125" s="1034"/>
    </row>
    <row r="3126" spans="35:43">
      <c r="AI3126" s="1034"/>
      <c r="AJ3126" s="1034"/>
      <c r="AK3126" s="1034"/>
      <c r="AL3126" s="1034"/>
      <c r="AM3126" s="1032"/>
      <c r="AN3126" s="1034"/>
      <c r="AO3126" s="1034"/>
      <c r="AP3126" s="1034"/>
      <c r="AQ3126" s="1034"/>
    </row>
    <row r="3127" spans="35:43">
      <c r="AI3127" s="1034"/>
      <c r="AJ3127" s="1034"/>
      <c r="AK3127" s="1034"/>
      <c r="AL3127" s="1034"/>
      <c r="AM3127" s="1032"/>
      <c r="AN3127" s="1034"/>
      <c r="AO3127" s="1034"/>
      <c r="AP3127" s="1034"/>
      <c r="AQ3127" s="1034"/>
    </row>
    <row r="3128" spans="35:43">
      <c r="AI3128" s="1034"/>
      <c r="AJ3128" s="1034"/>
      <c r="AK3128" s="1034"/>
      <c r="AL3128" s="1034"/>
      <c r="AM3128" s="1032"/>
      <c r="AN3128" s="1034"/>
      <c r="AO3128" s="1034"/>
      <c r="AP3128" s="1034"/>
      <c r="AQ3128" s="1034"/>
    </row>
    <row r="3129" spans="35:43">
      <c r="AI3129" s="1034"/>
      <c r="AJ3129" s="1034"/>
      <c r="AK3129" s="1034"/>
      <c r="AL3129" s="1034"/>
      <c r="AM3129" s="1032"/>
      <c r="AN3129" s="1034"/>
      <c r="AO3129" s="1034"/>
      <c r="AP3129" s="1034"/>
      <c r="AQ3129" s="1034"/>
    </row>
    <row r="3130" spans="35:43">
      <c r="AI3130" s="1034"/>
      <c r="AJ3130" s="1034"/>
      <c r="AK3130" s="1034"/>
      <c r="AL3130" s="1034"/>
      <c r="AM3130" s="1032"/>
      <c r="AN3130" s="1034"/>
      <c r="AO3130" s="1034"/>
      <c r="AP3130" s="1034"/>
      <c r="AQ3130" s="1034"/>
    </row>
    <row r="3131" spans="35:43">
      <c r="AI3131" s="1034"/>
      <c r="AJ3131" s="1034"/>
      <c r="AK3131" s="1034"/>
      <c r="AL3131" s="1034"/>
      <c r="AM3131" s="1032"/>
      <c r="AN3131" s="1034"/>
      <c r="AO3131" s="1034"/>
      <c r="AP3131" s="1034"/>
      <c r="AQ3131" s="1034"/>
    </row>
    <row r="3132" spans="35:43">
      <c r="AI3132" s="1034"/>
      <c r="AJ3132" s="1034"/>
      <c r="AK3132" s="1034"/>
      <c r="AL3132" s="1034"/>
      <c r="AM3132" s="1032"/>
      <c r="AN3132" s="1034"/>
      <c r="AO3132" s="1034"/>
      <c r="AP3132" s="1034"/>
      <c r="AQ3132" s="1034"/>
    </row>
    <row r="3133" spans="35:43">
      <c r="AI3133" s="1034"/>
      <c r="AJ3133" s="1034"/>
      <c r="AK3133" s="1034"/>
      <c r="AL3133" s="1034"/>
      <c r="AM3133" s="1032"/>
      <c r="AN3133" s="1034"/>
      <c r="AO3133" s="1034"/>
      <c r="AP3133" s="1034"/>
      <c r="AQ3133" s="1034"/>
    </row>
    <row r="3134" spans="35:43">
      <c r="AI3134" s="1034"/>
      <c r="AJ3134" s="1034"/>
      <c r="AK3134" s="1034"/>
      <c r="AL3134" s="1034"/>
      <c r="AM3134" s="1032"/>
      <c r="AN3134" s="1034"/>
      <c r="AO3134" s="1034"/>
      <c r="AP3134" s="1034"/>
      <c r="AQ3134" s="1034"/>
    </row>
    <row r="3135" spans="35:43">
      <c r="AI3135" s="1034"/>
      <c r="AJ3135" s="1034"/>
      <c r="AK3135" s="1034"/>
      <c r="AL3135" s="1034"/>
      <c r="AM3135" s="1032"/>
      <c r="AN3135" s="1034"/>
      <c r="AO3135" s="1034"/>
      <c r="AP3135" s="1034"/>
      <c r="AQ3135" s="1034"/>
    </row>
    <row r="3136" spans="35:43">
      <c r="AI3136" s="1034"/>
      <c r="AJ3136" s="1034"/>
      <c r="AK3136" s="1034"/>
      <c r="AL3136" s="1034"/>
      <c r="AM3136" s="1032"/>
      <c r="AN3136" s="1034"/>
      <c r="AO3136" s="1034"/>
      <c r="AP3136" s="1034"/>
      <c r="AQ3136" s="1034"/>
    </row>
    <row r="3137" spans="35:43">
      <c r="AI3137" s="1034"/>
      <c r="AJ3137" s="1034"/>
      <c r="AK3137" s="1034"/>
      <c r="AL3137" s="1034"/>
      <c r="AM3137" s="1032"/>
      <c r="AN3137" s="1034"/>
      <c r="AO3137" s="1034"/>
      <c r="AP3137" s="1034"/>
      <c r="AQ3137" s="1034"/>
    </row>
    <row r="3138" spans="35:43">
      <c r="AI3138" s="1034"/>
      <c r="AJ3138" s="1034"/>
      <c r="AK3138" s="1034"/>
      <c r="AL3138" s="1034"/>
      <c r="AM3138" s="1032"/>
      <c r="AN3138" s="1034"/>
      <c r="AO3138" s="1034"/>
      <c r="AP3138" s="1034"/>
      <c r="AQ3138" s="1034"/>
    </row>
    <row r="3139" spans="35:43">
      <c r="AI3139" s="1034"/>
      <c r="AJ3139" s="1034"/>
      <c r="AK3139" s="1034"/>
      <c r="AL3139" s="1034"/>
      <c r="AM3139" s="1032"/>
      <c r="AN3139" s="1034"/>
      <c r="AO3139" s="1034"/>
      <c r="AP3139" s="1034"/>
      <c r="AQ3139" s="1034"/>
    </row>
    <row r="3140" spans="35:43">
      <c r="AI3140" s="1034"/>
      <c r="AJ3140" s="1034"/>
      <c r="AK3140" s="1034"/>
      <c r="AL3140" s="1034"/>
      <c r="AM3140" s="1032"/>
      <c r="AN3140" s="1034"/>
      <c r="AO3140" s="1034"/>
      <c r="AP3140" s="1034"/>
      <c r="AQ3140" s="1034"/>
    </row>
    <row r="3141" spans="35:43">
      <c r="AI3141" s="1034"/>
      <c r="AJ3141" s="1034"/>
      <c r="AK3141" s="1034"/>
      <c r="AL3141" s="1034"/>
      <c r="AM3141" s="1032"/>
      <c r="AN3141" s="1034"/>
      <c r="AO3141" s="1034"/>
      <c r="AP3141" s="1034"/>
      <c r="AQ3141" s="1034"/>
    </row>
    <row r="3142" spans="35:43">
      <c r="AI3142" s="1034"/>
      <c r="AJ3142" s="1034"/>
      <c r="AK3142" s="1034"/>
      <c r="AL3142" s="1034"/>
      <c r="AM3142" s="1032"/>
      <c r="AN3142" s="1034"/>
      <c r="AO3142" s="1034"/>
      <c r="AP3142" s="1034"/>
      <c r="AQ3142" s="1034"/>
    </row>
    <row r="3143" spans="35:43">
      <c r="AI3143" s="1034"/>
      <c r="AJ3143" s="1034"/>
      <c r="AK3143" s="1034"/>
      <c r="AL3143" s="1034"/>
      <c r="AM3143" s="1032"/>
      <c r="AN3143" s="1034"/>
      <c r="AO3143" s="1034"/>
      <c r="AP3143" s="1034"/>
      <c r="AQ3143" s="1034"/>
    </row>
    <row r="3144" spans="35:43">
      <c r="AI3144" s="1034"/>
      <c r="AJ3144" s="1034"/>
      <c r="AK3144" s="1034"/>
      <c r="AL3144" s="1034"/>
      <c r="AM3144" s="1032"/>
      <c r="AN3144" s="1034"/>
      <c r="AO3144" s="1034"/>
      <c r="AP3144" s="1034"/>
      <c r="AQ3144" s="1034"/>
    </row>
    <row r="3145" spans="35:43">
      <c r="AI3145" s="1034"/>
      <c r="AJ3145" s="1034"/>
      <c r="AK3145" s="1034"/>
      <c r="AL3145" s="1034"/>
      <c r="AM3145" s="1032"/>
      <c r="AN3145" s="1034"/>
      <c r="AO3145" s="1034"/>
      <c r="AP3145" s="1034"/>
      <c r="AQ3145" s="1034"/>
    </row>
    <row r="3146" spans="35:43">
      <c r="AI3146" s="1034"/>
      <c r="AJ3146" s="1034"/>
      <c r="AK3146" s="1034"/>
      <c r="AL3146" s="1034"/>
      <c r="AM3146" s="1032"/>
      <c r="AN3146" s="1034"/>
      <c r="AO3146" s="1034"/>
      <c r="AP3146" s="1034"/>
      <c r="AQ3146" s="1034"/>
    </row>
    <row r="3147" spans="35:43">
      <c r="AI3147" s="1034"/>
      <c r="AJ3147" s="1034"/>
      <c r="AK3147" s="1034"/>
      <c r="AL3147" s="1034"/>
      <c r="AM3147" s="1032"/>
      <c r="AN3147" s="1034"/>
      <c r="AO3147" s="1034"/>
      <c r="AP3147" s="1034"/>
      <c r="AQ3147" s="1034"/>
    </row>
    <row r="3148" spans="35:43">
      <c r="AI3148" s="1034"/>
      <c r="AJ3148" s="1034"/>
      <c r="AK3148" s="1034"/>
      <c r="AL3148" s="1034"/>
      <c r="AM3148" s="1032"/>
      <c r="AN3148" s="1034"/>
      <c r="AO3148" s="1034"/>
      <c r="AP3148" s="1034"/>
      <c r="AQ3148" s="1034"/>
    </row>
    <row r="3149" spans="35:43">
      <c r="AI3149" s="1034"/>
      <c r="AJ3149" s="1034"/>
      <c r="AK3149" s="1034"/>
      <c r="AL3149" s="1034"/>
      <c r="AM3149" s="1032"/>
      <c r="AN3149" s="1034"/>
      <c r="AO3149" s="1034"/>
      <c r="AP3149" s="1034"/>
      <c r="AQ3149" s="1034"/>
    </row>
    <row r="3150" spans="35:43">
      <c r="AI3150" s="1034"/>
      <c r="AJ3150" s="1034"/>
      <c r="AK3150" s="1034"/>
      <c r="AL3150" s="1034"/>
      <c r="AM3150" s="1032"/>
      <c r="AN3150" s="1034"/>
      <c r="AO3150" s="1034"/>
      <c r="AP3150" s="1034"/>
      <c r="AQ3150" s="1034"/>
    </row>
    <row r="3151" spans="35:43">
      <c r="AI3151" s="1034"/>
      <c r="AJ3151" s="1034"/>
      <c r="AK3151" s="1034"/>
      <c r="AL3151" s="1034"/>
      <c r="AM3151" s="1032"/>
      <c r="AN3151" s="1034"/>
      <c r="AO3151" s="1034"/>
      <c r="AP3151" s="1034"/>
      <c r="AQ3151" s="1034"/>
    </row>
    <row r="3152" spans="35:43">
      <c r="AI3152" s="1034"/>
      <c r="AJ3152" s="1034"/>
      <c r="AK3152" s="1034"/>
      <c r="AL3152" s="1034"/>
      <c r="AM3152" s="1032"/>
      <c r="AN3152" s="1034"/>
      <c r="AO3152" s="1034"/>
      <c r="AP3152" s="1034"/>
      <c r="AQ3152" s="1034"/>
    </row>
    <row r="3153" spans="35:43">
      <c r="AI3153" s="1034"/>
      <c r="AJ3153" s="1034"/>
      <c r="AK3153" s="1034"/>
      <c r="AL3153" s="1034"/>
      <c r="AM3153" s="1032"/>
      <c r="AN3153" s="1034"/>
      <c r="AO3153" s="1034"/>
      <c r="AP3153" s="1034"/>
      <c r="AQ3153" s="1034"/>
    </row>
    <row r="3154" spans="35:43">
      <c r="AI3154" s="1034"/>
      <c r="AJ3154" s="1034"/>
      <c r="AK3154" s="1034"/>
      <c r="AL3154" s="1034"/>
      <c r="AM3154" s="1032"/>
      <c r="AN3154" s="1034"/>
      <c r="AO3154" s="1034"/>
      <c r="AP3154" s="1034"/>
      <c r="AQ3154" s="1034"/>
    </row>
    <row r="3155" spans="35:43">
      <c r="AI3155" s="1034"/>
      <c r="AJ3155" s="1034"/>
      <c r="AK3155" s="1034"/>
      <c r="AL3155" s="1034"/>
      <c r="AM3155" s="1032"/>
      <c r="AN3155" s="1034"/>
      <c r="AO3155" s="1034"/>
      <c r="AP3155" s="1034"/>
      <c r="AQ3155" s="1034"/>
    </row>
    <row r="3156" spans="35:43">
      <c r="AI3156" s="1034"/>
      <c r="AJ3156" s="1034"/>
      <c r="AK3156" s="1034"/>
      <c r="AL3156" s="1034"/>
      <c r="AM3156" s="1032"/>
      <c r="AN3156" s="1034"/>
      <c r="AO3156" s="1034"/>
      <c r="AP3156" s="1034"/>
      <c r="AQ3156" s="1034"/>
    </row>
    <row r="3157" spans="35:43">
      <c r="AI3157" s="1034"/>
      <c r="AJ3157" s="1034"/>
      <c r="AK3157" s="1034"/>
      <c r="AL3157" s="1034"/>
      <c r="AM3157" s="1032"/>
      <c r="AN3157" s="1034"/>
      <c r="AO3157" s="1034"/>
      <c r="AP3157" s="1034"/>
      <c r="AQ3157" s="1034"/>
    </row>
    <row r="3158" spans="35:43">
      <c r="AI3158" s="1034"/>
      <c r="AJ3158" s="1034"/>
      <c r="AK3158" s="1034"/>
      <c r="AL3158" s="1034"/>
      <c r="AM3158" s="1032"/>
      <c r="AN3158" s="1034"/>
      <c r="AO3158" s="1034"/>
      <c r="AP3158" s="1034"/>
      <c r="AQ3158" s="1034"/>
    </row>
    <row r="3159" spans="35:43">
      <c r="AI3159" s="1034"/>
      <c r="AJ3159" s="1034"/>
      <c r="AK3159" s="1034"/>
      <c r="AL3159" s="1034"/>
      <c r="AM3159" s="1032"/>
      <c r="AN3159" s="1034"/>
      <c r="AO3159" s="1034"/>
      <c r="AP3159" s="1034"/>
      <c r="AQ3159" s="1034"/>
    </row>
    <row r="3160" spans="35:43">
      <c r="AI3160" s="1034"/>
      <c r="AJ3160" s="1034"/>
      <c r="AK3160" s="1034"/>
      <c r="AL3160" s="1034"/>
      <c r="AM3160" s="1032"/>
      <c r="AN3160" s="1034"/>
      <c r="AO3160" s="1034"/>
      <c r="AP3160" s="1034"/>
      <c r="AQ3160" s="1034"/>
    </row>
    <row r="3161" spans="35:43">
      <c r="AI3161" s="1034"/>
      <c r="AJ3161" s="1034"/>
      <c r="AK3161" s="1034"/>
      <c r="AL3161" s="1034"/>
      <c r="AM3161" s="1032"/>
      <c r="AN3161" s="1034"/>
      <c r="AO3161" s="1034"/>
      <c r="AP3161" s="1034"/>
      <c r="AQ3161" s="1034"/>
    </row>
    <row r="3162" spans="35:43">
      <c r="AI3162" s="1034"/>
      <c r="AJ3162" s="1034"/>
      <c r="AK3162" s="1034"/>
      <c r="AL3162" s="1034"/>
      <c r="AM3162" s="1032"/>
      <c r="AN3162" s="1034"/>
      <c r="AO3162" s="1034"/>
      <c r="AP3162" s="1034"/>
      <c r="AQ3162" s="1034"/>
    </row>
    <row r="3163" spans="35:43">
      <c r="AI3163" s="1034"/>
      <c r="AJ3163" s="1034"/>
      <c r="AK3163" s="1034"/>
      <c r="AL3163" s="1034"/>
      <c r="AM3163" s="1032"/>
      <c r="AN3163" s="1034"/>
      <c r="AO3163" s="1034"/>
      <c r="AP3163" s="1034"/>
      <c r="AQ3163" s="1034"/>
    </row>
    <row r="3164" spans="35:43">
      <c r="AI3164" s="1034"/>
      <c r="AJ3164" s="1034"/>
      <c r="AK3164" s="1034"/>
      <c r="AL3164" s="1034"/>
      <c r="AM3164" s="1032"/>
      <c r="AN3164" s="1034"/>
      <c r="AO3164" s="1034"/>
      <c r="AP3164" s="1034"/>
      <c r="AQ3164" s="1034"/>
    </row>
    <row r="3165" spans="35:43">
      <c r="AI3165" s="1034"/>
      <c r="AJ3165" s="1034"/>
      <c r="AK3165" s="1034"/>
      <c r="AL3165" s="1034"/>
      <c r="AM3165" s="1032"/>
      <c r="AN3165" s="1034"/>
      <c r="AO3165" s="1034"/>
      <c r="AP3165" s="1034"/>
      <c r="AQ3165" s="1034"/>
    </row>
    <row r="3166" spans="35:43">
      <c r="AI3166" s="1034"/>
      <c r="AJ3166" s="1034"/>
      <c r="AK3166" s="1034"/>
      <c r="AL3166" s="1034"/>
      <c r="AM3166" s="1032"/>
      <c r="AN3166" s="1034"/>
      <c r="AO3166" s="1034"/>
      <c r="AP3166" s="1034"/>
      <c r="AQ3166" s="1034"/>
    </row>
    <row r="3167" spans="35:43">
      <c r="AI3167" s="1034"/>
      <c r="AJ3167" s="1034"/>
      <c r="AK3167" s="1034"/>
      <c r="AL3167" s="1034"/>
      <c r="AM3167" s="1032"/>
      <c r="AN3167" s="1034"/>
      <c r="AO3167" s="1034"/>
      <c r="AP3167" s="1034"/>
      <c r="AQ3167" s="1034"/>
    </row>
    <row r="3168" spans="35:43">
      <c r="AI3168" s="1034"/>
      <c r="AJ3168" s="1034"/>
      <c r="AK3168" s="1034"/>
      <c r="AL3168" s="1034"/>
      <c r="AM3168" s="1032"/>
      <c r="AN3168" s="1034"/>
      <c r="AO3168" s="1034"/>
      <c r="AP3168" s="1034"/>
      <c r="AQ3168" s="1034"/>
    </row>
    <row r="3169" spans="35:43">
      <c r="AI3169" s="1034"/>
      <c r="AJ3169" s="1034"/>
      <c r="AK3169" s="1034"/>
      <c r="AL3169" s="1034"/>
      <c r="AM3169" s="1032"/>
      <c r="AN3169" s="1034"/>
      <c r="AO3169" s="1034"/>
      <c r="AP3169" s="1034"/>
      <c r="AQ3169" s="1034"/>
    </row>
    <row r="3170" spans="35:43">
      <c r="AI3170" s="1034"/>
      <c r="AJ3170" s="1034"/>
      <c r="AK3170" s="1034"/>
      <c r="AL3170" s="1034"/>
      <c r="AM3170" s="1032"/>
      <c r="AN3170" s="1034"/>
      <c r="AO3170" s="1034"/>
      <c r="AP3170" s="1034"/>
      <c r="AQ3170" s="1034"/>
    </row>
    <row r="3171" spans="35:43">
      <c r="AI3171" s="1034"/>
      <c r="AJ3171" s="1034"/>
      <c r="AK3171" s="1034"/>
      <c r="AL3171" s="1034"/>
      <c r="AM3171" s="1032"/>
      <c r="AN3171" s="1034"/>
      <c r="AO3171" s="1034"/>
      <c r="AP3171" s="1034"/>
      <c r="AQ3171" s="1034"/>
    </row>
    <row r="3172" spans="35:43">
      <c r="AI3172" s="1034"/>
      <c r="AJ3172" s="1034"/>
      <c r="AK3172" s="1034"/>
      <c r="AL3172" s="1034"/>
      <c r="AM3172" s="1032"/>
      <c r="AN3172" s="1034"/>
      <c r="AO3172" s="1034"/>
      <c r="AP3172" s="1034"/>
      <c r="AQ3172" s="1034"/>
    </row>
    <row r="3173" spans="35:43">
      <c r="AI3173" s="1034"/>
      <c r="AJ3173" s="1034"/>
      <c r="AK3173" s="1034"/>
      <c r="AL3173" s="1034"/>
      <c r="AM3173" s="1032"/>
      <c r="AN3173" s="1034"/>
      <c r="AO3173" s="1034"/>
      <c r="AP3173" s="1034"/>
      <c r="AQ3173" s="1034"/>
    </row>
    <row r="3174" spans="35:43">
      <c r="AI3174" s="1034"/>
      <c r="AJ3174" s="1034"/>
      <c r="AK3174" s="1034"/>
      <c r="AL3174" s="1034"/>
      <c r="AM3174" s="1032"/>
      <c r="AN3174" s="1034"/>
      <c r="AO3174" s="1034"/>
      <c r="AP3174" s="1034"/>
      <c r="AQ3174" s="1034"/>
    </row>
    <row r="3175" spans="35:43">
      <c r="AI3175" s="1034"/>
      <c r="AJ3175" s="1034"/>
      <c r="AK3175" s="1034"/>
      <c r="AL3175" s="1034"/>
      <c r="AM3175" s="1032"/>
      <c r="AN3175" s="1034"/>
      <c r="AO3175" s="1034"/>
      <c r="AP3175" s="1034"/>
      <c r="AQ3175" s="1034"/>
    </row>
    <row r="3176" spans="35:43">
      <c r="AI3176" s="1034"/>
      <c r="AJ3176" s="1034"/>
      <c r="AK3176" s="1034"/>
      <c r="AL3176" s="1034"/>
      <c r="AM3176" s="1032"/>
      <c r="AN3176" s="1034"/>
      <c r="AO3176" s="1034"/>
      <c r="AP3176" s="1034"/>
      <c r="AQ3176" s="1034"/>
    </row>
    <row r="3177" spans="35:43">
      <c r="AI3177" s="1034"/>
      <c r="AJ3177" s="1034"/>
      <c r="AK3177" s="1034"/>
      <c r="AL3177" s="1034"/>
      <c r="AM3177" s="1032"/>
      <c r="AN3177" s="1034"/>
      <c r="AO3177" s="1034"/>
      <c r="AP3177" s="1034"/>
      <c r="AQ3177" s="1034"/>
    </row>
    <row r="3178" spans="35:43">
      <c r="AI3178" s="1034"/>
      <c r="AJ3178" s="1034"/>
      <c r="AK3178" s="1034"/>
      <c r="AL3178" s="1034"/>
      <c r="AM3178" s="1032"/>
      <c r="AN3178" s="1034"/>
      <c r="AO3178" s="1034"/>
      <c r="AP3178" s="1034"/>
      <c r="AQ3178" s="1034"/>
    </row>
    <row r="3179" spans="35:43">
      <c r="AI3179" s="1034"/>
      <c r="AJ3179" s="1034"/>
      <c r="AK3179" s="1034"/>
      <c r="AL3179" s="1034"/>
      <c r="AM3179" s="1032"/>
      <c r="AN3179" s="1034"/>
      <c r="AO3179" s="1034"/>
      <c r="AP3179" s="1034"/>
      <c r="AQ3179" s="1034"/>
    </row>
    <row r="3180" spans="35:43">
      <c r="AI3180" s="1034"/>
      <c r="AJ3180" s="1034"/>
      <c r="AK3180" s="1034"/>
      <c r="AL3180" s="1034"/>
      <c r="AM3180" s="1032"/>
      <c r="AN3180" s="1034"/>
      <c r="AO3180" s="1034"/>
      <c r="AP3180" s="1034"/>
      <c r="AQ3180" s="1034"/>
    </row>
    <row r="3181" spans="35:43">
      <c r="AI3181" s="1034"/>
      <c r="AJ3181" s="1034"/>
      <c r="AK3181" s="1034"/>
      <c r="AL3181" s="1034"/>
      <c r="AM3181" s="1032"/>
      <c r="AN3181" s="1034"/>
      <c r="AO3181" s="1034"/>
      <c r="AP3181" s="1034"/>
      <c r="AQ3181" s="1034"/>
    </row>
    <row r="3182" spans="35:43">
      <c r="AI3182" s="1034"/>
      <c r="AJ3182" s="1034"/>
      <c r="AK3182" s="1034"/>
      <c r="AL3182" s="1034"/>
      <c r="AM3182" s="1032"/>
      <c r="AN3182" s="1034"/>
      <c r="AO3182" s="1034"/>
      <c r="AP3182" s="1034"/>
      <c r="AQ3182" s="1034"/>
    </row>
    <row r="3183" spans="35:43">
      <c r="AI3183" s="1034"/>
      <c r="AJ3183" s="1034"/>
      <c r="AK3183" s="1034"/>
      <c r="AL3183" s="1034"/>
      <c r="AM3183" s="1032"/>
      <c r="AN3183" s="1034"/>
      <c r="AO3183" s="1034"/>
      <c r="AP3183" s="1034"/>
      <c r="AQ3183" s="1034"/>
    </row>
    <row r="3184" spans="35:43">
      <c r="AI3184" s="1034"/>
      <c r="AJ3184" s="1034"/>
      <c r="AK3184" s="1034"/>
      <c r="AL3184" s="1034"/>
      <c r="AM3184" s="1032"/>
      <c r="AN3184" s="1034"/>
      <c r="AO3184" s="1034"/>
      <c r="AP3184" s="1034"/>
      <c r="AQ3184" s="1034"/>
    </row>
    <row r="3185" spans="35:43">
      <c r="AI3185" s="1034"/>
      <c r="AJ3185" s="1034"/>
      <c r="AK3185" s="1034"/>
      <c r="AL3185" s="1034"/>
      <c r="AM3185" s="1032"/>
      <c r="AN3185" s="1034"/>
      <c r="AO3185" s="1034"/>
      <c r="AP3185" s="1034"/>
      <c r="AQ3185" s="1034"/>
    </row>
    <row r="3186" spans="35:43">
      <c r="AI3186" s="1034"/>
      <c r="AJ3186" s="1034"/>
      <c r="AK3186" s="1034"/>
      <c r="AL3186" s="1034"/>
      <c r="AM3186" s="1032"/>
      <c r="AN3186" s="1034"/>
      <c r="AO3186" s="1034"/>
      <c r="AP3186" s="1034"/>
      <c r="AQ3186" s="1034"/>
    </row>
    <row r="3187" spans="35:43">
      <c r="AI3187" s="1034"/>
      <c r="AJ3187" s="1034"/>
      <c r="AK3187" s="1034"/>
      <c r="AL3187" s="1034"/>
      <c r="AM3187" s="1032"/>
      <c r="AN3187" s="1034"/>
      <c r="AO3187" s="1034"/>
      <c r="AP3187" s="1034"/>
      <c r="AQ3187" s="1034"/>
    </row>
    <row r="3188" spans="35:43">
      <c r="AI3188" s="1034"/>
      <c r="AJ3188" s="1034"/>
      <c r="AK3188" s="1034"/>
      <c r="AL3188" s="1034"/>
      <c r="AM3188" s="1032"/>
      <c r="AN3188" s="1034"/>
      <c r="AO3188" s="1034"/>
      <c r="AP3188" s="1034"/>
      <c r="AQ3188" s="1034"/>
    </row>
    <row r="3189" spans="35:43">
      <c r="AI3189" s="1034"/>
      <c r="AJ3189" s="1034"/>
      <c r="AK3189" s="1034"/>
      <c r="AL3189" s="1034"/>
      <c r="AM3189" s="1032"/>
      <c r="AN3189" s="1034"/>
      <c r="AO3189" s="1034"/>
      <c r="AP3189" s="1034"/>
      <c r="AQ3189" s="1034"/>
    </row>
    <row r="3190" spans="35:43">
      <c r="AI3190" s="1034"/>
      <c r="AJ3190" s="1034"/>
      <c r="AK3190" s="1034"/>
      <c r="AL3190" s="1034"/>
      <c r="AM3190" s="1032"/>
      <c r="AN3190" s="1034"/>
      <c r="AO3190" s="1034"/>
      <c r="AP3190" s="1034"/>
      <c r="AQ3190" s="1034"/>
    </row>
    <row r="3191" spans="35:43">
      <c r="AI3191" s="1034"/>
      <c r="AJ3191" s="1034"/>
      <c r="AK3191" s="1034"/>
      <c r="AL3191" s="1034"/>
      <c r="AM3191" s="1032"/>
      <c r="AN3191" s="1034"/>
      <c r="AO3191" s="1034"/>
      <c r="AP3191" s="1034"/>
      <c r="AQ3191" s="1034"/>
    </row>
    <row r="3192" spans="35:43">
      <c r="AI3192" s="1034"/>
      <c r="AJ3192" s="1034"/>
      <c r="AK3192" s="1034"/>
      <c r="AL3192" s="1034"/>
      <c r="AM3192" s="1032"/>
      <c r="AN3192" s="1034"/>
      <c r="AO3192" s="1034"/>
      <c r="AP3192" s="1034"/>
      <c r="AQ3192" s="1034"/>
    </row>
    <row r="3193" spans="35:43">
      <c r="AI3193" s="1034"/>
      <c r="AJ3193" s="1034"/>
      <c r="AK3193" s="1034"/>
      <c r="AL3193" s="1034"/>
      <c r="AM3193" s="1032"/>
      <c r="AN3193" s="1034"/>
      <c r="AO3193" s="1034"/>
      <c r="AP3193" s="1034"/>
      <c r="AQ3193" s="1034"/>
    </row>
    <row r="3194" spans="35:43">
      <c r="AI3194" s="1034"/>
      <c r="AJ3194" s="1034"/>
      <c r="AK3194" s="1034"/>
      <c r="AL3194" s="1034"/>
      <c r="AM3194" s="1032"/>
      <c r="AN3194" s="1034"/>
      <c r="AO3194" s="1034"/>
      <c r="AP3194" s="1034"/>
      <c r="AQ3194" s="1034"/>
    </row>
    <row r="3195" spans="35:43">
      <c r="AI3195" s="1034"/>
      <c r="AJ3195" s="1034"/>
      <c r="AK3195" s="1034"/>
      <c r="AL3195" s="1034"/>
      <c r="AM3195" s="1032"/>
      <c r="AN3195" s="1034"/>
      <c r="AO3195" s="1034"/>
      <c r="AP3195" s="1034"/>
      <c r="AQ3195" s="1034"/>
    </row>
    <row r="3196" spans="35:43">
      <c r="AI3196" s="1034"/>
      <c r="AJ3196" s="1034"/>
      <c r="AK3196" s="1034"/>
      <c r="AL3196" s="1034"/>
      <c r="AM3196" s="1032"/>
      <c r="AN3196" s="1034"/>
      <c r="AO3196" s="1034"/>
      <c r="AP3196" s="1034"/>
      <c r="AQ3196" s="1034"/>
    </row>
    <row r="3197" spans="35:43">
      <c r="AI3197" s="1034"/>
      <c r="AJ3197" s="1034"/>
      <c r="AK3197" s="1034"/>
      <c r="AL3197" s="1034"/>
      <c r="AM3197" s="1032"/>
      <c r="AN3197" s="1034"/>
      <c r="AO3197" s="1034"/>
      <c r="AP3197" s="1034"/>
      <c r="AQ3197" s="1034"/>
    </row>
    <row r="3198" spans="35:43">
      <c r="AI3198" s="1034"/>
      <c r="AJ3198" s="1034"/>
      <c r="AK3198" s="1034"/>
      <c r="AL3198" s="1034"/>
      <c r="AM3198" s="1032"/>
      <c r="AN3198" s="1034"/>
      <c r="AO3198" s="1034"/>
      <c r="AP3198" s="1034"/>
      <c r="AQ3198" s="1034"/>
    </row>
    <row r="3199" spans="35:43">
      <c r="AI3199" s="1034"/>
      <c r="AJ3199" s="1034"/>
      <c r="AK3199" s="1034"/>
      <c r="AL3199" s="1034"/>
      <c r="AM3199" s="1032"/>
      <c r="AN3199" s="1034"/>
      <c r="AO3199" s="1034"/>
      <c r="AP3199" s="1034"/>
      <c r="AQ3199" s="1034"/>
    </row>
    <row r="3200" spans="35:43">
      <c r="AI3200" s="1034"/>
      <c r="AJ3200" s="1034"/>
      <c r="AK3200" s="1034"/>
      <c r="AL3200" s="1034"/>
      <c r="AM3200" s="1032"/>
      <c r="AN3200" s="1034"/>
      <c r="AO3200" s="1034"/>
      <c r="AP3200" s="1034"/>
      <c r="AQ3200" s="1034"/>
    </row>
    <row r="3201" spans="35:43">
      <c r="AI3201" s="1034"/>
      <c r="AJ3201" s="1034"/>
      <c r="AK3201" s="1034"/>
      <c r="AL3201" s="1034"/>
      <c r="AM3201" s="1032"/>
      <c r="AN3201" s="1034"/>
      <c r="AO3201" s="1034"/>
      <c r="AP3201" s="1034"/>
      <c r="AQ3201" s="1034"/>
    </row>
    <row r="3202" spans="35:43">
      <c r="AI3202" s="1034"/>
      <c r="AJ3202" s="1034"/>
      <c r="AK3202" s="1034"/>
      <c r="AL3202" s="1034"/>
      <c r="AM3202" s="1032"/>
      <c r="AN3202" s="1034"/>
      <c r="AO3202" s="1034"/>
      <c r="AP3202" s="1034"/>
      <c r="AQ3202" s="1034"/>
    </row>
    <row r="3203" spans="35:43">
      <c r="AI3203" s="1034"/>
      <c r="AJ3203" s="1034"/>
      <c r="AK3203" s="1034"/>
      <c r="AL3203" s="1034"/>
      <c r="AM3203" s="1032"/>
      <c r="AN3203" s="1034"/>
      <c r="AO3203" s="1034"/>
      <c r="AP3203" s="1034"/>
      <c r="AQ3203" s="1034"/>
    </row>
    <row r="3204" spans="35:43">
      <c r="AI3204" s="1034"/>
      <c r="AJ3204" s="1034"/>
      <c r="AK3204" s="1034"/>
      <c r="AL3204" s="1034"/>
      <c r="AM3204" s="1032"/>
      <c r="AN3204" s="1034"/>
      <c r="AO3204" s="1034"/>
      <c r="AP3204" s="1034"/>
      <c r="AQ3204" s="1034"/>
    </row>
    <row r="3205" spans="35:43">
      <c r="AI3205" s="1034"/>
      <c r="AJ3205" s="1034"/>
      <c r="AK3205" s="1034"/>
      <c r="AL3205" s="1034"/>
      <c r="AM3205" s="1032"/>
      <c r="AN3205" s="1034"/>
      <c r="AO3205" s="1034"/>
      <c r="AP3205" s="1034"/>
      <c r="AQ3205" s="1034"/>
    </row>
    <row r="3206" spans="35:43">
      <c r="AI3206" s="1034"/>
      <c r="AJ3206" s="1034"/>
      <c r="AK3206" s="1034"/>
      <c r="AL3206" s="1034"/>
      <c r="AM3206" s="1032"/>
      <c r="AN3206" s="1034"/>
      <c r="AO3206" s="1034"/>
      <c r="AP3206" s="1034"/>
      <c r="AQ3206" s="1034"/>
    </row>
    <row r="3207" spans="35:43">
      <c r="AI3207" s="1034"/>
      <c r="AJ3207" s="1034"/>
      <c r="AK3207" s="1034"/>
      <c r="AL3207" s="1034"/>
      <c r="AM3207" s="1032"/>
      <c r="AN3207" s="1034"/>
      <c r="AO3207" s="1034"/>
      <c r="AP3207" s="1034"/>
      <c r="AQ3207" s="1034"/>
    </row>
    <row r="3208" spans="35:43">
      <c r="AI3208" s="1034"/>
      <c r="AJ3208" s="1034"/>
      <c r="AK3208" s="1034"/>
      <c r="AL3208" s="1034"/>
      <c r="AM3208" s="1032"/>
      <c r="AN3208" s="1034"/>
      <c r="AO3208" s="1034"/>
      <c r="AP3208" s="1034"/>
      <c r="AQ3208" s="1034"/>
    </row>
    <row r="3209" spans="35:43">
      <c r="AI3209" s="1034"/>
      <c r="AJ3209" s="1034"/>
      <c r="AK3209" s="1034"/>
      <c r="AL3209" s="1034"/>
      <c r="AM3209" s="1032"/>
      <c r="AN3209" s="1034"/>
      <c r="AO3209" s="1034"/>
      <c r="AP3209" s="1034"/>
      <c r="AQ3209" s="1034"/>
    </row>
    <row r="3210" spans="35:43">
      <c r="AI3210" s="1034"/>
      <c r="AJ3210" s="1034"/>
      <c r="AK3210" s="1034"/>
      <c r="AL3210" s="1034"/>
      <c r="AM3210" s="1032"/>
      <c r="AN3210" s="1034"/>
      <c r="AO3210" s="1034"/>
      <c r="AP3210" s="1034"/>
      <c r="AQ3210" s="1034"/>
    </row>
    <row r="3211" spans="35:43">
      <c r="AI3211" s="1034"/>
      <c r="AJ3211" s="1034"/>
      <c r="AK3211" s="1034"/>
      <c r="AL3211" s="1034"/>
      <c r="AM3211" s="1032"/>
      <c r="AN3211" s="1034"/>
      <c r="AO3211" s="1034"/>
      <c r="AP3211" s="1034"/>
      <c r="AQ3211" s="1034"/>
    </row>
    <row r="3212" spans="35:43">
      <c r="AI3212" s="1034"/>
      <c r="AJ3212" s="1034"/>
      <c r="AK3212" s="1034"/>
      <c r="AL3212" s="1034"/>
      <c r="AM3212" s="1032"/>
      <c r="AN3212" s="1034"/>
      <c r="AO3212" s="1034"/>
      <c r="AP3212" s="1034"/>
      <c r="AQ3212" s="1034"/>
    </row>
    <row r="3213" spans="35:43">
      <c r="AI3213" s="1034"/>
      <c r="AJ3213" s="1034"/>
      <c r="AK3213" s="1034"/>
      <c r="AL3213" s="1034"/>
      <c r="AM3213" s="1032"/>
      <c r="AN3213" s="1034"/>
      <c r="AO3213" s="1034"/>
      <c r="AP3213" s="1034"/>
      <c r="AQ3213" s="1034"/>
    </row>
    <row r="3214" spans="35:43">
      <c r="AI3214" s="1034"/>
      <c r="AJ3214" s="1034"/>
      <c r="AK3214" s="1034"/>
      <c r="AL3214" s="1034"/>
      <c r="AM3214" s="1032"/>
      <c r="AN3214" s="1034"/>
      <c r="AO3214" s="1034"/>
      <c r="AP3214" s="1034"/>
      <c r="AQ3214" s="1034"/>
    </row>
    <row r="3215" spans="35:43">
      <c r="AI3215" s="1034"/>
      <c r="AJ3215" s="1034"/>
      <c r="AK3215" s="1034"/>
      <c r="AL3215" s="1034"/>
      <c r="AM3215" s="1032"/>
      <c r="AN3215" s="1034"/>
      <c r="AO3215" s="1034"/>
      <c r="AP3215" s="1034"/>
      <c r="AQ3215" s="1034"/>
    </row>
    <row r="3216" spans="35:43">
      <c r="AI3216" s="1034"/>
      <c r="AJ3216" s="1034"/>
      <c r="AK3216" s="1034"/>
      <c r="AL3216" s="1034"/>
      <c r="AM3216" s="1032"/>
      <c r="AN3216" s="1034"/>
      <c r="AO3216" s="1034"/>
      <c r="AP3216" s="1034"/>
      <c r="AQ3216" s="1034"/>
    </row>
    <row r="3217" spans="35:43">
      <c r="AI3217" s="1034"/>
      <c r="AJ3217" s="1034"/>
      <c r="AK3217" s="1034"/>
      <c r="AL3217" s="1034"/>
      <c r="AM3217" s="1032"/>
      <c r="AN3217" s="1034"/>
      <c r="AO3217" s="1034"/>
      <c r="AP3217" s="1034"/>
      <c r="AQ3217" s="1034"/>
    </row>
    <row r="3218" spans="35:43">
      <c r="AI3218" s="1034"/>
      <c r="AJ3218" s="1034"/>
      <c r="AK3218" s="1034"/>
      <c r="AL3218" s="1034"/>
      <c r="AM3218" s="1032"/>
      <c r="AN3218" s="1034"/>
      <c r="AO3218" s="1034"/>
      <c r="AP3218" s="1034"/>
      <c r="AQ3218" s="1034"/>
    </row>
    <row r="3219" spans="35:43">
      <c r="AI3219" s="1034"/>
      <c r="AJ3219" s="1034"/>
      <c r="AK3219" s="1034"/>
      <c r="AL3219" s="1034"/>
      <c r="AM3219" s="1032"/>
      <c r="AN3219" s="1034"/>
      <c r="AO3219" s="1034"/>
      <c r="AP3219" s="1034"/>
      <c r="AQ3219" s="1034"/>
    </row>
    <row r="3220" spans="35:43">
      <c r="AI3220" s="1034"/>
      <c r="AJ3220" s="1034"/>
      <c r="AK3220" s="1034"/>
      <c r="AL3220" s="1034"/>
      <c r="AM3220" s="1032"/>
      <c r="AN3220" s="1034"/>
      <c r="AO3220" s="1034"/>
      <c r="AP3220" s="1034"/>
      <c r="AQ3220" s="1034"/>
    </row>
    <row r="3221" spans="35:43">
      <c r="AI3221" s="1034"/>
      <c r="AJ3221" s="1034"/>
      <c r="AK3221" s="1034"/>
      <c r="AL3221" s="1034"/>
      <c r="AM3221" s="1032"/>
      <c r="AN3221" s="1034"/>
      <c r="AO3221" s="1034"/>
      <c r="AP3221" s="1034"/>
      <c r="AQ3221" s="1034"/>
    </row>
    <row r="3222" spans="35:43">
      <c r="AI3222" s="1034"/>
      <c r="AJ3222" s="1034"/>
      <c r="AK3222" s="1034"/>
      <c r="AL3222" s="1034"/>
      <c r="AM3222" s="1032"/>
      <c r="AN3222" s="1034"/>
      <c r="AO3222" s="1034"/>
      <c r="AP3222" s="1034"/>
      <c r="AQ3222" s="1034"/>
    </row>
    <row r="3223" spans="35:43">
      <c r="AI3223" s="1034"/>
      <c r="AJ3223" s="1034"/>
      <c r="AK3223" s="1034"/>
      <c r="AL3223" s="1034"/>
      <c r="AM3223" s="1032"/>
      <c r="AN3223" s="1034"/>
      <c r="AO3223" s="1034"/>
      <c r="AP3223" s="1034"/>
      <c r="AQ3223" s="1034"/>
    </row>
    <row r="3224" spans="35:43">
      <c r="AI3224" s="1034"/>
      <c r="AJ3224" s="1034"/>
      <c r="AK3224" s="1034"/>
      <c r="AL3224" s="1034"/>
      <c r="AM3224" s="1032"/>
      <c r="AN3224" s="1034"/>
      <c r="AO3224" s="1034"/>
      <c r="AP3224" s="1034"/>
      <c r="AQ3224" s="1034"/>
    </row>
    <row r="3225" spans="35:43">
      <c r="AI3225" s="1034"/>
      <c r="AJ3225" s="1034"/>
      <c r="AK3225" s="1034"/>
      <c r="AL3225" s="1034"/>
      <c r="AM3225" s="1032"/>
      <c r="AN3225" s="1034"/>
      <c r="AO3225" s="1034"/>
      <c r="AP3225" s="1034"/>
      <c r="AQ3225" s="1034"/>
    </row>
    <row r="3226" spans="35:43">
      <c r="AI3226" s="1034"/>
      <c r="AJ3226" s="1034"/>
      <c r="AK3226" s="1034"/>
      <c r="AL3226" s="1034"/>
      <c r="AM3226" s="1032"/>
      <c r="AN3226" s="1034"/>
      <c r="AO3226" s="1034"/>
      <c r="AP3226" s="1034"/>
      <c r="AQ3226" s="1034"/>
    </row>
    <row r="3227" spans="35:43">
      <c r="AI3227" s="1034"/>
      <c r="AJ3227" s="1034"/>
      <c r="AK3227" s="1034"/>
      <c r="AL3227" s="1034"/>
      <c r="AM3227" s="1032"/>
      <c r="AN3227" s="1034"/>
      <c r="AO3227" s="1034"/>
      <c r="AP3227" s="1034"/>
      <c r="AQ3227" s="1034"/>
    </row>
    <row r="3228" spans="35:43">
      <c r="AI3228" s="1034"/>
      <c r="AJ3228" s="1034"/>
      <c r="AK3228" s="1034"/>
      <c r="AL3228" s="1034"/>
      <c r="AM3228" s="1032"/>
      <c r="AN3228" s="1034"/>
      <c r="AO3228" s="1034"/>
      <c r="AP3228" s="1034"/>
      <c r="AQ3228" s="1034"/>
    </row>
    <row r="3229" spans="35:43">
      <c r="AI3229" s="1034"/>
      <c r="AJ3229" s="1034"/>
      <c r="AK3229" s="1034"/>
      <c r="AL3229" s="1034"/>
      <c r="AM3229" s="1032"/>
      <c r="AN3229" s="1034"/>
      <c r="AO3229" s="1034"/>
      <c r="AP3229" s="1034"/>
      <c r="AQ3229" s="1034"/>
    </row>
    <row r="3230" spans="35:43">
      <c r="AI3230" s="1034"/>
      <c r="AJ3230" s="1034"/>
      <c r="AK3230" s="1034"/>
      <c r="AL3230" s="1034"/>
      <c r="AM3230" s="1032"/>
      <c r="AN3230" s="1034"/>
      <c r="AO3230" s="1034"/>
      <c r="AP3230" s="1034"/>
      <c r="AQ3230" s="1034"/>
    </row>
    <row r="3231" spans="35:43">
      <c r="AI3231" s="1034"/>
      <c r="AJ3231" s="1034"/>
      <c r="AK3231" s="1034"/>
      <c r="AL3231" s="1034"/>
      <c r="AM3231" s="1032"/>
      <c r="AN3231" s="1034"/>
      <c r="AO3231" s="1034"/>
      <c r="AP3231" s="1034"/>
      <c r="AQ3231" s="1034"/>
    </row>
    <row r="3232" spans="35:43">
      <c r="AI3232" s="1034"/>
      <c r="AJ3232" s="1034"/>
      <c r="AK3232" s="1034"/>
      <c r="AL3232" s="1034"/>
      <c r="AM3232" s="1032"/>
      <c r="AN3232" s="1034"/>
      <c r="AO3232" s="1034"/>
      <c r="AP3232" s="1034"/>
      <c r="AQ3232" s="1034"/>
    </row>
    <row r="3233" spans="35:43">
      <c r="AI3233" s="1034"/>
      <c r="AJ3233" s="1034"/>
      <c r="AK3233" s="1034"/>
      <c r="AL3233" s="1034"/>
      <c r="AM3233" s="1032"/>
      <c r="AN3233" s="1034"/>
      <c r="AO3233" s="1034"/>
      <c r="AP3233" s="1034"/>
      <c r="AQ3233" s="1034"/>
    </row>
    <row r="3234" spans="35:43">
      <c r="AI3234" s="1034"/>
      <c r="AJ3234" s="1034"/>
      <c r="AK3234" s="1034"/>
      <c r="AL3234" s="1034"/>
      <c r="AM3234" s="1032"/>
      <c r="AN3234" s="1034"/>
      <c r="AO3234" s="1034"/>
      <c r="AP3234" s="1034"/>
      <c r="AQ3234" s="1034"/>
    </row>
    <row r="3235" spans="35:43">
      <c r="AI3235" s="1034"/>
      <c r="AJ3235" s="1034"/>
      <c r="AK3235" s="1034"/>
      <c r="AL3235" s="1034"/>
      <c r="AM3235" s="1032"/>
      <c r="AN3235" s="1034"/>
      <c r="AO3235" s="1034"/>
      <c r="AP3235" s="1034"/>
      <c r="AQ3235" s="1034"/>
    </row>
    <row r="3236" spans="35:43">
      <c r="AI3236" s="1034"/>
      <c r="AJ3236" s="1034"/>
      <c r="AK3236" s="1034"/>
      <c r="AL3236" s="1034"/>
      <c r="AM3236" s="1032"/>
      <c r="AN3236" s="1034"/>
      <c r="AO3236" s="1034"/>
      <c r="AP3236" s="1034"/>
      <c r="AQ3236" s="1034"/>
    </row>
    <row r="3237" spans="35:43">
      <c r="AI3237" s="1034"/>
      <c r="AJ3237" s="1034"/>
      <c r="AK3237" s="1034"/>
      <c r="AL3237" s="1034"/>
      <c r="AM3237" s="1032"/>
      <c r="AN3237" s="1034"/>
      <c r="AO3237" s="1034"/>
      <c r="AP3237" s="1034"/>
      <c r="AQ3237" s="1034"/>
    </row>
    <row r="3238" spans="35:43">
      <c r="AI3238" s="1034"/>
      <c r="AJ3238" s="1034"/>
      <c r="AK3238" s="1034"/>
      <c r="AL3238" s="1034"/>
      <c r="AM3238" s="1032"/>
      <c r="AN3238" s="1034"/>
      <c r="AO3238" s="1034"/>
      <c r="AP3238" s="1034"/>
      <c r="AQ3238" s="1034"/>
    </row>
    <row r="3239" spans="35:43">
      <c r="AI3239" s="1034"/>
      <c r="AJ3239" s="1034"/>
      <c r="AK3239" s="1034"/>
      <c r="AL3239" s="1034"/>
      <c r="AM3239" s="1032"/>
      <c r="AN3239" s="1034"/>
      <c r="AO3239" s="1034"/>
      <c r="AP3239" s="1034"/>
      <c r="AQ3239" s="1034"/>
    </row>
    <row r="3240" spans="35:43">
      <c r="AI3240" s="1034"/>
      <c r="AJ3240" s="1034"/>
      <c r="AK3240" s="1034"/>
      <c r="AL3240" s="1034"/>
      <c r="AM3240" s="1032"/>
      <c r="AN3240" s="1034"/>
      <c r="AO3240" s="1034"/>
      <c r="AP3240" s="1034"/>
      <c r="AQ3240" s="1034"/>
    </row>
    <row r="3241" spans="35:43">
      <c r="AI3241" s="1034"/>
      <c r="AJ3241" s="1034"/>
      <c r="AK3241" s="1034"/>
      <c r="AL3241" s="1034"/>
      <c r="AM3241" s="1032"/>
      <c r="AN3241" s="1034"/>
      <c r="AO3241" s="1034"/>
      <c r="AP3241" s="1034"/>
      <c r="AQ3241" s="1034"/>
    </row>
    <row r="3242" spans="35:43">
      <c r="AI3242" s="1034"/>
      <c r="AJ3242" s="1034"/>
      <c r="AK3242" s="1034"/>
      <c r="AL3242" s="1034"/>
      <c r="AM3242" s="1032"/>
      <c r="AN3242" s="1034"/>
      <c r="AO3242" s="1034"/>
      <c r="AP3242" s="1034"/>
      <c r="AQ3242" s="1034"/>
    </row>
    <row r="3243" spans="35:43">
      <c r="AI3243" s="1034"/>
      <c r="AJ3243" s="1034"/>
      <c r="AK3243" s="1034"/>
      <c r="AL3243" s="1034"/>
      <c r="AM3243" s="1032"/>
      <c r="AN3243" s="1034"/>
      <c r="AO3243" s="1034"/>
      <c r="AP3243" s="1034"/>
      <c r="AQ3243" s="1034"/>
    </row>
    <row r="3244" spans="35:43">
      <c r="AI3244" s="1034"/>
      <c r="AJ3244" s="1034"/>
      <c r="AK3244" s="1034"/>
      <c r="AL3244" s="1034"/>
      <c r="AM3244" s="1032"/>
      <c r="AN3244" s="1034"/>
      <c r="AO3244" s="1034"/>
      <c r="AP3244" s="1034"/>
      <c r="AQ3244" s="1034"/>
    </row>
    <row r="3245" spans="35:43">
      <c r="AI3245" s="1034"/>
      <c r="AJ3245" s="1034"/>
      <c r="AK3245" s="1034"/>
      <c r="AL3245" s="1034"/>
      <c r="AM3245" s="1032"/>
      <c r="AN3245" s="1034"/>
      <c r="AO3245" s="1034"/>
      <c r="AP3245" s="1034"/>
      <c r="AQ3245" s="1034"/>
    </row>
    <row r="3246" spans="35:43">
      <c r="AI3246" s="1034"/>
      <c r="AJ3246" s="1034"/>
      <c r="AK3246" s="1034"/>
      <c r="AL3246" s="1034"/>
      <c r="AM3246" s="1032"/>
      <c r="AN3246" s="1034"/>
      <c r="AO3246" s="1034"/>
      <c r="AP3246" s="1034"/>
      <c r="AQ3246" s="1034"/>
    </row>
    <row r="3247" spans="35:43">
      <c r="AI3247" s="1034"/>
      <c r="AJ3247" s="1034"/>
      <c r="AK3247" s="1034"/>
      <c r="AL3247" s="1034"/>
      <c r="AM3247" s="1032"/>
      <c r="AN3247" s="1034"/>
      <c r="AO3247" s="1034"/>
      <c r="AP3247" s="1034"/>
      <c r="AQ3247" s="1034"/>
    </row>
    <row r="3248" spans="35:43">
      <c r="AI3248" s="1034"/>
      <c r="AJ3248" s="1034"/>
      <c r="AK3248" s="1034"/>
      <c r="AL3248" s="1034"/>
      <c r="AM3248" s="1032"/>
      <c r="AN3248" s="1034"/>
      <c r="AO3248" s="1034"/>
      <c r="AP3248" s="1034"/>
      <c r="AQ3248" s="1034"/>
    </row>
    <row r="3249" spans="35:43">
      <c r="AI3249" s="1034"/>
      <c r="AJ3249" s="1034"/>
      <c r="AK3249" s="1034"/>
      <c r="AL3249" s="1034"/>
      <c r="AM3249" s="1032"/>
      <c r="AN3249" s="1034"/>
      <c r="AO3249" s="1034"/>
      <c r="AP3249" s="1034"/>
      <c r="AQ3249" s="1034"/>
    </row>
    <row r="3250" spans="35:43">
      <c r="AI3250" s="1034"/>
      <c r="AJ3250" s="1034"/>
      <c r="AK3250" s="1034"/>
      <c r="AL3250" s="1034"/>
      <c r="AM3250" s="1032"/>
      <c r="AN3250" s="1034"/>
      <c r="AO3250" s="1034"/>
      <c r="AP3250" s="1034"/>
      <c r="AQ3250" s="1034"/>
    </row>
    <row r="3251" spans="35:43">
      <c r="AI3251" s="1034"/>
      <c r="AJ3251" s="1034"/>
      <c r="AK3251" s="1034"/>
      <c r="AL3251" s="1034"/>
      <c r="AM3251" s="1032"/>
      <c r="AN3251" s="1034"/>
      <c r="AO3251" s="1034"/>
      <c r="AP3251" s="1034"/>
      <c r="AQ3251" s="1034"/>
    </row>
    <row r="3252" spans="35:43">
      <c r="AI3252" s="1034"/>
      <c r="AJ3252" s="1034"/>
      <c r="AK3252" s="1034"/>
      <c r="AL3252" s="1034"/>
      <c r="AM3252" s="1032"/>
      <c r="AN3252" s="1034"/>
      <c r="AO3252" s="1034"/>
      <c r="AP3252" s="1034"/>
      <c r="AQ3252" s="1034"/>
    </row>
    <row r="3253" spans="35:43">
      <c r="AI3253" s="1034"/>
      <c r="AJ3253" s="1034"/>
      <c r="AK3253" s="1034"/>
      <c r="AL3253" s="1034"/>
      <c r="AM3253" s="1032"/>
      <c r="AN3253" s="1034"/>
      <c r="AO3253" s="1034"/>
      <c r="AP3253" s="1034"/>
      <c r="AQ3253" s="1034"/>
    </row>
    <row r="3254" spans="35:43">
      <c r="AI3254" s="1034"/>
      <c r="AJ3254" s="1034"/>
      <c r="AK3254" s="1034"/>
      <c r="AL3254" s="1034"/>
      <c r="AM3254" s="1032"/>
      <c r="AN3254" s="1034"/>
      <c r="AO3254" s="1034"/>
      <c r="AP3254" s="1034"/>
      <c r="AQ3254" s="1034"/>
    </row>
    <row r="3255" spans="35:43">
      <c r="AI3255" s="1034"/>
      <c r="AJ3255" s="1034"/>
      <c r="AK3255" s="1034"/>
      <c r="AL3255" s="1034"/>
      <c r="AM3255" s="1032"/>
      <c r="AN3255" s="1034"/>
      <c r="AO3255" s="1034"/>
      <c r="AP3255" s="1034"/>
      <c r="AQ3255" s="1034"/>
    </row>
    <row r="3256" spans="35:43">
      <c r="AI3256" s="1034"/>
      <c r="AJ3256" s="1034"/>
      <c r="AK3256" s="1034"/>
      <c r="AL3256" s="1034"/>
      <c r="AM3256" s="1032"/>
      <c r="AN3256" s="1034"/>
      <c r="AO3256" s="1034"/>
      <c r="AP3256" s="1034"/>
      <c r="AQ3256" s="1034"/>
    </row>
    <row r="3257" spans="35:43">
      <c r="AI3257" s="1034"/>
      <c r="AJ3257" s="1034"/>
      <c r="AK3257" s="1034"/>
      <c r="AL3257" s="1034"/>
      <c r="AM3257" s="1032"/>
      <c r="AN3257" s="1034"/>
      <c r="AO3257" s="1034"/>
      <c r="AP3257" s="1034"/>
      <c r="AQ3257" s="1034"/>
    </row>
    <row r="3258" spans="35:43">
      <c r="AI3258" s="1034"/>
      <c r="AJ3258" s="1034"/>
      <c r="AK3258" s="1034"/>
      <c r="AL3258" s="1034"/>
      <c r="AM3258" s="1032"/>
      <c r="AN3258" s="1034"/>
      <c r="AO3258" s="1034"/>
      <c r="AP3258" s="1034"/>
      <c r="AQ3258" s="1034"/>
    </row>
    <row r="3259" spans="35:43">
      <c r="AI3259" s="1034"/>
      <c r="AJ3259" s="1034"/>
      <c r="AK3259" s="1034"/>
      <c r="AL3259" s="1034"/>
      <c r="AM3259" s="1032"/>
      <c r="AN3259" s="1034"/>
      <c r="AO3259" s="1034"/>
      <c r="AP3259" s="1034"/>
      <c r="AQ3259" s="1034"/>
    </row>
    <row r="3260" spans="35:43">
      <c r="AI3260" s="1034"/>
      <c r="AJ3260" s="1034"/>
      <c r="AK3260" s="1034"/>
      <c r="AL3260" s="1034"/>
      <c r="AM3260" s="1032"/>
      <c r="AN3260" s="1034"/>
      <c r="AO3260" s="1034"/>
      <c r="AP3260" s="1034"/>
      <c r="AQ3260" s="1034"/>
    </row>
    <row r="3261" spans="35:43">
      <c r="AI3261" s="1034"/>
      <c r="AJ3261" s="1034"/>
      <c r="AK3261" s="1034"/>
      <c r="AL3261" s="1034"/>
      <c r="AM3261" s="1032"/>
      <c r="AN3261" s="1034"/>
      <c r="AO3261" s="1034"/>
      <c r="AP3261" s="1034"/>
      <c r="AQ3261" s="1034"/>
    </row>
    <row r="3262" spans="35:43">
      <c r="AI3262" s="1034"/>
      <c r="AJ3262" s="1034"/>
      <c r="AK3262" s="1034"/>
      <c r="AL3262" s="1034"/>
      <c r="AM3262" s="1032"/>
      <c r="AN3262" s="1034"/>
      <c r="AO3262" s="1034"/>
      <c r="AP3262" s="1034"/>
      <c r="AQ3262" s="1034"/>
    </row>
    <row r="3263" spans="35:43">
      <c r="AI3263" s="1034"/>
      <c r="AJ3263" s="1034"/>
      <c r="AK3263" s="1034"/>
      <c r="AL3263" s="1034"/>
      <c r="AM3263" s="1032"/>
      <c r="AN3263" s="1034"/>
      <c r="AO3263" s="1034"/>
      <c r="AP3263" s="1034"/>
      <c r="AQ3263" s="1034"/>
    </row>
    <row r="3264" spans="35:43">
      <c r="AI3264" s="1034"/>
      <c r="AJ3264" s="1034"/>
      <c r="AK3264" s="1034"/>
      <c r="AL3264" s="1034"/>
      <c r="AM3264" s="1032"/>
      <c r="AN3264" s="1034"/>
      <c r="AO3264" s="1034"/>
      <c r="AP3264" s="1034"/>
      <c r="AQ3264" s="1034"/>
    </row>
    <row r="3265" spans="35:43">
      <c r="AI3265" s="1034"/>
      <c r="AJ3265" s="1034"/>
      <c r="AK3265" s="1034"/>
      <c r="AL3265" s="1034"/>
      <c r="AM3265" s="1032"/>
      <c r="AN3265" s="1034"/>
      <c r="AO3265" s="1034"/>
      <c r="AP3265" s="1034"/>
      <c r="AQ3265" s="1034"/>
    </row>
    <row r="3266" spans="35:43">
      <c r="AI3266" s="1034"/>
      <c r="AJ3266" s="1034"/>
      <c r="AK3266" s="1034"/>
      <c r="AL3266" s="1034"/>
      <c r="AM3266" s="1032"/>
      <c r="AN3266" s="1034"/>
      <c r="AO3266" s="1034"/>
      <c r="AP3266" s="1034"/>
      <c r="AQ3266" s="1034"/>
    </row>
    <row r="3267" spans="35:43">
      <c r="AI3267" s="1034"/>
      <c r="AJ3267" s="1034"/>
      <c r="AK3267" s="1034"/>
      <c r="AL3267" s="1034"/>
      <c r="AM3267" s="1032"/>
      <c r="AN3267" s="1034"/>
      <c r="AO3267" s="1034"/>
      <c r="AP3267" s="1034"/>
      <c r="AQ3267" s="1034"/>
    </row>
    <row r="3268" spans="35:43">
      <c r="AI3268" s="1034"/>
      <c r="AJ3268" s="1034"/>
      <c r="AK3268" s="1034"/>
      <c r="AL3268" s="1034"/>
      <c r="AM3268" s="1032"/>
      <c r="AN3268" s="1034"/>
      <c r="AO3268" s="1034"/>
      <c r="AP3268" s="1034"/>
      <c r="AQ3268" s="1034"/>
    </row>
    <row r="3269" spans="35:43">
      <c r="AI3269" s="1034"/>
      <c r="AJ3269" s="1034"/>
      <c r="AK3269" s="1034"/>
      <c r="AL3269" s="1034"/>
      <c r="AM3269" s="1032"/>
      <c r="AN3269" s="1034"/>
      <c r="AO3269" s="1034"/>
      <c r="AP3269" s="1034"/>
      <c r="AQ3269" s="1034"/>
    </row>
    <row r="3270" spans="35:43">
      <c r="AI3270" s="1034"/>
      <c r="AJ3270" s="1034"/>
      <c r="AK3270" s="1034"/>
      <c r="AL3270" s="1034"/>
      <c r="AM3270" s="1032"/>
      <c r="AN3270" s="1034"/>
      <c r="AO3270" s="1034"/>
      <c r="AP3270" s="1034"/>
      <c r="AQ3270" s="1034"/>
    </row>
    <row r="3271" spans="35:43">
      <c r="AI3271" s="1034"/>
      <c r="AJ3271" s="1034"/>
      <c r="AK3271" s="1034"/>
      <c r="AL3271" s="1034"/>
      <c r="AM3271" s="1032"/>
      <c r="AN3271" s="1034"/>
      <c r="AO3271" s="1034"/>
      <c r="AP3271" s="1034"/>
      <c r="AQ3271" s="1034"/>
    </row>
    <row r="3272" spans="35:43">
      <c r="AI3272" s="1034"/>
      <c r="AJ3272" s="1034"/>
      <c r="AK3272" s="1034"/>
      <c r="AL3272" s="1034"/>
      <c r="AM3272" s="1032"/>
      <c r="AN3272" s="1034"/>
      <c r="AO3272" s="1034"/>
      <c r="AP3272" s="1034"/>
      <c r="AQ3272" s="1034"/>
    </row>
    <row r="3273" spans="35:43">
      <c r="AI3273" s="1034"/>
      <c r="AJ3273" s="1034"/>
      <c r="AK3273" s="1034"/>
      <c r="AL3273" s="1034"/>
      <c r="AM3273" s="1032"/>
      <c r="AN3273" s="1034"/>
      <c r="AO3273" s="1034"/>
      <c r="AP3273" s="1034"/>
      <c r="AQ3273" s="1034"/>
    </row>
    <row r="3274" spans="35:43">
      <c r="AI3274" s="1034"/>
      <c r="AJ3274" s="1034"/>
      <c r="AK3274" s="1034"/>
      <c r="AL3274" s="1034"/>
      <c r="AM3274" s="1032"/>
      <c r="AN3274" s="1034"/>
      <c r="AO3274" s="1034"/>
      <c r="AP3274" s="1034"/>
      <c r="AQ3274" s="1034"/>
    </row>
    <row r="3275" spans="35:43">
      <c r="AI3275" s="1034"/>
      <c r="AJ3275" s="1034"/>
      <c r="AK3275" s="1034"/>
      <c r="AL3275" s="1034"/>
      <c r="AM3275" s="1032"/>
      <c r="AN3275" s="1034"/>
      <c r="AO3275" s="1034"/>
      <c r="AP3275" s="1034"/>
      <c r="AQ3275" s="1034"/>
    </row>
    <row r="3276" spans="35:43">
      <c r="AI3276" s="1034"/>
      <c r="AJ3276" s="1034"/>
      <c r="AK3276" s="1034"/>
      <c r="AL3276" s="1034"/>
      <c r="AM3276" s="1032"/>
      <c r="AN3276" s="1034"/>
      <c r="AO3276" s="1034"/>
      <c r="AP3276" s="1034"/>
      <c r="AQ3276" s="1034"/>
    </row>
    <row r="3277" spans="35:43">
      <c r="AI3277" s="1034"/>
      <c r="AJ3277" s="1034"/>
      <c r="AK3277" s="1034"/>
      <c r="AL3277" s="1034"/>
      <c r="AM3277" s="1032"/>
      <c r="AN3277" s="1034"/>
      <c r="AO3277" s="1034"/>
      <c r="AP3277" s="1034"/>
      <c r="AQ3277" s="1034"/>
    </row>
    <row r="3278" spans="35:43">
      <c r="AI3278" s="1034"/>
      <c r="AJ3278" s="1034"/>
      <c r="AK3278" s="1034"/>
      <c r="AL3278" s="1034"/>
      <c r="AM3278" s="1032"/>
      <c r="AN3278" s="1034"/>
      <c r="AO3278" s="1034"/>
      <c r="AP3278" s="1034"/>
      <c r="AQ3278" s="1034"/>
    </row>
    <row r="3279" spans="35:43">
      <c r="AI3279" s="1034"/>
      <c r="AJ3279" s="1034"/>
      <c r="AK3279" s="1034"/>
      <c r="AL3279" s="1034"/>
      <c r="AM3279" s="1032"/>
      <c r="AN3279" s="1034"/>
      <c r="AO3279" s="1034"/>
      <c r="AP3279" s="1034"/>
      <c r="AQ3279" s="1034"/>
    </row>
    <row r="3280" spans="35:43">
      <c r="AI3280" s="1034"/>
      <c r="AJ3280" s="1034"/>
      <c r="AK3280" s="1034"/>
      <c r="AL3280" s="1034"/>
      <c r="AM3280" s="1032"/>
      <c r="AN3280" s="1034"/>
      <c r="AO3280" s="1034"/>
      <c r="AP3280" s="1034"/>
      <c r="AQ3280" s="1034"/>
    </row>
    <row r="3281" spans="35:43">
      <c r="AI3281" s="1034"/>
      <c r="AJ3281" s="1034"/>
      <c r="AK3281" s="1034"/>
      <c r="AL3281" s="1034"/>
      <c r="AM3281" s="1032"/>
      <c r="AN3281" s="1034"/>
      <c r="AO3281" s="1034"/>
      <c r="AP3281" s="1034"/>
      <c r="AQ3281" s="1034"/>
    </row>
    <row r="3282" spans="35:43">
      <c r="AI3282" s="1034"/>
      <c r="AJ3282" s="1034"/>
      <c r="AK3282" s="1034"/>
      <c r="AL3282" s="1034"/>
      <c r="AM3282" s="1032"/>
      <c r="AN3282" s="1034"/>
      <c r="AO3282" s="1034"/>
      <c r="AP3282" s="1034"/>
      <c r="AQ3282" s="1034"/>
    </row>
    <row r="3283" spans="35:43">
      <c r="AI3283" s="1034"/>
      <c r="AJ3283" s="1034"/>
      <c r="AK3283" s="1034"/>
      <c r="AL3283" s="1034"/>
      <c r="AM3283" s="1032"/>
      <c r="AN3283" s="1034"/>
      <c r="AO3283" s="1034"/>
      <c r="AP3283" s="1034"/>
      <c r="AQ3283" s="1034"/>
    </row>
    <row r="3284" spans="35:43">
      <c r="AI3284" s="1034"/>
      <c r="AJ3284" s="1034"/>
      <c r="AK3284" s="1034"/>
      <c r="AL3284" s="1034"/>
      <c r="AM3284" s="1032"/>
      <c r="AN3284" s="1034"/>
      <c r="AO3284" s="1034"/>
      <c r="AP3284" s="1034"/>
      <c r="AQ3284" s="1034"/>
    </row>
    <row r="3285" spans="35:43">
      <c r="AI3285" s="1034"/>
      <c r="AJ3285" s="1034"/>
      <c r="AK3285" s="1034"/>
      <c r="AL3285" s="1034"/>
      <c r="AM3285" s="1032"/>
      <c r="AN3285" s="1034"/>
      <c r="AO3285" s="1034"/>
      <c r="AP3285" s="1034"/>
      <c r="AQ3285" s="1034"/>
    </row>
    <row r="3286" spans="35:43">
      <c r="AI3286" s="1034"/>
      <c r="AJ3286" s="1034"/>
      <c r="AK3286" s="1034"/>
      <c r="AL3286" s="1034"/>
      <c r="AM3286" s="1032"/>
      <c r="AN3286" s="1034"/>
      <c r="AO3286" s="1034"/>
      <c r="AP3286" s="1034"/>
      <c r="AQ3286" s="1034"/>
    </row>
    <row r="3287" spans="35:43">
      <c r="AI3287" s="1034"/>
      <c r="AJ3287" s="1034"/>
      <c r="AK3287" s="1034"/>
      <c r="AL3287" s="1034"/>
      <c r="AM3287" s="1032"/>
      <c r="AN3287" s="1034"/>
      <c r="AO3287" s="1034"/>
      <c r="AP3287" s="1034"/>
      <c r="AQ3287" s="1034"/>
    </row>
    <row r="3288" spans="35:43">
      <c r="AI3288" s="1034"/>
      <c r="AJ3288" s="1034"/>
      <c r="AK3288" s="1034"/>
      <c r="AL3288" s="1034"/>
      <c r="AM3288" s="1032"/>
      <c r="AN3288" s="1034"/>
      <c r="AO3288" s="1034"/>
      <c r="AP3288" s="1034"/>
      <c r="AQ3288" s="1034"/>
    </row>
    <row r="3289" spans="35:43">
      <c r="AI3289" s="1034"/>
      <c r="AJ3289" s="1034"/>
      <c r="AK3289" s="1034"/>
      <c r="AL3289" s="1034"/>
      <c r="AM3289" s="1032"/>
      <c r="AN3289" s="1034"/>
      <c r="AO3289" s="1034"/>
      <c r="AP3289" s="1034"/>
      <c r="AQ3289" s="1034"/>
    </row>
    <row r="3290" spans="35:43">
      <c r="AI3290" s="1034"/>
      <c r="AJ3290" s="1034"/>
      <c r="AK3290" s="1034"/>
      <c r="AL3290" s="1034"/>
      <c r="AM3290" s="1032"/>
      <c r="AN3290" s="1034"/>
      <c r="AO3290" s="1034"/>
      <c r="AP3290" s="1034"/>
      <c r="AQ3290" s="1034"/>
    </row>
    <row r="3291" spans="35:43">
      <c r="AI3291" s="1034"/>
      <c r="AJ3291" s="1034"/>
      <c r="AK3291" s="1034"/>
      <c r="AL3291" s="1034"/>
      <c r="AM3291" s="1032"/>
      <c r="AN3291" s="1034"/>
      <c r="AO3291" s="1034"/>
      <c r="AP3291" s="1034"/>
      <c r="AQ3291" s="1034"/>
    </row>
    <row r="3292" spans="35:43">
      <c r="AI3292" s="1034"/>
      <c r="AJ3292" s="1034"/>
      <c r="AK3292" s="1034"/>
      <c r="AL3292" s="1034"/>
      <c r="AM3292" s="1032"/>
      <c r="AN3292" s="1034"/>
      <c r="AO3292" s="1034"/>
      <c r="AP3292" s="1034"/>
      <c r="AQ3292" s="1034"/>
    </row>
    <row r="3293" spans="35:43">
      <c r="AI3293" s="1034"/>
      <c r="AJ3293" s="1034"/>
      <c r="AK3293" s="1034"/>
      <c r="AL3293" s="1034"/>
      <c r="AM3293" s="1032"/>
      <c r="AN3293" s="1034"/>
      <c r="AO3293" s="1034"/>
      <c r="AP3293" s="1034"/>
      <c r="AQ3293" s="1034"/>
    </row>
    <row r="3294" spans="35:43">
      <c r="AI3294" s="1034"/>
      <c r="AJ3294" s="1034"/>
      <c r="AK3294" s="1034"/>
      <c r="AL3294" s="1034"/>
      <c r="AM3294" s="1032"/>
      <c r="AN3294" s="1034"/>
      <c r="AO3294" s="1034"/>
      <c r="AP3294" s="1034"/>
      <c r="AQ3294" s="1034"/>
    </row>
    <row r="3295" spans="35:43">
      <c r="AI3295" s="1034"/>
      <c r="AJ3295" s="1034"/>
      <c r="AK3295" s="1034"/>
      <c r="AL3295" s="1034"/>
      <c r="AM3295" s="1032"/>
      <c r="AN3295" s="1034"/>
      <c r="AO3295" s="1034"/>
      <c r="AP3295" s="1034"/>
      <c r="AQ3295" s="1034"/>
    </row>
    <row r="3296" spans="35:43">
      <c r="AI3296" s="1034"/>
      <c r="AJ3296" s="1034"/>
      <c r="AK3296" s="1034"/>
      <c r="AL3296" s="1034"/>
      <c r="AM3296" s="1032"/>
      <c r="AN3296" s="1034"/>
      <c r="AO3296" s="1034"/>
      <c r="AP3296" s="1034"/>
      <c r="AQ3296" s="1034"/>
    </row>
    <row r="3297" spans="35:43">
      <c r="AI3297" s="1034"/>
      <c r="AJ3297" s="1034"/>
      <c r="AK3297" s="1034"/>
      <c r="AL3297" s="1034"/>
      <c r="AM3297" s="1032"/>
      <c r="AN3297" s="1034"/>
      <c r="AO3297" s="1034"/>
      <c r="AP3297" s="1034"/>
      <c r="AQ3297" s="1034"/>
    </row>
    <row r="3298" spans="35:43">
      <c r="AI3298" s="1034"/>
      <c r="AJ3298" s="1034"/>
      <c r="AK3298" s="1034"/>
      <c r="AL3298" s="1034"/>
      <c r="AM3298" s="1032"/>
      <c r="AN3298" s="1034"/>
      <c r="AO3298" s="1034"/>
      <c r="AP3298" s="1034"/>
      <c r="AQ3298" s="1034"/>
    </row>
    <row r="3299" spans="35:43">
      <c r="AI3299" s="1034"/>
      <c r="AJ3299" s="1034"/>
      <c r="AK3299" s="1034"/>
      <c r="AL3299" s="1034"/>
      <c r="AM3299" s="1032"/>
      <c r="AN3299" s="1034"/>
      <c r="AO3299" s="1034"/>
      <c r="AP3299" s="1034"/>
      <c r="AQ3299" s="1034"/>
    </row>
    <row r="3300" spans="35:43">
      <c r="AI3300" s="1034"/>
      <c r="AJ3300" s="1034"/>
      <c r="AK3300" s="1034"/>
      <c r="AL3300" s="1034"/>
      <c r="AM3300" s="1032"/>
      <c r="AN3300" s="1034"/>
      <c r="AO3300" s="1034"/>
      <c r="AP3300" s="1034"/>
      <c r="AQ3300" s="1034"/>
    </row>
    <row r="3301" spans="35:43">
      <c r="AI3301" s="1034"/>
      <c r="AJ3301" s="1034"/>
      <c r="AK3301" s="1034"/>
      <c r="AL3301" s="1034"/>
      <c r="AM3301" s="1032"/>
      <c r="AN3301" s="1034"/>
      <c r="AO3301" s="1034"/>
      <c r="AP3301" s="1034"/>
      <c r="AQ3301" s="1034"/>
    </row>
    <row r="3302" spans="35:43">
      <c r="AI3302" s="1034"/>
      <c r="AJ3302" s="1034"/>
      <c r="AK3302" s="1034"/>
      <c r="AL3302" s="1034"/>
      <c r="AM3302" s="1032"/>
      <c r="AN3302" s="1034"/>
      <c r="AO3302" s="1034"/>
      <c r="AP3302" s="1034"/>
      <c r="AQ3302" s="1034"/>
    </row>
    <row r="3303" spans="35:43">
      <c r="AI3303" s="1034"/>
      <c r="AJ3303" s="1034"/>
      <c r="AK3303" s="1034"/>
      <c r="AL3303" s="1034"/>
      <c r="AM3303" s="1032"/>
      <c r="AN3303" s="1034"/>
      <c r="AO3303" s="1034"/>
      <c r="AP3303" s="1034"/>
      <c r="AQ3303" s="1034"/>
    </row>
    <row r="3304" spans="35:43">
      <c r="AI3304" s="1034"/>
      <c r="AJ3304" s="1034"/>
      <c r="AK3304" s="1034"/>
      <c r="AL3304" s="1034"/>
      <c r="AM3304" s="1032"/>
      <c r="AN3304" s="1034"/>
      <c r="AO3304" s="1034"/>
      <c r="AP3304" s="1034"/>
      <c r="AQ3304" s="1034"/>
    </row>
    <row r="3305" spans="35:43">
      <c r="AI3305" s="1034"/>
      <c r="AJ3305" s="1034"/>
      <c r="AK3305" s="1034"/>
      <c r="AL3305" s="1034"/>
      <c r="AM3305" s="1032"/>
      <c r="AN3305" s="1034"/>
      <c r="AO3305" s="1034"/>
      <c r="AP3305" s="1034"/>
      <c r="AQ3305" s="1034"/>
    </row>
    <row r="3306" spans="35:43">
      <c r="AI3306" s="1034"/>
      <c r="AJ3306" s="1034"/>
      <c r="AK3306" s="1034"/>
      <c r="AL3306" s="1034"/>
      <c r="AM3306" s="1032"/>
      <c r="AN3306" s="1034"/>
      <c r="AO3306" s="1034"/>
      <c r="AP3306" s="1034"/>
      <c r="AQ3306" s="1034"/>
    </row>
    <row r="3307" spans="35:43">
      <c r="AI3307" s="1034"/>
      <c r="AJ3307" s="1034"/>
      <c r="AK3307" s="1034"/>
      <c r="AL3307" s="1034"/>
      <c r="AM3307" s="1032"/>
      <c r="AN3307" s="1034"/>
      <c r="AO3307" s="1034"/>
      <c r="AP3307" s="1034"/>
      <c r="AQ3307" s="1034"/>
    </row>
    <row r="3308" spans="35:43">
      <c r="AI3308" s="1034"/>
      <c r="AJ3308" s="1034"/>
      <c r="AK3308" s="1034"/>
      <c r="AL3308" s="1034"/>
      <c r="AM3308" s="1032"/>
      <c r="AN3308" s="1034"/>
      <c r="AO3308" s="1034"/>
      <c r="AP3308" s="1034"/>
      <c r="AQ3308" s="1034"/>
    </row>
    <row r="3309" spans="35:43">
      <c r="AI3309" s="1034"/>
      <c r="AJ3309" s="1034"/>
      <c r="AK3309" s="1034"/>
      <c r="AL3309" s="1034"/>
      <c r="AM3309" s="1032"/>
      <c r="AN3309" s="1034"/>
      <c r="AO3309" s="1034"/>
      <c r="AP3309" s="1034"/>
      <c r="AQ3309" s="1034"/>
    </row>
    <row r="3310" spans="35:43">
      <c r="AI3310" s="1034"/>
      <c r="AJ3310" s="1034"/>
      <c r="AK3310" s="1034"/>
      <c r="AL3310" s="1034"/>
      <c r="AM3310" s="1032"/>
      <c r="AN3310" s="1034"/>
      <c r="AO3310" s="1034"/>
      <c r="AP3310" s="1034"/>
      <c r="AQ3310" s="1034"/>
    </row>
    <row r="3311" spans="35:43">
      <c r="AI3311" s="1034"/>
      <c r="AJ3311" s="1034"/>
      <c r="AK3311" s="1034"/>
      <c r="AL3311" s="1034"/>
      <c r="AM3311" s="1032"/>
      <c r="AN3311" s="1034"/>
      <c r="AO3311" s="1034"/>
      <c r="AP3311" s="1034"/>
      <c r="AQ3311" s="1034"/>
    </row>
    <row r="3312" spans="35:43">
      <c r="AI3312" s="1034"/>
      <c r="AJ3312" s="1034"/>
      <c r="AK3312" s="1034"/>
      <c r="AL3312" s="1034"/>
      <c r="AM3312" s="1032"/>
      <c r="AN3312" s="1034"/>
      <c r="AO3312" s="1034"/>
      <c r="AP3312" s="1034"/>
      <c r="AQ3312" s="1034"/>
    </row>
    <row r="3313" spans="35:43">
      <c r="AI3313" s="1034"/>
      <c r="AJ3313" s="1034"/>
      <c r="AK3313" s="1034"/>
      <c r="AL3313" s="1034"/>
      <c r="AM3313" s="1032"/>
      <c r="AN3313" s="1034"/>
      <c r="AO3313" s="1034"/>
      <c r="AP3313" s="1034"/>
      <c r="AQ3313" s="1034"/>
    </row>
    <row r="3314" spans="35:43">
      <c r="AI3314" s="1034"/>
      <c r="AJ3314" s="1034"/>
      <c r="AK3314" s="1034"/>
      <c r="AL3314" s="1034"/>
      <c r="AM3314" s="1032"/>
      <c r="AN3314" s="1034"/>
      <c r="AO3314" s="1034"/>
      <c r="AP3314" s="1034"/>
      <c r="AQ3314" s="1034"/>
    </row>
    <row r="3315" spans="35:43">
      <c r="AI3315" s="1034"/>
      <c r="AJ3315" s="1034"/>
      <c r="AK3315" s="1034"/>
      <c r="AL3315" s="1034"/>
      <c r="AM3315" s="1032"/>
      <c r="AN3315" s="1034"/>
      <c r="AO3315" s="1034"/>
      <c r="AP3315" s="1034"/>
      <c r="AQ3315" s="1034"/>
    </row>
    <row r="3316" spans="35:43">
      <c r="AI3316" s="1034"/>
      <c r="AJ3316" s="1034"/>
      <c r="AK3316" s="1034"/>
      <c r="AL3316" s="1034"/>
      <c r="AM3316" s="1032"/>
      <c r="AN3316" s="1034"/>
      <c r="AO3316" s="1034"/>
      <c r="AP3316" s="1034"/>
      <c r="AQ3316" s="1034"/>
    </row>
    <row r="3317" spans="35:43">
      <c r="AI3317" s="1034"/>
      <c r="AJ3317" s="1034"/>
      <c r="AK3317" s="1034"/>
      <c r="AL3317" s="1034"/>
      <c r="AM3317" s="1032"/>
      <c r="AN3317" s="1034"/>
      <c r="AO3317" s="1034"/>
      <c r="AP3317" s="1034"/>
      <c r="AQ3317" s="1034"/>
    </row>
    <row r="3318" spans="35:43">
      <c r="AI3318" s="1034"/>
      <c r="AJ3318" s="1034"/>
      <c r="AK3318" s="1034"/>
      <c r="AL3318" s="1034"/>
      <c r="AM3318" s="1032"/>
      <c r="AN3318" s="1034"/>
      <c r="AO3318" s="1034"/>
      <c r="AP3318" s="1034"/>
      <c r="AQ3318" s="1034"/>
    </row>
    <row r="3319" spans="35:43">
      <c r="AI3319" s="1034"/>
      <c r="AJ3319" s="1034"/>
      <c r="AK3319" s="1034"/>
      <c r="AL3319" s="1034"/>
      <c r="AM3319" s="1032"/>
      <c r="AN3319" s="1034"/>
      <c r="AO3319" s="1034"/>
      <c r="AP3319" s="1034"/>
      <c r="AQ3319" s="1034"/>
    </row>
    <row r="3320" spans="35:43">
      <c r="AI3320" s="1034"/>
      <c r="AJ3320" s="1034"/>
      <c r="AK3320" s="1034"/>
      <c r="AL3320" s="1034"/>
      <c r="AM3320" s="1032"/>
      <c r="AN3320" s="1034"/>
      <c r="AO3320" s="1034"/>
      <c r="AP3320" s="1034"/>
      <c r="AQ3320" s="1034"/>
    </row>
    <row r="3321" spans="35:43">
      <c r="AI3321" s="1034"/>
      <c r="AJ3321" s="1034"/>
      <c r="AK3321" s="1034"/>
      <c r="AL3321" s="1034"/>
      <c r="AM3321" s="1032"/>
      <c r="AN3321" s="1034"/>
      <c r="AO3321" s="1034"/>
      <c r="AP3321" s="1034"/>
      <c r="AQ3321" s="1034"/>
    </row>
    <row r="3322" spans="35:43">
      <c r="AI3322" s="1034"/>
      <c r="AJ3322" s="1034"/>
      <c r="AK3322" s="1034"/>
      <c r="AL3322" s="1034"/>
      <c r="AM3322" s="1032"/>
      <c r="AN3322" s="1034"/>
      <c r="AO3322" s="1034"/>
      <c r="AP3322" s="1034"/>
      <c r="AQ3322" s="1034"/>
    </row>
    <row r="3323" spans="35:43">
      <c r="AI3323" s="1034"/>
      <c r="AJ3323" s="1034"/>
      <c r="AK3323" s="1034"/>
      <c r="AL3323" s="1034"/>
      <c r="AM3323" s="1032"/>
      <c r="AN3323" s="1034"/>
      <c r="AO3323" s="1034"/>
      <c r="AP3323" s="1034"/>
      <c r="AQ3323" s="1034"/>
    </row>
    <row r="3324" spans="35:43">
      <c r="AI3324" s="1034"/>
      <c r="AJ3324" s="1034"/>
      <c r="AK3324" s="1034"/>
      <c r="AL3324" s="1034"/>
      <c r="AM3324" s="1032"/>
      <c r="AN3324" s="1034"/>
      <c r="AO3324" s="1034"/>
      <c r="AP3324" s="1034"/>
      <c r="AQ3324" s="1034"/>
    </row>
    <row r="3325" spans="35:43">
      <c r="AI3325" s="1034"/>
      <c r="AJ3325" s="1034"/>
      <c r="AK3325" s="1034"/>
      <c r="AL3325" s="1034"/>
      <c r="AM3325" s="1032"/>
      <c r="AN3325" s="1034"/>
      <c r="AO3325" s="1034"/>
      <c r="AP3325" s="1034"/>
      <c r="AQ3325" s="1034"/>
    </row>
    <row r="3326" spans="35:43">
      <c r="AI3326" s="1034"/>
      <c r="AJ3326" s="1034"/>
      <c r="AK3326" s="1034"/>
      <c r="AL3326" s="1034"/>
      <c r="AM3326" s="1032"/>
      <c r="AN3326" s="1034"/>
      <c r="AO3326" s="1034"/>
      <c r="AP3326" s="1034"/>
      <c r="AQ3326" s="1034"/>
    </row>
    <row r="3327" spans="35:43">
      <c r="AI3327" s="1034"/>
      <c r="AJ3327" s="1034"/>
      <c r="AK3327" s="1034"/>
      <c r="AL3327" s="1034"/>
      <c r="AM3327" s="1032"/>
      <c r="AN3327" s="1034"/>
      <c r="AO3327" s="1034"/>
      <c r="AP3327" s="1034"/>
      <c r="AQ3327" s="1034"/>
    </row>
    <row r="3328" spans="35:43">
      <c r="AI3328" s="1034"/>
      <c r="AJ3328" s="1034"/>
      <c r="AK3328" s="1034"/>
      <c r="AL3328" s="1034"/>
      <c r="AM3328" s="1032"/>
      <c r="AN3328" s="1034"/>
      <c r="AO3328" s="1034"/>
      <c r="AP3328" s="1034"/>
      <c r="AQ3328" s="1034"/>
    </row>
    <row r="3329" spans="35:43">
      <c r="AI3329" s="1034"/>
      <c r="AJ3329" s="1034"/>
      <c r="AK3329" s="1034"/>
      <c r="AL3329" s="1034"/>
      <c r="AM3329" s="1032"/>
      <c r="AN3329" s="1034"/>
      <c r="AO3329" s="1034"/>
      <c r="AP3329" s="1034"/>
      <c r="AQ3329" s="1034"/>
    </row>
    <row r="3330" spans="35:43">
      <c r="AI3330" s="1034"/>
      <c r="AJ3330" s="1034"/>
      <c r="AK3330" s="1034"/>
      <c r="AL3330" s="1034"/>
      <c r="AM3330" s="1032"/>
      <c r="AN3330" s="1034"/>
      <c r="AO3330" s="1034"/>
      <c r="AP3330" s="1034"/>
      <c r="AQ3330" s="1034"/>
    </row>
    <row r="3331" spans="35:43">
      <c r="AI3331" s="1034"/>
      <c r="AJ3331" s="1034"/>
      <c r="AK3331" s="1034"/>
      <c r="AL3331" s="1034"/>
      <c r="AM3331" s="1032"/>
      <c r="AN3331" s="1034"/>
      <c r="AO3331" s="1034"/>
      <c r="AP3331" s="1034"/>
      <c r="AQ3331" s="1034"/>
    </row>
    <row r="3332" spans="35:43">
      <c r="AI3332" s="1034"/>
      <c r="AJ3332" s="1034"/>
      <c r="AK3332" s="1034"/>
      <c r="AL3332" s="1034"/>
      <c r="AM3332" s="1032"/>
      <c r="AN3332" s="1034"/>
      <c r="AO3332" s="1034"/>
      <c r="AP3332" s="1034"/>
      <c r="AQ3332" s="1034"/>
    </row>
    <row r="3333" spans="35:43">
      <c r="AI3333" s="1034"/>
      <c r="AJ3333" s="1034"/>
      <c r="AK3333" s="1034"/>
      <c r="AL3333" s="1034"/>
      <c r="AM3333" s="1032"/>
      <c r="AN3333" s="1034"/>
      <c r="AO3333" s="1034"/>
      <c r="AP3333" s="1034"/>
      <c r="AQ3333" s="1034"/>
    </row>
    <row r="3334" spans="35:43">
      <c r="AI3334" s="1034"/>
      <c r="AJ3334" s="1034"/>
      <c r="AK3334" s="1034"/>
      <c r="AL3334" s="1034"/>
      <c r="AM3334" s="1032"/>
      <c r="AN3334" s="1034"/>
      <c r="AO3334" s="1034"/>
      <c r="AP3334" s="1034"/>
      <c r="AQ3334" s="1034"/>
    </row>
    <row r="3335" spans="35:43">
      <c r="AI3335" s="1034"/>
      <c r="AJ3335" s="1034"/>
      <c r="AK3335" s="1034"/>
      <c r="AL3335" s="1034"/>
      <c r="AM3335" s="1032"/>
      <c r="AN3335" s="1034"/>
      <c r="AO3335" s="1034"/>
      <c r="AP3335" s="1034"/>
      <c r="AQ3335" s="1034"/>
    </row>
    <row r="3336" spans="35:43">
      <c r="AI3336" s="1034"/>
      <c r="AJ3336" s="1034"/>
      <c r="AK3336" s="1034"/>
      <c r="AL3336" s="1034"/>
      <c r="AM3336" s="1032"/>
      <c r="AN3336" s="1034"/>
      <c r="AO3336" s="1034"/>
      <c r="AP3336" s="1034"/>
      <c r="AQ3336" s="1034"/>
    </row>
    <row r="3337" spans="35:43">
      <c r="AI3337" s="1034"/>
      <c r="AJ3337" s="1034"/>
      <c r="AK3337" s="1034"/>
      <c r="AL3337" s="1034"/>
      <c r="AM3337" s="1032"/>
      <c r="AN3337" s="1034"/>
      <c r="AO3337" s="1034"/>
      <c r="AP3337" s="1034"/>
      <c r="AQ3337" s="1034"/>
    </row>
    <row r="3338" spans="35:43">
      <c r="AI3338" s="1034"/>
      <c r="AJ3338" s="1034"/>
      <c r="AK3338" s="1034"/>
      <c r="AL3338" s="1034"/>
      <c r="AM3338" s="1032"/>
      <c r="AN3338" s="1034"/>
      <c r="AO3338" s="1034"/>
      <c r="AP3338" s="1034"/>
      <c r="AQ3338" s="1034"/>
    </row>
    <row r="3339" spans="35:43">
      <c r="AI3339" s="1034"/>
      <c r="AJ3339" s="1034"/>
      <c r="AK3339" s="1034"/>
      <c r="AL3339" s="1034"/>
      <c r="AM3339" s="1032"/>
      <c r="AN3339" s="1034"/>
      <c r="AO3339" s="1034"/>
      <c r="AP3339" s="1034"/>
      <c r="AQ3339" s="1034"/>
    </row>
    <row r="3340" spans="35:43">
      <c r="AI3340" s="1034"/>
      <c r="AJ3340" s="1034"/>
      <c r="AK3340" s="1034"/>
      <c r="AL3340" s="1034"/>
      <c r="AM3340" s="1032"/>
      <c r="AN3340" s="1034"/>
      <c r="AO3340" s="1034"/>
      <c r="AP3340" s="1034"/>
      <c r="AQ3340" s="1034"/>
    </row>
    <row r="3341" spans="35:43">
      <c r="AI3341" s="1034"/>
      <c r="AJ3341" s="1034"/>
      <c r="AK3341" s="1034"/>
      <c r="AL3341" s="1034"/>
      <c r="AM3341" s="1032"/>
      <c r="AN3341" s="1034"/>
      <c r="AO3341" s="1034"/>
      <c r="AP3341" s="1034"/>
      <c r="AQ3341" s="1034"/>
    </row>
    <row r="3342" spans="35:43">
      <c r="AI3342" s="1034"/>
      <c r="AJ3342" s="1034"/>
      <c r="AK3342" s="1034"/>
      <c r="AL3342" s="1034"/>
      <c r="AM3342" s="1032"/>
      <c r="AN3342" s="1034"/>
      <c r="AO3342" s="1034"/>
      <c r="AP3342" s="1034"/>
      <c r="AQ3342" s="1034"/>
    </row>
    <row r="3343" spans="35:43">
      <c r="AI3343" s="1034"/>
      <c r="AJ3343" s="1034"/>
      <c r="AK3343" s="1034"/>
      <c r="AL3343" s="1034"/>
      <c r="AM3343" s="1032"/>
      <c r="AN3343" s="1034"/>
      <c r="AO3343" s="1034"/>
      <c r="AP3343" s="1034"/>
      <c r="AQ3343" s="1034"/>
    </row>
    <row r="3344" spans="35:43">
      <c r="AI3344" s="1034"/>
      <c r="AJ3344" s="1034"/>
      <c r="AK3344" s="1034"/>
      <c r="AL3344" s="1034"/>
      <c r="AM3344" s="1032"/>
      <c r="AN3344" s="1034"/>
      <c r="AO3344" s="1034"/>
      <c r="AP3344" s="1034"/>
      <c r="AQ3344" s="1034"/>
    </row>
    <row r="3345" spans="35:43">
      <c r="AI3345" s="1034"/>
      <c r="AJ3345" s="1034"/>
      <c r="AK3345" s="1034"/>
      <c r="AL3345" s="1034"/>
      <c r="AM3345" s="1032"/>
      <c r="AN3345" s="1034"/>
      <c r="AO3345" s="1034"/>
      <c r="AP3345" s="1034"/>
      <c r="AQ3345" s="1034"/>
    </row>
    <row r="3346" spans="35:43">
      <c r="AI3346" s="1034"/>
      <c r="AJ3346" s="1034"/>
      <c r="AK3346" s="1034"/>
      <c r="AL3346" s="1034"/>
      <c r="AM3346" s="1032"/>
      <c r="AN3346" s="1034"/>
      <c r="AO3346" s="1034"/>
      <c r="AP3346" s="1034"/>
      <c r="AQ3346" s="1034"/>
    </row>
    <row r="3347" spans="35:43">
      <c r="AI3347" s="1034"/>
      <c r="AJ3347" s="1034"/>
      <c r="AK3347" s="1034"/>
      <c r="AL3347" s="1034"/>
      <c r="AM3347" s="1032"/>
      <c r="AN3347" s="1034"/>
      <c r="AO3347" s="1034"/>
      <c r="AP3347" s="1034"/>
      <c r="AQ3347" s="1034"/>
    </row>
    <row r="3348" spans="35:43">
      <c r="AI3348" s="1034"/>
      <c r="AJ3348" s="1034"/>
      <c r="AK3348" s="1034"/>
      <c r="AL3348" s="1034"/>
      <c r="AM3348" s="1032"/>
      <c r="AN3348" s="1034"/>
      <c r="AO3348" s="1034"/>
      <c r="AP3348" s="1034"/>
      <c r="AQ3348" s="1034"/>
    </row>
    <row r="3349" spans="35:43">
      <c r="AI3349" s="1034"/>
      <c r="AJ3349" s="1034"/>
      <c r="AK3349" s="1034"/>
      <c r="AL3349" s="1034"/>
      <c r="AM3349" s="1032"/>
      <c r="AN3349" s="1034"/>
      <c r="AO3349" s="1034"/>
      <c r="AP3349" s="1034"/>
      <c r="AQ3349" s="1034"/>
    </row>
    <row r="3350" spans="35:43">
      <c r="AI3350" s="1034"/>
      <c r="AJ3350" s="1034"/>
      <c r="AK3350" s="1034"/>
      <c r="AL3350" s="1034"/>
      <c r="AM3350" s="1032"/>
      <c r="AN3350" s="1034"/>
      <c r="AO3350" s="1034"/>
      <c r="AP3350" s="1034"/>
      <c r="AQ3350" s="1034"/>
    </row>
    <row r="3351" spans="35:43">
      <c r="AI3351" s="1034"/>
      <c r="AJ3351" s="1034"/>
      <c r="AK3351" s="1034"/>
      <c r="AL3351" s="1034"/>
      <c r="AM3351" s="1032"/>
      <c r="AN3351" s="1034"/>
      <c r="AO3351" s="1034"/>
      <c r="AP3351" s="1034"/>
      <c r="AQ3351" s="1034"/>
    </row>
    <row r="3352" spans="35:43">
      <c r="AI3352" s="1034"/>
      <c r="AJ3352" s="1034"/>
      <c r="AK3352" s="1034"/>
      <c r="AL3352" s="1034"/>
      <c r="AM3352" s="1032"/>
      <c r="AN3352" s="1034"/>
      <c r="AO3352" s="1034"/>
      <c r="AP3352" s="1034"/>
      <c r="AQ3352" s="1034"/>
    </row>
    <row r="3353" spans="35:43">
      <c r="AI3353" s="1034"/>
      <c r="AJ3353" s="1034"/>
      <c r="AK3353" s="1034"/>
      <c r="AL3353" s="1034"/>
      <c r="AM3353" s="1032"/>
      <c r="AN3353" s="1034"/>
      <c r="AO3353" s="1034"/>
      <c r="AP3353" s="1034"/>
      <c r="AQ3353" s="1034"/>
    </row>
    <row r="3354" spans="35:43">
      <c r="AI3354" s="1034"/>
      <c r="AJ3354" s="1034"/>
      <c r="AK3354" s="1034"/>
      <c r="AL3354" s="1034"/>
      <c r="AM3354" s="1032"/>
      <c r="AN3354" s="1034"/>
      <c r="AO3354" s="1034"/>
      <c r="AP3354" s="1034"/>
      <c r="AQ3354" s="1034"/>
    </row>
    <row r="3355" spans="35:43">
      <c r="AI3355" s="1034"/>
      <c r="AJ3355" s="1034"/>
      <c r="AK3355" s="1034"/>
      <c r="AL3355" s="1034"/>
      <c r="AM3355" s="1032"/>
      <c r="AN3355" s="1034"/>
      <c r="AO3355" s="1034"/>
      <c r="AP3355" s="1034"/>
      <c r="AQ3355" s="1034"/>
    </row>
    <row r="3356" spans="35:43">
      <c r="AI3356" s="1034"/>
      <c r="AJ3356" s="1034"/>
      <c r="AK3356" s="1034"/>
      <c r="AL3356" s="1034"/>
      <c r="AM3356" s="1032"/>
      <c r="AN3356" s="1034"/>
      <c r="AO3356" s="1034"/>
      <c r="AP3356" s="1034"/>
      <c r="AQ3356" s="1034"/>
    </row>
    <row r="3357" spans="35:43">
      <c r="AI3357" s="1034"/>
      <c r="AJ3357" s="1034"/>
      <c r="AK3357" s="1034"/>
      <c r="AL3357" s="1034"/>
      <c r="AM3357" s="1032"/>
      <c r="AN3357" s="1034"/>
      <c r="AO3357" s="1034"/>
      <c r="AP3357" s="1034"/>
      <c r="AQ3357" s="1034"/>
    </row>
    <row r="3358" spans="35:43">
      <c r="AI3358" s="1034"/>
      <c r="AJ3358" s="1034"/>
      <c r="AK3358" s="1034"/>
      <c r="AL3358" s="1034"/>
      <c r="AM3358" s="1032"/>
      <c r="AN3358" s="1034"/>
      <c r="AO3358" s="1034"/>
      <c r="AP3358" s="1034"/>
      <c r="AQ3358" s="1034"/>
    </row>
    <row r="3359" spans="35:43">
      <c r="AI3359" s="1034"/>
      <c r="AJ3359" s="1034"/>
      <c r="AK3359" s="1034"/>
      <c r="AL3359" s="1034"/>
      <c r="AM3359" s="1032"/>
      <c r="AN3359" s="1034"/>
      <c r="AO3359" s="1034"/>
      <c r="AP3359" s="1034"/>
      <c r="AQ3359" s="1034"/>
    </row>
    <row r="3360" spans="35:43">
      <c r="AI3360" s="1034"/>
      <c r="AJ3360" s="1034"/>
      <c r="AK3360" s="1034"/>
      <c r="AL3360" s="1034"/>
      <c r="AM3360" s="1032"/>
      <c r="AN3360" s="1034"/>
      <c r="AO3360" s="1034"/>
      <c r="AP3360" s="1034"/>
      <c r="AQ3360" s="1034"/>
    </row>
    <row r="3361" spans="35:43">
      <c r="AI3361" s="1034"/>
      <c r="AJ3361" s="1034"/>
      <c r="AK3361" s="1034"/>
      <c r="AL3361" s="1034"/>
      <c r="AM3361" s="1032"/>
      <c r="AN3361" s="1034"/>
      <c r="AO3361" s="1034"/>
      <c r="AP3361" s="1034"/>
      <c r="AQ3361" s="1034"/>
    </row>
    <row r="3362" spans="35:43">
      <c r="AI3362" s="1034"/>
      <c r="AJ3362" s="1034"/>
      <c r="AK3362" s="1034"/>
      <c r="AL3362" s="1034"/>
      <c r="AM3362" s="1032"/>
      <c r="AN3362" s="1034"/>
      <c r="AO3362" s="1034"/>
      <c r="AP3362" s="1034"/>
      <c r="AQ3362" s="1034"/>
    </row>
    <row r="3363" spans="35:43">
      <c r="AI3363" s="1034"/>
      <c r="AJ3363" s="1034"/>
      <c r="AK3363" s="1034"/>
      <c r="AL3363" s="1034"/>
      <c r="AM3363" s="1032"/>
      <c r="AN3363" s="1034"/>
      <c r="AO3363" s="1034"/>
      <c r="AP3363" s="1034"/>
      <c r="AQ3363" s="1034"/>
    </row>
    <row r="3364" spans="35:43">
      <c r="AI3364" s="1034"/>
      <c r="AJ3364" s="1034"/>
      <c r="AK3364" s="1034"/>
      <c r="AL3364" s="1034"/>
      <c r="AM3364" s="1032"/>
      <c r="AN3364" s="1034"/>
      <c r="AO3364" s="1034"/>
      <c r="AP3364" s="1034"/>
      <c r="AQ3364" s="1034"/>
    </row>
    <row r="3365" spans="35:43">
      <c r="AI3365" s="1034"/>
      <c r="AJ3365" s="1034"/>
      <c r="AK3365" s="1034"/>
      <c r="AL3365" s="1034"/>
      <c r="AM3365" s="1032"/>
      <c r="AN3365" s="1034"/>
      <c r="AO3365" s="1034"/>
      <c r="AP3365" s="1034"/>
      <c r="AQ3365" s="1034"/>
    </row>
    <row r="3366" spans="35:43">
      <c r="AI3366" s="1034"/>
      <c r="AJ3366" s="1034"/>
      <c r="AK3366" s="1034"/>
      <c r="AL3366" s="1034"/>
      <c r="AM3366" s="1032"/>
      <c r="AN3366" s="1034"/>
      <c r="AO3366" s="1034"/>
      <c r="AP3366" s="1034"/>
      <c r="AQ3366" s="1034"/>
    </row>
    <row r="3367" spans="35:43">
      <c r="AI3367" s="1034"/>
      <c r="AJ3367" s="1034"/>
      <c r="AK3367" s="1034"/>
      <c r="AL3367" s="1034"/>
      <c r="AM3367" s="1032"/>
      <c r="AN3367" s="1034"/>
      <c r="AO3367" s="1034"/>
      <c r="AP3367" s="1034"/>
      <c r="AQ3367" s="1034"/>
    </row>
    <row r="3368" spans="35:43">
      <c r="AI3368" s="1034"/>
      <c r="AJ3368" s="1034"/>
      <c r="AK3368" s="1034"/>
      <c r="AL3368" s="1034"/>
      <c r="AM3368" s="1032"/>
      <c r="AN3368" s="1034"/>
      <c r="AO3368" s="1034"/>
      <c r="AP3368" s="1034"/>
      <c r="AQ3368" s="1034"/>
    </row>
    <row r="3369" spans="35:43">
      <c r="AI3369" s="1034"/>
      <c r="AJ3369" s="1034"/>
      <c r="AK3369" s="1034"/>
      <c r="AL3369" s="1034"/>
      <c r="AM3369" s="1032"/>
      <c r="AN3369" s="1034"/>
      <c r="AO3369" s="1034"/>
      <c r="AP3369" s="1034"/>
      <c r="AQ3369" s="1034"/>
    </row>
    <row r="3370" spans="35:43">
      <c r="AI3370" s="1034"/>
      <c r="AJ3370" s="1034"/>
      <c r="AK3370" s="1034"/>
      <c r="AL3370" s="1034"/>
      <c r="AM3370" s="1032"/>
      <c r="AN3370" s="1034"/>
      <c r="AO3370" s="1034"/>
      <c r="AP3370" s="1034"/>
      <c r="AQ3370" s="1034"/>
    </row>
    <row r="3371" spans="35:43">
      <c r="AI3371" s="1034"/>
      <c r="AJ3371" s="1034"/>
      <c r="AK3371" s="1034"/>
      <c r="AL3371" s="1034"/>
      <c r="AM3371" s="1032"/>
      <c r="AN3371" s="1034"/>
      <c r="AO3371" s="1034"/>
      <c r="AP3371" s="1034"/>
      <c r="AQ3371" s="1034"/>
    </row>
    <row r="3372" spans="35:43">
      <c r="AI3372" s="1034"/>
      <c r="AJ3372" s="1034"/>
      <c r="AK3372" s="1034"/>
      <c r="AL3372" s="1034"/>
      <c r="AM3372" s="1032"/>
      <c r="AN3372" s="1034"/>
      <c r="AO3372" s="1034"/>
      <c r="AP3372" s="1034"/>
      <c r="AQ3372" s="1034"/>
    </row>
    <row r="3373" spans="35:43">
      <c r="AI3373" s="1034"/>
      <c r="AJ3373" s="1034"/>
      <c r="AK3373" s="1034"/>
      <c r="AL3373" s="1034"/>
      <c r="AM3373" s="1032"/>
      <c r="AN3373" s="1034"/>
      <c r="AO3373" s="1034"/>
      <c r="AP3373" s="1034"/>
      <c r="AQ3373" s="1034"/>
    </row>
    <row r="3374" spans="35:43">
      <c r="AI3374" s="1034"/>
      <c r="AJ3374" s="1034"/>
      <c r="AK3374" s="1034"/>
      <c r="AL3374" s="1034"/>
      <c r="AM3374" s="1032"/>
      <c r="AN3374" s="1034"/>
      <c r="AO3374" s="1034"/>
      <c r="AP3374" s="1034"/>
      <c r="AQ3374" s="1034"/>
    </row>
    <row r="3375" spans="35:43">
      <c r="AI3375" s="1034"/>
      <c r="AJ3375" s="1034"/>
      <c r="AK3375" s="1034"/>
      <c r="AL3375" s="1034"/>
      <c r="AM3375" s="1032"/>
      <c r="AN3375" s="1034"/>
      <c r="AO3375" s="1034"/>
      <c r="AP3375" s="1034"/>
      <c r="AQ3375" s="1034"/>
    </row>
    <row r="3376" spans="35:43">
      <c r="AI3376" s="1034"/>
      <c r="AJ3376" s="1034"/>
      <c r="AK3376" s="1034"/>
      <c r="AL3376" s="1034"/>
      <c r="AM3376" s="1032"/>
      <c r="AN3376" s="1034"/>
      <c r="AO3376" s="1034"/>
      <c r="AP3376" s="1034"/>
      <c r="AQ3376" s="1034"/>
    </row>
    <row r="3377" spans="35:43">
      <c r="AI3377" s="1034"/>
      <c r="AJ3377" s="1034"/>
      <c r="AK3377" s="1034"/>
      <c r="AL3377" s="1034"/>
      <c r="AM3377" s="1032"/>
      <c r="AN3377" s="1034"/>
      <c r="AO3377" s="1034"/>
      <c r="AP3377" s="1034"/>
      <c r="AQ3377" s="1034"/>
    </row>
    <row r="3378" spans="35:43">
      <c r="AI3378" s="1034"/>
      <c r="AJ3378" s="1034"/>
      <c r="AK3378" s="1034"/>
      <c r="AL3378" s="1034"/>
      <c r="AM3378" s="1032"/>
      <c r="AN3378" s="1034"/>
      <c r="AO3378" s="1034"/>
      <c r="AP3378" s="1034"/>
      <c r="AQ3378" s="1034"/>
    </row>
    <row r="3379" spans="35:43">
      <c r="AI3379" s="1034"/>
      <c r="AJ3379" s="1034"/>
      <c r="AK3379" s="1034"/>
      <c r="AL3379" s="1034"/>
      <c r="AM3379" s="1032"/>
      <c r="AN3379" s="1034"/>
      <c r="AO3379" s="1034"/>
      <c r="AP3379" s="1034"/>
      <c r="AQ3379" s="1034"/>
    </row>
    <row r="3380" spans="35:43">
      <c r="AI3380" s="1034"/>
      <c r="AJ3380" s="1034"/>
      <c r="AK3380" s="1034"/>
      <c r="AL3380" s="1034"/>
      <c r="AM3380" s="1032"/>
      <c r="AN3380" s="1034"/>
      <c r="AO3380" s="1034"/>
      <c r="AP3380" s="1034"/>
      <c r="AQ3380" s="1034"/>
    </row>
    <row r="3381" spans="35:43">
      <c r="AI3381" s="1034"/>
      <c r="AJ3381" s="1034"/>
      <c r="AK3381" s="1034"/>
      <c r="AL3381" s="1034"/>
      <c r="AM3381" s="1032"/>
      <c r="AN3381" s="1034"/>
      <c r="AO3381" s="1034"/>
      <c r="AP3381" s="1034"/>
      <c r="AQ3381" s="1034"/>
    </row>
    <row r="3382" spans="35:43">
      <c r="AI3382" s="1034"/>
      <c r="AJ3382" s="1034"/>
      <c r="AK3382" s="1034"/>
      <c r="AL3382" s="1034"/>
      <c r="AM3382" s="1032"/>
      <c r="AN3382" s="1034"/>
      <c r="AO3382" s="1034"/>
      <c r="AP3382" s="1034"/>
      <c r="AQ3382" s="1034"/>
    </row>
    <row r="3383" spans="35:43">
      <c r="AI3383" s="1034"/>
      <c r="AJ3383" s="1034"/>
      <c r="AK3383" s="1034"/>
      <c r="AL3383" s="1034"/>
      <c r="AM3383" s="1032"/>
      <c r="AN3383" s="1034"/>
      <c r="AO3383" s="1034"/>
      <c r="AP3383" s="1034"/>
      <c r="AQ3383" s="1034"/>
    </row>
    <row r="3384" spans="35:43">
      <c r="AI3384" s="1034"/>
      <c r="AJ3384" s="1034"/>
      <c r="AK3384" s="1034"/>
      <c r="AL3384" s="1034"/>
      <c r="AM3384" s="1032"/>
      <c r="AN3384" s="1034"/>
      <c r="AO3384" s="1034"/>
      <c r="AP3384" s="1034"/>
      <c r="AQ3384" s="1034"/>
    </row>
    <row r="3385" spans="35:43">
      <c r="AI3385" s="1034"/>
      <c r="AJ3385" s="1034"/>
      <c r="AK3385" s="1034"/>
      <c r="AL3385" s="1034"/>
      <c r="AM3385" s="1032"/>
      <c r="AN3385" s="1034"/>
      <c r="AO3385" s="1034"/>
      <c r="AP3385" s="1034"/>
      <c r="AQ3385" s="1034"/>
    </row>
    <row r="3386" spans="35:43">
      <c r="AI3386" s="1034"/>
      <c r="AJ3386" s="1034"/>
      <c r="AK3386" s="1034"/>
      <c r="AL3386" s="1034"/>
      <c r="AM3386" s="1032"/>
      <c r="AN3386" s="1034"/>
      <c r="AO3386" s="1034"/>
      <c r="AP3386" s="1034"/>
      <c r="AQ3386" s="1034"/>
    </row>
    <row r="3387" spans="35:43">
      <c r="AI3387" s="1034"/>
      <c r="AJ3387" s="1034"/>
      <c r="AK3387" s="1034"/>
      <c r="AL3387" s="1034"/>
      <c r="AM3387" s="1032"/>
      <c r="AN3387" s="1034"/>
      <c r="AO3387" s="1034"/>
      <c r="AP3387" s="1034"/>
      <c r="AQ3387" s="1034"/>
    </row>
    <row r="3388" spans="35:43">
      <c r="AI3388" s="1034"/>
      <c r="AJ3388" s="1034"/>
      <c r="AK3388" s="1034"/>
      <c r="AL3388" s="1034"/>
      <c r="AM3388" s="1032"/>
      <c r="AN3388" s="1034"/>
      <c r="AO3388" s="1034"/>
      <c r="AP3388" s="1034"/>
      <c r="AQ3388" s="1034"/>
    </row>
    <row r="3389" spans="35:43">
      <c r="AI3389" s="1034"/>
      <c r="AJ3389" s="1034"/>
      <c r="AK3389" s="1034"/>
      <c r="AL3389" s="1034"/>
      <c r="AM3389" s="1032"/>
      <c r="AN3389" s="1034"/>
      <c r="AO3389" s="1034"/>
      <c r="AP3389" s="1034"/>
      <c r="AQ3389" s="1034"/>
    </row>
    <row r="3390" spans="35:43">
      <c r="AI3390" s="1034"/>
      <c r="AJ3390" s="1034"/>
      <c r="AK3390" s="1034"/>
      <c r="AL3390" s="1034"/>
      <c r="AM3390" s="1032"/>
      <c r="AN3390" s="1034"/>
      <c r="AO3390" s="1034"/>
      <c r="AP3390" s="1034"/>
      <c r="AQ3390" s="1034"/>
    </row>
    <row r="3391" spans="35:43">
      <c r="AI3391" s="1034"/>
      <c r="AJ3391" s="1034"/>
      <c r="AK3391" s="1034"/>
      <c r="AL3391" s="1034"/>
      <c r="AM3391" s="1032"/>
      <c r="AN3391" s="1034"/>
      <c r="AO3391" s="1034"/>
      <c r="AP3391" s="1034"/>
      <c r="AQ3391" s="1034"/>
    </row>
    <row r="3392" spans="35:43">
      <c r="AI3392" s="1034"/>
      <c r="AJ3392" s="1034"/>
      <c r="AK3392" s="1034"/>
      <c r="AL3392" s="1034"/>
      <c r="AM3392" s="1032"/>
      <c r="AN3392" s="1034"/>
      <c r="AO3392" s="1034"/>
      <c r="AP3392" s="1034"/>
      <c r="AQ3392" s="1034"/>
    </row>
    <row r="3393" spans="35:43">
      <c r="AI3393" s="1034"/>
      <c r="AJ3393" s="1034"/>
      <c r="AK3393" s="1034"/>
      <c r="AL3393" s="1034"/>
      <c r="AM3393" s="1032"/>
      <c r="AN3393" s="1034"/>
      <c r="AO3393" s="1034"/>
      <c r="AP3393" s="1034"/>
      <c r="AQ3393" s="1034"/>
    </row>
    <row r="3394" spans="35:43">
      <c r="AI3394" s="1034"/>
      <c r="AJ3394" s="1034"/>
      <c r="AK3394" s="1034"/>
      <c r="AL3394" s="1034"/>
      <c r="AM3394" s="1032"/>
      <c r="AN3394" s="1034"/>
      <c r="AO3394" s="1034"/>
      <c r="AP3394" s="1034"/>
      <c r="AQ3394" s="1034"/>
    </row>
    <row r="3395" spans="35:43">
      <c r="AI3395" s="1034"/>
      <c r="AJ3395" s="1034"/>
      <c r="AK3395" s="1034"/>
      <c r="AL3395" s="1034"/>
      <c r="AM3395" s="1032"/>
      <c r="AN3395" s="1034"/>
      <c r="AO3395" s="1034"/>
      <c r="AP3395" s="1034"/>
      <c r="AQ3395" s="1034"/>
    </row>
    <row r="3396" spans="35:43">
      <c r="AI3396" s="1034"/>
      <c r="AJ3396" s="1034"/>
      <c r="AK3396" s="1034"/>
      <c r="AL3396" s="1034"/>
      <c r="AM3396" s="1032"/>
      <c r="AN3396" s="1034"/>
      <c r="AO3396" s="1034"/>
      <c r="AP3396" s="1034"/>
      <c r="AQ3396" s="1034"/>
    </row>
    <row r="3397" spans="35:43">
      <c r="AI3397" s="1034"/>
      <c r="AJ3397" s="1034"/>
      <c r="AK3397" s="1034"/>
      <c r="AL3397" s="1034"/>
      <c r="AM3397" s="1032"/>
      <c r="AN3397" s="1034"/>
      <c r="AO3397" s="1034"/>
      <c r="AP3397" s="1034"/>
      <c r="AQ3397" s="1034"/>
    </row>
    <row r="3398" spans="35:43">
      <c r="AI3398" s="1034"/>
      <c r="AJ3398" s="1034"/>
      <c r="AK3398" s="1034"/>
      <c r="AL3398" s="1034"/>
      <c r="AM3398" s="1032"/>
      <c r="AN3398" s="1034"/>
      <c r="AO3398" s="1034"/>
      <c r="AP3398" s="1034"/>
      <c r="AQ3398" s="1034"/>
    </row>
    <row r="3399" spans="35:43">
      <c r="AI3399" s="1034"/>
      <c r="AJ3399" s="1034"/>
      <c r="AK3399" s="1034"/>
      <c r="AL3399" s="1034"/>
      <c r="AM3399" s="1032"/>
      <c r="AN3399" s="1034"/>
      <c r="AO3399" s="1034"/>
      <c r="AP3399" s="1034"/>
      <c r="AQ3399" s="1034"/>
    </row>
    <row r="3400" spans="35:43">
      <c r="AI3400" s="1034"/>
      <c r="AJ3400" s="1034"/>
      <c r="AK3400" s="1034"/>
      <c r="AL3400" s="1034"/>
      <c r="AM3400" s="1032"/>
      <c r="AN3400" s="1034"/>
      <c r="AO3400" s="1034"/>
      <c r="AP3400" s="1034"/>
      <c r="AQ3400" s="1034"/>
    </row>
    <row r="3401" spans="35:43">
      <c r="AI3401" s="1034"/>
      <c r="AJ3401" s="1034"/>
      <c r="AK3401" s="1034"/>
      <c r="AL3401" s="1034"/>
      <c r="AM3401" s="1032"/>
      <c r="AN3401" s="1034"/>
      <c r="AO3401" s="1034"/>
      <c r="AP3401" s="1034"/>
      <c r="AQ3401" s="1034"/>
    </row>
    <row r="3402" spans="35:43">
      <c r="AI3402" s="1034"/>
      <c r="AJ3402" s="1034"/>
      <c r="AK3402" s="1034"/>
      <c r="AL3402" s="1034"/>
      <c r="AM3402" s="1032"/>
      <c r="AN3402" s="1034"/>
      <c r="AO3402" s="1034"/>
      <c r="AP3402" s="1034"/>
      <c r="AQ3402" s="1034"/>
    </row>
    <row r="3403" spans="35:43">
      <c r="AI3403" s="1034"/>
      <c r="AJ3403" s="1034"/>
      <c r="AK3403" s="1034"/>
      <c r="AL3403" s="1034"/>
      <c r="AM3403" s="1032"/>
      <c r="AN3403" s="1034"/>
      <c r="AO3403" s="1034"/>
      <c r="AP3403" s="1034"/>
      <c r="AQ3403" s="1034"/>
    </row>
    <row r="3404" spans="35:43">
      <c r="AI3404" s="1034"/>
      <c r="AJ3404" s="1034"/>
      <c r="AK3404" s="1034"/>
      <c r="AL3404" s="1034"/>
      <c r="AM3404" s="1032"/>
      <c r="AN3404" s="1034"/>
      <c r="AO3404" s="1034"/>
      <c r="AP3404" s="1034"/>
      <c r="AQ3404" s="1034"/>
    </row>
    <row r="3405" spans="35:43">
      <c r="AI3405" s="1034"/>
      <c r="AJ3405" s="1034"/>
      <c r="AK3405" s="1034"/>
      <c r="AL3405" s="1034"/>
      <c r="AM3405" s="1032"/>
      <c r="AN3405" s="1034"/>
      <c r="AO3405" s="1034"/>
      <c r="AP3405" s="1034"/>
      <c r="AQ3405" s="1034"/>
    </row>
    <row r="3406" spans="35:43">
      <c r="AI3406" s="1034"/>
      <c r="AJ3406" s="1034"/>
      <c r="AK3406" s="1034"/>
      <c r="AL3406" s="1034"/>
      <c r="AM3406" s="1032"/>
      <c r="AN3406" s="1034"/>
      <c r="AO3406" s="1034"/>
      <c r="AP3406" s="1034"/>
      <c r="AQ3406" s="1034"/>
    </row>
    <row r="3407" spans="35:43">
      <c r="AI3407" s="1034"/>
      <c r="AJ3407" s="1034"/>
      <c r="AK3407" s="1034"/>
      <c r="AL3407" s="1034"/>
      <c r="AM3407" s="1032"/>
      <c r="AN3407" s="1034"/>
      <c r="AO3407" s="1034"/>
      <c r="AP3407" s="1034"/>
      <c r="AQ3407" s="1034"/>
    </row>
    <row r="3408" spans="35:43">
      <c r="AI3408" s="1034"/>
      <c r="AJ3408" s="1034"/>
      <c r="AK3408" s="1034"/>
      <c r="AL3408" s="1034"/>
      <c r="AM3408" s="1032"/>
      <c r="AN3408" s="1034"/>
      <c r="AO3408" s="1034"/>
      <c r="AP3408" s="1034"/>
      <c r="AQ3408" s="1034"/>
    </row>
    <row r="3409" spans="35:43">
      <c r="AI3409" s="1034"/>
      <c r="AJ3409" s="1034"/>
      <c r="AK3409" s="1034"/>
      <c r="AL3409" s="1034"/>
      <c r="AM3409" s="1032"/>
      <c r="AN3409" s="1034"/>
      <c r="AO3409" s="1034"/>
      <c r="AP3409" s="1034"/>
      <c r="AQ3409" s="1034"/>
    </row>
    <row r="3410" spans="35:43">
      <c r="AI3410" s="1034"/>
      <c r="AJ3410" s="1034"/>
      <c r="AK3410" s="1034"/>
      <c r="AL3410" s="1034"/>
      <c r="AM3410" s="1032"/>
      <c r="AN3410" s="1034"/>
      <c r="AO3410" s="1034"/>
      <c r="AP3410" s="1034"/>
      <c r="AQ3410" s="1034"/>
    </row>
    <row r="3411" spans="35:43">
      <c r="AI3411" s="1034"/>
      <c r="AJ3411" s="1034"/>
      <c r="AK3411" s="1034"/>
      <c r="AL3411" s="1034"/>
      <c r="AM3411" s="1032"/>
      <c r="AN3411" s="1034"/>
      <c r="AO3411" s="1034"/>
      <c r="AP3411" s="1034"/>
      <c r="AQ3411" s="1034"/>
    </row>
    <row r="3412" spans="35:43">
      <c r="AI3412" s="1034"/>
      <c r="AJ3412" s="1034"/>
      <c r="AK3412" s="1034"/>
      <c r="AL3412" s="1034"/>
      <c r="AM3412" s="1032"/>
      <c r="AN3412" s="1034"/>
      <c r="AO3412" s="1034"/>
      <c r="AP3412" s="1034"/>
      <c r="AQ3412" s="1034"/>
    </row>
    <row r="3413" spans="35:43">
      <c r="AI3413" s="1034"/>
      <c r="AJ3413" s="1034"/>
      <c r="AK3413" s="1034"/>
      <c r="AL3413" s="1034"/>
      <c r="AM3413" s="1032"/>
      <c r="AN3413" s="1034"/>
      <c r="AO3413" s="1034"/>
      <c r="AP3413" s="1034"/>
      <c r="AQ3413" s="1034"/>
    </row>
    <row r="3414" spans="35:43">
      <c r="AI3414" s="1034"/>
      <c r="AJ3414" s="1034"/>
      <c r="AK3414" s="1034"/>
      <c r="AL3414" s="1034"/>
      <c r="AM3414" s="1032"/>
      <c r="AN3414" s="1034"/>
      <c r="AO3414" s="1034"/>
      <c r="AP3414" s="1034"/>
      <c r="AQ3414" s="1034"/>
    </row>
    <row r="3415" spans="35:43">
      <c r="AI3415" s="1034"/>
      <c r="AJ3415" s="1034"/>
      <c r="AK3415" s="1034"/>
      <c r="AL3415" s="1034"/>
      <c r="AM3415" s="1032"/>
      <c r="AN3415" s="1034"/>
      <c r="AO3415" s="1034"/>
      <c r="AP3415" s="1034"/>
      <c r="AQ3415" s="1034"/>
    </row>
    <row r="3416" spans="35:43">
      <c r="AI3416" s="1034"/>
      <c r="AJ3416" s="1034"/>
      <c r="AK3416" s="1034"/>
      <c r="AL3416" s="1034"/>
      <c r="AM3416" s="1032"/>
      <c r="AN3416" s="1034"/>
      <c r="AO3416" s="1034"/>
      <c r="AP3416" s="1034"/>
      <c r="AQ3416" s="1034"/>
    </row>
    <row r="3417" spans="35:43">
      <c r="AI3417" s="1034"/>
      <c r="AJ3417" s="1034"/>
      <c r="AK3417" s="1034"/>
      <c r="AL3417" s="1034"/>
      <c r="AM3417" s="1032"/>
      <c r="AN3417" s="1034"/>
      <c r="AO3417" s="1034"/>
      <c r="AP3417" s="1034"/>
      <c r="AQ3417" s="1034"/>
    </row>
    <row r="3418" spans="35:43">
      <c r="AI3418" s="1034"/>
      <c r="AJ3418" s="1034"/>
      <c r="AK3418" s="1034"/>
      <c r="AL3418" s="1034"/>
      <c r="AM3418" s="1032"/>
      <c r="AN3418" s="1034"/>
      <c r="AO3418" s="1034"/>
      <c r="AP3418" s="1034"/>
      <c r="AQ3418" s="1034"/>
    </row>
    <row r="3419" spans="35:43">
      <c r="AI3419" s="1034"/>
      <c r="AJ3419" s="1034"/>
      <c r="AK3419" s="1034"/>
      <c r="AL3419" s="1034"/>
      <c r="AM3419" s="1032"/>
      <c r="AN3419" s="1034"/>
      <c r="AO3419" s="1034"/>
      <c r="AP3419" s="1034"/>
      <c r="AQ3419" s="1034"/>
    </row>
    <row r="3420" spans="35:43">
      <c r="AI3420" s="1034"/>
      <c r="AJ3420" s="1034"/>
      <c r="AK3420" s="1034"/>
      <c r="AL3420" s="1034"/>
      <c r="AM3420" s="1032"/>
      <c r="AN3420" s="1034"/>
      <c r="AO3420" s="1034"/>
      <c r="AP3420" s="1034"/>
      <c r="AQ3420" s="1034"/>
    </row>
    <row r="3421" spans="35:43">
      <c r="AI3421" s="1034"/>
      <c r="AJ3421" s="1034"/>
      <c r="AK3421" s="1034"/>
      <c r="AL3421" s="1034"/>
      <c r="AM3421" s="1032"/>
      <c r="AN3421" s="1034"/>
      <c r="AO3421" s="1034"/>
      <c r="AP3421" s="1034"/>
      <c r="AQ3421" s="1034"/>
    </row>
    <row r="3422" spans="35:43">
      <c r="AI3422" s="1034"/>
      <c r="AJ3422" s="1034"/>
      <c r="AK3422" s="1034"/>
      <c r="AL3422" s="1034"/>
      <c r="AM3422" s="1032"/>
      <c r="AN3422" s="1034"/>
      <c r="AO3422" s="1034"/>
      <c r="AP3422" s="1034"/>
      <c r="AQ3422" s="1034"/>
    </row>
    <row r="3423" spans="35:43">
      <c r="AI3423" s="1034"/>
      <c r="AJ3423" s="1034"/>
      <c r="AK3423" s="1034"/>
      <c r="AL3423" s="1034"/>
      <c r="AM3423" s="1032"/>
      <c r="AN3423" s="1034"/>
      <c r="AO3423" s="1034"/>
      <c r="AP3423" s="1034"/>
      <c r="AQ3423" s="1034"/>
    </row>
    <row r="3424" spans="35:43">
      <c r="AI3424" s="1034"/>
      <c r="AJ3424" s="1034"/>
      <c r="AK3424" s="1034"/>
      <c r="AL3424" s="1034"/>
      <c r="AM3424" s="1032"/>
      <c r="AN3424" s="1034"/>
      <c r="AO3424" s="1034"/>
      <c r="AP3424" s="1034"/>
      <c r="AQ3424" s="1034"/>
    </row>
    <row r="3425" spans="35:43">
      <c r="AI3425" s="1034"/>
      <c r="AJ3425" s="1034"/>
      <c r="AK3425" s="1034"/>
      <c r="AL3425" s="1034"/>
      <c r="AM3425" s="1032"/>
      <c r="AN3425" s="1034"/>
      <c r="AO3425" s="1034"/>
      <c r="AP3425" s="1034"/>
      <c r="AQ3425" s="1034"/>
    </row>
    <row r="3426" spans="35:43">
      <c r="AI3426" s="1034"/>
      <c r="AJ3426" s="1034"/>
      <c r="AK3426" s="1034"/>
      <c r="AL3426" s="1034"/>
      <c r="AM3426" s="1032"/>
      <c r="AN3426" s="1034"/>
      <c r="AO3426" s="1034"/>
      <c r="AP3426" s="1034"/>
      <c r="AQ3426" s="1034"/>
    </row>
    <row r="3427" spans="35:43">
      <c r="AI3427" s="1034"/>
      <c r="AJ3427" s="1034"/>
      <c r="AK3427" s="1034"/>
      <c r="AL3427" s="1034"/>
      <c r="AM3427" s="1032"/>
      <c r="AN3427" s="1034"/>
      <c r="AO3427" s="1034"/>
      <c r="AP3427" s="1034"/>
      <c r="AQ3427" s="1034"/>
    </row>
    <row r="3428" spans="35:43">
      <c r="AI3428" s="1034"/>
      <c r="AJ3428" s="1034"/>
      <c r="AK3428" s="1034"/>
      <c r="AL3428" s="1034"/>
      <c r="AM3428" s="1032"/>
      <c r="AN3428" s="1034"/>
      <c r="AO3428" s="1034"/>
      <c r="AP3428" s="1034"/>
      <c r="AQ3428" s="1034"/>
    </row>
    <row r="3429" spans="35:43">
      <c r="AI3429" s="1034"/>
      <c r="AJ3429" s="1034"/>
      <c r="AK3429" s="1034"/>
      <c r="AL3429" s="1034"/>
      <c r="AM3429" s="1032"/>
      <c r="AN3429" s="1034"/>
      <c r="AO3429" s="1034"/>
      <c r="AP3429" s="1034"/>
      <c r="AQ3429" s="1034"/>
    </row>
    <row r="3430" spans="35:43">
      <c r="AI3430" s="1034"/>
      <c r="AJ3430" s="1034"/>
      <c r="AK3430" s="1034"/>
      <c r="AL3430" s="1034"/>
      <c r="AM3430" s="1032"/>
      <c r="AN3430" s="1034"/>
      <c r="AO3430" s="1034"/>
      <c r="AP3430" s="1034"/>
      <c r="AQ3430" s="1034"/>
    </row>
    <row r="3431" spans="35:43">
      <c r="AI3431" s="1034"/>
      <c r="AJ3431" s="1034"/>
      <c r="AK3431" s="1034"/>
      <c r="AL3431" s="1034"/>
      <c r="AM3431" s="1032"/>
      <c r="AN3431" s="1034"/>
      <c r="AO3431" s="1034"/>
      <c r="AP3431" s="1034"/>
      <c r="AQ3431" s="1034"/>
    </row>
    <row r="3432" spans="35:43">
      <c r="AI3432" s="1034"/>
      <c r="AJ3432" s="1034"/>
      <c r="AK3432" s="1034"/>
      <c r="AL3432" s="1034"/>
      <c r="AM3432" s="1032"/>
      <c r="AN3432" s="1034"/>
      <c r="AO3432" s="1034"/>
      <c r="AP3432" s="1034"/>
      <c r="AQ3432" s="1034"/>
    </row>
    <row r="3433" spans="35:43">
      <c r="AI3433" s="1034"/>
      <c r="AJ3433" s="1034"/>
      <c r="AK3433" s="1034"/>
      <c r="AL3433" s="1034"/>
      <c r="AM3433" s="1032"/>
      <c r="AN3433" s="1034"/>
      <c r="AO3433" s="1034"/>
      <c r="AP3433" s="1034"/>
      <c r="AQ3433" s="1034"/>
    </row>
    <row r="3434" spans="35:43">
      <c r="AI3434" s="1034"/>
      <c r="AJ3434" s="1034"/>
      <c r="AK3434" s="1034"/>
      <c r="AL3434" s="1034"/>
      <c r="AM3434" s="1032"/>
      <c r="AN3434" s="1034"/>
      <c r="AO3434" s="1034"/>
      <c r="AP3434" s="1034"/>
      <c r="AQ3434" s="1034"/>
    </row>
    <row r="3435" spans="35:43">
      <c r="AI3435" s="1034"/>
      <c r="AJ3435" s="1034"/>
      <c r="AK3435" s="1034"/>
      <c r="AL3435" s="1034"/>
      <c r="AM3435" s="1032"/>
      <c r="AN3435" s="1034"/>
      <c r="AO3435" s="1034"/>
      <c r="AP3435" s="1034"/>
      <c r="AQ3435" s="1034"/>
    </row>
    <row r="3436" spans="35:43">
      <c r="AI3436" s="1034"/>
      <c r="AJ3436" s="1034"/>
      <c r="AK3436" s="1034"/>
      <c r="AL3436" s="1034"/>
      <c r="AM3436" s="1032"/>
      <c r="AN3436" s="1034"/>
      <c r="AO3436" s="1034"/>
      <c r="AP3436" s="1034"/>
      <c r="AQ3436" s="1034"/>
    </row>
    <row r="3437" spans="35:43">
      <c r="AI3437" s="1034"/>
      <c r="AJ3437" s="1034"/>
      <c r="AK3437" s="1034"/>
      <c r="AL3437" s="1034"/>
      <c r="AM3437" s="1032"/>
      <c r="AN3437" s="1034"/>
      <c r="AO3437" s="1034"/>
      <c r="AP3437" s="1034"/>
      <c r="AQ3437" s="1034"/>
    </row>
    <row r="3438" spans="35:43">
      <c r="AI3438" s="1034"/>
      <c r="AJ3438" s="1034"/>
      <c r="AK3438" s="1034"/>
      <c r="AL3438" s="1034"/>
      <c r="AM3438" s="1032"/>
      <c r="AN3438" s="1034"/>
      <c r="AO3438" s="1034"/>
      <c r="AP3438" s="1034"/>
      <c r="AQ3438" s="1034"/>
    </row>
    <row r="3439" spans="35:43">
      <c r="AI3439" s="1034"/>
      <c r="AJ3439" s="1034"/>
      <c r="AK3439" s="1034"/>
      <c r="AL3439" s="1034"/>
      <c r="AM3439" s="1032"/>
      <c r="AN3439" s="1034"/>
      <c r="AO3439" s="1034"/>
      <c r="AP3439" s="1034"/>
      <c r="AQ3439" s="1034"/>
    </row>
    <row r="3440" spans="35:43">
      <c r="AI3440" s="1034"/>
      <c r="AJ3440" s="1034"/>
      <c r="AK3440" s="1034"/>
      <c r="AL3440" s="1034"/>
      <c r="AM3440" s="1032"/>
      <c r="AN3440" s="1034"/>
      <c r="AO3440" s="1034"/>
      <c r="AP3440" s="1034"/>
      <c r="AQ3440" s="1034"/>
    </row>
    <row r="3441" spans="35:43">
      <c r="AI3441" s="1034"/>
      <c r="AJ3441" s="1034"/>
      <c r="AK3441" s="1034"/>
      <c r="AL3441" s="1034"/>
      <c r="AM3441" s="1032"/>
      <c r="AN3441" s="1034"/>
      <c r="AO3441" s="1034"/>
      <c r="AP3441" s="1034"/>
      <c r="AQ3441" s="1034"/>
    </row>
    <row r="3442" spans="35:43">
      <c r="AI3442" s="1034"/>
      <c r="AJ3442" s="1034"/>
      <c r="AK3442" s="1034"/>
      <c r="AL3442" s="1034"/>
      <c r="AM3442" s="1032"/>
      <c r="AN3442" s="1034"/>
      <c r="AO3442" s="1034"/>
      <c r="AP3442" s="1034"/>
      <c r="AQ3442" s="1034"/>
    </row>
    <row r="3443" spans="35:43">
      <c r="AI3443" s="1034"/>
      <c r="AJ3443" s="1034"/>
      <c r="AK3443" s="1034"/>
      <c r="AL3443" s="1034"/>
      <c r="AM3443" s="1032"/>
      <c r="AN3443" s="1034"/>
      <c r="AO3443" s="1034"/>
      <c r="AP3443" s="1034"/>
      <c r="AQ3443" s="1034"/>
    </row>
    <row r="3444" spans="35:43">
      <c r="AI3444" s="1034"/>
      <c r="AJ3444" s="1034"/>
      <c r="AK3444" s="1034"/>
      <c r="AL3444" s="1034"/>
      <c r="AM3444" s="1032"/>
      <c r="AN3444" s="1034"/>
      <c r="AO3444" s="1034"/>
      <c r="AP3444" s="1034"/>
      <c r="AQ3444" s="1034"/>
    </row>
    <row r="3445" spans="35:43">
      <c r="AI3445" s="1034"/>
      <c r="AJ3445" s="1034"/>
      <c r="AK3445" s="1034"/>
      <c r="AL3445" s="1034"/>
      <c r="AM3445" s="1032"/>
      <c r="AN3445" s="1034"/>
      <c r="AO3445" s="1034"/>
      <c r="AP3445" s="1034"/>
      <c r="AQ3445" s="1034"/>
    </row>
    <row r="3446" spans="35:43">
      <c r="AI3446" s="1034"/>
      <c r="AJ3446" s="1034"/>
      <c r="AK3446" s="1034"/>
      <c r="AL3446" s="1034"/>
      <c r="AM3446" s="1032"/>
      <c r="AN3446" s="1034"/>
      <c r="AO3446" s="1034"/>
      <c r="AP3446" s="1034"/>
      <c r="AQ3446" s="1034"/>
    </row>
    <row r="3447" spans="35:43">
      <c r="AI3447" s="1034"/>
      <c r="AJ3447" s="1034"/>
      <c r="AK3447" s="1034"/>
      <c r="AL3447" s="1034"/>
      <c r="AM3447" s="1032"/>
      <c r="AN3447" s="1034"/>
      <c r="AO3447" s="1034"/>
      <c r="AP3447" s="1034"/>
      <c r="AQ3447" s="1034"/>
    </row>
    <row r="3448" spans="35:43">
      <c r="AI3448" s="1034"/>
      <c r="AJ3448" s="1034"/>
      <c r="AK3448" s="1034"/>
      <c r="AL3448" s="1034"/>
      <c r="AM3448" s="1032"/>
      <c r="AN3448" s="1034"/>
      <c r="AO3448" s="1034"/>
      <c r="AP3448" s="1034"/>
      <c r="AQ3448" s="1034"/>
    </row>
    <row r="3449" spans="35:43">
      <c r="AI3449" s="1034"/>
      <c r="AJ3449" s="1034"/>
      <c r="AK3449" s="1034"/>
      <c r="AL3449" s="1034"/>
      <c r="AM3449" s="1032"/>
      <c r="AN3449" s="1034"/>
      <c r="AO3449" s="1034"/>
      <c r="AP3449" s="1034"/>
      <c r="AQ3449" s="1034"/>
    </row>
    <row r="3450" spans="35:43">
      <c r="AI3450" s="1034"/>
      <c r="AJ3450" s="1034"/>
      <c r="AK3450" s="1034"/>
      <c r="AL3450" s="1034"/>
      <c r="AM3450" s="1032"/>
      <c r="AN3450" s="1034"/>
      <c r="AO3450" s="1034"/>
      <c r="AP3450" s="1034"/>
      <c r="AQ3450" s="1034"/>
    </row>
    <row r="3451" spans="35:43">
      <c r="AI3451" s="1034"/>
      <c r="AJ3451" s="1034"/>
      <c r="AK3451" s="1034"/>
      <c r="AL3451" s="1034"/>
      <c r="AM3451" s="1032"/>
      <c r="AN3451" s="1034"/>
      <c r="AO3451" s="1034"/>
      <c r="AP3451" s="1034"/>
      <c r="AQ3451" s="1034"/>
    </row>
    <row r="3452" spans="35:43">
      <c r="AI3452" s="1034"/>
      <c r="AJ3452" s="1034"/>
      <c r="AK3452" s="1034"/>
      <c r="AL3452" s="1034"/>
      <c r="AM3452" s="1032"/>
      <c r="AN3452" s="1034"/>
      <c r="AO3452" s="1034"/>
      <c r="AP3452" s="1034"/>
      <c r="AQ3452" s="1034"/>
    </row>
    <row r="3453" spans="35:43">
      <c r="AI3453" s="1034"/>
      <c r="AJ3453" s="1034"/>
      <c r="AK3453" s="1034"/>
      <c r="AL3453" s="1034"/>
      <c r="AM3453" s="1032"/>
      <c r="AN3453" s="1034"/>
      <c r="AO3453" s="1034"/>
      <c r="AP3453" s="1034"/>
      <c r="AQ3453" s="1034"/>
    </row>
    <row r="3454" spans="35:43">
      <c r="AI3454" s="1034"/>
      <c r="AJ3454" s="1034"/>
      <c r="AK3454" s="1034"/>
      <c r="AL3454" s="1034"/>
      <c r="AM3454" s="1032"/>
      <c r="AN3454" s="1034"/>
      <c r="AO3454" s="1034"/>
      <c r="AP3454" s="1034"/>
      <c r="AQ3454" s="1034"/>
    </row>
    <row r="3455" spans="35:43">
      <c r="AI3455" s="1034"/>
      <c r="AJ3455" s="1034"/>
      <c r="AK3455" s="1034"/>
      <c r="AL3455" s="1034"/>
      <c r="AM3455" s="1032"/>
      <c r="AN3455" s="1034"/>
      <c r="AO3455" s="1034"/>
      <c r="AP3455" s="1034"/>
      <c r="AQ3455" s="1034"/>
    </row>
    <row r="3456" spans="35:43">
      <c r="AI3456" s="1034"/>
      <c r="AJ3456" s="1034"/>
      <c r="AK3456" s="1034"/>
      <c r="AL3456" s="1034"/>
      <c r="AM3456" s="1032"/>
      <c r="AN3456" s="1034"/>
      <c r="AO3456" s="1034"/>
      <c r="AP3456" s="1034"/>
      <c r="AQ3456" s="1034"/>
    </row>
    <row r="3457" spans="35:43">
      <c r="AI3457" s="1034"/>
      <c r="AJ3457" s="1034"/>
      <c r="AK3457" s="1034"/>
      <c r="AL3457" s="1034"/>
      <c r="AM3457" s="1032"/>
      <c r="AN3457" s="1034"/>
      <c r="AO3457" s="1034"/>
      <c r="AP3457" s="1034"/>
      <c r="AQ3457" s="1034"/>
    </row>
    <row r="3458" spans="35:43">
      <c r="AI3458" s="1034"/>
      <c r="AJ3458" s="1034"/>
      <c r="AK3458" s="1034"/>
      <c r="AL3458" s="1034"/>
      <c r="AM3458" s="1032"/>
      <c r="AN3458" s="1034"/>
      <c r="AO3458" s="1034"/>
      <c r="AP3458" s="1034"/>
      <c r="AQ3458" s="1034"/>
    </row>
    <row r="3459" spans="35:43">
      <c r="AI3459" s="1034"/>
      <c r="AJ3459" s="1034"/>
      <c r="AK3459" s="1034"/>
      <c r="AL3459" s="1034"/>
      <c r="AM3459" s="1032"/>
      <c r="AN3459" s="1034"/>
      <c r="AO3459" s="1034"/>
      <c r="AP3459" s="1034"/>
      <c r="AQ3459" s="1034"/>
    </row>
    <row r="3460" spans="35:43">
      <c r="AI3460" s="1034"/>
      <c r="AJ3460" s="1034"/>
      <c r="AK3460" s="1034"/>
      <c r="AL3460" s="1034"/>
      <c r="AM3460" s="1032"/>
      <c r="AN3460" s="1034"/>
      <c r="AO3460" s="1034"/>
      <c r="AP3460" s="1034"/>
      <c r="AQ3460" s="1034"/>
    </row>
    <row r="3461" spans="35:43">
      <c r="AI3461" s="1034"/>
      <c r="AJ3461" s="1034"/>
      <c r="AK3461" s="1034"/>
      <c r="AL3461" s="1034"/>
      <c r="AM3461" s="1032"/>
      <c r="AN3461" s="1034"/>
      <c r="AO3461" s="1034"/>
      <c r="AP3461" s="1034"/>
      <c r="AQ3461" s="1034"/>
    </row>
    <row r="3462" spans="35:43">
      <c r="AI3462" s="1034"/>
      <c r="AJ3462" s="1034"/>
      <c r="AK3462" s="1034"/>
      <c r="AL3462" s="1034"/>
      <c r="AM3462" s="1032"/>
      <c r="AN3462" s="1034"/>
      <c r="AO3462" s="1034"/>
      <c r="AP3462" s="1034"/>
      <c r="AQ3462" s="1034"/>
    </row>
    <row r="3463" spans="35:43">
      <c r="AI3463" s="1034"/>
      <c r="AJ3463" s="1034"/>
      <c r="AK3463" s="1034"/>
      <c r="AL3463" s="1034"/>
      <c r="AM3463" s="1032"/>
      <c r="AN3463" s="1034"/>
      <c r="AO3463" s="1034"/>
      <c r="AP3463" s="1034"/>
      <c r="AQ3463" s="1034"/>
    </row>
    <row r="3464" spans="35:43">
      <c r="AI3464" s="1034"/>
      <c r="AJ3464" s="1034"/>
      <c r="AK3464" s="1034"/>
      <c r="AL3464" s="1034"/>
      <c r="AM3464" s="1032"/>
      <c r="AN3464" s="1034"/>
      <c r="AO3464" s="1034"/>
      <c r="AP3464" s="1034"/>
      <c r="AQ3464" s="1034"/>
    </row>
    <row r="3465" spans="35:43">
      <c r="AI3465" s="1034"/>
      <c r="AJ3465" s="1034"/>
      <c r="AK3465" s="1034"/>
      <c r="AL3465" s="1034"/>
      <c r="AM3465" s="1032"/>
      <c r="AN3465" s="1034"/>
      <c r="AO3465" s="1034"/>
      <c r="AP3465" s="1034"/>
      <c r="AQ3465" s="1034"/>
    </row>
    <row r="3466" spans="35:43">
      <c r="AI3466" s="1034"/>
      <c r="AJ3466" s="1034"/>
      <c r="AK3466" s="1034"/>
      <c r="AL3466" s="1034"/>
      <c r="AM3466" s="1032"/>
      <c r="AN3466" s="1034"/>
      <c r="AO3466" s="1034"/>
      <c r="AP3466" s="1034"/>
      <c r="AQ3466" s="1034"/>
    </row>
    <row r="3467" spans="35:43">
      <c r="AI3467" s="1034"/>
      <c r="AJ3467" s="1034"/>
      <c r="AK3467" s="1034"/>
      <c r="AL3467" s="1034"/>
      <c r="AM3467" s="1032"/>
      <c r="AN3467" s="1034"/>
      <c r="AO3467" s="1034"/>
      <c r="AP3467" s="1034"/>
      <c r="AQ3467" s="1034"/>
    </row>
    <row r="3468" spans="35:43">
      <c r="AI3468" s="1034"/>
      <c r="AJ3468" s="1034"/>
      <c r="AK3468" s="1034"/>
      <c r="AL3468" s="1034"/>
      <c r="AM3468" s="1032"/>
      <c r="AN3468" s="1034"/>
      <c r="AO3468" s="1034"/>
      <c r="AP3468" s="1034"/>
      <c r="AQ3468" s="1034"/>
    </row>
    <row r="3469" spans="35:43">
      <c r="AI3469" s="1034"/>
      <c r="AJ3469" s="1034"/>
      <c r="AK3469" s="1034"/>
      <c r="AL3469" s="1034"/>
      <c r="AM3469" s="1032"/>
      <c r="AN3469" s="1034"/>
      <c r="AO3469" s="1034"/>
      <c r="AP3469" s="1034"/>
      <c r="AQ3469" s="1034"/>
    </row>
    <row r="3470" spans="35:43">
      <c r="AI3470" s="1034"/>
      <c r="AJ3470" s="1034"/>
      <c r="AK3470" s="1034"/>
      <c r="AL3470" s="1034"/>
      <c r="AM3470" s="1032"/>
      <c r="AN3470" s="1034"/>
      <c r="AO3470" s="1034"/>
      <c r="AP3470" s="1034"/>
      <c r="AQ3470" s="1034"/>
    </row>
    <row r="3471" spans="35:43">
      <c r="AI3471" s="1034"/>
      <c r="AJ3471" s="1034"/>
      <c r="AK3471" s="1034"/>
      <c r="AL3471" s="1034"/>
      <c r="AM3471" s="1032"/>
      <c r="AN3471" s="1034"/>
      <c r="AO3471" s="1034"/>
      <c r="AP3471" s="1034"/>
      <c r="AQ3471" s="1034"/>
    </row>
    <row r="3472" spans="35:43">
      <c r="AI3472" s="1034"/>
      <c r="AJ3472" s="1034"/>
      <c r="AK3472" s="1034"/>
      <c r="AL3472" s="1034"/>
      <c r="AM3472" s="1032"/>
      <c r="AN3472" s="1034"/>
      <c r="AO3472" s="1034"/>
      <c r="AP3472" s="1034"/>
      <c r="AQ3472" s="1034"/>
    </row>
    <row r="3473" spans="35:43">
      <c r="AI3473" s="1034"/>
      <c r="AJ3473" s="1034"/>
      <c r="AK3473" s="1034"/>
      <c r="AL3473" s="1034"/>
      <c r="AM3473" s="1032"/>
      <c r="AN3473" s="1034"/>
      <c r="AO3473" s="1034"/>
      <c r="AP3473" s="1034"/>
      <c r="AQ3473" s="1034"/>
    </row>
    <row r="3474" spans="35:43">
      <c r="AI3474" s="1034"/>
      <c r="AJ3474" s="1034"/>
      <c r="AK3474" s="1034"/>
      <c r="AL3474" s="1034"/>
      <c r="AM3474" s="1032"/>
      <c r="AN3474" s="1034"/>
      <c r="AO3474" s="1034"/>
      <c r="AP3474" s="1034"/>
      <c r="AQ3474" s="1034"/>
    </row>
    <row r="3475" spans="35:43">
      <c r="AI3475" s="1034"/>
      <c r="AJ3475" s="1034"/>
      <c r="AK3475" s="1034"/>
      <c r="AL3475" s="1034"/>
      <c r="AM3475" s="1032"/>
      <c r="AN3475" s="1034"/>
      <c r="AO3475" s="1034"/>
      <c r="AP3475" s="1034"/>
      <c r="AQ3475" s="1034"/>
    </row>
    <row r="3476" spans="35:43">
      <c r="AI3476" s="1034"/>
      <c r="AJ3476" s="1034"/>
      <c r="AK3476" s="1034"/>
      <c r="AL3476" s="1034"/>
      <c r="AM3476" s="1032"/>
      <c r="AN3476" s="1034"/>
      <c r="AO3476" s="1034"/>
      <c r="AP3476" s="1034"/>
      <c r="AQ3476" s="1034"/>
    </row>
    <row r="3477" spans="35:43">
      <c r="AI3477" s="1034"/>
      <c r="AJ3477" s="1034"/>
      <c r="AK3477" s="1034"/>
      <c r="AL3477" s="1034"/>
      <c r="AM3477" s="1032"/>
      <c r="AN3477" s="1034"/>
      <c r="AO3477" s="1034"/>
      <c r="AP3477" s="1034"/>
      <c r="AQ3477" s="1034"/>
    </row>
    <row r="3478" spans="35:43">
      <c r="AI3478" s="1034"/>
      <c r="AJ3478" s="1034"/>
      <c r="AK3478" s="1034"/>
      <c r="AL3478" s="1034"/>
      <c r="AM3478" s="1032"/>
      <c r="AN3478" s="1034"/>
      <c r="AO3478" s="1034"/>
      <c r="AP3478" s="1034"/>
      <c r="AQ3478" s="1034"/>
    </row>
    <row r="3479" spans="35:43">
      <c r="AI3479" s="1034"/>
      <c r="AJ3479" s="1034"/>
      <c r="AK3479" s="1034"/>
      <c r="AL3479" s="1034"/>
      <c r="AM3479" s="1032"/>
      <c r="AN3479" s="1034"/>
      <c r="AO3479" s="1034"/>
      <c r="AP3479" s="1034"/>
      <c r="AQ3479" s="1034"/>
    </row>
    <row r="3480" spans="35:43">
      <c r="AI3480" s="1034"/>
      <c r="AJ3480" s="1034"/>
      <c r="AK3480" s="1034"/>
      <c r="AL3480" s="1034"/>
      <c r="AM3480" s="1032"/>
      <c r="AN3480" s="1034"/>
      <c r="AO3480" s="1034"/>
      <c r="AP3480" s="1034"/>
      <c r="AQ3480" s="1034"/>
    </row>
    <row r="3481" spans="35:43">
      <c r="AI3481" s="1034"/>
      <c r="AJ3481" s="1034"/>
      <c r="AK3481" s="1034"/>
      <c r="AL3481" s="1034"/>
      <c r="AM3481" s="1032"/>
      <c r="AN3481" s="1034"/>
      <c r="AO3481" s="1034"/>
      <c r="AP3481" s="1034"/>
      <c r="AQ3481" s="1034"/>
    </row>
    <row r="3482" spans="35:43">
      <c r="AI3482" s="1034"/>
      <c r="AJ3482" s="1034"/>
      <c r="AK3482" s="1034"/>
      <c r="AL3482" s="1034"/>
      <c r="AM3482" s="1032"/>
      <c r="AN3482" s="1034"/>
      <c r="AO3482" s="1034"/>
      <c r="AP3482" s="1034"/>
      <c r="AQ3482" s="1034"/>
    </row>
    <row r="3483" spans="35:43">
      <c r="AI3483" s="1034"/>
      <c r="AJ3483" s="1034"/>
      <c r="AK3483" s="1034"/>
      <c r="AL3483" s="1034"/>
      <c r="AM3483" s="1032"/>
      <c r="AN3483" s="1034"/>
      <c r="AO3483" s="1034"/>
      <c r="AP3483" s="1034"/>
      <c r="AQ3483" s="1034"/>
    </row>
    <row r="3484" spans="35:43">
      <c r="AI3484" s="1034"/>
      <c r="AJ3484" s="1034"/>
      <c r="AK3484" s="1034"/>
      <c r="AL3484" s="1034"/>
      <c r="AM3484" s="1032"/>
      <c r="AN3484" s="1034"/>
      <c r="AO3484" s="1034"/>
      <c r="AP3484" s="1034"/>
      <c r="AQ3484" s="1034"/>
    </row>
    <row r="3485" spans="35:43">
      <c r="AI3485" s="1034"/>
      <c r="AJ3485" s="1034"/>
      <c r="AK3485" s="1034"/>
      <c r="AL3485" s="1034"/>
      <c r="AM3485" s="1032"/>
      <c r="AN3485" s="1034"/>
      <c r="AO3485" s="1034"/>
      <c r="AP3485" s="1034"/>
      <c r="AQ3485" s="1034"/>
    </row>
    <row r="3486" spans="35:43">
      <c r="AI3486" s="1034"/>
      <c r="AJ3486" s="1034"/>
      <c r="AK3486" s="1034"/>
      <c r="AL3486" s="1034"/>
      <c r="AM3486" s="1032"/>
      <c r="AN3486" s="1034"/>
      <c r="AO3486" s="1034"/>
      <c r="AP3486" s="1034"/>
      <c r="AQ3486" s="1034"/>
    </row>
    <row r="3487" spans="35:43">
      <c r="AI3487" s="1034"/>
      <c r="AJ3487" s="1034"/>
      <c r="AK3487" s="1034"/>
      <c r="AL3487" s="1034"/>
      <c r="AM3487" s="1032"/>
      <c r="AN3487" s="1034"/>
      <c r="AO3487" s="1034"/>
      <c r="AP3487" s="1034"/>
      <c r="AQ3487" s="1034"/>
    </row>
    <row r="3488" spans="35:43">
      <c r="AI3488" s="1034"/>
      <c r="AJ3488" s="1034"/>
      <c r="AK3488" s="1034"/>
      <c r="AL3488" s="1034"/>
      <c r="AM3488" s="1032"/>
      <c r="AN3488" s="1034"/>
      <c r="AO3488" s="1034"/>
      <c r="AP3488" s="1034"/>
      <c r="AQ3488" s="1034"/>
    </row>
    <row r="3489" spans="35:43">
      <c r="AI3489" s="1034"/>
      <c r="AJ3489" s="1034"/>
      <c r="AK3489" s="1034"/>
      <c r="AL3489" s="1034"/>
      <c r="AM3489" s="1032"/>
      <c r="AN3489" s="1034"/>
      <c r="AO3489" s="1034"/>
      <c r="AP3489" s="1034"/>
      <c r="AQ3489" s="1034"/>
    </row>
    <row r="3490" spans="35:43">
      <c r="AI3490" s="1034"/>
      <c r="AJ3490" s="1034"/>
      <c r="AK3490" s="1034"/>
      <c r="AL3490" s="1034"/>
      <c r="AM3490" s="1032"/>
      <c r="AN3490" s="1034"/>
      <c r="AO3490" s="1034"/>
      <c r="AP3490" s="1034"/>
      <c r="AQ3490" s="1034"/>
    </row>
    <row r="3491" spans="35:43">
      <c r="AI3491" s="1034"/>
      <c r="AJ3491" s="1034"/>
      <c r="AK3491" s="1034"/>
      <c r="AL3491" s="1034"/>
      <c r="AM3491" s="1032"/>
      <c r="AN3491" s="1034"/>
      <c r="AO3491" s="1034"/>
      <c r="AP3491" s="1034"/>
      <c r="AQ3491" s="1034"/>
    </row>
    <row r="3492" spans="35:43">
      <c r="AI3492" s="1034"/>
      <c r="AJ3492" s="1034"/>
      <c r="AK3492" s="1034"/>
      <c r="AL3492" s="1034"/>
      <c r="AM3492" s="1032"/>
      <c r="AN3492" s="1034"/>
      <c r="AO3492" s="1034"/>
      <c r="AP3492" s="1034"/>
      <c r="AQ3492" s="1034"/>
    </row>
    <row r="3493" spans="35:43">
      <c r="AI3493" s="1034"/>
      <c r="AJ3493" s="1034"/>
      <c r="AK3493" s="1034"/>
      <c r="AL3493" s="1034"/>
      <c r="AM3493" s="1032"/>
      <c r="AN3493" s="1034"/>
      <c r="AO3493" s="1034"/>
      <c r="AP3493" s="1034"/>
      <c r="AQ3493" s="1034"/>
    </row>
    <row r="3494" spans="35:43">
      <c r="AI3494" s="1034"/>
      <c r="AJ3494" s="1034"/>
      <c r="AK3494" s="1034"/>
      <c r="AL3494" s="1034"/>
      <c r="AM3494" s="1032"/>
      <c r="AN3494" s="1034"/>
      <c r="AO3494" s="1034"/>
      <c r="AP3494" s="1034"/>
      <c r="AQ3494" s="1034"/>
    </row>
    <row r="3495" spans="35:43">
      <c r="AI3495" s="1034"/>
      <c r="AJ3495" s="1034"/>
      <c r="AK3495" s="1034"/>
      <c r="AL3495" s="1034"/>
      <c r="AM3495" s="1032"/>
      <c r="AN3495" s="1034"/>
      <c r="AO3495" s="1034"/>
      <c r="AP3495" s="1034"/>
      <c r="AQ3495" s="1034"/>
    </row>
    <row r="3496" spans="35:43">
      <c r="AI3496" s="1034"/>
      <c r="AJ3496" s="1034"/>
      <c r="AK3496" s="1034"/>
      <c r="AL3496" s="1034"/>
      <c r="AM3496" s="1032"/>
      <c r="AN3496" s="1034"/>
      <c r="AO3496" s="1034"/>
      <c r="AP3496" s="1034"/>
      <c r="AQ3496" s="1034"/>
    </row>
    <row r="3497" spans="35:43">
      <c r="AI3497" s="1034"/>
      <c r="AJ3497" s="1034"/>
      <c r="AK3497" s="1034"/>
      <c r="AL3497" s="1034"/>
      <c r="AM3497" s="1032"/>
      <c r="AN3497" s="1034"/>
      <c r="AO3497" s="1034"/>
      <c r="AP3497" s="1034"/>
      <c r="AQ3497" s="1034"/>
    </row>
    <row r="3498" spans="35:43">
      <c r="AI3498" s="1034"/>
      <c r="AJ3498" s="1034"/>
      <c r="AK3498" s="1034"/>
      <c r="AL3498" s="1034"/>
      <c r="AM3498" s="1032"/>
      <c r="AN3498" s="1034"/>
      <c r="AO3498" s="1034"/>
      <c r="AP3498" s="1034"/>
      <c r="AQ3498" s="1034"/>
    </row>
    <row r="3499" spans="35:43">
      <c r="AI3499" s="1034"/>
      <c r="AJ3499" s="1034"/>
      <c r="AK3499" s="1034"/>
      <c r="AL3499" s="1034"/>
      <c r="AM3499" s="1032"/>
      <c r="AN3499" s="1034"/>
      <c r="AO3499" s="1034"/>
      <c r="AP3499" s="1034"/>
      <c r="AQ3499" s="1034"/>
    </row>
    <row r="3500" spans="35:43">
      <c r="AI3500" s="1034"/>
      <c r="AJ3500" s="1034"/>
      <c r="AK3500" s="1034"/>
      <c r="AL3500" s="1034"/>
      <c r="AM3500" s="1032"/>
      <c r="AN3500" s="1034"/>
      <c r="AO3500" s="1034"/>
      <c r="AP3500" s="1034"/>
      <c r="AQ3500" s="1034"/>
    </row>
    <row r="3501" spans="35:43">
      <c r="AI3501" s="1034"/>
      <c r="AJ3501" s="1034"/>
      <c r="AK3501" s="1034"/>
      <c r="AL3501" s="1034"/>
      <c r="AM3501" s="1032"/>
      <c r="AN3501" s="1034"/>
      <c r="AO3501" s="1034"/>
      <c r="AP3501" s="1034"/>
      <c r="AQ3501" s="1034"/>
    </row>
    <row r="3502" spans="35:43">
      <c r="AI3502" s="1034"/>
      <c r="AJ3502" s="1034"/>
      <c r="AK3502" s="1034"/>
      <c r="AL3502" s="1034"/>
      <c r="AM3502" s="1032"/>
      <c r="AN3502" s="1034"/>
      <c r="AO3502" s="1034"/>
      <c r="AP3502" s="1034"/>
      <c r="AQ3502" s="1034"/>
    </row>
    <row r="3503" spans="35:43">
      <c r="AI3503" s="1034"/>
      <c r="AJ3503" s="1034"/>
      <c r="AK3503" s="1034"/>
      <c r="AL3503" s="1034"/>
      <c r="AM3503" s="1032"/>
      <c r="AN3503" s="1034"/>
      <c r="AO3503" s="1034"/>
      <c r="AP3503" s="1034"/>
      <c r="AQ3503" s="1034"/>
    </row>
    <row r="3504" spans="35:43">
      <c r="AI3504" s="1034"/>
      <c r="AJ3504" s="1034"/>
      <c r="AK3504" s="1034"/>
      <c r="AL3504" s="1034"/>
      <c r="AM3504" s="1032"/>
      <c r="AN3504" s="1034"/>
      <c r="AO3504" s="1034"/>
      <c r="AP3504" s="1034"/>
      <c r="AQ3504" s="1034"/>
    </row>
    <row r="3505" spans="35:43">
      <c r="AI3505" s="1034"/>
      <c r="AJ3505" s="1034"/>
      <c r="AK3505" s="1034"/>
      <c r="AL3505" s="1034"/>
      <c r="AM3505" s="1032"/>
      <c r="AN3505" s="1034"/>
      <c r="AO3505" s="1034"/>
      <c r="AP3505" s="1034"/>
      <c r="AQ3505" s="1034"/>
    </row>
    <row r="3506" spans="35:43">
      <c r="AI3506" s="1034"/>
      <c r="AJ3506" s="1034"/>
      <c r="AK3506" s="1034"/>
      <c r="AL3506" s="1034"/>
      <c r="AM3506" s="1032"/>
      <c r="AN3506" s="1034"/>
      <c r="AO3506" s="1034"/>
      <c r="AP3506" s="1034"/>
      <c r="AQ3506" s="1034"/>
    </row>
    <row r="3507" spans="35:43">
      <c r="AI3507" s="1034"/>
      <c r="AJ3507" s="1034"/>
      <c r="AK3507" s="1034"/>
      <c r="AL3507" s="1034"/>
      <c r="AM3507" s="1032"/>
      <c r="AN3507" s="1034"/>
      <c r="AO3507" s="1034"/>
      <c r="AP3507" s="1034"/>
      <c r="AQ3507" s="1034"/>
    </row>
    <row r="3508" spans="35:43">
      <c r="AI3508" s="1034"/>
      <c r="AJ3508" s="1034"/>
      <c r="AK3508" s="1034"/>
      <c r="AL3508" s="1034"/>
      <c r="AM3508" s="1032"/>
      <c r="AN3508" s="1034"/>
      <c r="AO3508" s="1034"/>
      <c r="AP3508" s="1034"/>
      <c r="AQ3508" s="1034"/>
    </row>
    <row r="3509" spans="35:43">
      <c r="AI3509" s="1034"/>
      <c r="AJ3509" s="1034"/>
      <c r="AK3509" s="1034"/>
      <c r="AL3509" s="1034"/>
      <c r="AM3509" s="1032"/>
      <c r="AN3509" s="1034"/>
      <c r="AO3509" s="1034"/>
      <c r="AP3509" s="1034"/>
      <c r="AQ3509" s="1034"/>
    </row>
    <row r="3510" spans="35:43">
      <c r="AI3510" s="1034"/>
      <c r="AJ3510" s="1034"/>
      <c r="AK3510" s="1034"/>
      <c r="AL3510" s="1034"/>
      <c r="AM3510" s="1032"/>
      <c r="AN3510" s="1034"/>
      <c r="AO3510" s="1034"/>
      <c r="AP3510" s="1034"/>
      <c r="AQ3510" s="1034"/>
    </row>
    <row r="3511" spans="35:43">
      <c r="AI3511" s="1034"/>
      <c r="AJ3511" s="1034"/>
      <c r="AK3511" s="1034"/>
      <c r="AL3511" s="1034"/>
      <c r="AM3511" s="1032"/>
      <c r="AN3511" s="1034"/>
      <c r="AO3511" s="1034"/>
      <c r="AP3511" s="1034"/>
      <c r="AQ3511" s="1034"/>
    </row>
    <row r="3512" spans="35:43">
      <c r="AI3512" s="1034"/>
      <c r="AJ3512" s="1034"/>
      <c r="AK3512" s="1034"/>
      <c r="AL3512" s="1034"/>
      <c r="AM3512" s="1032"/>
      <c r="AN3512" s="1034"/>
      <c r="AO3512" s="1034"/>
      <c r="AP3512" s="1034"/>
      <c r="AQ3512" s="1034"/>
    </row>
    <row r="3513" spans="35:43">
      <c r="AI3513" s="1034"/>
      <c r="AJ3513" s="1034"/>
      <c r="AK3513" s="1034"/>
      <c r="AL3513" s="1034"/>
      <c r="AM3513" s="1032"/>
      <c r="AN3513" s="1034"/>
      <c r="AO3513" s="1034"/>
      <c r="AP3513" s="1034"/>
      <c r="AQ3513" s="1034"/>
    </row>
    <row r="3514" spans="35:43">
      <c r="AI3514" s="1034"/>
      <c r="AJ3514" s="1034"/>
      <c r="AK3514" s="1034"/>
      <c r="AL3514" s="1034"/>
      <c r="AM3514" s="1032"/>
      <c r="AN3514" s="1034"/>
      <c r="AO3514" s="1034"/>
      <c r="AP3514" s="1034"/>
      <c r="AQ3514" s="1034"/>
    </row>
    <row r="3515" spans="35:43">
      <c r="AI3515" s="1034"/>
      <c r="AJ3515" s="1034"/>
      <c r="AK3515" s="1034"/>
      <c r="AL3515" s="1034"/>
      <c r="AM3515" s="1032"/>
      <c r="AN3515" s="1034"/>
      <c r="AO3515" s="1034"/>
      <c r="AP3515" s="1034"/>
      <c r="AQ3515" s="1034"/>
    </row>
    <row r="3516" spans="35:43">
      <c r="AI3516" s="1034"/>
      <c r="AJ3516" s="1034"/>
      <c r="AK3516" s="1034"/>
      <c r="AL3516" s="1034"/>
      <c r="AM3516" s="1032"/>
      <c r="AN3516" s="1034"/>
      <c r="AO3516" s="1034"/>
      <c r="AP3516" s="1034"/>
      <c r="AQ3516" s="1034"/>
    </row>
    <row r="3517" spans="35:43">
      <c r="AI3517" s="1034"/>
      <c r="AJ3517" s="1034"/>
      <c r="AK3517" s="1034"/>
      <c r="AL3517" s="1034"/>
      <c r="AM3517" s="1032"/>
      <c r="AN3517" s="1034"/>
      <c r="AO3517" s="1034"/>
      <c r="AP3517" s="1034"/>
      <c r="AQ3517" s="1034"/>
    </row>
    <row r="3518" spans="35:43">
      <c r="AI3518" s="1034"/>
      <c r="AJ3518" s="1034"/>
      <c r="AK3518" s="1034"/>
      <c r="AL3518" s="1034"/>
      <c r="AM3518" s="1032"/>
      <c r="AN3518" s="1034"/>
      <c r="AO3518" s="1034"/>
      <c r="AP3518" s="1034"/>
      <c r="AQ3518" s="1034"/>
    </row>
    <row r="3519" spans="35:43">
      <c r="AI3519" s="1034"/>
      <c r="AJ3519" s="1034"/>
      <c r="AK3519" s="1034"/>
      <c r="AL3519" s="1034"/>
      <c r="AM3519" s="1032"/>
      <c r="AN3519" s="1034"/>
      <c r="AO3519" s="1034"/>
      <c r="AP3519" s="1034"/>
      <c r="AQ3519" s="1034"/>
    </row>
    <row r="3520" spans="35:43">
      <c r="AI3520" s="1034"/>
      <c r="AJ3520" s="1034"/>
      <c r="AK3520" s="1034"/>
      <c r="AL3520" s="1034"/>
      <c r="AM3520" s="1032"/>
      <c r="AN3520" s="1034"/>
      <c r="AO3520" s="1034"/>
      <c r="AP3520" s="1034"/>
      <c r="AQ3520" s="1034"/>
    </row>
    <row r="3521" spans="35:43">
      <c r="AI3521" s="1034"/>
      <c r="AJ3521" s="1034"/>
      <c r="AK3521" s="1034"/>
      <c r="AL3521" s="1034"/>
      <c r="AM3521" s="1032"/>
      <c r="AN3521" s="1034"/>
      <c r="AO3521" s="1034"/>
      <c r="AP3521" s="1034"/>
      <c r="AQ3521" s="1034"/>
    </row>
    <row r="3522" spans="35:43">
      <c r="AI3522" s="1034"/>
      <c r="AJ3522" s="1034"/>
      <c r="AK3522" s="1034"/>
      <c r="AL3522" s="1034"/>
      <c r="AM3522" s="1032"/>
      <c r="AN3522" s="1034"/>
      <c r="AO3522" s="1034"/>
      <c r="AP3522" s="1034"/>
      <c r="AQ3522" s="1034"/>
    </row>
    <row r="3523" spans="35:43">
      <c r="AI3523" s="1034"/>
      <c r="AJ3523" s="1034"/>
      <c r="AK3523" s="1034"/>
      <c r="AL3523" s="1034"/>
      <c r="AM3523" s="1032"/>
      <c r="AN3523" s="1034"/>
      <c r="AO3523" s="1034"/>
      <c r="AP3523" s="1034"/>
      <c r="AQ3523" s="1034"/>
    </row>
    <row r="3524" spans="35:43">
      <c r="AI3524" s="1034"/>
      <c r="AJ3524" s="1034"/>
      <c r="AK3524" s="1034"/>
      <c r="AL3524" s="1034"/>
      <c r="AM3524" s="1032"/>
      <c r="AN3524" s="1034"/>
      <c r="AO3524" s="1034"/>
      <c r="AP3524" s="1034"/>
      <c r="AQ3524" s="1034"/>
    </row>
    <row r="3525" spans="35:43">
      <c r="AI3525" s="1034"/>
      <c r="AJ3525" s="1034"/>
      <c r="AK3525" s="1034"/>
      <c r="AL3525" s="1034"/>
      <c r="AM3525" s="1032"/>
      <c r="AN3525" s="1034"/>
      <c r="AO3525" s="1034"/>
      <c r="AP3525" s="1034"/>
      <c r="AQ3525" s="1034"/>
    </row>
    <row r="3526" spans="35:43">
      <c r="AI3526" s="1034"/>
      <c r="AJ3526" s="1034"/>
      <c r="AK3526" s="1034"/>
      <c r="AL3526" s="1034"/>
      <c r="AM3526" s="1032"/>
      <c r="AN3526" s="1034"/>
      <c r="AO3526" s="1034"/>
      <c r="AP3526" s="1034"/>
      <c r="AQ3526" s="1034"/>
    </row>
    <row r="3527" spans="35:43">
      <c r="AI3527" s="1034"/>
      <c r="AJ3527" s="1034"/>
      <c r="AK3527" s="1034"/>
      <c r="AL3527" s="1034"/>
      <c r="AM3527" s="1032"/>
      <c r="AN3527" s="1034"/>
      <c r="AO3527" s="1034"/>
      <c r="AP3527" s="1034"/>
      <c r="AQ3527" s="1034"/>
    </row>
    <row r="3528" spans="35:43">
      <c r="AI3528" s="1034"/>
      <c r="AJ3528" s="1034"/>
      <c r="AK3528" s="1034"/>
      <c r="AL3528" s="1034"/>
      <c r="AM3528" s="1032"/>
      <c r="AN3528" s="1034"/>
      <c r="AO3528" s="1034"/>
      <c r="AP3528" s="1034"/>
      <c r="AQ3528" s="1034"/>
    </row>
    <row r="3529" spans="35:43">
      <c r="AI3529" s="1034"/>
      <c r="AJ3529" s="1034"/>
      <c r="AK3529" s="1034"/>
      <c r="AL3529" s="1034"/>
      <c r="AM3529" s="1032"/>
      <c r="AN3529" s="1034"/>
      <c r="AO3529" s="1034"/>
      <c r="AP3529" s="1034"/>
      <c r="AQ3529" s="1034"/>
    </row>
    <row r="3530" spans="35:43">
      <c r="AI3530" s="1034"/>
      <c r="AJ3530" s="1034"/>
      <c r="AK3530" s="1034"/>
      <c r="AL3530" s="1034"/>
      <c r="AM3530" s="1032"/>
      <c r="AN3530" s="1034"/>
      <c r="AO3530" s="1034"/>
      <c r="AP3530" s="1034"/>
      <c r="AQ3530" s="1034"/>
    </row>
    <row r="3531" spans="35:43">
      <c r="AI3531" s="1034"/>
      <c r="AJ3531" s="1034"/>
      <c r="AK3531" s="1034"/>
      <c r="AL3531" s="1034"/>
      <c r="AM3531" s="1032"/>
      <c r="AN3531" s="1034"/>
      <c r="AO3531" s="1034"/>
      <c r="AP3531" s="1034"/>
      <c r="AQ3531" s="1034"/>
    </row>
    <row r="3532" spans="35:43">
      <c r="AI3532" s="1034"/>
      <c r="AJ3532" s="1034"/>
      <c r="AK3532" s="1034"/>
      <c r="AL3532" s="1034"/>
      <c r="AM3532" s="1032"/>
      <c r="AN3532" s="1034"/>
      <c r="AO3532" s="1034"/>
      <c r="AP3532" s="1034"/>
      <c r="AQ3532" s="1034"/>
    </row>
    <row r="3533" spans="35:43">
      <c r="AI3533" s="1034"/>
      <c r="AJ3533" s="1034"/>
      <c r="AK3533" s="1034"/>
      <c r="AL3533" s="1034"/>
      <c r="AM3533" s="1032"/>
      <c r="AN3533" s="1034"/>
      <c r="AO3533" s="1034"/>
      <c r="AP3533" s="1034"/>
      <c r="AQ3533" s="1034"/>
    </row>
    <row r="3534" spans="35:43">
      <c r="AI3534" s="1034"/>
      <c r="AJ3534" s="1034"/>
      <c r="AK3534" s="1034"/>
      <c r="AL3534" s="1034"/>
      <c r="AM3534" s="1032"/>
      <c r="AN3534" s="1034"/>
      <c r="AO3534" s="1034"/>
      <c r="AP3534" s="1034"/>
      <c r="AQ3534" s="1034"/>
    </row>
    <row r="3535" spans="35:43">
      <c r="AI3535" s="1034"/>
      <c r="AJ3535" s="1034"/>
      <c r="AK3535" s="1034"/>
      <c r="AL3535" s="1034"/>
      <c r="AM3535" s="1032"/>
      <c r="AN3535" s="1034"/>
      <c r="AO3535" s="1034"/>
      <c r="AP3535" s="1034"/>
      <c r="AQ3535" s="1034"/>
    </row>
    <row r="3536" spans="35:43">
      <c r="AI3536" s="1034"/>
      <c r="AJ3536" s="1034"/>
      <c r="AK3536" s="1034"/>
      <c r="AL3536" s="1034"/>
      <c r="AM3536" s="1032"/>
      <c r="AN3536" s="1034"/>
      <c r="AO3536" s="1034"/>
      <c r="AP3536" s="1034"/>
      <c r="AQ3536" s="1034"/>
    </row>
    <row r="3537" spans="35:43">
      <c r="AI3537" s="1034"/>
      <c r="AJ3537" s="1034"/>
      <c r="AK3537" s="1034"/>
      <c r="AL3537" s="1034"/>
      <c r="AM3537" s="1032"/>
      <c r="AN3537" s="1034"/>
      <c r="AO3537" s="1034"/>
      <c r="AP3537" s="1034"/>
      <c r="AQ3537" s="1034"/>
    </row>
    <row r="3538" spans="35:43">
      <c r="AI3538" s="1034"/>
      <c r="AJ3538" s="1034"/>
      <c r="AK3538" s="1034"/>
      <c r="AL3538" s="1034"/>
      <c r="AM3538" s="1032"/>
      <c r="AN3538" s="1034"/>
      <c r="AO3538" s="1034"/>
      <c r="AP3538" s="1034"/>
      <c r="AQ3538" s="1034"/>
    </row>
    <row r="3539" spans="35:43">
      <c r="AI3539" s="1034"/>
      <c r="AJ3539" s="1034"/>
      <c r="AK3539" s="1034"/>
      <c r="AL3539" s="1034"/>
      <c r="AM3539" s="1032"/>
      <c r="AN3539" s="1034"/>
      <c r="AO3539" s="1034"/>
      <c r="AP3539" s="1034"/>
      <c r="AQ3539" s="1034"/>
    </row>
    <row r="3540" spans="35:43">
      <c r="AI3540" s="1034"/>
      <c r="AJ3540" s="1034"/>
      <c r="AK3540" s="1034"/>
      <c r="AL3540" s="1034"/>
      <c r="AM3540" s="1032"/>
      <c r="AN3540" s="1034"/>
      <c r="AO3540" s="1034"/>
      <c r="AP3540" s="1034"/>
      <c r="AQ3540" s="1034"/>
    </row>
    <row r="3541" spans="35:43">
      <c r="AI3541" s="1034"/>
      <c r="AJ3541" s="1034"/>
      <c r="AK3541" s="1034"/>
      <c r="AL3541" s="1034"/>
      <c r="AM3541" s="1032"/>
      <c r="AN3541" s="1034"/>
      <c r="AO3541" s="1034"/>
      <c r="AP3541" s="1034"/>
      <c r="AQ3541" s="1034"/>
    </row>
    <row r="3542" spans="35:43">
      <c r="AI3542" s="1034"/>
      <c r="AJ3542" s="1034"/>
      <c r="AK3542" s="1034"/>
      <c r="AL3542" s="1034"/>
      <c r="AM3542" s="1032"/>
      <c r="AN3542" s="1034"/>
      <c r="AO3542" s="1034"/>
      <c r="AP3542" s="1034"/>
      <c r="AQ3542" s="1034"/>
    </row>
    <row r="3543" spans="35:43">
      <c r="AI3543" s="1034"/>
      <c r="AJ3543" s="1034"/>
      <c r="AK3543" s="1034"/>
      <c r="AL3543" s="1034"/>
      <c r="AM3543" s="1032"/>
      <c r="AN3543" s="1034"/>
      <c r="AO3543" s="1034"/>
      <c r="AP3543" s="1034"/>
      <c r="AQ3543" s="1034"/>
    </row>
    <row r="3544" spans="35:43">
      <c r="AI3544" s="1034"/>
      <c r="AJ3544" s="1034"/>
      <c r="AK3544" s="1034"/>
      <c r="AL3544" s="1034"/>
      <c r="AM3544" s="1032"/>
      <c r="AN3544" s="1034"/>
      <c r="AO3544" s="1034"/>
      <c r="AP3544" s="1034"/>
      <c r="AQ3544" s="1034"/>
    </row>
    <row r="3545" spans="35:43">
      <c r="AI3545" s="1034"/>
      <c r="AJ3545" s="1034"/>
      <c r="AK3545" s="1034"/>
      <c r="AL3545" s="1034"/>
      <c r="AM3545" s="1032"/>
      <c r="AN3545" s="1034"/>
      <c r="AO3545" s="1034"/>
      <c r="AP3545" s="1034"/>
      <c r="AQ3545" s="1034"/>
    </row>
    <row r="3546" spans="35:43">
      <c r="AI3546" s="1034"/>
      <c r="AJ3546" s="1034"/>
      <c r="AK3546" s="1034"/>
      <c r="AL3546" s="1034"/>
      <c r="AM3546" s="1032"/>
      <c r="AN3546" s="1034"/>
      <c r="AO3546" s="1034"/>
      <c r="AP3546" s="1034"/>
      <c r="AQ3546" s="1034"/>
    </row>
    <row r="3547" spans="35:43">
      <c r="AI3547" s="1034"/>
      <c r="AJ3547" s="1034"/>
      <c r="AK3547" s="1034"/>
      <c r="AL3547" s="1034"/>
      <c r="AM3547" s="1032"/>
      <c r="AN3547" s="1034"/>
      <c r="AO3547" s="1034"/>
      <c r="AP3547" s="1034"/>
      <c r="AQ3547" s="1034"/>
    </row>
    <row r="3548" spans="35:43">
      <c r="AI3548" s="1034"/>
      <c r="AJ3548" s="1034"/>
      <c r="AK3548" s="1034"/>
      <c r="AL3548" s="1034"/>
      <c r="AM3548" s="1032"/>
      <c r="AN3548" s="1034"/>
      <c r="AO3548" s="1034"/>
      <c r="AP3548" s="1034"/>
      <c r="AQ3548" s="1034"/>
    </row>
    <row r="3549" spans="35:43">
      <c r="AI3549" s="1034"/>
      <c r="AJ3549" s="1034"/>
      <c r="AK3549" s="1034"/>
      <c r="AL3549" s="1034"/>
      <c r="AM3549" s="1032"/>
      <c r="AN3549" s="1034"/>
      <c r="AO3549" s="1034"/>
      <c r="AP3549" s="1034"/>
      <c r="AQ3549" s="1034"/>
    </row>
    <row r="3550" spans="35:43">
      <c r="AI3550" s="1034"/>
      <c r="AJ3550" s="1034"/>
      <c r="AK3550" s="1034"/>
      <c r="AL3550" s="1034"/>
      <c r="AM3550" s="1032"/>
      <c r="AN3550" s="1034"/>
      <c r="AO3550" s="1034"/>
      <c r="AP3550" s="1034"/>
      <c r="AQ3550" s="1034"/>
    </row>
    <row r="3551" spans="35:43">
      <c r="AI3551" s="1034"/>
      <c r="AJ3551" s="1034"/>
      <c r="AK3551" s="1034"/>
      <c r="AL3551" s="1034"/>
      <c r="AM3551" s="1032"/>
      <c r="AN3551" s="1034"/>
      <c r="AO3551" s="1034"/>
      <c r="AP3551" s="1034"/>
      <c r="AQ3551" s="1034"/>
    </row>
    <row r="3552" spans="35:43">
      <c r="AI3552" s="1034"/>
      <c r="AJ3552" s="1034"/>
      <c r="AK3552" s="1034"/>
      <c r="AL3552" s="1034"/>
      <c r="AM3552" s="1032"/>
      <c r="AN3552" s="1034"/>
      <c r="AO3552" s="1034"/>
      <c r="AP3552" s="1034"/>
      <c r="AQ3552" s="1034"/>
    </row>
    <row r="3553" spans="35:43">
      <c r="AI3553" s="1034"/>
      <c r="AJ3553" s="1034"/>
      <c r="AK3553" s="1034"/>
      <c r="AL3553" s="1034"/>
      <c r="AM3553" s="1032"/>
      <c r="AN3553" s="1034"/>
      <c r="AO3553" s="1034"/>
      <c r="AP3553" s="1034"/>
      <c r="AQ3553" s="1034"/>
    </row>
    <row r="3554" spans="35:43">
      <c r="AI3554" s="1034"/>
      <c r="AJ3554" s="1034"/>
      <c r="AK3554" s="1034"/>
      <c r="AL3554" s="1034"/>
      <c r="AM3554" s="1032"/>
      <c r="AN3554" s="1034"/>
      <c r="AO3554" s="1034"/>
      <c r="AP3554" s="1034"/>
      <c r="AQ3554" s="1034"/>
    </row>
    <row r="3555" spans="35:43">
      <c r="AI3555" s="1034"/>
      <c r="AJ3555" s="1034"/>
      <c r="AK3555" s="1034"/>
      <c r="AL3555" s="1034"/>
      <c r="AM3555" s="1032"/>
      <c r="AN3555" s="1034"/>
      <c r="AO3555" s="1034"/>
      <c r="AP3555" s="1034"/>
      <c r="AQ3555" s="1034"/>
    </row>
    <row r="3556" spans="35:43">
      <c r="AI3556" s="1034"/>
      <c r="AJ3556" s="1034"/>
      <c r="AK3556" s="1034"/>
      <c r="AL3556" s="1034"/>
      <c r="AM3556" s="1032"/>
      <c r="AN3556" s="1034"/>
      <c r="AO3556" s="1034"/>
      <c r="AP3556" s="1034"/>
      <c r="AQ3556" s="1034"/>
    </row>
    <row r="3557" spans="35:43">
      <c r="AI3557" s="1034"/>
      <c r="AJ3557" s="1034"/>
      <c r="AK3557" s="1034"/>
      <c r="AL3557" s="1034"/>
      <c r="AM3557" s="1032"/>
      <c r="AN3557" s="1034"/>
      <c r="AO3557" s="1034"/>
      <c r="AP3557" s="1034"/>
      <c r="AQ3557" s="1034"/>
    </row>
    <row r="3558" spans="35:43">
      <c r="AI3558" s="1034"/>
      <c r="AJ3558" s="1034"/>
      <c r="AK3558" s="1034"/>
      <c r="AL3558" s="1034"/>
      <c r="AM3558" s="1032"/>
      <c r="AN3558" s="1034"/>
      <c r="AO3558" s="1034"/>
      <c r="AP3558" s="1034"/>
      <c r="AQ3558" s="1034"/>
    </row>
    <row r="3559" spans="35:43">
      <c r="AI3559" s="1034"/>
      <c r="AJ3559" s="1034"/>
      <c r="AK3559" s="1034"/>
      <c r="AL3559" s="1034"/>
      <c r="AM3559" s="1032"/>
      <c r="AN3559" s="1034"/>
      <c r="AO3559" s="1034"/>
      <c r="AP3559" s="1034"/>
      <c r="AQ3559" s="1034"/>
    </row>
    <row r="3560" spans="35:43">
      <c r="AI3560" s="1034"/>
      <c r="AJ3560" s="1034"/>
      <c r="AK3560" s="1034"/>
      <c r="AL3560" s="1034"/>
      <c r="AM3560" s="1032"/>
      <c r="AN3560" s="1034"/>
      <c r="AO3560" s="1034"/>
      <c r="AP3560" s="1034"/>
      <c r="AQ3560" s="1034"/>
    </row>
    <row r="3561" spans="35:43">
      <c r="AI3561" s="1034"/>
      <c r="AJ3561" s="1034"/>
      <c r="AK3561" s="1034"/>
      <c r="AL3561" s="1034"/>
      <c r="AM3561" s="1032"/>
      <c r="AN3561" s="1034"/>
      <c r="AO3561" s="1034"/>
      <c r="AP3561" s="1034"/>
      <c r="AQ3561" s="1034"/>
    </row>
    <row r="3562" spans="35:43">
      <c r="AI3562" s="1034"/>
      <c r="AJ3562" s="1034"/>
      <c r="AK3562" s="1034"/>
      <c r="AL3562" s="1034"/>
      <c r="AM3562" s="1032"/>
      <c r="AN3562" s="1034"/>
      <c r="AO3562" s="1034"/>
      <c r="AP3562" s="1034"/>
      <c r="AQ3562" s="1034"/>
    </row>
    <row r="3563" spans="35:43">
      <c r="AI3563" s="1034"/>
      <c r="AJ3563" s="1034"/>
      <c r="AK3563" s="1034"/>
      <c r="AL3563" s="1034"/>
      <c r="AM3563" s="1032"/>
      <c r="AN3563" s="1034"/>
      <c r="AO3563" s="1034"/>
      <c r="AP3563" s="1034"/>
      <c r="AQ3563" s="1034"/>
    </row>
    <row r="3564" spans="35:43">
      <c r="AI3564" s="1034"/>
      <c r="AJ3564" s="1034"/>
      <c r="AK3564" s="1034"/>
      <c r="AL3564" s="1034"/>
      <c r="AM3564" s="1032"/>
      <c r="AN3564" s="1034"/>
      <c r="AO3564" s="1034"/>
      <c r="AP3564" s="1034"/>
      <c r="AQ3564" s="1034"/>
    </row>
    <row r="3565" spans="35:43">
      <c r="AI3565" s="1034"/>
      <c r="AJ3565" s="1034"/>
      <c r="AK3565" s="1034"/>
      <c r="AL3565" s="1034"/>
      <c r="AM3565" s="1032"/>
      <c r="AN3565" s="1034"/>
      <c r="AO3565" s="1034"/>
      <c r="AP3565" s="1034"/>
      <c r="AQ3565" s="1034"/>
    </row>
    <row r="3566" spans="35:43">
      <c r="AI3566" s="1034"/>
      <c r="AJ3566" s="1034"/>
      <c r="AK3566" s="1034"/>
      <c r="AL3566" s="1034"/>
      <c r="AM3566" s="1032"/>
      <c r="AN3566" s="1034"/>
      <c r="AO3566" s="1034"/>
      <c r="AP3566" s="1034"/>
      <c r="AQ3566" s="1034"/>
    </row>
    <row r="3567" spans="35:43">
      <c r="AI3567" s="1034"/>
      <c r="AJ3567" s="1034"/>
      <c r="AK3567" s="1034"/>
      <c r="AL3567" s="1034"/>
      <c r="AM3567" s="1032"/>
      <c r="AN3567" s="1034"/>
      <c r="AO3567" s="1034"/>
      <c r="AP3567" s="1034"/>
      <c r="AQ3567" s="1034"/>
    </row>
    <row r="3568" spans="35:43">
      <c r="AI3568" s="1034"/>
      <c r="AJ3568" s="1034"/>
      <c r="AK3568" s="1034"/>
      <c r="AL3568" s="1034"/>
      <c r="AM3568" s="1032"/>
      <c r="AN3568" s="1034"/>
      <c r="AO3568" s="1034"/>
      <c r="AP3568" s="1034"/>
      <c r="AQ3568" s="1034"/>
    </row>
    <row r="3569" spans="35:43">
      <c r="AI3569" s="1034"/>
      <c r="AJ3569" s="1034"/>
      <c r="AK3569" s="1034"/>
      <c r="AL3569" s="1034"/>
      <c r="AM3569" s="1032"/>
      <c r="AN3569" s="1034"/>
      <c r="AO3569" s="1034"/>
      <c r="AP3569" s="1034"/>
      <c r="AQ3569" s="1034"/>
    </row>
    <row r="3570" spans="35:43">
      <c r="AI3570" s="1034"/>
      <c r="AJ3570" s="1034"/>
      <c r="AK3570" s="1034"/>
      <c r="AL3570" s="1034"/>
      <c r="AM3570" s="1032"/>
      <c r="AN3570" s="1034"/>
      <c r="AO3570" s="1034"/>
      <c r="AP3570" s="1034"/>
      <c r="AQ3570" s="1034"/>
    </row>
    <row r="3571" spans="35:43">
      <c r="AI3571" s="1034"/>
      <c r="AJ3571" s="1034"/>
      <c r="AK3571" s="1034"/>
      <c r="AL3571" s="1034"/>
      <c r="AM3571" s="1032"/>
      <c r="AN3571" s="1034"/>
      <c r="AO3571" s="1034"/>
      <c r="AP3571" s="1034"/>
      <c r="AQ3571" s="1034"/>
    </row>
    <row r="3572" spans="35:43">
      <c r="AI3572" s="1034"/>
      <c r="AJ3572" s="1034"/>
      <c r="AK3572" s="1034"/>
      <c r="AL3572" s="1034"/>
      <c r="AM3572" s="1032"/>
      <c r="AN3572" s="1034"/>
      <c r="AO3572" s="1034"/>
      <c r="AP3572" s="1034"/>
      <c r="AQ3572" s="1034"/>
    </row>
    <row r="3573" spans="35:43">
      <c r="AI3573" s="1034"/>
      <c r="AJ3573" s="1034"/>
      <c r="AK3573" s="1034"/>
      <c r="AL3573" s="1034"/>
      <c r="AM3573" s="1032"/>
      <c r="AN3573" s="1034"/>
      <c r="AO3573" s="1034"/>
      <c r="AP3573" s="1034"/>
      <c r="AQ3573" s="1034"/>
    </row>
    <row r="3574" spans="35:43">
      <c r="AI3574" s="1034"/>
      <c r="AJ3574" s="1034"/>
      <c r="AK3574" s="1034"/>
      <c r="AL3574" s="1034"/>
      <c r="AM3574" s="1032"/>
      <c r="AN3574" s="1034"/>
      <c r="AO3574" s="1034"/>
      <c r="AP3574" s="1034"/>
      <c r="AQ3574" s="1034"/>
    </row>
    <row r="3575" spans="35:43">
      <c r="AI3575" s="1034"/>
      <c r="AJ3575" s="1034"/>
      <c r="AK3575" s="1034"/>
      <c r="AL3575" s="1034"/>
      <c r="AM3575" s="1032"/>
      <c r="AN3575" s="1034"/>
      <c r="AO3575" s="1034"/>
      <c r="AP3575" s="1034"/>
      <c r="AQ3575" s="1034"/>
    </row>
    <row r="3576" spans="35:43">
      <c r="AI3576" s="1034"/>
      <c r="AJ3576" s="1034"/>
      <c r="AK3576" s="1034"/>
      <c r="AL3576" s="1034"/>
      <c r="AM3576" s="1032"/>
      <c r="AN3576" s="1034"/>
      <c r="AO3576" s="1034"/>
      <c r="AP3576" s="1034"/>
      <c r="AQ3576" s="1034"/>
    </row>
    <row r="3577" spans="35:43">
      <c r="AI3577" s="1034"/>
      <c r="AJ3577" s="1034"/>
      <c r="AK3577" s="1034"/>
      <c r="AL3577" s="1034"/>
      <c r="AM3577" s="1032"/>
      <c r="AN3577" s="1034"/>
      <c r="AO3577" s="1034"/>
      <c r="AP3577" s="1034"/>
      <c r="AQ3577" s="1034"/>
    </row>
    <row r="3578" spans="35:43">
      <c r="AI3578" s="1034"/>
      <c r="AJ3578" s="1034"/>
      <c r="AK3578" s="1034"/>
      <c r="AL3578" s="1034"/>
      <c r="AM3578" s="1032"/>
      <c r="AN3578" s="1034"/>
      <c r="AO3578" s="1034"/>
      <c r="AP3578" s="1034"/>
      <c r="AQ3578" s="1034"/>
    </row>
    <row r="3579" spans="35:43">
      <c r="AI3579" s="1034"/>
      <c r="AJ3579" s="1034"/>
      <c r="AK3579" s="1034"/>
      <c r="AL3579" s="1034"/>
      <c r="AM3579" s="1032"/>
      <c r="AN3579" s="1034"/>
      <c r="AO3579" s="1034"/>
      <c r="AP3579" s="1034"/>
      <c r="AQ3579" s="1034"/>
    </row>
    <row r="3580" spans="35:43">
      <c r="AI3580" s="1034"/>
      <c r="AJ3580" s="1034"/>
      <c r="AK3580" s="1034"/>
      <c r="AL3580" s="1034"/>
      <c r="AM3580" s="1032"/>
      <c r="AN3580" s="1034"/>
      <c r="AO3580" s="1034"/>
      <c r="AP3580" s="1034"/>
      <c r="AQ3580" s="1034"/>
    </row>
    <row r="3581" spans="35:43">
      <c r="AI3581" s="1034"/>
      <c r="AJ3581" s="1034"/>
      <c r="AK3581" s="1034"/>
      <c r="AL3581" s="1034"/>
      <c r="AM3581" s="1032"/>
      <c r="AN3581" s="1034"/>
      <c r="AO3581" s="1034"/>
      <c r="AP3581" s="1034"/>
      <c r="AQ3581" s="1034"/>
    </row>
    <row r="3582" spans="35:43">
      <c r="AI3582" s="1034"/>
      <c r="AJ3582" s="1034"/>
      <c r="AK3582" s="1034"/>
      <c r="AL3582" s="1034"/>
      <c r="AM3582" s="1032"/>
      <c r="AN3582" s="1034"/>
      <c r="AO3582" s="1034"/>
      <c r="AP3582" s="1034"/>
      <c r="AQ3582" s="1034"/>
    </row>
    <row r="3583" spans="35:43">
      <c r="AI3583" s="1034"/>
      <c r="AJ3583" s="1034"/>
      <c r="AK3583" s="1034"/>
      <c r="AL3583" s="1034"/>
      <c r="AM3583" s="1032"/>
      <c r="AN3583" s="1034"/>
      <c r="AO3583" s="1034"/>
      <c r="AP3583" s="1034"/>
      <c r="AQ3583" s="1034"/>
    </row>
    <row r="3584" spans="35:43">
      <c r="AI3584" s="1034"/>
      <c r="AJ3584" s="1034"/>
      <c r="AK3584" s="1034"/>
      <c r="AL3584" s="1034"/>
      <c r="AM3584" s="1032"/>
      <c r="AN3584" s="1034"/>
      <c r="AO3584" s="1034"/>
      <c r="AP3584" s="1034"/>
      <c r="AQ3584" s="1034"/>
    </row>
    <row r="3585" spans="35:43">
      <c r="AI3585" s="1034"/>
      <c r="AJ3585" s="1034"/>
      <c r="AK3585" s="1034"/>
      <c r="AL3585" s="1034"/>
      <c r="AM3585" s="1032"/>
      <c r="AN3585" s="1034"/>
      <c r="AO3585" s="1034"/>
      <c r="AP3585" s="1034"/>
      <c r="AQ3585" s="1034"/>
    </row>
    <row r="3586" spans="35:43">
      <c r="AI3586" s="1034"/>
      <c r="AJ3586" s="1034"/>
      <c r="AK3586" s="1034"/>
      <c r="AL3586" s="1034"/>
      <c r="AM3586" s="1032"/>
      <c r="AN3586" s="1034"/>
      <c r="AO3586" s="1034"/>
      <c r="AP3586" s="1034"/>
      <c r="AQ3586" s="1034"/>
    </row>
    <row r="3587" spans="35:43">
      <c r="AI3587" s="1034"/>
      <c r="AJ3587" s="1034"/>
      <c r="AK3587" s="1034"/>
      <c r="AL3587" s="1034"/>
      <c r="AM3587" s="1032"/>
      <c r="AN3587" s="1034"/>
      <c r="AO3587" s="1034"/>
      <c r="AP3587" s="1034"/>
      <c r="AQ3587" s="1034"/>
    </row>
    <row r="3588" spans="35:43">
      <c r="AI3588" s="1034"/>
      <c r="AJ3588" s="1034"/>
      <c r="AK3588" s="1034"/>
      <c r="AL3588" s="1034"/>
      <c r="AM3588" s="1032"/>
      <c r="AN3588" s="1034"/>
      <c r="AO3588" s="1034"/>
      <c r="AP3588" s="1034"/>
      <c r="AQ3588" s="1034"/>
    </row>
    <row r="3589" spans="35:43">
      <c r="AI3589" s="1034"/>
      <c r="AJ3589" s="1034"/>
      <c r="AK3589" s="1034"/>
      <c r="AL3589" s="1034"/>
      <c r="AM3589" s="1032"/>
      <c r="AN3589" s="1034"/>
      <c r="AO3589" s="1034"/>
      <c r="AP3589" s="1034"/>
      <c r="AQ3589" s="1034"/>
    </row>
    <row r="3590" spans="35:43">
      <c r="AI3590" s="1034"/>
      <c r="AJ3590" s="1034"/>
      <c r="AK3590" s="1034"/>
      <c r="AL3590" s="1034"/>
      <c r="AM3590" s="1032"/>
      <c r="AN3590" s="1034"/>
      <c r="AO3590" s="1034"/>
      <c r="AP3590" s="1034"/>
      <c r="AQ3590" s="1034"/>
    </row>
    <row r="3591" spans="35:43">
      <c r="AI3591" s="1034"/>
      <c r="AJ3591" s="1034"/>
      <c r="AK3591" s="1034"/>
      <c r="AL3591" s="1034"/>
      <c r="AM3591" s="1032"/>
      <c r="AN3591" s="1034"/>
      <c r="AO3591" s="1034"/>
      <c r="AP3591" s="1034"/>
      <c r="AQ3591" s="1034"/>
    </row>
    <row r="3592" spans="35:43">
      <c r="AI3592" s="1034"/>
      <c r="AJ3592" s="1034"/>
      <c r="AK3592" s="1034"/>
      <c r="AL3592" s="1034"/>
      <c r="AM3592" s="1032"/>
      <c r="AN3592" s="1034"/>
      <c r="AO3592" s="1034"/>
      <c r="AP3592" s="1034"/>
      <c r="AQ3592" s="1034"/>
    </row>
    <row r="3593" spans="35:43">
      <c r="AI3593" s="1034"/>
      <c r="AJ3593" s="1034"/>
      <c r="AK3593" s="1034"/>
      <c r="AL3593" s="1034"/>
      <c r="AM3593" s="1032"/>
      <c r="AN3593" s="1034"/>
      <c r="AO3593" s="1034"/>
      <c r="AP3593" s="1034"/>
      <c r="AQ3593" s="1034"/>
    </row>
    <row r="3594" spans="35:43">
      <c r="AI3594" s="1034"/>
      <c r="AJ3594" s="1034"/>
      <c r="AK3594" s="1034"/>
      <c r="AL3594" s="1034"/>
      <c r="AM3594" s="1032"/>
      <c r="AN3594" s="1034"/>
      <c r="AO3594" s="1034"/>
      <c r="AP3594" s="1034"/>
      <c r="AQ3594" s="1034"/>
    </row>
    <row r="3595" spans="35:43">
      <c r="AI3595" s="1034"/>
      <c r="AJ3595" s="1034"/>
      <c r="AK3595" s="1034"/>
      <c r="AL3595" s="1034"/>
      <c r="AM3595" s="1032"/>
      <c r="AN3595" s="1034"/>
      <c r="AO3595" s="1034"/>
      <c r="AP3595" s="1034"/>
      <c r="AQ3595" s="1034"/>
    </row>
    <row r="3596" spans="35:43">
      <c r="AI3596" s="1034"/>
      <c r="AJ3596" s="1034"/>
      <c r="AK3596" s="1034"/>
      <c r="AL3596" s="1034"/>
      <c r="AM3596" s="1032"/>
      <c r="AN3596" s="1034"/>
      <c r="AO3596" s="1034"/>
      <c r="AP3596" s="1034"/>
      <c r="AQ3596" s="1034"/>
    </row>
    <row r="3597" spans="35:43">
      <c r="AI3597" s="1034"/>
      <c r="AJ3597" s="1034"/>
      <c r="AK3597" s="1034"/>
      <c r="AL3597" s="1034"/>
      <c r="AM3597" s="1032"/>
      <c r="AN3597" s="1034"/>
      <c r="AO3597" s="1034"/>
      <c r="AP3597" s="1034"/>
      <c r="AQ3597" s="1034"/>
    </row>
    <row r="3598" spans="35:43">
      <c r="AI3598" s="1034"/>
      <c r="AJ3598" s="1034"/>
      <c r="AK3598" s="1034"/>
      <c r="AL3598" s="1034"/>
      <c r="AM3598" s="1032"/>
      <c r="AN3598" s="1034"/>
      <c r="AO3598" s="1034"/>
      <c r="AP3598" s="1034"/>
      <c r="AQ3598" s="1034"/>
    </row>
    <row r="3599" spans="35:43">
      <c r="AI3599" s="1034"/>
      <c r="AJ3599" s="1034"/>
      <c r="AK3599" s="1034"/>
      <c r="AL3599" s="1034"/>
      <c r="AM3599" s="1032"/>
      <c r="AN3599" s="1034"/>
      <c r="AO3599" s="1034"/>
      <c r="AP3599" s="1034"/>
      <c r="AQ3599" s="1034"/>
    </row>
    <row r="3600" spans="35:43">
      <c r="AI3600" s="1034"/>
      <c r="AJ3600" s="1034"/>
      <c r="AK3600" s="1034"/>
      <c r="AL3600" s="1034"/>
      <c r="AM3600" s="1032"/>
      <c r="AN3600" s="1034"/>
      <c r="AO3600" s="1034"/>
      <c r="AP3600" s="1034"/>
      <c r="AQ3600" s="1034"/>
    </row>
    <row r="3601" spans="35:43">
      <c r="AI3601" s="1034"/>
      <c r="AJ3601" s="1034"/>
      <c r="AK3601" s="1034"/>
      <c r="AL3601" s="1034"/>
      <c r="AM3601" s="1032"/>
      <c r="AN3601" s="1034"/>
      <c r="AO3601" s="1034"/>
      <c r="AP3601" s="1034"/>
      <c r="AQ3601" s="1034"/>
    </row>
    <row r="3602" spans="35:43">
      <c r="AI3602" s="1034"/>
      <c r="AJ3602" s="1034"/>
      <c r="AK3602" s="1034"/>
      <c r="AL3602" s="1034"/>
      <c r="AM3602" s="1032"/>
      <c r="AN3602" s="1034"/>
      <c r="AO3602" s="1034"/>
      <c r="AP3602" s="1034"/>
      <c r="AQ3602" s="1034"/>
    </row>
    <row r="3603" spans="35:43">
      <c r="AI3603" s="1034"/>
      <c r="AJ3603" s="1034"/>
      <c r="AK3603" s="1034"/>
      <c r="AL3603" s="1034"/>
      <c r="AM3603" s="1032"/>
      <c r="AN3603" s="1034"/>
      <c r="AO3603" s="1034"/>
      <c r="AP3603" s="1034"/>
      <c r="AQ3603" s="1034"/>
    </row>
    <row r="3604" spans="35:43">
      <c r="AI3604" s="1034"/>
      <c r="AJ3604" s="1034"/>
      <c r="AK3604" s="1034"/>
      <c r="AL3604" s="1034"/>
      <c r="AM3604" s="1032"/>
      <c r="AN3604" s="1034"/>
      <c r="AO3604" s="1034"/>
      <c r="AP3604" s="1034"/>
      <c r="AQ3604" s="1034"/>
    </row>
    <row r="3605" spans="35:43">
      <c r="AI3605" s="1034"/>
      <c r="AJ3605" s="1034"/>
      <c r="AK3605" s="1034"/>
      <c r="AL3605" s="1034"/>
      <c r="AM3605" s="1032"/>
      <c r="AN3605" s="1034"/>
      <c r="AO3605" s="1034"/>
      <c r="AP3605" s="1034"/>
      <c r="AQ3605" s="1034"/>
    </row>
    <row r="3606" spans="35:43">
      <c r="AI3606" s="1034"/>
      <c r="AJ3606" s="1034"/>
      <c r="AK3606" s="1034"/>
      <c r="AL3606" s="1034"/>
      <c r="AM3606" s="1032"/>
      <c r="AN3606" s="1034"/>
      <c r="AO3606" s="1034"/>
      <c r="AP3606" s="1034"/>
      <c r="AQ3606" s="1034"/>
    </row>
    <row r="3607" spans="35:43">
      <c r="AI3607" s="1034"/>
      <c r="AJ3607" s="1034"/>
      <c r="AK3607" s="1034"/>
      <c r="AL3607" s="1034"/>
      <c r="AM3607" s="1032"/>
      <c r="AN3607" s="1034"/>
      <c r="AO3607" s="1034"/>
      <c r="AP3607" s="1034"/>
      <c r="AQ3607" s="1034"/>
    </row>
    <row r="3608" spans="35:43">
      <c r="AI3608" s="1034"/>
      <c r="AJ3608" s="1034"/>
      <c r="AK3608" s="1034"/>
      <c r="AL3608" s="1034"/>
      <c r="AM3608" s="1032"/>
      <c r="AN3608" s="1034"/>
      <c r="AO3608" s="1034"/>
      <c r="AP3608" s="1034"/>
      <c r="AQ3608" s="1034"/>
    </row>
    <row r="3609" spans="35:43">
      <c r="AI3609" s="1034"/>
      <c r="AJ3609" s="1034"/>
      <c r="AK3609" s="1034"/>
      <c r="AL3609" s="1034"/>
      <c r="AM3609" s="1032"/>
      <c r="AN3609" s="1034"/>
      <c r="AO3609" s="1034"/>
      <c r="AP3609" s="1034"/>
      <c r="AQ3609" s="1034"/>
    </row>
    <row r="3610" spans="35:43">
      <c r="AI3610" s="1034"/>
      <c r="AJ3610" s="1034"/>
      <c r="AK3610" s="1034"/>
      <c r="AL3610" s="1034"/>
      <c r="AM3610" s="1032"/>
      <c r="AN3610" s="1034"/>
      <c r="AO3610" s="1034"/>
      <c r="AP3610" s="1034"/>
      <c r="AQ3610" s="1034"/>
    </row>
    <row r="3611" spans="35:43">
      <c r="AI3611" s="1034"/>
      <c r="AJ3611" s="1034"/>
      <c r="AK3611" s="1034"/>
      <c r="AL3611" s="1034"/>
      <c r="AM3611" s="1032"/>
      <c r="AN3611" s="1034"/>
      <c r="AO3611" s="1034"/>
      <c r="AP3611" s="1034"/>
      <c r="AQ3611" s="1034"/>
    </row>
    <row r="3612" spans="35:43">
      <c r="AI3612" s="1034"/>
      <c r="AJ3612" s="1034"/>
      <c r="AK3612" s="1034"/>
      <c r="AL3612" s="1034"/>
      <c r="AM3612" s="1032"/>
      <c r="AN3612" s="1034"/>
      <c r="AO3612" s="1034"/>
      <c r="AP3612" s="1034"/>
      <c r="AQ3612" s="1034"/>
    </row>
    <row r="3613" spans="35:43">
      <c r="AI3613" s="1034"/>
      <c r="AJ3613" s="1034"/>
      <c r="AK3613" s="1034"/>
      <c r="AL3613" s="1034"/>
      <c r="AM3613" s="1032"/>
      <c r="AN3613" s="1034"/>
      <c r="AO3613" s="1034"/>
      <c r="AP3613" s="1034"/>
      <c r="AQ3613" s="1034"/>
    </row>
    <row r="3614" spans="35:43">
      <c r="AI3614" s="1034"/>
      <c r="AJ3614" s="1034"/>
      <c r="AK3614" s="1034"/>
      <c r="AL3614" s="1034"/>
      <c r="AM3614" s="1032"/>
      <c r="AN3614" s="1034"/>
      <c r="AO3614" s="1034"/>
      <c r="AP3614" s="1034"/>
      <c r="AQ3614" s="1034"/>
    </row>
    <row r="3615" spans="35:43">
      <c r="AI3615" s="1034"/>
      <c r="AJ3615" s="1034"/>
      <c r="AK3615" s="1034"/>
      <c r="AL3615" s="1034"/>
      <c r="AM3615" s="1032"/>
      <c r="AN3615" s="1034"/>
      <c r="AO3615" s="1034"/>
      <c r="AP3615" s="1034"/>
      <c r="AQ3615" s="1034"/>
    </row>
    <row r="3616" spans="35:43">
      <c r="AI3616" s="1034"/>
      <c r="AJ3616" s="1034"/>
      <c r="AK3616" s="1034"/>
      <c r="AL3616" s="1034"/>
      <c r="AM3616" s="1032"/>
      <c r="AN3616" s="1034"/>
      <c r="AO3616" s="1034"/>
      <c r="AP3616" s="1034"/>
      <c r="AQ3616" s="1034"/>
    </row>
    <row r="3617" spans="35:43">
      <c r="AI3617" s="1034"/>
      <c r="AJ3617" s="1034"/>
      <c r="AK3617" s="1034"/>
      <c r="AL3617" s="1034"/>
      <c r="AM3617" s="1032"/>
      <c r="AN3617" s="1034"/>
      <c r="AO3617" s="1034"/>
      <c r="AP3617" s="1034"/>
      <c r="AQ3617" s="1034"/>
    </row>
    <row r="3618" spans="35:43">
      <c r="AI3618" s="1034"/>
      <c r="AJ3618" s="1034"/>
      <c r="AK3618" s="1034"/>
      <c r="AL3618" s="1034"/>
      <c r="AM3618" s="1032"/>
      <c r="AN3618" s="1034"/>
      <c r="AO3618" s="1034"/>
      <c r="AP3618" s="1034"/>
      <c r="AQ3618" s="1034"/>
    </row>
    <row r="3619" spans="35:43">
      <c r="AI3619" s="1034"/>
      <c r="AJ3619" s="1034"/>
      <c r="AK3619" s="1034"/>
      <c r="AL3619" s="1034"/>
      <c r="AM3619" s="1032"/>
      <c r="AN3619" s="1034"/>
      <c r="AO3619" s="1034"/>
      <c r="AP3619" s="1034"/>
      <c r="AQ3619" s="1034"/>
    </row>
    <row r="3620" spans="35:43">
      <c r="AI3620" s="1034"/>
      <c r="AJ3620" s="1034"/>
      <c r="AK3620" s="1034"/>
      <c r="AL3620" s="1034"/>
      <c r="AM3620" s="1032"/>
      <c r="AN3620" s="1034"/>
      <c r="AO3620" s="1034"/>
      <c r="AP3620" s="1034"/>
      <c r="AQ3620" s="1034"/>
    </row>
    <row r="3621" spans="35:43">
      <c r="AI3621" s="1034"/>
      <c r="AJ3621" s="1034"/>
      <c r="AK3621" s="1034"/>
      <c r="AL3621" s="1034"/>
      <c r="AM3621" s="1032"/>
      <c r="AN3621" s="1034"/>
      <c r="AO3621" s="1034"/>
      <c r="AP3621" s="1034"/>
      <c r="AQ3621" s="1034"/>
    </row>
    <row r="3622" spans="35:43">
      <c r="AI3622" s="1034"/>
      <c r="AJ3622" s="1034"/>
      <c r="AK3622" s="1034"/>
      <c r="AL3622" s="1034"/>
      <c r="AM3622" s="1032"/>
      <c r="AN3622" s="1034"/>
      <c r="AO3622" s="1034"/>
      <c r="AP3622" s="1034"/>
      <c r="AQ3622" s="1034"/>
    </row>
    <row r="3623" spans="35:43">
      <c r="AI3623" s="1034"/>
      <c r="AJ3623" s="1034"/>
      <c r="AK3623" s="1034"/>
      <c r="AL3623" s="1034"/>
      <c r="AM3623" s="1032"/>
      <c r="AN3623" s="1034"/>
      <c r="AO3623" s="1034"/>
      <c r="AP3623" s="1034"/>
      <c r="AQ3623" s="1034"/>
    </row>
    <row r="3624" spans="35:43">
      <c r="AI3624" s="1034"/>
      <c r="AJ3624" s="1034"/>
      <c r="AK3624" s="1034"/>
      <c r="AL3624" s="1034"/>
      <c r="AM3624" s="1032"/>
      <c r="AN3624" s="1034"/>
      <c r="AO3624" s="1034"/>
      <c r="AP3624" s="1034"/>
      <c r="AQ3624" s="1034"/>
    </row>
    <row r="3625" spans="35:43">
      <c r="AI3625" s="1034"/>
      <c r="AJ3625" s="1034"/>
      <c r="AK3625" s="1034"/>
      <c r="AL3625" s="1034"/>
      <c r="AM3625" s="1032"/>
      <c r="AN3625" s="1034"/>
      <c r="AO3625" s="1034"/>
      <c r="AP3625" s="1034"/>
      <c r="AQ3625" s="1034"/>
    </row>
    <row r="3626" spans="35:43">
      <c r="AI3626" s="1034"/>
      <c r="AJ3626" s="1034"/>
      <c r="AK3626" s="1034"/>
      <c r="AL3626" s="1034"/>
      <c r="AM3626" s="1032"/>
      <c r="AN3626" s="1034"/>
      <c r="AO3626" s="1034"/>
      <c r="AP3626" s="1034"/>
      <c r="AQ3626" s="1034"/>
    </row>
    <row r="3627" spans="35:43">
      <c r="AI3627" s="1034"/>
      <c r="AJ3627" s="1034"/>
      <c r="AK3627" s="1034"/>
      <c r="AL3627" s="1034"/>
      <c r="AM3627" s="1032"/>
      <c r="AN3627" s="1034"/>
      <c r="AO3627" s="1034"/>
      <c r="AP3627" s="1034"/>
      <c r="AQ3627" s="1034"/>
    </row>
    <row r="3628" spans="35:43">
      <c r="AI3628" s="1034"/>
      <c r="AJ3628" s="1034"/>
      <c r="AK3628" s="1034"/>
      <c r="AL3628" s="1034"/>
      <c r="AM3628" s="1032"/>
      <c r="AN3628" s="1034"/>
      <c r="AO3628" s="1034"/>
      <c r="AP3628" s="1034"/>
      <c r="AQ3628" s="1034"/>
    </row>
    <row r="3629" spans="35:43">
      <c r="AI3629" s="1034"/>
      <c r="AJ3629" s="1034"/>
      <c r="AK3629" s="1034"/>
      <c r="AL3629" s="1034"/>
      <c r="AM3629" s="1032"/>
      <c r="AN3629" s="1034"/>
      <c r="AO3629" s="1034"/>
      <c r="AP3629" s="1034"/>
      <c r="AQ3629" s="1034"/>
    </row>
    <row r="3630" spans="35:43">
      <c r="AI3630" s="1034"/>
      <c r="AJ3630" s="1034"/>
      <c r="AK3630" s="1034"/>
      <c r="AL3630" s="1034"/>
      <c r="AM3630" s="1032"/>
      <c r="AN3630" s="1034"/>
      <c r="AO3630" s="1034"/>
      <c r="AP3630" s="1034"/>
      <c r="AQ3630" s="1034"/>
    </row>
    <row r="3631" spans="35:43">
      <c r="AI3631" s="1034"/>
      <c r="AJ3631" s="1034"/>
      <c r="AK3631" s="1034"/>
      <c r="AL3631" s="1034"/>
      <c r="AM3631" s="1032"/>
      <c r="AN3631" s="1034"/>
      <c r="AO3631" s="1034"/>
      <c r="AP3631" s="1034"/>
      <c r="AQ3631" s="1034"/>
    </row>
    <row r="3632" spans="35:43">
      <c r="AI3632" s="1034"/>
      <c r="AJ3632" s="1034"/>
      <c r="AK3632" s="1034"/>
      <c r="AL3632" s="1034"/>
      <c r="AM3632" s="1032"/>
      <c r="AN3632" s="1034"/>
      <c r="AO3632" s="1034"/>
      <c r="AP3632" s="1034"/>
      <c r="AQ3632" s="1034"/>
    </row>
    <row r="3633" spans="35:43">
      <c r="AI3633" s="1034"/>
      <c r="AJ3633" s="1034"/>
      <c r="AK3633" s="1034"/>
      <c r="AL3633" s="1034"/>
      <c r="AM3633" s="1032"/>
      <c r="AN3633" s="1034"/>
      <c r="AO3633" s="1034"/>
      <c r="AP3633" s="1034"/>
      <c r="AQ3633" s="1034"/>
    </row>
    <row r="3634" spans="35:43">
      <c r="AI3634" s="1034"/>
      <c r="AJ3634" s="1034"/>
      <c r="AK3634" s="1034"/>
      <c r="AL3634" s="1034"/>
      <c r="AM3634" s="1032"/>
      <c r="AN3634" s="1034"/>
      <c r="AO3634" s="1034"/>
      <c r="AP3634" s="1034"/>
      <c r="AQ3634" s="1034"/>
    </row>
    <row r="3635" spans="35:43">
      <c r="AI3635" s="1034"/>
      <c r="AJ3635" s="1034"/>
      <c r="AK3635" s="1034"/>
      <c r="AL3635" s="1034"/>
      <c r="AM3635" s="1032"/>
      <c r="AN3635" s="1034"/>
      <c r="AO3635" s="1034"/>
      <c r="AP3635" s="1034"/>
      <c r="AQ3635" s="1034"/>
    </row>
    <row r="3636" spans="35:43">
      <c r="AI3636" s="1034"/>
      <c r="AJ3636" s="1034"/>
      <c r="AK3636" s="1034"/>
      <c r="AL3636" s="1034"/>
      <c r="AM3636" s="1032"/>
      <c r="AN3636" s="1034"/>
      <c r="AO3636" s="1034"/>
      <c r="AP3636" s="1034"/>
      <c r="AQ3636" s="1034"/>
    </row>
    <row r="3637" spans="35:43">
      <c r="AI3637" s="1034"/>
      <c r="AJ3637" s="1034"/>
      <c r="AK3637" s="1034"/>
      <c r="AL3637" s="1034"/>
      <c r="AM3637" s="1032"/>
      <c r="AN3637" s="1034"/>
      <c r="AO3637" s="1034"/>
      <c r="AP3637" s="1034"/>
      <c r="AQ3637" s="1034"/>
    </row>
    <row r="3638" spans="35:43">
      <c r="AI3638" s="1034"/>
      <c r="AJ3638" s="1034"/>
      <c r="AK3638" s="1034"/>
      <c r="AL3638" s="1034"/>
      <c r="AM3638" s="1032"/>
      <c r="AN3638" s="1034"/>
      <c r="AO3638" s="1034"/>
      <c r="AP3638" s="1034"/>
      <c r="AQ3638" s="1034"/>
    </row>
    <row r="3639" spans="35:43">
      <c r="AI3639" s="1034"/>
      <c r="AJ3639" s="1034"/>
      <c r="AK3639" s="1034"/>
      <c r="AL3639" s="1034"/>
      <c r="AM3639" s="1032"/>
      <c r="AN3639" s="1034"/>
      <c r="AO3639" s="1034"/>
      <c r="AP3639" s="1034"/>
      <c r="AQ3639" s="1034"/>
    </row>
    <row r="3640" spans="35:43">
      <c r="AI3640" s="1034"/>
      <c r="AJ3640" s="1034"/>
      <c r="AK3640" s="1034"/>
      <c r="AL3640" s="1034"/>
      <c r="AM3640" s="1032"/>
      <c r="AN3640" s="1034"/>
      <c r="AO3640" s="1034"/>
      <c r="AP3640" s="1034"/>
      <c r="AQ3640" s="1034"/>
    </row>
    <row r="3641" spans="35:43">
      <c r="AI3641" s="1034"/>
      <c r="AJ3641" s="1034"/>
      <c r="AK3641" s="1034"/>
      <c r="AL3641" s="1034"/>
      <c r="AM3641" s="1032"/>
      <c r="AN3641" s="1034"/>
      <c r="AO3641" s="1034"/>
      <c r="AP3641" s="1034"/>
      <c r="AQ3641" s="1034"/>
    </row>
    <row r="3642" spans="35:43">
      <c r="AI3642" s="1034"/>
      <c r="AJ3642" s="1034"/>
      <c r="AK3642" s="1034"/>
      <c r="AL3642" s="1034"/>
      <c r="AM3642" s="1032"/>
      <c r="AN3642" s="1034"/>
      <c r="AO3642" s="1034"/>
      <c r="AP3642" s="1034"/>
      <c r="AQ3642" s="1034"/>
    </row>
    <row r="3643" spans="35:43">
      <c r="AI3643" s="1034"/>
      <c r="AJ3643" s="1034"/>
      <c r="AK3643" s="1034"/>
      <c r="AL3643" s="1034"/>
      <c r="AM3643" s="1032"/>
      <c r="AN3643" s="1034"/>
      <c r="AO3643" s="1034"/>
      <c r="AP3643" s="1034"/>
      <c r="AQ3643" s="1034"/>
    </row>
    <row r="3644" spans="35:43">
      <c r="AI3644" s="1034"/>
      <c r="AJ3644" s="1034"/>
      <c r="AK3644" s="1034"/>
      <c r="AL3644" s="1034"/>
      <c r="AM3644" s="1032"/>
      <c r="AN3644" s="1034"/>
      <c r="AO3644" s="1034"/>
      <c r="AP3644" s="1034"/>
      <c r="AQ3644" s="1034"/>
    </row>
    <row r="3645" spans="35:43">
      <c r="AI3645" s="1034"/>
      <c r="AJ3645" s="1034"/>
      <c r="AK3645" s="1034"/>
      <c r="AL3645" s="1034"/>
      <c r="AM3645" s="1032"/>
      <c r="AN3645" s="1034"/>
      <c r="AO3645" s="1034"/>
      <c r="AP3645" s="1034"/>
      <c r="AQ3645" s="1034"/>
    </row>
    <row r="3646" spans="35:43">
      <c r="AI3646" s="1034"/>
      <c r="AJ3646" s="1034"/>
      <c r="AK3646" s="1034"/>
      <c r="AL3646" s="1034"/>
      <c r="AM3646" s="1032"/>
      <c r="AN3646" s="1034"/>
      <c r="AO3646" s="1034"/>
      <c r="AP3646" s="1034"/>
      <c r="AQ3646" s="1034"/>
    </row>
    <row r="3647" spans="35:43">
      <c r="AI3647" s="1034"/>
      <c r="AJ3647" s="1034"/>
      <c r="AK3647" s="1034"/>
      <c r="AL3647" s="1034"/>
      <c r="AM3647" s="1032"/>
      <c r="AN3647" s="1034"/>
      <c r="AO3647" s="1034"/>
      <c r="AP3647" s="1034"/>
      <c r="AQ3647" s="1034"/>
    </row>
    <row r="3648" spans="35:43">
      <c r="AI3648" s="1034"/>
      <c r="AJ3648" s="1034"/>
      <c r="AK3648" s="1034"/>
      <c r="AL3648" s="1034"/>
      <c r="AM3648" s="1032"/>
      <c r="AN3648" s="1034"/>
      <c r="AO3648" s="1034"/>
      <c r="AP3648" s="1034"/>
      <c r="AQ3648" s="1034"/>
    </row>
    <row r="3649" spans="35:43">
      <c r="AI3649" s="1034"/>
      <c r="AJ3649" s="1034"/>
      <c r="AK3649" s="1034"/>
      <c r="AL3649" s="1034"/>
      <c r="AM3649" s="1032"/>
      <c r="AN3649" s="1034"/>
      <c r="AO3649" s="1034"/>
      <c r="AP3649" s="1034"/>
      <c r="AQ3649" s="1034"/>
    </row>
    <row r="3650" spans="35:43">
      <c r="AI3650" s="1034"/>
      <c r="AJ3650" s="1034"/>
      <c r="AK3650" s="1034"/>
      <c r="AL3650" s="1034"/>
      <c r="AM3650" s="1032"/>
      <c r="AN3650" s="1034"/>
      <c r="AO3650" s="1034"/>
      <c r="AP3650" s="1034"/>
      <c r="AQ3650" s="1034"/>
    </row>
    <row r="3651" spans="35:43">
      <c r="AI3651" s="1034"/>
      <c r="AJ3651" s="1034"/>
      <c r="AK3651" s="1034"/>
      <c r="AL3651" s="1034"/>
      <c r="AM3651" s="1032"/>
      <c r="AN3651" s="1034"/>
      <c r="AO3651" s="1034"/>
      <c r="AP3651" s="1034"/>
      <c r="AQ3651" s="1034"/>
    </row>
    <row r="3652" spans="35:43">
      <c r="AI3652" s="1034"/>
      <c r="AJ3652" s="1034"/>
      <c r="AK3652" s="1034"/>
      <c r="AL3652" s="1034"/>
      <c r="AM3652" s="1032"/>
      <c r="AN3652" s="1034"/>
      <c r="AO3652" s="1034"/>
      <c r="AP3652" s="1034"/>
      <c r="AQ3652" s="1034"/>
    </row>
    <row r="3653" spans="35:43">
      <c r="AI3653" s="1034"/>
      <c r="AJ3653" s="1034"/>
      <c r="AK3653" s="1034"/>
      <c r="AL3653" s="1034"/>
      <c r="AM3653" s="1032"/>
      <c r="AN3653" s="1034"/>
      <c r="AO3653" s="1034"/>
      <c r="AP3653" s="1034"/>
      <c r="AQ3653" s="1034"/>
    </row>
    <row r="3654" spans="35:43">
      <c r="AI3654" s="1034"/>
      <c r="AJ3654" s="1034"/>
      <c r="AK3654" s="1034"/>
      <c r="AL3654" s="1034"/>
      <c r="AM3654" s="1032"/>
      <c r="AN3654" s="1034"/>
      <c r="AO3654" s="1034"/>
      <c r="AP3654" s="1034"/>
      <c r="AQ3654" s="1034"/>
    </row>
    <row r="3655" spans="35:43">
      <c r="AI3655" s="1034"/>
      <c r="AJ3655" s="1034"/>
      <c r="AK3655" s="1034"/>
      <c r="AL3655" s="1034"/>
      <c r="AM3655" s="1032"/>
      <c r="AN3655" s="1034"/>
      <c r="AO3655" s="1034"/>
      <c r="AP3655" s="1034"/>
      <c r="AQ3655" s="1034"/>
    </row>
    <row r="3656" spans="35:43">
      <c r="AI3656" s="1034"/>
      <c r="AJ3656" s="1034"/>
      <c r="AK3656" s="1034"/>
      <c r="AL3656" s="1034"/>
      <c r="AM3656" s="1032"/>
      <c r="AN3656" s="1034"/>
      <c r="AO3656" s="1034"/>
      <c r="AP3656" s="1034"/>
      <c r="AQ3656" s="1034"/>
    </row>
    <row r="3657" spans="35:43">
      <c r="AI3657" s="1034"/>
      <c r="AJ3657" s="1034"/>
      <c r="AK3657" s="1034"/>
      <c r="AL3657" s="1034"/>
      <c r="AM3657" s="1032"/>
      <c r="AN3657" s="1034"/>
      <c r="AO3657" s="1034"/>
      <c r="AP3657" s="1034"/>
      <c r="AQ3657" s="1034"/>
    </row>
    <row r="3658" spans="35:43">
      <c r="AI3658" s="1034"/>
      <c r="AJ3658" s="1034"/>
      <c r="AK3658" s="1034"/>
      <c r="AL3658" s="1034"/>
      <c r="AM3658" s="1032"/>
      <c r="AN3658" s="1034"/>
      <c r="AO3658" s="1034"/>
      <c r="AP3658" s="1034"/>
      <c r="AQ3658" s="1034"/>
    </row>
    <row r="3659" spans="35:43">
      <c r="AI3659" s="1034"/>
      <c r="AJ3659" s="1034"/>
      <c r="AK3659" s="1034"/>
      <c r="AL3659" s="1034"/>
      <c r="AM3659" s="1032"/>
      <c r="AN3659" s="1034"/>
      <c r="AO3659" s="1034"/>
      <c r="AP3659" s="1034"/>
      <c r="AQ3659" s="1034"/>
    </row>
    <row r="3660" spans="35:43">
      <c r="AI3660" s="1034"/>
      <c r="AJ3660" s="1034"/>
      <c r="AK3660" s="1034"/>
      <c r="AL3660" s="1034"/>
      <c r="AM3660" s="1032"/>
      <c r="AN3660" s="1034"/>
      <c r="AO3660" s="1034"/>
      <c r="AP3660" s="1034"/>
      <c r="AQ3660" s="1034"/>
    </row>
    <row r="3661" spans="35:43">
      <c r="AI3661" s="1034"/>
      <c r="AJ3661" s="1034"/>
      <c r="AK3661" s="1034"/>
      <c r="AL3661" s="1034"/>
      <c r="AM3661" s="1032"/>
      <c r="AN3661" s="1034"/>
      <c r="AO3661" s="1034"/>
      <c r="AP3661" s="1034"/>
      <c r="AQ3661" s="1034"/>
    </row>
    <row r="3662" spans="35:43">
      <c r="AI3662" s="1034"/>
      <c r="AJ3662" s="1034"/>
      <c r="AK3662" s="1034"/>
      <c r="AL3662" s="1034"/>
      <c r="AM3662" s="1032"/>
      <c r="AN3662" s="1034"/>
      <c r="AO3662" s="1034"/>
      <c r="AP3662" s="1034"/>
      <c r="AQ3662" s="1034"/>
    </row>
    <row r="3663" spans="35:43">
      <c r="AI3663" s="1034"/>
      <c r="AJ3663" s="1034"/>
      <c r="AK3663" s="1034"/>
      <c r="AL3663" s="1034"/>
      <c r="AM3663" s="1032"/>
      <c r="AN3663" s="1034"/>
      <c r="AO3663" s="1034"/>
      <c r="AP3663" s="1034"/>
      <c r="AQ3663" s="1034"/>
    </row>
    <row r="3664" spans="35:43">
      <c r="AI3664" s="1034"/>
      <c r="AJ3664" s="1034"/>
      <c r="AK3664" s="1034"/>
      <c r="AL3664" s="1034"/>
      <c r="AM3664" s="1032"/>
      <c r="AN3664" s="1034"/>
      <c r="AO3664" s="1034"/>
      <c r="AP3664" s="1034"/>
      <c r="AQ3664" s="1034"/>
    </row>
    <row r="3665" spans="35:43">
      <c r="AI3665" s="1034"/>
      <c r="AJ3665" s="1034"/>
      <c r="AK3665" s="1034"/>
      <c r="AL3665" s="1034"/>
      <c r="AM3665" s="1032"/>
      <c r="AN3665" s="1034"/>
      <c r="AO3665" s="1034"/>
      <c r="AP3665" s="1034"/>
      <c r="AQ3665" s="1034"/>
    </row>
    <row r="3666" spans="35:43">
      <c r="AI3666" s="1034"/>
      <c r="AJ3666" s="1034"/>
      <c r="AK3666" s="1034"/>
      <c r="AL3666" s="1034"/>
      <c r="AM3666" s="1032"/>
      <c r="AN3666" s="1034"/>
      <c r="AO3666" s="1034"/>
      <c r="AP3666" s="1034"/>
      <c r="AQ3666" s="1034"/>
    </row>
    <row r="3667" spans="35:43">
      <c r="AI3667" s="1034"/>
      <c r="AJ3667" s="1034"/>
      <c r="AK3667" s="1034"/>
      <c r="AL3667" s="1034"/>
      <c r="AM3667" s="1032"/>
      <c r="AN3667" s="1034"/>
      <c r="AO3667" s="1034"/>
      <c r="AP3667" s="1034"/>
      <c r="AQ3667" s="1034"/>
    </row>
    <row r="3668" spans="35:43">
      <c r="AI3668" s="1034"/>
      <c r="AJ3668" s="1034"/>
      <c r="AK3668" s="1034"/>
      <c r="AL3668" s="1034"/>
      <c r="AM3668" s="1032"/>
      <c r="AN3668" s="1034"/>
      <c r="AO3668" s="1034"/>
      <c r="AP3668" s="1034"/>
      <c r="AQ3668" s="1034"/>
    </row>
    <row r="3669" spans="35:43">
      <c r="AI3669" s="1034"/>
      <c r="AJ3669" s="1034"/>
      <c r="AK3669" s="1034"/>
      <c r="AL3669" s="1034"/>
      <c r="AM3669" s="1032"/>
      <c r="AN3669" s="1034"/>
      <c r="AO3669" s="1034"/>
      <c r="AP3669" s="1034"/>
      <c r="AQ3669" s="1034"/>
    </row>
    <row r="3670" spans="35:43">
      <c r="AI3670" s="1034"/>
      <c r="AJ3670" s="1034"/>
      <c r="AK3670" s="1034"/>
      <c r="AL3670" s="1034"/>
      <c r="AM3670" s="1032"/>
      <c r="AN3670" s="1034"/>
      <c r="AO3670" s="1034"/>
      <c r="AP3670" s="1034"/>
      <c r="AQ3670" s="1034"/>
    </row>
    <row r="3671" spans="35:43">
      <c r="AI3671" s="1034"/>
      <c r="AJ3671" s="1034"/>
      <c r="AK3671" s="1034"/>
      <c r="AL3671" s="1034"/>
      <c r="AM3671" s="1032"/>
      <c r="AN3671" s="1034"/>
      <c r="AO3671" s="1034"/>
      <c r="AP3671" s="1034"/>
      <c r="AQ3671" s="1034"/>
    </row>
    <row r="3672" spans="35:43">
      <c r="AI3672" s="1034"/>
      <c r="AJ3672" s="1034"/>
      <c r="AK3672" s="1034"/>
      <c r="AL3672" s="1034"/>
      <c r="AM3672" s="1032"/>
      <c r="AN3672" s="1034"/>
      <c r="AO3672" s="1034"/>
      <c r="AP3672" s="1034"/>
      <c r="AQ3672" s="1034"/>
    </row>
    <row r="3673" spans="35:43">
      <c r="AI3673" s="1034"/>
      <c r="AJ3673" s="1034"/>
      <c r="AK3673" s="1034"/>
      <c r="AL3673" s="1034"/>
      <c r="AM3673" s="1032"/>
      <c r="AN3673" s="1034"/>
      <c r="AO3673" s="1034"/>
      <c r="AP3673" s="1034"/>
      <c r="AQ3673" s="1034"/>
    </row>
    <row r="3674" spans="35:43">
      <c r="AI3674" s="1034"/>
      <c r="AJ3674" s="1034"/>
      <c r="AK3674" s="1034"/>
      <c r="AL3674" s="1034"/>
      <c r="AM3674" s="1032"/>
      <c r="AN3674" s="1034"/>
      <c r="AO3674" s="1034"/>
      <c r="AP3674" s="1034"/>
      <c r="AQ3674" s="1034"/>
    </row>
    <row r="3675" spans="35:43">
      <c r="AI3675" s="1034"/>
      <c r="AJ3675" s="1034"/>
      <c r="AK3675" s="1034"/>
      <c r="AL3675" s="1034"/>
      <c r="AM3675" s="1032"/>
      <c r="AN3675" s="1034"/>
      <c r="AO3675" s="1034"/>
      <c r="AP3675" s="1034"/>
      <c r="AQ3675" s="1034"/>
    </row>
    <row r="3676" spans="35:43">
      <c r="AI3676" s="1034"/>
      <c r="AJ3676" s="1034"/>
      <c r="AK3676" s="1034"/>
      <c r="AL3676" s="1034"/>
      <c r="AM3676" s="1032"/>
      <c r="AN3676" s="1034"/>
      <c r="AO3676" s="1034"/>
      <c r="AP3676" s="1034"/>
      <c r="AQ3676" s="1034"/>
    </row>
    <row r="3677" spans="35:43">
      <c r="AI3677" s="1034"/>
      <c r="AJ3677" s="1034"/>
      <c r="AK3677" s="1034"/>
      <c r="AL3677" s="1034"/>
      <c r="AM3677" s="1032"/>
      <c r="AN3677" s="1034"/>
      <c r="AO3677" s="1034"/>
      <c r="AP3677" s="1034"/>
      <c r="AQ3677" s="1034"/>
    </row>
    <row r="3678" spans="35:43">
      <c r="AI3678" s="1034"/>
      <c r="AJ3678" s="1034"/>
      <c r="AK3678" s="1034"/>
      <c r="AL3678" s="1034"/>
      <c r="AM3678" s="1032"/>
      <c r="AN3678" s="1034"/>
      <c r="AO3678" s="1034"/>
      <c r="AP3678" s="1034"/>
      <c r="AQ3678" s="1034"/>
    </row>
    <row r="3679" spans="35:43">
      <c r="AI3679" s="1034"/>
      <c r="AJ3679" s="1034"/>
      <c r="AK3679" s="1034"/>
      <c r="AL3679" s="1034"/>
      <c r="AM3679" s="1032"/>
      <c r="AN3679" s="1034"/>
      <c r="AO3679" s="1034"/>
      <c r="AP3679" s="1034"/>
      <c r="AQ3679" s="1034"/>
    </row>
    <row r="3680" spans="35:43">
      <c r="AI3680" s="1034"/>
      <c r="AJ3680" s="1034"/>
      <c r="AK3680" s="1034"/>
      <c r="AL3680" s="1034"/>
      <c r="AM3680" s="1032"/>
      <c r="AN3680" s="1034"/>
      <c r="AO3680" s="1034"/>
      <c r="AP3680" s="1034"/>
      <c r="AQ3680" s="1034"/>
    </row>
    <row r="3681" spans="35:43">
      <c r="AI3681" s="1034"/>
      <c r="AJ3681" s="1034"/>
      <c r="AK3681" s="1034"/>
      <c r="AL3681" s="1034"/>
      <c r="AM3681" s="1032"/>
      <c r="AN3681" s="1034"/>
      <c r="AO3681" s="1034"/>
      <c r="AP3681" s="1034"/>
      <c r="AQ3681" s="1034"/>
    </row>
    <row r="3682" spans="35:43">
      <c r="AI3682" s="1034"/>
      <c r="AJ3682" s="1034"/>
      <c r="AK3682" s="1034"/>
      <c r="AL3682" s="1034"/>
      <c r="AM3682" s="1032"/>
      <c r="AN3682" s="1034"/>
      <c r="AO3682" s="1034"/>
      <c r="AP3682" s="1034"/>
      <c r="AQ3682" s="1034"/>
    </row>
    <row r="3683" spans="35:43">
      <c r="AI3683" s="1034"/>
      <c r="AJ3683" s="1034"/>
      <c r="AK3683" s="1034"/>
      <c r="AL3683" s="1034"/>
      <c r="AM3683" s="1032"/>
      <c r="AN3683" s="1034"/>
      <c r="AO3683" s="1034"/>
      <c r="AP3683" s="1034"/>
      <c r="AQ3683" s="1034"/>
    </row>
    <row r="3684" spans="35:43">
      <c r="AI3684" s="1034"/>
      <c r="AJ3684" s="1034"/>
      <c r="AK3684" s="1034"/>
      <c r="AL3684" s="1034"/>
      <c r="AM3684" s="1032"/>
      <c r="AN3684" s="1034"/>
      <c r="AO3684" s="1034"/>
      <c r="AP3684" s="1034"/>
      <c r="AQ3684" s="1034"/>
    </row>
    <row r="3685" spans="35:43">
      <c r="AI3685" s="1034"/>
      <c r="AJ3685" s="1034"/>
      <c r="AK3685" s="1034"/>
      <c r="AL3685" s="1034"/>
      <c r="AM3685" s="1032"/>
      <c r="AN3685" s="1034"/>
      <c r="AO3685" s="1034"/>
      <c r="AP3685" s="1034"/>
      <c r="AQ3685" s="1034"/>
    </row>
    <row r="3686" spans="35:43">
      <c r="AI3686" s="1034"/>
      <c r="AJ3686" s="1034"/>
      <c r="AK3686" s="1034"/>
      <c r="AL3686" s="1034"/>
      <c r="AM3686" s="1032"/>
      <c r="AN3686" s="1034"/>
      <c r="AO3686" s="1034"/>
      <c r="AP3686" s="1034"/>
      <c r="AQ3686" s="1034"/>
    </row>
    <row r="3687" spans="35:43">
      <c r="AI3687" s="1034"/>
      <c r="AJ3687" s="1034"/>
      <c r="AK3687" s="1034"/>
      <c r="AL3687" s="1034"/>
      <c r="AM3687" s="1032"/>
      <c r="AN3687" s="1034"/>
      <c r="AO3687" s="1034"/>
      <c r="AP3687" s="1034"/>
      <c r="AQ3687" s="1034"/>
    </row>
    <row r="3688" spans="35:43">
      <c r="AI3688" s="1034"/>
      <c r="AJ3688" s="1034"/>
      <c r="AK3688" s="1034"/>
      <c r="AL3688" s="1034"/>
      <c r="AM3688" s="1032"/>
      <c r="AN3688" s="1034"/>
      <c r="AO3688" s="1034"/>
      <c r="AP3688" s="1034"/>
      <c r="AQ3688" s="1034"/>
    </row>
    <row r="3689" spans="35:43">
      <c r="AI3689" s="1034"/>
      <c r="AJ3689" s="1034"/>
      <c r="AK3689" s="1034"/>
      <c r="AL3689" s="1034"/>
      <c r="AM3689" s="1032"/>
      <c r="AN3689" s="1034"/>
      <c r="AO3689" s="1034"/>
      <c r="AP3689" s="1034"/>
      <c r="AQ3689" s="1034"/>
    </row>
    <row r="3690" spans="35:43">
      <c r="AI3690" s="1034"/>
      <c r="AJ3690" s="1034"/>
      <c r="AK3690" s="1034"/>
      <c r="AL3690" s="1034"/>
      <c r="AM3690" s="1032"/>
      <c r="AN3690" s="1034"/>
      <c r="AO3690" s="1034"/>
      <c r="AP3690" s="1034"/>
      <c r="AQ3690" s="1034"/>
    </row>
    <row r="3691" spans="35:43">
      <c r="AI3691" s="1034"/>
      <c r="AJ3691" s="1034"/>
      <c r="AK3691" s="1034"/>
      <c r="AL3691" s="1034"/>
      <c r="AM3691" s="1032"/>
      <c r="AN3691" s="1034"/>
      <c r="AO3691" s="1034"/>
      <c r="AP3691" s="1034"/>
      <c r="AQ3691" s="1034"/>
    </row>
    <row r="3692" spans="35:43">
      <c r="AI3692" s="1034"/>
      <c r="AJ3692" s="1034"/>
      <c r="AK3692" s="1034"/>
      <c r="AL3692" s="1034"/>
      <c r="AM3692" s="1032"/>
      <c r="AN3692" s="1034"/>
      <c r="AO3692" s="1034"/>
      <c r="AP3692" s="1034"/>
      <c r="AQ3692" s="1034"/>
    </row>
    <row r="3693" spans="35:43">
      <c r="AI3693" s="1034"/>
      <c r="AJ3693" s="1034"/>
      <c r="AK3693" s="1034"/>
      <c r="AL3693" s="1034"/>
      <c r="AM3693" s="1032"/>
      <c r="AN3693" s="1034"/>
      <c r="AO3693" s="1034"/>
      <c r="AP3693" s="1034"/>
      <c r="AQ3693" s="1034"/>
    </row>
    <row r="3694" spans="35:43">
      <c r="AI3694" s="1034"/>
      <c r="AJ3694" s="1034"/>
      <c r="AK3694" s="1034"/>
      <c r="AL3694" s="1034"/>
      <c r="AM3694" s="1032"/>
      <c r="AN3694" s="1034"/>
      <c r="AO3694" s="1034"/>
      <c r="AP3694" s="1034"/>
      <c r="AQ3694" s="1034"/>
    </row>
    <row r="3695" spans="35:43">
      <c r="AI3695" s="1034"/>
      <c r="AJ3695" s="1034"/>
      <c r="AK3695" s="1034"/>
      <c r="AL3695" s="1034"/>
      <c r="AM3695" s="1032"/>
      <c r="AN3695" s="1034"/>
      <c r="AO3695" s="1034"/>
      <c r="AP3695" s="1034"/>
      <c r="AQ3695" s="1034"/>
    </row>
    <row r="3696" spans="35:43">
      <c r="AI3696" s="1034"/>
      <c r="AJ3696" s="1034"/>
      <c r="AK3696" s="1034"/>
      <c r="AL3696" s="1034"/>
      <c r="AM3696" s="1032"/>
      <c r="AN3696" s="1034"/>
      <c r="AO3696" s="1034"/>
      <c r="AP3696" s="1034"/>
      <c r="AQ3696" s="1034"/>
    </row>
    <row r="3697" spans="35:43">
      <c r="AI3697" s="1034"/>
      <c r="AJ3697" s="1034"/>
      <c r="AK3697" s="1034"/>
      <c r="AL3697" s="1034"/>
      <c r="AM3697" s="1032"/>
      <c r="AN3697" s="1034"/>
      <c r="AO3697" s="1034"/>
      <c r="AP3697" s="1034"/>
      <c r="AQ3697" s="1034"/>
    </row>
    <row r="3698" spans="35:43">
      <c r="AI3698" s="1034"/>
      <c r="AJ3698" s="1034"/>
      <c r="AK3698" s="1034"/>
      <c r="AL3698" s="1034"/>
      <c r="AM3698" s="1032"/>
      <c r="AN3698" s="1034"/>
      <c r="AO3698" s="1034"/>
      <c r="AP3698" s="1034"/>
      <c r="AQ3698" s="1034"/>
    </row>
    <row r="3699" spans="35:43">
      <c r="AI3699" s="1034"/>
      <c r="AJ3699" s="1034"/>
      <c r="AK3699" s="1034"/>
      <c r="AL3699" s="1034"/>
      <c r="AM3699" s="1032"/>
      <c r="AN3699" s="1034"/>
      <c r="AO3699" s="1034"/>
      <c r="AP3699" s="1034"/>
      <c r="AQ3699" s="1034"/>
    </row>
    <row r="3700" spans="35:43">
      <c r="AI3700" s="1034"/>
      <c r="AJ3700" s="1034"/>
      <c r="AK3700" s="1034"/>
      <c r="AL3700" s="1034"/>
      <c r="AM3700" s="1032"/>
      <c r="AN3700" s="1034"/>
      <c r="AO3700" s="1034"/>
      <c r="AP3700" s="1034"/>
      <c r="AQ3700" s="1034"/>
    </row>
    <row r="3701" spans="35:43">
      <c r="AI3701" s="1034"/>
      <c r="AJ3701" s="1034"/>
      <c r="AK3701" s="1034"/>
      <c r="AL3701" s="1034"/>
      <c r="AM3701" s="1032"/>
      <c r="AN3701" s="1034"/>
      <c r="AO3701" s="1034"/>
      <c r="AP3701" s="1034"/>
      <c r="AQ3701" s="1034"/>
    </row>
    <row r="3702" spans="35:43">
      <c r="AI3702" s="1034"/>
      <c r="AJ3702" s="1034"/>
      <c r="AK3702" s="1034"/>
      <c r="AL3702" s="1034"/>
      <c r="AM3702" s="1032"/>
      <c r="AN3702" s="1034"/>
      <c r="AO3702" s="1034"/>
      <c r="AP3702" s="1034"/>
      <c r="AQ3702" s="1034"/>
    </row>
    <row r="3703" spans="35:43">
      <c r="AI3703" s="1034"/>
      <c r="AJ3703" s="1034"/>
      <c r="AK3703" s="1034"/>
      <c r="AL3703" s="1034"/>
      <c r="AM3703" s="1032"/>
      <c r="AN3703" s="1034"/>
      <c r="AO3703" s="1034"/>
      <c r="AP3703" s="1034"/>
      <c r="AQ3703" s="1034"/>
    </row>
    <row r="3704" spans="35:43">
      <c r="AI3704" s="1034"/>
      <c r="AJ3704" s="1034"/>
      <c r="AK3704" s="1034"/>
      <c r="AL3704" s="1034"/>
      <c r="AM3704" s="1032"/>
      <c r="AN3704" s="1034"/>
      <c r="AO3704" s="1034"/>
      <c r="AP3704" s="1034"/>
      <c r="AQ3704" s="1034"/>
    </row>
    <row r="3705" spans="35:43">
      <c r="AI3705" s="1034"/>
      <c r="AJ3705" s="1034"/>
      <c r="AK3705" s="1034"/>
      <c r="AL3705" s="1034"/>
      <c r="AM3705" s="1032"/>
      <c r="AN3705" s="1034"/>
      <c r="AO3705" s="1034"/>
      <c r="AP3705" s="1034"/>
      <c r="AQ3705" s="1034"/>
    </row>
    <row r="3706" spans="35:43">
      <c r="AI3706" s="1034"/>
      <c r="AJ3706" s="1034"/>
      <c r="AK3706" s="1034"/>
      <c r="AL3706" s="1034"/>
      <c r="AM3706" s="1032"/>
      <c r="AN3706" s="1034"/>
      <c r="AO3706" s="1034"/>
      <c r="AP3706" s="1034"/>
      <c r="AQ3706" s="1034"/>
    </row>
    <row r="3707" spans="35:43">
      <c r="AI3707" s="1034"/>
      <c r="AJ3707" s="1034"/>
      <c r="AK3707" s="1034"/>
      <c r="AL3707" s="1034"/>
      <c r="AM3707" s="1032"/>
      <c r="AN3707" s="1034"/>
      <c r="AO3707" s="1034"/>
      <c r="AP3707" s="1034"/>
      <c r="AQ3707" s="1034"/>
    </row>
    <row r="3708" spans="35:43">
      <c r="AI3708" s="1034"/>
      <c r="AJ3708" s="1034"/>
      <c r="AK3708" s="1034"/>
      <c r="AL3708" s="1034"/>
      <c r="AM3708" s="1032"/>
      <c r="AN3708" s="1034"/>
      <c r="AO3708" s="1034"/>
      <c r="AP3708" s="1034"/>
      <c r="AQ3708" s="1034"/>
    </row>
    <row r="3709" spans="35:43">
      <c r="AI3709" s="1034"/>
      <c r="AJ3709" s="1034"/>
      <c r="AK3709" s="1034"/>
      <c r="AL3709" s="1034"/>
      <c r="AM3709" s="1032"/>
      <c r="AN3709" s="1034"/>
      <c r="AO3709" s="1034"/>
      <c r="AP3709" s="1034"/>
      <c r="AQ3709" s="1034"/>
    </row>
    <row r="3710" spans="35:43">
      <c r="AI3710" s="1034"/>
      <c r="AJ3710" s="1034"/>
      <c r="AK3710" s="1034"/>
      <c r="AL3710" s="1034"/>
      <c r="AM3710" s="1032"/>
      <c r="AN3710" s="1034"/>
      <c r="AO3710" s="1034"/>
      <c r="AP3710" s="1034"/>
      <c r="AQ3710" s="1034"/>
    </row>
    <row r="3711" spans="35:43">
      <c r="AI3711" s="1034"/>
      <c r="AJ3711" s="1034"/>
      <c r="AK3711" s="1034"/>
      <c r="AL3711" s="1034"/>
      <c r="AM3711" s="1032"/>
      <c r="AN3711" s="1034"/>
      <c r="AO3711" s="1034"/>
      <c r="AP3711" s="1034"/>
      <c r="AQ3711" s="1034"/>
    </row>
    <row r="3712" spans="35:43">
      <c r="AI3712" s="1034"/>
      <c r="AJ3712" s="1034"/>
      <c r="AK3712" s="1034"/>
      <c r="AL3712" s="1034"/>
      <c r="AM3712" s="1032"/>
      <c r="AN3712" s="1034"/>
      <c r="AO3712" s="1034"/>
      <c r="AP3712" s="1034"/>
      <c r="AQ3712" s="1034"/>
    </row>
    <row r="3713" spans="35:43">
      <c r="AI3713" s="1034"/>
      <c r="AJ3713" s="1034"/>
      <c r="AK3713" s="1034"/>
      <c r="AL3713" s="1034"/>
      <c r="AM3713" s="1032"/>
      <c r="AN3713" s="1034"/>
      <c r="AO3713" s="1034"/>
      <c r="AP3713" s="1034"/>
      <c r="AQ3713" s="1034"/>
    </row>
    <row r="3714" spans="35:43">
      <c r="AI3714" s="1034"/>
      <c r="AJ3714" s="1034"/>
      <c r="AK3714" s="1034"/>
      <c r="AL3714" s="1034"/>
      <c r="AM3714" s="1032"/>
      <c r="AN3714" s="1034"/>
      <c r="AO3714" s="1034"/>
      <c r="AP3714" s="1034"/>
      <c r="AQ3714" s="1034"/>
    </row>
    <row r="3715" spans="35:43">
      <c r="AI3715" s="1034"/>
      <c r="AJ3715" s="1034"/>
      <c r="AK3715" s="1034"/>
      <c r="AL3715" s="1034"/>
      <c r="AM3715" s="1032"/>
      <c r="AN3715" s="1034"/>
      <c r="AO3715" s="1034"/>
      <c r="AP3715" s="1034"/>
      <c r="AQ3715" s="1034"/>
    </row>
    <row r="3716" spans="35:43">
      <c r="AI3716" s="1034"/>
      <c r="AJ3716" s="1034"/>
      <c r="AK3716" s="1034"/>
      <c r="AL3716" s="1034"/>
      <c r="AM3716" s="1032"/>
      <c r="AN3716" s="1034"/>
      <c r="AO3716" s="1034"/>
      <c r="AP3716" s="1034"/>
      <c r="AQ3716" s="1034"/>
    </row>
    <row r="3717" spans="35:43">
      <c r="AI3717" s="1034"/>
      <c r="AJ3717" s="1034"/>
      <c r="AK3717" s="1034"/>
      <c r="AL3717" s="1034"/>
      <c r="AM3717" s="1032"/>
      <c r="AN3717" s="1034"/>
      <c r="AO3717" s="1034"/>
      <c r="AP3717" s="1034"/>
      <c r="AQ3717" s="1034"/>
    </row>
    <row r="3718" spans="35:43">
      <c r="AI3718" s="1034"/>
      <c r="AJ3718" s="1034"/>
      <c r="AK3718" s="1034"/>
      <c r="AL3718" s="1034"/>
      <c r="AM3718" s="1032"/>
      <c r="AN3718" s="1034"/>
      <c r="AO3718" s="1034"/>
      <c r="AP3718" s="1034"/>
      <c r="AQ3718" s="1034"/>
    </row>
    <row r="3719" spans="35:43">
      <c r="AI3719" s="1034"/>
      <c r="AJ3719" s="1034"/>
      <c r="AK3719" s="1034"/>
      <c r="AL3719" s="1034"/>
      <c r="AM3719" s="1032"/>
      <c r="AN3719" s="1034"/>
      <c r="AO3719" s="1034"/>
      <c r="AP3719" s="1034"/>
      <c r="AQ3719" s="1034"/>
    </row>
    <row r="3720" spans="35:43">
      <c r="AI3720" s="1034"/>
      <c r="AJ3720" s="1034"/>
      <c r="AK3720" s="1034"/>
      <c r="AL3720" s="1034"/>
      <c r="AM3720" s="1032"/>
      <c r="AN3720" s="1034"/>
      <c r="AO3720" s="1034"/>
      <c r="AP3720" s="1034"/>
      <c r="AQ3720" s="1034"/>
    </row>
    <row r="3721" spans="35:43">
      <c r="AI3721" s="1034"/>
      <c r="AJ3721" s="1034"/>
      <c r="AK3721" s="1034"/>
      <c r="AL3721" s="1034"/>
      <c r="AM3721" s="1032"/>
      <c r="AN3721" s="1034"/>
      <c r="AO3721" s="1034"/>
      <c r="AP3721" s="1034"/>
      <c r="AQ3721" s="1034"/>
    </row>
    <row r="3722" spans="35:43">
      <c r="AI3722" s="1034"/>
      <c r="AJ3722" s="1034"/>
      <c r="AK3722" s="1034"/>
      <c r="AL3722" s="1034"/>
      <c r="AM3722" s="1032"/>
      <c r="AN3722" s="1034"/>
      <c r="AO3722" s="1034"/>
      <c r="AP3722" s="1034"/>
      <c r="AQ3722" s="1034"/>
    </row>
    <row r="3723" spans="35:43">
      <c r="AI3723" s="1034"/>
      <c r="AJ3723" s="1034"/>
      <c r="AK3723" s="1034"/>
      <c r="AL3723" s="1034"/>
      <c r="AM3723" s="1032"/>
      <c r="AN3723" s="1034"/>
      <c r="AO3723" s="1034"/>
      <c r="AP3723" s="1034"/>
      <c r="AQ3723" s="1034"/>
    </row>
    <row r="3724" spans="35:43">
      <c r="AI3724" s="1034"/>
      <c r="AJ3724" s="1034"/>
      <c r="AK3724" s="1034"/>
      <c r="AL3724" s="1034"/>
      <c r="AM3724" s="1032"/>
      <c r="AN3724" s="1034"/>
      <c r="AO3724" s="1034"/>
      <c r="AP3724" s="1034"/>
      <c r="AQ3724" s="1034"/>
    </row>
    <row r="3725" spans="35:43">
      <c r="AI3725" s="1034"/>
      <c r="AJ3725" s="1034"/>
      <c r="AK3725" s="1034"/>
      <c r="AL3725" s="1034"/>
      <c r="AM3725" s="1032"/>
      <c r="AN3725" s="1034"/>
      <c r="AO3725" s="1034"/>
      <c r="AP3725" s="1034"/>
      <c r="AQ3725" s="1034"/>
    </row>
    <row r="3726" spans="35:43">
      <c r="AI3726" s="1034"/>
      <c r="AJ3726" s="1034"/>
      <c r="AK3726" s="1034"/>
      <c r="AL3726" s="1034"/>
      <c r="AM3726" s="1032"/>
      <c r="AN3726" s="1034"/>
      <c r="AO3726" s="1034"/>
      <c r="AP3726" s="1034"/>
      <c r="AQ3726" s="1034"/>
    </row>
    <row r="3727" spans="35:43">
      <c r="AI3727" s="1034"/>
      <c r="AJ3727" s="1034"/>
      <c r="AK3727" s="1034"/>
      <c r="AL3727" s="1034"/>
      <c r="AM3727" s="1032"/>
      <c r="AN3727" s="1034"/>
      <c r="AO3727" s="1034"/>
      <c r="AP3727" s="1034"/>
      <c r="AQ3727" s="1034"/>
    </row>
    <row r="3728" spans="35:43">
      <c r="AI3728" s="1034"/>
      <c r="AJ3728" s="1034"/>
      <c r="AK3728" s="1034"/>
      <c r="AL3728" s="1034"/>
      <c r="AM3728" s="1032"/>
      <c r="AN3728" s="1034"/>
      <c r="AO3728" s="1034"/>
      <c r="AP3728" s="1034"/>
      <c r="AQ3728" s="1034"/>
    </row>
    <row r="3729" spans="35:43">
      <c r="AI3729" s="1034"/>
      <c r="AJ3729" s="1034"/>
      <c r="AK3729" s="1034"/>
      <c r="AL3729" s="1034"/>
      <c r="AM3729" s="1032"/>
      <c r="AN3729" s="1034"/>
      <c r="AO3729" s="1034"/>
      <c r="AP3729" s="1034"/>
      <c r="AQ3729" s="1034"/>
    </row>
    <row r="3730" spans="35:43">
      <c r="AI3730" s="1034"/>
      <c r="AJ3730" s="1034"/>
      <c r="AK3730" s="1034"/>
      <c r="AL3730" s="1034"/>
      <c r="AM3730" s="1032"/>
      <c r="AN3730" s="1034"/>
      <c r="AO3730" s="1034"/>
      <c r="AP3730" s="1034"/>
      <c r="AQ3730" s="1034"/>
    </row>
    <row r="3731" spans="35:43">
      <c r="AI3731" s="1034"/>
      <c r="AJ3731" s="1034"/>
      <c r="AK3731" s="1034"/>
      <c r="AL3731" s="1034"/>
      <c r="AM3731" s="1032"/>
      <c r="AN3731" s="1034"/>
      <c r="AO3731" s="1034"/>
      <c r="AP3731" s="1034"/>
      <c r="AQ3731" s="1034"/>
    </row>
    <row r="3732" spans="35:43">
      <c r="AI3732" s="1034"/>
      <c r="AJ3732" s="1034"/>
      <c r="AK3732" s="1034"/>
      <c r="AL3732" s="1034"/>
      <c r="AM3732" s="1032"/>
      <c r="AN3732" s="1034"/>
      <c r="AO3732" s="1034"/>
      <c r="AP3732" s="1034"/>
      <c r="AQ3732" s="1034"/>
    </row>
    <row r="3733" spans="35:43">
      <c r="AI3733" s="1034"/>
      <c r="AJ3733" s="1034"/>
      <c r="AK3733" s="1034"/>
      <c r="AL3733" s="1034"/>
      <c r="AM3733" s="1032"/>
      <c r="AN3733" s="1034"/>
      <c r="AO3733" s="1034"/>
      <c r="AP3733" s="1034"/>
      <c r="AQ3733" s="1034"/>
    </row>
    <row r="3734" spans="35:43">
      <c r="AI3734" s="1034"/>
      <c r="AJ3734" s="1034"/>
      <c r="AK3734" s="1034"/>
      <c r="AL3734" s="1034"/>
      <c r="AM3734" s="1032"/>
      <c r="AN3734" s="1034"/>
      <c r="AO3734" s="1034"/>
      <c r="AP3734" s="1034"/>
      <c r="AQ3734" s="1034"/>
    </row>
    <row r="3735" spans="35:43">
      <c r="AI3735" s="1034"/>
      <c r="AJ3735" s="1034"/>
      <c r="AK3735" s="1034"/>
      <c r="AL3735" s="1034"/>
      <c r="AM3735" s="1032"/>
      <c r="AN3735" s="1034"/>
      <c r="AO3735" s="1034"/>
      <c r="AP3735" s="1034"/>
      <c r="AQ3735" s="1034"/>
    </row>
    <row r="3736" spans="35:43">
      <c r="AI3736" s="1034"/>
      <c r="AJ3736" s="1034"/>
      <c r="AK3736" s="1034"/>
      <c r="AL3736" s="1034"/>
      <c r="AM3736" s="1032"/>
      <c r="AN3736" s="1034"/>
      <c r="AO3736" s="1034"/>
      <c r="AP3736" s="1034"/>
      <c r="AQ3736" s="1034"/>
    </row>
    <row r="3737" spans="35:43">
      <c r="AI3737" s="1034"/>
      <c r="AJ3737" s="1034"/>
      <c r="AK3737" s="1034"/>
      <c r="AL3737" s="1034"/>
      <c r="AM3737" s="1032"/>
      <c r="AN3737" s="1034"/>
      <c r="AO3737" s="1034"/>
      <c r="AP3737" s="1034"/>
      <c r="AQ3737" s="1034"/>
    </row>
    <row r="3738" spans="35:43">
      <c r="AI3738" s="1034"/>
      <c r="AJ3738" s="1034"/>
      <c r="AK3738" s="1034"/>
      <c r="AL3738" s="1034"/>
      <c r="AM3738" s="1032"/>
      <c r="AN3738" s="1034"/>
      <c r="AO3738" s="1034"/>
      <c r="AP3738" s="1034"/>
      <c r="AQ3738" s="1034"/>
    </row>
    <row r="3739" spans="35:43">
      <c r="AI3739" s="1034"/>
      <c r="AJ3739" s="1034"/>
      <c r="AK3739" s="1034"/>
      <c r="AL3739" s="1034"/>
      <c r="AM3739" s="1032"/>
      <c r="AN3739" s="1034"/>
      <c r="AO3739" s="1034"/>
      <c r="AP3739" s="1034"/>
      <c r="AQ3739" s="1034"/>
    </row>
    <row r="3740" spans="35:43">
      <c r="AI3740" s="1034"/>
      <c r="AJ3740" s="1034"/>
      <c r="AK3740" s="1034"/>
      <c r="AL3740" s="1034"/>
      <c r="AM3740" s="1032"/>
      <c r="AN3740" s="1034"/>
      <c r="AO3740" s="1034"/>
      <c r="AP3740" s="1034"/>
      <c r="AQ3740" s="1034"/>
    </row>
    <row r="3741" spans="35:43">
      <c r="AI3741" s="1034"/>
      <c r="AJ3741" s="1034"/>
      <c r="AK3741" s="1034"/>
      <c r="AL3741" s="1034"/>
      <c r="AM3741" s="1032"/>
      <c r="AN3741" s="1034"/>
      <c r="AO3741" s="1034"/>
      <c r="AP3741" s="1034"/>
      <c r="AQ3741" s="1034"/>
    </row>
    <row r="3742" spans="35:43">
      <c r="AI3742" s="1034"/>
      <c r="AJ3742" s="1034"/>
      <c r="AK3742" s="1034"/>
      <c r="AL3742" s="1034"/>
      <c r="AM3742" s="1032"/>
      <c r="AN3742" s="1034"/>
      <c r="AO3742" s="1034"/>
      <c r="AP3742" s="1034"/>
      <c r="AQ3742" s="1034"/>
    </row>
    <row r="3743" spans="35:43">
      <c r="AI3743" s="1034"/>
      <c r="AJ3743" s="1034"/>
      <c r="AK3743" s="1034"/>
      <c r="AL3743" s="1034"/>
      <c r="AM3743" s="1032"/>
      <c r="AN3743" s="1034"/>
      <c r="AO3743" s="1034"/>
      <c r="AP3743" s="1034"/>
      <c r="AQ3743" s="1034"/>
    </row>
    <row r="3744" spans="35:43">
      <c r="AI3744" s="1034"/>
      <c r="AJ3744" s="1034"/>
      <c r="AK3744" s="1034"/>
      <c r="AL3744" s="1034"/>
      <c r="AM3744" s="1032"/>
      <c r="AN3744" s="1034"/>
      <c r="AO3744" s="1034"/>
      <c r="AP3744" s="1034"/>
      <c r="AQ3744" s="1034"/>
    </row>
    <row r="3745" spans="35:43">
      <c r="AI3745" s="1034"/>
      <c r="AJ3745" s="1034"/>
      <c r="AK3745" s="1034"/>
      <c r="AL3745" s="1034"/>
      <c r="AM3745" s="1032"/>
      <c r="AN3745" s="1034"/>
      <c r="AO3745" s="1034"/>
      <c r="AP3745" s="1034"/>
      <c r="AQ3745" s="1034"/>
    </row>
    <row r="3746" spans="35:43">
      <c r="AI3746" s="1034"/>
      <c r="AJ3746" s="1034"/>
      <c r="AK3746" s="1034"/>
      <c r="AL3746" s="1034"/>
      <c r="AM3746" s="1032"/>
      <c r="AN3746" s="1034"/>
      <c r="AO3746" s="1034"/>
      <c r="AP3746" s="1034"/>
      <c r="AQ3746" s="1034"/>
    </row>
    <row r="3747" spans="35:43">
      <c r="AI3747" s="1034"/>
      <c r="AJ3747" s="1034"/>
      <c r="AK3747" s="1034"/>
      <c r="AL3747" s="1034"/>
      <c r="AM3747" s="1032"/>
      <c r="AN3747" s="1034"/>
      <c r="AO3747" s="1034"/>
      <c r="AP3747" s="1034"/>
      <c r="AQ3747" s="1034"/>
    </row>
    <row r="3748" spans="35:43">
      <c r="AI3748" s="1034"/>
      <c r="AJ3748" s="1034"/>
      <c r="AK3748" s="1034"/>
      <c r="AL3748" s="1034"/>
      <c r="AM3748" s="1032"/>
      <c r="AN3748" s="1034"/>
      <c r="AO3748" s="1034"/>
      <c r="AP3748" s="1034"/>
      <c r="AQ3748" s="1034"/>
    </row>
    <row r="3749" spans="35:43">
      <c r="AI3749" s="1034"/>
      <c r="AJ3749" s="1034"/>
      <c r="AK3749" s="1034"/>
      <c r="AL3749" s="1034"/>
      <c r="AM3749" s="1032"/>
      <c r="AN3749" s="1034"/>
      <c r="AO3749" s="1034"/>
      <c r="AP3749" s="1034"/>
      <c r="AQ3749" s="1034"/>
    </row>
    <row r="3750" spans="35:43">
      <c r="AI3750" s="1034"/>
      <c r="AJ3750" s="1034"/>
      <c r="AK3750" s="1034"/>
      <c r="AL3750" s="1034"/>
      <c r="AM3750" s="1032"/>
      <c r="AN3750" s="1034"/>
      <c r="AO3750" s="1034"/>
      <c r="AP3750" s="1034"/>
      <c r="AQ3750" s="1034"/>
    </row>
    <row r="3751" spans="35:43">
      <c r="AI3751" s="1034"/>
      <c r="AJ3751" s="1034"/>
      <c r="AK3751" s="1034"/>
      <c r="AL3751" s="1034"/>
      <c r="AM3751" s="1032"/>
      <c r="AN3751" s="1034"/>
      <c r="AO3751" s="1034"/>
      <c r="AP3751" s="1034"/>
      <c r="AQ3751" s="1034"/>
    </row>
    <row r="3752" spans="35:43">
      <c r="AI3752" s="1034"/>
      <c r="AJ3752" s="1034"/>
      <c r="AK3752" s="1034"/>
      <c r="AL3752" s="1034"/>
      <c r="AM3752" s="1032"/>
      <c r="AN3752" s="1034"/>
      <c r="AO3752" s="1034"/>
      <c r="AP3752" s="1034"/>
      <c r="AQ3752" s="1034"/>
    </row>
    <row r="3753" spans="35:43">
      <c r="AI3753" s="1034"/>
      <c r="AJ3753" s="1034"/>
      <c r="AK3753" s="1034"/>
      <c r="AL3753" s="1034"/>
      <c r="AM3753" s="1032"/>
      <c r="AN3753" s="1034"/>
      <c r="AO3753" s="1034"/>
      <c r="AP3753" s="1034"/>
      <c r="AQ3753" s="1034"/>
    </row>
    <row r="3754" spans="35:43">
      <c r="AI3754" s="1034"/>
      <c r="AJ3754" s="1034"/>
      <c r="AK3754" s="1034"/>
      <c r="AL3754" s="1034"/>
      <c r="AM3754" s="1032"/>
      <c r="AN3754" s="1034"/>
      <c r="AO3754" s="1034"/>
      <c r="AP3754" s="1034"/>
      <c r="AQ3754" s="1034"/>
    </row>
    <row r="3755" spans="35:43">
      <c r="AI3755" s="1034"/>
      <c r="AJ3755" s="1034"/>
      <c r="AK3755" s="1034"/>
      <c r="AL3755" s="1034"/>
      <c r="AM3755" s="1032"/>
      <c r="AN3755" s="1034"/>
      <c r="AO3755" s="1034"/>
      <c r="AP3755" s="1034"/>
      <c r="AQ3755" s="1034"/>
    </row>
    <row r="3756" spans="35:43">
      <c r="AI3756" s="1034"/>
      <c r="AJ3756" s="1034"/>
      <c r="AK3756" s="1034"/>
      <c r="AL3756" s="1034"/>
      <c r="AM3756" s="1032"/>
      <c r="AN3756" s="1034"/>
      <c r="AO3756" s="1034"/>
      <c r="AP3756" s="1034"/>
      <c r="AQ3756" s="1034"/>
    </row>
    <row r="3757" spans="35:43">
      <c r="AI3757" s="1034"/>
      <c r="AJ3757" s="1034"/>
      <c r="AK3757" s="1034"/>
      <c r="AL3757" s="1034"/>
      <c r="AM3757" s="1032"/>
      <c r="AN3757" s="1034"/>
      <c r="AO3757" s="1034"/>
      <c r="AP3757" s="1034"/>
      <c r="AQ3757" s="1034"/>
    </row>
    <row r="3758" spans="35:43">
      <c r="AI3758" s="1034"/>
      <c r="AJ3758" s="1034"/>
      <c r="AK3758" s="1034"/>
      <c r="AL3758" s="1034"/>
      <c r="AM3758" s="1032"/>
      <c r="AN3758" s="1034"/>
      <c r="AO3758" s="1034"/>
      <c r="AP3758" s="1034"/>
      <c r="AQ3758" s="1034"/>
    </row>
    <row r="3759" spans="35:43">
      <c r="AI3759" s="1034"/>
      <c r="AJ3759" s="1034"/>
      <c r="AK3759" s="1034"/>
      <c r="AL3759" s="1034"/>
      <c r="AM3759" s="1032"/>
      <c r="AN3759" s="1034"/>
      <c r="AO3759" s="1034"/>
      <c r="AP3759" s="1034"/>
      <c r="AQ3759" s="1034"/>
    </row>
    <row r="3760" spans="35:43">
      <c r="AI3760" s="1034"/>
      <c r="AJ3760" s="1034"/>
      <c r="AK3760" s="1034"/>
      <c r="AL3760" s="1034"/>
      <c r="AM3760" s="1032"/>
      <c r="AN3760" s="1034"/>
      <c r="AO3760" s="1034"/>
      <c r="AP3760" s="1034"/>
      <c r="AQ3760" s="1034"/>
    </row>
    <row r="3761" spans="35:43">
      <c r="AI3761" s="1034"/>
      <c r="AJ3761" s="1034"/>
      <c r="AK3761" s="1034"/>
      <c r="AL3761" s="1034"/>
      <c r="AM3761" s="1032"/>
      <c r="AN3761" s="1034"/>
      <c r="AO3761" s="1034"/>
      <c r="AP3761" s="1034"/>
      <c r="AQ3761" s="1034"/>
    </row>
    <row r="3762" spans="35:43">
      <c r="AI3762" s="1034"/>
      <c r="AJ3762" s="1034"/>
      <c r="AK3762" s="1034"/>
      <c r="AL3762" s="1034"/>
      <c r="AM3762" s="1032"/>
      <c r="AN3762" s="1034"/>
      <c r="AO3762" s="1034"/>
      <c r="AP3762" s="1034"/>
      <c r="AQ3762" s="1034"/>
    </row>
    <row r="3763" spans="35:43">
      <c r="AI3763" s="1034"/>
      <c r="AJ3763" s="1034"/>
      <c r="AK3763" s="1034"/>
      <c r="AL3763" s="1034"/>
      <c r="AM3763" s="1032"/>
      <c r="AN3763" s="1034"/>
      <c r="AO3763" s="1034"/>
      <c r="AP3763" s="1034"/>
      <c r="AQ3763" s="1034"/>
    </row>
    <row r="3764" spans="35:43">
      <c r="AI3764" s="1034"/>
      <c r="AJ3764" s="1034"/>
      <c r="AK3764" s="1034"/>
      <c r="AL3764" s="1034"/>
      <c r="AM3764" s="1032"/>
      <c r="AN3764" s="1034"/>
      <c r="AO3764" s="1034"/>
      <c r="AP3764" s="1034"/>
      <c r="AQ3764" s="1034"/>
    </row>
    <row r="3765" spans="35:43">
      <c r="AI3765" s="1034"/>
      <c r="AJ3765" s="1034"/>
      <c r="AK3765" s="1034"/>
      <c r="AL3765" s="1034"/>
      <c r="AM3765" s="1032"/>
      <c r="AN3765" s="1034"/>
      <c r="AO3765" s="1034"/>
      <c r="AP3765" s="1034"/>
      <c r="AQ3765" s="1034"/>
    </row>
    <row r="3766" spans="35:43">
      <c r="AI3766" s="1034"/>
      <c r="AJ3766" s="1034"/>
      <c r="AK3766" s="1034"/>
      <c r="AL3766" s="1034"/>
      <c r="AM3766" s="1032"/>
      <c r="AN3766" s="1034"/>
      <c r="AO3766" s="1034"/>
      <c r="AP3766" s="1034"/>
      <c r="AQ3766" s="1034"/>
    </row>
    <row r="3767" spans="35:43">
      <c r="AI3767" s="1034"/>
      <c r="AJ3767" s="1034"/>
      <c r="AK3767" s="1034"/>
      <c r="AL3767" s="1034"/>
      <c r="AM3767" s="1032"/>
      <c r="AN3767" s="1034"/>
      <c r="AO3767" s="1034"/>
      <c r="AP3767" s="1034"/>
      <c r="AQ3767" s="1034"/>
    </row>
    <row r="3768" spans="35:43">
      <c r="AI3768" s="1034"/>
      <c r="AJ3768" s="1034"/>
      <c r="AK3768" s="1034"/>
      <c r="AL3768" s="1034"/>
      <c r="AM3768" s="1032"/>
      <c r="AN3768" s="1034"/>
      <c r="AO3768" s="1034"/>
      <c r="AP3768" s="1034"/>
      <c r="AQ3768" s="1034"/>
    </row>
    <row r="3769" spans="35:43">
      <c r="AI3769" s="1034"/>
      <c r="AJ3769" s="1034"/>
      <c r="AK3769" s="1034"/>
      <c r="AL3769" s="1034"/>
      <c r="AM3769" s="1032"/>
      <c r="AN3769" s="1034"/>
      <c r="AO3769" s="1034"/>
      <c r="AP3769" s="1034"/>
      <c r="AQ3769" s="1034"/>
    </row>
    <row r="3770" spans="35:43">
      <c r="AI3770" s="1034"/>
      <c r="AJ3770" s="1034"/>
      <c r="AK3770" s="1034"/>
      <c r="AL3770" s="1034"/>
      <c r="AM3770" s="1032"/>
      <c r="AN3770" s="1034"/>
      <c r="AO3770" s="1034"/>
      <c r="AP3770" s="1034"/>
      <c r="AQ3770" s="1034"/>
    </row>
    <row r="3771" spans="35:43">
      <c r="AI3771" s="1034"/>
      <c r="AJ3771" s="1034"/>
      <c r="AK3771" s="1034"/>
      <c r="AL3771" s="1034"/>
      <c r="AM3771" s="1032"/>
      <c r="AN3771" s="1034"/>
      <c r="AO3771" s="1034"/>
      <c r="AP3771" s="1034"/>
      <c r="AQ3771" s="1034"/>
    </row>
    <row r="3772" spans="35:43">
      <c r="AI3772" s="1034"/>
      <c r="AJ3772" s="1034"/>
      <c r="AK3772" s="1034"/>
      <c r="AL3772" s="1034"/>
      <c r="AM3772" s="1032"/>
      <c r="AN3772" s="1034"/>
      <c r="AO3772" s="1034"/>
      <c r="AP3772" s="1034"/>
      <c r="AQ3772" s="1034"/>
    </row>
    <row r="3773" spans="35:43">
      <c r="AI3773" s="1034"/>
      <c r="AJ3773" s="1034"/>
      <c r="AK3773" s="1034"/>
      <c r="AL3773" s="1034"/>
      <c r="AM3773" s="1032"/>
      <c r="AN3773" s="1034"/>
      <c r="AO3773" s="1034"/>
      <c r="AP3773" s="1034"/>
      <c r="AQ3773" s="1034"/>
    </row>
    <row r="3774" spans="35:43">
      <c r="AI3774" s="1034"/>
      <c r="AJ3774" s="1034"/>
      <c r="AK3774" s="1034"/>
      <c r="AL3774" s="1034"/>
      <c r="AM3774" s="1032"/>
      <c r="AN3774" s="1034"/>
      <c r="AO3774" s="1034"/>
      <c r="AP3774" s="1034"/>
      <c r="AQ3774" s="1034"/>
    </row>
    <row r="3775" spans="35:43">
      <c r="AI3775" s="1034"/>
      <c r="AJ3775" s="1034"/>
      <c r="AK3775" s="1034"/>
      <c r="AL3775" s="1034"/>
      <c r="AM3775" s="1032"/>
      <c r="AN3775" s="1034"/>
      <c r="AO3775" s="1034"/>
      <c r="AP3775" s="1034"/>
      <c r="AQ3775" s="1034"/>
    </row>
    <row r="3776" spans="35:43">
      <c r="AI3776" s="1034"/>
      <c r="AJ3776" s="1034"/>
      <c r="AK3776" s="1034"/>
      <c r="AL3776" s="1034"/>
      <c r="AM3776" s="1032"/>
      <c r="AN3776" s="1034"/>
      <c r="AO3776" s="1034"/>
      <c r="AP3776" s="1034"/>
      <c r="AQ3776" s="1034"/>
    </row>
    <row r="3777" spans="35:43">
      <c r="AI3777" s="1034"/>
      <c r="AJ3777" s="1034"/>
      <c r="AK3777" s="1034"/>
      <c r="AL3777" s="1034"/>
      <c r="AM3777" s="1032"/>
      <c r="AN3777" s="1034"/>
      <c r="AO3777" s="1034"/>
      <c r="AP3777" s="1034"/>
      <c r="AQ3777" s="1034"/>
    </row>
    <row r="3778" spans="35:43">
      <c r="AI3778" s="1034"/>
      <c r="AJ3778" s="1034"/>
      <c r="AK3778" s="1034"/>
      <c r="AL3778" s="1034"/>
      <c r="AM3778" s="1032"/>
      <c r="AN3778" s="1034"/>
      <c r="AO3778" s="1034"/>
      <c r="AP3778" s="1034"/>
      <c r="AQ3778" s="1034"/>
    </row>
    <row r="3779" spans="35:43">
      <c r="AI3779" s="1034"/>
      <c r="AJ3779" s="1034"/>
      <c r="AK3779" s="1034"/>
      <c r="AL3779" s="1034"/>
      <c r="AM3779" s="1032"/>
      <c r="AN3779" s="1034"/>
      <c r="AO3779" s="1034"/>
      <c r="AP3779" s="1034"/>
      <c r="AQ3779" s="1034"/>
    </row>
    <row r="3780" spans="35:43">
      <c r="AI3780" s="1034"/>
      <c r="AJ3780" s="1034"/>
      <c r="AK3780" s="1034"/>
      <c r="AL3780" s="1034"/>
      <c r="AM3780" s="1032"/>
      <c r="AN3780" s="1034"/>
      <c r="AO3780" s="1034"/>
      <c r="AP3780" s="1034"/>
      <c r="AQ3780" s="1034"/>
    </row>
    <row r="3781" spans="35:43">
      <c r="AI3781" s="1034"/>
      <c r="AJ3781" s="1034"/>
      <c r="AK3781" s="1034"/>
      <c r="AL3781" s="1034"/>
      <c r="AM3781" s="1032"/>
      <c r="AN3781" s="1034"/>
      <c r="AO3781" s="1034"/>
      <c r="AP3781" s="1034"/>
      <c r="AQ3781" s="1034"/>
    </row>
    <row r="3782" spans="35:43">
      <c r="AI3782" s="1034"/>
      <c r="AJ3782" s="1034"/>
      <c r="AK3782" s="1034"/>
      <c r="AL3782" s="1034"/>
      <c r="AM3782" s="1032"/>
      <c r="AN3782" s="1034"/>
      <c r="AO3782" s="1034"/>
      <c r="AP3782" s="1034"/>
      <c r="AQ3782" s="1034"/>
    </row>
    <row r="3783" spans="35:43">
      <c r="AI3783" s="1034"/>
      <c r="AJ3783" s="1034"/>
      <c r="AK3783" s="1034"/>
      <c r="AL3783" s="1034"/>
      <c r="AM3783" s="1032"/>
      <c r="AN3783" s="1034"/>
      <c r="AO3783" s="1034"/>
      <c r="AP3783" s="1034"/>
      <c r="AQ3783" s="1034"/>
    </row>
    <row r="3784" spans="35:43">
      <c r="AI3784" s="1034"/>
      <c r="AJ3784" s="1034"/>
      <c r="AK3784" s="1034"/>
      <c r="AL3784" s="1034"/>
      <c r="AM3784" s="1032"/>
      <c r="AN3784" s="1034"/>
      <c r="AO3784" s="1034"/>
      <c r="AP3784" s="1034"/>
      <c r="AQ3784" s="1034"/>
    </row>
    <row r="3785" spans="35:43">
      <c r="AI3785" s="1034"/>
      <c r="AJ3785" s="1034"/>
      <c r="AK3785" s="1034"/>
      <c r="AL3785" s="1034"/>
      <c r="AM3785" s="1032"/>
      <c r="AN3785" s="1034"/>
      <c r="AO3785" s="1034"/>
      <c r="AP3785" s="1034"/>
      <c r="AQ3785" s="1034"/>
    </row>
    <row r="3786" spans="35:43">
      <c r="AI3786" s="1034"/>
      <c r="AJ3786" s="1034"/>
      <c r="AK3786" s="1034"/>
      <c r="AL3786" s="1034"/>
      <c r="AM3786" s="1032"/>
      <c r="AN3786" s="1034"/>
      <c r="AO3786" s="1034"/>
      <c r="AP3786" s="1034"/>
      <c r="AQ3786" s="1034"/>
    </row>
    <row r="3787" spans="35:43">
      <c r="AI3787" s="1034"/>
      <c r="AJ3787" s="1034"/>
      <c r="AK3787" s="1034"/>
      <c r="AL3787" s="1034"/>
      <c r="AM3787" s="1032"/>
      <c r="AN3787" s="1034"/>
      <c r="AO3787" s="1034"/>
      <c r="AP3787" s="1034"/>
      <c r="AQ3787" s="1034"/>
    </row>
    <row r="3788" spans="35:43">
      <c r="AI3788" s="1034"/>
      <c r="AJ3788" s="1034"/>
      <c r="AK3788" s="1034"/>
      <c r="AL3788" s="1034"/>
      <c r="AM3788" s="1032"/>
      <c r="AN3788" s="1034"/>
      <c r="AO3788" s="1034"/>
      <c r="AP3788" s="1034"/>
      <c r="AQ3788" s="1034"/>
    </row>
    <row r="3789" spans="35:43">
      <c r="AI3789" s="1034"/>
      <c r="AJ3789" s="1034"/>
      <c r="AK3789" s="1034"/>
      <c r="AL3789" s="1034"/>
      <c r="AM3789" s="1032"/>
      <c r="AN3789" s="1034"/>
      <c r="AO3789" s="1034"/>
      <c r="AP3789" s="1034"/>
      <c r="AQ3789" s="1034"/>
    </row>
    <row r="3790" spans="35:43">
      <c r="AI3790" s="1034"/>
      <c r="AJ3790" s="1034"/>
      <c r="AK3790" s="1034"/>
      <c r="AL3790" s="1034"/>
      <c r="AM3790" s="1032"/>
      <c r="AN3790" s="1034"/>
      <c r="AO3790" s="1034"/>
      <c r="AP3790" s="1034"/>
      <c r="AQ3790" s="1034"/>
    </row>
    <row r="3791" spans="35:43">
      <c r="AI3791" s="1034"/>
      <c r="AJ3791" s="1034"/>
      <c r="AK3791" s="1034"/>
      <c r="AL3791" s="1034"/>
      <c r="AM3791" s="1032"/>
      <c r="AN3791" s="1034"/>
      <c r="AO3791" s="1034"/>
      <c r="AP3791" s="1034"/>
      <c r="AQ3791" s="1034"/>
    </row>
    <row r="3792" spans="35:43">
      <c r="AI3792" s="1034"/>
      <c r="AJ3792" s="1034"/>
      <c r="AK3792" s="1034"/>
      <c r="AL3792" s="1034"/>
      <c r="AM3792" s="1032"/>
      <c r="AN3792" s="1034"/>
      <c r="AO3792" s="1034"/>
      <c r="AP3792" s="1034"/>
      <c r="AQ3792" s="1034"/>
    </row>
    <row r="3793" spans="35:43">
      <c r="AI3793" s="1034"/>
      <c r="AJ3793" s="1034"/>
      <c r="AK3793" s="1034"/>
      <c r="AL3793" s="1034"/>
      <c r="AM3793" s="1032"/>
      <c r="AN3793" s="1034"/>
      <c r="AO3793" s="1034"/>
      <c r="AP3793" s="1034"/>
      <c r="AQ3793" s="1034"/>
    </row>
    <row r="3794" spans="35:43">
      <c r="AI3794" s="1034"/>
      <c r="AJ3794" s="1034"/>
      <c r="AK3794" s="1034"/>
      <c r="AL3794" s="1034"/>
      <c r="AM3794" s="1032"/>
      <c r="AN3794" s="1034"/>
      <c r="AO3794" s="1034"/>
      <c r="AP3794" s="1034"/>
      <c r="AQ3794" s="1034"/>
    </row>
    <row r="3795" spans="35:43">
      <c r="AI3795" s="1034"/>
      <c r="AJ3795" s="1034"/>
      <c r="AK3795" s="1034"/>
      <c r="AL3795" s="1034"/>
      <c r="AM3795" s="1032"/>
      <c r="AN3795" s="1034"/>
      <c r="AO3795" s="1034"/>
      <c r="AP3795" s="1034"/>
      <c r="AQ3795" s="1034"/>
    </row>
    <row r="3796" spans="35:43">
      <c r="AI3796" s="1034"/>
      <c r="AJ3796" s="1034"/>
      <c r="AK3796" s="1034"/>
      <c r="AL3796" s="1034"/>
      <c r="AM3796" s="1032"/>
      <c r="AN3796" s="1034"/>
      <c r="AO3796" s="1034"/>
      <c r="AP3796" s="1034"/>
      <c r="AQ3796" s="1034"/>
    </row>
    <row r="3797" spans="35:43">
      <c r="AI3797" s="1034"/>
      <c r="AJ3797" s="1034"/>
      <c r="AK3797" s="1034"/>
      <c r="AL3797" s="1034"/>
      <c r="AM3797" s="1032"/>
      <c r="AN3797" s="1034"/>
      <c r="AO3797" s="1034"/>
      <c r="AP3797" s="1034"/>
      <c r="AQ3797" s="1034"/>
    </row>
    <row r="3798" spans="35:43">
      <c r="AI3798" s="1034"/>
      <c r="AJ3798" s="1034"/>
      <c r="AK3798" s="1034"/>
      <c r="AL3798" s="1034"/>
      <c r="AM3798" s="1032"/>
      <c r="AN3798" s="1034"/>
      <c r="AO3798" s="1034"/>
      <c r="AP3798" s="1034"/>
      <c r="AQ3798" s="1034"/>
    </row>
    <row r="3799" spans="35:43">
      <c r="AI3799" s="1034"/>
      <c r="AJ3799" s="1034"/>
      <c r="AK3799" s="1034"/>
      <c r="AL3799" s="1034"/>
      <c r="AM3799" s="1032"/>
      <c r="AN3799" s="1034"/>
      <c r="AO3799" s="1034"/>
      <c r="AP3799" s="1034"/>
      <c r="AQ3799" s="1034"/>
    </row>
    <row r="3800" spans="35:43">
      <c r="AI3800" s="1034"/>
      <c r="AJ3800" s="1034"/>
      <c r="AK3800" s="1034"/>
      <c r="AL3800" s="1034"/>
      <c r="AM3800" s="1032"/>
      <c r="AN3800" s="1034"/>
      <c r="AO3800" s="1034"/>
      <c r="AP3800" s="1034"/>
      <c r="AQ3800" s="1034"/>
    </row>
    <row r="3801" spans="35:43">
      <c r="AI3801" s="1034"/>
      <c r="AJ3801" s="1034"/>
      <c r="AK3801" s="1034"/>
      <c r="AL3801" s="1034"/>
      <c r="AM3801" s="1032"/>
      <c r="AN3801" s="1034"/>
      <c r="AO3801" s="1034"/>
      <c r="AP3801" s="1034"/>
      <c r="AQ3801" s="1034"/>
    </row>
    <row r="3802" spans="35:43">
      <c r="AI3802" s="1034"/>
      <c r="AJ3802" s="1034"/>
      <c r="AK3802" s="1034"/>
      <c r="AL3802" s="1034"/>
      <c r="AM3802" s="1032"/>
      <c r="AN3802" s="1034"/>
      <c r="AO3802" s="1034"/>
      <c r="AP3802" s="1034"/>
      <c r="AQ3802" s="1034"/>
    </row>
    <row r="3803" spans="35:43">
      <c r="AI3803" s="1034"/>
      <c r="AJ3803" s="1034"/>
      <c r="AK3803" s="1034"/>
      <c r="AL3803" s="1034"/>
      <c r="AM3803" s="1032"/>
      <c r="AN3803" s="1034"/>
      <c r="AO3803" s="1034"/>
      <c r="AP3803" s="1034"/>
      <c r="AQ3803" s="1034"/>
    </row>
    <row r="3804" spans="35:43">
      <c r="AI3804" s="1034"/>
      <c r="AJ3804" s="1034"/>
      <c r="AK3804" s="1034"/>
      <c r="AL3804" s="1034"/>
      <c r="AM3804" s="1032"/>
      <c r="AN3804" s="1034"/>
      <c r="AO3804" s="1034"/>
      <c r="AP3804" s="1034"/>
      <c r="AQ3804" s="1034"/>
    </row>
    <row r="3805" spans="35:43">
      <c r="AI3805" s="1034"/>
      <c r="AJ3805" s="1034"/>
      <c r="AK3805" s="1034"/>
      <c r="AL3805" s="1034"/>
      <c r="AM3805" s="1032"/>
      <c r="AN3805" s="1034"/>
      <c r="AO3805" s="1034"/>
      <c r="AP3805" s="1034"/>
      <c r="AQ3805" s="1034"/>
    </row>
    <row r="3806" spans="35:43">
      <c r="AI3806" s="1034"/>
      <c r="AJ3806" s="1034"/>
      <c r="AK3806" s="1034"/>
      <c r="AL3806" s="1034"/>
      <c r="AM3806" s="1032"/>
      <c r="AN3806" s="1034"/>
      <c r="AO3806" s="1034"/>
      <c r="AP3806" s="1034"/>
      <c r="AQ3806" s="1034"/>
    </row>
    <row r="3807" spans="35:43">
      <c r="AI3807" s="1034"/>
      <c r="AJ3807" s="1034"/>
      <c r="AK3807" s="1034"/>
      <c r="AL3807" s="1034"/>
      <c r="AM3807" s="1032"/>
      <c r="AN3807" s="1034"/>
      <c r="AO3807" s="1034"/>
      <c r="AP3807" s="1034"/>
      <c r="AQ3807" s="1034"/>
    </row>
    <row r="3808" spans="35:43">
      <c r="AI3808" s="1034"/>
      <c r="AJ3808" s="1034"/>
      <c r="AK3808" s="1034"/>
      <c r="AL3808" s="1034"/>
      <c r="AM3808" s="1032"/>
      <c r="AN3808" s="1034"/>
      <c r="AO3808" s="1034"/>
      <c r="AP3808" s="1034"/>
      <c r="AQ3808" s="1034"/>
    </row>
    <row r="3809" spans="35:43">
      <c r="AI3809" s="1034"/>
      <c r="AJ3809" s="1034"/>
      <c r="AK3809" s="1034"/>
      <c r="AL3809" s="1034"/>
      <c r="AM3809" s="1032"/>
      <c r="AN3809" s="1034"/>
      <c r="AO3809" s="1034"/>
      <c r="AP3809" s="1034"/>
      <c r="AQ3809" s="1034"/>
    </row>
    <row r="3810" spans="35:43">
      <c r="AI3810" s="1034"/>
      <c r="AJ3810" s="1034"/>
      <c r="AK3810" s="1034"/>
      <c r="AL3810" s="1034"/>
      <c r="AM3810" s="1032"/>
      <c r="AN3810" s="1034"/>
      <c r="AO3810" s="1034"/>
      <c r="AP3810" s="1034"/>
      <c r="AQ3810" s="1034"/>
    </row>
    <row r="3811" spans="35:43">
      <c r="AI3811" s="1034"/>
      <c r="AJ3811" s="1034"/>
      <c r="AK3811" s="1034"/>
      <c r="AL3811" s="1034"/>
      <c r="AM3811" s="1032"/>
      <c r="AN3811" s="1034"/>
      <c r="AO3811" s="1034"/>
      <c r="AP3811" s="1034"/>
      <c r="AQ3811" s="1034"/>
    </row>
    <row r="3812" spans="35:43">
      <c r="AI3812" s="1034"/>
      <c r="AJ3812" s="1034"/>
      <c r="AK3812" s="1034"/>
      <c r="AL3812" s="1034"/>
      <c r="AM3812" s="1032"/>
      <c r="AN3812" s="1034"/>
      <c r="AO3812" s="1034"/>
      <c r="AP3812" s="1034"/>
      <c r="AQ3812" s="1034"/>
    </row>
    <row r="3813" spans="35:43">
      <c r="AI3813" s="1034"/>
      <c r="AJ3813" s="1034"/>
      <c r="AK3813" s="1034"/>
      <c r="AL3813" s="1034"/>
      <c r="AM3813" s="1032"/>
      <c r="AN3813" s="1034"/>
      <c r="AO3813" s="1034"/>
      <c r="AP3813" s="1034"/>
      <c r="AQ3813" s="1034"/>
    </row>
    <row r="3814" spans="35:43">
      <c r="AI3814" s="1034"/>
      <c r="AJ3814" s="1034"/>
      <c r="AK3814" s="1034"/>
      <c r="AL3814" s="1034"/>
      <c r="AM3814" s="1032"/>
      <c r="AN3814" s="1034"/>
      <c r="AO3814" s="1034"/>
      <c r="AP3814" s="1034"/>
      <c r="AQ3814" s="1034"/>
    </row>
    <row r="3815" spans="35:43">
      <c r="AI3815" s="1034"/>
      <c r="AJ3815" s="1034"/>
      <c r="AK3815" s="1034"/>
      <c r="AL3815" s="1034"/>
      <c r="AM3815" s="1032"/>
      <c r="AN3815" s="1034"/>
      <c r="AO3815" s="1034"/>
      <c r="AP3815" s="1034"/>
      <c r="AQ3815" s="1034"/>
    </row>
    <row r="3816" spans="35:43">
      <c r="AI3816" s="1034"/>
      <c r="AJ3816" s="1034"/>
      <c r="AK3816" s="1034"/>
      <c r="AL3816" s="1034"/>
      <c r="AM3816" s="1032"/>
      <c r="AN3816" s="1034"/>
      <c r="AO3816" s="1034"/>
      <c r="AP3816" s="1034"/>
      <c r="AQ3816" s="1034"/>
    </row>
    <row r="3817" spans="35:43">
      <c r="AI3817" s="1034"/>
      <c r="AJ3817" s="1034"/>
      <c r="AK3817" s="1034"/>
      <c r="AL3817" s="1034"/>
      <c r="AM3817" s="1032"/>
      <c r="AN3817" s="1034"/>
      <c r="AO3817" s="1034"/>
      <c r="AP3817" s="1034"/>
      <c r="AQ3817" s="1034"/>
    </row>
    <row r="3818" spans="35:43">
      <c r="AI3818" s="1034"/>
      <c r="AJ3818" s="1034"/>
      <c r="AK3818" s="1034"/>
      <c r="AL3818" s="1034"/>
      <c r="AM3818" s="1032"/>
      <c r="AN3818" s="1034"/>
      <c r="AO3818" s="1034"/>
      <c r="AP3818" s="1034"/>
      <c r="AQ3818" s="1034"/>
    </row>
    <row r="3819" spans="35:43">
      <c r="AI3819" s="1034"/>
      <c r="AJ3819" s="1034"/>
      <c r="AK3819" s="1034"/>
      <c r="AL3819" s="1034"/>
      <c r="AM3819" s="1032"/>
      <c r="AN3819" s="1034"/>
      <c r="AO3819" s="1034"/>
      <c r="AP3819" s="1034"/>
      <c r="AQ3819" s="1034"/>
    </row>
    <row r="3820" spans="35:43">
      <c r="AI3820" s="1034"/>
      <c r="AJ3820" s="1034"/>
      <c r="AK3820" s="1034"/>
      <c r="AL3820" s="1034"/>
      <c r="AM3820" s="1032"/>
      <c r="AN3820" s="1034"/>
      <c r="AO3820" s="1034"/>
      <c r="AP3820" s="1034"/>
      <c r="AQ3820" s="1034"/>
    </row>
    <row r="3821" spans="35:43">
      <c r="AI3821" s="1034"/>
      <c r="AJ3821" s="1034"/>
      <c r="AK3821" s="1034"/>
      <c r="AL3821" s="1034"/>
      <c r="AM3821" s="1032"/>
      <c r="AN3821" s="1034"/>
      <c r="AO3821" s="1034"/>
      <c r="AP3821" s="1034"/>
      <c r="AQ3821" s="1034"/>
    </row>
    <row r="3822" spans="35:43">
      <c r="AI3822" s="1034"/>
      <c r="AJ3822" s="1034"/>
      <c r="AK3822" s="1034"/>
      <c r="AL3822" s="1034"/>
      <c r="AM3822" s="1032"/>
      <c r="AN3822" s="1034"/>
      <c r="AO3822" s="1034"/>
      <c r="AP3822" s="1034"/>
      <c r="AQ3822" s="1034"/>
    </row>
    <row r="3823" spans="35:43">
      <c r="AI3823" s="1034"/>
      <c r="AJ3823" s="1034"/>
      <c r="AK3823" s="1034"/>
      <c r="AL3823" s="1034"/>
      <c r="AM3823" s="1032"/>
      <c r="AN3823" s="1034"/>
      <c r="AO3823" s="1034"/>
      <c r="AP3823" s="1034"/>
      <c r="AQ3823" s="1034"/>
    </row>
    <row r="3824" spans="35:43">
      <c r="AI3824" s="1034"/>
      <c r="AJ3824" s="1034"/>
      <c r="AK3824" s="1034"/>
      <c r="AL3824" s="1034"/>
      <c r="AM3824" s="1032"/>
      <c r="AN3824" s="1034"/>
      <c r="AO3824" s="1034"/>
      <c r="AP3824" s="1034"/>
      <c r="AQ3824" s="1034"/>
    </row>
    <row r="3825" spans="35:43">
      <c r="AI3825" s="1034"/>
      <c r="AJ3825" s="1034"/>
      <c r="AK3825" s="1034"/>
      <c r="AL3825" s="1034"/>
      <c r="AM3825" s="1032"/>
      <c r="AN3825" s="1034"/>
      <c r="AO3825" s="1034"/>
      <c r="AP3825" s="1034"/>
      <c r="AQ3825" s="1034"/>
    </row>
    <row r="3826" spans="35:43">
      <c r="AI3826" s="1034"/>
      <c r="AJ3826" s="1034"/>
      <c r="AK3826" s="1034"/>
      <c r="AL3826" s="1034"/>
      <c r="AM3826" s="1032"/>
      <c r="AN3826" s="1034"/>
      <c r="AO3826" s="1034"/>
      <c r="AP3826" s="1034"/>
      <c r="AQ3826" s="1034"/>
    </row>
    <row r="3827" spans="35:43">
      <c r="AI3827" s="1034"/>
      <c r="AJ3827" s="1034"/>
      <c r="AK3827" s="1034"/>
      <c r="AL3827" s="1034"/>
      <c r="AM3827" s="1032"/>
      <c r="AN3827" s="1034"/>
      <c r="AO3827" s="1034"/>
      <c r="AP3827" s="1034"/>
      <c r="AQ3827" s="1034"/>
    </row>
    <row r="3828" spans="35:43">
      <c r="AI3828" s="1034"/>
      <c r="AJ3828" s="1034"/>
      <c r="AK3828" s="1034"/>
      <c r="AL3828" s="1034"/>
      <c r="AM3828" s="1032"/>
      <c r="AN3828" s="1034"/>
      <c r="AO3828" s="1034"/>
      <c r="AP3828" s="1034"/>
      <c r="AQ3828" s="1034"/>
    </row>
    <row r="3829" spans="35:43">
      <c r="AI3829" s="1034"/>
      <c r="AJ3829" s="1034"/>
      <c r="AK3829" s="1034"/>
      <c r="AL3829" s="1034"/>
      <c r="AM3829" s="1032"/>
      <c r="AN3829" s="1034"/>
      <c r="AO3829" s="1034"/>
      <c r="AP3829" s="1034"/>
      <c r="AQ3829" s="1034"/>
    </row>
    <row r="3830" spans="35:43">
      <c r="AI3830" s="1034"/>
      <c r="AJ3830" s="1034"/>
      <c r="AK3830" s="1034"/>
      <c r="AL3830" s="1034"/>
      <c r="AM3830" s="1032"/>
      <c r="AN3830" s="1034"/>
      <c r="AO3830" s="1034"/>
      <c r="AP3830" s="1034"/>
      <c r="AQ3830" s="1034"/>
    </row>
    <row r="3831" spans="35:43">
      <c r="AI3831" s="1034"/>
      <c r="AJ3831" s="1034"/>
      <c r="AK3831" s="1034"/>
      <c r="AL3831" s="1034"/>
      <c r="AM3831" s="1032"/>
      <c r="AN3831" s="1034"/>
      <c r="AO3831" s="1034"/>
      <c r="AP3831" s="1034"/>
      <c r="AQ3831" s="1034"/>
    </row>
    <row r="3832" spans="35:43">
      <c r="AI3832" s="1034"/>
      <c r="AJ3832" s="1034"/>
      <c r="AK3832" s="1034"/>
      <c r="AL3832" s="1034"/>
      <c r="AM3832" s="1032"/>
      <c r="AN3832" s="1034"/>
      <c r="AO3832" s="1034"/>
      <c r="AP3832" s="1034"/>
      <c r="AQ3832" s="1034"/>
    </row>
    <row r="3833" spans="35:43">
      <c r="AI3833" s="1034"/>
      <c r="AJ3833" s="1034"/>
      <c r="AK3833" s="1034"/>
      <c r="AL3833" s="1034"/>
      <c r="AM3833" s="1032"/>
      <c r="AN3833" s="1034"/>
      <c r="AO3833" s="1034"/>
      <c r="AP3833" s="1034"/>
      <c r="AQ3833" s="1034"/>
    </row>
    <row r="3834" spans="35:43">
      <c r="AI3834" s="1034"/>
      <c r="AJ3834" s="1034"/>
      <c r="AK3834" s="1034"/>
      <c r="AL3834" s="1034"/>
      <c r="AM3834" s="1032"/>
      <c r="AN3834" s="1034"/>
      <c r="AO3834" s="1034"/>
      <c r="AP3834" s="1034"/>
      <c r="AQ3834" s="1034"/>
    </row>
    <row r="3835" spans="35:43">
      <c r="AI3835" s="1034"/>
      <c r="AJ3835" s="1034"/>
      <c r="AK3835" s="1034"/>
      <c r="AL3835" s="1034"/>
      <c r="AM3835" s="1032"/>
      <c r="AN3835" s="1034"/>
      <c r="AO3835" s="1034"/>
      <c r="AP3835" s="1034"/>
      <c r="AQ3835" s="1034"/>
    </row>
    <row r="3836" spans="35:43">
      <c r="AI3836" s="1034"/>
      <c r="AJ3836" s="1034"/>
      <c r="AK3836" s="1034"/>
      <c r="AL3836" s="1034"/>
      <c r="AM3836" s="1032"/>
      <c r="AN3836" s="1034"/>
      <c r="AO3836" s="1034"/>
      <c r="AP3836" s="1034"/>
      <c r="AQ3836" s="1034"/>
    </row>
    <row r="3837" spans="35:43">
      <c r="AI3837" s="1034"/>
      <c r="AJ3837" s="1034"/>
      <c r="AK3837" s="1034"/>
      <c r="AL3837" s="1034"/>
      <c r="AM3837" s="1032"/>
      <c r="AN3837" s="1034"/>
      <c r="AO3837" s="1034"/>
      <c r="AP3837" s="1034"/>
      <c r="AQ3837" s="1034"/>
    </row>
    <row r="3838" spans="35:43">
      <c r="AI3838" s="1034"/>
      <c r="AJ3838" s="1034"/>
      <c r="AK3838" s="1034"/>
      <c r="AL3838" s="1034"/>
      <c r="AM3838" s="1032"/>
      <c r="AN3838" s="1034"/>
      <c r="AO3838" s="1034"/>
      <c r="AP3838" s="1034"/>
      <c r="AQ3838" s="1034"/>
    </row>
    <row r="3839" spans="35:43">
      <c r="AI3839" s="1034"/>
      <c r="AJ3839" s="1034"/>
      <c r="AK3839" s="1034"/>
      <c r="AL3839" s="1034"/>
      <c r="AM3839" s="1032"/>
      <c r="AN3839" s="1034"/>
      <c r="AO3839" s="1034"/>
      <c r="AP3839" s="1034"/>
      <c r="AQ3839" s="1034"/>
    </row>
    <row r="3840" spans="35:43">
      <c r="AI3840" s="1034"/>
      <c r="AJ3840" s="1034"/>
      <c r="AK3840" s="1034"/>
      <c r="AL3840" s="1034"/>
      <c r="AM3840" s="1032"/>
      <c r="AN3840" s="1034"/>
      <c r="AO3840" s="1034"/>
      <c r="AP3840" s="1034"/>
      <c r="AQ3840" s="1034"/>
    </row>
    <row r="3841" spans="35:43">
      <c r="AI3841" s="1034"/>
      <c r="AJ3841" s="1034"/>
      <c r="AK3841" s="1034"/>
      <c r="AL3841" s="1034"/>
      <c r="AM3841" s="1032"/>
      <c r="AN3841" s="1034"/>
      <c r="AO3841" s="1034"/>
      <c r="AP3841" s="1034"/>
      <c r="AQ3841" s="1034"/>
    </row>
    <row r="3842" spans="35:43">
      <c r="AI3842" s="1034"/>
      <c r="AJ3842" s="1034"/>
      <c r="AK3842" s="1034"/>
      <c r="AL3842" s="1034"/>
      <c r="AM3842" s="1032"/>
      <c r="AN3842" s="1034"/>
      <c r="AO3842" s="1034"/>
      <c r="AP3842" s="1034"/>
      <c r="AQ3842" s="1034"/>
    </row>
    <row r="3843" spans="35:43">
      <c r="AI3843" s="1034"/>
      <c r="AJ3843" s="1034"/>
      <c r="AK3843" s="1034"/>
      <c r="AL3843" s="1034"/>
      <c r="AM3843" s="1032"/>
      <c r="AN3843" s="1034"/>
      <c r="AO3843" s="1034"/>
      <c r="AP3843" s="1034"/>
      <c r="AQ3843" s="1034"/>
    </row>
    <row r="3844" spans="35:43">
      <c r="AI3844" s="1034"/>
      <c r="AJ3844" s="1034"/>
      <c r="AK3844" s="1034"/>
      <c r="AL3844" s="1034"/>
      <c r="AM3844" s="1032"/>
      <c r="AN3844" s="1034"/>
      <c r="AO3844" s="1034"/>
      <c r="AP3844" s="1034"/>
      <c r="AQ3844" s="1034"/>
    </row>
    <row r="3845" spans="35:43">
      <c r="AI3845" s="1034"/>
      <c r="AJ3845" s="1034"/>
      <c r="AK3845" s="1034"/>
      <c r="AL3845" s="1034"/>
      <c r="AM3845" s="1032"/>
      <c r="AN3845" s="1034"/>
      <c r="AO3845" s="1034"/>
      <c r="AP3845" s="1034"/>
      <c r="AQ3845" s="1034"/>
    </row>
    <row r="3846" spans="35:43">
      <c r="AI3846" s="1034"/>
      <c r="AJ3846" s="1034"/>
      <c r="AK3846" s="1034"/>
      <c r="AL3846" s="1034"/>
      <c r="AM3846" s="1032"/>
      <c r="AN3846" s="1034"/>
      <c r="AO3846" s="1034"/>
      <c r="AP3846" s="1034"/>
      <c r="AQ3846" s="1034"/>
    </row>
    <row r="3847" spans="35:43">
      <c r="AI3847" s="1034"/>
      <c r="AJ3847" s="1034"/>
      <c r="AK3847" s="1034"/>
      <c r="AL3847" s="1034"/>
      <c r="AM3847" s="1032"/>
      <c r="AN3847" s="1034"/>
      <c r="AO3847" s="1034"/>
      <c r="AP3847" s="1034"/>
      <c r="AQ3847" s="1034"/>
    </row>
    <row r="3848" spans="35:43">
      <c r="AI3848" s="1034"/>
      <c r="AJ3848" s="1034"/>
      <c r="AK3848" s="1034"/>
      <c r="AL3848" s="1034"/>
      <c r="AM3848" s="1032"/>
      <c r="AN3848" s="1034"/>
      <c r="AO3848" s="1034"/>
      <c r="AP3848" s="1034"/>
      <c r="AQ3848" s="1034"/>
    </row>
    <row r="3849" spans="35:43">
      <c r="AI3849" s="1034"/>
      <c r="AJ3849" s="1034"/>
      <c r="AK3849" s="1034"/>
      <c r="AL3849" s="1034"/>
      <c r="AM3849" s="1032"/>
      <c r="AN3849" s="1034"/>
      <c r="AO3849" s="1034"/>
      <c r="AP3849" s="1034"/>
      <c r="AQ3849" s="1034"/>
    </row>
    <row r="3850" spans="35:43">
      <c r="AI3850" s="1034"/>
      <c r="AJ3850" s="1034"/>
      <c r="AK3850" s="1034"/>
      <c r="AL3850" s="1034"/>
      <c r="AM3850" s="1032"/>
      <c r="AN3850" s="1034"/>
      <c r="AO3850" s="1034"/>
      <c r="AP3850" s="1034"/>
      <c r="AQ3850" s="1034"/>
    </row>
    <row r="3851" spans="35:43">
      <c r="AI3851" s="1034"/>
      <c r="AJ3851" s="1034"/>
      <c r="AK3851" s="1034"/>
      <c r="AL3851" s="1034"/>
      <c r="AM3851" s="1032"/>
      <c r="AN3851" s="1034"/>
      <c r="AO3851" s="1034"/>
      <c r="AP3851" s="1034"/>
      <c r="AQ3851" s="1034"/>
    </row>
    <row r="3852" spans="35:43">
      <c r="AI3852" s="1034"/>
      <c r="AJ3852" s="1034"/>
      <c r="AK3852" s="1034"/>
      <c r="AL3852" s="1034"/>
      <c r="AM3852" s="1032"/>
      <c r="AN3852" s="1034"/>
      <c r="AO3852" s="1034"/>
      <c r="AP3852" s="1034"/>
      <c r="AQ3852" s="1034"/>
    </row>
    <row r="3853" spans="35:43">
      <c r="AI3853" s="1034"/>
      <c r="AJ3853" s="1034"/>
      <c r="AK3853" s="1034"/>
      <c r="AL3853" s="1034"/>
      <c r="AM3853" s="1032"/>
      <c r="AN3853" s="1034"/>
      <c r="AO3853" s="1034"/>
      <c r="AP3853" s="1034"/>
      <c r="AQ3853" s="1034"/>
    </row>
    <row r="3854" spans="35:43">
      <c r="AI3854" s="1034"/>
      <c r="AJ3854" s="1034"/>
      <c r="AK3854" s="1034"/>
      <c r="AL3854" s="1034"/>
      <c r="AM3854" s="1032"/>
      <c r="AN3854" s="1034"/>
      <c r="AO3854" s="1034"/>
      <c r="AP3854" s="1034"/>
      <c r="AQ3854" s="1034"/>
    </row>
    <row r="3855" spans="35:43">
      <c r="AI3855" s="1034"/>
      <c r="AJ3855" s="1034"/>
      <c r="AK3855" s="1034"/>
      <c r="AL3855" s="1034"/>
      <c r="AM3855" s="1032"/>
      <c r="AN3855" s="1034"/>
      <c r="AO3855" s="1034"/>
      <c r="AP3855" s="1034"/>
      <c r="AQ3855" s="1034"/>
    </row>
    <row r="3856" spans="35:43">
      <c r="AI3856" s="1034"/>
      <c r="AJ3856" s="1034"/>
      <c r="AK3856" s="1034"/>
      <c r="AL3856" s="1034"/>
      <c r="AM3856" s="1032"/>
      <c r="AN3856" s="1034"/>
      <c r="AO3856" s="1034"/>
      <c r="AP3856" s="1034"/>
      <c r="AQ3856" s="1034"/>
    </row>
    <row r="3857" spans="35:43">
      <c r="AI3857" s="1034"/>
      <c r="AJ3857" s="1034"/>
      <c r="AK3857" s="1034"/>
      <c r="AL3857" s="1034"/>
      <c r="AM3857" s="1032"/>
      <c r="AN3857" s="1034"/>
      <c r="AO3857" s="1034"/>
      <c r="AP3857" s="1034"/>
      <c r="AQ3857" s="1034"/>
    </row>
    <row r="3858" spans="35:43">
      <c r="AI3858" s="1034"/>
      <c r="AJ3858" s="1034"/>
      <c r="AK3858" s="1034"/>
      <c r="AL3858" s="1034"/>
      <c r="AM3858" s="1032"/>
      <c r="AN3858" s="1034"/>
      <c r="AO3858" s="1034"/>
      <c r="AP3858" s="1034"/>
      <c r="AQ3858" s="1034"/>
    </row>
    <row r="3859" spans="35:43">
      <c r="AI3859" s="1034"/>
      <c r="AJ3859" s="1034"/>
      <c r="AK3859" s="1034"/>
      <c r="AL3859" s="1034"/>
      <c r="AM3859" s="1032"/>
      <c r="AN3859" s="1034"/>
      <c r="AO3859" s="1034"/>
      <c r="AP3859" s="1034"/>
      <c r="AQ3859" s="1034"/>
    </row>
    <row r="3860" spans="35:43">
      <c r="AI3860" s="1034"/>
      <c r="AJ3860" s="1034"/>
      <c r="AK3860" s="1034"/>
      <c r="AL3860" s="1034"/>
      <c r="AM3860" s="1032"/>
      <c r="AN3860" s="1034"/>
      <c r="AO3860" s="1034"/>
      <c r="AP3860" s="1034"/>
      <c r="AQ3860" s="1034"/>
    </row>
    <row r="3861" spans="35:43">
      <c r="AI3861" s="1034"/>
      <c r="AJ3861" s="1034"/>
      <c r="AK3861" s="1034"/>
      <c r="AL3861" s="1034"/>
      <c r="AM3861" s="1032"/>
      <c r="AN3861" s="1034"/>
      <c r="AO3861" s="1034"/>
      <c r="AP3861" s="1034"/>
      <c r="AQ3861" s="1034"/>
    </row>
    <row r="3862" spans="35:43">
      <c r="AI3862" s="1034"/>
      <c r="AJ3862" s="1034"/>
      <c r="AK3862" s="1034"/>
      <c r="AL3862" s="1034"/>
      <c r="AM3862" s="1032"/>
      <c r="AN3862" s="1034"/>
      <c r="AO3862" s="1034"/>
      <c r="AP3862" s="1034"/>
      <c r="AQ3862" s="1034"/>
    </row>
    <row r="3863" spans="35:43">
      <c r="AI3863" s="1034"/>
      <c r="AJ3863" s="1034"/>
      <c r="AK3863" s="1034"/>
      <c r="AL3863" s="1034"/>
      <c r="AM3863" s="1032"/>
      <c r="AN3863" s="1034"/>
      <c r="AO3863" s="1034"/>
      <c r="AP3863" s="1034"/>
      <c r="AQ3863" s="1034"/>
    </row>
    <row r="3864" spans="35:43">
      <c r="AI3864" s="1034"/>
      <c r="AJ3864" s="1034"/>
      <c r="AK3864" s="1034"/>
      <c r="AL3864" s="1034"/>
      <c r="AM3864" s="1032"/>
      <c r="AN3864" s="1034"/>
      <c r="AO3864" s="1034"/>
      <c r="AP3864" s="1034"/>
      <c r="AQ3864" s="1034"/>
    </row>
    <row r="3865" spans="35:43">
      <c r="AI3865" s="1034"/>
      <c r="AJ3865" s="1034"/>
      <c r="AK3865" s="1034"/>
      <c r="AL3865" s="1034"/>
      <c r="AM3865" s="1032"/>
      <c r="AN3865" s="1034"/>
      <c r="AO3865" s="1034"/>
      <c r="AP3865" s="1034"/>
      <c r="AQ3865" s="1034"/>
    </row>
    <row r="3866" spans="35:43">
      <c r="AI3866" s="1034"/>
      <c r="AJ3866" s="1034"/>
      <c r="AK3866" s="1034"/>
      <c r="AL3866" s="1034"/>
      <c r="AM3866" s="1032"/>
      <c r="AN3866" s="1034"/>
      <c r="AO3866" s="1034"/>
      <c r="AP3866" s="1034"/>
      <c r="AQ3866" s="1034"/>
    </row>
    <row r="3867" spans="35:43">
      <c r="AI3867" s="1034"/>
      <c r="AJ3867" s="1034"/>
      <c r="AK3867" s="1034"/>
      <c r="AL3867" s="1034"/>
      <c r="AM3867" s="1032"/>
      <c r="AN3867" s="1034"/>
      <c r="AO3867" s="1034"/>
      <c r="AP3867" s="1034"/>
      <c r="AQ3867" s="1034"/>
    </row>
    <row r="3868" spans="35:43">
      <c r="AI3868" s="1034"/>
      <c r="AJ3868" s="1034"/>
      <c r="AK3868" s="1034"/>
      <c r="AL3868" s="1034"/>
      <c r="AM3868" s="1032"/>
      <c r="AN3868" s="1034"/>
      <c r="AO3868" s="1034"/>
      <c r="AP3868" s="1034"/>
      <c r="AQ3868" s="1034"/>
    </row>
    <row r="3869" spans="35:43">
      <c r="AI3869" s="1034"/>
      <c r="AJ3869" s="1034"/>
      <c r="AK3869" s="1034"/>
      <c r="AL3869" s="1034"/>
      <c r="AM3869" s="1032"/>
      <c r="AN3869" s="1034"/>
      <c r="AO3869" s="1034"/>
      <c r="AP3869" s="1034"/>
      <c r="AQ3869" s="1034"/>
    </row>
    <row r="3870" spans="35:43">
      <c r="AI3870" s="1034"/>
      <c r="AJ3870" s="1034"/>
      <c r="AK3870" s="1034"/>
      <c r="AL3870" s="1034"/>
      <c r="AM3870" s="1032"/>
      <c r="AN3870" s="1034"/>
      <c r="AO3870" s="1034"/>
      <c r="AP3870" s="1034"/>
      <c r="AQ3870" s="1034"/>
    </row>
    <row r="3871" spans="35:43">
      <c r="AI3871" s="1034"/>
      <c r="AJ3871" s="1034"/>
      <c r="AK3871" s="1034"/>
      <c r="AL3871" s="1034"/>
      <c r="AM3871" s="1032"/>
      <c r="AN3871" s="1034"/>
      <c r="AO3871" s="1034"/>
      <c r="AP3871" s="1034"/>
      <c r="AQ3871" s="1034"/>
    </row>
    <row r="3872" spans="35:43">
      <c r="AI3872" s="1034"/>
      <c r="AJ3872" s="1034"/>
      <c r="AK3872" s="1034"/>
      <c r="AL3872" s="1034"/>
      <c r="AM3872" s="1032"/>
      <c r="AN3872" s="1034"/>
      <c r="AO3872" s="1034"/>
      <c r="AP3872" s="1034"/>
      <c r="AQ3872" s="1034"/>
    </row>
    <row r="3873" spans="35:43">
      <c r="AI3873" s="1034"/>
      <c r="AJ3873" s="1034"/>
      <c r="AK3873" s="1034"/>
      <c r="AL3873" s="1034"/>
      <c r="AM3873" s="1032"/>
      <c r="AN3873" s="1034"/>
      <c r="AO3873" s="1034"/>
      <c r="AP3873" s="1034"/>
      <c r="AQ3873" s="1034"/>
    </row>
    <row r="3874" spans="35:43">
      <c r="AI3874" s="1034"/>
      <c r="AJ3874" s="1034"/>
      <c r="AK3874" s="1034"/>
      <c r="AL3874" s="1034"/>
      <c r="AM3874" s="1032"/>
      <c r="AN3874" s="1034"/>
      <c r="AO3874" s="1034"/>
      <c r="AP3874" s="1034"/>
      <c r="AQ3874" s="1034"/>
    </row>
    <row r="3875" spans="35:43">
      <c r="AI3875" s="1034"/>
      <c r="AJ3875" s="1034"/>
      <c r="AK3875" s="1034"/>
      <c r="AL3875" s="1034"/>
      <c r="AM3875" s="1032"/>
      <c r="AN3875" s="1034"/>
      <c r="AO3875" s="1034"/>
      <c r="AP3875" s="1034"/>
      <c r="AQ3875" s="1034"/>
    </row>
    <row r="3876" spans="35:43">
      <c r="AI3876" s="1034"/>
      <c r="AJ3876" s="1034"/>
      <c r="AK3876" s="1034"/>
      <c r="AL3876" s="1034"/>
      <c r="AM3876" s="1032"/>
      <c r="AN3876" s="1034"/>
      <c r="AO3876" s="1034"/>
      <c r="AP3876" s="1034"/>
      <c r="AQ3876" s="1034"/>
    </row>
    <row r="3877" spans="35:43">
      <c r="AI3877" s="1034"/>
      <c r="AJ3877" s="1034"/>
      <c r="AK3877" s="1034"/>
      <c r="AL3877" s="1034"/>
      <c r="AM3877" s="1032"/>
      <c r="AN3877" s="1034"/>
      <c r="AO3877" s="1034"/>
      <c r="AP3877" s="1034"/>
      <c r="AQ3877" s="1034"/>
    </row>
    <row r="3878" spans="35:43">
      <c r="AI3878" s="1034"/>
      <c r="AJ3878" s="1034"/>
      <c r="AK3878" s="1034"/>
      <c r="AL3878" s="1034"/>
      <c r="AM3878" s="1032"/>
      <c r="AN3878" s="1034"/>
      <c r="AO3878" s="1034"/>
      <c r="AP3878" s="1034"/>
      <c r="AQ3878" s="1034"/>
    </row>
    <row r="3879" spans="35:43">
      <c r="AI3879" s="1034"/>
      <c r="AJ3879" s="1034"/>
      <c r="AK3879" s="1034"/>
      <c r="AL3879" s="1034"/>
      <c r="AM3879" s="1032"/>
      <c r="AN3879" s="1034"/>
      <c r="AO3879" s="1034"/>
      <c r="AP3879" s="1034"/>
      <c r="AQ3879" s="1034"/>
    </row>
    <row r="3880" spans="35:43">
      <c r="AI3880" s="1034"/>
      <c r="AJ3880" s="1034"/>
      <c r="AK3880" s="1034"/>
      <c r="AL3880" s="1034"/>
      <c r="AM3880" s="1032"/>
      <c r="AN3880" s="1034"/>
      <c r="AO3880" s="1034"/>
      <c r="AP3880" s="1034"/>
      <c r="AQ3880" s="1034"/>
    </row>
    <row r="3881" spans="35:43">
      <c r="AI3881" s="1034"/>
      <c r="AJ3881" s="1034"/>
      <c r="AK3881" s="1034"/>
      <c r="AL3881" s="1034"/>
      <c r="AM3881" s="1032"/>
      <c r="AN3881" s="1034"/>
      <c r="AO3881" s="1034"/>
      <c r="AP3881" s="1034"/>
      <c r="AQ3881" s="1034"/>
    </row>
    <row r="3882" spans="35:43">
      <c r="AI3882" s="1034"/>
      <c r="AJ3882" s="1034"/>
      <c r="AK3882" s="1034"/>
      <c r="AL3882" s="1034"/>
      <c r="AM3882" s="1032"/>
      <c r="AN3882" s="1034"/>
      <c r="AO3882" s="1034"/>
      <c r="AP3882" s="1034"/>
      <c r="AQ3882" s="1034"/>
    </row>
    <row r="3883" spans="35:43">
      <c r="AI3883" s="1034"/>
      <c r="AJ3883" s="1034"/>
      <c r="AK3883" s="1034"/>
      <c r="AL3883" s="1034"/>
      <c r="AM3883" s="1032"/>
      <c r="AN3883" s="1034"/>
      <c r="AO3883" s="1034"/>
      <c r="AP3883" s="1034"/>
      <c r="AQ3883" s="1034"/>
    </row>
    <row r="3884" spans="35:43">
      <c r="AI3884" s="1034"/>
      <c r="AJ3884" s="1034"/>
      <c r="AK3884" s="1034"/>
      <c r="AL3884" s="1034"/>
      <c r="AM3884" s="1032"/>
      <c r="AN3884" s="1034"/>
      <c r="AO3884" s="1034"/>
      <c r="AP3884" s="1034"/>
      <c r="AQ3884" s="1034"/>
    </row>
    <row r="3885" spans="35:43">
      <c r="AI3885" s="1034"/>
      <c r="AJ3885" s="1034"/>
      <c r="AK3885" s="1034"/>
      <c r="AL3885" s="1034"/>
      <c r="AM3885" s="1032"/>
      <c r="AN3885" s="1034"/>
      <c r="AO3885" s="1034"/>
      <c r="AP3885" s="1034"/>
      <c r="AQ3885" s="1034"/>
    </row>
    <row r="3886" spans="35:43">
      <c r="AI3886" s="1034"/>
      <c r="AJ3886" s="1034"/>
      <c r="AK3886" s="1034"/>
      <c r="AL3886" s="1034"/>
      <c r="AM3886" s="1032"/>
      <c r="AN3886" s="1034"/>
      <c r="AO3886" s="1034"/>
      <c r="AP3886" s="1034"/>
      <c r="AQ3886" s="1034"/>
    </row>
    <row r="3887" spans="35:43">
      <c r="AI3887" s="1034"/>
      <c r="AJ3887" s="1034"/>
      <c r="AK3887" s="1034"/>
      <c r="AL3887" s="1034"/>
      <c r="AM3887" s="1032"/>
      <c r="AN3887" s="1034"/>
      <c r="AO3887" s="1034"/>
      <c r="AP3887" s="1034"/>
      <c r="AQ3887" s="1034"/>
    </row>
    <row r="3888" spans="35:43">
      <c r="AI3888" s="1034"/>
      <c r="AJ3888" s="1034"/>
      <c r="AK3888" s="1034"/>
      <c r="AL3888" s="1034"/>
      <c r="AM3888" s="1032"/>
      <c r="AN3888" s="1034"/>
      <c r="AO3888" s="1034"/>
      <c r="AP3888" s="1034"/>
      <c r="AQ3888" s="1034"/>
    </row>
    <row r="3889" spans="35:43">
      <c r="AI3889" s="1034"/>
      <c r="AJ3889" s="1034"/>
      <c r="AK3889" s="1034"/>
      <c r="AL3889" s="1034"/>
      <c r="AM3889" s="1032"/>
      <c r="AN3889" s="1034"/>
      <c r="AO3889" s="1034"/>
      <c r="AP3889" s="1034"/>
      <c r="AQ3889" s="1034"/>
    </row>
    <row r="3890" spans="35:43">
      <c r="AI3890" s="1034"/>
      <c r="AJ3890" s="1034"/>
      <c r="AK3890" s="1034"/>
      <c r="AL3890" s="1034"/>
      <c r="AM3890" s="1032"/>
      <c r="AN3890" s="1034"/>
      <c r="AO3890" s="1034"/>
      <c r="AP3890" s="1034"/>
      <c r="AQ3890" s="1034"/>
    </row>
    <row r="3891" spans="35:43">
      <c r="AI3891" s="1034"/>
      <c r="AJ3891" s="1034"/>
      <c r="AK3891" s="1034"/>
      <c r="AL3891" s="1034"/>
      <c r="AM3891" s="1032"/>
      <c r="AN3891" s="1034"/>
      <c r="AO3891" s="1034"/>
      <c r="AP3891" s="1034"/>
      <c r="AQ3891" s="1034"/>
    </row>
    <row r="3892" spans="35:43">
      <c r="AI3892" s="1034"/>
      <c r="AJ3892" s="1034"/>
      <c r="AK3892" s="1034"/>
      <c r="AL3892" s="1034"/>
      <c r="AM3892" s="1032"/>
      <c r="AN3892" s="1034"/>
      <c r="AO3892" s="1034"/>
      <c r="AP3892" s="1034"/>
      <c r="AQ3892" s="1034"/>
    </row>
    <row r="3893" spans="35:43">
      <c r="AI3893" s="1034"/>
      <c r="AJ3893" s="1034"/>
      <c r="AK3893" s="1034"/>
      <c r="AL3893" s="1034"/>
      <c r="AM3893" s="1032"/>
      <c r="AN3893" s="1034"/>
      <c r="AO3893" s="1034"/>
      <c r="AP3893" s="1034"/>
      <c r="AQ3893" s="1034"/>
    </row>
    <row r="3894" spans="35:43">
      <c r="AI3894" s="1034"/>
      <c r="AJ3894" s="1034"/>
      <c r="AK3894" s="1034"/>
      <c r="AL3894" s="1034"/>
      <c r="AM3894" s="1032"/>
      <c r="AN3894" s="1034"/>
      <c r="AO3894" s="1034"/>
      <c r="AP3894" s="1034"/>
      <c r="AQ3894" s="1034"/>
    </row>
    <row r="3895" spans="35:43">
      <c r="AI3895" s="1034"/>
      <c r="AJ3895" s="1034"/>
      <c r="AK3895" s="1034"/>
      <c r="AL3895" s="1034"/>
      <c r="AM3895" s="1032"/>
      <c r="AN3895" s="1034"/>
      <c r="AO3895" s="1034"/>
      <c r="AP3895" s="1034"/>
      <c r="AQ3895" s="1034"/>
    </row>
    <row r="3896" spans="35:43">
      <c r="AI3896" s="1034"/>
      <c r="AJ3896" s="1034"/>
      <c r="AK3896" s="1034"/>
      <c r="AL3896" s="1034"/>
      <c r="AM3896" s="1032"/>
      <c r="AN3896" s="1034"/>
      <c r="AO3896" s="1034"/>
      <c r="AP3896" s="1034"/>
      <c r="AQ3896" s="1034"/>
    </row>
    <row r="3897" spans="35:43">
      <c r="AI3897" s="1034"/>
      <c r="AJ3897" s="1034"/>
      <c r="AK3897" s="1034"/>
      <c r="AL3897" s="1034"/>
      <c r="AM3897" s="1032"/>
      <c r="AN3897" s="1034"/>
      <c r="AO3897" s="1034"/>
      <c r="AP3897" s="1034"/>
      <c r="AQ3897" s="1034"/>
    </row>
    <row r="3898" spans="35:43">
      <c r="AI3898" s="1034"/>
      <c r="AJ3898" s="1034"/>
      <c r="AK3898" s="1034"/>
      <c r="AL3898" s="1034"/>
      <c r="AM3898" s="1032"/>
      <c r="AN3898" s="1034"/>
      <c r="AO3898" s="1034"/>
      <c r="AP3898" s="1034"/>
      <c r="AQ3898" s="1034"/>
    </row>
    <row r="3899" spans="35:43">
      <c r="AI3899" s="1034"/>
      <c r="AJ3899" s="1034"/>
      <c r="AK3899" s="1034"/>
      <c r="AL3899" s="1034"/>
      <c r="AM3899" s="1032"/>
      <c r="AN3899" s="1034"/>
      <c r="AO3899" s="1034"/>
      <c r="AP3899" s="1034"/>
      <c r="AQ3899" s="1034"/>
    </row>
    <row r="3900" spans="35:43">
      <c r="AI3900" s="1034"/>
      <c r="AJ3900" s="1034"/>
      <c r="AK3900" s="1034"/>
      <c r="AL3900" s="1034"/>
      <c r="AM3900" s="1032"/>
      <c r="AN3900" s="1034"/>
      <c r="AO3900" s="1034"/>
      <c r="AP3900" s="1034"/>
      <c r="AQ3900" s="1034"/>
    </row>
    <row r="3901" spans="35:43">
      <c r="AI3901" s="1034"/>
      <c r="AJ3901" s="1034"/>
      <c r="AK3901" s="1034"/>
      <c r="AL3901" s="1034"/>
      <c r="AM3901" s="1032"/>
      <c r="AN3901" s="1034"/>
      <c r="AO3901" s="1034"/>
      <c r="AP3901" s="1034"/>
      <c r="AQ3901" s="1034"/>
    </row>
    <row r="3902" spans="35:43">
      <c r="AI3902" s="1034"/>
      <c r="AJ3902" s="1034"/>
      <c r="AK3902" s="1034"/>
      <c r="AL3902" s="1034"/>
      <c r="AM3902" s="1032"/>
      <c r="AN3902" s="1034"/>
      <c r="AO3902" s="1034"/>
      <c r="AP3902" s="1034"/>
      <c r="AQ3902" s="1034"/>
    </row>
    <row r="3903" spans="35:43">
      <c r="AI3903" s="1034"/>
      <c r="AJ3903" s="1034"/>
      <c r="AK3903" s="1034"/>
      <c r="AL3903" s="1034"/>
      <c r="AM3903" s="1032"/>
      <c r="AN3903" s="1034"/>
      <c r="AO3903" s="1034"/>
      <c r="AP3903" s="1034"/>
      <c r="AQ3903" s="1034"/>
    </row>
    <row r="3904" spans="35:43">
      <c r="AI3904" s="1034"/>
      <c r="AJ3904" s="1034"/>
      <c r="AK3904" s="1034"/>
      <c r="AL3904" s="1034"/>
      <c r="AM3904" s="1032"/>
      <c r="AN3904" s="1034"/>
      <c r="AO3904" s="1034"/>
      <c r="AP3904" s="1034"/>
      <c r="AQ3904" s="1034"/>
    </row>
    <row r="3905" spans="35:43">
      <c r="AI3905" s="1034"/>
      <c r="AJ3905" s="1034"/>
      <c r="AK3905" s="1034"/>
      <c r="AL3905" s="1034"/>
      <c r="AM3905" s="1032"/>
      <c r="AN3905" s="1034"/>
      <c r="AO3905" s="1034"/>
      <c r="AP3905" s="1034"/>
      <c r="AQ3905" s="1034"/>
    </row>
    <row r="3906" spans="35:43">
      <c r="AI3906" s="1034"/>
      <c r="AJ3906" s="1034"/>
      <c r="AK3906" s="1034"/>
      <c r="AL3906" s="1034"/>
      <c r="AM3906" s="1032"/>
      <c r="AN3906" s="1034"/>
      <c r="AO3906" s="1034"/>
      <c r="AP3906" s="1034"/>
      <c r="AQ3906" s="1034"/>
    </row>
    <row r="3907" spans="35:43">
      <c r="AI3907" s="1034"/>
      <c r="AJ3907" s="1034"/>
      <c r="AK3907" s="1034"/>
      <c r="AL3907" s="1034"/>
      <c r="AM3907" s="1032"/>
      <c r="AN3907" s="1034"/>
      <c r="AO3907" s="1034"/>
      <c r="AP3907" s="1034"/>
      <c r="AQ3907" s="1034"/>
    </row>
    <row r="3908" spans="35:43">
      <c r="AI3908" s="1034"/>
      <c r="AJ3908" s="1034"/>
      <c r="AK3908" s="1034"/>
      <c r="AL3908" s="1034"/>
      <c r="AM3908" s="1032"/>
      <c r="AN3908" s="1034"/>
      <c r="AO3908" s="1034"/>
      <c r="AP3908" s="1034"/>
      <c r="AQ3908" s="1034"/>
    </row>
    <row r="3909" spans="35:43">
      <c r="AI3909" s="1034"/>
      <c r="AJ3909" s="1034"/>
      <c r="AK3909" s="1034"/>
      <c r="AL3909" s="1034"/>
      <c r="AM3909" s="1032"/>
      <c r="AN3909" s="1034"/>
      <c r="AO3909" s="1034"/>
      <c r="AP3909" s="1034"/>
      <c r="AQ3909" s="1034"/>
    </row>
    <row r="3910" spans="35:43">
      <c r="AI3910" s="1034"/>
      <c r="AJ3910" s="1034"/>
      <c r="AK3910" s="1034"/>
      <c r="AL3910" s="1034"/>
      <c r="AM3910" s="1032"/>
      <c r="AN3910" s="1034"/>
      <c r="AO3910" s="1034"/>
      <c r="AP3910" s="1034"/>
      <c r="AQ3910" s="1034"/>
    </row>
    <row r="3911" spans="35:43">
      <c r="AI3911" s="1034"/>
      <c r="AJ3911" s="1034"/>
      <c r="AK3911" s="1034"/>
      <c r="AL3911" s="1034"/>
      <c r="AM3911" s="1032"/>
      <c r="AN3911" s="1034"/>
      <c r="AO3911" s="1034"/>
      <c r="AP3911" s="1034"/>
      <c r="AQ3911" s="1034"/>
    </row>
    <row r="3912" spans="35:43">
      <c r="AI3912" s="1034"/>
      <c r="AJ3912" s="1034"/>
      <c r="AK3912" s="1034"/>
      <c r="AL3912" s="1034"/>
      <c r="AM3912" s="1032"/>
      <c r="AN3912" s="1034"/>
      <c r="AO3912" s="1034"/>
      <c r="AP3912" s="1034"/>
      <c r="AQ3912" s="1034"/>
    </row>
    <row r="3913" spans="35:43">
      <c r="AI3913" s="1034"/>
      <c r="AJ3913" s="1034"/>
      <c r="AK3913" s="1034"/>
      <c r="AL3913" s="1034"/>
      <c r="AM3913" s="1032"/>
      <c r="AN3913" s="1034"/>
      <c r="AO3913" s="1034"/>
      <c r="AP3913" s="1034"/>
      <c r="AQ3913" s="1034"/>
    </row>
    <row r="3914" spans="35:43">
      <c r="AI3914" s="1034"/>
      <c r="AJ3914" s="1034"/>
      <c r="AK3914" s="1034"/>
      <c r="AL3914" s="1034"/>
      <c r="AM3914" s="1032"/>
      <c r="AN3914" s="1034"/>
      <c r="AO3914" s="1034"/>
      <c r="AP3914" s="1034"/>
      <c r="AQ3914" s="1034"/>
    </row>
    <row r="3915" spans="35:43">
      <c r="AI3915" s="1034"/>
      <c r="AJ3915" s="1034"/>
      <c r="AK3915" s="1034"/>
      <c r="AL3915" s="1034"/>
      <c r="AM3915" s="1032"/>
      <c r="AN3915" s="1034"/>
      <c r="AO3915" s="1034"/>
      <c r="AP3915" s="1034"/>
      <c r="AQ3915" s="1034"/>
    </row>
    <row r="3916" spans="35:43">
      <c r="AI3916" s="1034"/>
      <c r="AJ3916" s="1034"/>
      <c r="AK3916" s="1034"/>
      <c r="AL3916" s="1034"/>
      <c r="AM3916" s="1032"/>
      <c r="AN3916" s="1034"/>
      <c r="AO3916" s="1034"/>
      <c r="AP3916" s="1034"/>
      <c r="AQ3916" s="1034"/>
    </row>
    <row r="3917" spans="35:43">
      <c r="AI3917" s="1034"/>
      <c r="AJ3917" s="1034"/>
      <c r="AK3917" s="1034"/>
      <c r="AL3917" s="1034"/>
      <c r="AM3917" s="1032"/>
      <c r="AN3917" s="1034"/>
      <c r="AO3917" s="1034"/>
      <c r="AP3917" s="1034"/>
      <c r="AQ3917" s="1034"/>
    </row>
    <row r="3918" spans="35:43">
      <c r="AI3918" s="1034"/>
      <c r="AJ3918" s="1034"/>
      <c r="AK3918" s="1034"/>
      <c r="AL3918" s="1034"/>
      <c r="AM3918" s="1032"/>
      <c r="AN3918" s="1034"/>
      <c r="AO3918" s="1034"/>
      <c r="AP3918" s="1034"/>
      <c r="AQ3918" s="1034"/>
    </row>
    <row r="3919" spans="35:43">
      <c r="AI3919" s="1034"/>
      <c r="AJ3919" s="1034"/>
      <c r="AK3919" s="1034"/>
      <c r="AL3919" s="1034"/>
      <c r="AM3919" s="1032"/>
      <c r="AN3919" s="1034"/>
      <c r="AO3919" s="1034"/>
      <c r="AP3919" s="1034"/>
      <c r="AQ3919" s="1034"/>
    </row>
    <row r="3920" spans="35:43">
      <c r="AI3920" s="1034"/>
      <c r="AJ3920" s="1034"/>
      <c r="AK3920" s="1034"/>
      <c r="AL3920" s="1034"/>
      <c r="AM3920" s="1032"/>
      <c r="AN3920" s="1034"/>
      <c r="AO3920" s="1034"/>
      <c r="AP3920" s="1034"/>
      <c r="AQ3920" s="1034"/>
    </row>
    <row r="3921" spans="35:43">
      <c r="AI3921" s="1034"/>
      <c r="AJ3921" s="1034"/>
      <c r="AK3921" s="1034"/>
      <c r="AL3921" s="1034"/>
      <c r="AM3921" s="1032"/>
      <c r="AN3921" s="1034"/>
      <c r="AO3921" s="1034"/>
      <c r="AP3921" s="1034"/>
      <c r="AQ3921" s="1034"/>
    </row>
    <row r="3922" spans="35:43">
      <c r="AI3922" s="1034"/>
      <c r="AJ3922" s="1034"/>
      <c r="AK3922" s="1034"/>
      <c r="AL3922" s="1034"/>
      <c r="AM3922" s="1032"/>
      <c r="AN3922" s="1034"/>
      <c r="AO3922" s="1034"/>
      <c r="AP3922" s="1034"/>
      <c r="AQ3922" s="1034"/>
    </row>
    <row r="3923" spans="35:43">
      <c r="AI3923" s="1034"/>
      <c r="AJ3923" s="1034"/>
      <c r="AK3923" s="1034"/>
      <c r="AL3923" s="1034"/>
      <c r="AM3923" s="1032"/>
      <c r="AN3923" s="1034"/>
      <c r="AO3923" s="1034"/>
      <c r="AP3923" s="1034"/>
      <c r="AQ3923" s="1034"/>
    </row>
    <row r="3924" spans="35:43">
      <c r="AI3924" s="1034"/>
      <c r="AJ3924" s="1034"/>
      <c r="AK3924" s="1034"/>
      <c r="AL3924" s="1034"/>
      <c r="AM3924" s="1032"/>
      <c r="AN3924" s="1034"/>
      <c r="AO3924" s="1034"/>
      <c r="AP3924" s="1034"/>
      <c r="AQ3924" s="1034"/>
    </row>
    <row r="3925" spans="35:43">
      <c r="AI3925" s="1034"/>
      <c r="AJ3925" s="1034"/>
      <c r="AK3925" s="1034"/>
      <c r="AL3925" s="1034"/>
      <c r="AM3925" s="1032"/>
      <c r="AN3925" s="1034"/>
      <c r="AO3925" s="1034"/>
      <c r="AP3925" s="1034"/>
      <c r="AQ3925" s="1034"/>
    </row>
    <row r="3926" spans="35:43">
      <c r="AI3926" s="1034"/>
      <c r="AJ3926" s="1034"/>
      <c r="AK3926" s="1034"/>
      <c r="AL3926" s="1034"/>
      <c r="AM3926" s="1032"/>
      <c r="AN3926" s="1034"/>
      <c r="AO3926" s="1034"/>
      <c r="AP3926" s="1034"/>
      <c r="AQ3926" s="1034"/>
    </row>
    <row r="3927" spans="35:43">
      <c r="AI3927" s="1034"/>
      <c r="AJ3927" s="1034"/>
      <c r="AK3927" s="1034"/>
      <c r="AL3927" s="1034"/>
      <c r="AM3927" s="1032"/>
      <c r="AN3927" s="1034"/>
      <c r="AO3927" s="1034"/>
      <c r="AP3927" s="1034"/>
      <c r="AQ3927" s="1034"/>
    </row>
    <row r="3928" spans="35:43">
      <c r="AI3928" s="1034"/>
      <c r="AJ3928" s="1034"/>
      <c r="AK3928" s="1034"/>
      <c r="AL3928" s="1034"/>
      <c r="AM3928" s="1032"/>
      <c r="AN3928" s="1034"/>
      <c r="AO3928" s="1034"/>
      <c r="AP3928" s="1034"/>
      <c r="AQ3928" s="1034"/>
    </row>
    <row r="3929" spans="35:43">
      <c r="AI3929" s="1034"/>
      <c r="AJ3929" s="1034"/>
      <c r="AK3929" s="1034"/>
      <c r="AL3929" s="1034"/>
      <c r="AM3929" s="1032"/>
      <c r="AN3929" s="1034"/>
      <c r="AO3929" s="1034"/>
      <c r="AP3929" s="1034"/>
      <c r="AQ3929" s="1034"/>
    </row>
    <row r="3930" spans="35:43">
      <c r="AI3930" s="1034"/>
      <c r="AJ3930" s="1034"/>
      <c r="AK3930" s="1034"/>
      <c r="AL3930" s="1034"/>
      <c r="AM3930" s="1032"/>
      <c r="AN3930" s="1034"/>
      <c r="AO3930" s="1034"/>
      <c r="AP3930" s="1034"/>
      <c r="AQ3930" s="1034"/>
    </row>
    <row r="3931" spans="35:43">
      <c r="AI3931" s="1034"/>
      <c r="AJ3931" s="1034"/>
      <c r="AK3931" s="1034"/>
      <c r="AL3931" s="1034"/>
      <c r="AM3931" s="1032"/>
      <c r="AN3931" s="1034"/>
      <c r="AO3931" s="1034"/>
      <c r="AP3931" s="1034"/>
      <c r="AQ3931" s="1034"/>
    </row>
    <row r="3932" spans="35:43">
      <c r="AI3932" s="1034"/>
      <c r="AJ3932" s="1034"/>
      <c r="AK3932" s="1034"/>
      <c r="AL3932" s="1034"/>
      <c r="AM3932" s="1032"/>
      <c r="AN3932" s="1034"/>
      <c r="AO3932" s="1034"/>
      <c r="AP3932" s="1034"/>
      <c r="AQ3932" s="1034"/>
    </row>
    <row r="3933" spans="35:43">
      <c r="AI3933" s="1034"/>
      <c r="AJ3933" s="1034"/>
      <c r="AK3933" s="1034"/>
      <c r="AL3933" s="1034"/>
      <c r="AM3933" s="1032"/>
      <c r="AN3933" s="1034"/>
      <c r="AO3933" s="1034"/>
      <c r="AP3933" s="1034"/>
      <c r="AQ3933" s="1034"/>
    </row>
    <row r="3934" spans="35:43">
      <c r="AI3934" s="1034"/>
      <c r="AJ3934" s="1034"/>
      <c r="AK3934" s="1034"/>
      <c r="AL3934" s="1034"/>
      <c r="AM3934" s="1032"/>
      <c r="AN3934" s="1034"/>
      <c r="AO3934" s="1034"/>
      <c r="AP3934" s="1034"/>
      <c r="AQ3934" s="1034"/>
    </row>
    <row r="3935" spans="35:43">
      <c r="AI3935" s="1034"/>
      <c r="AJ3935" s="1034"/>
      <c r="AK3935" s="1034"/>
      <c r="AL3935" s="1034"/>
      <c r="AM3935" s="1032"/>
      <c r="AN3935" s="1034"/>
      <c r="AO3935" s="1034"/>
      <c r="AP3935" s="1034"/>
      <c r="AQ3935" s="1034"/>
    </row>
    <row r="3936" spans="35:43">
      <c r="AI3936" s="1034"/>
      <c r="AJ3936" s="1034"/>
      <c r="AK3936" s="1034"/>
      <c r="AL3936" s="1034"/>
      <c r="AM3936" s="1032"/>
      <c r="AN3936" s="1034"/>
      <c r="AO3936" s="1034"/>
      <c r="AP3936" s="1034"/>
      <c r="AQ3936" s="1034"/>
    </row>
    <row r="3937" spans="35:43">
      <c r="AI3937" s="1034"/>
      <c r="AJ3937" s="1034"/>
      <c r="AK3937" s="1034"/>
      <c r="AL3937" s="1034"/>
      <c r="AM3937" s="1032"/>
      <c r="AN3937" s="1034"/>
      <c r="AO3937" s="1034"/>
      <c r="AP3937" s="1034"/>
      <c r="AQ3937" s="1034"/>
    </row>
    <row r="3938" spans="35:43">
      <c r="AI3938" s="1034"/>
      <c r="AJ3938" s="1034"/>
      <c r="AK3938" s="1034"/>
      <c r="AL3938" s="1034"/>
      <c r="AM3938" s="1032"/>
      <c r="AN3938" s="1034"/>
      <c r="AO3938" s="1034"/>
      <c r="AP3938" s="1034"/>
      <c r="AQ3938" s="1034"/>
    </row>
    <row r="3939" spans="35:43">
      <c r="AI3939" s="1034"/>
      <c r="AJ3939" s="1034"/>
      <c r="AK3939" s="1034"/>
      <c r="AL3939" s="1034"/>
      <c r="AM3939" s="1032"/>
      <c r="AN3939" s="1034"/>
      <c r="AO3939" s="1034"/>
      <c r="AP3939" s="1034"/>
      <c r="AQ3939" s="1034"/>
    </row>
    <row r="3940" spans="35:43">
      <c r="AI3940" s="1034"/>
      <c r="AJ3940" s="1034"/>
      <c r="AK3940" s="1034"/>
      <c r="AL3940" s="1034"/>
      <c r="AM3940" s="1032"/>
      <c r="AN3940" s="1034"/>
      <c r="AO3940" s="1034"/>
      <c r="AP3940" s="1034"/>
      <c r="AQ3940" s="1034"/>
    </row>
    <row r="3941" spans="35:43">
      <c r="AI3941" s="1034"/>
      <c r="AJ3941" s="1034"/>
      <c r="AK3941" s="1034"/>
      <c r="AL3941" s="1034"/>
      <c r="AM3941" s="1032"/>
      <c r="AN3941" s="1034"/>
      <c r="AO3941" s="1034"/>
      <c r="AP3941" s="1034"/>
      <c r="AQ3941" s="1034"/>
    </row>
    <row r="3942" spans="35:43">
      <c r="AI3942" s="1034"/>
      <c r="AJ3942" s="1034"/>
      <c r="AK3942" s="1034"/>
      <c r="AL3942" s="1034"/>
      <c r="AM3942" s="1032"/>
      <c r="AN3942" s="1034"/>
      <c r="AO3942" s="1034"/>
      <c r="AP3942" s="1034"/>
      <c r="AQ3942" s="1034"/>
    </row>
    <row r="3943" spans="35:43">
      <c r="AI3943" s="1034"/>
      <c r="AJ3943" s="1034"/>
      <c r="AK3943" s="1034"/>
      <c r="AL3943" s="1034"/>
      <c r="AM3943" s="1032"/>
      <c r="AN3943" s="1034"/>
      <c r="AO3943" s="1034"/>
      <c r="AP3943" s="1034"/>
      <c r="AQ3943" s="1034"/>
    </row>
    <row r="3944" spans="35:43">
      <c r="AI3944" s="1034"/>
      <c r="AJ3944" s="1034"/>
      <c r="AK3944" s="1034"/>
      <c r="AL3944" s="1034"/>
      <c r="AM3944" s="1032"/>
      <c r="AN3944" s="1034"/>
      <c r="AO3944" s="1034"/>
      <c r="AP3944" s="1034"/>
      <c r="AQ3944" s="1034"/>
    </row>
    <row r="3945" spans="35:43">
      <c r="AI3945" s="1034"/>
      <c r="AJ3945" s="1034"/>
      <c r="AK3945" s="1034"/>
      <c r="AL3945" s="1034"/>
      <c r="AM3945" s="1032"/>
      <c r="AN3945" s="1034"/>
      <c r="AO3945" s="1034"/>
      <c r="AP3945" s="1034"/>
      <c r="AQ3945" s="1034"/>
    </row>
    <row r="3946" spans="35:43">
      <c r="AI3946" s="1034"/>
      <c r="AJ3946" s="1034"/>
      <c r="AK3946" s="1034"/>
      <c r="AL3946" s="1034"/>
      <c r="AM3946" s="1032"/>
      <c r="AN3946" s="1034"/>
      <c r="AO3946" s="1034"/>
      <c r="AP3946" s="1034"/>
      <c r="AQ3946" s="1034"/>
    </row>
    <row r="3947" spans="35:43">
      <c r="AI3947" s="1034"/>
      <c r="AJ3947" s="1034"/>
      <c r="AK3947" s="1034"/>
      <c r="AL3947" s="1034"/>
      <c r="AM3947" s="1032"/>
      <c r="AN3947" s="1034"/>
      <c r="AO3947" s="1034"/>
      <c r="AP3947" s="1034"/>
      <c r="AQ3947" s="1034"/>
    </row>
    <row r="3948" spans="35:43">
      <c r="AI3948" s="1034"/>
      <c r="AJ3948" s="1034"/>
      <c r="AK3948" s="1034"/>
      <c r="AL3948" s="1034"/>
      <c r="AM3948" s="1032"/>
      <c r="AN3948" s="1034"/>
      <c r="AO3948" s="1034"/>
      <c r="AP3948" s="1034"/>
      <c r="AQ3948" s="1034"/>
    </row>
    <row r="3949" spans="35:43">
      <c r="AI3949" s="1034"/>
      <c r="AJ3949" s="1034"/>
      <c r="AK3949" s="1034"/>
      <c r="AL3949" s="1034"/>
      <c r="AM3949" s="1032"/>
      <c r="AN3949" s="1034"/>
      <c r="AO3949" s="1034"/>
      <c r="AP3949" s="1034"/>
      <c r="AQ3949" s="1034"/>
    </row>
    <row r="3950" spans="35:43">
      <c r="AI3950" s="1034"/>
      <c r="AJ3950" s="1034"/>
      <c r="AK3950" s="1034"/>
      <c r="AL3950" s="1034"/>
      <c r="AM3950" s="1032"/>
      <c r="AN3950" s="1034"/>
      <c r="AO3950" s="1034"/>
      <c r="AP3950" s="1034"/>
      <c r="AQ3950" s="1034"/>
    </row>
    <row r="3951" spans="35:43">
      <c r="AI3951" s="1034"/>
      <c r="AJ3951" s="1034"/>
      <c r="AK3951" s="1034"/>
      <c r="AL3951" s="1034"/>
      <c r="AM3951" s="1032"/>
      <c r="AN3951" s="1034"/>
      <c r="AO3951" s="1034"/>
      <c r="AP3951" s="1034"/>
      <c r="AQ3951" s="1034"/>
    </row>
    <row r="3952" spans="35:43">
      <c r="AI3952" s="1034"/>
      <c r="AJ3952" s="1034"/>
      <c r="AK3952" s="1034"/>
      <c r="AL3952" s="1034"/>
      <c r="AM3952" s="1032"/>
      <c r="AN3952" s="1034"/>
      <c r="AO3952" s="1034"/>
      <c r="AP3952" s="1034"/>
      <c r="AQ3952" s="1034"/>
    </row>
    <row r="3953" spans="35:43">
      <c r="AI3953" s="1034"/>
      <c r="AJ3953" s="1034"/>
      <c r="AK3953" s="1034"/>
      <c r="AL3953" s="1034"/>
      <c r="AM3953" s="1032"/>
      <c r="AN3953" s="1034"/>
      <c r="AO3953" s="1034"/>
      <c r="AP3953" s="1034"/>
      <c r="AQ3953" s="1034"/>
    </row>
    <row r="3954" spans="35:43">
      <c r="AI3954" s="1034"/>
      <c r="AJ3954" s="1034"/>
      <c r="AK3954" s="1034"/>
      <c r="AL3954" s="1034"/>
      <c r="AM3954" s="1032"/>
      <c r="AN3954" s="1034"/>
      <c r="AO3954" s="1034"/>
      <c r="AP3954" s="1034"/>
      <c r="AQ3954" s="1034"/>
    </row>
    <row r="3955" spans="35:43">
      <c r="AI3955" s="1034"/>
      <c r="AJ3955" s="1034"/>
      <c r="AK3955" s="1034"/>
      <c r="AL3955" s="1034"/>
      <c r="AM3955" s="1032"/>
      <c r="AN3955" s="1034"/>
      <c r="AO3955" s="1034"/>
      <c r="AP3955" s="1034"/>
      <c r="AQ3955" s="1034"/>
    </row>
    <row r="3956" spans="35:43">
      <c r="AI3956" s="1034"/>
      <c r="AJ3956" s="1034"/>
      <c r="AK3956" s="1034"/>
      <c r="AL3956" s="1034"/>
      <c r="AM3956" s="1032"/>
      <c r="AN3956" s="1034"/>
      <c r="AO3956" s="1034"/>
      <c r="AP3956" s="1034"/>
      <c r="AQ3956" s="1034"/>
    </row>
    <row r="3957" spans="35:43">
      <c r="AI3957" s="1034"/>
      <c r="AJ3957" s="1034"/>
      <c r="AK3957" s="1034"/>
      <c r="AL3957" s="1034"/>
      <c r="AM3957" s="1032"/>
      <c r="AN3957" s="1034"/>
      <c r="AO3957" s="1034"/>
      <c r="AP3957" s="1034"/>
      <c r="AQ3957" s="1034"/>
    </row>
    <row r="3958" spans="35:43">
      <c r="AI3958" s="1034"/>
      <c r="AJ3958" s="1034"/>
      <c r="AK3958" s="1034"/>
      <c r="AL3958" s="1034"/>
      <c r="AM3958" s="1032"/>
      <c r="AN3958" s="1034"/>
      <c r="AO3958" s="1034"/>
      <c r="AP3958" s="1034"/>
      <c r="AQ3958" s="1034"/>
    </row>
    <row r="3959" spans="35:43">
      <c r="AI3959" s="1034"/>
      <c r="AJ3959" s="1034"/>
      <c r="AK3959" s="1034"/>
      <c r="AL3959" s="1034"/>
      <c r="AM3959" s="1032"/>
      <c r="AN3959" s="1034"/>
      <c r="AO3959" s="1034"/>
      <c r="AP3959" s="1034"/>
      <c r="AQ3959" s="1034"/>
    </row>
    <row r="3960" spans="35:43">
      <c r="AI3960" s="1034"/>
      <c r="AJ3960" s="1034"/>
      <c r="AK3960" s="1034"/>
      <c r="AL3960" s="1034"/>
      <c r="AM3960" s="1032"/>
      <c r="AN3960" s="1034"/>
      <c r="AO3960" s="1034"/>
      <c r="AP3960" s="1034"/>
      <c r="AQ3960" s="1034"/>
    </row>
    <row r="3961" spans="35:43">
      <c r="AI3961" s="1034"/>
      <c r="AJ3961" s="1034"/>
      <c r="AK3961" s="1034"/>
      <c r="AL3961" s="1034"/>
      <c r="AM3961" s="1032"/>
      <c r="AN3961" s="1034"/>
      <c r="AO3961" s="1034"/>
      <c r="AP3961" s="1034"/>
      <c r="AQ3961" s="1034"/>
    </row>
    <row r="3962" spans="35:43">
      <c r="AI3962" s="1034"/>
      <c r="AJ3962" s="1034"/>
      <c r="AK3962" s="1034"/>
      <c r="AL3962" s="1034"/>
      <c r="AM3962" s="1032"/>
      <c r="AN3962" s="1034"/>
      <c r="AO3962" s="1034"/>
      <c r="AP3962" s="1034"/>
      <c r="AQ3962" s="1034"/>
    </row>
    <row r="3963" spans="35:43">
      <c r="AI3963" s="1034"/>
      <c r="AJ3963" s="1034"/>
      <c r="AK3963" s="1034"/>
      <c r="AL3963" s="1034"/>
      <c r="AM3963" s="1032"/>
      <c r="AN3963" s="1034"/>
      <c r="AO3963" s="1034"/>
      <c r="AP3963" s="1034"/>
      <c r="AQ3963" s="1034"/>
    </row>
    <row r="3964" spans="35:43">
      <c r="AI3964" s="1034"/>
      <c r="AJ3964" s="1034"/>
      <c r="AK3964" s="1034"/>
      <c r="AL3964" s="1034"/>
      <c r="AM3964" s="1032"/>
      <c r="AN3964" s="1034"/>
      <c r="AO3964" s="1034"/>
      <c r="AP3964" s="1034"/>
      <c r="AQ3964" s="1034"/>
    </row>
    <row r="3965" spans="35:43">
      <c r="AI3965" s="1034"/>
      <c r="AJ3965" s="1034"/>
      <c r="AK3965" s="1034"/>
      <c r="AL3965" s="1034"/>
      <c r="AM3965" s="1032"/>
      <c r="AN3965" s="1034"/>
      <c r="AO3965" s="1034"/>
      <c r="AP3965" s="1034"/>
      <c r="AQ3965" s="1034"/>
    </row>
    <row r="3966" spans="35:43">
      <c r="AI3966" s="1034"/>
      <c r="AJ3966" s="1034"/>
      <c r="AK3966" s="1034"/>
      <c r="AL3966" s="1034"/>
      <c r="AM3966" s="1032"/>
      <c r="AN3966" s="1034"/>
      <c r="AO3966" s="1034"/>
      <c r="AP3966" s="1034"/>
      <c r="AQ3966" s="1034"/>
    </row>
    <row r="3967" spans="35:43">
      <c r="AI3967" s="1034"/>
      <c r="AJ3967" s="1034"/>
      <c r="AK3967" s="1034"/>
      <c r="AL3967" s="1034"/>
      <c r="AM3967" s="1032"/>
      <c r="AN3967" s="1034"/>
      <c r="AO3967" s="1034"/>
      <c r="AP3967" s="1034"/>
      <c r="AQ3967" s="1034"/>
    </row>
    <row r="3968" spans="35:43">
      <c r="AI3968" s="1034"/>
      <c r="AJ3968" s="1034"/>
      <c r="AK3968" s="1034"/>
      <c r="AL3968" s="1034"/>
      <c r="AM3968" s="1032"/>
      <c r="AN3968" s="1034"/>
      <c r="AO3968" s="1034"/>
      <c r="AP3968" s="1034"/>
      <c r="AQ3968" s="1034"/>
    </row>
    <row r="3969" spans="35:43">
      <c r="AI3969" s="1034"/>
      <c r="AJ3969" s="1034"/>
      <c r="AK3969" s="1034"/>
      <c r="AL3969" s="1034"/>
      <c r="AM3969" s="1032"/>
      <c r="AN3969" s="1034"/>
      <c r="AO3969" s="1034"/>
      <c r="AP3969" s="1034"/>
      <c r="AQ3969" s="1034"/>
    </row>
    <row r="3970" spans="35:43">
      <c r="AI3970" s="1034"/>
      <c r="AJ3970" s="1034"/>
      <c r="AK3970" s="1034"/>
      <c r="AL3970" s="1034"/>
      <c r="AM3970" s="1032"/>
      <c r="AN3970" s="1034"/>
      <c r="AO3970" s="1034"/>
      <c r="AP3970" s="1034"/>
      <c r="AQ3970" s="1034"/>
    </row>
    <row r="3971" spans="35:43">
      <c r="AI3971" s="1034"/>
      <c r="AJ3971" s="1034"/>
      <c r="AK3971" s="1034"/>
      <c r="AL3971" s="1034"/>
      <c r="AM3971" s="1032"/>
      <c r="AN3971" s="1034"/>
      <c r="AO3971" s="1034"/>
      <c r="AP3971" s="1034"/>
      <c r="AQ3971" s="1034"/>
    </row>
    <row r="3972" spans="35:43">
      <c r="AI3972" s="1034"/>
      <c r="AJ3972" s="1034"/>
      <c r="AK3972" s="1034"/>
      <c r="AL3972" s="1034"/>
      <c r="AM3972" s="1032"/>
      <c r="AN3972" s="1034"/>
      <c r="AO3972" s="1034"/>
      <c r="AP3972" s="1034"/>
      <c r="AQ3972" s="1034"/>
    </row>
    <row r="3973" spans="35:43">
      <c r="AI3973" s="1034"/>
      <c r="AJ3973" s="1034"/>
      <c r="AK3973" s="1034"/>
      <c r="AL3973" s="1034"/>
      <c r="AM3973" s="1032"/>
      <c r="AN3973" s="1034"/>
      <c r="AO3973" s="1034"/>
      <c r="AP3973" s="1034"/>
      <c r="AQ3973" s="1034"/>
    </row>
    <row r="3974" spans="35:43">
      <c r="AI3974" s="1034"/>
      <c r="AJ3974" s="1034"/>
      <c r="AK3974" s="1034"/>
      <c r="AL3974" s="1034"/>
      <c r="AM3974" s="1032"/>
      <c r="AN3974" s="1034"/>
      <c r="AO3974" s="1034"/>
      <c r="AP3974" s="1034"/>
      <c r="AQ3974" s="1034"/>
    </row>
    <row r="3975" spans="35:43">
      <c r="AI3975" s="1034"/>
      <c r="AJ3975" s="1034"/>
      <c r="AK3975" s="1034"/>
      <c r="AL3975" s="1034"/>
      <c r="AM3975" s="1032"/>
      <c r="AN3975" s="1034"/>
      <c r="AO3975" s="1034"/>
      <c r="AP3975" s="1034"/>
      <c r="AQ3975" s="1034"/>
    </row>
    <row r="3976" spans="35:43">
      <c r="AI3976" s="1034"/>
      <c r="AJ3976" s="1034"/>
      <c r="AK3976" s="1034"/>
      <c r="AL3976" s="1034"/>
      <c r="AM3976" s="1032"/>
      <c r="AN3976" s="1034"/>
      <c r="AO3976" s="1034"/>
      <c r="AP3976" s="1034"/>
      <c r="AQ3976" s="1034"/>
    </row>
    <row r="3977" spans="35:43">
      <c r="AI3977" s="1034"/>
      <c r="AJ3977" s="1034"/>
      <c r="AK3977" s="1034"/>
      <c r="AL3977" s="1034"/>
      <c r="AM3977" s="1032"/>
      <c r="AN3977" s="1034"/>
      <c r="AO3977" s="1034"/>
      <c r="AP3977" s="1034"/>
      <c r="AQ3977" s="1034"/>
    </row>
    <row r="3978" spans="35:43">
      <c r="AI3978" s="1034"/>
      <c r="AJ3978" s="1034"/>
      <c r="AK3978" s="1034"/>
      <c r="AL3978" s="1034"/>
      <c r="AM3978" s="1032"/>
      <c r="AN3978" s="1034"/>
      <c r="AO3978" s="1034"/>
      <c r="AP3978" s="1034"/>
      <c r="AQ3978" s="1034"/>
    </row>
    <row r="3979" spans="35:43">
      <c r="AI3979" s="1034"/>
      <c r="AJ3979" s="1034"/>
      <c r="AK3979" s="1034"/>
      <c r="AL3979" s="1034"/>
      <c r="AM3979" s="1032"/>
      <c r="AN3979" s="1034"/>
      <c r="AO3979" s="1034"/>
      <c r="AP3979" s="1034"/>
      <c r="AQ3979" s="1034"/>
    </row>
    <row r="3980" spans="35:43">
      <c r="AI3980" s="1034"/>
      <c r="AJ3980" s="1034"/>
      <c r="AK3980" s="1034"/>
      <c r="AL3980" s="1034"/>
      <c r="AM3980" s="1032"/>
      <c r="AN3980" s="1034"/>
      <c r="AO3980" s="1034"/>
      <c r="AP3980" s="1034"/>
      <c r="AQ3980" s="1034"/>
    </row>
    <row r="3981" spans="35:43">
      <c r="AI3981" s="1034"/>
      <c r="AJ3981" s="1034"/>
      <c r="AK3981" s="1034"/>
      <c r="AL3981" s="1034"/>
      <c r="AM3981" s="1032"/>
      <c r="AN3981" s="1034"/>
      <c r="AO3981" s="1034"/>
      <c r="AP3981" s="1034"/>
      <c r="AQ3981" s="1034"/>
    </row>
    <row r="3982" spans="35:43">
      <c r="AI3982" s="1034"/>
      <c r="AJ3982" s="1034"/>
      <c r="AK3982" s="1034"/>
      <c r="AL3982" s="1034"/>
      <c r="AM3982" s="1032"/>
      <c r="AN3982" s="1034"/>
      <c r="AO3982" s="1034"/>
      <c r="AP3982" s="1034"/>
      <c r="AQ3982" s="1034"/>
    </row>
    <row r="3983" spans="35:43">
      <c r="AI3983" s="1034"/>
      <c r="AJ3983" s="1034"/>
      <c r="AK3983" s="1034"/>
      <c r="AL3983" s="1034"/>
      <c r="AM3983" s="1032"/>
      <c r="AN3983" s="1034"/>
      <c r="AO3983" s="1034"/>
      <c r="AP3983" s="1034"/>
      <c r="AQ3983" s="1034"/>
    </row>
    <row r="3984" spans="35:43">
      <c r="AI3984" s="1034"/>
      <c r="AJ3984" s="1034"/>
      <c r="AK3984" s="1034"/>
      <c r="AL3984" s="1034"/>
      <c r="AM3984" s="1032"/>
      <c r="AN3984" s="1034"/>
      <c r="AO3984" s="1034"/>
      <c r="AP3984" s="1034"/>
      <c r="AQ3984" s="1034"/>
    </row>
    <row r="3985" spans="35:43">
      <c r="AI3985" s="1034"/>
      <c r="AJ3985" s="1034"/>
      <c r="AK3985" s="1034"/>
      <c r="AL3985" s="1034"/>
      <c r="AM3985" s="1032"/>
      <c r="AN3985" s="1034"/>
      <c r="AO3985" s="1034"/>
      <c r="AP3985" s="1034"/>
      <c r="AQ3985" s="1034"/>
    </row>
    <row r="3986" spans="35:43">
      <c r="AI3986" s="1034"/>
      <c r="AJ3986" s="1034"/>
      <c r="AK3986" s="1034"/>
      <c r="AL3986" s="1034"/>
      <c r="AM3986" s="1032"/>
      <c r="AN3986" s="1034"/>
      <c r="AO3986" s="1034"/>
      <c r="AP3986" s="1034"/>
      <c r="AQ3986" s="1034"/>
    </row>
    <row r="3987" spans="35:43">
      <c r="AI3987" s="1034"/>
      <c r="AJ3987" s="1034"/>
      <c r="AK3987" s="1034"/>
      <c r="AL3987" s="1034"/>
      <c r="AM3987" s="1032"/>
      <c r="AN3987" s="1034"/>
      <c r="AO3987" s="1034"/>
      <c r="AP3987" s="1034"/>
      <c r="AQ3987" s="1034"/>
    </row>
    <row r="3988" spans="35:43">
      <c r="AI3988" s="1034"/>
      <c r="AJ3988" s="1034"/>
      <c r="AK3988" s="1034"/>
      <c r="AL3988" s="1034"/>
      <c r="AM3988" s="1032"/>
      <c r="AN3988" s="1034"/>
      <c r="AO3988" s="1034"/>
      <c r="AP3988" s="1034"/>
      <c r="AQ3988" s="1034"/>
    </row>
    <row r="3989" spans="35:43">
      <c r="AI3989" s="1034"/>
      <c r="AJ3989" s="1034"/>
      <c r="AK3989" s="1034"/>
      <c r="AL3989" s="1034"/>
      <c r="AM3989" s="1032"/>
      <c r="AN3989" s="1034"/>
      <c r="AO3989" s="1034"/>
      <c r="AP3989" s="1034"/>
      <c r="AQ3989" s="1034"/>
    </row>
    <row r="3990" spans="35:43">
      <c r="AI3990" s="1034"/>
      <c r="AJ3990" s="1034"/>
      <c r="AK3990" s="1034"/>
      <c r="AL3990" s="1034"/>
      <c r="AM3990" s="1032"/>
      <c r="AN3990" s="1034"/>
      <c r="AO3990" s="1034"/>
      <c r="AP3990" s="1034"/>
      <c r="AQ3990" s="1034"/>
    </row>
    <row r="3991" spans="35:43">
      <c r="AI3991" s="1034"/>
      <c r="AJ3991" s="1034"/>
      <c r="AK3991" s="1034"/>
      <c r="AL3991" s="1034"/>
      <c r="AM3991" s="1032"/>
      <c r="AN3991" s="1034"/>
      <c r="AO3991" s="1034"/>
      <c r="AP3991" s="1034"/>
      <c r="AQ3991" s="1034"/>
    </row>
    <row r="3992" spans="35:43">
      <c r="AI3992" s="1034"/>
      <c r="AJ3992" s="1034"/>
      <c r="AK3992" s="1034"/>
      <c r="AL3992" s="1034"/>
      <c r="AM3992" s="1032"/>
      <c r="AN3992" s="1034"/>
      <c r="AO3992" s="1034"/>
      <c r="AP3992" s="1034"/>
      <c r="AQ3992" s="1034"/>
    </row>
    <row r="3993" spans="35:43">
      <c r="AI3993" s="1034"/>
      <c r="AJ3993" s="1034"/>
      <c r="AK3993" s="1034"/>
      <c r="AL3993" s="1034"/>
      <c r="AM3993" s="1032"/>
      <c r="AN3993" s="1034"/>
      <c r="AO3993" s="1034"/>
      <c r="AP3993" s="1034"/>
      <c r="AQ3993" s="1034"/>
    </row>
    <row r="3994" spans="35:43">
      <c r="AI3994" s="1034"/>
      <c r="AJ3994" s="1034"/>
      <c r="AK3994" s="1034"/>
      <c r="AL3994" s="1034"/>
      <c r="AM3994" s="1032"/>
      <c r="AN3994" s="1034"/>
      <c r="AO3994" s="1034"/>
      <c r="AP3994" s="1034"/>
      <c r="AQ3994" s="1034"/>
    </row>
    <row r="3995" spans="35:43">
      <c r="AI3995" s="1034"/>
      <c r="AJ3995" s="1034"/>
      <c r="AK3995" s="1034"/>
      <c r="AL3995" s="1034"/>
      <c r="AM3995" s="1032"/>
      <c r="AN3995" s="1034"/>
      <c r="AO3995" s="1034"/>
      <c r="AP3995" s="1034"/>
      <c r="AQ3995" s="1034"/>
    </row>
    <row r="3996" spans="35:43">
      <c r="AI3996" s="1034"/>
      <c r="AJ3996" s="1034"/>
      <c r="AK3996" s="1034"/>
      <c r="AL3996" s="1034"/>
      <c r="AM3996" s="1032"/>
      <c r="AN3996" s="1034"/>
      <c r="AO3996" s="1034"/>
      <c r="AP3996" s="1034"/>
      <c r="AQ3996" s="1034"/>
    </row>
    <row r="3997" spans="35:43">
      <c r="AI3997" s="1034"/>
      <c r="AJ3997" s="1034"/>
      <c r="AK3997" s="1034"/>
      <c r="AL3997" s="1034"/>
      <c r="AM3997" s="1032"/>
      <c r="AN3997" s="1034"/>
      <c r="AO3997" s="1034"/>
      <c r="AP3997" s="1034"/>
      <c r="AQ3997" s="1034"/>
    </row>
    <row r="3998" spans="35:43">
      <c r="AI3998" s="1034"/>
      <c r="AJ3998" s="1034"/>
      <c r="AK3998" s="1034"/>
      <c r="AL3998" s="1034"/>
      <c r="AM3998" s="1032"/>
      <c r="AN3998" s="1034"/>
      <c r="AO3998" s="1034"/>
      <c r="AP3998" s="1034"/>
      <c r="AQ3998" s="1034"/>
    </row>
    <row r="3999" spans="35:43">
      <c r="AI3999" s="1034"/>
      <c r="AJ3999" s="1034"/>
      <c r="AK3999" s="1034"/>
      <c r="AL3999" s="1034"/>
      <c r="AM3999" s="1032"/>
      <c r="AN3999" s="1034"/>
      <c r="AO3999" s="1034"/>
      <c r="AP3999" s="1034"/>
      <c r="AQ3999" s="1034"/>
    </row>
    <row r="4000" spans="35:43">
      <c r="AI4000" s="1034"/>
      <c r="AJ4000" s="1034"/>
      <c r="AK4000" s="1034"/>
      <c r="AL4000" s="1034"/>
      <c r="AM4000" s="1032"/>
      <c r="AN4000" s="1034"/>
      <c r="AO4000" s="1034"/>
      <c r="AP4000" s="1034"/>
      <c r="AQ4000" s="1034"/>
    </row>
    <row r="4001" spans="35:43">
      <c r="AI4001" s="1034"/>
      <c r="AJ4001" s="1034"/>
      <c r="AK4001" s="1034"/>
      <c r="AL4001" s="1034"/>
      <c r="AM4001" s="1032"/>
      <c r="AN4001" s="1034"/>
      <c r="AO4001" s="1034"/>
      <c r="AP4001" s="1034"/>
      <c r="AQ4001" s="1034"/>
    </row>
    <row r="4002" spans="35:43">
      <c r="AI4002" s="1034"/>
      <c r="AJ4002" s="1034"/>
      <c r="AK4002" s="1034"/>
      <c r="AL4002" s="1034"/>
      <c r="AM4002" s="1032"/>
      <c r="AN4002" s="1034"/>
      <c r="AO4002" s="1034"/>
      <c r="AP4002" s="1034"/>
      <c r="AQ4002" s="1034"/>
    </row>
    <row r="4003" spans="35:43">
      <c r="AI4003" s="1034"/>
      <c r="AJ4003" s="1034"/>
      <c r="AK4003" s="1034"/>
      <c r="AL4003" s="1034"/>
      <c r="AM4003" s="1032"/>
      <c r="AN4003" s="1034"/>
      <c r="AO4003" s="1034"/>
      <c r="AP4003" s="1034"/>
      <c r="AQ4003" s="1034"/>
    </row>
    <row r="4004" spans="35:43">
      <c r="AI4004" s="1034"/>
      <c r="AJ4004" s="1034"/>
      <c r="AK4004" s="1034"/>
      <c r="AL4004" s="1034"/>
      <c r="AM4004" s="1032"/>
      <c r="AN4004" s="1034"/>
      <c r="AO4004" s="1034"/>
      <c r="AP4004" s="1034"/>
      <c r="AQ4004" s="1034"/>
    </row>
    <row r="4005" spans="35:43">
      <c r="AI4005" s="1034"/>
      <c r="AJ4005" s="1034"/>
      <c r="AK4005" s="1034"/>
      <c r="AL4005" s="1034"/>
      <c r="AM4005" s="1032"/>
      <c r="AN4005" s="1034"/>
      <c r="AO4005" s="1034"/>
      <c r="AP4005" s="1034"/>
      <c r="AQ4005" s="1034"/>
    </row>
    <row r="4006" spans="35:43">
      <c r="AI4006" s="1034"/>
      <c r="AJ4006" s="1034"/>
      <c r="AK4006" s="1034"/>
      <c r="AL4006" s="1034"/>
      <c r="AM4006" s="1032"/>
      <c r="AN4006" s="1034"/>
      <c r="AO4006" s="1034"/>
      <c r="AP4006" s="1034"/>
      <c r="AQ4006" s="1034"/>
    </row>
    <row r="4007" spans="35:43">
      <c r="AI4007" s="1034"/>
      <c r="AJ4007" s="1034"/>
      <c r="AK4007" s="1034"/>
      <c r="AL4007" s="1034"/>
      <c r="AM4007" s="1032"/>
      <c r="AN4007" s="1034"/>
      <c r="AO4007" s="1034"/>
      <c r="AP4007" s="1034"/>
      <c r="AQ4007" s="1034"/>
    </row>
    <row r="4008" spans="35:43">
      <c r="AI4008" s="1034"/>
      <c r="AJ4008" s="1034"/>
      <c r="AK4008" s="1034"/>
      <c r="AL4008" s="1034"/>
      <c r="AM4008" s="1032"/>
      <c r="AN4008" s="1034"/>
      <c r="AO4008" s="1034"/>
      <c r="AP4008" s="1034"/>
      <c r="AQ4008" s="1034"/>
    </row>
    <row r="4009" spans="35:43">
      <c r="AI4009" s="1034"/>
      <c r="AJ4009" s="1034"/>
      <c r="AK4009" s="1034"/>
      <c r="AL4009" s="1034"/>
      <c r="AM4009" s="1032"/>
      <c r="AN4009" s="1034"/>
      <c r="AO4009" s="1034"/>
      <c r="AP4009" s="1034"/>
      <c r="AQ4009" s="1034"/>
    </row>
    <row r="4010" spans="35:43">
      <c r="AI4010" s="1034"/>
      <c r="AJ4010" s="1034"/>
      <c r="AK4010" s="1034"/>
      <c r="AL4010" s="1034"/>
      <c r="AM4010" s="1032"/>
      <c r="AN4010" s="1034"/>
      <c r="AO4010" s="1034"/>
      <c r="AP4010" s="1034"/>
      <c r="AQ4010" s="1034"/>
    </row>
    <row r="4011" spans="35:43">
      <c r="AI4011" s="1034"/>
      <c r="AJ4011" s="1034"/>
      <c r="AK4011" s="1034"/>
      <c r="AL4011" s="1034"/>
      <c r="AM4011" s="1032"/>
      <c r="AN4011" s="1034"/>
      <c r="AO4011" s="1034"/>
      <c r="AP4011" s="1034"/>
      <c r="AQ4011" s="1034"/>
    </row>
    <row r="4012" spans="35:43">
      <c r="AI4012" s="1034"/>
      <c r="AJ4012" s="1034"/>
      <c r="AK4012" s="1034"/>
      <c r="AL4012" s="1034"/>
      <c r="AM4012" s="1032"/>
      <c r="AN4012" s="1034"/>
      <c r="AO4012" s="1034"/>
      <c r="AP4012" s="1034"/>
      <c r="AQ4012" s="1034"/>
    </row>
    <row r="4013" spans="35:43">
      <c r="AI4013" s="1034"/>
      <c r="AJ4013" s="1034"/>
      <c r="AK4013" s="1034"/>
      <c r="AL4013" s="1034"/>
      <c r="AM4013" s="1032"/>
      <c r="AN4013" s="1034"/>
      <c r="AO4013" s="1034"/>
      <c r="AP4013" s="1034"/>
      <c r="AQ4013" s="1034"/>
    </row>
    <row r="4014" spans="35:43">
      <c r="AI4014" s="1034"/>
      <c r="AJ4014" s="1034"/>
      <c r="AK4014" s="1034"/>
      <c r="AL4014" s="1034"/>
      <c r="AM4014" s="1032"/>
      <c r="AN4014" s="1034"/>
      <c r="AO4014" s="1034"/>
      <c r="AP4014" s="1034"/>
      <c r="AQ4014" s="1034"/>
    </row>
    <row r="4015" spans="35:43">
      <c r="AI4015" s="1034"/>
      <c r="AJ4015" s="1034"/>
      <c r="AK4015" s="1034"/>
      <c r="AL4015" s="1034"/>
      <c r="AM4015" s="1032"/>
      <c r="AN4015" s="1034"/>
      <c r="AO4015" s="1034"/>
      <c r="AP4015" s="1034"/>
      <c r="AQ4015" s="1034"/>
    </row>
    <row r="4016" spans="35:43">
      <c r="AI4016" s="1034"/>
      <c r="AJ4016" s="1034"/>
      <c r="AK4016" s="1034"/>
      <c r="AL4016" s="1034"/>
      <c r="AM4016" s="1032"/>
      <c r="AN4016" s="1034"/>
      <c r="AO4016" s="1034"/>
      <c r="AP4016" s="1034"/>
      <c r="AQ4016" s="1034"/>
    </row>
    <row r="4017" spans="35:43">
      <c r="AI4017" s="1034"/>
      <c r="AJ4017" s="1034"/>
      <c r="AK4017" s="1034"/>
      <c r="AL4017" s="1034"/>
      <c r="AM4017" s="1032"/>
      <c r="AN4017" s="1034"/>
      <c r="AO4017" s="1034"/>
      <c r="AP4017" s="1034"/>
      <c r="AQ4017" s="1034"/>
    </row>
    <row r="4018" spans="35:43">
      <c r="AI4018" s="1034"/>
      <c r="AJ4018" s="1034"/>
      <c r="AK4018" s="1034"/>
      <c r="AL4018" s="1034"/>
      <c r="AM4018" s="1032"/>
      <c r="AN4018" s="1034"/>
      <c r="AO4018" s="1034"/>
      <c r="AP4018" s="1034"/>
      <c r="AQ4018" s="1034"/>
    </row>
    <row r="4019" spans="35:43">
      <c r="AI4019" s="1034"/>
      <c r="AJ4019" s="1034"/>
      <c r="AK4019" s="1034"/>
      <c r="AL4019" s="1034"/>
      <c r="AM4019" s="1032"/>
      <c r="AN4019" s="1034"/>
      <c r="AO4019" s="1034"/>
      <c r="AP4019" s="1034"/>
      <c r="AQ4019" s="1034"/>
    </row>
    <row r="4020" spans="35:43">
      <c r="AI4020" s="1034"/>
      <c r="AJ4020" s="1034"/>
      <c r="AK4020" s="1034"/>
      <c r="AL4020" s="1034"/>
      <c r="AM4020" s="1032"/>
      <c r="AN4020" s="1034"/>
      <c r="AO4020" s="1034"/>
      <c r="AP4020" s="1034"/>
      <c r="AQ4020" s="1034"/>
    </row>
    <row r="4021" spans="35:43">
      <c r="AI4021" s="1034"/>
      <c r="AJ4021" s="1034"/>
      <c r="AK4021" s="1034"/>
      <c r="AL4021" s="1034"/>
      <c r="AM4021" s="1032"/>
      <c r="AN4021" s="1034"/>
      <c r="AO4021" s="1034"/>
      <c r="AP4021" s="1034"/>
      <c r="AQ4021" s="1034"/>
    </row>
    <row r="4022" spans="35:43">
      <c r="AI4022" s="1034"/>
      <c r="AJ4022" s="1034"/>
      <c r="AK4022" s="1034"/>
      <c r="AL4022" s="1034"/>
      <c r="AM4022" s="1032"/>
      <c r="AN4022" s="1034"/>
      <c r="AO4022" s="1034"/>
      <c r="AP4022" s="1034"/>
      <c r="AQ4022" s="1034"/>
    </row>
    <row r="4023" spans="35:43">
      <c r="AI4023" s="1034"/>
      <c r="AJ4023" s="1034"/>
      <c r="AK4023" s="1034"/>
      <c r="AL4023" s="1034"/>
      <c r="AM4023" s="1032"/>
      <c r="AN4023" s="1034"/>
      <c r="AO4023" s="1034"/>
      <c r="AP4023" s="1034"/>
      <c r="AQ4023" s="1034"/>
    </row>
    <row r="4024" spans="35:43">
      <c r="AI4024" s="1034"/>
      <c r="AJ4024" s="1034"/>
      <c r="AK4024" s="1034"/>
      <c r="AL4024" s="1034"/>
      <c r="AM4024" s="1032"/>
      <c r="AN4024" s="1034"/>
      <c r="AO4024" s="1034"/>
      <c r="AP4024" s="1034"/>
      <c r="AQ4024" s="1034"/>
    </row>
    <row r="4025" spans="35:43">
      <c r="AI4025" s="1034"/>
      <c r="AJ4025" s="1034"/>
      <c r="AK4025" s="1034"/>
      <c r="AL4025" s="1034"/>
      <c r="AM4025" s="1032"/>
      <c r="AN4025" s="1034"/>
      <c r="AO4025" s="1034"/>
      <c r="AP4025" s="1034"/>
      <c r="AQ4025" s="1034"/>
    </row>
    <row r="4026" spans="35:43">
      <c r="AI4026" s="1034"/>
      <c r="AJ4026" s="1034"/>
      <c r="AK4026" s="1034"/>
      <c r="AL4026" s="1034"/>
      <c r="AM4026" s="1032"/>
      <c r="AN4026" s="1034"/>
      <c r="AO4026" s="1034"/>
      <c r="AP4026" s="1034"/>
      <c r="AQ4026" s="1034"/>
    </row>
    <row r="4027" spans="35:43">
      <c r="AI4027" s="1034"/>
      <c r="AJ4027" s="1034"/>
      <c r="AK4027" s="1034"/>
      <c r="AL4027" s="1034"/>
      <c r="AM4027" s="1032"/>
      <c r="AN4027" s="1034"/>
      <c r="AO4027" s="1034"/>
      <c r="AP4027" s="1034"/>
      <c r="AQ4027" s="1034"/>
    </row>
    <row r="4028" spans="35:43">
      <c r="AI4028" s="1034"/>
      <c r="AJ4028" s="1034"/>
      <c r="AK4028" s="1034"/>
      <c r="AL4028" s="1034"/>
      <c r="AM4028" s="1032"/>
      <c r="AN4028" s="1034"/>
      <c r="AO4028" s="1034"/>
      <c r="AP4028" s="1034"/>
      <c r="AQ4028" s="1034"/>
    </row>
    <row r="4029" spans="35:43">
      <c r="AI4029" s="1034"/>
      <c r="AJ4029" s="1034"/>
      <c r="AK4029" s="1034"/>
      <c r="AL4029" s="1034"/>
      <c r="AM4029" s="1032"/>
      <c r="AN4029" s="1034"/>
      <c r="AO4029" s="1034"/>
      <c r="AP4029" s="1034"/>
      <c r="AQ4029" s="1034"/>
    </row>
    <row r="4030" spans="35:43">
      <c r="AI4030" s="1034"/>
      <c r="AJ4030" s="1034"/>
      <c r="AK4030" s="1034"/>
      <c r="AL4030" s="1034"/>
      <c r="AM4030" s="1032"/>
      <c r="AN4030" s="1034"/>
      <c r="AO4030" s="1034"/>
      <c r="AP4030" s="1034"/>
      <c r="AQ4030" s="1034"/>
    </row>
    <row r="4031" spans="35:43">
      <c r="AI4031" s="1034"/>
      <c r="AJ4031" s="1034"/>
      <c r="AK4031" s="1034"/>
      <c r="AL4031" s="1034"/>
      <c r="AM4031" s="1032"/>
      <c r="AN4031" s="1034"/>
      <c r="AO4031" s="1034"/>
      <c r="AP4031" s="1034"/>
      <c r="AQ4031" s="1034"/>
    </row>
    <row r="4032" spans="35:43">
      <c r="AI4032" s="1034"/>
      <c r="AJ4032" s="1034"/>
      <c r="AK4032" s="1034"/>
      <c r="AL4032" s="1034"/>
      <c r="AM4032" s="1032"/>
      <c r="AN4032" s="1034"/>
      <c r="AO4032" s="1034"/>
      <c r="AP4032" s="1034"/>
      <c r="AQ4032" s="1034"/>
    </row>
    <row r="4033" spans="35:43">
      <c r="AI4033" s="1034"/>
      <c r="AJ4033" s="1034"/>
      <c r="AK4033" s="1034"/>
      <c r="AL4033" s="1034"/>
      <c r="AM4033" s="1032"/>
      <c r="AN4033" s="1034"/>
      <c r="AO4033" s="1034"/>
      <c r="AP4033" s="1034"/>
      <c r="AQ4033" s="1034"/>
    </row>
    <row r="4034" spans="35:43">
      <c r="AI4034" s="1034"/>
      <c r="AJ4034" s="1034"/>
      <c r="AK4034" s="1034"/>
      <c r="AL4034" s="1034"/>
      <c r="AM4034" s="1032"/>
      <c r="AN4034" s="1034"/>
      <c r="AO4034" s="1034"/>
      <c r="AP4034" s="1034"/>
      <c r="AQ4034" s="1034"/>
    </row>
    <row r="4035" spans="35:43">
      <c r="AI4035" s="1034"/>
      <c r="AJ4035" s="1034"/>
      <c r="AK4035" s="1034"/>
      <c r="AL4035" s="1034"/>
      <c r="AM4035" s="1032"/>
      <c r="AN4035" s="1034"/>
      <c r="AO4035" s="1034"/>
      <c r="AP4035" s="1034"/>
      <c r="AQ4035" s="1034"/>
    </row>
    <row r="4036" spans="35:43">
      <c r="AI4036" s="1034"/>
      <c r="AJ4036" s="1034"/>
      <c r="AK4036" s="1034"/>
      <c r="AL4036" s="1034"/>
      <c r="AM4036" s="1032"/>
      <c r="AN4036" s="1034"/>
      <c r="AO4036" s="1034"/>
      <c r="AP4036" s="1034"/>
      <c r="AQ4036" s="1034"/>
    </row>
    <row r="4037" spans="35:43">
      <c r="AI4037" s="1034"/>
      <c r="AJ4037" s="1034"/>
      <c r="AK4037" s="1034"/>
      <c r="AL4037" s="1034"/>
      <c r="AM4037" s="1032"/>
      <c r="AN4037" s="1034"/>
      <c r="AO4037" s="1034"/>
      <c r="AP4037" s="1034"/>
      <c r="AQ4037" s="1034"/>
    </row>
    <row r="4038" spans="35:43">
      <c r="AI4038" s="1034"/>
      <c r="AJ4038" s="1034"/>
      <c r="AK4038" s="1034"/>
      <c r="AL4038" s="1034"/>
      <c r="AM4038" s="1032"/>
      <c r="AN4038" s="1034"/>
      <c r="AO4038" s="1034"/>
      <c r="AP4038" s="1034"/>
      <c r="AQ4038" s="1034"/>
    </row>
    <row r="4039" spans="35:43">
      <c r="AI4039" s="1034"/>
      <c r="AJ4039" s="1034"/>
      <c r="AK4039" s="1034"/>
      <c r="AL4039" s="1034"/>
      <c r="AM4039" s="1032"/>
      <c r="AN4039" s="1034"/>
      <c r="AO4039" s="1034"/>
      <c r="AP4039" s="1034"/>
      <c r="AQ4039" s="1034"/>
    </row>
    <row r="4040" spans="35:43">
      <c r="AI4040" s="1034"/>
      <c r="AJ4040" s="1034"/>
      <c r="AK4040" s="1034"/>
      <c r="AL4040" s="1034"/>
      <c r="AM4040" s="1032"/>
      <c r="AN4040" s="1034"/>
      <c r="AO4040" s="1034"/>
      <c r="AP4040" s="1034"/>
      <c r="AQ4040" s="1034"/>
    </row>
    <row r="4041" spans="35:43">
      <c r="AI4041" s="1034"/>
      <c r="AJ4041" s="1034"/>
      <c r="AK4041" s="1034"/>
      <c r="AL4041" s="1034"/>
      <c r="AM4041" s="1032"/>
      <c r="AN4041" s="1034"/>
      <c r="AO4041" s="1034"/>
      <c r="AP4041" s="1034"/>
      <c r="AQ4041" s="1034"/>
    </row>
    <row r="4042" spans="35:43">
      <c r="AI4042" s="1034"/>
      <c r="AJ4042" s="1034"/>
      <c r="AK4042" s="1034"/>
      <c r="AL4042" s="1034"/>
      <c r="AM4042" s="1032"/>
      <c r="AN4042" s="1034"/>
      <c r="AO4042" s="1034"/>
      <c r="AP4042" s="1034"/>
      <c r="AQ4042" s="1034"/>
    </row>
    <row r="4043" spans="35:43">
      <c r="AI4043" s="1034"/>
      <c r="AJ4043" s="1034"/>
      <c r="AK4043" s="1034"/>
      <c r="AL4043" s="1034"/>
      <c r="AM4043" s="1032"/>
      <c r="AN4043" s="1034"/>
      <c r="AO4043" s="1034"/>
      <c r="AP4043" s="1034"/>
      <c r="AQ4043" s="1034"/>
    </row>
    <row r="4044" spans="35:43">
      <c r="AI4044" s="1034"/>
      <c r="AJ4044" s="1034"/>
      <c r="AK4044" s="1034"/>
      <c r="AL4044" s="1034"/>
      <c r="AM4044" s="1032"/>
      <c r="AN4044" s="1034"/>
      <c r="AO4044" s="1034"/>
      <c r="AP4044" s="1034"/>
      <c r="AQ4044" s="1034"/>
    </row>
    <row r="4045" spans="35:43">
      <c r="AI4045" s="1034"/>
      <c r="AJ4045" s="1034"/>
      <c r="AK4045" s="1034"/>
      <c r="AL4045" s="1034"/>
      <c r="AM4045" s="1032"/>
      <c r="AN4045" s="1034"/>
      <c r="AO4045" s="1034"/>
      <c r="AP4045" s="1034"/>
      <c r="AQ4045" s="1034"/>
    </row>
    <row r="4046" spans="35:43">
      <c r="AI4046" s="1034"/>
      <c r="AJ4046" s="1034"/>
      <c r="AK4046" s="1034"/>
      <c r="AL4046" s="1034"/>
      <c r="AM4046" s="1032"/>
      <c r="AN4046" s="1034"/>
      <c r="AO4046" s="1034"/>
      <c r="AP4046" s="1034"/>
      <c r="AQ4046" s="1034"/>
    </row>
    <row r="4047" spans="35:43">
      <c r="AI4047" s="1034"/>
      <c r="AJ4047" s="1034"/>
      <c r="AK4047" s="1034"/>
      <c r="AL4047" s="1034"/>
      <c r="AM4047" s="1032"/>
      <c r="AN4047" s="1034"/>
      <c r="AO4047" s="1034"/>
      <c r="AP4047" s="1034"/>
      <c r="AQ4047" s="1034"/>
    </row>
    <row r="4048" spans="35:43">
      <c r="AI4048" s="1034"/>
      <c r="AJ4048" s="1034"/>
      <c r="AK4048" s="1034"/>
      <c r="AL4048" s="1034"/>
      <c r="AM4048" s="1032"/>
      <c r="AN4048" s="1034"/>
      <c r="AO4048" s="1034"/>
      <c r="AP4048" s="1034"/>
      <c r="AQ4048" s="1034"/>
    </row>
    <row r="4049" spans="35:43">
      <c r="AI4049" s="1034"/>
      <c r="AJ4049" s="1034"/>
      <c r="AK4049" s="1034"/>
      <c r="AL4049" s="1034"/>
      <c r="AM4049" s="1032"/>
      <c r="AN4049" s="1034"/>
      <c r="AO4049" s="1034"/>
      <c r="AP4049" s="1034"/>
      <c r="AQ4049" s="1034"/>
    </row>
    <row r="4050" spans="35:43">
      <c r="AI4050" s="1034"/>
      <c r="AJ4050" s="1034"/>
      <c r="AK4050" s="1034"/>
      <c r="AL4050" s="1034"/>
      <c r="AM4050" s="1032"/>
      <c r="AN4050" s="1034"/>
      <c r="AO4050" s="1034"/>
      <c r="AP4050" s="1034"/>
      <c r="AQ4050" s="1034"/>
    </row>
    <row r="4051" spans="35:43">
      <c r="AI4051" s="1034"/>
      <c r="AJ4051" s="1034"/>
      <c r="AK4051" s="1034"/>
      <c r="AL4051" s="1034"/>
      <c r="AM4051" s="1032"/>
      <c r="AN4051" s="1034"/>
      <c r="AO4051" s="1034"/>
      <c r="AP4051" s="1034"/>
      <c r="AQ4051" s="1034"/>
    </row>
    <row r="4052" spans="35:43">
      <c r="AI4052" s="1034"/>
      <c r="AJ4052" s="1034"/>
      <c r="AK4052" s="1034"/>
      <c r="AL4052" s="1034"/>
      <c r="AM4052" s="1032"/>
      <c r="AN4052" s="1034"/>
      <c r="AO4052" s="1034"/>
      <c r="AP4052" s="1034"/>
      <c r="AQ4052" s="1034"/>
    </row>
    <row r="4053" spans="35:43">
      <c r="AI4053" s="1034"/>
      <c r="AJ4053" s="1034"/>
      <c r="AK4053" s="1034"/>
      <c r="AL4053" s="1034"/>
      <c r="AM4053" s="1032"/>
      <c r="AN4053" s="1034"/>
      <c r="AO4053" s="1034"/>
      <c r="AP4053" s="1034"/>
      <c r="AQ4053" s="1034"/>
    </row>
    <row r="4054" spans="35:43">
      <c r="AI4054" s="1034"/>
      <c r="AJ4054" s="1034"/>
      <c r="AK4054" s="1034"/>
      <c r="AL4054" s="1034"/>
      <c r="AM4054" s="1032"/>
      <c r="AN4054" s="1034"/>
      <c r="AO4054" s="1034"/>
      <c r="AP4054" s="1034"/>
      <c r="AQ4054" s="1034"/>
    </row>
    <row r="4055" spans="35:43">
      <c r="AI4055" s="1034"/>
      <c r="AJ4055" s="1034"/>
      <c r="AK4055" s="1034"/>
      <c r="AL4055" s="1034"/>
      <c r="AM4055" s="1032"/>
      <c r="AN4055" s="1034"/>
      <c r="AO4055" s="1034"/>
      <c r="AP4055" s="1034"/>
      <c r="AQ4055" s="1034"/>
    </row>
    <row r="4056" spans="35:43">
      <c r="AI4056" s="1034"/>
      <c r="AJ4056" s="1034"/>
      <c r="AK4056" s="1034"/>
      <c r="AL4056" s="1034"/>
      <c r="AM4056" s="1032"/>
      <c r="AN4056" s="1034"/>
      <c r="AO4056" s="1034"/>
      <c r="AP4056" s="1034"/>
      <c r="AQ4056" s="1034"/>
    </row>
    <row r="4057" spans="35:43">
      <c r="AI4057" s="1034"/>
      <c r="AJ4057" s="1034"/>
      <c r="AK4057" s="1034"/>
      <c r="AL4057" s="1034"/>
      <c r="AM4057" s="1032"/>
      <c r="AN4057" s="1034"/>
      <c r="AO4057" s="1034"/>
      <c r="AP4057" s="1034"/>
      <c r="AQ4057" s="1034"/>
    </row>
    <row r="4058" spans="35:43">
      <c r="AI4058" s="1034"/>
      <c r="AJ4058" s="1034"/>
      <c r="AK4058" s="1034"/>
      <c r="AL4058" s="1034"/>
      <c r="AM4058" s="1032"/>
      <c r="AN4058" s="1034"/>
      <c r="AO4058" s="1034"/>
      <c r="AP4058" s="1034"/>
      <c r="AQ4058" s="1034"/>
    </row>
    <row r="4059" spans="35:43">
      <c r="AI4059" s="1034"/>
      <c r="AJ4059" s="1034"/>
      <c r="AK4059" s="1034"/>
      <c r="AL4059" s="1034"/>
      <c r="AM4059" s="1032"/>
      <c r="AN4059" s="1034"/>
      <c r="AO4059" s="1034"/>
      <c r="AP4059" s="1034"/>
      <c r="AQ4059" s="1034"/>
    </row>
    <row r="4060" spans="35:43">
      <c r="AI4060" s="1034"/>
      <c r="AJ4060" s="1034"/>
      <c r="AK4060" s="1034"/>
      <c r="AL4060" s="1034"/>
      <c r="AM4060" s="1032"/>
      <c r="AN4060" s="1034"/>
      <c r="AO4060" s="1034"/>
      <c r="AP4060" s="1034"/>
      <c r="AQ4060" s="1034"/>
    </row>
    <row r="4061" spans="35:43">
      <c r="AI4061" s="1034"/>
      <c r="AJ4061" s="1034"/>
      <c r="AK4061" s="1034"/>
      <c r="AL4061" s="1034"/>
      <c r="AM4061" s="1032"/>
      <c r="AN4061" s="1034"/>
      <c r="AO4061" s="1034"/>
      <c r="AP4061" s="1034"/>
      <c r="AQ4061" s="1034"/>
    </row>
    <row r="4062" spans="35:43">
      <c r="AI4062" s="1034"/>
      <c r="AJ4062" s="1034"/>
      <c r="AK4062" s="1034"/>
      <c r="AL4062" s="1034"/>
      <c r="AM4062" s="1032"/>
      <c r="AN4062" s="1034"/>
      <c r="AO4062" s="1034"/>
      <c r="AP4062" s="1034"/>
      <c r="AQ4062" s="1034"/>
    </row>
    <row r="4063" spans="35:43">
      <c r="AI4063" s="1034"/>
      <c r="AJ4063" s="1034"/>
      <c r="AK4063" s="1034"/>
      <c r="AL4063" s="1034"/>
      <c r="AM4063" s="1032"/>
      <c r="AN4063" s="1034"/>
      <c r="AO4063" s="1034"/>
      <c r="AP4063" s="1034"/>
      <c r="AQ4063" s="1034"/>
    </row>
    <row r="4064" spans="35:43">
      <c r="AI4064" s="1034"/>
      <c r="AJ4064" s="1034"/>
      <c r="AK4064" s="1034"/>
      <c r="AL4064" s="1034"/>
      <c r="AM4064" s="1032"/>
      <c r="AN4064" s="1034"/>
      <c r="AO4064" s="1034"/>
      <c r="AP4064" s="1034"/>
      <c r="AQ4064" s="1034"/>
    </row>
    <row r="4065" spans="35:43">
      <c r="AI4065" s="1034"/>
      <c r="AJ4065" s="1034"/>
      <c r="AK4065" s="1034"/>
      <c r="AL4065" s="1034"/>
      <c r="AM4065" s="1032"/>
      <c r="AN4065" s="1034"/>
      <c r="AO4065" s="1034"/>
      <c r="AP4065" s="1034"/>
      <c r="AQ4065" s="1034"/>
    </row>
    <row r="4066" spans="35:43">
      <c r="AI4066" s="1034"/>
      <c r="AJ4066" s="1034"/>
      <c r="AK4066" s="1034"/>
      <c r="AL4066" s="1034"/>
      <c r="AM4066" s="1032"/>
      <c r="AN4066" s="1034"/>
      <c r="AO4066" s="1034"/>
      <c r="AP4066" s="1034"/>
      <c r="AQ4066" s="1034"/>
    </row>
    <row r="4067" spans="35:43">
      <c r="AI4067" s="1034"/>
      <c r="AJ4067" s="1034"/>
      <c r="AK4067" s="1034"/>
      <c r="AL4067" s="1034"/>
      <c r="AM4067" s="1032"/>
      <c r="AN4067" s="1034"/>
      <c r="AO4067" s="1034"/>
      <c r="AP4067" s="1034"/>
      <c r="AQ4067" s="1034"/>
    </row>
    <row r="4068" spans="35:43">
      <c r="AI4068" s="1034"/>
      <c r="AJ4068" s="1034"/>
      <c r="AK4068" s="1034"/>
      <c r="AL4068" s="1034"/>
      <c r="AM4068" s="1032"/>
      <c r="AN4068" s="1034"/>
      <c r="AO4068" s="1034"/>
      <c r="AP4068" s="1034"/>
      <c r="AQ4068" s="1034"/>
    </row>
    <row r="4069" spans="35:43">
      <c r="AI4069" s="1034"/>
      <c r="AJ4069" s="1034"/>
      <c r="AK4069" s="1034"/>
      <c r="AL4069" s="1034"/>
      <c r="AM4069" s="1032"/>
      <c r="AN4069" s="1034"/>
      <c r="AO4069" s="1034"/>
      <c r="AP4069" s="1034"/>
      <c r="AQ4069" s="1034"/>
    </row>
    <row r="4070" spans="35:43">
      <c r="AI4070" s="1034"/>
      <c r="AJ4070" s="1034"/>
      <c r="AK4070" s="1034"/>
      <c r="AL4070" s="1034"/>
      <c r="AM4070" s="1032"/>
      <c r="AN4070" s="1034"/>
      <c r="AO4070" s="1034"/>
      <c r="AP4070" s="1034"/>
      <c r="AQ4070" s="1034"/>
    </row>
    <row r="4071" spans="35:43">
      <c r="AI4071" s="1034"/>
      <c r="AJ4071" s="1034"/>
      <c r="AK4071" s="1034"/>
      <c r="AL4071" s="1034"/>
      <c r="AM4071" s="1032"/>
      <c r="AN4071" s="1034"/>
      <c r="AO4071" s="1034"/>
      <c r="AP4071" s="1034"/>
      <c r="AQ4071" s="1034"/>
    </row>
    <row r="4072" spans="35:43">
      <c r="AI4072" s="1034"/>
      <c r="AJ4072" s="1034"/>
      <c r="AK4072" s="1034"/>
      <c r="AL4072" s="1034"/>
      <c r="AM4072" s="1032"/>
      <c r="AN4072" s="1034"/>
      <c r="AO4072" s="1034"/>
      <c r="AP4072" s="1034"/>
      <c r="AQ4072" s="1034"/>
    </row>
    <row r="4073" spans="35:43">
      <c r="AI4073" s="1034"/>
      <c r="AJ4073" s="1034"/>
      <c r="AK4073" s="1034"/>
      <c r="AL4073" s="1034"/>
      <c r="AM4073" s="1032"/>
      <c r="AN4073" s="1034"/>
      <c r="AO4073" s="1034"/>
      <c r="AP4073" s="1034"/>
      <c r="AQ4073" s="1034"/>
    </row>
    <row r="4074" spans="35:43">
      <c r="AI4074" s="1034"/>
      <c r="AJ4074" s="1034"/>
      <c r="AK4074" s="1034"/>
      <c r="AL4074" s="1034"/>
      <c r="AM4074" s="1032"/>
      <c r="AN4074" s="1034"/>
      <c r="AO4074" s="1034"/>
      <c r="AP4074" s="1034"/>
      <c r="AQ4074" s="1034"/>
    </row>
    <row r="4075" spans="35:43">
      <c r="AI4075" s="1034"/>
      <c r="AJ4075" s="1034"/>
      <c r="AK4075" s="1034"/>
      <c r="AL4075" s="1034"/>
      <c r="AM4075" s="1032"/>
      <c r="AN4075" s="1034"/>
      <c r="AO4075" s="1034"/>
      <c r="AP4075" s="1034"/>
      <c r="AQ4075" s="1034"/>
    </row>
    <row r="4076" spans="35:43">
      <c r="AI4076" s="1034"/>
      <c r="AJ4076" s="1034"/>
      <c r="AK4076" s="1034"/>
      <c r="AL4076" s="1034"/>
      <c r="AM4076" s="1032"/>
      <c r="AN4076" s="1034"/>
      <c r="AO4076" s="1034"/>
      <c r="AP4076" s="1034"/>
      <c r="AQ4076" s="1034"/>
    </row>
    <row r="4077" spans="35:43">
      <c r="AI4077" s="1034"/>
      <c r="AJ4077" s="1034"/>
      <c r="AK4077" s="1034"/>
      <c r="AL4077" s="1034"/>
      <c r="AM4077" s="1032"/>
      <c r="AN4077" s="1034"/>
      <c r="AO4077" s="1034"/>
      <c r="AP4077" s="1034"/>
      <c r="AQ4077" s="1034"/>
    </row>
    <row r="4078" spans="35:43">
      <c r="AI4078" s="1034"/>
      <c r="AJ4078" s="1034"/>
      <c r="AK4078" s="1034"/>
      <c r="AL4078" s="1034"/>
      <c r="AM4078" s="1032"/>
      <c r="AN4078" s="1034"/>
      <c r="AO4078" s="1034"/>
      <c r="AP4078" s="1034"/>
      <c r="AQ4078" s="1034"/>
    </row>
    <row r="4079" spans="35:43">
      <c r="AI4079" s="1034"/>
      <c r="AJ4079" s="1034"/>
      <c r="AK4079" s="1034"/>
      <c r="AL4079" s="1034"/>
      <c r="AM4079" s="1032"/>
      <c r="AN4079" s="1034"/>
      <c r="AO4079" s="1034"/>
      <c r="AP4079" s="1034"/>
      <c r="AQ4079" s="1034"/>
    </row>
    <row r="4080" spans="35:43">
      <c r="AI4080" s="1034"/>
      <c r="AJ4080" s="1034"/>
      <c r="AK4080" s="1034"/>
      <c r="AL4080" s="1034"/>
      <c r="AM4080" s="1032"/>
      <c r="AN4080" s="1034"/>
      <c r="AO4080" s="1034"/>
      <c r="AP4080" s="1034"/>
      <c r="AQ4080" s="1034"/>
    </row>
    <row r="4081" spans="35:43">
      <c r="AI4081" s="1034"/>
      <c r="AJ4081" s="1034"/>
      <c r="AK4081" s="1034"/>
      <c r="AL4081" s="1034"/>
      <c r="AM4081" s="1032"/>
      <c r="AN4081" s="1034"/>
      <c r="AO4081" s="1034"/>
      <c r="AP4081" s="1034"/>
      <c r="AQ4081" s="1034"/>
    </row>
    <row r="4082" spans="35:43">
      <c r="AI4082" s="1034"/>
      <c r="AJ4082" s="1034"/>
      <c r="AK4082" s="1034"/>
      <c r="AL4082" s="1034"/>
      <c r="AM4082" s="1032"/>
      <c r="AN4082" s="1034"/>
      <c r="AO4082" s="1034"/>
      <c r="AP4082" s="1034"/>
      <c r="AQ4082" s="1034"/>
    </row>
    <row r="4083" spans="35:43">
      <c r="AI4083" s="1034"/>
      <c r="AJ4083" s="1034"/>
      <c r="AK4083" s="1034"/>
      <c r="AL4083" s="1034"/>
      <c r="AM4083" s="1032"/>
      <c r="AN4083" s="1034"/>
      <c r="AO4083" s="1034"/>
      <c r="AP4083" s="1034"/>
      <c r="AQ4083" s="1034"/>
    </row>
    <row r="4084" spans="35:43">
      <c r="AI4084" s="1034"/>
      <c r="AJ4084" s="1034"/>
      <c r="AK4084" s="1034"/>
      <c r="AL4084" s="1034"/>
      <c r="AM4084" s="1032"/>
      <c r="AN4084" s="1034"/>
      <c r="AO4084" s="1034"/>
      <c r="AP4084" s="1034"/>
      <c r="AQ4084" s="1034"/>
    </row>
    <row r="4085" spans="35:43">
      <c r="AI4085" s="1034"/>
      <c r="AJ4085" s="1034"/>
      <c r="AK4085" s="1034"/>
      <c r="AL4085" s="1034"/>
      <c r="AM4085" s="1032"/>
      <c r="AN4085" s="1034"/>
      <c r="AO4085" s="1034"/>
      <c r="AP4085" s="1034"/>
      <c r="AQ4085" s="1034"/>
    </row>
    <row r="4086" spans="35:43">
      <c r="AI4086" s="1034"/>
      <c r="AJ4086" s="1034"/>
      <c r="AK4086" s="1034"/>
      <c r="AL4086" s="1034"/>
      <c r="AM4086" s="1032"/>
      <c r="AN4086" s="1034"/>
      <c r="AO4086" s="1034"/>
      <c r="AP4086" s="1034"/>
      <c r="AQ4086" s="1034"/>
    </row>
    <row r="4087" spans="35:43">
      <c r="AI4087" s="1034"/>
      <c r="AJ4087" s="1034"/>
      <c r="AK4087" s="1034"/>
      <c r="AL4087" s="1034"/>
      <c r="AM4087" s="1032"/>
      <c r="AN4087" s="1034"/>
      <c r="AO4087" s="1034"/>
      <c r="AP4087" s="1034"/>
      <c r="AQ4087" s="1034"/>
    </row>
    <row r="4088" spans="35:43">
      <c r="AI4088" s="1034"/>
      <c r="AJ4088" s="1034"/>
      <c r="AK4088" s="1034"/>
      <c r="AL4088" s="1034"/>
      <c r="AM4088" s="1032"/>
      <c r="AN4088" s="1034"/>
      <c r="AO4088" s="1034"/>
      <c r="AP4088" s="1034"/>
      <c r="AQ4088" s="1034"/>
    </row>
    <row r="4089" spans="35:43">
      <c r="AI4089" s="1034"/>
      <c r="AJ4089" s="1034"/>
      <c r="AK4089" s="1034"/>
      <c r="AL4089" s="1034"/>
      <c r="AM4089" s="1032"/>
      <c r="AN4089" s="1034"/>
      <c r="AO4089" s="1034"/>
      <c r="AP4089" s="1034"/>
      <c r="AQ4089" s="1034"/>
    </row>
    <row r="4090" spans="35:43">
      <c r="AI4090" s="1034"/>
      <c r="AJ4090" s="1034"/>
      <c r="AK4090" s="1034"/>
      <c r="AL4090" s="1034"/>
      <c r="AM4090" s="1032"/>
      <c r="AN4090" s="1034"/>
      <c r="AO4090" s="1034"/>
      <c r="AP4090" s="1034"/>
      <c r="AQ4090" s="1034"/>
    </row>
    <row r="4091" spans="35:43">
      <c r="AI4091" s="1034"/>
      <c r="AJ4091" s="1034"/>
      <c r="AK4091" s="1034"/>
      <c r="AL4091" s="1034"/>
      <c r="AM4091" s="1032"/>
      <c r="AN4091" s="1034"/>
      <c r="AO4091" s="1034"/>
      <c r="AP4091" s="1034"/>
      <c r="AQ4091" s="1034"/>
    </row>
    <row r="4092" spans="35:43">
      <c r="AI4092" s="1034"/>
      <c r="AJ4092" s="1034"/>
      <c r="AK4092" s="1034"/>
      <c r="AL4092" s="1034"/>
      <c r="AM4092" s="1032"/>
      <c r="AN4092" s="1034"/>
      <c r="AO4092" s="1034"/>
      <c r="AP4092" s="1034"/>
      <c r="AQ4092" s="1034"/>
    </row>
    <row r="4093" spans="35:43">
      <c r="AI4093" s="1034"/>
      <c r="AJ4093" s="1034"/>
      <c r="AK4093" s="1034"/>
      <c r="AL4093" s="1034"/>
      <c r="AM4093" s="1032"/>
      <c r="AN4093" s="1034"/>
      <c r="AO4093" s="1034"/>
      <c r="AP4093" s="1034"/>
      <c r="AQ4093" s="1034"/>
    </row>
    <row r="4094" spans="35:43">
      <c r="AI4094" s="1034"/>
      <c r="AJ4094" s="1034"/>
      <c r="AK4094" s="1034"/>
      <c r="AL4094" s="1034"/>
      <c r="AM4094" s="1032"/>
      <c r="AN4094" s="1034"/>
      <c r="AO4094" s="1034"/>
      <c r="AP4094" s="1034"/>
      <c r="AQ4094" s="1034"/>
    </row>
    <row r="4095" spans="35:43">
      <c r="AI4095" s="1034"/>
      <c r="AJ4095" s="1034"/>
      <c r="AK4095" s="1034"/>
      <c r="AL4095" s="1034"/>
      <c r="AM4095" s="1032"/>
      <c r="AN4095" s="1034"/>
      <c r="AO4095" s="1034"/>
      <c r="AP4095" s="1034"/>
      <c r="AQ4095" s="1034"/>
    </row>
    <row r="4096" spans="35:43">
      <c r="AI4096" s="1034"/>
      <c r="AJ4096" s="1034"/>
      <c r="AK4096" s="1034"/>
      <c r="AL4096" s="1034"/>
      <c r="AM4096" s="1032"/>
      <c r="AN4096" s="1034"/>
      <c r="AO4096" s="1034"/>
      <c r="AP4096" s="1034"/>
      <c r="AQ4096" s="1034"/>
    </row>
    <row r="4097" spans="35:43">
      <c r="AI4097" s="1034"/>
      <c r="AJ4097" s="1034"/>
      <c r="AK4097" s="1034"/>
      <c r="AL4097" s="1034"/>
      <c r="AM4097" s="1032"/>
      <c r="AN4097" s="1034"/>
      <c r="AO4097" s="1034"/>
      <c r="AP4097" s="1034"/>
      <c r="AQ4097" s="1034"/>
    </row>
    <row r="4098" spans="35:43">
      <c r="AI4098" s="1034"/>
      <c r="AJ4098" s="1034"/>
      <c r="AK4098" s="1034"/>
      <c r="AL4098" s="1034"/>
      <c r="AM4098" s="1032"/>
      <c r="AN4098" s="1034"/>
      <c r="AO4098" s="1034"/>
      <c r="AP4098" s="1034"/>
      <c r="AQ4098" s="1034"/>
    </row>
    <row r="4099" spans="35:43">
      <c r="AI4099" s="1034"/>
      <c r="AJ4099" s="1034"/>
      <c r="AK4099" s="1034"/>
      <c r="AL4099" s="1034"/>
      <c r="AM4099" s="1032"/>
      <c r="AN4099" s="1034"/>
      <c r="AO4099" s="1034"/>
      <c r="AP4099" s="1034"/>
      <c r="AQ4099" s="1034"/>
    </row>
    <row r="4100" spans="35:43">
      <c r="AI4100" s="1034"/>
      <c r="AJ4100" s="1034"/>
      <c r="AK4100" s="1034"/>
      <c r="AL4100" s="1034"/>
      <c r="AM4100" s="1032"/>
      <c r="AN4100" s="1034"/>
      <c r="AO4100" s="1034"/>
      <c r="AP4100" s="1034"/>
      <c r="AQ4100" s="1034"/>
    </row>
    <row r="4101" spans="35:43">
      <c r="AI4101" s="1034"/>
      <c r="AJ4101" s="1034"/>
      <c r="AK4101" s="1034"/>
      <c r="AL4101" s="1034"/>
      <c r="AM4101" s="1032"/>
      <c r="AN4101" s="1034"/>
      <c r="AO4101" s="1034"/>
      <c r="AP4101" s="1034"/>
      <c r="AQ4101" s="1034"/>
    </row>
    <row r="4102" spans="35:43">
      <c r="AI4102" s="1034"/>
      <c r="AJ4102" s="1034"/>
      <c r="AK4102" s="1034"/>
      <c r="AL4102" s="1034"/>
      <c r="AM4102" s="1032"/>
      <c r="AN4102" s="1034"/>
      <c r="AO4102" s="1034"/>
      <c r="AP4102" s="1034"/>
      <c r="AQ4102" s="1034"/>
    </row>
    <row r="4103" spans="35:43">
      <c r="AI4103" s="1034"/>
      <c r="AJ4103" s="1034"/>
      <c r="AK4103" s="1034"/>
      <c r="AL4103" s="1034"/>
      <c r="AM4103" s="1032"/>
      <c r="AN4103" s="1034"/>
      <c r="AO4103" s="1034"/>
      <c r="AP4103" s="1034"/>
      <c r="AQ4103" s="1034"/>
    </row>
    <row r="4104" spans="35:43">
      <c r="AI4104" s="1034"/>
      <c r="AJ4104" s="1034"/>
      <c r="AK4104" s="1034"/>
      <c r="AL4104" s="1034"/>
      <c r="AM4104" s="1032"/>
      <c r="AN4104" s="1034"/>
      <c r="AO4104" s="1034"/>
      <c r="AP4104" s="1034"/>
      <c r="AQ4104" s="1034"/>
    </row>
    <row r="4105" spans="35:43">
      <c r="AI4105" s="1034"/>
      <c r="AJ4105" s="1034"/>
      <c r="AK4105" s="1034"/>
      <c r="AL4105" s="1034"/>
      <c r="AM4105" s="1032"/>
      <c r="AN4105" s="1034"/>
      <c r="AO4105" s="1034"/>
      <c r="AP4105" s="1034"/>
      <c r="AQ4105" s="1034"/>
    </row>
    <row r="4106" spans="35:43">
      <c r="AI4106" s="1034"/>
      <c r="AJ4106" s="1034"/>
      <c r="AK4106" s="1034"/>
      <c r="AL4106" s="1034"/>
      <c r="AM4106" s="1032"/>
      <c r="AN4106" s="1034"/>
      <c r="AO4106" s="1034"/>
      <c r="AP4106" s="1034"/>
      <c r="AQ4106" s="1034"/>
    </row>
    <row r="4107" spans="35:43">
      <c r="AI4107" s="1034"/>
      <c r="AJ4107" s="1034"/>
      <c r="AK4107" s="1034"/>
      <c r="AL4107" s="1034"/>
      <c r="AM4107" s="1032"/>
      <c r="AN4107" s="1034"/>
      <c r="AO4107" s="1034"/>
      <c r="AP4107" s="1034"/>
      <c r="AQ4107" s="1034"/>
    </row>
    <row r="4108" spans="35:43">
      <c r="AI4108" s="1034"/>
      <c r="AJ4108" s="1034"/>
      <c r="AK4108" s="1034"/>
      <c r="AL4108" s="1034"/>
      <c r="AM4108" s="1032"/>
      <c r="AN4108" s="1034"/>
      <c r="AO4108" s="1034"/>
      <c r="AP4108" s="1034"/>
      <c r="AQ4108" s="1034"/>
    </row>
    <row r="4109" spans="35:43">
      <c r="AI4109" s="1034"/>
      <c r="AJ4109" s="1034"/>
      <c r="AK4109" s="1034"/>
      <c r="AL4109" s="1034"/>
      <c r="AM4109" s="1032"/>
      <c r="AN4109" s="1034"/>
      <c r="AO4109" s="1034"/>
      <c r="AP4109" s="1034"/>
      <c r="AQ4109" s="1034"/>
    </row>
    <row r="4110" spans="35:43">
      <c r="AI4110" s="1034"/>
      <c r="AJ4110" s="1034"/>
      <c r="AK4110" s="1034"/>
      <c r="AL4110" s="1034"/>
      <c r="AM4110" s="1032"/>
      <c r="AN4110" s="1034"/>
      <c r="AO4110" s="1034"/>
      <c r="AP4110" s="1034"/>
      <c r="AQ4110" s="1034"/>
    </row>
    <row r="4111" spans="35:43">
      <c r="AI4111" s="1034"/>
      <c r="AJ4111" s="1034"/>
      <c r="AK4111" s="1034"/>
      <c r="AL4111" s="1034"/>
      <c r="AM4111" s="1032"/>
      <c r="AN4111" s="1034"/>
      <c r="AO4111" s="1034"/>
      <c r="AP4111" s="1034"/>
      <c r="AQ4111" s="1034"/>
    </row>
    <row r="4112" spans="35:43">
      <c r="AI4112" s="1034"/>
      <c r="AJ4112" s="1034"/>
      <c r="AK4112" s="1034"/>
      <c r="AL4112" s="1034"/>
      <c r="AM4112" s="1032"/>
      <c r="AN4112" s="1034"/>
      <c r="AO4112" s="1034"/>
      <c r="AP4112" s="1034"/>
      <c r="AQ4112" s="1034"/>
    </row>
    <row r="4113" spans="35:43">
      <c r="AI4113" s="1034"/>
      <c r="AJ4113" s="1034"/>
      <c r="AK4113" s="1034"/>
      <c r="AL4113" s="1034"/>
      <c r="AM4113" s="1032"/>
      <c r="AN4113" s="1034"/>
      <c r="AO4113" s="1034"/>
      <c r="AP4113" s="1034"/>
      <c r="AQ4113" s="1034"/>
    </row>
    <row r="4114" spans="35:43">
      <c r="AI4114" s="1034"/>
      <c r="AJ4114" s="1034"/>
      <c r="AK4114" s="1034"/>
      <c r="AL4114" s="1034"/>
      <c r="AM4114" s="1032"/>
      <c r="AN4114" s="1034"/>
      <c r="AO4114" s="1034"/>
      <c r="AP4114" s="1034"/>
      <c r="AQ4114" s="1034"/>
    </row>
    <row r="4115" spans="35:43">
      <c r="AI4115" s="1034"/>
      <c r="AJ4115" s="1034"/>
      <c r="AK4115" s="1034"/>
      <c r="AL4115" s="1034"/>
      <c r="AM4115" s="1032"/>
      <c r="AN4115" s="1034"/>
      <c r="AO4115" s="1034"/>
      <c r="AP4115" s="1034"/>
      <c r="AQ4115" s="1034"/>
    </row>
    <row r="4116" spans="35:43">
      <c r="AI4116" s="1034"/>
      <c r="AJ4116" s="1034"/>
      <c r="AK4116" s="1034"/>
      <c r="AL4116" s="1034"/>
      <c r="AM4116" s="1032"/>
      <c r="AN4116" s="1034"/>
      <c r="AO4116" s="1034"/>
      <c r="AP4116" s="1034"/>
      <c r="AQ4116" s="1034"/>
    </row>
    <row r="4117" spans="35:43">
      <c r="AI4117" s="1034"/>
      <c r="AJ4117" s="1034"/>
      <c r="AK4117" s="1034"/>
      <c r="AL4117" s="1034"/>
      <c r="AM4117" s="1032"/>
      <c r="AN4117" s="1034"/>
      <c r="AO4117" s="1034"/>
      <c r="AP4117" s="1034"/>
      <c r="AQ4117" s="1034"/>
    </row>
    <row r="4118" spans="35:43">
      <c r="AI4118" s="1034"/>
      <c r="AJ4118" s="1034"/>
      <c r="AK4118" s="1034"/>
      <c r="AL4118" s="1034"/>
      <c r="AM4118" s="1032"/>
      <c r="AN4118" s="1034"/>
      <c r="AO4118" s="1034"/>
      <c r="AP4118" s="1034"/>
      <c r="AQ4118" s="1034"/>
    </row>
    <row r="4119" spans="35:43">
      <c r="AI4119" s="1034"/>
      <c r="AJ4119" s="1034"/>
      <c r="AK4119" s="1034"/>
      <c r="AL4119" s="1034"/>
      <c r="AM4119" s="1032"/>
      <c r="AN4119" s="1034"/>
      <c r="AO4119" s="1034"/>
      <c r="AP4119" s="1034"/>
      <c r="AQ4119" s="1034"/>
    </row>
    <row r="4120" spans="35:43">
      <c r="AI4120" s="1034"/>
      <c r="AJ4120" s="1034"/>
      <c r="AK4120" s="1034"/>
      <c r="AL4120" s="1034"/>
      <c r="AM4120" s="1032"/>
      <c r="AN4120" s="1034"/>
      <c r="AO4120" s="1034"/>
      <c r="AP4120" s="1034"/>
      <c r="AQ4120" s="1034"/>
    </row>
    <row r="4121" spans="35:43">
      <c r="AI4121" s="1034"/>
      <c r="AJ4121" s="1034"/>
      <c r="AK4121" s="1034"/>
      <c r="AL4121" s="1034"/>
      <c r="AM4121" s="1032"/>
      <c r="AN4121" s="1034"/>
      <c r="AO4121" s="1034"/>
      <c r="AP4121" s="1034"/>
      <c r="AQ4121" s="1034"/>
    </row>
    <row r="4122" spans="35:43">
      <c r="AI4122" s="1034"/>
      <c r="AJ4122" s="1034"/>
      <c r="AK4122" s="1034"/>
      <c r="AL4122" s="1034"/>
      <c r="AM4122" s="1032"/>
      <c r="AN4122" s="1034"/>
      <c r="AO4122" s="1034"/>
      <c r="AP4122" s="1034"/>
      <c r="AQ4122" s="1034"/>
    </row>
    <row r="4123" spans="35:43">
      <c r="AI4123" s="1034"/>
      <c r="AJ4123" s="1034"/>
      <c r="AK4123" s="1034"/>
      <c r="AL4123" s="1034"/>
      <c r="AM4123" s="1032"/>
      <c r="AN4123" s="1034"/>
      <c r="AO4123" s="1034"/>
      <c r="AP4123" s="1034"/>
      <c r="AQ4123" s="1034"/>
    </row>
    <row r="4124" spans="35:43">
      <c r="AI4124" s="1034"/>
      <c r="AJ4124" s="1034"/>
      <c r="AK4124" s="1034"/>
      <c r="AL4124" s="1034"/>
      <c r="AM4124" s="1032"/>
      <c r="AN4124" s="1034"/>
      <c r="AO4124" s="1034"/>
      <c r="AP4124" s="1034"/>
      <c r="AQ4124" s="1034"/>
    </row>
    <row r="4125" spans="35:43">
      <c r="AI4125" s="1034"/>
      <c r="AJ4125" s="1034"/>
      <c r="AK4125" s="1034"/>
      <c r="AL4125" s="1034"/>
      <c r="AM4125" s="1032"/>
      <c r="AN4125" s="1034"/>
      <c r="AO4125" s="1034"/>
      <c r="AP4125" s="1034"/>
      <c r="AQ4125" s="1034"/>
    </row>
    <row r="4126" spans="35:43">
      <c r="AI4126" s="1034"/>
      <c r="AJ4126" s="1034"/>
      <c r="AK4126" s="1034"/>
      <c r="AL4126" s="1034"/>
      <c r="AM4126" s="1032"/>
      <c r="AN4126" s="1034"/>
      <c r="AO4126" s="1034"/>
      <c r="AP4126" s="1034"/>
      <c r="AQ4126" s="1034"/>
    </row>
    <row r="4127" spans="35:43">
      <c r="AI4127" s="1034"/>
      <c r="AJ4127" s="1034"/>
      <c r="AK4127" s="1034"/>
      <c r="AL4127" s="1034"/>
      <c r="AM4127" s="1032"/>
      <c r="AN4127" s="1034"/>
      <c r="AO4127" s="1034"/>
      <c r="AP4127" s="1034"/>
      <c r="AQ4127" s="1034"/>
    </row>
    <row r="4128" spans="35:43">
      <c r="AI4128" s="1034"/>
      <c r="AJ4128" s="1034"/>
      <c r="AK4128" s="1034"/>
      <c r="AL4128" s="1034"/>
      <c r="AM4128" s="1032"/>
      <c r="AN4128" s="1034"/>
      <c r="AO4128" s="1034"/>
      <c r="AP4128" s="1034"/>
      <c r="AQ4128" s="1034"/>
    </row>
    <row r="4129" spans="35:43">
      <c r="AI4129" s="1034"/>
      <c r="AJ4129" s="1034"/>
      <c r="AK4129" s="1034"/>
      <c r="AL4129" s="1034"/>
      <c r="AM4129" s="1032"/>
      <c r="AN4129" s="1034"/>
      <c r="AO4129" s="1034"/>
      <c r="AP4129" s="1034"/>
      <c r="AQ4129" s="1034"/>
    </row>
    <row r="4130" spans="35:43">
      <c r="AI4130" s="1034"/>
      <c r="AJ4130" s="1034"/>
      <c r="AK4130" s="1034"/>
      <c r="AL4130" s="1034"/>
      <c r="AM4130" s="1032"/>
      <c r="AN4130" s="1034"/>
      <c r="AO4130" s="1034"/>
      <c r="AP4130" s="1034"/>
      <c r="AQ4130" s="1034"/>
    </row>
    <row r="4131" spans="35:43">
      <c r="AI4131" s="1034"/>
      <c r="AJ4131" s="1034"/>
      <c r="AK4131" s="1034"/>
      <c r="AL4131" s="1034"/>
      <c r="AM4131" s="1032"/>
      <c r="AN4131" s="1034"/>
      <c r="AO4131" s="1034"/>
      <c r="AP4131" s="1034"/>
      <c r="AQ4131" s="1034"/>
    </row>
    <row r="4132" spans="35:43">
      <c r="AI4132" s="1034"/>
      <c r="AJ4132" s="1034"/>
      <c r="AK4132" s="1034"/>
      <c r="AL4132" s="1034"/>
      <c r="AM4132" s="1032"/>
      <c r="AN4132" s="1034"/>
      <c r="AO4132" s="1034"/>
      <c r="AP4132" s="1034"/>
      <c r="AQ4132" s="1034"/>
    </row>
    <row r="4133" spans="35:43">
      <c r="AI4133" s="1034"/>
      <c r="AJ4133" s="1034"/>
      <c r="AK4133" s="1034"/>
      <c r="AL4133" s="1034"/>
      <c r="AM4133" s="1032"/>
      <c r="AN4133" s="1034"/>
      <c r="AO4133" s="1034"/>
      <c r="AP4133" s="1034"/>
      <c r="AQ4133" s="1034"/>
    </row>
    <row r="4134" spans="35:43">
      <c r="AI4134" s="1034"/>
      <c r="AJ4134" s="1034"/>
      <c r="AK4134" s="1034"/>
      <c r="AL4134" s="1034"/>
      <c r="AM4134" s="1032"/>
      <c r="AN4134" s="1034"/>
      <c r="AO4134" s="1034"/>
      <c r="AP4134" s="1034"/>
      <c r="AQ4134" s="1034"/>
    </row>
    <row r="4135" spans="35:43">
      <c r="AI4135" s="1034"/>
      <c r="AJ4135" s="1034"/>
      <c r="AK4135" s="1034"/>
      <c r="AL4135" s="1034"/>
      <c r="AM4135" s="1032"/>
      <c r="AN4135" s="1034"/>
      <c r="AO4135" s="1034"/>
      <c r="AP4135" s="1034"/>
      <c r="AQ4135" s="1034"/>
    </row>
    <row r="4136" spans="35:43">
      <c r="AI4136" s="1034"/>
      <c r="AJ4136" s="1034"/>
      <c r="AK4136" s="1034"/>
      <c r="AL4136" s="1034"/>
      <c r="AM4136" s="1032"/>
      <c r="AN4136" s="1034"/>
      <c r="AO4136" s="1034"/>
      <c r="AP4136" s="1034"/>
      <c r="AQ4136" s="1034"/>
    </row>
    <row r="4137" spans="35:43">
      <c r="AI4137" s="1034"/>
      <c r="AJ4137" s="1034"/>
      <c r="AK4137" s="1034"/>
      <c r="AL4137" s="1034"/>
      <c r="AM4137" s="1032"/>
      <c r="AN4137" s="1034"/>
      <c r="AO4137" s="1034"/>
      <c r="AP4137" s="1034"/>
      <c r="AQ4137" s="1034"/>
    </row>
    <row r="4138" spans="35:43">
      <c r="AI4138" s="1034"/>
      <c r="AJ4138" s="1034"/>
      <c r="AK4138" s="1034"/>
      <c r="AL4138" s="1034"/>
      <c r="AM4138" s="1032"/>
      <c r="AN4138" s="1034"/>
      <c r="AO4138" s="1034"/>
      <c r="AP4138" s="1034"/>
      <c r="AQ4138" s="1034"/>
    </row>
    <row r="4139" spans="35:43">
      <c r="AI4139" s="1034"/>
      <c r="AJ4139" s="1034"/>
      <c r="AK4139" s="1034"/>
      <c r="AL4139" s="1034"/>
      <c r="AM4139" s="1032"/>
      <c r="AN4139" s="1034"/>
      <c r="AO4139" s="1034"/>
      <c r="AP4139" s="1034"/>
      <c r="AQ4139" s="1034"/>
    </row>
    <row r="4140" spans="35:43">
      <c r="AI4140" s="1034"/>
      <c r="AJ4140" s="1034"/>
      <c r="AK4140" s="1034"/>
      <c r="AL4140" s="1034"/>
      <c r="AM4140" s="1032"/>
      <c r="AN4140" s="1034"/>
      <c r="AO4140" s="1034"/>
      <c r="AP4140" s="1034"/>
      <c r="AQ4140" s="1034"/>
    </row>
    <row r="4141" spans="35:43">
      <c r="AI4141" s="1034"/>
      <c r="AJ4141" s="1034"/>
      <c r="AK4141" s="1034"/>
      <c r="AL4141" s="1034"/>
      <c r="AM4141" s="1032"/>
      <c r="AN4141" s="1034"/>
      <c r="AO4141" s="1034"/>
      <c r="AP4141" s="1034"/>
      <c r="AQ4141" s="1034"/>
    </row>
    <row r="4142" spans="35:43">
      <c r="AI4142" s="1034"/>
      <c r="AJ4142" s="1034"/>
      <c r="AK4142" s="1034"/>
      <c r="AL4142" s="1034"/>
      <c r="AM4142" s="1032"/>
      <c r="AN4142" s="1034"/>
      <c r="AO4142" s="1034"/>
      <c r="AP4142" s="1034"/>
      <c r="AQ4142" s="1034"/>
    </row>
    <row r="4143" spans="35:43">
      <c r="AI4143" s="1034"/>
      <c r="AJ4143" s="1034"/>
      <c r="AK4143" s="1034"/>
      <c r="AL4143" s="1034"/>
      <c r="AM4143" s="1032"/>
      <c r="AN4143" s="1034"/>
      <c r="AO4143" s="1034"/>
      <c r="AP4143" s="1034"/>
      <c r="AQ4143" s="1034"/>
    </row>
    <row r="4144" spans="35:43">
      <c r="AI4144" s="1034"/>
      <c r="AJ4144" s="1034"/>
      <c r="AK4144" s="1034"/>
      <c r="AL4144" s="1034"/>
      <c r="AM4144" s="1032"/>
      <c r="AN4144" s="1034"/>
      <c r="AO4144" s="1034"/>
      <c r="AP4144" s="1034"/>
      <c r="AQ4144" s="1034"/>
    </row>
    <row r="4145" spans="35:43">
      <c r="AI4145" s="1034"/>
      <c r="AJ4145" s="1034"/>
      <c r="AK4145" s="1034"/>
      <c r="AL4145" s="1034"/>
      <c r="AM4145" s="1032"/>
      <c r="AN4145" s="1034"/>
      <c r="AO4145" s="1034"/>
      <c r="AP4145" s="1034"/>
      <c r="AQ4145" s="1034"/>
    </row>
    <row r="4146" spans="35:43">
      <c r="AI4146" s="1034"/>
      <c r="AJ4146" s="1034"/>
      <c r="AK4146" s="1034"/>
      <c r="AL4146" s="1034"/>
      <c r="AM4146" s="1032"/>
      <c r="AN4146" s="1034"/>
      <c r="AO4146" s="1034"/>
      <c r="AP4146" s="1034"/>
      <c r="AQ4146" s="1034"/>
    </row>
    <row r="4147" spans="35:43">
      <c r="AI4147" s="1034"/>
      <c r="AJ4147" s="1034"/>
      <c r="AK4147" s="1034"/>
      <c r="AL4147" s="1034"/>
      <c r="AM4147" s="1032"/>
      <c r="AN4147" s="1034"/>
      <c r="AO4147" s="1034"/>
      <c r="AP4147" s="1034"/>
      <c r="AQ4147" s="1034"/>
    </row>
    <row r="4148" spans="35:43">
      <c r="AI4148" s="1034"/>
      <c r="AJ4148" s="1034"/>
      <c r="AK4148" s="1034"/>
      <c r="AL4148" s="1034"/>
      <c r="AM4148" s="1032"/>
      <c r="AN4148" s="1034"/>
      <c r="AO4148" s="1034"/>
      <c r="AP4148" s="1034"/>
      <c r="AQ4148" s="1034"/>
    </row>
    <row r="4149" spans="35:43">
      <c r="AI4149" s="1034"/>
      <c r="AJ4149" s="1034"/>
      <c r="AK4149" s="1034"/>
      <c r="AL4149" s="1034"/>
      <c r="AM4149" s="1032"/>
      <c r="AN4149" s="1034"/>
      <c r="AO4149" s="1034"/>
      <c r="AP4149" s="1034"/>
      <c r="AQ4149" s="1034"/>
    </row>
    <row r="4150" spans="35:43">
      <c r="AI4150" s="1034"/>
      <c r="AJ4150" s="1034"/>
      <c r="AK4150" s="1034"/>
      <c r="AL4150" s="1034"/>
      <c r="AM4150" s="1032"/>
      <c r="AN4150" s="1034"/>
      <c r="AO4150" s="1034"/>
      <c r="AP4150" s="1034"/>
      <c r="AQ4150" s="1034"/>
    </row>
    <row r="4151" spans="35:43">
      <c r="AI4151" s="1034"/>
      <c r="AJ4151" s="1034"/>
      <c r="AK4151" s="1034"/>
      <c r="AL4151" s="1034"/>
      <c r="AM4151" s="1032"/>
      <c r="AN4151" s="1034"/>
      <c r="AO4151" s="1034"/>
      <c r="AP4151" s="1034"/>
      <c r="AQ4151" s="1034"/>
    </row>
    <row r="4152" spans="35:43">
      <c r="AI4152" s="1034"/>
      <c r="AJ4152" s="1034"/>
      <c r="AK4152" s="1034"/>
      <c r="AL4152" s="1034"/>
      <c r="AM4152" s="1032"/>
      <c r="AN4152" s="1034"/>
      <c r="AO4152" s="1034"/>
      <c r="AP4152" s="1034"/>
      <c r="AQ4152" s="1034"/>
    </row>
    <row r="4153" spans="35:43">
      <c r="AI4153" s="1034"/>
      <c r="AJ4153" s="1034"/>
      <c r="AK4153" s="1034"/>
      <c r="AL4153" s="1034"/>
      <c r="AM4153" s="1032"/>
      <c r="AN4153" s="1034"/>
      <c r="AO4153" s="1034"/>
      <c r="AP4153" s="1034"/>
      <c r="AQ4153" s="1034"/>
    </row>
    <row r="4154" spans="35:43">
      <c r="AI4154" s="1034"/>
      <c r="AJ4154" s="1034"/>
      <c r="AK4154" s="1034"/>
      <c r="AL4154" s="1034"/>
      <c r="AM4154" s="1032"/>
      <c r="AN4154" s="1034"/>
      <c r="AO4154" s="1034"/>
      <c r="AP4154" s="1034"/>
      <c r="AQ4154" s="1034"/>
    </row>
    <row r="4155" spans="35:43">
      <c r="AI4155" s="1034"/>
      <c r="AJ4155" s="1034"/>
      <c r="AK4155" s="1034"/>
      <c r="AL4155" s="1034"/>
      <c r="AM4155" s="1032"/>
      <c r="AN4155" s="1034"/>
      <c r="AO4155" s="1034"/>
      <c r="AP4155" s="1034"/>
      <c r="AQ4155" s="1034"/>
    </row>
    <row r="4156" spans="35:43">
      <c r="AI4156" s="1034"/>
      <c r="AJ4156" s="1034"/>
      <c r="AK4156" s="1034"/>
      <c r="AL4156" s="1034"/>
      <c r="AM4156" s="1032"/>
      <c r="AN4156" s="1034"/>
      <c r="AO4156" s="1034"/>
      <c r="AP4156" s="1034"/>
      <c r="AQ4156" s="1034"/>
    </row>
    <row r="4157" spans="35:43">
      <c r="AI4157" s="1034"/>
      <c r="AJ4157" s="1034"/>
      <c r="AK4157" s="1034"/>
      <c r="AL4157" s="1034"/>
      <c r="AM4157" s="1032"/>
      <c r="AN4157" s="1034"/>
      <c r="AO4157" s="1034"/>
      <c r="AP4157" s="1034"/>
      <c r="AQ4157" s="1034"/>
    </row>
    <row r="4158" spans="35:43">
      <c r="AI4158" s="1034"/>
      <c r="AJ4158" s="1034"/>
      <c r="AK4158" s="1034"/>
      <c r="AL4158" s="1034"/>
      <c r="AM4158" s="1032"/>
      <c r="AN4158" s="1034"/>
      <c r="AO4158" s="1034"/>
      <c r="AP4158" s="1034"/>
      <c r="AQ4158" s="1034"/>
    </row>
    <row r="4159" spans="35:43">
      <c r="AI4159" s="1034"/>
      <c r="AJ4159" s="1034"/>
      <c r="AK4159" s="1034"/>
      <c r="AL4159" s="1034"/>
      <c r="AM4159" s="1032"/>
      <c r="AN4159" s="1034"/>
      <c r="AO4159" s="1034"/>
      <c r="AP4159" s="1034"/>
      <c r="AQ4159" s="1034"/>
    </row>
    <row r="4160" spans="35:43">
      <c r="AI4160" s="1034"/>
      <c r="AJ4160" s="1034"/>
      <c r="AK4160" s="1034"/>
      <c r="AL4160" s="1034"/>
      <c r="AM4160" s="1032"/>
      <c r="AN4160" s="1034"/>
      <c r="AO4160" s="1034"/>
      <c r="AP4160" s="1034"/>
      <c r="AQ4160" s="1034"/>
    </row>
    <row r="4161" spans="35:43">
      <c r="AI4161" s="1034"/>
      <c r="AJ4161" s="1034"/>
      <c r="AK4161" s="1034"/>
      <c r="AL4161" s="1034"/>
      <c r="AM4161" s="1032"/>
      <c r="AN4161" s="1034"/>
      <c r="AO4161" s="1034"/>
      <c r="AP4161" s="1034"/>
      <c r="AQ4161" s="1034"/>
    </row>
    <row r="4162" spans="35:43">
      <c r="AI4162" s="1034"/>
      <c r="AJ4162" s="1034"/>
      <c r="AK4162" s="1034"/>
      <c r="AL4162" s="1034"/>
      <c r="AM4162" s="1032"/>
      <c r="AN4162" s="1034"/>
      <c r="AO4162" s="1034"/>
      <c r="AP4162" s="1034"/>
      <c r="AQ4162" s="1034"/>
    </row>
    <row r="4163" spans="35:43">
      <c r="AI4163" s="1034"/>
      <c r="AJ4163" s="1034"/>
      <c r="AK4163" s="1034"/>
      <c r="AL4163" s="1034"/>
      <c r="AM4163" s="1032"/>
      <c r="AN4163" s="1034"/>
      <c r="AO4163" s="1034"/>
      <c r="AP4163" s="1034"/>
      <c r="AQ4163" s="1034"/>
    </row>
    <row r="4164" spans="35:43">
      <c r="AI4164" s="1034"/>
      <c r="AJ4164" s="1034"/>
      <c r="AK4164" s="1034"/>
      <c r="AL4164" s="1034"/>
      <c r="AM4164" s="1032"/>
      <c r="AN4164" s="1034"/>
      <c r="AO4164" s="1034"/>
      <c r="AP4164" s="1034"/>
      <c r="AQ4164" s="1034"/>
    </row>
    <row r="4165" spans="35:43">
      <c r="AI4165" s="1034"/>
      <c r="AJ4165" s="1034"/>
      <c r="AK4165" s="1034"/>
      <c r="AL4165" s="1034"/>
      <c r="AM4165" s="1032"/>
      <c r="AN4165" s="1034"/>
      <c r="AO4165" s="1034"/>
      <c r="AP4165" s="1034"/>
      <c r="AQ4165" s="1034"/>
    </row>
    <row r="4166" spans="35:43">
      <c r="AI4166" s="1034"/>
      <c r="AJ4166" s="1034"/>
      <c r="AK4166" s="1034"/>
      <c r="AL4166" s="1034"/>
      <c r="AM4166" s="1032"/>
      <c r="AN4166" s="1034"/>
      <c r="AO4166" s="1034"/>
      <c r="AP4166" s="1034"/>
      <c r="AQ4166" s="1034"/>
    </row>
    <row r="4167" spans="35:43">
      <c r="AI4167" s="1034"/>
      <c r="AJ4167" s="1034"/>
      <c r="AK4167" s="1034"/>
      <c r="AL4167" s="1034"/>
      <c r="AM4167" s="1032"/>
      <c r="AN4167" s="1034"/>
      <c r="AO4167" s="1034"/>
      <c r="AP4167" s="1034"/>
      <c r="AQ4167" s="1034"/>
    </row>
    <row r="4168" spans="35:43">
      <c r="AI4168" s="1034"/>
      <c r="AJ4168" s="1034"/>
      <c r="AK4168" s="1034"/>
      <c r="AL4168" s="1034"/>
      <c r="AM4168" s="1032"/>
      <c r="AN4168" s="1034"/>
      <c r="AO4168" s="1034"/>
      <c r="AP4168" s="1034"/>
      <c r="AQ4168" s="1034"/>
    </row>
    <row r="4169" spans="35:43">
      <c r="AI4169" s="1034"/>
      <c r="AJ4169" s="1034"/>
      <c r="AK4169" s="1034"/>
      <c r="AL4169" s="1034"/>
      <c r="AM4169" s="1032"/>
      <c r="AN4169" s="1034"/>
      <c r="AO4169" s="1034"/>
      <c r="AP4169" s="1034"/>
      <c r="AQ4169" s="1034"/>
    </row>
    <row r="4170" spans="35:43">
      <c r="AI4170" s="1034"/>
      <c r="AJ4170" s="1034"/>
      <c r="AK4170" s="1034"/>
      <c r="AL4170" s="1034"/>
      <c r="AM4170" s="1032"/>
      <c r="AN4170" s="1034"/>
      <c r="AO4170" s="1034"/>
      <c r="AP4170" s="1034"/>
      <c r="AQ4170" s="1034"/>
    </row>
    <row r="4171" spans="35:43">
      <c r="AI4171" s="1034"/>
      <c r="AJ4171" s="1034"/>
      <c r="AK4171" s="1034"/>
      <c r="AL4171" s="1034"/>
      <c r="AM4171" s="1032"/>
      <c r="AN4171" s="1034"/>
      <c r="AO4171" s="1034"/>
      <c r="AP4171" s="1034"/>
      <c r="AQ4171" s="1034"/>
    </row>
    <row r="4172" spans="35:43">
      <c r="AI4172" s="1034"/>
      <c r="AJ4172" s="1034"/>
      <c r="AK4172" s="1034"/>
      <c r="AL4172" s="1034"/>
      <c r="AM4172" s="1032"/>
      <c r="AN4172" s="1034"/>
      <c r="AO4172" s="1034"/>
      <c r="AP4172" s="1034"/>
      <c r="AQ4172" s="1034"/>
    </row>
    <row r="4173" spans="35:43">
      <c r="AI4173" s="1034"/>
      <c r="AJ4173" s="1034"/>
      <c r="AK4173" s="1034"/>
      <c r="AL4173" s="1034"/>
      <c r="AM4173" s="1032"/>
      <c r="AN4173" s="1034"/>
      <c r="AO4173" s="1034"/>
      <c r="AP4173" s="1034"/>
      <c r="AQ4173" s="1034"/>
    </row>
    <row r="4174" spans="35:43">
      <c r="AI4174" s="1034"/>
      <c r="AJ4174" s="1034"/>
      <c r="AK4174" s="1034"/>
      <c r="AL4174" s="1034"/>
      <c r="AM4174" s="1032"/>
      <c r="AN4174" s="1034"/>
      <c r="AO4174" s="1034"/>
      <c r="AP4174" s="1034"/>
      <c r="AQ4174" s="1034"/>
    </row>
    <row r="4175" spans="35:43">
      <c r="AI4175" s="1034"/>
      <c r="AJ4175" s="1034"/>
      <c r="AK4175" s="1034"/>
      <c r="AL4175" s="1034"/>
      <c r="AM4175" s="1032"/>
      <c r="AN4175" s="1034"/>
      <c r="AO4175" s="1034"/>
      <c r="AP4175" s="1034"/>
      <c r="AQ4175" s="1034"/>
    </row>
    <row r="4176" spans="35:43">
      <c r="AI4176" s="1034"/>
      <c r="AJ4176" s="1034"/>
      <c r="AK4176" s="1034"/>
      <c r="AL4176" s="1034"/>
      <c r="AM4176" s="1032"/>
      <c r="AN4176" s="1034"/>
      <c r="AO4176" s="1034"/>
      <c r="AP4176" s="1034"/>
      <c r="AQ4176" s="1034"/>
    </row>
    <row r="4177" spans="35:43">
      <c r="AI4177" s="1034"/>
      <c r="AJ4177" s="1034"/>
      <c r="AK4177" s="1034"/>
      <c r="AL4177" s="1034"/>
      <c r="AM4177" s="1032"/>
      <c r="AN4177" s="1034"/>
      <c r="AO4177" s="1034"/>
      <c r="AP4177" s="1034"/>
      <c r="AQ4177" s="1034"/>
    </row>
    <row r="4178" spans="35:43">
      <c r="AI4178" s="1034"/>
      <c r="AJ4178" s="1034"/>
      <c r="AK4178" s="1034"/>
      <c r="AL4178" s="1034"/>
      <c r="AM4178" s="1032"/>
      <c r="AN4178" s="1034"/>
      <c r="AO4178" s="1034"/>
      <c r="AP4178" s="1034"/>
      <c r="AQ4178" s="1034"/>
    </row>
    <row r="4179" spans="35:43">
      <c r="AI4179" s="1034"/>
      <c r="AJ4179" s="1034"/>
      <c r="AK4179" s="1034"/>
      <c r="AL4179" s="1034"/>
      <c r="AM4179" s="1032"/>
      <c r="AN4179" s="1034"/>
      <c r="AO4179" s="1034"/>
      <c r="AP4179" s="1034"/>
      <c r="AQ4179" s="1034"/>
    </row>
    <row r="4180" spans="35:43">
      <c r="AI4180" s="1034"/>
      <c r="AJ4180" s="1034"/>
      <c r="AK4180" s="1034"/>
      <c r="AL4180" s="1034"/>
      <c r="AM4180" s="1032"/>
      <c r="AN4180" s="1034"/>
      <c r="AO4180" s="1034"/>
      <c r="AP4180" s="1034"/>
      <c r="AQ4180" s="1034"/>
    </row>
    <row r="4181" spans="35:43">
      <c r="AI4181" s="1034"/>
      <c r="AJ4181" s="1034"/>
      <c r="AK4181" s="1034"/>
      <c r="AL4181" s="1034"/>
      <c r="AM4181" s="1032"/>
      <c r="AN4181" s="1034"/>
      <c r="AO4181" s="1034"/>
      <c r="AP4181" s="1034"/>
      <c r="AQ4181" s="1034"/>
    </row>
    <row r="4182" spans="35:43">
      <c r="AI4182" s="1034"/>
      <c r="AJ4182" s="1034"/>
      <c r="AK4182" s="1034"/>
      <c r="AL4182" s="1034"/>
      <c r="AM4182" s="1032"/>
      <c r="AN4182" s="1034"/>
      <c r="AO4182" s="1034"/>
      <c r="AP4182" s="1034"/>
      <c r="AQ4182" s="1034"/>
    </row>
    <row r="4183" spans="35:43">
      <c r="AI4183" s="1034"/>
      <c r="AJ4183" s="1034"/>
      <c r="AK4183" s="1034"/>
      <c r="AL4183" s="1034"/>
      <c r="AM4183" s="1032"/>
      <c r="AN4183" s="1034"/>
      <c r="AO4183" s="1034"/>
      <c r="AP4183" s="1034"/>
      <c r="AQ4183" s="1034"/>
    </row>
    <row r="4184" spans="35:43">
      <c r="AI4184" s="1034"/>
      <c r="AJ4184" s="1034"/>
      <c r="AK4184" s="1034"/>
      <c r="AL4184" s="1034"/>
      <c r="AM4184" s="1032"/>
      <c r="AN4184" s="1034"/>
      <c r="AO4184" s="1034"/>
      <c r="AP4184" s="1034"/>
      <c r="AQ4184" s="1034"/>
    </row>
    <row r="4185" spans="35:43">
      <c r="AI4185" s="1034"/>
      <c r="AJ4185" s="1034"/>
      <c r="AK4185" s="1034"/>
      <c r="AL4185" s="1034"/>
      <c r="AM4185" s="1032"/>
      <c r="AN4185" s="1034"/>
      <c r="AO4185" s="1034"/>
      <c r="AP4185" s="1034"/>
      <c r="AQ4185" s="1034"/>
    </row>
    <row r="4186" spans="35:43">
      <c r="AI4186" s="1034"/>
      <c r="AJ4186" s="1034"/>
      <c r="AK4186" s="1034"/>
      <c r="AL4186" s="1034"/>
      <c r="AM4186" s="1032"/>
      <c r="AN4186" s="1034"/>
      <c r="AO4186" s="1034"/>
      <c r="AP4186" s="1034"/>
      <c r="AQ4186" s="1034"/>
    </row>
    <row r="4187" spans="35:43">
      <c r="AI4187" s="1034"/>
      <c r="AJ4187" s="1034"/>
      <c r="AK4187" s="1034"/>
      <c r="AL4187" s="1034"/>
      <c r="AM4187" s="1032"/>
      <c r="AN4187" s="1034"/>
      <c r="AO4187" s="1034"/>
      <c r="AP4187" s="1034"/>
      <c r="AQ4187" s="1034"/>
    </row>
    <row r="4188" spans="35:43">
      <c r="AI4188" s="1034"/>
      <c r="AJ4188" s="1034"/>
      <c r="AK4188" s="1034"/>
      <c r="AL4188" s="1034"/>
      <c r="AM4188" s="1032"/>
      <c r="AN4188" s="1034"/>
      <c r="AO4188" s="1034"/>
      <c r="AP4188" s="1034"/>
      <c r="AQ4188" s="1034"/>
    </row>
    <row r="4189" spans="35:43">
      <c r="AI4189" s="1034"/>
      <c r="AJ4189" s="1034"/>
      <c r="AK4189" s="1034"/>
      <c r="AL4189" s="1034"/>
      <c r="AM4189" s="1032"/>
      <c r="AN4189" s="1034"/>
      <c r="AO4189" s="1034"/>
      <c r="AP4189" s="1034"/>
      <c r="AQ4189" s="1034"/>
    </row>
    <row r="4190" spans="35:43">
      <c r="AI4190" s="1034"/>
      <c r="AJ4190" s="1034"/>
      <c r="AK4190" s="1034"/>
      <c r="AL4190" s="1034"/>
      <c r="AM4190" s="1032"/>
      <c r="AN4190" s="1034"/>
      <c r="AO4190" s="1034"/>
      <c r="AP4190" s="1034"/>
      <c r="AQ4190" s="1034"/>
    </row>
    <row r="4191" spans="35:43">
      <c r="AI4191" s="1034"/>
      <c r="AJ4191" s="1034"/>
      <c r="AK4191" s="1034"/>
      <c r="AL4191" s="1034"/>
      <c r="AM4191" s="1032"/>
      <c r="AN4191" s="1034"/>
      <c r="AO4191" s="1034"/>
      <c r="AP4191" s="1034"/>
      <c r="AQ4191" s="1034"/>
    </row>
    <row r="4192" spans="35:43">
      <c r="AI4192" s="1034"/>
      <c r="AJ4192" s="1034"/>
      <c r="AK4192" s="1034"/>
      <c r="AL4192" s="1034"/>
      <c r="AM4192" s="1032"/>
      <c r="AN4192" s="1034"/>
      <c r="AO4192" s="1034"/>
      <c r="AP4192" s="1034"/>
      <c r="AQ4192" s="1034"/>
    </row>
    <row r="4193" spans="35:43">
      <c r="AI4193" s="1034"/>
      <c r="AJ4193" s="1034"/>
      <c r="AK4193" s="1034"/>
      <c r="AL4193" s="1034"/>
      <c r="AM4193" s="1032"/>
      <c r="AN4193" s="1034"/>
      <c r="AO4193" s="1034"/>
      <c r="AP4193" s="1034"/>
      <c r="AQ4193" s="1034"/>
    </row>
    <row r="4194" spans="35:43">
      <c r="AI4194" s="1034"/>
      <c r="AJ4194" s="1034"/>
      <c r="AK4194" s="1034"/>
      <c r="AL4194" s="1034"/>
      <c r="AM4194" s="1032"/>
      <c r="AN4194" s="1034"/>
      <c r="AO4194" s="1034"/>
      <c r="AP4194" s="1034"/>
      <c r="AQ4194" s="1034"/>
    </row>
    <row r="4195" spans="35:43">
      <c r="AI4195" s="1034"/>
      <c r="AJ4195" s="1034"/>
      <c r="AK4195" s="1034"/>
      <c r="AL4195" s="1034"/>
      <c r="AM4195" s="1032"/>
      <c r="AN4195" s="1034"/>
      <c r="AO4195" s="1034"/>
      <c r="AP4195" s="1034"/>
      <c r="AQ4195" s="1034"/>
    </row>
    <row r="4196" spans="35:43">
      <c r="AI4196" s="1034"/>
      <c r="AJ4196" s="1034"/>
      <c r="AK4196" s="1034"/>
      <c r="AL4196" s="1034"/>
      <c r="AM4196" s="1032"/>
      <c r="AN4196" s="1034"/>
      <c r="AO4196" s="1034"/>
      <c r="AP4196" s="1034"/>
      <c r="AQ4196" s="1034"/>
    </row>
    <row r="4197" spans="35:43">
      <c r="AI4197" s="1034"/>
      <c r="AJ4197" s="1034"/>
      <c r="AK4197" s="1034"/>
      <c r="AL4197" s="1034"/>
      <c r="AM4197" s="1032"/>
      <c r="AN4197" s="1034"/>
      <c r="AO4197" s="1034"/>
      <c r="AP4197" s="1034"/>
      <c r="AQ4197" s="1034"/>
    </row>
    <row r="4198" spans="35:43">
      <c r="AI4198" s="1034"/>
      <c r="AJ4198" s="1034"/>
      <c r="AK4198" s="1034"/>
      <c r="AL4198" s="1034"/>
      <c r="AM4198" s="1032"/>
      <c r="AN4198" s="1034"/>
      <c r="AO4198" s="1034"/>
      <c r="AP4198" s="1034"/>
      <c r="AQ4198" s="1034"/>
    </row>
    <row r="4199" spans="35:43">
      <c r="AI4199" s="1034"/>
      <c r="AJ4199" s="1034"/>
      <c r="AK4199" s="1034"/>
      <c r="AL4199" s="1034"/>
      <c r="AM4199" s="1032"/>
      <c r="AN4199" s="1034"/>
      <c r="AO4199" s="1034"/>
      <c r="AP4199" s="1034"/>
      <c r="AQ4199" s="1034"/>
    </row>
    <row r="4200" spans="35:43">
      <c r="AI4200" s="1034"/>
      <c r="AJ4200" s="1034"/>
      <c r="AK4200" s="1034"/>
      <c r="AL4200" s="1034"/>
      <c r="AM4200" s="1032"/>
      <c r="AN4200" s="1034"/>
      <c r="AO4200" s="1034"/>
      <c r="AP4200" s="1034"/>
      <c r="AQ4200" s="1034"/>
    </row>
    <row r="4201" spans="35:43">
      <c r="AI4201" s="1034"/>
      <c r="AJ4201" s="1034"/>
      <c r="AK4201" s="1034"/>
      <c r="AL4201" s="1034"/>
      <c r="AM4201" s="1032"/>
      <c r="AN4201" s="1034"/>
      <c r="AO4201" s="1034"/>
      <c r="AP4201" s="1034"/>
      <c r="AQ4201" s="1034"/>
    </row>
    <row r="4202" spans="35:43">
      <c r="AI4202" s="1034"/>
      <c r="AJ4202" s="1034"/>
      <c r="AK4202" s="1034"/>
      <c r="AL4202" s="1034"/>
      <c r="AM4202" s="1032"/>
      <c r="AN4202" s="1034"/>
      <c r="AO4202" s="1034"/>
      <c r="AP4202" s="1034"/>
      <c r="AQ4202" s="1034"/>
    </row>
    <row r="4203" spans="35:43">
      <c r="AI4203" s="1034"/>
      <c r="AJ4203" s="1034"/>
      <c r="AK4203" s="1034"/>
      <c r="AL4203" s="1034"/>
      <c r="AM4203" s="1032"/>
      <c r="AN4203" s="1034"/>
      <c r="AO4203" s="1034"/>
      <c r="AP4203" s="1034"/>
      <c r="AQ4203" s="1034"/>
    </row>
    <row r="4204" spans="35:43">
      <c r="AI4204" s="1034"/>
      <c r="AJ4204" s="1034"/>
      <c r="AK4204" s="1034"/>
      <c r="AL4204" s="1034"/>
      <c r="AM4204" s="1032"/>
      <c r="AN4204" s="1034"/>
      <c r="AO4204" s="1034"/>
      <c r="AP4204" s="1034"/>
      <c r="AQ4204" s="1034"/>
    </row>
    <row r="4205" spans="35:43">
      <c r="AI4205" s="1034"/>
      <c r="AJ4205" s="1034"/>
      <c r="AK4205" s="1034"/>
      <c r="AL4205" s="1034"/>
      <c r="AM4205" s="1032"/>
      <c r="AN4205" s="1034"/>
      <c r="AO4205" s="1034"/>
      <c r="AP4205" s="1034"/>
      <c r="AQ4205" s="1034"/>
    </row>
    <row r="4206" spans="35:43">
      <c r="AI4206" s="1034"/>
      <c r="AJ4206" s="1034"/>
      <c r="AK4206" s="1034"/>
      <c r="AL4206" s="1034"/>
      <c r="AM4206" s="1032"/>
      <c r="AN4206" s="1034"/>
      <c r="AO4206" s="1034"/>
      <c r="AP4206" s="1034"/>
      <c r="AQ4206" s="1034"/>
    </row>
    <row r="4207" spans="35:43">
      <c r="AI4207" s="1034"/>
      <c r="AJ4207" s="1034"/>
      <c r="AK4207" s="1034"/>
      <c r="AL4207" s="1034"/>
      <c r="AM4207" s="1032"/>
      <c r="AN4207" s="1034"/>
      <c r="AO4207" s="1034"/>
      <c r="AP4207" s="1034"/>
      <c r="AQ4207" s="1034"/>
    </row>
    <row r="4208" spans="35:43">
      <c r="AI4208" s="1034"/>
      <c r="AJ4208" s="1034"/>
      <c r="AK4208" s="1034"/>
      <c r="AL4208" s="1034"/>
      <c r="AM4208" s="1032"/>
      <c r="AN4208" s="1034"/>
      <c r="AO4208" s="1034"/>
      <c r="AP4208" s="1034"/>
      <c r="AQ4208" s="1034"/>
    </row>
    <row r="4209" spans="35:43">
      <c r="AI4209" s="1034"/>
      <c r="AJ4209" s="1034"/>
      <c r="AK4209" s="1034"/>
      <c r="AL4209" s="1034"/>
      <c r="AM4209" s="1032"/>
      <c r="AN4209" s="1034"/>
      <c r="AO4209" s="1034"/>
      <c r="AP4209" s="1034"/>
      <c r="AQ4209" s="1034"/>
    </row>
    <row r="4210" spans="35:43">
      <c r="AI4210" s="1034"/>
      <c r="AJ4210" s="1034"/>
      <c r="AK4210" s="1034"/>
      <c r="AL4210" s="1034"/>
      <c r="AM4210" s="1032"/>
      <c r="AN4210" s="1034"/>
      <c r="AO4210" s="1034"/>
      <c r="AP4210" s="1034"/>
      <c r="AQ4210" s="1034"/>
    </row>
    <row r="4211" spans="35:43">
      <c r="AI4211" s="1034"/>
      <c r="AJ4211" s="1034"/>
      <c r="AK4211" s="1034"/>
      <c r="AL4211" s="1034"/>
      <c r="AM4211" s="1032"/>
      <c r="AN4211" s="1034"/>
      <c r="AO4211" s="1034"/>
      <c r="AP4211" s="1034"/>
      <c r="AQ4211" s="1034"/>
    </row>
    <row r="4212" spans="35:43">
      <c r="AI4212" s="1034"/>
      <c r="AJ4212" s="1034"/>
      <c r="AK4212" s="1034"/>
      <c r="AL4212" s="1034"/>
      <c r="AM4212" s="1032"/>
      <c r="AN4212" s="1034"/>
      <c r="AO4212" s="1034"/>
      <c r="AP4212" s="1034"/>
      <c r="AQ4212" s="1034"/>
    </row>
    <row r="4213" spans="35:43">
      <c r="AI4213" s="1034"/>
      <c r="AJ4213" s="1034"/>
      <c r="AK4213" s="1034"/>
      <c r="AL4213" s="1034"/>
      <c r="AM4213" s="1032"/>
      <c r="AN4213" s="1034"/>
      <c r="AO4213" s="1034"/>
      <c r="AP4213" s="1034"/>
      <c r="AQ4213" s="1034"/>
    </row>
    <row r="4214" spans="35:43">
      <c r="AI4214" s="1034"/>
      <c r="AJ4214" s="1034"/>
      <c r="AK4214" s="1034"/>
      <c r="AL4214" s="1034"/>
      <c r="AM4214" s="1032"/>
      <c r="AN4214" s="1034"/>
      <c r="AO4214" s="1034"/>
      <c r="AP4214" s="1034"/>
      <c r="AQ4214" s="1034"/>
    </row>
    <row r="4215" spans="35:43">
      <c r="AI4215" s="1034"/>
      <c r="AJ4215" s="1034"/>
      <c r="AK4215" s="1034"/>
      <c r="AL4215" s="1034"/>
      <c r="AM4215" s="1032"/>
      <c r="AN4215" s="1034"/>
      <c r="AO4215" s="1034"/>
      <c r="AP4215" s="1034"/>
      <c r="AQ4215" s="1034"/>
    </row>
    <row r="4216" spans="35:43">
      <c r="AI4216" s="1034"/>
      <c r="AJ4216" s="1034"/>
      <c r="AK4216" s="1034"/>
      <c r="AL4216" s="1034"/>
      <c r="AM4216" s="1032"/>
      <c r="AN4216" s="1034"/>
      <c r="AO4216" s="1034"/>
      <c r="AP4216" s="1034"/>
      <c r="AQ4216" s="1034"/>
    </row>
    <row r="4217" spans="35:43">
      <c r="AI4217" s="1034"/>
      <c r="AJ4217" s="1034"/>
      <c r="AK4217" s="1034"/>
      <c r="AL4217" s="1034"/>
      <c r="AM4217" s="1032"/>
      <c r="AN4217" s="1034"/>
      <c r="AO4217" s="1034"/>
      <c r="AP4217" s="1034"/>
      <c r="AQ4217" s="1034"/>
    </row>
    <row r="4218" spans="35:43">
      <c r="AI4218" s="1034"/>
      <c r="AJ4218" s="1034"/>
      <c r="AK4218" s="1034"/>
      <c r="AL4218" s="1034"/>
      <c r="AM4218" s="1032"/>
      <c r="AN4218" s="1034"/>
      <c r="AO4218" s="1034"/>
      <c r="AP4218" s="1034"/>
      <c r="AQ4218" s="1034"/>
    </row>
    <row r="4219" spans="35:43">
      <c r="AI4219" s="1034"/>
      <c r="AJ4219" s="1034"/>
      <c r="AK4219" s="1034"/>
      <c r="AL4219" s="1034"/>
      <c r="AM4219" s="1032"/>
      <c r="AN4219" s="1034"/>
      <c r="AO4219" s="1034"/>
      <c r="AP4219" s="1034"/>
      <c r="AQ4219" s="1034"/>
    </row>
    <row r="4220" spans="35:43">
      <c r="AI4220" s="1034"/>
      <c r="AJ4220" s="1034"/>
      <c r="AK4220" s="1034"/>
      <c r="AL4220" s="1034"/>
      <c r="AM4220" s="1032"/>
      <c r="AN4220" s="1034"/>
      <c r="AO4220" s="1034"/>
      <c r="AP4220" s="1034"/>
      <c r="AQ4220" s="1034"/>
    </row>
    <row r="4221" spans="35:43">
      <c r="AI4221" s="1034"/>
      <c r="AJ4221" s="1034"/>
      <c r="AK4221" s="1034"/>
      <c r="AL4221" s="1034"/>
      <c r="AM4221" s="1032"/>
      <c r="AN4221" s="1034"/>
      <c r="AO4221" s="1034"/>
      <c r="AP4221" s="1034"/>
      <c r="AQ4221" s="1034"/>
    </row>
    <row r="4222" spans="35:43">
      <c r="AI4222" s="1034"/>
      <c r="AJ4222" s="1034"/>
      <c r="AK4222" s="1034"/>
      <c r="AL4222" s="1034"/>
      <c r="AM4222" s="1032"/>
      <c r="AN4222" s="1034"/>
      <c r="AO4222" s="1034"/>
      <c r="AP4222" s="1034"/>
      <c r="AQ4222" s="1034"/>
    </row>
    <row r="4223" spans="35:43">
      <c r="AI4223" s="1034"/>
      <c r="AJ4223" s="1034"/>
      <c r="AK4223" s="1034"/>
      <c r="AL4223" s="1034"/>
      <c r="AM4223" s="1032"/>
      <c r="AN4223" s="1034"/>
      <c r="AO4223" s="1034"/>
      <c r="AP4223" s="1034"/>
      <c r="AQ4223" s="1034"/>
    </row>
    <row r="4224" spans="35:43">
      <c r="AI4224" s="1034"/>
      <c r="AJ4224" s="1034"/>
      <c r="AK4224" s="1034"/>
      <c r="AL4224" s="1034"/>
      <c r="AM4224" s="1032"/>
      <c r="AN4224" s="1034"/>
      <c r="AO4224" s="1034"/>
      <c r="AP4224" s="1034"/>
      <c r="AQ4224" s="1034"/>
    </row>
    <row r="4225" spans="35:43">
      <c r="AI4225" s="1034"/>
      <c r="AJ4225" s="1034"/>
      <c r="AK4225" s="1034"/>
      <c r="AL4225" s="1034"/>
      <c r="AM4225" s="1032"/>
      <c r="AN4225" s="1034"/>
      <c r="AO4225" s="1034"/>
      <c r="AP4225" s="1034"/>
      <c r="AQ4225" s="1034"/>
    </row>
    <row r="4226" spans="35:43">
      <c r="AI4226" s="1034"/>
      <c r="AJ4226" s="1034"/>
      <c r="AK4226" s="1034"/>
      <c r="AL4226" s="1034"/>
      <c r="AM4226" s="1032"/>
      <c r="AN4226" s="1034"/>
      <c r="AO4226" s="1034"/>
      <c r="AP4226" s="1034"/>
      <c r="AQ4226" s="1034"/>
    </row>
    <row r="4227" spans="35:43">
      <c r="AI4227" s="1034"/>
      <c r="AJ4227" s="1034"/>
      <c r="AK4227" s="1034"/>
      <c r="AL4227" s="1034"/>
      <c r="AM4227" s="1032"/>
      <c r="AN4227" s="1034"/>
      <c r="AO4227" s="1034"/>
      <c r="AP4227" s="1034"/>
      <c r="AQ4227" s="1034"/>
    </row>
    <row r="4228" spans="35:43">
      <c r="AI4228" s="1034"/>
      <c r="AJ4228" s="1034"/>
      <c r="AK4228" s="1034"/>
      <c r="AL4228" s="1034"/>
      <c r="AM4228" s="1032"/>
      <c r="AN4228" s="1034"/>
      <c r="AO4228" s="1034"/>
      <c r="AP4228" s="1034"/>
      <c r="AQ4228" s="1034"/>
    </row>
    <row r="4229" spans="35:43">
      <c r="AI4229" s="1034"/>
      <c r="AJ4229" s="1034"/>
      <c r="AK4229" s="1034"/>
      <c r="AL4229" s="1034"/>
      <c r="AM4229" s="1032"/>
      <c r="AN4229" s="1034"/>
      <c r="AO4229" s="1034"/>
      <c r="AP4229" s="1034"/>
      <c r="AQ4229" s="1034"/>
    </row>
    <row r="4230" spans="35:43">
      <c r="AI4230" s="1034"/>
      <c r="AJ4230" s="1034"/>
      <c r="AK4230" s="1034"/>
      <c r="AL4230" s="1034"/>
      <c r="AM4230" s="1032"/>
      <c r="AN4230" s="1034"/>
      <c r="AO4230" s="1034"/>
      <c r="AP4230" s="1034"/>
      <c r="AQ4230" s="1034"/>
    </row>
    <row r="4231" spans="35:43">
      <c r="AI4231" s="1034"/>
      <c r="AJ4231" s="1034"/>
      <c r="AK4231" s="1034"/>
      <c r="AL4231" s="1034"/>
      <c r="AM4231" s="1032"/>
      <c r="AN4231" s="1034"/>
      <c r="AO4231" s="1034"/>
      <c r="AP4231" s="1034"/>
      <c r="AQ4231" s="1034"/>
    </row>
    <row r="4232" spans="35:43">
      <c r="AI4232" s="1034"/>
      <c r="AJ4232" s="1034"/>
      <c r="AK4232" s="1034"/>
      <c r="AL4232" s="1034"/>
      <c r="AM4232" s="1032"/>
      <c r="AN4232" s="1034"/>
      <c r="AO4232" s="1034"/>
      <c r="AP4232" s="1034"/>
      <c r="AQ4232" s="1034"/>
    </row>
    <row r="4233" spans="35:43">
      <c r="AI4233" s="1034"/>
      <c r="AJ4233" s="1034"/>
      <c r="AK4233" s="1034"/>
      <c r="AL4233" s="1034"/>
      <c r="AM4233" s="1032"/>
      <c r="AN4233" s="1034"/>
      <c r="AO4233" s="1034"/>
      <c r="AP4233" s="1034"/>
      <c r="AQ4233" s="1034"/>
    </row>
    <row r="4234" spans="35:43">
      <c r="AI4234" s="1034"/>
      <c r="AJ4234" s="1034"/>
      <c r="AK4234" s="1034"/>
      <c r="AL4234" s="1034"/>
      <c r="AM4234" s="1032"/>
      <c r="AN4234" s="1034"/>
      <c r="AO4234" s="1034"/>
      <c r="AP4234" s="1034"/>
      <c r="AQ4234" s="1034"/>
    </row>
    <row r="4235" spans="35:43">
      <c r="AI4235" s="1034"/>
      <c r="AJ4235" s="1034"/>
      <c r="AK4235" s="1034"/>
      <c r="AL4235" s="1034"/>
      <c r="AM4235" s="1032"/>
      <c r="AN4235" s="1034"/>
      <c r="AO4235" s="1034"/>
      <c r="AP4235" s="1034"/>
      <c r="AQ4235" s="1034"/>
    </row>
    <row r="4236" spans="35:43">
      <c r="AI4236" s="1034"/>
      <c r="AJ4236" s="1034"/>
      <c r="AK4236" s="1034"/>
      <c r="AL4236" s="1034"/>
      <c r="AM4236" s="1032"/>
      <c r="AN4236" s="1034"/>
      <c r="AO4236" s="1034"/>
      <c r="AP4236" s="1034"/>
      <c r="AQ4236" s="1034"/>
    </row>
    <row r="4237" spans="35:43">
      <c r="AI4237" s="1034"/>
      <c r="AJ4237" s="1034"/>
      <c r="AK4237" s="1034"/>
      <c r="AL4237" s="1034"/>
      <c r="AM4237" s="1032"/>
      <c r="AN4237" s="1034"/>
      <c r="AO4237" s="1034"/>
      <c r="AP4237" s="1034"/>
      <c r="AQ4237" s="1034"/>
    </row>
    <row r="4238" spans="35:43">
      <c r="AI4238" s="1034"/>
      <c r="AJ4238" s="1034"/>
      <c r="AK4238" s="1034"/>
      <c r="AL4238" s="1034"/>
      <c r="AM4238" s="1032"/>
      <c r="AN4238" s="1034"/>
      <c r="AO4238" s="1034"/>
      <c r="AP4238" s="1034"/>
      <c r="AQ4238" s="1034"/>
    </row>
    <row r="4239" spans="35:43">
      <c r="AI4239" s="1034"/>
      <c r="AJ4239" s="1034"/>
      <c r="AK4239" s="1034"/>
      <c r="AL4239" s="1034"/>
      <c r="AM4239" s="1032"/>
      <c r="AN4239" s="1034"/>
      <c r="AO4239" s="1034"/>
      <c r="AP4239" s="1034"/>
      <c r="AQ4239" s="1034"/>
    </row>
    <row r="4240" spans="35:43">
      <c r="AI4240" s="1034"/>
      <c r="AJ4240" s="1034"/>
      <c r="AK4240" s="1034"/>
      <c r="AL4240" s="1034"/>
      <c r="AM4240" s="1032"/>
      <c r="AN4240" s="1034"/>
      <c r="AO4240" s="1034"/>
      <c r="AP4240" s="1034"/>
      <c r="AQ4240" s="1034"/>
    </row>
    <row r="4241" spans="35:43">
      <c r="AI4241" s="1034"/>
      <c r="AJ4241" s="1034"/>
      <c r="AK4241" s="1034"/>
      <c r="AL4241" s="1034"/>
      <c r="AM4241" s="1032"/>
      <c r="AN4241" s="1034"/>
      <c r="AO4241" s="1034"/>
      <c r="AP4241" s="1034"/>
      <c r="AQ4241" s="1034"/>
    </row>
    <row r="4242" spans="35:43">
      <c r="AI4242" s="1034"/>
      <c r="AJ4242" s="1034"/>
      <c r="AK4242" s="1034"/>
      <c r="AL4242" s="1034"/>
      <c r="AM4242" s="1032"/>
      <c r="AN4242" s="1034"/>
      <c r="AO4242" s="1034"/>
      <c r="AP4242" s="1034"/>
      <c r="AQ4242" s="1034"/>
    </row>
    <row r="4243" spans="35:43">
      <c r="AI4243" s="1034"/>
      <c r="AJ4243" s="1034"/>
      <c r="AK4243" s="1034"/>
      <c r="AL4243" s="1034"/>
      <c r="AM4243" s="1032"/>
      <c r="AN4243" s="1034"/>
      <c r="AO4243" s="1034"/>
      <c r="AP4243" s="1034"/>
      <c r="AQ4243" s="1034"/>
    </row>
    <row r="4244" spans="35:43">
      <c r="AI4244" s="1034"/>
      <c r="AJ4244" s="1034"/>
      <c r="AK4244" s="1034"/>
      <c r="AL4244" s="1034"/>
      <c r="AM4244" s="1032"/>
      <c r="AN4244" s="1034"/>
      <c r="AO4244" s="1034"/>
      <c r="AP4244" s="1034"/>
      <c r="AQ4244" s="1034"/>
    </row>
    <row r="4245" spans="35:43">
      <c r="AI4245" s="1034"/>
      <c r="AJ4245" s="1034"/>
      <c r="AK4245" s="1034"/>
      <c r="AL4245" s="1034"/>
      <c r="AM4245" s="1032"/>
      <c r="AN4245" s="1034"/>
      <c r="AO4245" s="1034"/>
      <c r="AP4245" s="1034"/>
      <c r="AQ4245" s="1034"/>
    </row>
    <row r="4246" spans="35:43">
      <c r="AI4246" s="1034"/>
      <c r="AJ4246" s="1034"/>
      <c r="AK4246" s="1034"/>
      <c r="AL4246" s="1034"/>
      <c r="AM4246" s="1032"/>
      <c r="AN4246" s="1034"/>
      <c r="AO4246" s="1034"/>
      <c r="AP4246" s="1034"/>
      <c r="AQ4246" s="1034"/>
    </row>
    <row r="4247" spans="35:43">
      <c r="AI4247" s="1034"/>
      <c r="AJ4247" s="1034"/>
      <c r="AK4247" s="1034"/>
      <c r="AL4247" s="1034"/>
      <c r="AM4247" s="1032"/>
      <c r="AN4247" s="1034"/>
      <c r="AO4247" s="1034"/>
      <c r="AP4247" s="1034"/>
      <c r="AQ4247" s="1034"/>
    </row>
    <row r="4248" spans="35:43">
      <c r="AI4248" s="1034"/>
      <c r="AJ4248" s="1034"/>
      <c r="AK4248" s="1034"/>
      <c r="AL4248" s="1034"/>
      <c r="AM4248" s="1032"/>
      <c r="AN4248" s="1034"/>
      <c r="AO4248" s="1034"/>
      <c r="AP4248" s="1034"/>
      <c r="AQ4248" s="1034"/>
    </row>
    <row r="4249" spans="35:43">
      <c r="AI4249" s="1034"/>
      <c r="AJ4249" s="1034"/>
      <c r="AK4249" s="1034"/>
      <c r="AL4249" s="1034"/>
      <c r="AM4249" s="1032"/>
      <c r="AN4249" s="1034"/>
      <c r="AO4249" s="1034"/>
      <c r="AP4249" s="1034"/>
      <c r="AQ4249" s="1034"/>
    </row>
    <row r="4250" spans="35:43">
      <c r="AI4250" s="1034"/>
      <c r="AJ4250" s="1034"/>
      <c r="AK4250" s="1034"/>
      <c r="AL4250" s="1034"/>
      <c r="AM4250" s="1032"/>
      <c r="AN4250" s="1034"/>
      <c r="AO4250" s="1034"/>
      <c r="AP4250" s="1034"/>
      <c r="AQ4250" s="1034"/>
    </row>
    <row r="4251" spans="35:43">
      <c r="AI4251" s="1034"/>
      <c r="AJ4251" s="1034"/>
      <c r="AK4251" s="1034"/>
      <c r="AL4251" s="1034"/>
      <c r="AM4251" s="1032"/>
      <c r="AN4251" s="1034"/>
      <c r="AO4251" s="1034"/>
      <c r="AP4251" s="1034"/>
      <c r="AQ4251" s="1034"/>
    </row>
    <row r="4252" spans="35:43">
      <c r="AI4252" s="1034"/>
      <c r="AJ4252" s="1034"/>
      <c r="AK4252" s="1034"/>
      <c r="AL4252" s="1034"/>
      <c r="AM4252" s="1032"/>
      <c r="AN4252" s="1034"/>
      <c r="AO4252" s="1034"/>
      <c r="AP4252" s="1034"/>
      <c r="AQ4252" s="1034"/>
    </row>
    <row r="4253" spans="35:43">
      <c r="AI4253" s="1034"/>
      <c r="AJ4253" s="1034"/>
      <c r="AK4253" s="1034"/>
      <c r="AL4253" s="1034"/>
      <c r="AM4253" s="1032"/>
      <c r="AN4253" s="1034"/>
      <c r="AO4253" s="1034"/>
      <c r="AP4253" s="1034"/>
      <c r="AQ4253" s="1034"/>
    </row>
    <row r="4254" spans="35:43">
      <c r="AI4254" s="1034"/>
      <c r="AJ4254" s="1034"/>
      <c r="AK4254" s="1034"/>
      <c r="AL4254" s="1034"/>
      <c r="AM4254" s="1032"/>
      <c r="AN4254" s="1034"/>
      <c r="AO4254" s="1034"/>
      <c r="AP4254" s="1034"/>
      <c r="AQ4254" s="1034"/>
    </row>
    <row r="4255" spans="35:43">
      <c r="AI4255" s="1034"/>
      <c r="AJ4255" s="1034"/>
      <c r="AK4255" s="1034"/>
      <c r="AL4255" s="1034"/>
      <c r="AM4255" s="1032"/>
      <c r="AN4255" s="1034"/>
      <c r="AO4255" s="1034"/>
      <c r="AP4255" s="1034"/>
      <c r="AQ4255" s="1034"/>
    </row>
    <row r="4256" spans="35:43">
      <c r="AI4256" s="1034"/>
      <c r="AJ4256" s="1034"/>
      <c r="AK4256" s="1034"/>
      <c r="AL4256" s="1034"/>
      <c r="AM4256" s="1032"/>
      <c r="AN4256" s="1034"/>
      <c r="AO4256" s="1034"/>
      <c r="AP4256" s="1034"/>
      <c r="AQ4256" s="1034"/>
    </row>
    <row r="4257" spans="35:43">
      <c r="AI4257" s="1034"/>
      <c r="AJ4257" s="1034"/>
      <c r="AK4257" s="1034"/>
      <c r="AL4257" s="1034"/>
      <c r="AM4257" s="1032"/>
      <c r="AN4257" s="1034"/>
      <c r="AO4257" s="1034"/>
      <c r="AP4257" s="1034"/>
      <c r="AQ4257" s="1034"/>
    </row>
    <row r="4258" spans="35:43">
      <c r="AI4258" s="1034"/>
      <c r="AJ4258" s="1034"/>
      <c r="AK4258" s="1034"/>
      <c r="AL4258" s="1034"/>
      <c r="AM4258" s="1032"/>
      <c r="AN4258" s="1034"/>
      <c r="AO4258" s="1034"/>
      <c r="AP4258" s="1034"/>
      <c r="AQ4258" s="1034"/>
    </row>
    <row r="4259" spans="35:43">
      <c r="AI4259" s="1034"/>
      <c r="AJ4259" s="1034"/>
      <c r="AK4259" s="1034"/>
      <c r="AL4259" s="1034"/>
      <c r="AM4259" s="1032"/>
      <c r="AN4259" s="1034"/>
      <c r="AO4259" s="1034"/>
      <c r="AP4259" s="1034"/>
      <c r="AQ4259" s="1034"/>
    </row>
    <row r="4260" spans="35:43">
      <c r="AI4260" s="1034"/>
      <c r="AJ4260" s="1034"/>
      <c r="AK4260" s="1034"/>
      <c r="AL4260" s="1034"/>
      <c r="AM4260" s="1032"/>
      <c r="AN4260" s="1034"/>
      <c r="AO4260" s="1034"/>
      <c r="AP4260" s="1034"/>
      <c r="AQ4260" s="1034"/>
    </row>
    <row r="4261" spans="35:43">
      <c r="AI4261" s="1034"/>
      <c r="AJ4261" s="1034"/>
      <c r="AK4261" s="1034"/>
      <c r="AL4261" s="1034"/>
      <c r="AM4261" s="1032"/>
      <c r="AN4261" s="1034"/>
      <c r="AO4261" s="1034"/>
      <c r="AP4261" s="1034"/>
      <c r="AQ4261" s="1034"/>
    </row>
    <row r="4262" spans="35:43">
      <c r="AI4262" s="1034"/>
      <c r="AJ4262" s="1034"/>
      <c r="AK4262" s="1034"/>
      <c r="AL4262" s="1034"/>
      <c r="AM4262" s="1032"/>
      <c r="AN4262" s="1034"/>
      <c r="AO4262" s="1034"/>
      <c r="AP4262" s="1034"/>
      <c r="AQ4262" s="1034"/>
    </row>
    <row r="4263" spans="35:43">
      <c r="AI4263" s="1034"/>
      <c r="AJ4263" s="1034"/>
      <c r="AK4263" s="1034"/>
      <c r="AL4263" s="1034"/>
      <c r="AM4263" s="1032"/>
      <c r="AN4263" s="1034"/>
      <c r="AO4263" s="1034"/>
      <c r="AP4263" s="1034"/>
      <c r="AQ4263" s="1034"/>
    </row>
    <row r="4264" spans="35:43">
      <c r="AI4264" s="1034"/>
      <c r="AJ4264" s="1034"/>
      <c r="AK4264" s="1034"/>
      <c r="AL4264" s="1034"/>
      <c r="AM4264" s="1032"/>
      <c r="AN4264" s="1034"/>
      <c r="AO4264" s="1034"/>
      <c r="AP4264" s="1034"/>
      <c r="AQ4264" s="1034"/>
    </row>
    <row r="4265" spans="35:43">
      <c r="AI4265" s="1034"/>
      <c r="AJ4265" s="1034"/>
      <c r="AK4265" s="1034"/>
      <c r="AL4265" s="1034"/>
      <c r="AM4265" s="1032"/>
      <c r="AN4265" s="1034"/>
      <c r="AO4265" s="1034"/>
      <c r="AP4265" s="1034"/>
      <c r="AQ4265" s="1034"/>
    </row>
    <row r="4266" spans="35:43">
      <c r="AI4266" s="1034"/>
      <c r="AJ4266" s="1034"/>
      <c r="AK4266" s="1034"/>
      <c r="AL4266" s="1034"/>
      <c r="AM4266" s="1032"/>
      <c r="AN4266" s="1034"/>
      <c r="AO4266" s="1034"/>
      <c r="AP4266" s="1034"/>
      <c r="AQ4266" s="1034"/>
    </row>
    <row r="4267" spans="35:43">
      <c r="AI4267" s="1034"/>
      <c r="AJ4267" s="1034"/>
      <c r="AK4267" s="1034"/>
      <c r="AL4267" s="1034"/>
      <c r="AM4267" s="1032"/>
      <c r="AN4267" s="1034"/>
      <c r="AO4267" s="1034"/>
      <c r="AP4267" s="1034"/>
      <c r="AQ4267" s="1034"/>
    </row>
    <row r="4268" spans="35:43">
      <c r="AI4268" s="1034"/>
      <c r="AJ4268" s="1034"/>
      <c r="AK4268" s="1034"/>
      <c r="AL4268" s="1034"/>
      <c r="AM4268" s="1032"/>
      <c r="AN4268" s="1034"/>
      <c r="AO4268" s="1034"/>
      <c r="AP4268" s="1034"/>
      <c r="AQ4268" s="1034"/>
    </row>
    <row r="4269" spans="35:43">
      <c r="AI4269" s="1034"/>
      <c r="AJ4269" s="1034"/>
      <c r="AK4269" s="1034"/>
      <c r="AL4269" s="1034"/>
      <c r="AM4269" s="1032"/>
      <c r="AN4269" s="1034"/>
      <c r="AO4269" s="1034"/>
      <c r="AP4269" s="1034"/>
      <c r="AQ4269" s="1034"/>
    </row>
    <row r="4270" spans="35:43">
      <c r="AI4270" s="1034"/>
      <c r="AJ4270" s="1034"/>
      <c r="AK4270" s="1034"/>
      <c r="AL4270" s="1034"/>
      <c r="AM4270" s="1032"/>
      <c r="AN4270" s="1034"/>
      <c r="AO4270" s="1034"/>
      <c r="AP4270" s="1034"/>
      <c r="AQ4270" s="1034"/>
    </row>
    <row r="4271" spans="35:43">
      <c r="AI4271" s="1034"/>
      <c r="AJ4271" s="1034"/>
      <c r="AK4271" s="1034"/>
      <c r="AL4271" s="1034"/>
      <c r="AM4271" s="1032"/>
      <c r="AN4271" s="1034"/>
      <c r="AO4271" s="1034"/>
      <c r="AP4271" s="1034"/>
      <c r="AQ4271" s="1034"/>
    </row>
    <row r="4272" spans="35:43">
      <c r="AI4272" s="1034"/>
      <c r="AJ4272" s="1034"/>
      <c r="AK4272" s="1034"/>
      <c r="AL4272" s="1034"/>
      <c r="AM4272" s="1032"/>
      <c r="AN4272" s="1034"/>
      <c r="AO4272" s="1034"/>
      <c r="AP4272" s="1034"/>
      <c r="AQ4272" s="1034"/>
    </row>
    <row r="4273" spans="35:43">
      <c r="AI4273" s="1034"/>
      <c r="AJ4273" s="1034"/>
      <c r="AK4273" s="1034"/>
      <c r="AL4273" s="1034"/>
      <c r="AM4273" s="1032"/>
      <c r="AN4273" s="1034"/>
      <c r="AO4273" s="1034"/>
      <c r="AP4273" s="1034"/>
      <c r="AQ4273" s="1034"/>
    </row>
    <row r="4274" spans="35:43">
      <c r="AI4274" s="1034"/>
      <c r="AJ4274" s="1034"/>
      <c r="AK4274" s="1034"/>
      <c r="AL4274" s="1034"/>
      <c r="AM4274" s="1032"/>
      <c r="AN4274" s="1034"/>
      <c r="AO4274" s="1034"/>
      <c r="AP4274" s="1034"/>
      <c r="AQ4274" s="1034"/>
    </row>
    <row r="4275" spans="35:43">
      <c r="AI4275" s="1034"/>
      <c r="AJ4275" s="1034"/>
      <c r="AK4275" s="1034"/>
      <c r="AL4275" s="1034"/>
      <c r="AM4275" s="1032"/>
      <c r="AN4275" s="1034"/>
      <c r="AO4275" s="1034"/>
      <c r="AP4275" s="1034"/>
      <c r="AQ4275" s="1034"/>
    </row>
    <row r="4276" spans="35:43">
      <c r="AI4276" s="1034"/>
      <c r="AJ4276" s="1034"/>
      <c r="AK4276" s="1034"/>
      <c r="AL4276" s="1034"/>
      <c r="AM4276" s="1032"/>
      <c r="AN4276" s="1034"/>
      <c r="AO4276" s="1034"/>
      <c r="AP4276" s="1034"/>
      <c r="AQ4276" s="1034"/>
    </row>
    <row r="4277" spans="35:43">
      <c r="AI4277" s="1034"/>
      <c r="AJ4277" s="1034"/>
      <c r="AK4277" s="1034"/>
      <c r="AL4277" s="1034"/>
      <c r="AM4277" s="1032"/>
      <c r="AN4277" s="1034"/>
      <c r="AO4277" s="1034"/>
      <c r="AP4277" s="1034"/>
      <c r="AQ4277" s="1034"/>
    </row>
    <row r="4278" spans="35:43">
      <c r="AI4278" s="1034"/>
      <c r="AJ4278" s="1034"/>
      <c r="AK4278" s="1034"/>
      <c r="AL4278" s="1034"/>
      <c r="AM4278" s="1032"/>
      <c r="AN4278" s="1034"/>
      <c r="AO4278" s="1034"/>
      <c r="AP4278" s="1034"/>
      <c r="AQ4278" s="1034"/>
    </row>
    <row r="4279" spans="35:43">
      <c r="AI4279" s="1034"/>
      <c r="AJ4279" s="1034"/>
      <c r="AK4279" s="1034"/>
      <c r="AL4279" s="1034"/>
      <c r="AM4279" s="1032"/>
      <c r="AN4279" s="1034"/>
      <c r="AO4279" s="1034"/>
      <c r="AP4279" s="1034"/>
      <c r="AQ4279" s="1034"/>
    </row>
    <row r="4280" spans="35:43">
      <c r="AI4280" s="1034"/>
      <c r="AJ4280" s="1034"/>
      <c r="AK4280" s="1034"/>
      <c r="AL4280" s="1034"/>
      <c r="AM4280" s="1032"/>
      <c r="AN4280" s="1034"/>
      <c r="AO4280" s="1034"/>
      <c r="AP4280" s="1034"/>
      <c r="AQ4280" s="1034"/>
    </row>
    <row r="4281" spans="35:43">
      <c r="AI4281" s="1034"/>
      <c r="AJ4281" s="1034"/>
      <c r="AK4281" s="1034"/>
      <c r="AL4281" s="1034"/>
      <c r="AM4281" s="1032"/>
      <c r="AN4281" s="1034"/>
      <c r="AO4281" s="1034"/>
      <c r="AP4281" s="1034"/>
      <c r="AQ4281" s="1034"/>
    </row>
    <row r="4282" spans="35:43">
      <c r="AI4282" s="1034"/>
      <c r="AJ4282" s="1034"/>
      <c r="AK4282" s="1034"/>
      <c r="AL4282" s="1034"/>
      <c r="AM4282" s="1032"/>
      <c r="AN4282" s="1034"/>
      <c r="AO4282" s="1034"/>
      <c r="AP4282" s="1034"/>
      <c r="AQ4282" s="1034"/>
    </row>
    <row r="4283" spans="35:43">
      <c r="AI4283" s="1034"/>
      <c r="AJ4283" s="1034"/>
      <c r="AK4283" s="1034"/>
      <c r="AL4283" s="1034"/>
      <c r="AM4283" s="1032"/>
      <c r="AN4283" s="1034"/>
      <c r="AO4283" s="1034"/>
      <c r="AP4283" s="1034"/>
      <c r="AQ4283" s="1034"/>
    </row>
    <row r="4284" spans="35:43">
      <c r="AI4284" s="1034"/>
      <c r="AJ4284" s="1034"/>
      <c r="AK4284" s="1034"/>
      <c r="AL4284" s="1034"/>
      <c r="AM4284" s="1032"/>
      <c r="AN4284" s="1034"/>
      <c r="AO4284" s="1034"/>
      <c r="AP4284" s="1034"/>
      <c r="AQ4284" s="1034"/>
    </row>
    <row r="4285" spans="35:43">
      <c r="AI4285" s="1034"/>
      <c r="AJ4285" s="1034"/>
      <c r="AK4285" s="1034"/>
      <c r="AL4285" s="1034"/>
      <c r="AM4285" s="1032"/>
      <c r="AN4285" s="1034"/>
      <c r="AO4285" s="1034"/>
      <c r="AP4285" s="1034"/>
      <c r="AQ4285" s="1034"/>
    </row>
    <row r="4286" spans="35:43">
      <c r="AI4286" s="1034"/>
      <c r="AJ4286" s="1034"/>
      <c r="AK4286" s="1034"/>
      <c r="AL4286" s="1034"/>
      <c r="AM4286" s="1032"/>
      <c r="AN4286" s="1034"/>
      <c r="AO4286" s="1034"/>
      <c r="AP4286" s="1034"/>
      <c r="AQ4286" s="1034"/>
    </row>
    <row r="4287" spans="35:43">
      <c r="AI4287" s="1034"/>
      <c r="AJ4287" s="1034"/>
      <c r="AK4287" s="1034"/>
      <c r="AL4287" s="1034"/>
      <c r="AM4287" s="1032"/>
      <c r="AN4287" s="1034"/>
      <c r="AO4287" s="1034"/>
      <c r="AP4287" s="1034"/>
      <c r="AQ4287" s="1034"/>
    </row>
    <row r="4288" spans="35:43">
      <c r="AI4288" s="1034"/>
      <c r="AJ4288" s="1034"/>
      <c r="AK4288" s="1034"/>
      <c r="AL4288" s="1034"/>
      <c r="AM4288" s="1032"/>
      <c r="AN4288" s="1034"/>
      <c r="AO4288" s="1034"/>
      <c r="AP4288" s="1034"/>
      <c r="AQ4288" s="1034"/>
    </row>
    <row r="4289" spans="35:43">
      <c r="AI4289" s="1034"/>
      <c r="AJ4289" s="1034"/>
      <c r="AK4289" s="1034"/>
      <c r="AL4289" s="1034"/>
      <c r="AM4289" s="1032"/>
      <c r="AN4289" s="1034"/>
      <c r="AO4289" s="1034"/>
      <c r="AP4289" s="1034"/>
      <c r="AQ4289" s="1034"/>
    </row>
    <row r="4290" spans="35:43">
      <c r="AI4290" s="1034"/>
      <c r="AJ4290" s="1034"/>
      <c r="AK4290" s="1034"/>
      <c r="AL4290" s="1034"/>
      <c r="AM4290" s="1032"/>
      <c r="AN4290" s="1034"/>
      <c r="AO4290" s="1034"/>
      <c r="AP4290" s="1034"/>
      <c r="AQ4290" s="1034"/>
    </row>
    <row r="4291" spans="35:43">
      <c r="AI4291" s="1034"/>
      <c r="AJ4291" s="1034"/>
      <c r="AK4291" s="1034"/>
      <c r="AL4291" s="1034"/>
      <c r="AM4291" s="1032"/>
      <c r="AN4291" s="1034"/>
      <c r="AO4291" s="1034"/>
      <c r="AP4291" s="1034"/>
      <c r="AQ4291" s="1034"/>
    </row>
    <row r="4292" spans="35:43">
      <c r="AI4292" s="1034"/>
      <c r="AJ4292" s="1034"/>
      <c r="AK4292" s="1034"/>
      <c r="AL4292" s="1034"/>
      <c r="AM4292" s="1032"/>
      <c r="AN4292" s="1034"/>
      <c r="AO4292" s="1034"/>
      <c r="AP4292" s="1034"/>
      <c r="AQ4292" s="1034"/>
    </row>
    <row r="4293" spans="35:43">
      <c r="AI4293" s="1034"/>
      <c r="AJ4293" s="1034"/>
      <c r="AK4293" s="1034"/>
      <c r="AL4293" s="1034"/>
      <c r="AM4293" s="1032"/>
      <c r="AN4293" s="1034"/>
      <c r="AO4293" s="1034"/>
      <c r="AP4293" s="1034"/>
      <c r="AQ4293" s="1034"/>
    </row>
    <row r="4294" spans="35:43">
      <c r="AI4294" s="1034"/>
      <c r="AJ4294" s="1034"/>
      <c r="AK4294" s="1034"/>
      <c r="AL4294" s="1034"/>
      <c r="AM4294" s="1032"/>
      <c r="AN4294" s="1034"/>
      <c r="AO4294" s="1034"/>
      <c r="AP4294" s="1034"/>
      <c r="AQ4294" s="1034"/>
    </row>
    <row r="4295" spans="35:43">
      <c r="AI4295" s="1034"/>
      <c r="AJ4295" s="1034"/>
      <c r="AK4295" s="1034"/>
      <c r="AL4295" s="1034"/>
      <c r="AM4295" s="1032"/>
      <c r="AN4295" s="1034"/>
      <c r="AO4295" s="1034"/>
      <c r="AP4295" s="1034"/>
      <c r="AQ4295" s="1034"/>
    </row>
    <row r="4296" spans="35:43">
      <c r="AI4296" s="1034"/>
      <c r="AJ4296" s="1034"/>
      <c r="AK4296" s="1034"/>
      <c r="AL4296" s="1034"/>
      <c r="AM4296" s="1032"/>
      <c r="AN4296" s="1034"/>
      <c r="AO4296" s="1034"/>
      <c r="AP4296" s="1034"/>
      <c r="AQ4296" s="1034"/>
    </row>
    <row r="4297" spans="35:43">
      <c r="AI4297" s="1034"/>
      <c r="AJ4297" s="1034"/>
      <c r="AK4297" s="1034"/>
      <c r="AL4297" s="1034"/>
      <c r="AM4297" s="1032"/>
      <c r="AN4297" s="1034"/>
      <c r="AO4297" s="1034"/>
      <c r="AP4297" s="1034"/>
      <c r="AQ4297" s="1034"/>
    </row>
    <row r="4298" spans="35:43">
      <c r="AI4298" s="1034"/>
      <c r="AJ4298" s="1034"/>
      <c r="AK4298" s="1034"/>
      <c r="AL4298" s="1034"/>
      <c r="AM4298" s="1032"/>
      <c r="AN4298" s="1034"/>
      <c r="AO4298" s="1034"/>
      <c r="AP4298" s="1034"/>
      <c r="AQ4298" s="1034"/>
    </row>
    <row r="4299" spans="35:43">
      <c r="AI4299" s="1034"/>
      <c r="AJ4299" s="1034"/>
      <c r="AK4299" s="1034"/>
      <c r="AL4299" s="1034"/>
      <c r="AM4299" s="1032"/>
      <c r="AN4299" s="1034"/>
      <c r="AO4299" s="1034"/>
      <c r="AP4299" s="1034"/>
      <c r="AQ4299" s="1034"/>
    </row>
    <row r="4300" spans="35:43">
      <c r="AI4300" s="1034"/>
      <c r="AJ4300" s="1034"/>
      <c r="AK4300" s="1034"/>
      <c r="AL4300" s="1034"/>
      <c r="AM4300" s="1032"/>
      <c r="AN4300" s="1034"/>
      <c r="AO4300" s="1034"/>
      <c r="AP4300" s="1034"/>
      <c r="AQ4300" s="1034"/>
    </row>
    <row r="4301" spans="35:43">
      <c r="AI4301" s="1034"/>
      <c r="AJ4301" s="1034"/>
      <c r="AK4301" s="1034"/>
      <c r="AL4301" s="1034"/>
      <c r="AM4301" s="1032"/>
      <c r="AN4301" s="1034"/>
      <c r="AO4301" s="1034"/>
      <c r="AP4301" s="1034"/>
      <c r="AQ4301" s="1034"/>
    </row>
    <row r="4302" spans="35:43">
      <c r="AI4302" s="1034"/>
      <c r="AJ4302" s="1034"/>
      <c r="AK4302" s="1034"/>
      <c r="AL4302" s="1034"/>
      <c r="AM4302" s="1032"/>
      <c r="AN4302" s="1034"/>
      <c r="AO4302" s="1034"/>
      <c r="AP4302" s="1034"/>
      <c r="AQ4302" s="1034"/>
    </row>
    <row r="4303" spans="35:43">
      <c r="AI4303" s="1034"/>
      <c r="AJ4303" s="1034"/>
      <c r="AK4303" s="1034"/>
      <c r="AL4303" s="1034"/>
      <c r="AM4303" s="1032"/>
      <c r="AN4303" s="1034"/>
      <c r="AO4303" s="1034"/>
      <c r="AP4303" s="1034"/>
      <c r="AQ4303" s="1034"/>
    </row>
    <row r="4304" spans="35:43">
      <c r="AI4304" s="1034"/>
      <c r="AJ4304" s="1034"/>
      <c r="AK4304" s="1034"/>
      <c r="AL4304" s="1034"/>
      <c r="AM4304" s="1032"/>
      <c r="AN4304" s="1034"/>
      <c r="AO4304" s="1034"/>
      <c r="AP4304" s="1034"/>
      <c r="AQ4304" s="1034"/>
    </row>
    <row r="4305" spans="35:43">
      <c r="AI4305" s="1034"/>
      <c r="AJ4305" s="1034"/>
      <c r="AK4305" s="1034"/>
      <c r="AL4305" s="1034"/>
      <c r="AM4305" s="1032"/>
      <c r="AN4305" s="1034"/>
      <c r="AO4305" s="1034"/>
      <c r="AP4305" s="1034"/>
      <c r="AQ4305" s="1034"/>
    </row>
    <row r="4306" spans="35:43">
      <c r="AI4306" s="1034"/>
      <c r="AJ4306" s="1034"/>
      <c r="AK4306" s="1034"/>
      <c r="AL4306" s="1034"/>
      <c r="AM4306" s="1032"/>
      <c r="AN4306" s="1034"/>
      <c r="AO4306" s="1034"/>
      <c r="AP4306" s="1034"/>
      <c r="AQ4306" s="1034"/>
    </row>
    <row r="4307" spans="35:43">
      <c r="AI4307" s="1034"/>
      <c r="AJ4307" s="1034"/>
      <c r="AK4307" s="1034"/>
      <c r="AL4307" s="1034"/>
      <c r="AM4307" s="1032"/>
      <c r="AN4307" s="1034"/>
      <c r="AO4307" s="1034"/>
      <c r="AP4307" s="1034"/>
      <c r="AQ4307" s="1034"/>
    </row>
    <row r="4308" spans="35:43">
      <c r="AI4308" s="1034"/>
      <c r="AJ4308" s="1034"/>
      <c r="AK4308" s="1034"/>
      <c r="AL4308" s="1034"/>
      <c r="AM4308" s="1032"/>
      <c r="AN4308" s="1034"/>
      <c r="AO4308" s="1034"/>
      <c r="AP4308" s="1034"/>
      <c r="AQ4308" s="1034"/>
    </row>
    <row r="4309" spans="35:43">
      <c r="AI4309" s="1034"/>
      <c r="AJ4309" s="1034"/>
      <c r="AK4309" s="1034"/>
      <c r="AL4309" s="1034"/>
      <c r="AM4309" s="1032"/>
      <c r="AN4309" s="1034"/>
      <c r="AO4309" s="1034"/>
      <c r="AP4309" s="1034"/>
      <c r="AQ4309" s="1034"/>
    </row>
    <row r="4310" spans="35:43">
      <c r="AI4310" s="1034"/>
      <c r="AJ4310" s="1034"/>
      <c r="AK4310" s="1034"/>
      <c r="AL4310" s="1034"/>
      <c r="AM4310" s="1032"/>
      <c r="AN4310" s="1034"/>
      <c r="AO4310" s="1034"/>
      <c r="AP4310" s="1034"/>
      <c r="AQ4310" s="1034"/>
    </row>
    <row r="4311" spans="35:43">
      <c r="AI4311" s="1034"/>
      <c r="AJ4311" s="1034"/>
      <c r="AK4311" s="1034"/>
      <c r="AL4311" s="1034"/>
      <c r="AM4311" s="1032"/>
      <c r="AN4311" s="1034"/>
      <c r="AO4311" s="1034"/>
      <c r="AP4311" s="1034"/>
      <c r="AQ4311" s="1034"/>
    </row>
    <row r="4312" spans="35:43">
      <c r="AI4312" s="1034"/>
      <c r="AJ4312" s="1034"/>
      <c r="AK4312" s="1034"/>
      <c r="AL4312" s="1034"/>
      <c r="AM4312" s="1032"/>
      <c r="AN4312" s="1034"/>
      <c r="AO4312" s="1034"/>
      <c r="AP4312" s="1034"/>
      <c r="AQ4312" s="1034"/>
    </row>
    <row r="4313" spans="35:43">
      <c r="AI4313" s="1034"/>
      <c r="AJ4313" s="1034"/>
      <c r="AK4313" s="1034"/>
      <c r="AL4313" s="1034"/>
      <c r="AM4313" s="1032"/>
      <c r="AN4313" s="1034"/>
      <c r="AO4313" s="1034"/>
      <c r="AP4313" s="1034"/>
      <c r="AQ4313" s="1034"/>
    </row>
    <row r="4314" spans="35:43">
      <c r="AI4314" s="1034"/>
      <c r="AJ4314" s="1034"/>
      <c r="AK4314" s="1034"/>
      <c r="AL4314" s="1034"/>
      <c r="AM4314" s="1032"/>
      <c r="AN4314" s="1034"/>
      <c r="AO4314" s="1034"/>
      <c r="AP4314" s="1034"/>
      <c r="AQ4314" s="1034"/>
    </row>
    <row r="4315" spans="35:43">
      <c r="AI4315" s="1034"/>
      <c r="AJ4315" s="1034"/>
      <c r="AK4315" s="1034"/>
      <c r="AL4315" s="1034"/>
      <c r="AM4315" s="1032"/>
      <c r="AN4315" s="1034"/>
      <c r="AO4315" s="1034"/>
      <c r="AP4315" s="1034"/>
      <c r="AQ4315" s="1034"/>
    </row>
    <row r="4316" spans="35:43">
      <c r="AI4316" s="1034"/>
      <c r="AJ4316" s="1034"/>
      <c r="AK4316" s="1034"/>
      <c r="AL4316" s="1034"/>
      <c r="AM4316" s="1032"/>
      <c r="AN4316" s="1034"/>
      <c r="AO4316" s="1034"/>
      <c r="AP4316" s="1034"/>
      <c r="AQ4316" s="1034"/>
    </row>
    <row r="4317" spans="35:43">
      <c r="AI4317" s="1034"/>
      <c r="AJ4317" s="1034"/>
      <c r="AK4317" s="1034"/>
      <c r="AL4317" s="1034"/>
      <c r="AM4317" s="1032"/>
      <c r="AN4317" s="1034"/>
      <c r="AO4317" s="1034"/>
      <c r="AP4317" s="1034"/>
      <c r="AQ4317" s="1034"/>
    </row>
    <row r="4318" spans="35:43">
      <c r="AI4318" s="1034"/>
      <c r="AJ4318" s="1034"/>
      <c r="AK4318" s="1034"/>
      <c r="AL4318" s="1034"/>
      <c r="AM4318" s="1032"/>
      <c r="AN4318" s="1034"/>
      <c r="AO4318" s="1034"/>
      <c r="AP4318" s="1034"/>
      <c r="AQ4318" s="1034"/>
    </row>
    <row r="4319" spans="35:43">
      <c r="AI4319" s="1034"/>
      <c r="AJ4319" s="1034"/>
      <c r="AK4319" s="1034"/>
      <c r="AL4319" s="1034"/>
      <c r="AM4319" s="1032"/>
      <c r="AN4319" s="1034"/>
      <c r="AO4319" s="1034"/>
      <c r="AP4319" s="1034"/>
      <c r="AQ4319" s="1034"/>
    </row>
    <row r="4320" spans="35:43">
      <c r="AI4320" s="1034"/>
      <c r="AJ4320" s="1034"/>
      <c r="AK4320" s="1034"/>
      <c r="AL4320" s="1034"/>
      <c r="AM4320" s="1032"/>
      <c r="AN4320" s="1034"/>
      <c r="AO4320" s="1034"/>
      <c r="AP4320" s="1034"/>
      <c r="AQ4320" s="1034"/>
    </row>
    <row r="4321" spans="35:43">
      <c r="AI4321" s="1034"/>
      <c r="AJ4321" s="1034"/>
      <c r="AK4321" s="1034"/>
      <c r="AL4321" s="1034"/>
      <c r="AM4321" s="1032"/>
      <c r="AN4321" s="1034"/>
      <c r="AO4321" s="1034"/>
      <c r="AP4321" s="1034"/>
      <c r="AQ4321" s="1034"/>
    </row>
    <row r="4322" spans="35:43">
      <c r="AI4322" s="1034"/>
      <c r="AJ4322" s="1034"/>
      <c r="AK4322" s="1034"/>
      <c r="AL4322" s="1034"/>
      <c r="AM4322" s="1032"/>
      <c r="AN4322" s="1034"/>
      <c r="AO4322" s="1034"/>
      <c r="AP4322" s="1034"/>
      <c r="AQ4322" s="1034"/>
    </row>
    <row r="4323" spans="35:43">
      <c r="AI4323" s="1034"/>
      <c r="AJ4323" s="1034"/>
      <c r="AK4323" s="1034"/>
      <c r="AL4323" s="1034"/>
      <c r="AM4323" s="1032"/>
      <c r="AN4323" s="1034"/>
      <c r="AO4323" s="1034"/>
      <c r="AP4323" s="1034"/>
      <c r="AQ4323" s="1034"/>
    </row>
    <row r="4324" spans="35:43">
      <c r="AI4324" s="1034"/>
      <c r="AJ4324" s="1034"/>
      <c r="AK4324" s="1034"/>
      <c r="AL4324" s="1034"/>
      <c r="AM4324" s="1032"/>
      <c r="AN4324" s="1034"/>
      <c r="AO4324" s="1034"/>
      <c r="AP4324" s="1034"/>
      <c r="AQ4324" s="1034"/>
    </row>
    <row r="4325" spans="35:43">
      <c r="AI4325" s="1034"/>
      <c r="AJ4325" s="1034"/>
      <c r="AK4325" s="1034"/>
      <c r="AL4325" s="1034"/>
      <c r="AM4325" s="1032"/>
      <c r="AN4325" s="1034"/>
      <c r="AO4325" s="1034"/>
      <c r="AP4325" s="1034"/>
      <c r="AQ4325" s="1034"/>
    </row>
    <row r="4326" spans="35:43">
      <c r="AI4326" s="1034"/>
      <c r="AJ4326" s="1034"/>
      <c r="AK4326" s="1034"/>
      <c r="AL4326" s="1034"/>
      <c r="AM4326" s="1032"/>
      <c r="AN4326" s="1034"/>
      <c r="AO4326" s="1034"/>
      <c r="AP4326" s="1034"/>
      <c r="AQ4326" s="1034"/>
    </row>
    <row r="4327" spans="35:43">
      <c r="AI4327" s="1034"/>
      <c r="AJ4327" s="1034"/>
      <c r="AK4327" s="1034"/>
      <c r="AL4327" s="1034"/>
      <c r="AM4327" s="1032"/>
      <c r="AN4327" s="1034"/>
      <c r="AO4327" s="1034"/>
      <c r="AP4327" s="1034"/>
      <c r="AQ4327" s="1034"/>
    </row>
    <row r="4328" spans="35:43">
      <c r="AI4328" s="1034"/>
      <c r="AJ4328" s="1034"/>
      <c r="AK4328" s="1034"/>
      <c r="AL4328" s="1034"/>
      <c r="AM4328" s="1032"/>
      <c r="AN4328" s="1034"/>
      <c r="AO4328" s="1034"/>
      <c r="AP4328" s="1034"/>
      <c r="AQ4328" s="1034"/>
    </row>
    <row r="4329" spans="35:43">
      <c r="AI4329" s="1034"/>
      <c r="AJ4329" s="1034"/>
      <c r="AK4329" s="1034"/>
      <c r="AL4329" s="1034"/>
      <c r="AM4329" s="1032"/>
      <c r="AN4329" s="1034"/>
      <c r="AO4329" s="1034"/>
      <c r="AP4329" s="1034"/>
      <c r="AQ4329" s="1034"/>
    </row>
    <row r="4330" spans="35:43">
      <c r="AI4330" s="1034"/>
      <c r="AJ4330" s="1034"/>
      <c r="AK4330" s="1034"/>
      <c r="AL4330" s="1034"/>
      <c r="AM4330" s="1032"/>
      <c r="AN4330" s="1034"/>
      <c r="AO4330" s="1034"/>
      <c r="AP4330" s="1034"/>
      <c r="AQ4330" s="1034"/>
    </row>
    <row r="4331" spans="35:43">
      <c r="AI4331" s="1034"/>
      <c r="AJ4331" s="1034"/>
      <c r="AK4331" s="1034"/>
      <c r="AL4331" s="1034"/>
      <c r="AM4331" s="1032"/>
      <c r="AN4331" s="1034"/>
      <c r="AO4331" s="1034"/>
      <c r="AP4331" s="1034"/>
      <c r="AQ4331" s="1034"/>
    </row>
    <row r="4332" spans="35:43">
      <c r="AI4332" s="1034"/>
      <c r="AJ4332" s="1034"/>
      <c r="AK4332" s="1034"/>
      <c r="AL4332" s="1034"/>
      <c r="AM4332" s="1032"/>
      <c r="AN4332" s="1034"/>
      <c r="AO4332" s="1034"/>
      <c r="AP4332" s="1034"/>
      <c r="AQ4332" s="1034"/>
    </row>
    <row r="4333" spans="35:43">
      <c r="AI4333" s="1034"/>
      <c r="AJ4333" s="1034"/>
      <c r="AK4333" s="1034"/>
      <c r="AL4333" s="1034"/>
      <c r="AM4333" s="1032"/>
      <c r="AN4333" s="1034"/>
      <c r="AO4333" s="1034"/>
      <c r="AP4333" s="1034"/>
      <c r="AQ4333" s="1034"/>
    </row>
    <row r="4334" spans="35:43">
      <c r="AI4334" s="1034"/>
      <c r="AJ4334" s="1034"/>
      <c r="AK4334" s="1034"/>
      <c r="AL4334" s="1034"/>
      <c r="AM4334" s="1032"/>
      <c r="AN4334" s="1034"/>
      <c r="AO4334" s="1034"/>
      <c r="AP4334" s="1034"/>
      <c r="AQ4334" s="1034"/>
    </row>
    <row r="4335" spans="35:43">
      <c r="AI4335" s="1034"/>
      <c r="AJ4335" s="1034"/>
      <c r="AK4335" s="1034"/>
      <c r="AL4335" s="1034"/>
      <c r="AM4335" s="1032"/>
      <c r="AN4335" s="1034"/>
      <c r="AO4335" s="1034"/>
      <c r="AP4335" s="1034"/>
      <c r="AQ4335" s="1034"/>
    </row>
    <row r="4336" spans="35:43">
      <c r="AI4336" s="1034"/>
      <c r="AJ4336" s="1034"/>
      <c r="AK4336" s="1034"/>
      <c r="AL4336" s="1034"/>
      <c r="AM4336" s="1032"/>
      <c r="AN4336" s="1034"/>
      <c r="AO4336" s="1034"/>
      <c r="AP4336" s="1034"/>
      <c r="AQ4336" s="1034"/>
    </row>
    <row r="4337" spans="35:43">
      <c r="AI4337" s="1034"/>
      <c r="AJ4337" s="1034"/>
      <c r="AK4337" s="1034"/>
      <c r="AL4337" s="1034"/>
      <c r="AM4337" s="1032"/>
      <c r="AN4337" s="1034"/>
      <c r="AO4337" s="1034"/>
      <c r="AP4337" s="1034"/>
      <c r="AQ4337" s="1034"/>
    </row>
    <row r="4338" spans="35:43">
      <c r="AI4338" s="1034"/>
      <c r="AJ4338" s="1034"/>
      <c r="AK4338" s="1034"/>
      <c r="AL4338" s="1034"/>
      <c r="AM4338" s="1032"/>
      <c r="AN4338" s="1034"/>
      <c r="AO4338" s="1034"/>
      <c r="AP4338" s="1034"/>
      <c r="AQ4338" s="1034"/>
    </row>
    <row r="4339" spans="35:43">
      <c r="AI4339" s="1034"/>
      <c r="AJ4339" s="1034"/>
      <c r="AK4339" s="1034"/>
      <c r="AL4339" s="1034"/>
      <c r="AM4339" s="1032"/>
      <c r="AN4339" s="1034"/>
      <c r="AO4339" s="1034"/>
      <c r="AP4339" s="1034"/>
      <c r="AQ4339" s="1034"/>
    </row>
    <row r="4340" spans="35:43">
      <c r="AI4340" s="1034"/>
      <c r="AJ4340" s="1034"/>
      <c r="AK4340" s="1034"/>
      <c r="AL4340" s="1034"/>
      <c r="AM4340" s="1032"/>
      <c r="AN4340" s="1034"/>
      <c r="AO4340" s="1034"/>
      <c r="AP4340" s="1034"/>
      <c r="AQ4340" s="1034"/>
    </row>
    <row r="4341" spans="35:43">
      <c r="AI4341" s="1034"/>
      <c r="AJ4341" s="1034"/>
      <c r="AK4341" s="1034"/>
      <c r="AL4341" s="1034"/>
      <c r="AM4341" s="1032"/>
      <c r="AN4341" s="1034"/>
      <c r="AO4341" s="1034"/>
      <c r="AP4341" s="1034"/>
      <c r="AQ4341" s="1034"/>
    </row>
    <row r="4342" spans="35:43">
      <c r="AI4342" s="1034"/>
      <c r="AJ4342" s="1034"/>
      <c r="AK4342" s="1034"/>
      <c r="AL4342" s="1034"/>
      <c r="AM4342" s="1032"/>
      <c r="AN4342" s="1034"/>
      <c r="AO4342" s="1034"/>
      <c r="AP4342" s="1034"/>
      <c r="AQ4342" s="1034"/>
    </row>
    <row r="4343" spans="35:43">
      <c r="AI4343" s="1034"/>
      <c r="AJ4343" s="1034"/>
      <c r="AK4343" s="1034"/>
      <c r="AL4343" s="1034"/>
      <c r="AM4343" s="1032"/>
      <c r="AN4343" s="1034"/>
      <c r="AO4343" s="1034"/>
      <c r="AP4343" s="1034"/>
      <c r="AQ4343" s="1034"/>
    </row>
    <row r="4344" spans="35:43">
      <c r="AI4344" s="1034"/>
      <c r="AJ4344" s="1034"/>
      <c r="AK4344" s="1034"/>
      <c r="AL4344" s="1034"/>
      <c r="AM4344" s="1032"/>
      <c r="AN4344" s="1034"/>
      <c r="AO4344" s="1034"/>
      <c r="AP4344" s="1034"/>
      <c r="AQ4344" s="1034"/>
    </row>
    <row r="4345" spans="35:43">
      <c r="AI4345" s="1034"/>
      <c r="AJ4345" s="1034"/>
      <c r="AK4345" s="1034"/>
      <c r="AL4345" s="1034"/>
      <c r="AM4345" s="1032"/>
      <c r="AN4345" s="1034"/>
      <c r="AO4345" s="1034"/>
      <c r="AP4345" s="1034"/>
      <c r="AQ4345" s="1034"/>
    </row>
    <row r="4346" spans="35:43">
      <c r="AI4346" s="1034"/>
      <c r="AJ4346" s="1034"/>
      <c r="AK4346" s="1034"/>
      <c r="AL4346" s="1034"/>
      <c r="AM4346" s="1032"/>
      <c r="AN4346" s="1034"/>
      <c r="AO4346" s="1034"/>
      <c r="AP4346" s="1034"/>
      <c r="AQ4346" s="1034"/>
    </row>
    <row r="4347" spans="35:43">
      <c r="AI4347" s="1034"/>
      <c r="AJ4347" s="1034"/>
      <c r="AK4347" s="1034"/>
      <c r="AL4347" s="1034"/>
      <c r="AM4347" s="1032"/>
      <c r="AN4347" s="1034"/>
      <c r="AO4347" s="1034"/>
      <c r="AP4347" s="1034"/>
      <c r="AQ4347" s="1034"/>
    </row>
    <row r="4348" spans="35:43">
      <c r="AI4348" s="1034"/>
      <c r="AJ4348" s="1034"/>
      <c r="AK4348" s="1034"/>
      <c r="AL4348" s="1034"/>
      <c r="AM4348" s="1032"/>
      <c r="AN4348" s="1034"/>
      <c r="AO4348" s="1034"/>
      <c r="AP4348" s="1034"/>
      <c r="AQ4348" s="1034"/>
    </row>
    <row r="4349" spans="35:43">
      <c r="AI4349" s="1034"/>
      <c r="AJ4349" s="1034"/>
      <c r="AK4349" s="1034"/>
      <c r="AL4349" s="1034"/>
      <c r="AM4349" s="1032"/>
      <c r="AN4349" s="1034"/>
      <c r="AO4349" s="1034"/>
      <c r="AP4349" s="1034"/>
      <c r="AQ4349" s="1034"/>
    </row>
    <row r="4350" spans="35:43">
      <c r="AI4350" s="1034"/>
      <c r="AJ4350" s="1034"/>
      <c r="AK4350" s="1034"/>
      <c r="AL4350" s="1034"/>
      <c r="AM4350" s="1032"/>
      <c r="AN4350" s="1034"/>
      <c r="AO4350" s="1034"/>
      <c r="AP4350" s="1034"/>
      <c r="AQ4350" s="1034"/>
    </row>
    <row r="4351" spans="35:43">
      <c r="AI4351" s="1034"/>
      <c r="AJ4351" s="1034"/>
      <c r="AK4351" s="1034"/>
      <c r="AL4351" s="1034"/>
      <c r="AM4351" s="1032"/>
      <c r="AN4351" s="1034"/>
      <c r="AO4351" s="1034"/>
      <c r="AP4351" s="1034"/>
      <c r="AQ4351" s="1034"/>
    </row>
    <row r="4352" spans="35:43">
      <c r="AI4352" s="1034"/>
      <c r="AJ4352" s="1034"/>
      <c r="AK4352" s="1034"/>
      <c r="AL4352" s="1034"/>
      <c r="AM4352" s="1032"/>
      <c r="AN4352" s="1034"/>
      <c r="AO4352" s="1034"/>
      <c r="AP4352" s="1034"/>
      <c r="AQ4352" s="1034"/>
    </row>
    <row r="4353" spans="35:43">
      <c r="AI4353" s="1034"/>
      <c r="AJ4353" s="1034"/>
      <c r="AK4353" s="1034"/>
      <c r="AL4353" s="1034"/>
      <c r="AM4353" s="1032"/>
      <c r="AN4353" s="1034"/>
      <c r="AO4353" s="1034"/>
      <c r="AP4353" s="1034"/>
      <c r="AQ4353" s="1034"/>
    </row>
    <row r="4354" spans="35:43">
      <c r="AI4354" s="1034"/>
      <c r="AJ4354" s="1034"/>
      <c r="AK4354" s="1034"/>
      <c r="AL4354" s="1034"/>
      <c r="AM4354" s="1032"/>
      <c r="AN4354" s="1034"/>
      <c r="AO4354" s="1034"/>
      <c r="AP4354" s="1034"/>
      <c r="AQ4354" s="1034"/>
    </row>
    <row r="4355" spans="35:43">
      <c r="AI4355" s="1034"/>
      <c r="AJ4355" s="1034"/>
      <c r="AK4355" s="1034"/>
      <c r="AL4355" s="1034"/>
      <c r="AM4355" s="1032"/>
      <c r="AN4355" s="1034"/>
      <c r="AO4355" s="1034"/>
      <c r="AP4355" s="1034"/>
      <c r="AQ4355" s="1034"/>
    </row>
    <row r="4356" spans="35:43">
      <c r="AI4356" s="1034"/>
      <c r="AJ4356" s="1034"/>
      <c r="AK4356" s="1034"/>
      <c r="AL4356" s="1034"/>
      <c r="AM4356" s="1032"/>
      <c r="AN4356" s="1034"/>
      <c r="AO4356" s="1034"/>
      <c r="AP4356" s="1034"/>
      <c r="AQ4356" s="1034"/>
    </row>
    <row r="4357" spans="35:43">
      <c r="AI4357" s="1034"/>
      <c r="AJ4357" s="1034"/>
      <c r="AK4357" s="1034"/>
      <c r="AL4357" s="1034"/>
      <c r="AM4357" s="1032"/>
      <c r="AN4357" s="1034"/>
      <c r="AO4357" s="1034"/>
      <c r="AP4357" s="1034"/>
      <c r="AQ4357" s="1034"/>
    </row>
    <row r="4358" spans="35:43">
      <c r="AI4358" s="1034"/>
      <c r="AJ4358" s="1034"/>
      <c r="AK4358" s="1034"/>
      <c r="AL4358" s="1034"/>
      <c r="AM4358" s="1032"/>
      <c r="AN4358" s="1034"/>
      <c r="AO4358" s="1034"/>
      <c r="AP4358" s="1034"/>
      <c r="AQ4358" s="1034"/>
    </row>
    <row r="4359" spans="35:43">
      <c r="AI4359" s="1034"/>
      <c r="AJ4359" s="1034"/>
      <c r="AK4359" s="1034"/>
      <c r="AL4359" s="1034"/>
      <c r="AM4359" s="1032"/>
      <c r="AN4359" s="1034"/>
      <c r="AO4359" s="1034"/>
      <c r="AP4359" s="1034"/>
      <c r="AQ4359" s="1034"/>
    </row>
    <row r="4360" spans="35:43">
      <c r="AI4360" s="1034"/>
      <c r="AJ4360" s="1034"/>
      <c r="AK4360" s="1034"/>
      <c r="AL4360" s="1034"/>
      <c r="AM4360" s="1032"/>
      <c r="AN4360" s="1034"/>
      <c r="AO4360" s="1034"/>
      <c r="AP4360" s="1034"/>
      <c r="AQ4360" s="1034"/>
    </row>
    <row r="4361" spans="35:43">
      <c r="AI4361" s="1034"/>
      <c r="AJ4361" s="1034"/>
      <c r="AK4361" s="1034"/>
      <c r="AL4361" s="1034"/>
      <c r="AM4361" s="1032"/>
      <c r="AN4361" s="1034"/>
      <c r="AO4361" s="1034"/>
      <c r="AP4361" s="1034"/>
      <c r="AQ4361" s="1034"/>
    </row>
    <row r="4362" spans="35:43">
      <c r="AI4362" s="1034"/>
      <c r="AJ4362" s="1034"/>
      <c r="AK4362" s="1034"/>
      <c r="AL4362" s="1034"/>
      <c r="AM4362" s="1032"/>
      <c r="AN4362" s="1034"/>
      <c r="AO4362" s="1034"/>
      <c r="AP4362" s="1034"/>
      <c r="AQ4362" s="1034"/>
    </row>
    <row r="4363" spans="35:43">
      <c r="AI4363" s="1034"/>
      <c r="AJ4363" s="1034"/>
      <c r="AK4363" s="1034"/>
      <c r="AL4363" s="1034"/>
      <c r="AM4363" s="1032"/>
      <c r="AN4363" s="1034"/>
      <c r="AO4363" s="1034"/>
      <c r="AP4363" s="1034"/>
      <c r="AQ4363" s="1034"/>
    </row>
    <row r="4364" spans="35:43">
      <c r="AI4364" s="1034"/>
      <c r="AJ4364" s="1034"/>
      <c r="AK4364" s="1034"/>
      <c r="AL4364" s="1034"/>
      <c r="AM4364" s="1032"/>
      <c r="AN4364" s="1034"/>
      <c r="AO4364" s="1034"/>
      <c r="AP4364" s="1034"/>
      <c r="AQ4364" s="1034"/>
    </row>
    <row r="4365" spans="35:43">
      <c r="AI4365" s="1034"/>
      <c r="AJ4365" s="1034"/>
      <c r="AK4365" s="1034"/>
      <c r="AL4365" s="1034"/>
      <c r="AM4365" s="1032"/>
      <c r="AN4365" s="1034"/>
      <c r="AO4365" s="1034"/>
      <c r="AP4365" s="1034"/>
      <c r="AQ4365" s="1034"/>
    </row>
    <row r="4366" spans="35:43">
      <c r="AI4366" s="1034"/>
      <c r="AJ4366" s="1034"/>
      <c r="AK4366" s="1034"/>
      <c r="AL4366" s="1034"/>
      <c r="AM4366" s="1032"/>
      <c r="AN4366" s="1034"/>
      <c r="AO4366" s="1034"/>
      <c r="AP4366" s="1034"/>
      <c r="AQ4366" s="1034"/>
    </row>
    <row r="4367" spans="35:43">
      <c r="AI4367" s="1034"/>
      <c r="AJ4367" s="1034"/>
      <c r="AK4367" s="1034"/>
      <c r="AL4367" s="1034"/>
      <c r="AM4367" s="1032"/>
      <c r="AN4367" s="1034"/>
      <c r="AO4367" s="1034"/>
      <c r="AP4367" s="1034"/>
      <c r="AQ4367" s="1034"/>
    </row>
    <row r="4368" spans="35:43">
      <c r="AI4368" s="1034"/>
      <c r="AJ4368" s="1034"/>
      <c r="AK4368" s="1034"/>
      <c r="AL4368" s="1034"/>
      <c r="AM4368" s="1032"/>
      <c r="AN4368" s="1034"/>
      <c r="AO4368" s="1034"/>
      <c r="AP4368" s="1034"/>
      <c r="AQ4368" s="1034"/>
    </row>
    <row r="4369" spans="35:43">
      <c r="AI4369" s="1034"/>
      <c r="AJ4369" s="1034"/>
      <c r="AK4369" s="1034"/>
      <c r="AL4369" s="1034"/>
      <c r="AM4369" s="1032"/>
      <c r="AN4369" s="1034"/>
      <c r="AO4369" s="1034"/>
      <c r="AP4369" s="1034"/>
      <c r="AQ4369" s="1034"/>
    </row>
    <row r="4370" spans="35:43">
      <c r="AI4370" s="1034"/>
      <c r="AJ4370" s="1034"/>
      <c r="AK4370" s="1034"/>
      <c r="AL4370" s="1034"/>
      <c r="AM4370" s="1032"/>
      <c r="AN4370" s="1034"/>
      <c r="AO4370" s="1034"/>
      <c r="AP4370" s="1034"/>
      <c r="AQ4370" s="1034"/>
    </row>
    <row r="4371" spans="35:43">
      <c r="AI4371" s="1034"/>
      <c r="AJ4371" s="1034"/>
      <c r="AK4371" s="1034"/>
      <c r="AL4371" s="1034"/>
      <c r="AM4371" s="1032"/>
      <c r="AN4371" s="1034"/>
      <c r="AO4371" s="1034"/>
      <c r="AP4371" s="1034"/>
      <c r="AQ4371" s="1034"/>
    </row>
    <row r="4372" spans="35:43">
      <c r="AI4372" s="1034"/>
      <c r="AJ4372" s="1034"/>
      <c r="AK4372" s="1034"/>
      <c r="AL4372" s="1034"/>
      <c r="AM4372" s="1032"/>
      <c r="AN4372" s="1034"/>
      <c r="AO4372" s="1034"/>
      <c r="AP4372" s="1034"/>
      <c r="AQ4372" s="1034"/>
    </row>
    <row r="4373" spans="35:43">
      <c r="AI4373" s="1034"/>
      <c r="AJ4373" s="1034"/>
      <c r="AK4373" s="1034"/>
      <c r="AL4373" s="1034"/>
      <c r="AM4373" s="1032"/>
      <c r="AN4373" s="1034"/>
      <c r="AO4373" s="1034"/>
      <c r="AP4373" s="1034"/>
      <c r="AQ4373" s="1034"/>
    </row>
    <row r="4374" spans="35:43">
      <c r="AI4374" s="1034"/>
      <c r="AJ4374" s="1034"/>
      <c r="AK4374" s="1034"/>
      <c r="AL4374" s="1034"/>
      <c r="AM4374" s="1032"/>
      <c r="AN4374" s="1034"/>
      <c r="AO4374" s="1034"/>
      <c r="AP4374" s="1034"/>
      <c r="AQ4374" s="1034"/>
    </row>
    <row r="4375" spans="35:43">
      <c r="AI4375" s="1034"/>
      <c r="AJ4375" s="1034"/>
      <c r="AK4375" s="1034"/>
      <c r="AL4375" s="1034"/>
      <c r="AM4375" s="1032"/>
      <c r="AN4375" s="1034"/>
      <c r="AO4375" s="1034"/>
      <c r="AP4375" s="1034"/>
      <c r="AQ4375" s="1034"/>
    </row>
    <row r="4376" spans="35:43">
      <c r="AI4376" s="1034"/>
      <c r="AJ4376" s="1034"/>
      <c r="AK4376" s="1034"/>
      <c r="AL4376" s="1034"/>
      <c r="AM4376" s="1032"/>
      <c r="AN4376" s="1034"/>
      <c r="AO4376" s="1034"/>
      <c r="AP4376" s="1034"/>
      <c r="AQ4376" s="1034"/>
    </row>
    <row r="4377" spans="35:43">
      <c r="AI4377" s="1034"/>
      <c r="AJ4377" s="1034"/>
      <c r="AK4377" s="1034"/>
      <c r="AL4377" s="1034"/>
      <c r="AM4377" s="1032"/>
      <c r="AN4377" s="1034"/>
      <c r="AO4377" s="1034"/>
      <c r="AP4377" s="1034"/>
      <c r="AQ4377" s="1034"/>
    </row>
    <row r="4378" spans="35:43">
      <c r="AI4378" s="1034"/>
      <c r="AJ4378" s="1034"/>
      <c r="AK4378" s="1034"/>
      <c r="AL4378" s="1034"/>
      <c r="AM4378" s="1032"/>
      <c r="AN4378" s="1034"/>
      <c r="AO4378" s="1034"/>
      <c r="AP4378" s="1034"/>
      <c r="AQ4378" s="1034"/>
    </row>
    <row r="4379" spans="35:43">
      <c r="AI4379" s="1034"/>
      <c r="AJ4379" s="1034"/>
      <c r="AK4379" s="1034"/>
      <c r="AL4379" s="1034"/>
      <c r="AM4379" s="1032"/>
      <c r="AN4379" s="1034"/>
      <c r="AO4379" s="1034"/>
      <c r="AP4379" s="1034"/>
      <c r="AQ4379" s="1034"/>
    </row>
    <row r="4380" spans="35:43">
      <c r="AI4380" s="1034"/>
      <c r="AJ4380" s="1034"/>
      <c r="AK4380" s="1034"/>
      <c r="AL4380" s="1034"/>
      <c r="AM4380" s="1032"/>
      <c r="AN4380" s="1034"/>
      <c r="AO4380" s="1034"/>
      <c r="AP4380" s="1034"/>
      <c r="AQ4380" s="1034"/>
    </row>
    <row r="4381" spans="35:43">
      <c r="AI4381" s="1034"/>
      <c r="AJ4381" s="1034"/>
      <c r="AK4381" s="1034"/>
      <c r="AL4381" s="1034"/>
      <c r="AM4381" s="1032"/>
      <c r="AN4381" s="1034"/>
      <c r="AO4381" s="1034"/>
      <c r="AP4381" s="1034"/>
      <c r="AQ4381" s="1034"/>
    </row>
    <row r="4382" spans="35:43">
      <c r="AI4382" s="1034"/>
      <c r="AJ4382" s="1034"/>
      <c r="AK4382" s="1034"/>
      <c r="AL4382" s="1034"/>
      <c r="AM4382" s="1032"/>
      <c r="AN4382" s="1034"/>
      <c r="AO4382" s="1034"/>
      <c r="AP4382" s="1034"/>
      <c r="AQ4382" s="1034"/>
    </row>
    <row r="4383" spans="35:43">
      <c r="AI4383" s="1034"/>
      <c r="AJ4383" s="1034"/>
      <c r="AK4383" s="1034"/>
      <c r="AL4383" s="1034"/>
      <c r="AM4383" s="1032"/>
      <c r="AN4383" s="1034"/>
      <c r="AO4383" s="1034"/>
      <c r="AP4383" s="1034"/>
      <c r="AQ4383" s="1034"/>
    </row>
    <row r="4384" spans="35:43">
      <c r="AI4384" s="1034"/>
      <c r="AJ4384" s="1034"/>
      <c r="AK4384" s="1034"/>
      <c r="AL4384" s="1034"/>
      <c r="AM4384" s="1032"/>
      <c r="AN4384" s="1034"/>
      <c r="AO4384" s="1034"/>
      <c r="AP4384" s="1034"/>
      <c r="AQ4384" s="1034"/>
    </row>
    <row r="4385" spans="35:43">
      <c r="AI4385" s="1034"/>
      <c r="AJ4385" s="1034"/>
      <c r="AK4385" s="1034"/>
      <c r="AL4385" s="1034"/>
      <c r="AM4385" s="1032"/>
      <c r="AN4385" s="1034"/>
      <c r="AO4385" s="1034"/>
      <c r="AP4385" s="1034"/>
      <c r="AQ4385" s="1034"/>
    </row>
    <row r="4386" spans="35:43">
      <c r="AI4386" s="1034"/>
      <c r="AJ4386" s="1034"/>
      <c r="AK4386" s="1034"/>
      <c r="AL4386" s="1034"/>
      <c r="AM4386" s="1032"/>
      <c r="AN4386" s="1034"/>
      <c r="AO4386" s="1034"/>
      <c r="AP4386" s="1034"/>
      <c r="AQ4386" s="1034"/>
    </row>
    <row r="4387" spans="35:43">
      <c r="AI4387" s="1034"/>
      <c r="AJ4387" s="1034"/>
      <c r="AK4387" s="1034"/>
      <c r="AL4387" s="1034"/>
      <c r="AM4387" s="1032"/>
      <c r="AN4387" s="1034"/>
      <c r="AO4387" s="1034"/>
      <c r="AP4387" s="1034"/>
      <c r="AQ4387" s="1034"/>
    </row>
    <row r="4388" spans="35:43">
      <c r="AI4388" s="1034"/>
      <c r="AJ4388" s="1034"/>
      <c r="AK4388" s="1034"/>
      <c r="AL4388" s="1034"/>
      <c r="AM4388" s="1032"/>
      <c r="AN4388" s="1034"/>
      <c r="AO4388" s="1034"/>
      <c r="AP4388" s="1034"/>
      <c r="AQ4388" s="1034"/>
    </row>
    <row r="4389" spans="35:43">
      <c r="AI4389" s="1034"/>
      <c r="AJ4389" s="1034"/>
      <c r="AK4389" s="1034"/>
      <c r="AL4389" s="1034"/>
      <c r="AM4389" s="1032"/>
      <c r="AN4389" s="1034"/>
      <c r="AO4389" s="1034"/>
      <c r="AP4389" s="1034"/>
      <c r="AQ4389" s="1034"/>
    </row>
    <row r="4390" spans="35:43">
      <c r="AI4390" s="1034"/>
      <c r="AJ4390" s="1034"/>
      <c r="AK4390" s="1034"/>
      <c r="AL4390" s="1034"/>
      <c r="AM4390" s="1032"/>
      <c r="AN4390" s="1034"/>
      <c r="AO4390" s="1034"/>
      <c r="AP4390" s="1034"/>
      <c r="AQ4390" s="1034"/>
    </row>
    <row r="4391" spans="35:43">
      <c r="AI4391" s="1034"/>
      <c r="AJ4391" s="1034"/>
      <c r="AK4391" s="1034"/>
      <c r="AL4391" s="1034"/>
      <c r="AM4391" s="1032"/>
      <c r="AN4391" s="1034"/>
      <c r="AO4391" s="1034"/>
      <c r="AP4391" s="1034"/>
      <c r="AQ4391" s="1034"/>
    </row>
    <row r="4392" spans="35:43">
      <c r="AI4392" s="1034"/>
      <c r="AJ4392" s="1034"/>
      <c r="AK4392" s="1034"/>
      <c r="AL4392" s="1034"/>
      <c r="AM4392" s="1032"/>
      <c r="AN4392" s="1034"/>
      <c r="AO4392" s="1034"/>
      <c r="AP4392" s="1034"/>
      <c r="AQ4392" s="1034"/>
    </row>
    <row r="4393" spans="35:43">
      <c r="AI4393" s="1034"/>
      <c r="AJ4393" s="1034"/>
      <c r="AK4393" s="1034"/>
      <c r="AL4393" s="1034"/>
      <c r="AM4393" s="1032"/>
      <c r="AN4393" s="1034"/>
      <c r="AO4393" s="1034"/>
      <c r="AP4393" s="1034"/>
      <c r="AQ4393" s="1034"/>
    </row>
    <row r="4394" spans="35:43">
      <c r="AI4394" s="1034"/>
      <c r="AJ4394" s="1034"/>
      <c r="AK4394" s="1034"/>
      <c r="AL4394" s="1034"/>
      <c r="AM4394" s="1032"/>
      <c r="AN4394" s="1034"/>
      <c r="AO4394" s="1034"/>
      <c r="AP4394" s="1034"/>
      <c r="AQ4394" s="1034"/>
    </row>
    <row r="4395" spans="35:43">
      <c r="AI4395" s="1034"/>
      <c r="AJ4395" s="1034"/>
      <c r="AK4395" s="1034"/>
      <c r="AL4395" s="1034"/>
      <c r="AM4395" s="1032"/>
      <c r="AN4395" s="1034"/>
      <c r="AO4395" s="1034"/>
      <c r="AP4395" s="1034"/>
      <c r="AQ4395" s="1034"/>
    </row>
    <row r="4396" spans="35:43">
      <c r="AI4396" s="1034"/>
      <c r="AJ4396" s="1034"/>
      <c r="AK4396" s="1034"/>
      <c r="AL4396" s="1034"/>
      <c r="AM4396" s="1032"/>
      <c r="AN4396" s="1034"/>
      <c r="AO4396" s="1034"/>
      <c r="AP4396" s="1034"/>
      <c r="AQ4396" s="1034"/>
    </row>
    <row r="4397" spans="35:43">
      <c r="AI4397" s="1034"/>
      <c r="AJ4397" s="1034"/>
      <c r="AK4397" s="1034"/>
      <c r="AL4397" s="1034"/>
      <c r="AM4397" s="1032"/>
      <c r="AN4397" s="1034"/>
      <c r="AO4397" s="1034"/>
      <c r="AP4397" s="1034"/>
      <c r="AQ4397" s="1034"/>
    </row>
    <row r="4398" spans="35:43">
      <c r="AI4398" s="1034"/>
      <c r="AJ4398" s="1034"/>
      <c r="AK4398" s="1034"/>
      <c r="AL4398" s="1034"/>
      <c r="AM4398" s="1032"/>
      <c r="AN4398" s="1034"/>
      <c r="AO4398" s="1034"/>
      <c r="AP4398" s="1034"/>
      <c r="AQ4398" s="1034"/>
    </row>
    <row r="4399" spans="35:43">
      <c r="AI4399" s="1034"/>
      <c r="AJ4399" s="1034"/>
      <c r="AK4399" s="1034"/>
      <c r="AL4399" s="1034"/>
      <c r="AM4399" s="1032"/>
      <c r="AN4399" s="1034"/>
      <c r="AO4399" s="1034"/>
      <c r="AP4399" s="1034"/>
      <c r="AQ4399" s="1034"/>
    </row>
    <row r="4400" spans="35:43">
      <c r="AI4400" s="1034"/>
      <c r="AJ4400" s="1034"/>
      <c r="AK4400" s="1034"/>
      <c r="AL4400" s="1034"/>
      <c r="AM4400" s="1032"/>
      <c r="AN4400" s="1034"/>
      <c r="AO4400" s="1034"/>
      <c r="AP4400" s="1034"/>
      <c r="AQ4400" s="1034"/>
    </row>
    <row r="4401" spans="35:43">
      <c r="AI4401" s="1034"/>
      <c r="AJ4401" s="1034"/>
      <c r="AK4401" s="1034"/>
      <c r="AL4401" s="1034"/>
      <c r="AM4401" s="1032"/>
      <c r="AN4401" s="1034"/>
      <c r="AO4401" s="1034"/>
      <c r="AP4401" s="1034"/>
      <c r="AQ4401" s="1034"/>
    </row>
    <row r="4402" spans="35:43">
      <c r="AI4402" s="1034"/>
      <c r="AJ4402" s="1034"/>
      <c r="AK4402" s="1034"/>
      <c r="AL4402" s="1034"/>
      <c r="AM4402" s="1032"/>
      <c r="AN4402" s="1034"/>
      <c r="AO4402" s="1034"/>
      <c r="AP4402" s="1034"/>
      <c r="AQ4402" s="1034"/>
    </row>
    <row r="4403" spans="35:43">
      <c r="AI4403" s="1034"/>
      <c r="AJ4403" s="1034"/>
      <c r="AK4403" s="1034"/>
      <c r="AL4403" s="1034"/>
      <c r="AM4403" s="1032"/>
      <c r="AN4403" s="1034"/>
      <c r="AO4403" s="1034"/>
      <c r="AP4403" s="1034"/>
      <c r="AQ4403" s="1034"/>
    </row>
    <row r="4404" spans="35:43">
      <c r="AI4404" s="1034"/>
      <c r="AJ4404" s="1034"/>
      <c r="AK4404" s="1034"/>
      <c r="AL4404" s="1034"/>
      <c r="AM4404" s="1032"/>
      <c r="AN4404" s="1034"/>
      <c r="AO4404" s="1034"/>
      <c r="AP4404" s="1034"/>
      <c r="AQ4404" s="1034"/>
    </row>
    <row r="4405" spans="35:43">
      <c r="AI4405" s="1034"/>
      <c r="AJ4405" s="1034"/>
      <c r="AK4405" s="1034"/>
      <c r="AL4405" s="1034"/>
      <c r="AM4405" s="1032"/>
      <c r="AN4405" s="1034"/>
      <c r="AO4405" s="1034"/>
      <c r="AP4405" s="1034"/>
      <c r="AQ4405" s="1034"/>
    </row>
    <row r="4406" spans="35:43">
      <c r="AI4406" s="1034"/>
      <c r="AJ4406" s="1034"/>
      <c r="AK4406" s="1034"/>
      <c r="AL4406" s="1034"/>
      <c r="AM4406" s="1032"/>
      <c r="AN4406" s="1034"/>
      <c r="AO4406" s="1034"/>
      <c r="AP4406" s="1034"/>
      <c r="AQ4406" s="1034"/>
    </row>
    <row r="4407" spans="35:43">
      <c r="AI4407" s="1034"/>
      <c r="AJ4407" s="1034"/>
      <c r="AK4407" s="1034"/>
      <c r="AL4407" s="1034"/>
      <c r="AM4407" s="1032"/>
      <c r="AN4407" s="1034"/>
      <c r="AO4407" s="1034"/>
      <c r="AP4407" s="1034"/>
      <c r="AQ4407" s="1034"/>
    </row>
    <row r="4408" spans="35:43">
      <c r="AI4408" s="1034"/>
      <c r="AJ4408" s="1034"/>
      <c r="AK4408" s="1034"/>
      <c r="AL4408" s="1034"/>
      <c r="AM4408" s="1032"/>
      <c r="AN4408" s="1034"/>
      <c r="AO4408" s="1034"/>
      <c r="AP4408" s="1034"/>
      <c r="AQ4408" s="1034"/>
    </row>
    <row r="4409" spans="35:43">
      <c r="AI4409" s="1034"/>
      <c r="AJ4409" s="1034"/>
      <c r="AK4409" s="1034"/>
      <c r="AL4409" s="1034"/>
      <c r="AM4409" s="1032"/>
      <c r="AN4409" s="1034"/>
      <c r="AO4409" s="1034"/>
      <c r="AP4409" s="1034"/>
      <c r="AQ4409" s="1034"/>
    </row>
    <row r="4410" spans="35:43">
      <c r="AI4410" s="1034"/>
      <c r="AJ4410" s="1034"/>
      <c r="AK4410" s="1034"/>
      <c r="AL4410" s="1034"/>
      <c r="AM4410" s="1032"/>
      <c r="AN4410" s="1034"/>
      <c r="AO4410" s="1034"/>
      <c r="AP4410" s="1034"/>
      <c r="AQ4410" s="1034"/>
    </row>
    <row r="4411" spans="35:43">
      <c r="AI4411" s="1034"/>
      <c r="AJ4411" s="1034"/>
      <c r="AK4411" s="1034"/>
      <c r="AL4411" s="1034"/>
      <c r="AM4411" s="1032"/>
      <c r="AN4411" s="1034"/>
      <c r="AO4411" s="1034"/>
      <c r="AP4411" s="1034"/>
      <c r="AQ4411" s="1034"/>
    </row>
    <row r="4412" spans="35:43">
      <c r="AI4412" s="1034"/>
      <c r="AJ4412" s="1034"/>
      <c r="AK4412" s="1034"/>
      <c r="AL4412" s="1034"/>
      <c r="AM4412" s="1032"/>
      <c r="AN4412" s="1034"/>
      <c r="AO4412" s="1034"/>
      <c r="AP4412" s="1034"/>
      <c r="AQ4412" s="1034"/>
    </row>
    <row r="4413" spans="35:43">
      <c r="AI4413" s="1034"/>
      <c r="AJ4413" s="1034"/>
      <c r="AK4413" s="1034"/>
      <c r="AL4413" s="1034"/>
      <c r="AM4413" s="1032"/>
      <c r="AN4413" s="1034"/>
      <c r="AO4413" s="1034"/>
      <c r="AP4413" s="1034"/>
      <c r="AQ4413" s="1034"/>
    </row>
    <row r="4414" spans="35:43">
      <c r="AI4414" s="1034"/>
      <c r="AJ4414" s="1034"/>
      <c r="AK4414" s="1034"/>
      <c r="AL4414" s="1034"/>
      <c r="AM4414" s="1032"/>
      <c r="AN4414" s="1034"/>
      <c r="AO4414" s="1034"/>
      <c r="AP4414" s="1034"/>
      <c r="AQ4414" s="1034"/>
    </row>
    <row r="4415" spans="35:43">
      <c r="AI4415" s="1034"/>
      <c r="AJ4415" s="1034"/>
      <c r="AK4415" s="1034"/>
      <c r="AL4415" s="1034"/>
      <c r="AM4415" s="1032"/>
      <c r="AN4415" s="1034"/>
      <c r="AO4415" s="1034"/>
      <c r="AP4415" s="1034"/>
      <c r="AQ4415" s="1034"/>
    </row>
    <row r="4416" spans="35:43">
      <c r="AI4416" s="1034"/>
      <c r="AJ4416" s="1034"/>
      <c r="AK4416" s="1034"/>
      <c r="AL4416" s="1034"/>
      <c r="AM4416" s="1032"/>
      <c r="AN4416" s="1034"/>
      <c r="AO4416" s="1034"/>
      <c r="AP4416" s="1034"/>
      <c r="AQ4416" s="1034"/>
    </row>
    <row r="4417" spans="35:43">
      <c r="AI4417" s="1034"/>
      <c r="AJ4417" s="1034"/>
      <c r="AK4417" s="1034"/>
      <c r="AL4417" s="1034"/>
      <c r="AM4417" s="1032"/>
      <c r="AN4417" s="1034"/>
      <c r="AO4417" s="1034"/>
      <c r="AP4417" s="1034"/>
      <c r="AQ4417" s="1034"/>
    </row>
    <row r="4418" spans="35:43">
      <c r="AI4418" s="1034"/>
      <c r="AJ4418" s="1034"/>
      <c r="AK4418" s="1034"/>
      <c r="AL4418" s="1034"/>
      <c r="AM4418" s="1032"/>
      <c r="AN4418" s="1034"/>
      <c r="AO4418" s="1034"/>
      <c r="AP4418" s="1034"/>
      <c r="AQ4418" s="1034"/>
    </row>
    <row r="4419" spans="35:43">
      <c r="AI4419" s="1034"/>
      <c r="AJ4419" s="1034"/>
      <c r="AK4419" s="1034"/>
      <c r="AL4419" s="1034"/>
      <c r="AM4419" s="1032"/>
      <c r="AN4419" s="1034"/>
      <c r="AO4419" s="1034"/>
      <c r="AP4419" s="1034"/>
      <c r="AQ4419" s="1034"/>
    </row>
    <row r="4420" spans="35:43">
      <c r="AI4420" s="1034"/>
      <c r="AJ4420" s="1034"/>
      <c r="AK4420" s="1034"/>
      <c r="AL4420" s="1034"/>
      <c r="AM4420" s="1032"/>
      <c r="AN4420" s="1034"/>
      <c r="AO4420" s="1034"/>
      <c r="AP4420" s="1034"/>
      <c r="AQ4420" s="1034"/>
    </row>
    <row r="4421" spans="35:43">
      <c r="AI4421" s="1034"/>
      <c r="AJ4421" s="1034"/>
      <c r="AK4421" s="1034"/>
      <c r="AL4421" s="1034"/>
      <c r="AM4421" s="1032"/>
      <c r="AN4421" s="1034"/>
      <c r="AO4421" s="1034"/>
      <c r="AP4421" s="1034"/>
      <c r="AQ4421" s="1034"/>
    </row>
    <row r="4422" spans="35:43">
      <c r="AI4422" s="1034"/>
      <c r="AJ4422" s="1034"/>
      <c r="AK4422" s="1034"/>
      <c r="AL4422" s="1034"/>
      <c r="AM4422" s="1032"/>
      <c r="AN4422" s="1034"/>
      <c r="AO4422" s="1034"/>
      <c r="AP4422" s="1034"/>
      <c r="AQ4422" s="1034"/>
    </row>
    <row r="4423" spans="35:43">
      <c r="AI4423" s="1034"/>
      <c r="AJ4423" s="1034"/>
      <c r="AK4423" s="1034"/>
      <c r="AL4423" s="1034"/>
      <c r="AM4423" s="1032"/>
      <c r="AN4423" s="1034"/>
      <c r="AO4423" s="1034"/>
      <c r="AP4423" s="1034"/>
      <c r="AQ4423" s="1034"/>
    </row>
    <row r="4424" spans="35:43">
      <c r="AI4424" s="1034"/>
      <c r="AJ4424" s="1034"/>
      <c r="AK4424" s="1034"/>
      <c r="AL4424" s="1034"/>
      <c r="AM4424" s="1032"/>
      <c r="AN4424" s="1034"/>
      <c r="AO4424" s="1034"/>
      <c r="AP4424" s="1034"/>
      <c r="AQ4424" s="1034"/>
    </row>
    <row r="4425" spans="35:43">
      <c r="AI4425" s="1034"/>
      <c r="AJ4425" s="1034"/>
      <c r="AK4425" s="1034"/>
      <c r="AL4425" s="1034"/>
      <c r="AM4425" s="1032"/>
      <c r="AN4425" s="1034"/>
      <c r="AO4425" s="1034"/>
      <c r="AP4425" s="1034"/>
      <c r="AQ4425" s="1034"/>
    </row>
    <row r="4426" spans="35:43">
      <c r="AI4426" s="1034"/>
      <c r="AJ4426" s="1034"/>
      <c r="AK4426" s="1034"/>
      <c r="AL4426" s="1034"/>
      <c r="AM4426" s="1032"/>
      <c r="AN4426" s="1034"/>
      <c r="AO4426" s="1034"/>
      <c r="AP4426" s="1034"/>
      <c r="AQ4426" s="1034"/>
    </row>
    <row r="4427" spans="35:43">
      <c r="AI4427" s="1034"/>
      <c r="AJ4427" s="1034"/>
      <c r="AK4427" s="1034"/>
      <c r="AL4427" s="1034"/>
      <c r="AM4427" s="1032"/>
      <c r="AN4427" s="1034"/>
      <c r="AO4427" s="1034"/>
      <c r="AP4427" s="1034"/>
      <c r="AQ4427" s="1034"/>
    </row>
    <row r="4428" spans="35:43">
      <c r="AI4428" s="1034"/>
      <c r="AJ4428" s="1034"/>
      <c r="AK4428" s="1034"/>
      <c r="AL4428" s="1034"/>
      <c r="AM4428" s="1032"/>
      <c r="AN4428" s="1034"/>
      <c r="AO4428" s="1034"/>
      <c r="AP4428" s="1034"/>
      <c r="AQ4428" s="1034"/>
    </row>
    <row r="4429" spans="35:43">
      <c r="AI4429" s="1034"/>
      <c r="AJ4429" s="1034"/>
      <c r="AK4429" s="1034"/>
      <c r="AL4429" s="1034"/>
      <c r="AM4429" s="1032"/>
      <c r="AN4429" s="1034"/>
      <c r="AO4429" s="1034"/>
      <c r="AP4429" s="1034"/>
      <c r="AQ4429" s="1034"/>
    </row>
    <row r="4430" spans="35:43">
      <c r="AI4430" s="1034"/>
      <c r="AJ4430" s="1034"/>
      <c r="AK4430" s="1034"/>
      <c r="AL4430" s="1034"/>
      <c r="AM4430" s="1032"/>
      <c r="AN4430" s="1034"/>
      <c r="AO4430" s="1034"/>
      <c r="AP4430" s="1034"/>
      <c r="AQ4430" s="1034"/>
    </row>
    <row r="4431" spans="35:43">
      <c r="AI4431" s="1034"/>
      <c r="AJ4431" s="1034"/>
      <c r="AK4431" s="1034"/>
      <c r="AL4431" s="1034"/>
      <c r="AM4431" s="1032"/>
      <c r="AN4431" s="1034"/>
      <c r="AO4431" s="1034"/>
      <c r="AP4431" s="1034"/>
      <c r="AQ4431" s="1034"/>
    </row>
    <row r="4432" spans="35:43">
      <c r="AI4432" s="1034"/>
      <c r="AJ4432" s="1034"/>
      <c r="AK4432" s="1034"/>
      <c r="AL4432" s="1034"/>
      <c r="AM4432" s="1032"/>
      <c r="AN4432" s="1034"/>
      <c r="AO4432" s="1034"/>
      <c r="AP4432" s="1034"/>
      <c r="AQ4432" s="1034"/>
    </row>
    <row r="4433" spans="35:43">
      <c r="AI4433" s="1034"/>
      <c r="AJ4433" s="1034"/>
      <c r="AK4433" s="1034"/>
      <c r="AL4433" s="1034"/>
      <c r="AM4433" s="1032"/>
      <c r="AN4433" s="1034"/>
      <c r="AO4433" s="1034"/>
      <c r="AP4433" s="1034"/>
      <c r="AQ4433" s="1034"/>
    </row>
    <row r="4434" spans="35:43">
      <c r="AI4434" s="1034"/>
      <c r="AJ4434" s="1034"/>
      <c r="AK4434" s="1034"/>
      <c r="AL4434" s="1034"/>
      <c r="AM4434" s="1032"/>
      <c r="AN4434" s="1034"/>
      <c r="AO4434" s="1034"/>
      <c r="AP4434" s="1034"/>
      <c r="AQ4434" s="1034"/>
    </row>
    <row r="4435" spans="35:43">
      <c r="AI4435" s="1034"/>
      <c r="AJ4435" s="1034"/>
      <c r="AK4435" s="1034"/>
      <c r="AL4435" s="1034"/>
      <c r="AM4435" s="1032"/>
      <c r="AN4435" s="1034"/>
      <c r="AO4435" s="1034"/>
      <c r="AP4435" s="1034"/>
      <c r="AQ4435" s="1034"/>
    </row>
    <row r="4436" spans="35:43">
      <c r="AI4436" s="1034"/>
      <c r="AJ4436" s="1034"/>
      <c r="AK4436" s="1034"/>
      <c r="AL4436" s="1034"/>
      <c r="AM4436" s="1032"/>
      <c r="AN4436" s="1034"/>
      <c r="AO4436" s="1034"/>
      <c r="AP4436" s="1034"/>
      <c r="AQ4436" s="1034"/>
    </row>
    <row r="4437" spans="35:43">
      <c r="AI4437" s="1034"/>
      <c r="AJ4437" s="1034"/>
      <c r="AK4437" s="1034"/>
      <c r="AL4437" s="1034"/>
      <c r="AM4437" s="1032"/>
      <c r="AN4437" s="1034"/>
      <c r="AO4437" s="1034"/>
      <c r="AP4437" s="1034"/>
      <c r="AQ4437" s="1034"/>
    </row>
    <row r="4438" spans="35:43">
      <c r="AI4438" s="1034"/>
      <c r="AJ4438" s="1034"/>
      <c r="AK4438" s="1034"/>
      <c r="AL4438" s="1034"/>
      <c r="AM4438" s="1032"/>
      <c r="AN4438" s="1034"/>
      <c r="AO4438" s="1034"/>
      <c r="AP4438" s="1034"/>
      <c r="AQ4438" s="1034"/>
    </row>
    <row r="4439" spans="35:43">
      <c r="AI4439" s="1034"/>
      <c r="AJ4439" s="1034"/>
      <c r="AK4439" s="1034"/>
      <c r="AL4439" s="1034"/>
      <c r="AM4439" s="1032"/>
      <c r="AN4439" s="1034"/>
      <c r="AO4439" s="1034"/>
      <c r="AP4439" s="1034"/>
      <c r="AQ4439" s="1034"/>
    </row>
    <row r="4440" spans="35:43">
      <c r="AI4440" s="1034"/>
      <c r="AJ4440" s="1034"/>
      <c r="AK4440" s="1034"/>
      <c r="AL4440" s="1034"/>
      <c r="AM4440" s="1032"/>
      <c r="AN4440" s="1034"/>
      <c r="AO4440" s="1034"/>
      <c r="AP4440" s="1034"/>
      <c r="AQ4440" s="1034"/>
    </row>
    <row r="4441" spans="35:43">
      <c r="AI4441" s="1034"/>
      <c r="AJ4441" s="1034"/>
      <c r="AK4441" s="1034"/>
      <c r="AL4441" s="1034"/>
      <c r="AM4441" s="1032"/>
      <c r="AN4441" s="1034"/>
      <c r="AO4441" s="1034"/>
      <c r="AP4441" s="1034"/>
      <c r="AQ4441" s="1034"/>
    </row>
    <row r="4442" spans="35:43">
      <c r="AI4442" s="1034"/>
      <c r="AJ4442" s="1034"/>
      <c r="AK4442" s="1034"/>
      <c r="AL4442" s="1034"/>
      <c r="AM4442" s="1032"/>
      <c r="AN4442" s="1034"/>
      <c r="AO4442" s="1034"/>
      <c r="AP4442" s="1034"/>
      <c r="AQ4442" s="1034"/>
    </row>
    <row r="4443" spans="35:43">
      <c r="AI4443" s="1034"/>
      <c r="AJ4443" s="1034"/>
      <c r="AK4443" s="1034"/>
      <c r="AL4443" s="1034"/>
      <c r="AM4443" s="1032"/>
      <c r="AN4443" s="1034"/>
      <c r="AO4443" s="1034"/>
      <c r="AP4443" s="1034"/>
      <c r="AQ4443" s="1034"/>
    </row>
    <row r="4444" spans="35:43">
      <c r="AI4444" s="1034"/>
      <c r="AJ4444" s="1034"/>
      <c r="AK4444" s="1034"/>
      <c r="AL4444" s="1034"/>
      <c r="AM4444" s="1032"/>
      <c r="AN4444" s="1034"/>
      <c r="AO4444" s="1034"/>
      <c r="AP4444" s="1034"/>
      <c r="AQ4444" s="1034"/>
    </row>
    <row r="4445" spans="35:43">
      <c r="AI4445" s="1034"/>
      <c r="AJ4445" s="1034"/>
      <c r="AK4445" s="1034"/>
      <c r="AL4445" s="1034"/>
      <c r="AM4445" s="1032"/>
      <c r="AN4445" s="1034"/>
      <c r="AO4445" s="1034"/>
      <c r="AP4445" s="1034"/>
      <c r="AQ4445" s="1034"/>
    </row>
    <row r="4446" spans="35:43">
      <c r="AI4446" s="1034"/>
      <c r="AJ4446" s="1034"/>
      <c r="AK4446" s="1034"/>
      <c r="AL4446" s="1034"/>
      <c r="AM4446" s="1032"/>
      <c r="AN4446" s="1034"/>
      <c r="AO4446" s="1034"/>
      <c r="AP4446" s="1034"/>
      <c r="AQ4446" s="1034"/>
    </row>
    <row r="4447" spans="35:43">
      <c r="AI4447" s="1034"/>
      <c r="AJ4447" s="1034"/>
      <c r="AK4447" s="1034"/>
      <c r="AL4447" s="1034"/>
      <c r="AM4447" s="1032"/>
      <c r="AN4447" s="1034"/>
      <c r="AO4447" s="1034"/>
      <c r="AP4447" s="1034"/>
      <c r="AQ4447" s="1034"/>
    </row>
    <row r="4448" spans="35:43">
      <c r="AI4448" s="1034"/>
      <c r="AJ4448" s="1034"/>
      <c r="AK4448" s="1034"/>
      <c r="AL4448" s="1034"/>
      <c r="AM4448" s="1032"/>
      <c r="AN4448" s="1034"/>
      <c r="AO4448" s="1034"/>
      <c r="AP4448" s="1034"/>
      <c r="AQ4448" s="1034"/>
    </row>
    <row r="4449" spans="35:43">
      <c r="AI4449" s="1034"/>
      <c r="AJ4449" s="1034"/>
      <c r="AK4449" s="1034"/>
      <c r="AL4449" s="1034"/>
      <c r="AM4449" s="1032"/>
      <c r="AN4449" s="1034"/>
      <c r="AO4449" s="1034"/>
      <c r="AP4449" s="1034"/>
      <c r="AQ4449" s="1034"/>
    </row>
    <row r="4450" spans="35:43">
      <c r="AI4450" s="1034"/>
      <c r="AJ4450" s="1034"/>
      <c r="AK4450" s="1034"/>
      <c r="AL4450" s="1034"/>
      <c r="AM4450" s="1032"/>
      <c r="AN4450" s="1034"/>
      <c r="AO4450" s="1034"/>
      <c r="AP4450" s="1034"/>
      <c r="AQ4450" s="1034"/>
    </row>
    <row r="4451" spans="35:43">
      <c r="AI4451" s="1034"/>
      <c r="AJ4451" s="1034"/>
      <c r="AK4451" s="1034"/>
      <c r="AL4451" s="1034"/>
      <c r="AM4451" s="1032"/>
      <c r="AN4451" s="1034"/>
      <c r="AO4451" s="1034"/>
      <c r="AP4451" s="1034"/>
      <c r="AQ4451" s="1034"/>
    </row>
    <row r="4452" spans="35:43">
      <c r="AI4452" s="1034"/>
      <c r="AJ4452" s="1034"/>
      <c r="AK4452" s="1034"/>
      <c r="AL4452" s="1034"/>
      <c r="AM4452" s="1032"/>
      <c r="AN4452" s="1034"/>
      <c r="AO4452" s="1034"/>
      <c r="AP4452" s="1034"/>
      <c r="AQ4452" s="1034"/>
    </row>
    <row r="4453" spans="35:43">
      <c r="AI4453" s="1034"/>
      <c r="AJ4453" s="1034"/>
      <c r="AK4453" s="1034"/>
      <c r="AL4453" s="1034"/>
      <c r="AM4453" s="1032"/>
      <c r="AN4453" s="1034"/>
      <c r="AO4453" s="1034"/>
      <c r="AP4453" s="1034"/>
      <c r="AQ4453" s="1034"/>
    </row>
    <row r="4454" spans="35:43">
      <c r="AI4454" s="1034"/>
      <c r="AJ4454" s="1034"/>
      <c r="AK4454" s="1034"/>
      <c r="AL4454" s="1034"/>
      <c r="AM4454" s="1032"/>
      <c r="AN4454" s="1034"/>
      <c r="AO4454" s="1034"/>
      <c r="AP4454" s="1034"/>
      <c r="AQ4454" s="1034"/>
    </row>
    <row r="4455" spans="35:43">
      <c r="AI4455" s="1034"/>
      <c r="AJ4455" s="1034"/>
      <c r="AK4455" s="1034"/>
      <c r="AL4455" s="1034"/>
      <c r="AM4455" s="1032"/>
      <c r="AN4455" s="1034"/>
      <c r="AO4455" s="1034"/>
      <c r="AP4455" s="1034"/>
      <c r="AQ4455" s="1034"/>
    </row>
    <row r="4456" spans="35:43">
      <c r="AI4456" s="1034"/>
      <c r="AJ4456" s="1034"/>
      <c r="AK4456" s="1034"/>
      <c r="AL4456" s="1034"/>
      <c r="AM4456" s="1032"/>
      <c r="AN4456" s="1034"/>
      <c r="AO4456" s="1034"/>
      <c r="AP4456" s="1034"/>
      <c r="AQ4456" s="1034"/>
    </row>
    <row r="4457" spans="35:43">
      <c r="AI4457" s="1034"/>
      <c r="AJ4457" s="1034"/>
      <c r="AK4457" s="1034"/>
      <c r="AL4457" s="1034"/>
      <c r="AM4457" s="1032"/>
      <c r="AN4457" s="1034"/>
      <c r="AO4457" s="1034"/>
      <c r="AP4457" s="1034"/>
      <c r="AQ4457" s="1034"/>
    </row>
    <row r="4458" spans="35:43">
      <c r="AI4458" s="1034"/>
      <c r="AJ4458" s="1034"/>
      <c r="AK4458" s="1034"/>
      <c r="AL4458" s="1034"/>
      <c r="AM4458" s="1032"/>
      <c r="AN4458" s="1034"/>
      <c r="AO4458" s="1034"/>
      <c r="AP4458" s="1034"/>
      <c r="AQ4458" s="1034"/>
    </row>
    <row r="4459" spans="35:43">
      <c r="AI4459" s="1034"/>
      <c r="AJ4459" s="1034"/>
      <c r="AK4459" s="1034"/>
      <c r="AL4459" s="1034"/>
      <c r="AM4459" s="1032"/>
      <c r="AN4459" s="1034"/>
      <c r="AO4459" s="1034"/>
      <c r="AP4459" s="1034"/>
      <c r="AQ4459" s="1034"/>
    </row>
    <row r="4460" spans="35:43">
      <c r="AI4460" s="1034"/>
      <c r="AJ4460" s="1034"/>
      <c r="AK4460" s="1034"/>
      <c r="AL4460" s="1034"/>
      <c r="AM4460" s="1032"/>
      <c r="AN4460" s="1034"/>
      <c r="AO4460" s="1034"/>
      <c r="AP4460" s="1034"/>
      <c r="AQ4460" s="1034"/>
    </row>
    <row r="4461" spans="35:43">
      <c r="AI4461" s="1034"/>
      <c r="AJ4461" s="1034"/>
      <c r="AK4461" s="1034"/>
      <c r="AL4461" s="1034"/>
      <c r="AM4461" s="1032"/>
      <c r="AN4461" s="1034"/>
      <c r="AO4461" s="1034"/>
      <c r="AP4461" s="1034"/>
      <c r="AQ4461" s="1034"/>
    </row>
    <row r="4462" spans="35:43">
      <c r="AI4462" s="1034"/>
      <c r="AJ4462" s="1034"/>
      <c r="AK4462" s="1034"/>
      <c r="AL4462" s="1034"/>
      <c r="AM4462" s="1032"/>
      <c r="AN4462" s="1034"/>
      <c r="AO4462" s="1034"/>
      <c r="AP4462" s="1034"/>
      <c r="AQ4462" s="1034"/>
    </row>
    <row r="4463" spans="35:43">
      <c r="AI4463" s="1034"/>
      <c r="AJ4463" s="1034"/>
      <c r="AK4463" s="1034"/>
      <c r="AL4463" s="1034"/>
      <c r="AM4463" s="1032"/>
      <c r="AN4463" s="1034"/>
      <c r="AO4463" s="1034"/>
      <c r="AP4463" s="1034"/>
      <c r="AQ4463" s="1034"/>
    </row>
    <row r="4464" spans="35:43">
      <c r="AI4464" s="1034"/>
      <c r="AJ4464" s="1034"/>
      <c r="AK4464" s="1034"/>
      <c r="AL4464" s="1034"/>
      <c r="AM4464" s="1032"/>
      <c r="AN4464" s="1034"/>
      <c r="AO4464" s="1034"/>
      <c r="AP4464" s="1034"/>
      <c r="AQ4464" s="1034"/>
    </row>
    <row r="4465" spans="35:43">
      <c r="AI4465" s="1034"/>
      <c r="AJ4465" s="1034"/>
      <c r="AK4465" s="1034"/>
      <c r="AL4465" s="1034"/>
      <c r="AM4465" s="1032"/>
      <c r="AN4465" s="1034"/>
      <c r="AO4465" s="1034"/>
      <c r="AP4465" s="1034"/>
      <c r="AQ4465" s="1034"/>
    </row>
    <row r="4466" spans="35:43">
      <c r="AI4466" s="1034"/>
      <c r="AJ4466" s="1034"/>
      <c r="AK4466" s="1034"/>
      <c r="AL4466" s="1034"/>
      <c r="AM4466" s="1032"/>
      <c r="AN4466" s="1034"/>
      <c r="AO4466" s="1034"/>
      <c r="AP4466" s="1034"/>
      <c r="AQ4466" s="1034"/>
    </row>
    <row r="4467" spans="35:43">
      <c r="AI4467" s="1034"/>
      <c r="AJ4467" s="1034"/>
      <c r="AK4467" s="1034"/>
      <c r="AL4467" s="1034"/>
      <c r="AM4467" s="1032"/>
      <c r="AN4467" s="1034"/>
      <c r="AO4467" s="1034"/>
      <c r="AP4467" s="1034"/>
      <c r="AQ4467" s="1034"/>
    </row>
    <row r="4468" spans="35:43">
      <c r="AI4468" s="1034"/>
      <c r="AJ4468" s="1034"/>
      <c r="AK4468" s="1034"/>
      <c r="AL4468" s="1034"/>
      <c r="AM4468" s="1032"/>
      <c r="AN4468" s="1034"/>
      <c r="AO4468" s="1034"/>
      <c r="AP4468" s="1034"/>
      <c r="AQ4468" s="1034"/>
    </row>
    <row r="4469" spans="35:43">
      <c r="AI4469" s="1034"/>
      <c r="AJ4469" s="1034"/>
      <c r="AK4469" s="1034"/>
      <c r="AL4469" s="1034"/>
      <c r="AM4469" s="1032"/>
      <c r="AN4469" s="1034"/>
      <c r="AO4469" s="1034"/>
      <c r="AP4469" s="1034"/>
      <c r="AQ4469" s="1034"/>
    </row>
    <row r="4470" spans="35:43">
      <c r="AI4470" s="1034"/>
      <c r="AJ4470" s="1034"/>
      <c r="AK4470" s="1034"/>
      <c r="AL4470" s="1034"/>
      <c r="AM4470" s="1032"/>
      <c r="AN4470" s="1034"/>
      <c r="AO4470" s="1034"/>
      <c r="AP4470" s="1034"/>
      <c r="AQ4470" s="1034"/>
    </row>
    <row r="4471" spans="35:43">
      <c r="AI4471" s="1034"/>
      <c r="AJ4471" s="1034"/>
      <c r="AK4471" s="1034"/>
      <c r="AL4471" s="1034"/>
      <c r="AM4471" s="1032"/>
      <c r="AN4471" s="1034"/>
      <c r="AO4471" s="1034"/>
      <c r="AP4471" s="1034"/>
      <c r="AQ4471" s="1034"/>
    </row>
    <row r="4472" spans="35:43">
      <c r="AI4472" s="1034"/>
      <c r="AJ4472" s="1034"/>
      <c r="AK4472" s="1034"/>
      <c r="AL4472" s="1034"/>
      <c r="AM4472" s="1032"/>
      <c r="AN4472" s="1034"/>
      <c r="AO4472" s="1034"/>
      <c r="AP4472" s="1034"/>
      <c r="AQ4472" s="1034"/>
    </row>
    <row r="4473" spans="35:43">
      <c r="AI4473" s="1034"/>
      <c r="AJ4473" s="1034"/>
      <c r="AK4473" s="1034"/>
      <c r="AL4473" s="1034"/>
      <c r="AM4473" s="1032"/>
      <c r="AN4473" s="1034"/>
      <c r="AO4473" s="1034"/>
      <c r="AP4473" s="1034"/>
      <c r="AQ4473" s="1034"/>
    </row>
    <row r="4474" spans="35:43">
      <c r="AI4474" s="1034"/>
      <c r="AJ4474" s="1034"/>
      <c r="AK4474" s="1034"/>
      <c r="AL4474" s="1034"/>
      <c r="AM4474" s="1032"/>
      <c r="AN4474" s="1034"/>
      <c r="AO4474" s="1034"/>
      <c r="AP4474" s="1034"/>
      <c r="AQ4474" s="1034"/>
    </row>
    <row r="4475" spans="35:43">
      <c r="AI4475" s="1034"/>
      <c r="AJ4475" s="1034"/>
      <c r="AK4475" s="1034"/>
      <c r="AL4475" s="1034"/>
      <c r="AM4475" s="1032"/>
      <c r="AN4475" s="1034"/>
      <c r="AO4475" s="1034"/>
      <c r="AP4475" s="1034"/>
      <c r="AQ4475" s="1034"/>
    </row>
    <row r="4476" spans="35:43">
      <c r="AI4476" s="1034"/>
      <c r="AJ4476" s="1034"/>
      <c r="AK4476" s="1034"/>
      <c r="AL4476" s="1034"/>
      <c r="AM4476" s="1032"/>
      <c r="AN4476" s="1034"/>
      <c r="AO4476" s="1034"/>
      <c r="AP4476" s="1034"/>
      <c r="AQ4476" s="1034"/>
    </row>
    <row r="4477" spans="35:43">
      <c r="AI4477" s="1034"/>
      <c r="AJ4477" s="1034"/>
      <c r="AK4477" s="1034"/>
      <c r="AL4477" s="1034"/>
      <c r="AM4477" s="1032"/>
      <c r="AN4477" s="1034"/>
      <c r="AO4477" s="1034"/>
      <c r="AP4477" s="1034"/>
      <c r="AQ4477" s="1034"/>
    </row>
    <row r="4478" spans="35:43">
      <c r="AI4478" s="1034"/>
      <c r="AJ4478" s="1034"/>
      <c r="AK4478" s="1034"/>
      <c r="AL4478" s="1034"/>
      <c r="AM4478" s="1032"/>
      <c r="AN4478" s="1034"/>
      <c r="AO4478" s="1034"/>
      <c r="AP4478" s="1034"/>
      <c r="AQ4478" s="1034"/>
    </row>
    <row r="4479" spans="35:43">
      <c r="AI4479" s="1034"/>
      <c r="AJ4479" s="1034"/>
      <c r="AK4479" s="1034"/>
      <c r="AL4479" s="1034"/>
      <c r="AM4479" s="1032"/>
      <c r="AN4479" s="1034"/>
      <c r="AO4479" s="1034"/>
      <c r="AP4479" s="1034"/>
      <c r="AQ4479" s="1034"/>
    </row>
    <row r="4480" spans="35:43">
      <c r="AI4480" s="1034"/>
      <c r="AJ4480" s="1034"/>
      <c r="AK4480" s="1034"/>
      <c r="AL4480" s="1034"/>
      <c r="AM4480" s="1032"/>
      <c r="AN4480" s="1034"/>
      <c r="AO4480" s="1034"/>
      <c r="AP4480" s="1034"/>
      <c r="AQ4480" s="1034"/>
    </row>
    <row r="4481" spans="35:43">
      <c r="AI4481" s="1034"/>
      <c r="AJ4481" s="1034"/>
      <c r="AK4481" s="1034"/>
      <c r="AL4481" s="1034"/>
      <c r="AM4481" s="1032"/>
      <c r="AN4481" s="1034"/>
      <c r="AO4481" s="1034"/>
      <c r="AP4481" s="1034"/>
      <c r="AQ4481" s="1034"/>
    </row>
    <row r="4482" spans="35:43">
      <c r="AI4482" s="1034"/>
      <c r="AJ4482" s="1034"/>
      <c r="AK4482" s="1034"/>
      <c r="AL4482" s="1034"/>
      <c r="AM4482" s="1032"/>
      <c r="AN4482" s="1034"/>
      <c r="AO4482" s="1034"/>
      <c r="AP4482" s="1034"/>
      <c r="AQ4482" s="1034"/>
    </row>
    <row r="4483" spans="35:43">
      <c r="AI4483" s="1034"/>
      <c r="AJ4483" s="1034"/>
      <c r="AK4483" s="1034"/>
      <c r="AL4483" s="1034"/>
      <c r="AM4483" s="1032"/>
      <c r="AN4483" s="1034"/>
      <c r="AO4483" s="1034"/>
      <c r="AP4483" s="1034"/>
      <c r="AQ4483" s="1034"/>
    </row>
    <row r="4484" spans="35:43">
      <c r="AI4484" s="1034"/>
      <c r="AJ4484" s="1034"/>
      <c r="AK4484" s="1034"/>
      <c r="AL4484" s="1034"/>
      <c r="AM4484" s="1032"/>
      <c r="AN4484" s="1034"/>
      <c r="AO4484" s="1034"/>
      <c r="AP4484" s="1034"/>
      <c r="AQ4484" s="1034"/>
    </row>
    <row r="4485" spans="35:43">
      <c r="AI4485" s="1034"/>
      <c r="AJ4485" s="1034"/>
      <c r="AK4485" s="1034"/>
      <c r="AL4485" s="1034"/>
      <c r="AM4485" s="1032"/>
      <c r="AN4485" s="1034"/>
      <c r="AO4485" s="1034"/>
      <c r="AP4485" s="1034"/>
      <c r="AQ4485" s="1034"/>
    </row>
    <row r="4486" spans="35:43">
      <c r="AI4486" s="1034"/>
      <c r="AJ4486" s="1034"/>
      <c r="AK4486" s="1034"/>
      <c r="AL4486" s="1034"/>
      <c r="AM4486" s="1032"/>
      <c r="AN4486" s="1034"/>
      <c r="AO4486" s="1034"/>
      <c r="AP4486" s="1034"/>
      <c r="AQ4486" s="1034"/>
    </row>
    <row r="4487" spans="35:43">
      <c r="AI4487" s="1034"/>
      <c r="AJ4487" s="1034"/>
      <c r="AK4487" s="1034"/>
      <c r="AL4487" s="1034"/>
      <c r="AM4487" s="1032"/>
      <c r="AN4487" s="1034"/>
      <c r="AO4487" s="1034"/>
      <c r="AP4487" s="1034"/>
      <c r="AQ4487" s="1034"/>
    </row>
    <row r="4488" spans="35:43">
      <c r="AI4488" s="1034"/>
      <c r="AJ4488" s="1034"/>
      <c r="AK4488" s="1034"/>
      <c r="AL4488" s="1034"/>
      <c r="AM4488" s="1032"/>
      <c r="AN4488" s="1034"/>
      <c r="AO4488" s="1034"/>
      <c r="AP4488" s="1034"/>
      <c r="AQ4488" s="1034"/>
    </row>
    <row r="4489" spans="35:43">
      <c r="AI4489" s="1034"/>
      <c r="AJ4489" s="1034"/>
      <c r="AK4489" s="1034"/>
      <c r="AL4489" s="1034"/>
      <c r="AM4489" s="1032"/>
      <c r="AN4489" s="1034"/>
      <c r="AO4489" s="1034"/>
      <c r="AP4489" s="1034"/>
      <c r="AQ4489" s="1034"/>
    </row>
    <row r="4490" spans="35:43">
      <c r="AI4490" s="1034"/>
      <c r="AJ4490" s="1034"/>
      <c r="AK4490" s="1034"/>
      <c r="AL4490" s="1034"/>
      <c r="AM4490" s="1032"/>
      <c r="AN4490" s="1034"/>
      <c r="AO4490" s="1034"/>
      <c r="AP4490" s="1034"/>
      <c r="AQ4490" s="1034"/>
    </row>
    <row r="4491" spans="35:43">
      <c r="AI4491" s="1034"/>
      <c r="AJ4491" s="1034"/>
      <c r="AK4491" s="1034"/>
      <c r="AL4491" s="1034"/>
      <c r="AM4491" s="1032"/>
      <c r="AN4491" s="1034"/>
      <c r="AO4491" s="1034"/>
      <c r="AP4491" s="1034"/>
      <c r="AQ4491" s="1034"/>
    </row>
    <row r="4492" spans="35:43">
      <c r="AI4492" s="1034"/>
      <c r="AJ4492" s="1034"/>
      <c r="AK4492" s="1034"/>
      <c r="AL4492" s="1034"/>
      <c r="AM4492" s="1032"/>
      <c r="AN4492" s="1034"/>
      <c r="AO4492" s="1034"/>
      <c r="AP4492" s="1034"/>
      <c r="AQ4492" s="1034"/>
    </row>
    <row r="4493" spans="35:43">
      <c r="AI4493" s="1034"/>
      <c r="AJ4493" s="1034"/>
      <c r="AK4493" s="1034"/>
      <c r="AL4493" s="1034"/>
      <c r="AM4493" s="1032"/>
      <c r="AN4493" s="1034"/>
      <c r="AO4493" s="1034"/>
      <c r="AP4493" s="1034"/>
      <c r="AQ4493" s="1034"/>
    </row>
    <row r="4494" spans="35:43">
      <c r="AI4494" s="1034"/>
      <c r="AJ4494" s="1034"/>
      <c r="AK4494" s="1034"/>
      <c r="AL4494" s="1034"/>
      <c r="AM4494" s="1032"/>
      <c r="AN4494" s="1034"/>
      <c r="AO4494" s="1034"/>
      <c r="AP4494" s="1034"/>
      <c r="AQ4494" s="1034"/>
    </row>
    <row r="4495" spans="35:43">
      <c r="AI4495" s="1034"/>
      <c r="AJ4495" s="1034"/>
      <c r="AK4495" s="1034"/>
      <c r="AL4495" s="1034"/>
      <c r="AM4495" s="1032"/>
      <c r="AN4495" s="1034"/>
      <c r="AO4495" s="1034"/>
      <c r="AP4495" s="1034"/>
      <c r="AQ4495" s="1034"/>
    </row>
    <row r="4496" spans="35:43">
      <c r="AI4496" s="1034"/>
      <c r="AJ4496" s="1034"/>
      <c r="AK4496" s="1034"/>
      <c r="AL4496" s="1034"/>
      <c r="AM4496" s="1032"/>
      <c r="AN4496" s="1034"/>
      <c r="AO4496" s="1034"/>
      <c r="AP4496" s="1034"/>
      <c r="AQ4496" s="1034"/>
    </row>
    <row r="4497" spans="35:43">
      <c r="AI4497" s="1034"/>
      <c r="AJ4497" s="1034"/>
      <c r="AK4497" s="1034"/>
      <c r="AL4497" s="1034"/>
      <c r="AM4497" s="1032"/>
      <c r="AN4497" s="1034"/>
      <c r="AO4497" s="1034"/>
      <c r="AP4497" s="1034"/>
      <c r="AQ4497" s="1034"/>
    </row>
    <row r="4498" spans="35:43">
      <c r="AI4498" s="1034"/>
      <c r="AJ4498" s="1034"/>
      <c r="AK4498" s="1034"/>
      <c r="AL4498" s="1034"/>
      <c r="AM4498" s="1032"/>
      <c r="AN4498" s="1034"/>
      <c r="AO4498" s="1034"/>
      <c r="AP4498" s="1034"/>
      <c r="AQ4498" s="1034"/>
    </row>
    <row r="4499" spans="35:43">
      <c r="AI4499" s="1034"/>
      <c r="AJ4499" s="1034"/>
      <c r="AK4499" s="1034"/>
      <c r="AL4499" s="1034"/>
      <c r="AM4499" s="1032"/>
      <c r="AN4499" s="1034"/>
      <c r="AO4499" s="1034"/>
      <c r="AP4499" s="1034"/>
      <c r="AQ4499" s="1034"/>
    </row>
    <row r="4500" spans="35:43">
      <c r="AI4500" s="1034"/>
      <c r="AJ4500" s="1034"/>
      <c r="AK4500" s="1034"/>
      <c r="AL4500" s="1034"/>
      <c r="AM4500" s="1032"/>
      <c r="AN4500" s="1034"/>
      <c r="AO4500" s="1034"/>
      <c r="AP4500" s="1034"/>
      <c r="AQ4500" s="1034"/>
    </row>
  </sheetData>
  <autoFilter ref="A8:XEK1673"/>
  <conditionalFormatting sqref="C7 F7">
    <cfRule type="cellIs" dxfId="21" priority="47" stopIfTrue="1" operator="equal">
      <formula>"NOT OK!"</formula>
    </cfRule>
    <cfRule type="cellIs" dxfId="20" priority="48" stopIfTrue="1" operator="equal">
      <formula>"OK!"</formula>
    </cfRule>
  </conditionalFormatting>
  <conditionalFormatting sqref="A7">
    <cfRule type="cellIs" dxfId="19" priority="31" operator="equal">
      <formula>"ERROR"</formula>
    </cfRule>
    <cfRule type="cellIs" dxfId="18" priority="32" operator="equal">
      <formula>"OK"</formula>
    </cfRule>
  </conditionalFormatting>
  <conditionalFormatting sqref="B7">
    <cfRule type="cellIs" dxfId="17" priority="29" operator="equal">
      <formula>"ERROR"</formula>
    </cfRule>
    <cfRule type="cellIs" dxfId="16" priority="30" operator="equal">
      <formula>"OK"</formula>
    </cfRule>
  </conditionalFormatting>
  <conditionalFormatting sqref="AV7:AW7">
    <cfRule type="cellIs" dxfId="15" priority="27" stopIfTrue="1" operator="equal">
      <formula>"NOT OK!"</formula>
    </cfRule>
    <cfRule type="cellIs" dxfId="14" priority="28" stopIfTrue="1" operator="equal">
      <formula>"OK!"</formula>
    </cfRule>
  </conditionalFormatting>
  <conditionalFormatting sqref="AX7">
    <cfRule type="cellIs" dxfId="13" priority="17" stopIfTrue="1" operator="equal">
      <formula>"NOT OK!"</formula>
    </cfRule>
    <cfRule type="cellIs" dxfId="12" priority="18" stopIfTrue="1" operator="equal">
      <formula>"OK!"</formula>
    </cfRule>
  </conditionalFormatting>
  <conditionalFormatting sqref="AY7">
    <cfRule type="cellIs" dxfId="11" priority="15" stopIfTrue="1" operator="equal">
      <formula>"NOT OK!"</formula>
    </cfRule>
    <cfRule type="cellIs" dxfId="10" priority="16" stopIfTrue="1" operator="equal">
      <formula>"OK!"</formula>
    </cfRule>
  </conditionalFormatting>
  <conditionalFormatting sqref="AZ7:BA7">
    <cfRule type="cellIs" dxfId="9" priority="13" stopIfTrue="1" operator="equal">
      <formula>"NOT OK!"</formula>
    </cfRule>
    <cfRule type="cellIs" dxfId="8" priority="14" stopIfTrue="1" operator="equal">
      <formula>"OK!"</formula>
    </cfRule>
  </conditionalFormatting>
  <conditionalFormatting sqref="AD2">
    <cfRule type="cellIs" dxfId="7" priority="7" operator="equal">
      <formula>0</formula>
    </cfRule>
    <cfRule type="cellIs" dxfId="6" priority="8" operator="notEqual">
      <formula>0</formula>
    </cfRule>
  </conditionalFormatting>
  <conditionalFormatting sqref="AE2">
    <cfRule type="cellIs" dxfId="5" priority="5" operator="equal">
      <formula>0</formula>
    </cfRule>
    <cfRule type="cellIs" dxfId="4" priority="6" operator="notEqual">
      <formula>0</formula>
    </cfRule>
  </conditionalFormatting>
  <conditionalFormatting sqref="AN2">
    <cfRule type="cellIs" dxfId="3" priority="3" operator="equal">
      <formula>0</formula>
    </cfRule>
    <cfRule type="cellIs" dxfId="2" priority="4" operator="notEqual">
      <formula>0</formula>
    </cfRule>
  </conditionalFormatting>
  <conditionalFormatting sqref="AO2">
    <cfRule type="cellIs" dxfId="1" priority="1" operator="equal">
      <formula>0</formula>
    </cfRule>
    <cfRule type="cellIs" dxfId="0" priority="2" operator="notEqual">
      <formula>0</formula>
    </cfRule>
  </conditionalFormatting>
  <pageMargins left="0" right="0" top="0" bottom="0.5" header="0.3" footer="0.3"/>
  <pageSetup paperSize="17" scale="70" orientation="landscape" r:id="rId1"/>
  <headerFooter>
    <oddFooter>Page &amp;P of &amp;N</oddFooter>
  </headerFooter>
  <customProperties>
    <customPr name="_pios_id" r:id="rId2"/>
  </customProperties>
  <drawing r:id="rId3"/>
  <legacyDrawing r:id="rId4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G10"/>
  <sheetViews>
    <sheetView zoomScale="130" zoomScaleNormal="130" workbookViewId="0">
      <pane xSplit="1" ySplit="4" topLeftCell="B5" activePane="bottomRight" state="frozen"/>
      <selection activeCell="B78" sqref="B78"/>
      <selection pane="topRight" activeCell="B78" sqref="B78"/>
      <selection pane="bottomLeft" activeCell="B78" sqref="B78"/>
      <selection pane="bottomRight" activeCell="B8" sqref="B8"/>
    </sheetView>
  </sheetViews>
  <sheetFormatPr defaultRowHeight="10.199999999999999"/>
  <cols>
    <col min="1" max="1" width="62" style="25" customWidth="1"/>
    <col min="2" max="2" width="21" style="25" bestFit="1" customWidth="1"/>
    <col min="3" max="3" width="18.85546875" style="25" customWidth="1"/>
    <col min="4" max="4" width="22.28515625" style="25" bestFit="1" customWidth="1"/>
    <col min="5" max="5" width="19.42578125" style="25" customWidth="1"/>
    <col min="6" max="6" width="19.85546875" customWidth="1"/>
    <col min="7" max="7" width="21" style="5" bestFit="1" customWidth="1"/>
    <col min="8" max="8" width="16" customWidth="1"/>
    <col min="9" max="10" width="15.42578125" bestFit="1" customWidth="1"/>
    <col min="11" max="11" width="55.28515625" bestFit="1" customWidth="1"/>
    <col min="12" max="13" width="21" bestFit="1" customWidth="1"/>
    <col min="15" max="15" width="49.28515625" customWidth="1"/>
    <col min="16" max="16" width="14.7109375" bestFit="1" customWidth="1"/>
    <col min="17" max="17" width="15.42578125" customWidth="1"/>
    <col min="18" max="18" width="14.42578125" customWidth="1"/>
  </cols>
  <sheetData>
    <row r="1" spans="1:7" ht="13.2">
      <c r="A1" s="1222" t="s">
        <v>73</v>
      </c>
      <c r="B1" s="1222"/>
      <c r="C1" s="1222"/>
      <c r="D1" s="1222"/>
      <c r="E1" s="1222"/>
      <c r="F1" s="144"/>
    </row>
    <row r="2" spans="1:7" ht="13.2">
      <c r="A2" s="1222" t="s">
        <v>311</v>
      </c>
      <c r="B2" s="1222"/>
      <c r="C2" s="1222"/>
      <c r="D2" s="1222"/>
      <c r="E2" s="1222"/>
      <c r="F2" s="144"/>
    </row>
    <row r="3" spans="1:7" ht="13.2">
      <c r="A3" s="1222" t="str">
        <f>Lead!A3</f>
        <v>FOR THE TWELVE MONTHS ENDED DECEMBER 31, 2020</v>
      </c>
      <c r="B3" s="1222"/>
      <c r="C3" s="1222"/>
      <c r="D3" s="1222"/>
      <c r="E3" s="1222"/>
      <c r="F3" s="163"/>
    </row>
    <row r="4" spans="1:7">
      <c r="A4" s="289"/>
      <c r="D4" s="222"/>
      <c r="E4" s="222"/>
      <c r="F4" s="222"/>
      <c r="G4"/>
    </row>
    <row r="6" spans="1:7">
      <c r="A6" s="616"/>
      <c r="B6" s="87"/>
      <c r="C6" s="87"/>
      <c r="G6"/>
    </row>
    <row r="8" spans="1:7" ht="12.6">
      <c r="A8" s="92" t="s">
        <v>397</v>
      </c>
      <c r="B8" s="87">
        <f>'[3]Allocated (CBR)'!$B$25+'[3]Allocated (CBR)'!$B$26</f>
        <v>110442615.68000002</v>
      </c>
      <c r="C8" s="87">
        <f>'[3]Allocated (CBR)'!$C$26</f>
        <v>57259641.000000007</v>
      </c>
      <c r="E8" s="87"/>
      <c r="F8" s="87"/>
    </row>
    <row r="9" spans="1:7" ht="12.6">
      <c r="A9" s="92" t="s">
        <v>396</v>
      </c>
      <c r="B9" s="88">
        <f>'SAP DL Downld'!H9</f>
        <v>34772046.649999999</v>
      </c>
      <c r="C9" s="88">
        <f>'SAP DL Downld'!H10</f>
        <v>23139933.800000001</v>
      </c>
    </row>
    <row r="10" spans="1:7" ht="12.6">
      <c r="A10" s="92" t="s">
        <v>398</v>
      </c>
      <c r="B10" s="88">
        <f>+B8-B9</f>
        <v>75670569.030000031</v>
      </c>
      <c r="C10" s="88">
        <f>+C8-C9</f>
        <v>34119707.200000003</v>
      </c>
    </row>
  </sheetData>
  <mergeCells count="3">
    <mergeCell ref="A1:E1"/>
    <mergeCell ref="A2:E2"/>
    <mergeCell ref="A3:E3"/>
  </mergeCells>
  <phoneticPr fontId="0" type="noConversion"/>
  <pageMargins left="0.66" right="0.24" top="0.47" bottom="0.31" header="0.16" footer="0.17"/>
  <pageSetup scale="82" orientation="landscape" r:id="rId1"/>
  <headerFooter alignWithMargins="0"/>
  <colBreaks count="2" manualBreakCount="2">
    <brk id="5" max="46" man="1"/>
    <brk id="9" max="1048575" man="1"/>
  </colBreaks>
  <customProperties>
    <customPr name="_pios_id" r:id="rId2"/>
  </customPropertie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I155"/>
  <sheetViews>
    <sheetView zoomScaleNormal="100" workbookViewId="0">
      <pane xSplit="1" ySplit="7" topLeftCell="B137" activePane="bottomRight" state="frozen"/>
      <selection activeCell="B78" sqref="B78"/>
      <selection pane="topRight" activeCell="B78" sqref="B78"/>
      <selection pane="bottomLeft" activeCell="B78" sqref="B78"/>
      <selection pane="bottomRight" activeCell="F151" sqref="F151"/>
    </sheetView>
  </sheetViews>
  <sheetFormatPr defaultColWidth="9.28515625" defaultRowHeight="14.4" outlineLevelRow="1"/>
  <cols>
    <col min="1" max="1" width="19.42578125" style="22" customWidth="1"/>
    <col min="2" max="2" width="55.28515625" style="22" bestFit="1" customWidth="1"/>
    <col min="3" max="3" width="20.28515625" style="22" customWidth="1"/>
    <col min="4" max="4" width="23.42578125" style="22" bestFit="1" customWidth="1"/>
    <col min="5" max="5" width="1.85546875" style="222" customWidth="1"/>
    <col min="6" max="6" width="31" style="222" customWidth="1"/>
    <col min="7" max="7" width="19.42578125" style="222" bestFit="1" customWidth="1"/>
    <col min="8" max="8" width="19.140625" style="222" bestFit="1" customWidth="1"/>
    <col min="9" max="9" width="14.28515625" style="21" bestFit="1" customWidth="1"/>
    <col min="10" max="16384" width="9.28515625" style="21"/>
  </cols>
  <sheetData>
    <row r="1" spans="1:9">
      <c r="A1" s="164" t="s">
        <v>73</v>
      </c>
      <c r="B1" s="165"/>
      <c r="C1" s="164"/>
      <c r="D1" s="165"/>
    </row>
    <row r="2" spans="1:9" ht="15.6">
      <c r="A2" s="164" t="s">
        <v>74</v>
      </c>
      <c r="B2" s="165"/>
      <c r="C2" s="164"/>
      <c r="D2" s="165"/>
      <c r="F2" s="290"/>
    </row>
    <row r="3" spans="1:9">
      <c r="A3" s="164" t="str">
        <f>Lead!A3</f>
        <v>FOR THE TWELVE MONTHS ENDED DECEMBER 31, 2020</v>
      </c>
      <c r="B3" s="165"/>
      <c r="C3" s="164"/>
      <c r="D3" s="164"/>
    </row>
    <row r="4" spans="1:9">
      <c r="B4" s="166"/>
      <c r="C4" s="166"/>
      <c r="D4" s="166"/>
    </row>
    <row r="5" spans="1:9">
      <c r="D5" s="167" t="s">
        <v>75</v>
      </c>
    </row>
    <row r="6" spans="1:9">
      <c r="D6" s="154" t="s">
        <v>2871</v>
      </c>
      <c r="F6" s="289" t="s">
        <v>400</v>
      </c>
    </row>
    <row r="7" spans="1:9">
      <c r="B7" s="168" t="s">
        <v>76</v>
      </c>
      <c r="C7" s="168" t="s">
        <v>77</v>
      </c>
      <c r="D7" s="760" t="s">
        <v>4812</v>
      </c>
    </row>
    <row r="8" spans="1:9" ht="15" thickBot="1">
      <c r="C8" s="154"/>
      <c r="D8" s="213"/>
      <c r="G8" s="29" t="s">
        <v>978</v>
      </c>
      <c r="H8" s="29" t="s">
        <v>979</v>
      </c>
    </row>
    <row r="9" spans="1:9">
      <c r="A9" s="223">
        <v>500</v>
      </c>
      <c r="B9" s="169" t="s">
        <v>78</v>
      </c>
      <c r="C9" s="224" t="s">
        <v>427</v>
      </c>
      <c r="D9" s="761">
        <v>20756336.25</v>
      </c>
      <c r="F9" s="225" t="s">
        <v>372</v>
      </c>
      <c r="G9" s="306">
        <f>D12+D24</f>
        <v>59768671.730000004</v>
      </c>
      <c r="H9" s="318">
        <f>SUM(D10:D11,D22:D23)</f>
        <v>34772046.649999999</v>
      </c>
    </row>
    <row r="10" spans="1:9" ht="15.6">
      <c r="A10" s="312">
        <v>500</v>
      </c>
      <c r="B10" s="313" t="s">
        <v>79</v>
      </c>
      <c r="C10" s="314" t="s">
        <v>428</v>
      </c>
      <c r="D10" s="762">
        <v>7154600.25</v>
      </c>
      <c r="F10" s="226" t="s">
        <v>371</v>
      </c>
      <c r="G10" s="315">
        <f>D37+D49+D51</f>
        <v>26253908.610000003</v>
      </c>
      <c r="H10" s="319">
        <f>SUM(D35:D36,D50:D51)</f>
        <v>23139933.800000001</v>
      </c>
    </row>
    <row r="11" spans="1:9" ht="16.2" thickBot="1">
      <c r="A11" s="312">
        <v>500</v>
      </c>
      <c r="B11" s="313" t="s">
        <v>80</v>
      </c>
      <c r="C11" s="314" t="s">
        <v>429</v>
      </c>
      <c r="D11" s="762">
        <v>16028050.449999999</v>
      </c>
      <c r="F11" s="227"/>
      <c r="G11" s="316">
        <f>SUM(G9:G10)</f>
        <v>86022580.340000004</v>
      </c>
      <c r="H11" s="214">
        <f>SUM(H9:H10)</f>
        <v>57911980.450000003</v>
      </c>
    </row>
    <row r="12" spans="1:9" ht="15" thickBot="1">
      <c r="A12" s="308"/>
      <c r="B12" s="309"/>
      <c r="C12" s="310"/>
      <c r="D12" s="306">
        <f>SUM(D9:D11)</f>
        <v>43938986.950000003</v>
      </c>
      <c r="F12" s="228"/>
      <c r="G12" s="317"/>
      <c r="H12" s="229"/>
    </row>
    <row r="13" spans="1:9" ht="15" thickBot="1">
      <c r="B13" s="169"/>
      <c r="C13" s="224"/>
      <c r="D13" s="171"/>
    </row>
    <row r="14" spans="1:9">
      <c r="A14" s="223">
        <v>900</v>
      </c>
      <c r="B14" s="169" t="s">
        <v>81</v>
      </c>
      <c r="C14" s="224" t="s">
        <v>430</v>
      </c>
      <c r="D14" s="761">
        <v>626411.68999999994</v>
      </c>
      <c r="F14" s="230"/>
      <c r="G14" s="231"/>
      <c r="H14" s="232" t="s">
        <v>883</v>
      </c>
      <c r="I14" s="217"/>
    </row>
    <row r="15" spans="1:9">
      <c r="A15" s="223">
        <v>900</v>
      </c>
      <c r="B15" s="169" t="s">
        <v>82</v>
      </c>
      <c r="C15" s="224" t="s">
        <v>431</v>
      </c>
      <c r="D15" s="761">
        <v>515642.08</v>
      </c>
      <c r="F15" s="215" t="s">
        <v>880</v>
      </c>
      <c r="G15" s="368">
        <f>D19+D26+D44+D49+D51+D53+D106+D153</f>
        <v>148057613.35000002</v>
      </c>
      <c r="H15" s="234">
        <f>G15/G18</f>
        <v>0.49083053809347571</v>
      </c>
      <c r="I15" s="217"/>
    </row>
    <row r="16" spans="1:9">
      <c r="A16" s="223">
        <v>900</v>
      </c>
      <c r="B16" s="169" t="s">
        <v>83</v>
      </c>
      <c r="C16" s="224" t="s">
        <v>432</v>
      </c>
      <c r="D16" s="761">
        <v>582024.80000000005</v>
      </c>
      <c r="F16" s="215" t="s">
        <v>881</v>
      </c>
      <c r="G16" s="361">
        <f>D110+D120</f>
        <v>4371320.9000000004</v>
      </c>
      <c r="H16" s="234">
        <f>G16/G18</f>
        <v>1.4491505981892531E-2</v>
      </c>
      <c r="I16" s="217"/>
    </row>
    <row r="17" spans="1:9">
      <c r="A17" s="223">
        <v>900</v>
      </c>
      <c r="B17" s="169" t="s">
        <v>84</v>
      </c>
      <c r="C17" s="224" t="s">
        <v>433</v>
      </c>
      <c r="D17" s="761">
        <v>5553233.0199999996</v>
      </c>
      <c r="F17" s="215" t="s">
        <v>882</v>
      </c>
      <c r="G17" s="367">
        <f>D47+D61+D64+D70+D79+D85+D89+D91+D152</f>
        <v>149218175.81999999</v>
      </c>
      <c r="H17" s="236">
        <f>G17/G18</f>
        <v>0.49467795592463165</v>
      </c>
      <c r="I17" s="217"/>
    </row>
    <row r="18" spans="1:9">
      <c r="B18" s="169"/>
      <c r="C18" s="224"/>
      <c r="D18" s="173">
        <f>SUM(D14:D17)</f>
        <v>7277311.5899999999</v>
      </c>
      <c r="F18" s="215" t="s">
        <v>153</v>
      </c>
      <c r="G18" s="233">
        <f>SUM(G15:G17)</f>
        <v>301647110.07000005</v>
      </c>
      <c r="H18" s="234">
        <f>SUM(H15:H17)</f>
        <v>1</v>
      </c>
      <c r="I18" s="217"/>
    </row>
    <row r="19" spans="1:9">
      <c r="B19" s="169"/>
      <c r="C19" s="224"/>
      <c r="D19" s="302">
        <f>+D12+D18</f>
        <v>51216298.540000007</v>
      </c>
      <c r="F19" s="215" t="s">
        <v>470</v>
      </c>
      <c r="G19" s="369">
        <f>D116</f>
        <v>37330677.289999999</v>
      </c>
      <c r="H19" s="234"/>
      <c r="I19" s="217"/>
    </row>
    <row r="20" spans="1:9" ht="15" thickBot="1">
      <c r="B20" s="169"/>
      <c r="C20" s="224"/>
      <c r="D20" s="171"/>
      <c r="F20" s="215" t="s">
        <v>154</v>
      </c>
      <c r="G20" s="216">
        <f>SUM(G18:G19)</f>
        <v>338977787.36000007</v>
      </c>
      <c r="H20" s="237"/>
      <c r="I20" s="217"/>
    </row>
    <row r="21" spans="1:9" ht="15" thickTop="1">
      <c r="A21" s="223">
        <v>500</v>
      </c>
      <c r="B21" s="169" t="s">
        <v>85</v>
      </c>
      <c r="C21" s="224" t="s">
        <v>434</v>
      </c>
      <c r="D21" s="761">
        <v>4240288.83</v>
      </c>
      <c r="F21" s="238" t="s">
        <v>885</v>
      </c>
      <c r="G21" s="239">
        <f>D118</f>
        <v>338977787.36000007</v>
      </c>
      <c r="H21" s="237"/>
      <c r="I21" s="217"/>
    </row>
    <row r="22" spans="1:9" ht="15" thickBot="1">
      <c r="A22" s="312">
        <v>500</v>
      </c>
      <c r="B22" s="313" t="s">
        <v>86</v>
      </c>
      <c r="C22" s="314" t="s">
        <v>435</v>
      </c>
      <c r="D22" s="762">
        <v>2196131</v>
      </c>
      <c r="F22" s="220" t="s">
        <v>884</v>
      </c>
      <c r="G22" s="240">
        <f>G20-G21</f>
        <v>0</v>
      </c>
      <c r="H22" s="229"/>
    </row>
    <row r="23" spans="1:9" ht="15" thickBot="1">
      <c r="A23" s="312">
        <v>500</v>
      </c>
      <c r="B23" s="313" t="s">
        <v>87</v>
      </c>
      <c r="C23" s="314" t="s">
        <v>436</v>
      </c>
      <c r="D23" s="762">
        <v>9393264.9499999993</v>
      </c>
      <c r="F23" s="219"/>
      <c r="G23" s="219"/>
      <c r="H23" s="218"/>
    </row>
    <row r="24" spans="1:9">
      <c r="A24" s="311"/>
      <c r="B24" s="309"/>
      <c r="C24" s="310"/>
      <c r="D24" s="375">
        <f>SUM(D21:D23)</f>
        <v>15829684.779999999</v>
      </c>
      <c r="F24" s="241" t="s">
        <v>886</v>
      </c>
      <c r="G24" s="231"/>
      <c r="H24" s="242"/>
    </row>
    <row r="25" spans="1:9">
      <c r="A25" s="223">
        <v>900</v>
      </c>
      <c r="B25" s="169" t="s">
        <v>88</v>
      </c>
      <c r="C25" s="224" t="s">
        <v>437</v>
      </c>
      <c r="D25" s="761">
        <v>21430.36</v>
      </c>
      <c r="F25" s="243" t="s">
        <v>890</v>
      </c>
      <c r="G25" s="218"/>
      <c r="H25" s="244">
        <f>+D9</f>
        <v>20756336.25</v>
      </c>
    </row>
    <row r="26" spans="1:9">
      <c r="B26" s="169"/>
      <c r="C26" s="224"/>
      <c r="D26" s="302">
        <f>SUM(D24:D25)</f>
        <v>15851115.139999999</v>
      </c>
      <c r="F26" s="243" t="s">
        <v>889</v>
      </c>
      <c r="G26" s="218"/>
      <c r="H26" s="245">
        <f>+D21</f>
        <v>4240288.83</v>
      </c>
    </row>
    <row r="27" spans="1:9" ht="15" thickBot="1">
      <c r="B27" s="169"/>
      <c r="C27" s="224"/>
      <c r="D27" s="280"/>
      <c r="F27" s="243" t="s">
        <v>893</v>
      </c>
      <c r="G27" s="218"/>
      <c r="H27" s="246">
        <f>SUM(H25:H26)</f>
        <v>24996625.079999998</v>
      </c>
    </row>
    <row r="28" spans="1:9" ht="15" thickTop="1">
      <c r="A28" s="223">
        <v>500</v>
      </c>
      <c r="B28" s="223" t="s">
        <v>571</v>
      </c>
      <c r="C28" s="224"/>
      <c r="D28" s="279">
        <f>+D12+D24</f>
        <v>59768671.730000004</v>
      </c>
      <c r="F28" s="243"/>
      <c r="G28" s="218"/>
      <c r="H28" s="237"/>
    </row>
    <row r="29" spans="1:9" s="221" customFormat="1">
      <c r="A29" s="223"/>
      <c r="B29" s="223"/>
      <c r="C29" s="224"/>
      <c r="D29" s="247"/>
      <c r="E29" s="222"/>
      <c r="F29" s="243" t="s">
        <v>887</v>
      </c>
      <c r="G29" s="248"/>
      <c r="H29" s="245">
        <f>+D30</f>
        <v>67067413.680000007</v>
      </c>
    </row>
    <row r="30" spans="1:9" s="221" customFormat="1" ht="15" thickBot="1">
      <c r="A30" s="223" t="s">
        <v>888</v>
      </c>
      <c r="B30" s="223" t="s">
        <v>887</v>
      </c>
      <c r="C30" s="224"/>
      <c r="D30" s="376">
        <f>+D19+D26</f>
        <v>67067413.680000007</v>
      </c>
      <c r="E30" s="222"/>
      <c r="F30" s="243" t="s">
        <v>891</v>
      </c>
      <c r="G30" s="614">
        <f>Lead!E35</f>
        <v>0.66249999999999998</v>
      </c>
      <c r="H30" s="237"/>
    </row>
    <row r="31" spans="1:9" ht="15" thickTop="1">
      <c r="B31" s="169"/>
      <c r="C31" s="224"/>
      <c r="D31" s="171"/>
      <c r="F31" s="243" t="s">
        <v>897</v>
      </c>
      <c r="G31" s="233">
        <f>+D106</f>
        <v>53503936.680000007</v>
      </c>
      <c r="H31" s="249"/>
    </row>
    <row r="32" spans="1:9">
      <c r="A32" s="223">
        <v>700800</v>
      </c>
      <c r="B32" s="169" t="s">
        <v>3076</v>
      </c>
      <c r="C32" s="224" t="s">
        <v>438</v>
      </c>
      <c r="D32" s="761">
        <v>71130.92</v>
      </c>
      <c r="F32" s="243" t="s">
        <v>896</v>
      </c>
      <c r="G32" s="235">
        <f>+D143</f>
        <v>-77.709999993443489</v>
      </c>
      <c r="H32" s="249"/>
    </row>
    <row r="33" spans="1:9">
      <c r="A33" s="223">
        <v>700800</v>
      </c>
      <c r="B33" s="169" t="s">
        <v>3077</v>
      </c>
      <c r="C33" s="224" t="s">
        <v>439</v>
      </c>
      <c r="D33" s="761">
        <v>1939990.5999999999</v>
      </c>
      <c r="F33" s="250" t="s">
        <v>895</v>
      </c>
      <c r="G33" s="233">
        <f>SUM(G31:G32)</f>
        <v>53503858.970000014</v>
      </c>
      <c r="H33" s="251">
        <f>+G33*G30</f>
        <v>35446306.567625009</v>
      </c>
    </row>
    <row r="34" spans="1:9" ht="15" thickBot="1">
      <c r="A34" s="223">
        <v>700800</v>
      </c>
      <c r="B34" s="169" t="s">
        <v>3078</v>
      </c>
      <c r="C34" s="224" t="s">
        <v>440</v>
      </c>
      <c r="D34" s="761">
        <v>850021.53</v>
      </c>
      <c r="F34" s="243" t="s">
        <v>892</v>
      </c>
      <c r="G34" s="248"/>
      <c r="H34" s="252">
        <f>SUM(H29:H33)</f>
        <v>102513720.24762502</v>
      </c>
    </row>
    <row r="35" spans="1:9" ht="15" thickBot="1">
      <c r="A35" s="312">
        <v>700800</v>
      </c>
      <c r="B35" s="313" t="s">
        <v>3079</v>
      </c>
      <c r="C35" s="314" t="s">
        <v>441</v>
      </c>
      <c r="D35" s="762">
        <v>0</v>
      </c>
      <c r="F35" s="253" t="s">
        <v>894</v>
      </c>
      <c r="G35" s="248"/>
      <c r="H35" s="254">
        <f>+H27/H34</f>
        <v>0.24383687392887399</v>
      </c>
    </row>
    <row r="36" spans="1:9" ht="15" thickBot="1">
      <c r="A36" s="312">
        <v>700800</v>
      </c>
      <c r="B36" s="313" t="s">
        <v>3080</v>
      </c>
      <c r="C36" s="314" t="s">
        <v>442</v>
      </c>
      <c r="D36" s="762">
        <v>17814832.5</v>
      </c>
      <c r="F36" s="255"/>
      <c r="G36" s="256"/>
      <c r="H36" s="257"/>
    </row>
    <row r="37" spans="1:9" ht="15" thickBot="1">
      <c r="A37" s="308"/>
      <c r="B37" s="309"/>
      <c r="C37" s="310"/>
      <c r="D37" s="307">
        <f>SUM(D32:D36)</f>
        <v>20675975.550000001</v>
      </c>
      <c r="I37"/>
    </row>
    <row r="38" spans="1:9">
      <c r="B38" s="169"/>
      <c r="C38" s="224"/>
      <c r="D38" s="171"/>
      <c r="F38" s="409"/>
      <c r="G38" s="410"/>
      <c r="H38" s="411"/>
      <c r="I38"/>
    </row>
    <row r="39" spans="1:9">
      <c r="A39" s="223">
        <v>900</v>
      </c>
      <c r="B39" s="169" t="s">
        <v>3081</v>
      </c>
      <c r="C39" s="224" t="s">
        <v>443</v>
      </c>
      <c r="D39" s="761">
        <v>364795.5</v>
      </c>
      <c r="F39" s="227" t="s">
        <v>200</v>
      </c>
      <c r="G39" s="218"/>
      <c r="H39" s="237"/>
      <c r="I39"/>
    </row>
    <row r="40" spans="1:9">
      <c r="A40" s="223">
        <v>900</v>
      </c>
      <c r="B40" s="169" t="s">
        <v>3082</v>
      </c>
      <c r="C40" s="224" t="s">
        <v>444</v>
      </c>
      <c r="D40" s="761">
        <v>28861.599999999999</v>
      </c>
      <c r="F40" s="227" t="s">
        <v>1033</v>
      </c>
      <c r="G40" s="412">
        <f>D30</f>
        <v>67067413.680000007</v>
      </c>
      <c r="H40" s="413">
        <f>ROUND(G40/$G$42,4)</f>
        <v>0.70930000000000004</v>
      </c>
      <c r="I40"/>
    </row>
    <row r="41" spans="1:9">
      <c r="A41" s="223">
        <v>900</v>
      </c>
      <c r="B41" s="169" t="s">
        <v>3083</v>
      </c>
      <c r="C41" s="224" t="s">
        <v>445</v>
      </c>
      <c r="D41" s="761">
        <v>0</v>
      </c>
      <c r="F41" s="227" t="s">
        <v>1034</v>
      </c>
      <c r="G41" s="414">
        <f>SUM(D44,D49:D51,D53)</f>
        <v>27486340.700000003</v>
      </c>
      <c r="H41" s="413">
        <f>ROUND(G41/$G$42,4)</f>
        <v>0.29070000000000001</v>
      </c>
      <c r="I41"/>
    </row>
    <row r="42" spans="1:9" ht="15" thickBot="1">
      <c r="A42" s="223">
        <v>900</v>
      </c>
      <c r="B42" s="169" t="s">
        <v>3084</v>
      </c>
      <c r="C42" s="224" t="s">
        <v>446</v>
      </c>
      <c r="D42" s="761">
        <v>801086.62</v>
      </c>
      <c r="F42" s="227" t="s">
        <v>1035</v>
      </c>
      <c r="G42" s="408">
        <f>SUM(G40:G41)</f>
        <v>94553754.38000001</v>
      </c>
      <c r="H42" s="415">
        <f>SUM(H40:H41)</f>
        <v>1</v>
      </c>
      <c r="I42"/>
    </row>
    <row r="43" spans="1:9" ht="15.6" thickTop="1" thickBot="1">
      <c r="B43" s="169"/>
      <c r="C43" s="224"/>
      <c r="D43" s="173">
        <f>SUM(D39:D42)</f>
        <v>1194743.72</v>
      </c>
      <c r="F43" s="416"/>
      <c r="G43" s="417"/>
      <c r="H43" s="418"/>
      <c r="I43"/>
    </row>
    <row r="44" spans="1:9">
      <c r="B44" s="169"/>
      <c r="C44" s="224"/>
      <c r="D44" s="302">
        <f>D37+D43</f>
        <v>21870719.27</v>
      </c>
      <c r="I44"/>
    </row>
    <row r="45" spans="1:9">
      <c r="B45" s="169"/>
      <c r="C45" s="224"/>
      <c r="D45" s="171"/>
      <c r="I45"/>
    </row>
    <row r="46" spans="1:9">
      <c r="A46" s="763">
        <v>700800</v>
      </c>
      <c r="B46" s="764" t="s">
        <v>121</v>
      </c>
      <c r="C46" s="765" t="s">
        <v>464</v>
      </c>
      <c r="D46" s="766"/>
      <c r="I46"/>
    </row>
    <row r="47" spans="1:9">
      <c r="A47" s="763">
        <v>700800</v>
      </c>
      <c r="B47" s="764" t="s">
        <v>122</v>
      </c>
      <c r="C47" s="765" t="s">
        <v>463</v>
      </c>
      <c r="D47" s="767"/>
      <c r="I47"/>
    </row>
    <row r="48" spans="1:9">
      <c r="A48" s="763">
        <v>700800</v>
      </c>
      <c r="B48" s="764" t="s">
        <v>3085</v>
      </c>
      <c r="C48" s="768" t="s">
        <v>447</v>
      </c>
      <c r="D48" s="769">
        <v>0</v>
      </c>
      <c r="I48"/>
    </row>
    <row r="49" spans="1:9">
      <c r="A49" s="770">
        <v>700800</v>
      </c>
      <c r="B49" s="771" t="s">
        <v>3086</v>
      </c>
      <c r="C49" s="772" t="s">
        <v>3089</v>
      </c>
      <c r="D49" s="773">
        <v>252831.76</v>
      </c>
      <c r="I49"/>
    </row>
    <row r="50" spans="1:9">
      <c r="A50" s="763">
        <v>700800</v>
      </c>
      <c r="B50" s="764" t="s">
        <v>3087</v>
      </c>
      <c r="C50" s="768" t="s">
        <v>448</v>
      </c>
      <c r="D50" s="766">
        <v>0</v>
      </c>
      <c r="I50"/>
    </row>
    <row r="51" spans="1:9">
      <c r="A51" s="770">
        <v>700800</v>
      </c>
      <c r="B51" s="771" t="s">
        <v>3088</v>
      </c>
      <c r="C51" s="774" t="s">
        <v>449</v>
      </c>
      <c r="D51" s="773">
        <v>5325101.3</v>
      </c>
      <c r="I51"/>
    </row>
    <row r="52" spans="1:9">
      <c r="B52" s="169"/>
      <c r="C52" s="224"/>
      <c r="D52" s="173">
        <f>SUM(D46:D51)</f>
        <v>5577933.0599999996</v>
      </c>
      <c r="I52"/>
    </row>
    <row r="53" spans="1:9">
      <c r="A53" s="223">
        <v>900</v>
      </c>
      <c r="B53" s="169" t="s">
        <v>89</v>
      </c>
      <c r="C53" s="224" t="s">
        <v>450</v>
      </c>
      <c r="D53" s="775">
        <v>37688.370000000003</v>
      </c>
      <c r="I53"/>
    </row>
    <row r="54" spans="1:9" ht="15" thickBot="1">
      <c r="B54" s="169"/>
      <c r="C54" s="224"/>
      <c r="D54" s="172">
        <f>SUM(D52:D53)</f>
        <v>5615621.4299999997</v>
      </c>
      <c r="I54"/>
    </row>
    <row r="55" spans="1:9" ht="15" thickTop="1">
      <c r="B55" s="169"/>
      <c r="C55" s="224"/>
      <c r="D55" s="171"/>
      <c r="I55"/>
    </row>
    <row r="56" spans="1:9">
      <c r="A56" s="223">
        <v>700800</v>
      </c>
      <c r="B56" s="223" t="s">
        <v>343</v>
      </c>
      <c r="C56" s="224"/>
      <c r="D56" s="173">
        <f>D37+D52</f>
        <v>26253908.609999999</v>
      </c>
      <c r="I56"/>
    </row>
    <row r="57" spans="1:9">
      <c r="B57" s="169"/>
      <c r="C57" s="224"/>
      <c r="D57" s="171"/>
      <c r="I57"/>
    </row>
    <row r="58" spans="1:9">
      <c r="A58" s="223">
        <v>107</v>
      </c>
      <c r="B58" s="169" t="s">
        <v>95</v>
      </c>
      <c r="C58" s="224" t="s">
        <v>451</v>
      </c>
      <c r="D58" s="761">
        <v>56355200.689999998</v>
      </c>
    </row>
    <row r="59" spans="1:9">
      <c r="A59" s="223">
        <v>107</v>
      </c>
      <c r="B59" s="169" t="s">
        <v>96</v>
      </c>
      <c r="C59" s="224" t="s">
        <v>452</v>
      </c>
      <c r="D59" s="761">
        <v>26322683.23</v>
      </c>
      <c r="F59" s="72"/>
    </row>
    <row r="60" spans="1:9">
      <c r="A60" s="223">
        <v>107</v>
      </c>
      <c r="B60" s="169" t="s">
        <v>97</v>
      </c>
      <c r="C60" s="224" t="s">
        <v>453</v>
      </c>
      <c r="D60" s="761">
        <v>42185817.980000004</v>
      </c>
    </row>
    <row r="61" spans="1:9">
      <c r="B61" s="169"/>
      <c r="C61" s="224"/>
      <c r="D61" s="365">
        <f>SUM(D58:D60)</f>
        <v>124863701.90000001</v>
      </c>
    </row>
    <row r="62" spans="1:9">
      <c r="B62" s="169"/>
      <c r="C62" s="224"/>
      <c r="D62" s="171"/>
    </row>
    <row r="63" spans="1:9">
      <c r="A63" s="223">
        <v>107</v>
      </c>
      <c r="B63" s="169" t="s">
        <v>101</v>
      </c>
      <c r="C63" s="224" t="s">
        <v>102</v>
      </c>
      <c r="D63" s="278"/>
    </row>
    <row r="64" spans="1:9">
      <c r="A64" s="223">
        <v>107</v>
      </c>
      <c r="B64" s="169" t="s">
        <v>124</v>
      </c>
      <c r="C64" s="224" t="s">
        <v>471</v>
      </c>
      <c r="D64" s="364"/>
    </row>
    <row r="65" spans="1:8">
      <c r="B65" s="169"/>
      <c r="C65" s="224"/>
      <c r="D65" s="174">
        <f>SUM(D63:D64)</f>
        <v>0</v>
      </c>
    </row>
    <row r="66" spans="1:8">
      <c r="B66" s="169"/>
      <c r="C66" s="224"/>
      <c r="D66" s="171"/>
    </row>
    <row r="67" spans="1:8">
      <c r="A67" s="223">
        <v>108</v>
      </c>
      <c r="B67" s="169" t="s">
        <v>98</v>
      </c>
      <c r="C67" s="224" t="s">
        <v>454</v>
      </c>
      <c r="D67" s="761">
        <v>2401158.59</v>
      </c>
    </row>
    <row r="68" spans="1:8">
      <c r="A68" s="223">
        <v>108</v>
      </c>
      <c r="B68" s="169" t="s">
        <v>99</v>
      </c>
      <c r="C68" s="224" t="s">
        <v>455</v>
      </c>
      <c r="D68" s="761">
        <v>1342620.92</v>
      </c>
    </row>
    <row r="69" spans="1:8">
      <c r="A69" s="223">
        <v>108</v>
      </c>
      <c r="B69" s="169" t="s">
        <v>100</v>
      </c>
      <c r="C69" s="224" t="s">
        <v>456</v>
      </c>
      <c r="D69" s="761">
        <v>15424.02</v>
      </c>
    </row>
    <row r="70" spans="1:8">
      <c r="B70" s="169"/>
      <c r="C70" s="224"/>
      <c r="D70" s="365">
        <f>SUM(D67:D69)</f>
        <v>3759203.53</v>
      </c>
    </row>
    <row r="71" spans="1:8">
      <c r="A71" s="223">
        <v>108</v>
      </c>
      <c r="B71" s="169" t="s">
        <v>103</v>
      </c>
      <c r="C71" s="224" t="s">
        <v>102</v>
      </c>
      <c r="D71" s="761">
        <v>16363.76</v>
      </c>
    </row>
    <row r="72" spans="1:8" ht="15" thickBot="1">
      <c r="B72" s="169"/>
      <c r="C72" s="224"/>
      <c r="D72" s="172">
        <f>SUM(D70:D71)</f>
        <v>3775567.2899999996</v>
      </c>
    </row>
    <row r="73" spans="1:8" ht="15" thickTop="1">
      <c r="B73" s="169"/>
      <c r="C73" s="224"/>
      <c r="D73" s="171"/>
    </row>
    <row r="74" spans="1:8">
      <c r="A74" s="223">
        <v>163</v>
      </c>
      <c r="B74" s="169" t="s">
        <v>105</v>
      </c>
      <c r="C74" s="224" t="s">
        <v>106</v>
      </c>
      <c r="D74" s="761"/>
    </row>
    <row r="75" spans="1:8">
      <c r="A75" s="223">
        <v>163</v>
      </c>
      <c r="B75" s="169" t="s">
        <v>107</v>
      </c>
      <c r="C75" s="224" t="s">
        <v>106</v>
      </c>
      <c r="D75" s="761"/>
    </row>
    <row r="76" spans="1:8">
      <c r="A76" s="223">
        <v>163</v>
      </c>
      <c r="B76" s="169" t="s">
        <v>108</v>
      </c>
      <c r="C76" s="224" t="s">
        <v>106</v>
      </c>
      <c r="D76" s="761"/>
    </row>
    <row r="77" spans="1:8">
      <c r="A77" s="223">
        <v>163</v>
      </c>
      <c r="B77" s="169" t="s">
        <v>109</v>
      </c>
      <c r="C77" s="224" t="s">
        <v>106</v>
      </c>
      <c r="D77" s="761"/>
    </row>
    <row r="78" spans="1:8" s="221" customFormat="1">
      <c r="A78" s="223">
        <v>163</v>
      </c>
      <c r="B78" s="169" t="s">
        <v>962</v>
      </c>
      <c r="C78" s="224" t="s">
        <v>106</v>
      </c>
      <c r="D78" s="761">
        <v>3478061.24</v>
      </c>
      <c r="E78" s="222"/>
      <c r="F78" s="222"/>
      <c r="G78" s="222"/>
      <c r="H78" s="222"/>
    </row>
    <row r="79" spans="1:8">
      <c r="B79" s="169" t="s">
        <v>110</v>
      </c>
      <c r="C79" s="224" t="s">
        <v>458</v>
      </c>
      <c r="D79" s="365">
        <f>SUM(D74:D78)</f>
        <v>3478061.24</v>
      </c>
    </row>
    <row r="80" spans="1:8">
      <c r="B80" s="169"/>
      <c r="C80" s="224"/>
      <c r="D80" s="171"/>
    </row>
    <row r="81" spans="1:8">
      <c r="A81" s="223">
        <v>100200</v>
      </c>
      <c r="B81" s="169" t="s">
        <v>119</v>
      </c>
      <c r="C81" s="154" t="s">
        <v>120</v>
      </c>
      <c r="D81" s="761">
        <v>2185.359999999404</v>
      </c>
    </row>
    <row r="82" spans="1:8">
      <c r="A82" s="223">
        <v>100200</v>
      </c>
      <c r="B82" s="169" t="s">
        <v>112</v>
      </c>
      <c r="C82" s="224" t="s">
        <v>460</v>
      </c>
      <c r="D82" s="761">
        <v>15669.74</v>
      </c>
    </row>
    <row r="83" spans="1:8" s="221" customFormat="1">
      <c r="A83" s="223">
        <v>100200</v>
      </c>
      <c r="B83" s="458" t="s">
        <v>1042</v>
      </c>
      <c r="C83" s="224" t="s">
        <v>461</v>
      </c>
      <c r="D83" s="761">
        <v>1248949.3999999999</v>
      </c>
      <c r="E83" s="222"/>
      <c r="F83" s="222"/>
      <c r="G83" s="222"/>
      <c r="H83" s="222"/>
    </row>
    <row r="84" spans="1:8">
      <c r="A84" s="223">
        <v>100200</v>
      </c>
      <c r="B84" s="169" t="s">
        <v>113</v>
      </c>
      <c r="C84" s="224" t="s">
        <v>461</v>
      </c>
      <c r="D84" s="761">
        <v>2132643.41</v>
      </c>
    </row>
    <row r="85" spans="1:8">
      <c r="B85" s="169"/>
      <c r="C85" s="224"/>
      <c r="D85" s="365">
        <f>SUM(D81:D84)</f>
        <v>3399447.9099999992</v>
      </c>
    </row>
    <row r="86" spans="1:8">
      <c r="B86" s="169"/>
      <c r="C86" s="224"/>
      <c r="D86" s="171"/>
    </row>
    <row r="87" spans="1:8">
      <c r="A87" s="223">
        <v>1823</v>
      </c>
      <c r="B87" s="169" t="s">
        <v>111</v>
      </c>
      <c r="C87" s="224" t="s">
        <v>459</v>
      </c>
      <c r="D87" s="761">
        <v>9643315.7100000009</v>
      </c>
    </row>
    <row r="88" spans="1:8">
      <c r="A88" s="223">
        <v>1821</v>
      </c>
      <c r="B88" s="169" t="s">
        <v>155</v>
      </c>
      <c r="C88" s="224">
        <v>74.03</v>
      </c>
      <c r="D88" s="761">
        <v>1489325.39</v>
      </c>
    </row>
    <row r="89" spans="1:8">
      <c r="B89" s="169" t="s">
        <v>162</v>
      </c>
      <c r="C89" s="224" t="s">
        <v>163</v>
      </c>
      <c r="D89" s="365">
        <f>SUM(D87:D88)</f>
        <v>11132641.100000001</v>
      </c>
    </row>
    <row r="90" spans="1:8">
      <c r="B90" s="169"/>
      <c r="C90" s="224"/>
      <c r="D90" s="171"/>
    </row>
    <row r="91" spans="1:8">
      <c r="A91" s="223">
        <v>184</v>
      </c>
      <c r="B91" s="169" t="s">
        <v>117</v>
      </c>
      <c r="C91" s="224" t="s">
        <v>116</v>
      </c>
      <c r="D91" s="776"/>
    </row>
    <row r="92" spans="1:8">
      <c r="A92" s="223">
        <v>184</v>
      </c>
      <c r="B92" s="169" t="s">
        <v>572</v>
      </c>
      <c r="C92" s="224" t="s">
        <v>573</v>
      </c>
      <c r="D92" s="777">
        <v>0</v>
      </c>
    </row>
    <row r="93" spans="1:8">
      <c r="A93" s="223">
        <v>184</v>
      </c>
      <c r="B93" s="169" t="s">
        <v>125</v>
      </c>
      <c r="C93" s="224" t="s">
        <v>126</v>
      </c>
      <c r="D93" s="761"/>
    </row>
    <row r="94" spans="1:8">
      <c r="A94" s="223">
        <v>184</v>
      </c>
      <c r="B94" s="169" t="s">
        <v>127</v>
      </c>
      <c r="C94" s="224" t="s">
        <v>126</v>
      </c>
      <c r="D94" s="761"/>
    </row>
    <row r="95" spans="1:8">
      <c r="A95" s="223">
        <v>184</v>
      </c>
      <c r="B95" s="169" t="s">
        <v>128</v>
      </c>
      <c r="C95" s="224" t="s">
        <v>126</v>
      </c>
      <c r="D95" s="761">
        <v>2585042.4300000002</v>
      </c>
    </row>
    <row r="96" spans="1:8">
      <c r="A96" s="223">
        <v>184</v>
      </c>
      <c r="B96" s="169" t="s">
        <v>129</v>
      </c>
      <c r="C96" s="224" t="s">
        <v>126</v>
      </c>
      <c r="D96" s="761"/>
    </row>
    <row r="97" spans="1:8">
      <c r="A97" s="223">
        <v>184</v>
      </c>
      <c r="B97" s="169" t="s">
        <v>130</v>
      </c>
      <c r="C97" s="224" t="s">
        <v>126</v>
      </c>
      <c r="D97" s="761"/>
    </row>
    <row r="98" spans="1:8">
      <c r="A98" s="223">
        <v>184</v>
      </c>
      <c r="B98" s="169" t="s">
        <v>131</v>
      </c>
      <c r="C98" s="224" t="s">
        <v>126</v>
      </c>
      <c r="D98" s="761"/>
    </row>
    <row r="99" spans="1:8">
      <c r="B99" s="169"/>
      <c r="C99" s="224"/>
      <c r="D99" s="174">
        <f>SUM(D91:D98)</f>
        <v>2585042.4300000002</v>
      </c>
    </row>
    <row r="100" spans="1:8">
      <c r="B100" s="169"/>
      <c r="C100" s="224"/>
      <c r="D100" s="171"/>
    </row>
    <row r="101" spans="1:8">
      <c r="A101" s="223">
        <v>900</v>
      </c>
      <c r="B101" s="169" t="s">
        <v>90</v>
      </c>
      <c r="C101" s="224" t="s">
        <v>465</v>
      </c>
      <c r="D101" s="761">
        <v>12356159.380000001</v>
      </c>
    </row>
    <row r="102" spans="1:8">
      <c r="A102" s="223">
        <v>900</v>
      </c>
      <c r="B102" s="169" t="s">
        <v>91</v>
      </c>
      <c r="C102" s="224" t="s">
        <v>466</v>
      </c>
      <c r="D102" s="761">
        <v>2661899.48</v>
      </c>
    </row>
    <row r="103" spans="1:8">
      <c r="A103" s="223">
        <v>900</v>
      </c>
      <c r="B103" s="169" t="s">
        <v>92</v>
      </c>
      <c r="C103" s="224" t="s">
        <v>467</v>
      </c>
      <c r="D103" s="761">
        <v>-89853.02</v>
      </c>
    </row>
    <row r="104" spans="1:8">
      <c r="A104" s="223">
        <v>900</v>
      </c>
      <c r="B104" s="169" t="s">
        <v>93</v>
      </c>
      <c r="C104" s="224" t="s">
        <v>468</v>
      </c>
      <c r="D104" s="761">
        <v>38320913.700000003</v>
      </c>
    </row>
    <row r="105" spans="1:8">
      <c r="A105" s="223">
        <v>900</v>
      </c>
      <c r="B105" s="169" t="s">
        <v>94</v>
      </c>
      <c r="C105" s="224" t="s">
        <v>469</v>
      </c>
      <c r="D105" s="761">
        <v>254817.14</v>
      </c>
    </row>
    <row r="106" spans="1:8">
      <c r="B106" s="169"/>
      <c r="C106" s="224"/>
      <c r="D106" s="362">
        <f>SUM(D101:D105)</f>
        <v>53503936.680000007</v>
      </c>
    </row>
    <row r="107" spans="1:8">
      <c r="B107" s="169"/>
      <c r="C107" s="224"/>
      <c r="D107" s="171"/>
    </row>
    <row r="108" spans="1:8" ht="15" thickBot="1">
      <c r="A108" s="223">
        <v>900</v>
      </c>
      <c r="B108" s="223" t="s">
        <v>344</v>
      </c>
      <c r="C108" s="224"/>
      <c r="D108" s="176">
        <f>D18+D25+D43+D53+D106</f>
        <v>62035110.720000006</v>
      </c>
    </row>
    <row r="109" spans="1:8" ht="15" thickTop="1">
      <c r="B109" s="169"/>
      <c r="C109" s="224"/>
      <c r="D109" s="171"/>
    </row>
    <row r="110" spans="1:8">
      <c r="A110" s="223">
        <v>400</v>
      </c>
      <c r="B110" s="169" t="s">
        <v>114</v>
      </c>
      <c r="C110" s="224" t="s">
        <v>462</v>
      </c>
      <c r="D110" s="775">
        <v>4354957.1400000006</v>
      </c>
    </row>
    <row r="111" spans="1:8">
      <c r="A111" s="223">
        <v>400</v>
      </c>
      <c r="B111" s="169" t="s">
        <v>115</v>
      </c>
      <c r="C111" s="224" t="s">
        <v>116</v>
      </c>
      <c r="D111" s="761"/>
    </row>
    <row r="112" spans="1:8" s="221" customFormat="1">
      <c r="A112" s="223">
        <v>400</v>
      </c>
      <c r="B112" s="277" t="s">
        <v>118</v>
      </c>
      <c r="C112" s="224" t="s">
        <v>116</v>
      </c>
      <c r="D112" s="761"/>
      <c r="E112" s="222"/>
      <c r="F112" s="222"/>
      <c r="G112" s="222"/>
      <c r="H112" s="222"/>
    </row>
    <row r="113" spans="1:8">
      <c r="B113" s="169"/>
      <c r="C113" s="224"/>
      <c r="D113" s="174">
        <f>SUM(D110:D112)</f>
        <v>4354957.1400000006</v>
      </c>
    </row>
    <row r="114" spans="1:8" ht="5.25" customHeight="1">
      <c r="B114" s="169"/>
      <c r="C114" s="224"/>
      <c r="D114" s="171">
        <v>0</v>
      </c>
    </row>
    <row r="115" spans="1:8">
      <c r="A115" s="223" t="s">
        <v>470</v>
      </c>
      <c r="B115" s="169" t="s">
        <v>123</v>
      </c>
      <c r="C115" s="224" t="s">
        <v>470</v>
      </c>
      <c r="D115" s="278">
        <v>0</v>
      </c>
    </row>
    <row r="116" spans="1:8">
      <c r="B116" s="169" t="s">
        <v>963</v>
      </c>
      <c r="C116" s="224" t="s">
        <v>470</v>
      </c>
      <c r="D116" s="778">
        <v>37330677.289999999</v>
      </c>
    </row>
    <row r="117" spans="1:8" s="221" customFormat="1">
      <c r="A117" s="22"/>
      <c r="B117" s="169"/>
      <c r="C117" s="224"/>
      <c r="D117" s="175"/>
      <c r="E117" s="222"/>
      <c r="F117" s="222"/>
      <c r="G117" s="222"/>
      <c r="H117" s="222"/>
    </row>
    <row r="118" spans="1:8">
      <c r="B118" s="177" t="s">
        <v>143</v>
      </c>
      <c r="C118" s="224"/>
      <c r="D118" s="170">
        <f>D115+D113+D108+D99+D89+D85+D79+D72+D65+D61+D56+D28+D116</f>
        <v>338977787.36000007</v>
      </c>
    </row>
    <row r="119" spans="1:8">
      <c r="B119" s="169"/>
      <c r="C119" s="224"/>
      <c r="D119" s="171"/>
    </row>
    <row r="120" spans="1:8">
      <c r="B120" s="277" t="s">
        <v>104</v>
      </c>
      <c r="C120" s="224" t="s">
        <v>457</v>
      </c>
      <c r="D120" s="775">
        <f>+D71+D63</f>
        <v>16363.76</v>
      </c>
    </row>
    <row r="121" spans="1:8" ht="7.5" customHeight="1">
      <c r="B121" s="169"/>
      <c r="C121" s="224"/>
      <c r="D121" s="171"/>
    </row>
    <row r="122" spans="1:8">
      <c r="A122" s="223" t="s">
        <v>345</v>
      </c>
      <c r="B122" s="169" t="s">
        <v>132</v>
      </c>
      <c r="C122" s="224" t="s">
        <v>472</v>
      </c>
      <c r="D122" s="761">
        <f>+D120</f>
        <v>16363.76</v>
      </c>
    </row>
    <row r="123" spans="1:8">
      <c r="A123" s="223" t="s">
        <v>345</v>
      </c>
      <c r="B123" s="169" t="s">
        <v>133</v>
      </c>
      <c r="C123" s="154" t="s">
        <v>134</v>
      </c>
      <c r="D123" s="761">
        <v>86019015.209999993</v>
      </c>
    </row>
    <row r="124" spans="1:8">
      <c r="A124" s="223" t="s">
        <v>345</v>
      </c>
      <c r="B124" s="169" t="s">
        <v>135</v>
      </c>
      <c r="C124" s="154" t="s">
        <v>134</v>
      </c>
      <c r="D124" s="761">
        <v>62035110.719999999</v>
      </c>
    </row>
    <row r="125" spans="1:8">
      <c r="A125" s="223" t="s">
        <v>345</v>
      </c>
      <c r="B125" s="169" t="s">
        <v>136</v>
      </c>
      <c r="C125" s="154" t="s">
        <v>134</v>
      </c>
      <c r="D125" s="761">
        <v>185316189.75999999</v>
      </c>
    </row>
    <row r="126" spans="1:8">
      <c r="A126" s="223" t="s">
        <v>346</v>
      </c>
      <c r="B126" s="169" t="s">
        <v>137</v>
      </c>
      <c r="C126" s="154" t="s">
        <v>138</v>
      </c>
      <c r="D126" s="278">
        <f>SUM(D122:D125)</f>
        <v>333386679.44999999</v>
      </c>
    </row>
    <row r="127" spans="1:8" s="221" customFormat="1" hidden="1" outlineLevel="1">
      <c r="A127" s="223"/>
      <c r="B127" s="169" t="s">
        <v>964</v>
      </c>
      <c r="C127" s="154"/>
      <c r="D127" s="779"/>
      <c r="E127" s="222"/>
      <c r="F127" s="222"/>
      <c r="G127" s="222"/>
      <c r="H127" s="222"/>
    </row>
    <row r="128" spans="1:8" hidden="1" outlineLevel="1">
      <c r="B128" s="169" t="s">
        <v>139</v>
      </c>
      <c r="C128" s="22" t="s">
        <v>140</v>
      </c>
      <c r="D128" s="779"/>
    </row>
    <row r="129" spans="1:4" hidden="1" outlineLevel="1">
      <c r="B129" s="169" t="s">
        <v>141</v>
      </c>
      <c r="C129" s="22" t="s">
        <v>140</v>
      </c>
      <c r="D129" s="779"/>
    </row>
    <row r="130" spans="1:4" hidden="1" outlineLevel="1">
      <c r="B130" s="169" t="s">
        <v>142</v>
      </c>
      <c r="C130" s="22" t="s">
        <v>140</v>
      </c>
      <c r="D130" s="779"/>
    </row>
    <row r="131" spans="1:4" hidden="1" outlineLevel="1">
      <c r="B131" s="169" t="s">
        <v>961</v>
      </c>
      <c r="C131" s="22" t="s">
        <v>373</v>
      </c>
      <c r="D131" s="779"/>
    </row>
    <row r="132" spans="1:4" hidden="1" outlineLevel="1">
      <c r="A132" s="178"/>
      <c r="B132" s="213" t="s">
        <v>960</v>
      </c>
      <c r="C132" s="213" t="s">
        <v>144</v>
      </c>
      <c r="D132" s="779"/>
    </row>
    <row r="133" spans="1:4" hidden="1" outlineLevel="1">
      <c r="B133" s="169" t="s">
        <v>145</v>
      </c>
      <c r="C133" s="22" t="s">
        <v>144</v>
      </c>
      <c r="D133" s="779"/>
    </row>
    <row r="134" spans="1:4" hidden="1" outlineLevel="1">
      <c r="B134" s="169" t="s">
        <v>146</v>
      </c>
      <c r="C134" s="22" t="s">
        <v>373</v>
      </c>
      <c r="D134" s="779"/>
    </row>
    <row r="135" spans="1:4" hidden="1" outlineLevel="1">
      <c r="B135" s="169" t="s">
        <v>147</v>
      </c>
      <c r="C135" s="22" t="s">
        <v>373</v>
      </c>
      <c r="D135" s="779"/>
    </row>
    <row r="136" spans="1:4" hidden="1" outlineLevel="1">
      <c r="B136" s="169" t="s">
        <v>148</v>
      </c>
      <c r="C136" s="22" t="s">
        <v>140</v>
      </c>
      <c r="D136" s="779"/>
    </row>
    <row r="137" spans="1:4" ht="7.5" customHeight="1" collapsed="1"/>
    <row r="138" spans="1:4">
      <c r="A138" s="154">
        <v>1</v>
      </c>
      <c r="B138" s="179" t="s">
        <v>164</v>
      </c>
      <c r="C138" s="180">
        <f>D122</f>
        <v>16363.76</v>
      </c>
    </row>
    <row r="139" spans="1:4">
      <c r="A139" s="154">
        <v>2</v>
      </c>
    </row>
    <row r="140" spans="1:4">
      <c r="A140" s="154">
        <v>3</v>
      </c>
      <c r="B140" s="181" t="s">
        <v>165</v>
      </c>
      <c r="C140" s="180">
        <f>D96</f>
        <v>0</v>
      </c>
    </row>
    <row r="141" spans="1:4">
      <c r="A141" s="154">
        <v>4</v>
      </c>
      <c r="B141" s="155"/>
    </row>
    <row r="142" spans="1:4">
      <c r="A142" s="154">
        <v>5</v>
      </c>
      <c r="B142" s="155"/>
      <c r="C142" s="22" t="s">
        <v>151</v>
      </c>
      <c r="D142" s="182">
        <f>+D144-D143</f>
        <v>77.709999993443489</v>
      </c>
    </row>
    <row r="143" spans="1:4">
      <c r="A143" s="154">
        <v>6</v>
      </c>
      <c r="B143" s="22" t="s">
        <v>896</v>
      </c>
      <c r="C143" s="22" t="s">
        <v>152</v>
      </c>
      <c r="D143" s="278">
        <f>DLReconBBS!D25</f>
        <v>-77.709999993443489</v>
      </c>
    </row>
    <row r="144" spans="1:4">
      <c r="A144" s="154">
        <v>7</v>
      </c>
      <c r="D144" s="182">
        <f>D96</f>
        <v>0</v>
      </c>
    </row>
    <row r="145" spans="1:6" ht="12.75" customHeight="1">
      <c r="A145" s="154">
        <v>8</v>
      </c>
    </row>
    <row r="146" spans="1:6">
      <c r="A146" s="154">
        <v>9</v>
      </c>
      <c r="B146" s="181" t="s">
        <v>166</v>
      </c>
      <c r="C146" s="180">
        <f>C138-C140</f>
        <v>16363.76</v>
      </c>
    </row>
    <row r="147" spans="1:6">
      <c r="A147" s="154">
        <v>10</v>
      </c>
      <c r="B147" s="183" t="s">
        <v>167</v>
      </c>
      <c r="D147" s="180">
        <f>D93</f>
        <v>0</v>
      </c>
    </row>
    <row r="148" spans="1:6">
      <c r="A148" s="154">
        <v>11</v>
      </c>
      <c r="B148" s="183" t="s">
        <v>168</v>
      </c>
      <c r="D148" s="184">
        <f>D95</f>
        <v>2585042.4300000002</v>
      </c>
    </row>
    <row r="149" spans="1:6">
      <c r="A149" s="154">
        <v>12</v>
      </c>
      <c r="B149" s="155" t="s">
        <v>349</v>
      </c>
      <c r="D149" s="180">
        <f>SUM(D147:D148)</f>
        <v>2585042.4300000002</v>
      </c>
    </row>
    <row r="150" spans="1:6">
      <c r="A150" s="154">
        <v>13</v>
      </c>
    </row>
    <row r="151" spans="1:6">
      <c r="A151" s="154">
        <v>14</v>
      </c>
    </row>
    <row r="152" spans="1:6">
      <c r="A152" s="154">
        <v>15</v>
      </c>
      <c r="B152" s="22" t="s">
        <v>350</v>
      </c>
      <c r="D152" s="366">
        <f>D149+D142</f>
        <v>2585120.1399999936</v>
      </c>
    </row>
    <row r="153" spans="1:6">
      <c r="A153" s="154">
        <v>16</v>
      </c>
      <c r="B153" s="22" t="s">
        <v>351</v>
      </c>
      <c r="D153" s="363">
        <f>D143</f>
        <v>-77.709999993443489</v>
      </c>
      <c r="F153" s="72"/>
    </row>
    <row r="154" spans="1:6" ht="15" thickBot="1">
      <c r="A154" s="154">
        <v>17</v>
      </c>
      <c r="B154" s="223" t="s">
        <v>169</v>
      </c>
      <c r="D154" s="185">
        <f>SUM(D152:D153)</f>
        <v>2585042.4300000002</v>
      </c>
    </row>
    <row r="155" spans="1:6" ht="15" thickTop="1"/>
  </sheetData>
  <phoneticPr fontId="0" type="noConversion"/>
  <printOptions horizontalCentered="1"/>
  <pageMargins left="0.5" right="0.5" top="0.35" bottom="0.21" header="0.17" footer="0"/>
  <pageSetup scale="57" fitToHeight="0" orientation="portrait" r:id="rId1"/>
  <headerFooter alignWithMargins="0"/>
  <customProperties>
    <customPr name="_pios_id" r:id="rId2"/>
  </customPropertie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387"/>
  <sheetViews>
    <sheetView zoomScaleNormal="100" zoomScaleSheetLayoutView="100" workbookViewId="0">
      <pane ySplit="2" topLeftCell="A1770" activePane="bottomLeft" state="frozen"/>
      <selection activeCell="B78" sqref="B78"/>
      <selection pane="bottomLeft" activeCell="J1777" sqref="J1777"/>
    </sheetView>
  </sheetViews>
  <sheetFormatPr defaultColWidth="9.28515625" defaultRowHeight="10.199999999999999"/>
  <cols>
    <col min="1" max="1" width="49.140625" style="449" customWidth="1"/>
    <col min="2" max="5" width="14.85546875" style="450" bestFit="1" customWidth="1"/>
    <col min="6" max="6" width="9.28515625" style="449"/>
    <col min="7" max="7" width="1.7109375" style="449" bestFit="1" customWidth="1"/>
    <col min="8" max="10" width="9.28515625" style="449"/>
    <col min="11" max="12" width="10.140625" style="449" bestFit="1" customWidth="1"/>
    <col min="13" max="13" width="11.85546875" style="449" bestFit="1" customWidth="1"/>
    <col min="14" max="16384" width="9.28515625" style="449"/>
  </cols>
  <sheetData>
    <row r="1" spans="1:8" s="444" customFormat="1" ht="13.2" thickBot="1">
      <c r="A1" s="448" t="s">
        <v>3073</v>
      </c>
      <c r="B1" s="289" t="s">
        <v>3074</v>
      </c>
      <c r="C1" s="289"/>
      <c r="D1" s="289"/>
      <c r="E1" s="289"/>
    </row>
    <row r="2" spans="1:8" ht="13.8" thickBot="1">
      <c r="A2" s="445" t="s">
        <v>825</v>
      </c>
      <c r="B2" s="446" t="s">
        <v>423</v>
      </c>
      <c r="C2" s="446" t="s">
        <v>424</v>
      </c>
      <c r="D2" s="446" t="s">
        <v>425</v>
      </c>
      <c r="E2" s="446" t="s">
        <v>379</v>
      </c>
      <c r="H2" s="145"/>
    </row>
    <row r="3" spans="1:8">
      <c r="A3" s="706" t="s">
        <v>826</v>
      </c>
      <c r="B3" s="457">
        <v>8166588</v>
      </c>
      <c r="C3" s="457">
        <v>353</v>
      </c>
      <c r="D3" s="457">
        <v>1</v>
      </c>
      <c r="E3" s="457">
        <f>C3+D3</f>
        <v>354</v>
      </c>
    </row>
    <row r="4" spans="1:8">
      <c r="A4" s="706" t="s">
        <v>936</v>
      </c>
      <c r="B4" s="457">
        <v>8024546</v>
      </c>
      <c r="C4" s="457">
        <v>677</v>
      </c>
      <c r="D4" s="457">
        <v>513</v>
      </c>
      <c r="E4" s="457">
        <f t="shared" ref="E4:E67" si="0">C4+D4</f>
        <v>1190</v>
      </c>
    </row>
    <row r="5" spans="1:8">
      <c r="A5" s="706" t="s">
        <v>936</v>
      </c>
      <c r="B5" s="457">
        <v>14023335</v>
      </c>
      <c r="C5" s="457">
        <v>340</v>
      </c>
      <c r="D5" s="457">
        <v>310</v>
      </c>
      <c r="E5" s="457">
        <f t="shared" si="0"/>
        <v>650</v>
      </c>
    </row>
    <row r="6" spans="1:8">
      <c r="A6" s="706" t="s">
        <v>936</v>
      </c>
      <c r="B6" s="457">
        <v>2034339</v>
      </c>
      <c r="C6" s="457">
        <v>136</v>
      </c>
      <c r="D6" s="457">
        <v>30</v>
      </c>
      <c r="E6" s="457">
        <f t="shared" si="0"/>
        <v>166</v>
      </c>
    </row>
    <row r="7" spans="1:8">
      <c r="A7" s="706" t="s">
        <v>936</v>
      </c>
      <c r="B7" s="457">
        <v>19525156</v>
      </c>
      <c r="C7" s="457">
        <v>309</v>
      </c>
      <c r="D7" s="457">
        <v>273</v>
      </c>
      <c r="E7" s="457">
        <f t="shared" si="0"/>
        <v>582</v>
      </c>
    </row>
    <row r="8" spans="1:8">
      <c r="A8" s="706" t="s">
        <v>936</v>
      </c>
      <c r="B8" s="457">
        <v>10324648</v>
      </c>
      <c r="C8" s="457">
        <v>921</v>
      </c>
      <c r="D8" s="457">
        <v>195</v>
      </c>
      <c r="E8" s="457">
        <f t="shared" si="0"/>
        <v>1116</v>
      </c>
    </row>
    <row r="9" spans="1:8">
      <c r="A9" s="706" t="s">
        <v>936</v>
      </c>
      <c r="B9" s="457">
        <v>7024545</v>
      </c>
      <c r="C9" s="457">
        <v>258</v>
      </c>
      <c r="D9" s="457">
        <v>13</v>
      </c>
      <c r="E9" s="457">
        <f t="shared" si="0"/>
        <v>271</v>
      </c>
    </row>
    <row r="10" spans="1:8">
      <c r="A10" s="706" t="s">
        <v>936</v>
      </c>
      <c r="B10" s="457">
        <v>3103128</v>
      </c>
      <c r="C10" s="457">
        <v>289</v>
      </c>
      <c r="D10" s="457">
        <v>236</v>
      </c>
      <c r="E10" s="457">
        <f t="shared" si="0"/>
        <v>525</v>
      </c>
    </row>
    <row r="11" spans="1:8">
      <c r="A11" s="706" t="s">
        <v>936</v>
      </c>
      <c r="B11" s="457">
        <v>14295152</v>
      </c>
      <c r="C11" s="457">
        <v>178</v>
      </c>
      <c r="D11" s="457">
        <v>160</v>
      </c>
      <c r="E11" s="457">
        <f t="shared" si="0"/>
        <v>338</v>
      </c>
    </row>
    <row r="12" spans="1:8">
      <c r="A12" s="706" t="s">
        <v>936</v>
      </c>
      <c r="B12" s="457">
        <v>16233536</v>
      </c>
      <c r="C12" s="457">
        <v>288</v>
      </c>
      <c r="D12" s="457">
        <v>205</v>
      </c>
      <c r="E12" s="457">
        <f t="shared" si="0"/>
        <v>493</v>
      </c>
    </row>
    <row r="13" spans="1:8">
      <c r="A13" s="706" t="s">
        <v>936</v>
      </c>
      <c r="B13" s="457">
        <v>18015431</v>
      </c>
      <c r="C13" s="457">
        <v>1</v>
      </c>
      <c r="D13" s="457">
        <v>382</v>
      </c>
      <c r="E13" s="457">
        <f t="shared" si="0"/>
        <v>383</v>
      </c>
    </row>
    <row r="14" spans="1:8">
      <c r="A14" s="706" t="s">
        <v>936</v>
      </c>
      <c r="B14" s="457">
        <v>9044547</v>
      </c>
      <c r="C14" s="457">
        <v>225</v>
      </c>
      <c r="D14" s="457">
        <v>82</v>
      </c>
      <c r="E14" s="457">
        <f t="shared" si="0"/>
        <v>307</v>
      </c>
    </row>
    <row r="15" spans="1:8">
      <c r="A15" s="706" t="s">
        <v>936</v>
      </c>
      <c r="B15" s="457">
        <v>20305257</v>
      </c>
      <c r="C15" s="457">
        <v>874</v>
      </c>
      <c r="D15" s="457">
        <v>777</v>
      </c>
      <c r="E15" s="457">
        <f t="shared" si="0"/>
        <v>1651</v>
      </c>
    </row>
    <row r="16" spans="1:8">
      <c r="A16" s="706" t="s">
        <v>936</v>
      </c>
      <c r="B16" s="457">
        <v>10064548</v>
      </c>
      <c r="C16" s="457">
        <v>237</v>
      </c>
      <c r="D16" s="457">
        <v>208</v>
      </c>
      <c r="E16" s="457">
        <f t="shared" si="0"/>
        <v>445</v>
      </c>
    </row>
    <row r="17" spans="1:7">
      <c r="A17" s="706" t="s">
        <v>936</v>
      </c>
      <c r="B17" s="457">
        <v>17043537</v>
      </c>
      <c r="C17" s="457">
        <v>240</v>
      </c>
      <c r="D17" s="457">
        <v>192</v>
      </c>
      <c r="E17" s="457">
        <f t="shared" si="0"/>
        <v>432</v>
      </c>
    </row>
    <row r="18" spans="1:7">
      <c r="A18" s="706" t="s">
        <v>936</v>
      </c>
      <c r="B18" s="457">
        <v>1083430</v>
      </c>
      <c r="C18" s="457">
        <v>244</v>
      </c>
      <c r="D18" s="457">
        <v>1</v>
      </c>
      <c r="E18" s="457">
        <f t="shared" si="0"/>
        <v>245</v>
      </c>
    </row>
    <row r="19" spans="1:7" ht="12" customHeight="1">
      <c r="A19" s="706" t="s">
        <v>936</v>
      </c>
      <c r="B19" s="457">
        <v>21375259</v>
      </c>
      <c r="C19" s="457">
        <v>251</v>
      </c>
      <c r="D19" s="457">
        <v>183</v>
      </c>
      <c r="E19" s="457">
        <f t="shared" si="0"/>
        <v>434</v>
      </c>
    </row>
    <row r="20" spans="1:7" ht="12" customHeight="1">
      <c r="A20" s="706" t="s">
        <v>936</v>
      </c>
      <c r="B20" s="457">
        <v>16153536</v>
      </c>
      <c r="C20" s="457">
        <v>259</v>
      </c>
      <c r="D20" s="457">
        <v>199</v>
      </c>
      <c r="E20" s="457">
        <f t="shared" si="0"/>
        <v>458</v>
      </c>
    </row>
    <row r="21" spans="1:7">
      <c r="A21" s="706" t="s">
        <v>936</v>
      </c>
      <c r="B21" s="457">
        <v>8084546</v>
      </c>
      <c r="C21" s="457">
        <v>207</v>
      </c>
      <c r="D21" s="457">
        <v>15</v>
      </c>
      <c r="E21" s="457">
        <f t="shared" si="0"/>
        <v>222</v>
      </c>
    </row>
    <row r="22" spans="1:7">
      <c r="A22" s="706" t="s">
        <v>936</v>
      </c>
      <c r="B22" s="457">
        <v>4064343</v>
      </c>
      <c r="C22" s="457">
        <v>66</v>
      </c>
      <c r="D22" s="457">
        <v>428</v>
      </c>
      <c r="E22" s="457">
        <f t="shared" si="0"/>
        <v>494</v>
      </c>
    </row>
    <row r="23" spans="1:7">
      <c r="A23" s="706" t="s">
        <v>936</v>
      </c>
      <c r="B23" s="457">
        <v>4003438</v>
      </c>
      <c r="C23" s="457">
        <v>157</v>
      </c>
      <c r="D23" s="457">
        <v>44</v>
      </c>
      <c r="E23" s="457">
        <f t="shared" si="0"/>
        <v>201</v>
      </c>
      <c r="G23" s="449" t="s">
        <v>401</v>
      </c>
    </row>
    <row r="24" spans="1:7">
      <c r="A24" s="706" t="s">
        <v>936</v>
      </c>
      <c r="B24" s="457">
        <v>13425151</v>
      </c>
      <c r="C24" s="457">
        <v>381</v>
      </c>
      <c r="D24" s="457">
        <v>330</v>
      </c>
      <c r="E24" s="457">
        <f t="shared" si="0"/>
        <v>711</v>
      </c>
    </row>
    <row r="25" spans="1:7">
      <c r="A25" s="706" t="s">
        <v>936</v>
      </c>
      <c r="B25" s="457">
        <v>19185156</v>
      </c>
      <c r="C25" s="457">
        <v>314</v>
      </c>
      <c r="D25" s="457">
        <v>259</v>
      </c>
      <c r="E25" s="457">
        <f t="shared" si="0"/>
        <v>573</v>
      </c>
    </row>
    <row r="26" spans="1:7">
      <c r="A26" s="706" t="s">
        <v>936</v>
      </c>
      <c r="B26" s="457">
        <v>1053126</v>
      </c>
      <c r="C26" s="457">
        <v>148</v>
      </c>
      <c r="D26" s="457">
        <v>28</v>
      </c>
      <c r="E26" s="457">
        <f t="shared" si="0"/>
        <v>176</v>
      </c>
    </row>
    <row r="27" spans="1:7">
      <c r="A27" s="706" t="s">
        <v>936</v>
      </c>
      <c r="B27" s="457">
        <v>3053127</v>
      </c>
      <c r="C27" s="457">
        <v>298</v>
      </c>
      <c r="D27" s="457">
        <v>246</v>
      </c>
      <c r="E27" s="457">
        <f t="shared" si="0"/>
        <v>544</v>
      </c>
    </row>
    <row r="28" spans="1:7">
      <c r="A28" s="706" t="s">
        <v>936</v>
      </c>
      <c r="B28" s="457">
        <v>20205257</v>
      </c>
      <c r="C28" s="457">
        <v>510</v>
      </c>
      <c r="D28" s="457">
        <v>381</v>
      </c>
      <c r="E28" s="457">
        <f t="shared" si="0"/>
        <v>891</v>
      </c>
    </row>
    <row r="29" spans="1:7">
      <c r="A29" s="706" t="s">
        <v>936</v>
      </c>
      <c r="B29" s="457">
        <v>12114650</v>
      </c>
      <c r="C29" s="457">
        <v>320</v>
      </c>
      <c r="D29" s="457">
        <v>288</v>
      </c>
      <c r="E29" s="457">
        <f t="shared" si="0"/>
        <v>608</v>
      </c>
    </row>
    <row r="30" spans="1:7">
      <c r="A30" s="706" t="s">
        <v>936</v>
      </c>
      <c r="B30" s="457">
        <v>14425152</v>
      </c>
      <c r="C30" s="457">
        <v>366</v>
      </c>
      <c r="D30" s="457">
        <v>289</v>
      </c>
      <c r="E30" s="457">
        <f t="shared" si="0"/>
        <v>655</v>
      </c>
    </row>
    <row r="31" spans="1:7">
      <c r="A31" s="706" t="s">
        <v>936</v>
      </c>
      <c r="B31" s="457">
        <v>11244650</v>
      </c>
      <c r="C31" s="457">
        <v>615</v>
      </c>
      <c r="D31" s="457">
        <v>224</v>
      </c>
      <c r="E31" s="457">
        <f t="shared" si="0"/>
        <v>839</v>
      </c>
    </row>
    <row r="32" spans="1:7">
      <c r="A32" s="706" t="s">
        <v>936</v>
      </c>
      <c r="B32" s="457">
        <v>15055153</v>
      </c>
      <c r="C32" s="457">
        <v>458</v>
      </c>
      <c r="D32" s="457">
        <v>311</v>
      </c>
      <c r="E32" s="457">
        <f t="shared" si="0"/>
        <v>769</v>
      </c>
    </row>
    <row r="33" spans="1:5">
      <c r="A33" s="706" t="s">
        <v>936</v>
      </c>
      <c r="B33" s="457">
        <v>18145155</v>
      </c>
      <c r="C33" s="457">
        <v>326</v>
      </c>
      <c r="D33" s="457">
        <v>307</v>
      </c>
      <c r="E33" s="457">
        <f t="shared" si="0"/>
        <v>633</v>
      </c>
    </row>
    <row r="34" spans="1:5">
      <c r="A34" s="706" t="s">
        <v>936</v>
      </c>
      <c r="B34" s="457">
        <v>9054547</v>
      </c>
      <c r="C34" s="457">
        <v>334</v>
      </c>
      <c r="D34" s="457">
        <v>298</v>
      </c>
      <c r="E34" s="457">
        <f t="shared" si="0"/>
        <v>632</v>
      </c>
    </row>
    <row r="35" spans="1:5">
      <c r="A35" s="706" t="s">
        <v>936</v>
      </c>
      <c r="B35" s="457">
        <v>7903125</v>
      </c>
      <c r="C35" s="457">
        <v>151</v>
      </c>
      <c r="D35" s="457">
        <v>4</v>
      </c>
      <c r="E35" s="457">
        <f t="shared" si="0"/>
        <v>155</v>
      </c>
    </row>
    <row r="36" spans="1:5">
      <c r="A36" s="706" t="s">
        <v>936</v>
      </c>
      <c r="B36" s="457">
        <v>9015537</v>
      </c>
      <c r="C36" s="457">
        <v>1</v>
      </c>
      <c r="D36" s="457">
        <v>597</v>
      </c>
      <c r="E36" s="457">
        <f t="shared" si="0"/>
        <v>598</v>
      </c>
    </row>
    <row r="37" spans="1:5">
      <c r="A37" s="706" t="s">
        <v>936</v>
      </c>
      <c r="B37" s="457">
        <v>19345156</v>
      </c>
      <c r="C37" s="457">
        <v>244</v>
      </c>
      <c r="D37" s="457">
        <v>241</v>
      </c>
      <c r="E37" s="457">
        <f t="shared" si="0"/>
        <v>485</v>
      </c>
    </row>
    <row r="38" spans="1:5">
      <c r="A38" s="706" t="s">
        <v>936</v>
      </c>
      <c r="B38" s="457">
        <v>16003536</v>
      </c>
      <c r="C38" s="457">
        <v>301</v>
      </c>
      <c r="D38" s="457">
        <v>231</v>
      </c>
      <c r="E38" s="457">
        <f t="shared" si="0"/>
        <v>532</v>
      </c>
    </row>
    <row r="39" spans="1:5">
      <c r="A39" s="706" t="s">
        <v>936</v>
      </c>
      <c r="B39" s="457">
        <v>14335152</v>
      </c>
      <c r="C39" s="457">
        <v>320</v>
      </c>
      <c r="D39" s="457">
        <v>292</v>
      </c>
      <c r="E39" s="457">
        <f t="shared" si="0"/>
        <v>612</v>
      </c>
    </row>
    <row r="40" spans="1:5">
      <c r="A40" s="706" t="s">
        <v>936</v>
      </c>
      <c r="B40" s="457">
        <v>15073535</v>
      </c>
      <c r="C40" s="457">
        <v>678</v>
      </c>
      <c r="D40" s="457">
        <v>100</v>
      </c>
      <c r="E40" s="457">
        <f t="shared" si="0"/>
        <v>778</v>
      </c>
    </row>
    <row r="41" spans="1:5">
      <c r="A41" s="706" t="s">
        <v>936</v>
      </c>
      <c r="B41" s="457">
        <v>15053535</v>
      </c>
      <c r="C41" s="457">
        <v>48</v>
      </c>
      <c r="D41" s="457">
        <v>27</v>
      </c>
      <c r="E41" s="457">
        <f t="shared" si="0"/>
        <v>75</v>
      </c>
    </row>
    <row r="42" spans="1:5">
      <c r="A42" s="706" t="s">
        <v>936</v>
      </c>
      <c r="B42" s="457">
        <v>4043231</v>
      </c>
      <c r="C42" s="457">
        <v>242</v>
      </c>
      <c r="D42" s="457">
        <v>216</v>
      </c>
      <c r="E42" s="457">
        <f t="shared" si="0"/>
        <v>458</v>
      </c>
    </row>
    <row r="43" spans="1:5">
      <c r="A43" s="706" t="s">
        <v>936</v>
      </c>
      <c r="B43" s="457">
        <v>20065257</v>
      </c>
      <c r="C43" s="457">
        <v>655</v>
      </c>
      <c r="D43" s="457">
        <v>497</v>
      </c>
      <c r="E43" s="457">
        <f t="shared" si="0"/>
        <v>1152</v>
      </c>
    </row>
    <row r="44" spans="1:5">
      <c r="A44" s="706" t="s">
        <v>936</v>
      </c>
      <c r="B44" s="457">
        <v>19395156</v>
      </c>
      <c r="C44" s="457">
        <v>263</v>
      </c>
      <c r="D44" s="457">
        <v>256</v>
      </c>
      <c r="E44" s="457">
        <f t="shared" si="0"/>
        <v>519</v>
      </c>
    </row>
    <row r="45" spans="1:5">
      <c r="A45" s="706" t="s">
        <v>936</v>
      </c>
      <c r="B45" s="457">
        <v>4173431</v>
      </c>
      <c r="C45" s="457">
        <v>716</v>
      </c>
      <c r="D45" s="457">
        <v>404</v>
      </c>
      <c r="E45" s="457">
        <f t="shared" si="0"/>
        <v>1120</v>
      </c>
    </row>
    <row r="46" spans="1:5">
      <c r="A46" s="706" t="s">
        <v>936</v>
      </c>
      <c r="B46" s="457">
        <v>20095257</v>
      </c>
      <c r="C46" s="457">
        <v>369</v>
      </c>
      <c r="D46" s="457">
        <v>316</v>
      </c>
      <c r="E46" s="457">
        <f t="shared" si="0"/>
        <v>685</v>
      </c>
    </row>
    <row r="47" spans="1:5">
      <c r="A47" s="706" t="s">
        <v>936</v>
      </c>
      <c r="B47" s="457">
        <v>19085155</v>
      </c>
      <c r="C47" s="457">
        <v>213</v>
      </c>
      <c r="D47" s="457">
        <v>166</v>
      </c>
      <c r="E47" s="457">
        <f t="shared" si="0"/>
        <v>379</v>
      </c>
    </row>
    <row r="48" spans="1:5">
      <c r="A48" s="706" t="s">
        <v>936</v>
      </c>
      <c r="B48" s="457">
        <v>18195155</v>
      </c>
      <c r="C48" s="457">
        <v>263</v>
      </c>
      <c r="D48" s="457">
        <v>255</v>
      </c>
      <c r="E48" s="457">
        <f t="shared" si="0"/>
        <v>518</v>
      </c>
    </row>
    <row r="49" spans="1:5">
      <c r="A49" s="706" t="s">
        <v>936</v>
      </c>
      <c r="B49" s="457">
        <v>18385155</v>
      </c>
      <c r="C49" s="457">
        <v>978</v>
      </c>
      <c r="D49" s="457">
        <v>147</v>
      </c>
      <c r="E49" s="457">
        <f t="shared" si="0"/>
        <v>1125</v>
      </c>
    </row>
    <row r="50" spans="1:5">
      <c r="A50" s="706" t="s">
        <v>936</v>
      </c>
      <c r="B50" s="457">
        <v>20335257</v>
      </c>
      <c r="C50" s="457">
        <v>374</v>
      </c>
      <c r="D50" s="457">
        <v>339</v>
      </c>
      <c r="E50" s="457">
        <f t="shared" si="0"/>
        <v>713</v>
      </c>
    </row>
    <row r="51" spans="1:5">
      <c r="A51" s="706" t="s">
        <v>936</v>
      </c>
      <c r="B51" s="457">
        <v>16025139</v>
      </c>
      <c r="C51" s="457">
        <v>157</v>
      </c>
      <c r="D51" s="457">
        <v>133</v>
      </c>
      <c r="E51" s="457">
        <f t="shared" si="0"/>
        <v>290</v>
      </c>
    </row>
    <row r="52" spans="1:5">
      <c r="A52" s="706" t="s">
        <v>936</v>
      </c>
      <c r="B52" s="457">
        <v>17063536</v>
      </c>
      <c r="C52" s="457">
        <v>390</v>
      </c>
      <c r="D52" s="457">
        <v>81</v>
      </c>
      <c r="E52" s="457">
        <f t="shared" si="0"/>
        <v>471</v>
      </c>
    </row>
    <row r="53" spans="1:5">
      <c r="A53" s="706" t="s">
        <v>936</v>
      </c>
      <c r="B53" s="457">
        <v>14043334</v>
      </c>
      <c r="C53" s="457">
        <v>384</v>
      </c>
      <c r="D53" s="457">
        <v>234</v>
      </c>
      <c r="E53" s="457">
        <f t="shared" si="0"/>
        <v>618</v>
      </c>
    </row>
    <row r="54" spans="1:5">
      <c r="A54" s="706" t="s">
        <v>936</v>
      </c>
      <c r="B54" s="457">
        <v>11194650</v>
      </c>
      <c r="C54" s="457">
        <v>293</v>
      </c>
      <c r="D54" s="457">
        <v>257</v>
      </c>
      <c r="E54" s="457">
        <f t="shared" si="0"/>
        <v>550</v>
      </c>
    </row>
    <row r="55" spans="1:5">
      <c r="A55" s="706" t="s">
        <v>936</v>
      </c>
      <c r="B55" s="457">
        <v>7015535</v>
      </c>
      <c r="C55" s="457">
        <v>3</v>
      </c>
      <c r="D55" s="457">
        <v>961</v>
      </c>
      <c r="E55" s="457">
        <f t="shared" si="0"/>
        <v>964</v>
      </c>
    </row>
    <row r="56" spans="1:5">
      <c r="A56" s="706" t="s">
        <v>936</v>
      </c>
      <c r="B56" s="457">
        <v>3063128</v>
      </c>
      <c r="C56" s="457">
        <v>264</v>
      </c>
      <c r="D56" s="457">
        <v>211</v>
      </c>
      <c r="E56" s="457">
        <f t="shared" si="0"/>
        <v>475</v>
      </c>
    </row>
    <row r="57" spans="1:5">
      <c r="A57" s="706" t="s">
        <v>936</v>
      </c>
      <c r="B57" s="457">
        <v>6194545</v>
      </c>
      <c r="C57" s="457">
        <v>222</v>
      </c>
      <c r="D57" s="457">
        <v>176</v>
      </c>
      <c r="E57" s="457">
        <f t="shared" si="0"/>
        <v>398</v>
      </c>
    </row>
    <row r="58" spans="1:5">
      <c r="A58" s="706" t="s">
        <v>936</v>
      </c>
      <c r="B58" s="457">
        <v>7003232</v>
      </c>
      <c r="C58" s="457">
        <v>283</v>
      </c>
      <c r="D58" s="457">
        <v>194</v>
      </c>
      <c r="E58" s="457">
        <f t="shared" si="0"/>
        <v>477</v>
      </c>
    </row>
    <row r="59" spans="1:5">
      <c r="A59" s="706" t="s">
        <v>936</v>
      </c>
      <c r="B59" s="457">
        <v>12093333</v>
      </c>
      <c r="C59" s="457">
        <v>340</v>
      </c>
      <c r="D59" s="457">
        <v>296</v>
      </c>
      <c r="E59" s="457">
        <f t="shared" si="0"/>
        <v>636</v>
      </c>
    </row>
    <row r="60" spans="1:5">
      <c r="A60" s="706" t="s">
        <v>936</v>
      </c>
      <c r="B60" s="457">
        <v>1005530</v>
      </c>
      <c r="C60" s="457">
        <v>1</v>
      </c>
      <c r="D60" s="457">
        <v>158</v>
      </c>
      <c r="E60" s="457">
        <f t="shared" si="0"/>
        <v>159</v>
      </c>
    </row>
    <row r="61" spans="1:5">
      <c r="A61" s="706" t="s">
        <v>936</v>
      </c>
      <c r="B61" s="457">
        <v>12134650</v>
      </c>
      <c r="C61" s="457">
        <v>477</v>
      </c>
      <c r="D61" s="457">
        <v>445</v>
      </c>
      <c r="E61" s="457">
        <f t="shared" si="0"/>
        <v>922</v>
      </c>
    </row>
    <row r="62" spans="1:5">
      <c r="A62" s="706" t="s">
        <v>936</v>
      </c>
      <c r="B62" s="457">
        <v>18305155</v>
      </c>
      <c r="C62" s="457">
        <v>213</v>
      </c>
      <c r="D62" s="457">
        <v>208</v>
      </c>
      <c r="E62" s="457">
        <f t="shared" si="0"/>
        <v>421</v>
      </c>
    </row>
    <row r="63" spans="1:5">
      <c r="A63" s="706" t="s">
        <v>936</v>
      </c>
      <c r="B63" s="457">
        <v>13083333</v>
      </c>
      <c r="C63" s="457">
        <v>258</v>
      </c>
      <c r="D63" s="457">
        <v>244</v>
      </c>
      <c r="E63" s="457">
        <f t="shared" si="0"/>
        <v>502</v>
      </c>
    </row>
    <row r="64" spans="1:5">
      <c r="A64" s="706" t="s">
        <v>936</v>
      </c>
      <c r="B64" s="457">
        <v>1013430</v>
      </c>
      <c r="C64" s="457">
        <v>398</v>
      </c>
      <c r="D64" s="457">
        <v>223</v>
      </c>
      <c r="E64" s="457">
        <f t="shared" si="0"/>
        <v>621</v>
      </c>
    </row>
    <row r="65" spans="1:5">
      <c r="A65" s="706" t="s">
        <v>936</v>
      </c>
      <c r="B65" s="457">
        <v>12054650</v>
      </c>
      <c r="C65" s="457">
        <v>793</v>
      </c>
      <c r="D65" s="457">
        <v>116</v>
      </c>
      <c r="E65" s="457">
        <f t="shared" si="0"/>
        <v>909</v>
      </c>
    </row>
    <row r="66" spans="1:5">
      <c r="A66" s="706" t="s">
        <v>936</v>
      </c>
      <c r="B66" s="457">
        <v>14144552</v>
      </c>
      <c r="C66" s="457">
        <v>940</v>
      </c>
      <c r="D66" s="457">
        <v>142</v>
      </c>
      <c r="E66" s="457">
        <f t="shared" si="0"/>
        <v>1082</v>
      </c>
    </row>
    <row r="67" spans="1:5">
      <c r="A67" s="706" t="s">
        <v>936</v>
      </c>
      <c r="B67" s="457">
        <v>19305156</v>
      </c>
      <c r="C67" s="457">
        <v>292</v>
      </c>
      <c r="D67" s="457">
        <v>278</v>
      </c>
      <c r="E67" s="457">
        <f t="shared" si="0"/>
        <v>570</v>
      </c>
    </row>
    <row r="68" spans="1:5">
      <c r="A68" s="706" t="s">
        <v>936</v>
      </c>
      <c r="B68" s="457">
        <v>20385257</v>
      </c>
      <c r="C68" s="457">
        <v>435</v>
      </c>
      <c r="D68" s="457">
        <v>232</v>
      </c>
      <c r="E68" s="457">
        <f t="shared" ref="E68:E131" si="1">C68+D68</f>
        <v>667</v>
      </c>
    </row>
    <row r="69" spans="1:5">
      <c r="A69" s="706" t="s">
        <v>936</v>
      </c>
      <c r="B69" s="457">
        <v>18105155</v>
      </c>
      <c r="C69" s="457">
        <v>1001</v>
      </c>
      <c r="D69" s="457">
        <v>190</v>
      </c>
      <c r="E69" s="457">
        <f t="shared" si="1"/>
        <v>1191</v>
      </c>
    </row>
    <row r="70" spans="1:5">
      <c r="A70" s="706" t="s">
        <v>936</v>
      </c>
      <c r="B70" s="457">
        <v>20405257</v>
      </c>
      <c r="C70" s="457">
        <v>988</v>
      </c>
      <c r="D70" s="457">
        <v>78</v>
      </c>
      <c r="E70" s="457">
        <f t="shared" si="1"/>
        <v>1066</v>
      </c>
    </row>
    <row r="71" spans="1:5">
      <c r="A71" s="706" t="s">
        <v>936</v>
      </c>
      <c r="B71" s="457">
        <v>10203334</v>
      </c>
      <c r="C71" s="457">
        <v>204</v>
      </c>
      <c r="D71" s="457">
        <v>204</v>
      </c>
      <c r="E71" s="457">
        <f t="shared" si="1"/>
        <v>408</v>
      </c>
    </row>
    <row r="72" spans="1:5">
      <c r="A72" s="706" t="s">
        <v>936</v>
      </c>
      <c r="B72" s="457">
        <v>10414648</v>
      </c>
      <c r="C72" s="457">
        <v>309</v>
      </c>
      <c r="D72" s="457">
        <v>279</v>
      </c>
      <c r="E72" s="457">
        <f t="shared" si="1"/>
        <v>588</v>
      </c>
    </row>
    <row r="73" spans="1:5">
      <c r="A73" s="706" t="s">
        <v>936</v>
      </c>
      <c r="B73" s="457">
        <v>4014343</v>
      </c>
      <c r="C73" s="457">
        <v>254</v>
      </c>
      <c r="D73" s="457">
        <v>399</v>
      </c>
      <c r="E73" s="457">
        <f t="shared" si="1"/>
        <v>653</v>
      </c>
    </row>
    <row r="74" spans="1:5">
      <c r="A74" s="706" t="s">
        <v>936</v>
      </c>
      <c r="B74" s="457">
        <v>15033535</v>
      </c>
      <c r="C74" s="457">
        <v>979</v>
      </c>
      <c r="D74" s="457">
        <v>54</v>
      </c>
      <c r="E74" s="457">
        <f t="shared" si="1"/>
        <v>1033</v>
      </c>
    </row>
    <row r="75" spans="1:5">
      <c r="A75" s="706" t="s">
        <v>936</v>
      </c>
      <c r="B75" s="457">
        <v>11164650</v>
      </c>
      <c r="C75" s="457">
        <v>568</v>
      </c>
      <c r="D75" s="457">
        <v>319</v>
      </c>
      <c r="E75" s="457">
        <f t="shared" si="1"/>
        <v>887</v>
      </c>
    </row>
    <row r="76" spans="1:5">
      <c r="A76" s="706" t="s">
        <v>936</v>
      </c>
      <c r="B76" s="457">
        <v>3073128</v>
      </c>
      <c r="C76" s="457">
        <v>328</v>
      </c>
      <c r="D76" s="457">
        <v>199</v>
      </c>
      <c r="E76" s="457">
        <f t="shared" si="1"/>
        <v>527</v>
      </c>
    </row>
    <row r="77" spans="1:5">
      <c r="A77" s="706" t="s">
        <v>936</v>
      </c>
      <c r="B77" s="457">
        <v>1254440</v>
      </c>
      <c r="C77" s="457">
        <v>255</v>
      </c>
      <c r="D77" s="457">
        <v>52</v>
      </c>
      <c r="E77" s="457">
        <f t="shared" si="1"/>
        <v>307</v>
      </c>
    </row>
    <row r="78" spans="1:5">
      <c r="A78" s="706" t="s">
        <v>936</v>
      </c>
      <c r="B78" s="457">
        <v>19195156</v>
      </c>
      <c r="C78" s="457">
        <v>241</v>
      </c>
      <c r="D78" s="457">
        <v>227</v>
      </c>
      <c r="E78" s="457">
        <f t="shared" si="1"/>
        <v>468</v>
      </c>
    </row>
    <row r="79" spans="1:5">
      <c r="A79" s="706" t="s">
        <v>936</v>
      </c>
      <c r="B79" s="457">
        <v>21195258</v>
      </c>
      <c r="C79" s="457">
        <v>320</v>
      </c>
      <c r="D79" s="457">
        <v>316</v>
      </c>
      <c r="E79" s="457">
        <f t="shared" si="1"/>
        <v>636</v>
      </c>
    </row>
    <row r="80" spans="1:5">
      <c r="A80" s="706" t="s">
        <v>936</v>
      </c>
      <c r="B80" s="457">
        <v>10404648</v>
      </c>
      <c r="C80" s="457">
        <v>299</v>
      </c>
      <c r="D80" s="457">
        <v>287</v>
      </c>
      <c r="E80" s="457">
        <f t="shared" si="1"/>
        <v>586</v>
      </c>
    </row>
    <row r="81" spans="1:5">
      <c r="A81" s="706" t="s">
        <v>936</v>
      </c>
      <c r="B81" s="457">
        <v>19063438</v>
      </c>
      <c r="C81" s="457">
        <v>364</v>
      </c>
      <c r="D81" s="457">
        <v>192</v>
      </c>
      <c r="E81" s="457">
        <f t="shared" si="1"/>
        <v>556</v>
      </c>
    </row>
    <row r="82" spans="1:5">
      <c r="A82" s="706" t="s">
        <v>936</v>
      </c>
      <c r="B82" s="457">
        <v>1143430</v>
      </c>
      <c r="C82" s="457">
        <v>577</v>
      </c>
      <c r="D82" s="457">
        <v>506</v>
      </c>
      <c r="E82" s="457">
        <f t="shared" si="1"/>
        <v>1083</v>
      </c>
    </row>
    <row r="83" spans="1:5">
      <c r="A83" s="706" t="s">
        <v>936</v>
      </c>
      <c r="B83" s="457">
        <v>4153431</v>
      </c>
      <c r="C83" s="457">
        <v>206</v>
      </c>
      <c r="D83" s="457">
        <v>185</v>
      </c>
      <c r="E83" s="457">
        <f t="shared" si="1"/>
        <v>391</v>
      </c>
    </row>
    <row r="84" spans="1:5">
      <c r="A84" s="706" t="s">
        <v>936</v>
      </c>
      <c r="B84" s="457">
        <v>14153335</v>
      </c>
      <c r="C84" s="457">
        <v>535</v>
      </c>
      <c r="D84" s="457">
        <v>95</v>
      </c>
      <c r="E84" s="457">
        <f t="shared" si="1"/>
        <v>630</v>
      </c>
    </row>
    <row r="85" spans="1:5">
      <c r="A85" s="706" t="s">
        <v>936</v>
      </c>
      <c r="B85" s="457">
        <v>8014546</v>
      </c>
      <c r="C85" s="457">
        <v>126</v>
      </c>
      <c r="D85" s="457">
        <v>1</v>
      </c>
      <c r="E85" s="457">
        <f t="shared" si="1"/>
        <v>127</v>
      </c>
    </row>
    <row r="86" spans="1:5">
      <c r="A86" s="706" t="s">
        <v>936</v>
      </c>
      <c r="B86" s="457">
        <v>21235259</v>
      </c>
      <c r="C86" s="457">
        <v>579</v>
      </c>
      <c r="D86" s="457">
        <v>235</v>
      </c>
      <c r="E86" s="457">
        <f t="shared" si="1"/>
        <v>814</v>
      </c>
    </row>
    <row r="87" spans="1:5">
      <c r="A87" s="706" t="s">
        <v>936</v>
      </c>
      <c r="B87" s="457">
        <v>20193438</v>
      </c>
      <c r="C87" s="457">
        <v>424</v>
      </c>
      <c r="D87" s="457">
        <v>419</v>
      </c>
      <c r="E87" s="457">
        <f t="shared" si="1"/>
        <v>843</v>
      </c>
    </row>
    <row r="88" spans="1:5">
      <c r="A88" s="706" t="s">
        <v>936</v>
      </c>
      <c r="B88" s="457">
        <v>14113334</v>
      </c>
      <c r="C88" s="457">
        <v>412</v>
      </c>
      <c r="D88" s="457">
        <v>176</v>
      </c>
      <c r="E88" s="457">
        <f t="shared" si="1"/>
        <v>588</v>
      </c>
    </row>
    <row r="89" spans="1:5">
      <c r="A89" s="706" t="s">
        <v>936</v>
      </c>
      <c r="B89" s="457">
        <v>19505156</v>
      </c>
      <c r="C89" s="457">
        <v>353</v>
      </c>
      <c r="D89" s="457">
        <v>241</v>
      </c>
      <c r="E89" s="457">
        <f t="shared" si="1"/>
        <v>594</v>
      </c>
    </row>
    <row r="90" spans="1:5">
      <c r="A90" s="706" t="s">
        <v>936</v>
      </c>
      <c r="B90" s="457">
        <v>18013537</v>
      </c>
      <c r="C90" s="457">
        <v>370</v>
      </c>
      <c r="D90" s="457">
        <v>142</v>
      </c>
      <c r="E90" s="457">
        <f t="shared" si="1"/>
        <v>512</v>
      </c>
    </row>
    <row r="91" spans="1:5">
      <c r="A91" s="706" t="s">
        <v>936</v>
      </c>
      <c r="B91" s="457">
        <v>13143333</v>
      </c>
      <c r="C91" s="457">
        <v>598</v>
      </c>
      <c r="D91" s="457">
        <v>151</v>
      </c>
      <c r="E91" s="457">
        <f t="shared" si="1"/>
        <v>749</v>
      </c>
    </row>
    <row r="92" spans="1:5">
      <c r="A92" s="706" t="s">
        <v>936</v>
      </c>
      <c r="B92" s="457">
        <v>6094544</v>
      </c>
      <c r="C92" s="457">
        <v>292</v>
      </c>
      <c r="D92" s="457">
        <v>270</v>
      </c>
      <c r="E92" s="457">
        <f t="shared" si="1"/>
        <v>562</v>
      </c>
    </row>
    <row r="93" spans="1:5">
      <c r="A93" s="706" t="s">
        <v>936</v>
      </c>
      <c r="B93" s="457">
        <v>18425155</v>
      </c>
      <c r="C93" s="457">
        <v>300</v>
      </c>
      <c r="D93" s="457">
        <v>188</v>
      </c>
      <c r="E93" s="457">
        <f t="shared" si="1"/>
        <v>488</v>
      </c>
    </row>
    <row r="94" spans="1:5">
      <c r="A94" s="706" t="s">
        <v>936</v>
      </c>
      <c r="B94" s="457">
        <v>15083535</v>
      </c>
      <c r="C94" s="457">
        <v>441</v>
      </c>
      <c r="D94" s="457">
        <v>148</v>
      </c>
      <c r="E94" s="457">
        <f t="shared" si="1"/>
        <v>589</v>
      </c>
    </row>
    <row r="95" spans="1:5">
      <c r="A95" s="706" t="s">
        <v>936</v>
      </c>
      <c r="B95" s="457">
        <v>14073335</v>
      </c>
      <c r="C95" s="457">
        <v>489</v>
      </c>
      <c r="D95" s="457">
        <v>151</v>
      </c>
      <c r="E95" s="457">
        <f t="shared" si="1"/>
        <v>640</v>
      </c>
    </row>
    <row r="96" spans="1:5">
      <c r="A96" s="706" t="s">
        <v>936</v>
      </c>
      <c r="B96" s="457">
        <v>3043128</v>
      </c>
      <c r="C96" s="457">
        <v>198</v>
      </c>
      <c r="D96" s="457">
        <v>121</v>
      </c>
      <c r="E96" s="457">
        <f t="shared" si="1"/>
        <v>319</v>
      </c>
    </row>
    <row r="97" spans="1:5">
      <c r="A97" s="706" t="s">
        <v>936</v>
      </c>
      <c r="B97" s="457">
        <v>13395151</v>
      </c>
      <c r="C97" s="457">
        <v>320</v>
      </c>
      <c r="D97" s="457">
        <v>198</v>
      </c>
      <c r="E97" s="457">
        <f t="shared" si="1"/>
        <v>518</v>
      </c>
    </row>
    <row r="98" spans="1:5">
      <c r="A98" s="706" t="s">
        <v>936</v>
      </c>
      <c r="B98" s="457">
        <v>6023232</v>
      </c>
      <c r="C98" s="457">
        <v>332</v>
      </c>
      <c r="D98" s="457">
        <v>145</v>
      </c>
      <c r="E98" s="457">
        <f t="shared" si="1"/>
        <v>477</v>
      </c>
    </row>
    <row r="99" spans="1:5">
      <c r="A99" s="706" t="s">
        <v>936</v>
      </c>
      <c r="B99" s="457">
        <v>12113333</v>
      </c>
      <c r="C99" s="457">
        <v>494</v>
      </c>
      <c r="D99" s="457">
        <v>235</v>
      </c>
      <c r="E99" s="457">
        <f t="shared" si="1"/>
        <v>729</v>
      </c>
    </row>
    <row r="100" spans="1:5">
      <c r="A100" s="706" t="s">
        <v>936</v>
      </c>
      <c r="B100" s="457">
        <v>19033438</v>
      </c>
      <c r="C100" s="457">
        <v>1551</v>
      </c>
      <c r="D100" s="457">
        <v>42</v>
      </c>
      <c r="E100" s="457">
        <f t="shared" si="1"/>
        <v>1593</v>
      </c>
    </row>
    <row r="101" spans="1:5">
      <c r="A101" s="706" t="s">
        <v>936</v>
      </c>
      <c r="B101" s="457">
        <v>21115238</v>
      </c>
      <c r="C101" s="457">
        <v>740</v>
      </c>
      <c r="D101" s="457">
        <v>728</v>
      </c>
      <c r="E101" s="457">
        <f t="shared" si="1"/>
        <v>1468</v>
      </c>
    </row>
    <row r="102" spans="1:5">
      <c r="A102" s="706" t="s">
        <v>936</v>
      </c>
      <c r="B102" s="457">
        <v>5364544</v>
      </c>
      <c r="C102" s="457">
        <v>571</v>
      </c>
      <c r="D102" s="457">
        <v>500</v>
      </c>
      <c r="E102" s="457">
        <f t="shared" si="1"/>
        <v>1071</v>
      </c>
    </row>
    <row r="103" spans="1:5">
      <c r="A103" s="706" t="s">
        <v>936</v>
      </c>
      <c r="B103" s="457">
        <v>12265150</v>
      </c>
      <c r="C103" s="457">
        <v>608</v>
      </c>
      <c r="D103" s="457">
        <v>382</v>
      </c>
      <c r="E103" s="457">
        <f t="shared" si="1"/>
        <v>990</v>
      </c>
    </row>
    <row r="104" spans="1:5">
      <c r="A104" s="706" t="s">
        <v>936</v>
      </c>
      <c r="B104" s="457">
        <v>21145258</v>
      </c>
      <c r="C104" s="457">
        <v>311</v>
      </c>
      <c r="D104" s="457">
        <v>302</v>
      </c>
      <c r="E104" s="457">
        <f t="shared" si="1"/>
        <v>613</v>
      </c>
    </row>
    <row r="105" spans="1:5">
      <c r="A105" s="706" t="s">
        <v>936</v>
      </c>
      <c r="B105" s="457">
        <v>1204440</v>
      </c>
      <c r="C105" s="457">
        <v>283</v>
      </c>
      <c r="D105" s="457">
        <v>71</v>
      </c>
      <c r="E105" s="457">
        <f t="shared" si="1"/>
        <v>354</v>
      </c>
    </row>
    <row r="106" spans="1:5">
      <c r="A106" s="706" t="s">
        <v>936</v>
      </c>
      <c r="B106" s="457">
        <v>19113438</v>
      </c>
      <c r="C106" s="457">
        <v>377</v>
      </c>
      <c r="D106" s="457">
        <v>349</v>
      </c>
      <c r="E106" s="457">
        <f t="shared" si="1"/>
        <v>726</v>
      </c>
    </row>
    <row r="107" spans="1:5">
      <c r="A107" s="706" t="s">
        <v>936</v>
      </c>
      <c r="B107" s="457">
        <v>2074341</v>
      </c>
      <c r="C107" s="457">
        <v>169</v>
      </c>
      <c r="D107" s="457">
        <v>91</v>
      </c>
      <c r="E107" s="457">
        <f t="shared" si="1"/>
        <v>260</v>
      </c>
    </row>
    <row r="108" spans="1:5">
      <c r="A108" s="706" t="s">
        <v>936</v>
      </c>
      <c r="B108" s="457">
        <v>17075154</v>
      </c>
      <c r="C108" s="457">
        <v>1002</v>
      </c>
      <c r="D108" s="457">
        <v>931</v>
      </c>
      <c r="E108" s="457">
        <f t="shared" si="1"/>
        <v>1933</v>
      </c>
    </row>
    <row r="109" spans="1:5">
      <c r="A109" s="706" t="s">
        <v>936</v>
      </c>
      <c r="B109" s="457">
        <v>7013232</v>
      </c>
      <c r="C109" s="457">
        <v>395</v>
      </c>
      <c r="D109" s="457">
        <v>252</v>
      </c>
      <c r="E109" s="457">
        <f t="shared" si="1"/>
        <v>647</v>
      </c>
    </row>
    <row r="110" spans="1:5">
      <c r="A110" s="706" t="s">
        <v>936</v>
      </c>
      <c r="B110" s="457">
        <v>12305150</v>
      </c>
      <c r="C110" s="457">
        <v>562</v>
      </c>
      <c r="D110" s="457">
        <v>401</v>
      </c>
      <c r="E110" s="457">
        <f t="shared" si="1"/>
        <v>963</v>
      </c>
    </row>
    <row r="111" spans="1:5">
      <c r="A111" s="706" t="s">
        <v>936</v>
      </c>
      <c r="B111" s="457">
        <v>18215155</v>
      </c>
      <c r="C111" s="457">
        <v>322</v>
      </c>
      <c r="D111" s="457">
        <v>311</v>
      </c>
      <c r="E111" s="457">
        <f t="shared" si="1"/>
        <v>633</v>
      </c>
    </row>
    <row r="112" spans="1:5">
      <c r="A112" s="706" t="s">
        <v>936</v>
      </c>
      <c r="B112" s="457">
        <v>14273335</v>
      </c>
      <c r="C112" s="457">
        <v>565</v>
      </c>
      <c r="D112" s="457">
        <v>419</v>
      </c>
      <c r="E112" s="457">
        <f t="shared" si="1"/>
        <v>984</v>
      </c>
    </row>
    <row r="113" spans="1:5">
      <c r="A113" s="706" t="s">
        <v>936</v>
      </c>
      <c r="B113" s="457">
        <v>1003430</v>
      </c>
      <c r="C113" s="457">
        <v>357</v>
      </c>
      <c r="D113" s="457">
        <v>296</v>
      </c>
      <c r="E113" s="457">
        <f t="shared" si="1"/>
        <v>653</v>
      </c>
    </row>
    <row r="114" spans="1:5">
      <c r="A114" s="706" t="s">
        <v>936</v>
      </c>
      <c r="B114" s="457">
        <v>18063537</v>
      </c>
      <c r="C114" s="457">
        <v>312</v>
      </c>
      <c r="D114" s="457">
        <v>233</v>
      </c>
      <c r="E114" s="457">
        <f t="shared" si="1"/>
        <v>545</v>
      </c>
    </row>
    <row r="115" spans="1:5">
      <c r="A115" s="706" t="s">
        <v>936</v>
      </c>
      <c r="B115" s="457">
        <v>19023437</v>
      </c>
      <c r="C115" s="457">
        <v>356</v>
      </c>
      <c r="D115" s="457">
        <v>196</v>
      </c>
      <c r="E115" s="457">
        <f t="shared" si="1"/>
        <v>552</v>
      </c>
    </row>
    <row r="116" spans="1:5">
      <c r="A116" s="706" t="s">
        <v>936</v>
      </c>
      <c r="B116" s="457">
        <v>15025139</v>
      </c>
      <c r="C116" s="457">
        <v>133</v>
      </c>
      <c r="D116" s="457">
        <v>110</v>
      </c>
      <c r="E116" s="457">
        <f t="shared" si="1"/>
        <v>243</v>
      </c>
    </row>
    <row r="117" spans="1:5">
      <c r="A117" s="706" t="s">
        <v>936</v>
      </c>
      <c r="B117" s="457">
        <v>16085153</v>
      </c>
      <c r="C117" s="457">
        <v>1639</v>
      </c>
      <c r="D117" s="457">
        <v>90</v>
      </c>
      <c r="E117" s="457">
        <f t="shared" si="1"/>
        <v>1729</v>
      </c>
    </row>
    <row r="118" spans="1:5">
      <c r="A118" s="706" t="s">
        <v>936</v>
      </c>
      <c r="B118" s="457">
        <v>20003438</v>
      </c>
      <c r="C118" s="457">
        <v>978</v>
      </c>
      <c r="D118" s="457">
        <v>179</v>
      </c>
      <c r="E118" s="457">
        <f t="shared" si="1"/>
        <v>1157</v>
      </c>
    </row>
    <row r="119" spans="1:5">
      <c r="A119" s="706" t="s">
        <v>936</v>
      </c>
      <c r="B119" s="457">
        <v>1234440</v>
      </c>
      <c r="C119" s="457">
        <v>198</v>
      </c>
      <c r="D119" s="457">
        <v>172</v>
      </c>
      <c r="E119" s="457">
        <f t="shared" si="1"/>
        <v>370</v>
      </c>
    </row>
    <row r="120" spans="1:5">
      <c r="A120" s="706" t="s">
        <v>936</v>
      </c>
      <c r="B120" s="457">
        <v>21015258</v>
      </c>
      <c r="C120" s="457">
        <v>307</v>
      </c>
      <c r="D120" s="457">
        <v>197</v>
      </c>
      <c r="E120" s="457">
        <f t="shared" si="1"/>
        <v>504</v>
      </c>
    </row>
    <row r="121" spans="1:5">
      <c r="A121" s="706" t="s">
        <v>936</v>
      </c>
      <c r="B121" s="457">
        <v>10154548</v>
      </c>
      <c r="C121" s="457">
        <v>243</v>
      </c>
      <c r="D121" s="457">
        <v>219</v>
      </c>
      <c r="E121" s="457">
        <f t="shared" si="1"/>
        <v>462</v>
      </c>
    </row>
    <row r="122" spans="1:5">
      <c r="A122" s="706" t="s">
        <v>936</v>
      </c>
      <c r="B122" s="457">
        <v>13325151</v>
      </c>
      <c r="C122" s="457">
        <v>360</v>
      </c>
      <c r="D122" s="457">
        <v>329</v>
      </c>
      <c r="E122" s="457">
        <f t="shared" si="1"/>
        <v>689</v>
      </c>
    </row>
    <row r="123" spans="1:5">
      <c r="A123" s="706" t="s">
        <v>936</v>
      </c>
      <c r="B123" s="457">
        <v>14274552</v>
      </c>
      <c r="C123" s="457">
        <v>397</v>
      </c>
      <c r="D123" s="457">
        <v>174</v>
      </c>
      <c r="E123" s="457">
        <f t="shared" si="1"/>
        <v>571</v>
      </c>
    </row>
    <row r="124" spans="1:5">
      <c r="A124" s="706" t="s">
        <v>936</v>
      </c>
      <c r="B124" s="457">
        <v>11174650</v>
      </c>
      <c r="C124" s="457">
        <v>1101</v>
      </c>
      <c r="D124" s="457">
        <v>100</v>
      </c>
      <c r="E124" s="457">
        <f t="shared" si="1"/>
        <v>1201</v>
      </c>
    </row>
    <row r="125" spans="1:5">
      <c r="A125" s="706" t="s">
        <v>936</v>
      </c>
      <c r="B125" s="457">
        <v>10304648</v>
      </c>
      <c r="C125" s="457">
        <v>526</v>
      </c>
      <c r="D125" s="457">
        <v>465</v>
      </c>
      <c r="E125" s="457">
        <f t="shared" si="1"/>
        <v>991</v>
      </c>
    </row>
    <row r="126" spans="1:5">
      <c r="A126" s="706" t="s">
        <v>936</v>
      </c>
      <c r="B126" s="457">
        <v>14023334</v>
      </c>
      <c r="C126" s="457">
        <v>283</v>
      </c>
      <c r="D126" s="457">
        <v>227</v>
      </c>
      <c r="E126" s="457">
        <f t="shared" si="1"/>
        <v>510</v>
      </c>
    </row>
    <row r="127" spans="1:5">
      <c r="A127" s="706" t="s">
        <v>936</v>
      </c>
      <c r="B127" s="457">
        <v>10015509</v>
      </c>
      <c r="C127" s="457">
        <v>2</v>
      </c>
      <c r="D127" s="457">
        <v>517</v>
      </c>
      <c r="E127" s="457">
        <f t="shared" si="1"/>
        <v>519</v>
      </c>
    </row>
    <row r="128" spans="1:5">
      <c r="A128" s="706" t="s">
        <v>936</v>
      </c>
      <c r="B128" s="457">
        <v>9064547</v>
      </c>
      <c r="C128" s="457">
        <v>329</v>
      </c>
      <c r="D128" s="457">
        <v>308</v>
      </c>
      <c r="E128" s="457">
        <f t="shared" si="1"/>
        <v>637</v>
      </c>
    </row>
    <row r="129" spans="1:5">
      <c r="A129" s="706" t="s">
        <v>936</v>
      </c>
      <c r="B129" s="457">
        <v>3163127</v>
      </c>
      <c r="C129" s="457">
        <v>361</v>
      </c>
      <c r="D129" s="457">
        <v>196</v>
      </c>
      <c r="E129" s="457">
        <f t="shared" si="1"/>
        <v>557</v>
      </c>
    </row>
    <row r="130" spans="1:5">
      <c r="A130" s="706" t="s">
        <v>936</v>
      </c>
      <c r="B130" s="457">
        <v>14154552</v>
      </c>
      <c r="C130" s="457">
        <v>353</v>
      </c>
      <c r="D130" s="457">
        <v>324</v>
      </c>
      <c r="E130" s="457">
        <f t="shared" si="1"/>
        <v>677</v>
      </c>
    </row>
    <row r="131" spans="1:5">
      <c r="A131" s="706" t="s">
        <v>936</v>
      </c>
      <c r="B131" s="457">
        <v>9043437</v>
      </c>
      <c r="C131" s="457">
        <v>407</v>
      </c>
      <c r="D131" s="457">
        <v>179</v>
      </c>
      <c r="E131" s="457">
        <f t="shared" si="1"/>
        <v>586</v>
      </c>
    </row>
    <row r="132" spans="1:5">
      <c r="A132" s="706" t="s">
        <v>936</v>
      </c>
      <c r="B132" s="457">
        <v>10244548</v>
      </c>
      <c r="C132" s="457">
        <v>303</v>
      </c>
      <c r="D132" s="457">
        <v>298</v>
      </c>
      <c r="E132" s="457">
        <f t="shared" ref="E132:E195" si="2">C132+D132</f>
        <v>601</v>
      </c>
    </row>
    <row r="133" spans="1:5">
      <c r="A133" s="706" t="s">
        <v>936</v>
      </c>
      <c r="B133" s="457">
        <v>14193335</v>
      </c>
      <c r="C133" s="457">
        <v>229</v>
      </c>
      <c r="D133" s="457">
        <v>224</v>
      </c>
      <c r="E133" s="457">
        <f t="shared" si="2"/>
        <v>453</v>
      </c>
    </row>
    <row r="134" spans="1:5">
      <c r="A134" s="706" t="s">
        <v>936</v>
      </c>
      <c r="B134" s="457">
        <v>1154440</v>
      </c>
      <c r="C134" s="457">
        <v>641</v>
      </c>
      <c r="D134" s="457">
        <v>152</v>
      </c>
      <c r="E134" s="457">
        <f t="shared" si="2"/>
        <v>793</v>
      </c>
    </row>
    <row r="135" spans="1:5">
      <c r="A135" s="706" t="s">
        <v>936</v>
      </c>
      <c r="B135" s="457">
        <v>21065258</v>
      </c>
      <c r="C135" s="457">
        <v>447</v>
      </c>
      <c r="D135" s="457">
        <v>283</v>
      </c>
      <c r="E135" s="457">
        <f t="shared" si="2"/>
        <v>730</v>
      </c>
    </row>
    <row r="136" spans="1:5">
      <c r="A136" s="706" t="s">
        <v>936</v>
      </c>
      <c r="B136" s="457">
        <v>3044342</v>
      </c>
      <c r="C136" s="457">
        <v>300</v>
      </c>
      <c r="D136" s="457">
        <v>180</v>
      </c>
      <c r="E136" s="457">
        <f t="shared" si="2"/>
        <v>480</v>
      </c>
    </row>
    <row r="137" spans="1:5">
      <c r="A137" s="706" t="s">
        <v>936</v>
      </c>
      <c r="B137" s="457">
        <v>10344648</v>
      </c>
      <c r="C137" s="457">
        <v>691</v>
      </c>
      <c r="D137" s="457">
        <v>381</v>
      </c>
      <c r="E137" s="457">
        <f t="shared" si="2"/>
        <v>1072</v>
      </c>
    </row>
    <row r="138" spans="1:5">
      <c r="A138" s="706" t="s">
        <v>936</v>
      </c>
      <c r="B138" s="457">
        <v>14203334</v>
      </c>
      <c r="C138" s="457">
        <v>406</v>
      </c>
      <c r="D138" s="457">
        <v>227</v>
      </c>
      <c r="E138" s="457">
        <f t="shared" si="2"/>
        <v>633</v>
      </c>
    </row>
    <row r="139" spans="1:5">
      <c r="A139" s="706" t="s">
        <v>936</v>
      </c>
      <c r="B139" s="457">
        <v>5073128</v>
      </c>
      <c r="C139" s="457">
        <v>192</v>
      </c>
      <c r="D139" s="457">
        <v>11</v>
      </c>
      <c r="E139" s="457">
        <f t="shared" si="2"/>
        <v>203</v>
      </c>
    </row>
    <row r="140" spans="1:5">
      <c r="A140" s="706" t="s">
        <v>936</v>
      </c>
      <c r="B140" s="457">
        <v>5344544</v>
      </c>
      <c r="C140" s="457">
        <v>421</v>
      </c>
      <c r="D140" s="457">
        <v>373</v>
      </c>
      <c r="E140" s="457">
        <f t="shared" si="2"/>
        <v>794</v>
      </c>
    </row>
    <row r="141" spans="1:5">
      <c r="A141" s="706" t="s">
        <v>936</v>
      </c>
      <c r="B141" s="457">
        <v>19103438</v>
      </c>
      <c r="C141" s="457">
        <v>365</v>
      </c>
      <c r="D141" s="457">
        <v>314</v>
      </c>
      <c r="E141" s="457">
        <f t="shared" si="2"/>
        <v>679</v>
      </c>
    </row>
    <row r="142" spans="1:5">
      <c r="A142" s="706" t="s">
        <v>936</v>
      </c>
      <c r="B142" s="457">
        <v>20325257</v>
      </c>
      <c r="C142" s="457">
        <v>1023</v>
      </c>
      <c r="D142" s="457">
        <v>450</v>
      </c>
      <c r="E142" s="457">
        <f t="shared" si="2"/>
        <v>1473</v>
      </c>
    </row>
    <row r="143" spans="1:5">
      <c r="A143" s="706" t="s">
        <v>936</v>
      </c>
      <c r="B143" s="457">
        <v>3083128</v>
      </c>
      <c r="C143" s="457">
        <v>388</v>
      </c>
      <c r="D143" s="457">
        <v>199</v>
      </c>
      <c r="E143" s="457">
        <f t="shared" si="2"/>
        <v>587</v>
      </c>
    </row>
    <row r="144" spans="1:5">
      <c r="A144" s="706" t="s">
        <v>936</v>
      </c>
      <c r="B144" s="457">
        <v>17115154</v>
      </c>
      <c r="C144" s="457">
        <v>643</v>
      </c>
      <c r="D144" s="457">
        <v>560</v>
      </c>
      <c r="E144" s="457">
        <f t="shared" si="2"/>
        <v>1203</v>
      </c>
    </row>
    <row r="145" spans="1:5">
      <c r="A145" s="706" t="s">
        <v>936</v>
      </c>
      <c r="B145" s="457">
        <v>18075155</v>
      </c>
      <c r="C145" s="457">
        <v>781</v>
      </c>
      <c r="D145" s="457">
        <v>244</v>
      </c>
      <c r="E145" s="457">
        <f t="shared" si="2"/>
        <v>1025</v>
      </c>
    </row>
    <row r="146" spans="1:5">
      <c r="A146" s="706" t="s">
        <v>936</v>
      </c>
      <c r="B146" s="457">
        <v>10103334</v>
      </c>
      <c r="C146" s="457">
        <v>631</v>
      </c>
      <c r="D146" s="457">
        <v>131</v>
      </c>
      <c r="E146" s="457">
        <f t="shared" si="2"/>
        <v>762</v>
      </c>
    </row>
    <row r="147" spans="1:5">
      <c r="A147" s="706" t="s">
        <v>936</v>
      </c>
      <c r="B147" s="457">
        <v>10384648</v>
      </c>
      <c r="C147" s="457">
        <v>303</v>
      </c>
      <c r="D147" s="457">
        <v>296</v>
      </c>
      <c r="E147" s="457">
        <f t="shared" si="2"/>
        <v>599</v>
      </c>
    </row>
    <row r="148" spans="1:5">
      <c r="A148" s="706" t="s">
        <v>936</v>
      </c>
      <c r="B148" s="457">
        <v>6274545</v>
      </c>
      <c r="C148" s="457">
        <v>247</v>
      </c>
      <c r="D148" s="457">
        <v>207</v>
      </c>
      <c r="E148" s="457">
        <f t="shared" si="2"/>
        <v>454</v>
      </c>
    </row>
    <row r="149" spans="1:5">
      <c r="A149" s="706" t="s">
        <v>936</v>
      </c>
      <c r="B149" s="457">
        <v>15215153</v>
      </c>
      <c r="C149" s="457">
        <v>249</v>
      </c>
      <c r="D149" s="457">
        <v>233</v>
      </c>
      <c r="E149" s="457">
        <f t="shared" si="2"/>
        <v>482</v>
      </c>
    </row>
    <row r="150" spans="1:5">
      <c r="A150" s="706" t="s">
        <v>936</v>
      </c>
      <c r="B150" s="457">
        <v>10214548</v>
      </c>
      <c r="C150" s="457">
        <v>262</v>
      </c>
      <c r="D150" s="457">
        <v>235</v>
      </c>
      <c r="E150" s="457">
        <f t="shared" si="2"/>
        <v>497</v>
      </c>
    </row>
    <row r="151" spans="1:5">
      <c r="A151" s="706" t="s">
        <v>936</v>
      </c>
      <c r="B151" s="457">
        <v>18365155</v>
      </c>
      <c r="C151" s="457">
        <v>273</v>
      </c>
      <c r="D151" s="457">
        <v>267</v>
      </c>
      <c r="E151" s="457">
        <f t="shared" si="2"/>
        <v>540</v>
      </c>
    </row>
    <row r="152" spans="1:5">
      <c r="A152" s="706" t="s">
        <v>936</v>
      </c>
      <c r="B152" s="457">
        <v>10124548</v>
      </c>
      <c r="C152" s="457">
        <v>236</v>
      </c>
      <c r="D152" s="457">
        <v>203</v>
      </c>
      <c r="E152" s="457">
        <f t="shared" si="2"/>
        <v>439</v>
      </c>
    </row>
    <row r="153" spans="1:5">
      <c r="A153" s="706" t="s">
        <v>936</v>
      </c>
      <c r="B153" s="457">
        <v>1193430</v>
      </c>
      <c r="C153" s="457">
        <v>590</v>
      </c>
      <c r="D153" s="457">
        <v>486</v>
      </c>
      <c r="E153" s="457">
        <f t="shared" si="2"/>
        <v>1076</v>
      </c>
    </row>
    <row r="154" spans="1:5">
      <c r="A154" s="706" t="s">
        <v>936</v>
      </c>
      <c r="B154" s="457">
        <v>4003431</v>
      </c>
      <c r="C154" s="457">
        <v>1137</v>
      </c>
      <c r="D154" s="457">
        <v>194</v>
      </c>
      <c r="E154" s="457">
        <f t="shared" si="2"/>
        <v>1331</v>
      </c>
    </row>
    <row r="155" spans="1:5">
      <c r="A155" s="706" t="s">
        <v>936</v>
      </c>
      <c r="B155" s="457">
        <v>3033128</v>
      </c>
      <c r="C155" s="457">
        <v>199</v>
      </c>
      <c r="D155" s="457">
        <v>105</v>
      </c>
      <c r="E155" s="457">
        <f t="shared" si="2"/>
        <v>304</v>
      </c>
    </row>
    <row r="156" spans="1:5">
      <c r="A156" s="706" t="s">
        <v>936</v>
      </c>
      <c r="B156" s="457">
        <v>12154650</v>
      </c>
      <c r="C156" s="457">
        <v>394</v>
      </c>
      <c r="D156" s="457">
        <v>267</v>
      </c>
      <c r="E156" s="457">
        <f t="shared" si="2"/>
        <v>661</v>
      </c>
    </row>
    <row r="157" spans="1:5">
      <c r="A157" s="706" t="s">
        <v>936</v>
      </c>
      <c r="B157" s="457">
        <v>4013431</v>
      </c>
      <c r="C157" s="457">
        <v>600</v>
      </c>
      <c r="D157" s="457">
        <v>153</v>
      </c>
      <c r="E157" s="457">
        <f t="shared" si="2"/>
        <v>753</v>
      </c>
    </row>
    <row r="158" spans="1:5">
      <c r="A158" s="706" t="s">
        <v>936</v>
      </c>
      <c r="B158" s="457">
        <v>16213536</v>
      </c>
      <c r="C158" s="457">
        <v>307</v>
      </c>
      <c r="D158" s="457">
        <v>200</v>
      </c>
      <c r="E158" s="457">
        <f t="shared" si="2"/>
        <v>507</v>
      </c>
    </row>
    <row r="159" spans="1:5">
      <c r="A159" s="706" t="s">
        <v>936</v>
      </c>
      <c r="B159" s="457">
        <v>10074548</v>
      </c>
      <c r="C159" s="457">
        <v>731</v>
      </c>
      <c r="D159" s="457">
        <v>420</v>
      </c>
      <c r="E159" s="457">
        <f t="shared" si="2"/>
        <v>1151</v>
      </c>
    </row>
    <row r="160" spans="1:5">
      <c r="A160" s="706" t="s">
        <v>936</v>
      </c>
      <c r="B160" s="457">
        <v>20053431</v>
      </c>
      <c r="C160" s="457">
        <v>1311</v>
      </c>
      <c r="D160" s="457">
        <v>87</v>
      </c>
      <c r="E160" s="457">
        <f t="shared" si="2"/>
        <v>1398</v>
      </c>
    </row>
    <row r="161" spans="1:5">
      <c r="A161" s="706" t="s">
        <v>936</v>
      </c>
      <c r="B161" s="457">
        <v>21415259</v>
      </c>
      <c r="C161" s="457">
        <v>242</v>
      </c>
      <c r="D161" s="457">
        <v>75</v>
      </c>
      <c r="E161" s="457">
        <f t="shared" si="2"/>
        <v>317</v>
      </c>
    </row>
    <row r="162" spans="1:5">
      <c r="A162" s="706" t="s">
        <v>936</v>
      </c>
      <c r="B162" s="457">
        <v>13124551</v>
      </c>
      <c r="C162" s="457">
        <v>776</v>
      </c>
      <c r="D162" s="457">
        <v>392</v>
      </c>
      <c r="E162" s="457">
        <f t="shared" si="2"/>
        <v>1168</v>
      </c>
    </row>
    <row r="163" spans="1:5">
      <c r="A163" s="706" t="s">
        <v>936</v>
      </c>
      <c r="B163" s="457">
        <v>7203232</v>
      </c>
      <c r="C163" s="457">
        <v>573</v>
      </c>
      <c r="D163" s="457">
        <v>110</v>
      </c>
      <c r="E163" s="457">
        <f t="shared" si="2"/>
        <v>683</v>
      </c>
    </row>
    <row r="164" spans="1:5">
      <c r="A164" s="706" t="s">
        <v>936</v>
      </c>
      <c r="B164" s="457">
        <v>20255257</v>
      </c>
      <c r="C164" s="457">
        <v>615</v>
      </c>
      <c r="D164" s="457">
        <v>477</v>
      </c>
      <c r="E164" s="457">
        <f t="shared" si="2"/>
        <v>1092</v>
      </c>
    </row>
    <row r="165" spans="1:5">
      <c r="A165" s="706" t="s">
        <v>936</v>
      </c>
      <c r="B165" s="457">
        <v>13064551</v>
      </c>
      <c r="C165" s="457">
        <v>455</v>
      </c>
      <c r="D165" s="457">
        <v>419</v>
      </c>
      <c r="E165" s="457">
        <f t="shared" si="2"/>
        <v>874</v>
      </c>
    </row>
    <row r="166" spans="1:5">
      <c r="A166" s="706" t="s">
        <v>936</v>
      </c>
      <c r="B166" s="457">
        <v>19135156</v>
      </c>
      <c r="C166" s="457">
        <v>351</v>
      </c>
      <c r="D166" s="457">
        <v>250</v>
      </c>
      <c r="E166" s="457">
        <f t="shared" si="2"/>
        <v>601</v>
      </c>
    </row>
    <row r="167" spans="1:5">
      <c r="A167" s="706" t="s">
        <v>936</v>
      </c>
      <c r="B167" s="457">
        <v>11274650</v>
      </c>
      <c r="C167" s="457">
        <v>363</v>
      </c>
      <c r="D167" s="457">
        <v>307</v>
      </c>
      <c r="E167" s="457">
        <f t="shared" si="2"/>
        <v>670</v>
      </c>
    </row>
    <row r="168" spans="1:5">
      <c r="A168" s="706" t="s">
        <v>936</v>
      </c>
      <c r="B168" s="457">
        <v>8173232</v>
      </c>
      <c r="C168" s="457">
        <v>443</v>
      </c>
      <c r="D168" s="457">
        <v>249</v>
      </c>
      <c r="E168" s="457">
        <f t="shared" si="2"/>
        <v>692</v>
      </c>
    </row>
    <row r="169" spans="1:5">
      <c r="A169" s="706" t="s">
        <v>936</v>
      </c>
      <c r="B169" s="457">
        <v>15175153</v>
      </c>
      <c r="C169" s="457">
        <v>342</v>
      </c>
      <c r="D169" s="457">
        <v>314</v>
      </c>
      <c r="E169" s="457">
        <f t="shared" si="2"/>
        <v>656</v>
      </c>
    </row>
    <row r="170" spans="1:5">
      <c r="A170" s="706" t="s">
        <v>936</v>
      </c>
      <c r="B170" s="457">
        <v>12194650</v>
      </c>
      <c r="C170" s="457">
        <v>296</v>
      </c>
      <c r="D170" s="457">
        <v>237</v>
      </c>
      <c r="E170" s="457">
        <f t="shared" si="2"/>
        <v>533</v>
      </c>
    </row>
    <row r="171" spans="1:5">
      <c r="A171" s="706" t="s">
        <v>936</v>
      </c>
      <c r="B171" s="457">
        <v>13163333</v>
      </c>
      <c r="C171" s="457">
        <v>294</v>
      </c>
      <c r="D171" s="457">
        <v>301</v>
      </c>
      <c r="E171" s="457">
        <f t="shared" si="2"/>
        <v>595</v>
      </c>
    </row>
    <row r="172" spans="1:5">
      <c r="A172" s="706" t="s">
        <v>936</v>
      </c>
      <c r="B172" s="457">
        <v>21495259</v>
      </c>
      <c r="C172" s="457">
        <v>1068</v>
      </c>
      <c r="D172" s="457">
        <v>928</v>
      </c>
      <c r="E172" s="457">
        <f t="shared" si="2"/>
        <v>1996</v>
      </c>
    </row>
    <row r="173" spans="1:5">
      <c r="A173" s="706" t="s">
        <v>936</v>
      </c>
      <c r="B173" s="457">
        <v>20025257</v>
      </c>
      <c r="C173" s="457">
        <v>449</v>
      </c>
      <c r="D173" s="457">
        <v>433</v>
      </c>
      <c r="E173" s="457">
        <f t="shared" si="2"/>
        <v>882</v>
      </c>
    </row>
    <row r="174" spans="1:5">
      <c r="A174" s="706" t="s">
        <v>936</v>
      </c>
      <c r="B174" s="457">
        <v>17095154</v>
      </c>
      <c r="C174" s="457">
        <v>679</v>
      </c>
      <c r="D174" s="457">
        <v>621</v>
      </c>
      <c r="E174" s="457">
        <f t="shared" si="2"/>
        <v>1300</v>
      </c>
    </row>
    <row r="175" spans="1:5">
      <c r="A175" s="706" t="s">
        <v>936</v>
      </c>
      <c r="B175" s="457">
        <v>10183334</v>
      </c>
      <c r="C175" s="457">
        <v>311</v>
      </c>
      <c r="D175" s="457">
        <v>302</v>
      </c>
      <c r="E175" s="457">
        <f t="shared" si="2"/>
        <v>613</v>
      </c>
    </row>
    <row r="176" spans="1:5">
      <c r="A176" s="706" t="s">
        <v>936</v>
      </c>
      <c r="B176" s="457">
        <v>3133128</v>
      </c>
      <c r="C176" s="457">
        <v>249</v>
      </c>
      <c r="D176" s="457">
        <v>162</v>
      </c>
      <c r="E176" s="457">
        <f t="shared" si="2"/>
        <v>411</v>
      </c>
    </row>
    <row r="177" spans="1:5">
      <c r="A177" s="706" t="s">
        <v>936</v>
      </c>
      <c r="B177" s="457">
        <v>3143128</v>
      </c>
      <c r="C177" s="457">
        <v>412</v>
      </c>
      <c r="D177" s="457">
        <v>376</v>
      </c>
      <c r="E177" s="457">
        <f t="shared" si="2"/>
        <v>788</v>
      </c>
    </row>
    <row r="178" spans="1:5">
      <c r="A178" s="706" t="s">
        <v>936</v>
      </c>
      <c r="B178" s="457">
        <v>5084544</v>
      </c>
      <c r="C178" s="457">
        <v>531</v>
      </c>
      <c r="D178" s="457">
        <v>495</v>
      </c>
      <c r="E178" s="457">
        <f t="shared" si="2"/>
        <v>1026</v>
      </c>
    </row>
    <row r="179" spans="1:5">
      <c r="A179" s="706" t="s">
        <v>936</v>
      </c>
      <c r="B179" s="457">
        <v>8143232</v>
      </c>
      <c r="C179" s="457">
        <v>343</v>
      </c>
      <c r="D179" s="457">
        <v>209</v>
      </c>
      <c r="E179" s="457">
        <f t="shared" si="2"/>
        <v>552</v>
      </c>
    </row>
    <row r="180" spans="1:5">
      <c r="A180" s="706" t="s">
        <v>936</v>
      </c>
      <c r="B180" s="457">
        <v>21365259</v>
      </c>
      <c r="C180" s="457">
        <v>255</v>
      </c>
      <c r="D180" s="457">
        <v>145</v>
      </c>
      <c r="E180" s="457">
        <f t="shared" si="2"/>
        <v>400</v>
      </c>
    </row>
    <row r="181" spans="1:5">
      <c r="A181" s="706" t="s">
        <v>936</v>
      </c>
      <c r="B181" s="457">
        <v>3034342</v>
      </c>
      <c r="C181" s="457">
        <v>151</v>
      </c>
      <c r="D181" s="457">
        <v>90</v>
      </c>
      <c r="E181" s="457">
        <f t="shared" si="2"/>
        <v>241</v>
      </c>
    </row>
    <row r="182" spans="1:5">
      <c r="A182" s="706" t="s">
        <v>936</v>
      </c>
      <c r="B182" s="457">
        <v>5354544</v>
      </c>
      <c r="C182" s="457">
        <v>203</v>
      </c>
      <c r="D182" s="457">
        <v>174</v>
      </c>
      <c r="E182" s="457">
        <f t="shared" si="2"/>
        <v>377</v>
      </c>
    </row>
    <row r="183" spans="1:5">
      <c r="A183" s="706" t="s">
        <v>936</v>
      </c>
      <c r="B183" s="457">
        <v>20035257</v>
      </c>
      <c r="C183" s="457">
        <v>1030</v>
      </c>
      <c r="D183" s="457">
        <v>364</v>
      </c>
      <c r="E183" s="457">
        <f t="shared" si="2"/>
        <v>1394</v>
      </c>
    </row>
    <row r="184" spans="1:5">
      <c r="A184" s="706" t="s">
        <v>936</v>
      </c>
      <c r="B184" s="457">
        <v>10293334</v>
      </c>
      <c r="C184" s="457">
        <v>475</v>
      </c>
      <c r="D184" s="457">
        <v>172</v>
      </c>
      <c r="E184" s="457">
        <f t="shared" si="2"/>
        <v>647</v>
      </c>
    </row>
    <row r="185" spans="1:5">
      <c r="A185" s="706" t="s">
        <v>936</v>
      </c>
      <c r="B185" s="457">
        <v>10073334</v>
      </c>
      <c r="C185" s="457">
        <v>409</v>
      </c>
      <c r="D185" s="457">
        <v>161</v>
      </c>
      <c r="E185" s="457">
        <f t="shared" si="2"/>
        <v>570</v>
      </c>
    </row>
    <row r="186" spans="1:5">
      <c r="A186" s="706" t="s">
        <v>936</v>
      </c>
      <c r="B186" s="457">
        <v>10015534</v>
      </c>
      <c r="C186" s="457">
        <v>1</v>
      </c>
      <c r="D186" s="457">
        <v>737</v>
      </c>
      <c r="E186" s="457">
        <f t="shared" si="2"/>
        <v>738</v>
      </c>
    </row>
    <row r="187" spans="1:5">
      <c r="A187" s="706" t="s">
        <v>936</v>
      </c>
      <c r="B187" s="457">
        <v>14063334</v>
      </c>
      <c r="C187" s="457">
        <v>291</v>
      </c>
      <c r="D187" s="457">
        <v>250</v>
      </c>
      <c r="E187" s="457">
        <f t="shared" si="2"/>
        <v>541</v>
      </c>
    </row>
    <row r="188" spans="1:5">
      <c r="A188" s="706" t="s">
        <v>936</v>
      </c>
      <c r="B188" s="457">
        <v>7104546</v>
      </c>
      <c r="C188" s="457">
        <v>258</v>
      </c>
      <c r="D188" s="457">
        <v>30</v>
      </c>
      <c r="E188" s="457">
        <f t="shared" si="2"/>
        <v>288</v>
      </c>
    </row>
    <row r="189" spans="1:5">
      <c r="A189" s="706" t="s">
        <v>936</v>
      </c>
      <c r="B189" s="457">
        <v>12224650</v>
      </c>
      <c r="C189" s="457">
        <v>512</v>
      </c>
      <c r="D189" s="457">
        <v>268</v>
      </c>
      <c r="E189" s="457">
        <f t="shared" si="2"/>
        <v>780</v>
      </c>
    </row>
    <row r="190" spans="1:5">
      <c r="A190" s="706" t="s">
        <v>936</v>
      </c>
      <c r="B190" s="457">
        <v>3113128</v>
      </c>
      <c r="C190" s="457">
        <v>345</v>
      </c>
      <c r="D190" s="457">
        <v>241</v>
      </c>
      <c r="E190" s="457">
        <f t="shared" si="2"/>
        <v>586</v>
      </c>
    </row>
    <row r="191" spans="1:5">
      <c r="A191" s="706" t="s">
        <v>936</v>
      </c>
      <c r="B191" s="457">
        <v>14024552</v>
      </c>
      <c r="C191" s="457">
        <v>294</v>
      </c>
      <c r="D191" s="457">
        <v>266</v>
      </c>
      <c r="E191" s="457">
        <f t="shared" si="2"/>
        <v>560</v>
      </c>
    </row>
    <row r="192" spans="1:5">
      <c r="A192" s="706" t="s">
        <v>936</v>
      </c>
      <c r="B192" s="457">
        <v>18025155</v>
      </c>
      <c r="C192" s="457">
        <v>414</v>
      </c>
      <c r="D192" s="457">
        <v>310</v>
      </c>
      <c r="E192" s="457">
        <f t="shared" si="2"/>
        <v>724</v>
      </c>
    </row>
    <row r="193" spans="1:5">
      <c r="A193" s="706" t="s">
        <v>936</v>
      </c>
      <c r="B193" s="457">
        <v>20153438</v>
      </c>
      <c r="C193" s="457">
        <v>263</v>
      </c>
      <c r="D193" s="457">
        <v>261</v>
      </c>
      <c r="E193" s="457">
        <f t="shared" si="2"/>
        <v>524</v>
      </c>
    </row>
    <row r="194" spans="1:5">
      <c r="A194" s="706" t="s">
        <v>936</v>
      </c>
      <c r="B194" s="457">
        <v>15123535</v>
      </c>
      <c r="C194" s="457">
        <v>474</v>
      </c>
      <c r="D194" s="457">
        <v>100</v>
      </c>
      <c r="E194" s="457">
        <f t="shared" si="2"/>
        <v>574</v>
      </c>
    </row>
    <row r="195" spans="1:5">
      <c r="A195" s="706" t="s">
        <v>936</v>
      </c>
      <c r="B195" s="457">
        <v>6214545</v>
      </c>
      <c r="C195" s="457">
        <v>239</v>
      </c>
      <c r="D195" s="457">
        <v>115</v>
      </c>
      <c r="E195" s="457">
        <f t="shared" si="2"/>
        <v>354</v>
      </c>
    </row>
    <row r="196" spans="1:5">
      <c r="A196" s="706" t="s">
        <v>936</v>
      </c>
      <c r="B196" s="457">
        <v>7054545</v>
      </c>
      <c r="C196" s="457">
        <v>386</v>
      </c>
      <c r="D196" s="457">
        <v>107</v>
      </c>
      <c r="E196" s="457">
        <f t="shared" ref="E196:E259" si="3">C196+D196</f>
        <v>493</v>
      </c>
    </row>
    <row r="197" spans="1:5">
      <c r="A197" s="706" t="s">
        <v>936</v>
      </c>
      <c r="B197" s="457">
        <v>1133430</v>
      </c>
      <c r="C197" s="457">
        <v>645</v>
      </c>
      <c r="D197" s="457">
        <v>581</v>
      </c>
      <c r="E197" s="457">
        <f t="shared" si="3"/>
        <v>1226</v>
      </c>
    </row>
    <row r="198" spans="1:5">
      <c r="A198" s="706" t="s">
        <v>936</v>
      </c>
      <c r="B198" s="457">
        <v>11114650</v>
      </c>
      <c r="C198" s="457">
        <v>378</v>
      </c>
      <c r="D198" s="457">
        <v>347</v>
      </c>
      <c r="E198" s="457">
        <f t="shared" si="3"/>
        <v>725</v>
      </c>
    </row>
    <row r="199" spans="1:5">
      <c r="A199" s="706" t="s">
        <v>936</v>
      </c>
      <c r="B199" s="457">
        <v>9164547</v>
      </c>
      <c r="C199" s="457">
        <v>221</v>
      </c>
      <c r="D199" s="457">
        <v>66</v>
      </c>
      <c r="E199" s="457">
        <f t="shared" si="3"/>
        <v>287</v>
      </c>
    </row>
    <row r="200" spans="1:5">
      <c r="A200" s="706" t="s">
        <v>936</v>
      </c>
      <c r="B200" s="457">
        <v>5404544</v>
      </c>
      <c r="C200" s="457">
        <v>655</v>
      </c>
      <c r="D200" s="457">
        <v>484</v>
      </c>
      <c r="E200" s="457">
        <f t="shared" si="3"/>
        <v>1139</v>
      </c>
    </row>
    <row r="201" spans="1:5">
      <c r="A201" s="706" t="s">
        <v>936</v>
      </c>
      <c r="B201" s="457">
        <v>21355259</v>
      </c>
      <c r="C201" s="457">
        <v>241</v>
      </c>
      <c r="D201" s="457">
        <v>194</v>
      </c>
      <c r="E201" s="457">
        <f t="shared" si="3"/>
        <v>435</v>
      </c>
    </row>
    <row r="202" spans="1:5">
      <c r="A202" s="706" t="s">
        <v>936</v>
      </c>
      <c r="B202" s="457">
        <v>12014650</v>
      </c>
      <c r="C202" s="457">
        <v>351</v>
      </c>
      <c r="D202" s="457">
        <v>346</v>
      </c>
      <c r="E202" s="457">
        <f t="shared" si="3"/>
        <v>697</v>
      </c>
    </row>
    <row r="203" spans="1:5">
      <c r="A203" s="706" t="s">
        <v>936</v>
      </c>
      <c r="B203" s="457">
        <v>12325150</v>
      </c>
      <c r="C203" s="457">
        <v>1308</v>
      </c>
      <c r="D203" s="457">
        <v>130</v>
      </c>
      <c r="E203" s="457">
        <f t="shared" si="3"/>
        <v>1438</v>
      </c>
    </row>
    <row r="204" spans="1:5">
      <c r="A204" s="706" t="s">
        <v>936</v>
      </c>
      <c r="B204" s="457">
        <v>16123536</v>
      </c>
      <c r="C204" s="457">
        <v>924</v>
      </c>
      <c r="D204" s="457">
        <v>122</v>
      </c>
      <c r="E204" s="457">
        <f t="shared" si="3"/>
        <v>1046</v>
      </c>
    </row>
    <row r="205" spans="1:5">
      <c r="A205" s="706" t="s">
        <v>936</v>
      </c>
      <c r="B205" s="457">
        <v>18565155</v>
      </c>
      <c r="C205" s="457">
        <v>488</v>
      </c>
      <c r="D205" s="457">
        <v>295</v>
      </c>
      <c r="E205" s="457">
        <f t="shared" si="3"/>
        <v>783</v>
      </c>
    </row>
    <row r="206" spans="1:5">
      <c r="A206" s="706" t="s">
        <v>936</v>
      </c>
      <c r="B206" s="457">
        <v>5134544</v>
      </c>
      <c r="C206" s="457">
        <v>321</v>
      </c>
      <c r="D206" s="457">
        <v>276</v>
      </c>
      <c r="E206" s="457">
        <f t="shared" si="3"/>
        <v>597</v>
      </c>
    </row>
    <row r="207" spans="1:5">
      <c r="A207" s="706" t="s">
        <v>936</v>
      </c>
      <c r="B207" s="457">
        <v>15085153</v>
      </c>
      <c r="C207" s="457">
        <v>1084</v>
      </c>
      <c r="D207" s="457">
        <v>139</v>
      </c>
      <c r="E207" s="457">
        <f t="shared" si="3"/>
        <v>1223</v>
      </c>
    </row>
    <row r="208" spans="1:5">
      <c r="A208" s="706" t="s">
        <v>936</v>
      </c>
      <c r="B208" s="457">
        <v>14173334</v>
      </c>
      <c r="C208" s="457">
        <v>258</v>
      </c>
      <c r="D208" s="457">
        <v>250</v>
      </c>
      <c r="E208" s="457">
        <f t="shared" si="3"/>
        <v>508</v>
      </c>
    </row>
    <row r="209" spans="1:5">
      <c r="A209" s="706" t="s">
        <v>936</v>
      </c>
      <c r="B209" s="457">
        <v>15155153</v>
      </c>
      <c r="C209" s="457">
        <v>313</v>
      </c>
      <c r="D209" s="457">
        <v>282</v>
      </c>
      <c r="E209" s="457">
        <f t="shared" si="3"/>
        <v>595</v>
      </c>
    </row>
    <row r="210" spans="1:5">
      <c r="A210" s="706" t="s">
        <v>936</v>
      </c>
      <c r="B210" s="457">
        <v>20133431</v>
      </c>
      <c r="C210" s="457">
        <v>647</v>
      </c>
      <c r="D210" s="457">
        <v>320</v>
      </c>
      <c r="E210" s="457">
        <f t="shared" si="3"/>
        <v>967</v>
      </c>
    </row>
    <row r="211" spans="1:5">
      <c r="A211" s="706" t="s">
        <v>936</v>
      </c>
      <c r="B211" s="457">
        <v>19045155</v>
      </c>
      <c r="C211" s="457">
        <v>267</v>
      </c>
      <c r="D211" s="457">
        <v>264</v>
      </c>
      <c r="E211" s="457">
        <f t="shared" si="3"/>
        <v>531</v>
      </c>
    </row>
    <row r="212" spans="1:5">
      <c r="A212" s="706" t="s">
        <v>936</v>
      </c>
      <c r="B212" s="457">
        <v>14025139</v>
      </c>
      <c r="C212" s="457">
        <v>198</v>
      </c>
      <c r="D212" s="457">
        <v>182</v>
      </c>
      <c r="E212" s="457">
        <f t="shared" si="3"/>
        <v>380</v>
      </c>
    </row>
    <row r="213" spans="1:5">
      <c r="A213" s="706" t="s">
        <v>936</v>
      </c>
      <c r="B213" s="457">
        <v>15043535</v>
      </c>
      <c r="C213" s="457">
        <v>218</v>
      </c>
      <c r="D213" s="457">
        <v>133</v>
      </c>
      <c r="E213" s="457">
        <f t="shared" si="3"/>
        <v>351</v>
      </c>
    </row>
    <row r="214" spans="1:5">
      <c r="A214" s="706" t="s">
        <v>936</v>
      </c>
      <c r="B214" s="457">
        <v>14064552</v>
      </c>
      <c r="C214" s="457">
        <v>472</v>
      </c>
      <c r="D214" s="457">
        <v>375</v>
      </c>
      <c r="E214" s="457">
        <f t="shared" si="3"/>
        <v>847</v>
      </c>
    </row>
    <row r="215" spans="1:5">
      <c r="A215" s="706" t="s">
        <v>936</v>
      </c>
      <c r="B215" s="457">
        <v>20435258</v>
      </c>
      <c r="C215" s="457">
        <v>430</v>
      </c>
      <c r="D215" s="457">
        <v>165</v>
      </c>
      <c r="E215" s="457">
        <f t="shared" si="3"/>
        <v>595</v>
      </c>
    </row>
    <row r="216" spans="1:5">
      <c r="A216" s="706" t="s">
        <v>936</v>
      </c>
      <c r="B216" s="457">
        <v>11154650</v>
      </c>
      <c r="C216" s="457">
        <v>870</v>
      </c>
      <c r="D216" s="457">
        <v>820</v>
      </c>
      <c r="E216" s="457">
        <f t="shared" si="3"/>
        <v>1690</v>
      </c>
    </row>
    <row r="217" spans="1:5">
      <c r="A217" s="706" t="s">
        <v>936</v>
      </c>
      <c r="B217" s="457">
        <v>1044440</v>
      </c>
      <c r="C217" s="457">
        <v>773</v>
      </c>
      <c r="D217" s="457">
        <v>153</v>
      </c>
      <c r="E217" s="457">
        <f t="shared" si="3"/>
        <v>926</v>
      </c>
    </row>
    <row r="218" spans="1:5">
      <c r="A218" s="706" t="s">
        <v>936</v>
      </c>
      <c r="B218" s="457">
        <v>10123334</v>
      </c>
      <c r="C218" s="457">
        <v>252</v>
      </c>
      <c r="D218" s="457">
        <v>199</v>
      </c>
      <c r="E218" s="457">
        <f t="shared" si="3"/>
        <v>451</v>
      </c>
    </row>
    <row r="219" spans="1:5">
      <c r="A219" s="706" t="s">
        <v>936</v>
      </c>
      <c r="B219" s="457">
        <v>11094650</v>
      </c>
      <c r="C219" s="457">
        <v>925</v>
      </c>
      <c r="D219" s="457">
        <v>218</v>
      </c>
      <c r="E219" s="457">
        <f t="shared" si="3"/>
        <v>1143</v>
      </c>
    </row>
    <row r="220" spans="1:5">
      <c r="A220" s="706" t="s">
        <v>936</v>
      </c>
      <c r="B220" s="457">
        <v>6044544</v>
      </c>
      <c r="C220" s="457">
        <v>284</v>
      </c>
      <c r="D220" s="457">
        <v>278</v>
      </c>
      <c r="E220" s="457">
        <f t="shared" si="3"/>
        <v>562</v>
      </c>
    </row>
    <row r="221" spans="1:5">
      <c r="A221" s="706" t="s">
        <v>936</v>
      </c>
      <c r="B221" s="457">
        <v>16063536</v>
      </c>
      <c r="C221" s="457">
        <v>500</v>
      </c>
      <c r="D221" s="457">
        <v>185</v>
      </c>
      <c r="E221" s="457">
        <f t="shared" si="3"/>
        <v>685</v>
      </c>
    </row>
    <row r="222" spans="1:5">
      <c r="A222" s="706" t="s">
        <v>936</v>
      </c>
      <c r="B222" s="457">
        <v>1184440</v>
      </c>
      <c r="C222" s="457">
        <v>307</v>
      </c>
      <c r="D222" s="457">
        <v>4</v>
      </c>
      <c r="E222" s="457">
        <f t="shared" si="3"/>
        <v>311</v>
      </c>
    </row>
    <row r="223" spans="1:5">
      <c r="A223" s="706" t="s">
        <v>936</v>
      </c>
      <c r="B223" s="457">
        <v>8053232</v>
      </c>
      <c r="C223" s="457">
        <v>406</v>
      </c>
      <c r="D223" s="457">
        <v>115</v>
      </c>
      <c r="E223" s="457">
        <f t="shared" si="3"/>
        <v>521</v>
      </c>
    </row>
    <row r="224" spans="1:5">
      <c r="A224" s="706" t="s">
        <v>936</v>
      </c>
      <c r="B224" s="457">
        <v>6013232</v>
      </c>
      <c r="C224" s="457">
        <v>511</v>
      </c>
      <c r="D224" s="457">
        <v>58</v>
      </c>
      <c r="E224" s="457">
        <f t="shared" si="3"/>
        <v>569</v>
      </c>
    </row>
    <row r="225" spans="1:5">
      <c r="A225" s="706" t="s">
        <v>936</v>
      </c>
      <c r="B225" s="457">
        <v>11013233</v>
      </c>
      <c r="C225" s="457">
        <v>383</v>
      </c>
      <c r="D225" s="457">
        <v>326</v>
      </c>
      <c r="E225" s="457">
        <f t="shared" si="3"/>
        <v>709</v>
      </c>
    </row>
    <row r="226" spans="1:5">
      <c r="A226" s="706" t="s">
        <v>936</v>
      </c>
      <c r="B226" s="457">
        <v>16023536</v>
      </c>
      <c r="C226" s="457">
        <v>316</v>
      </c>
      <c r="D226" s="457">
        <v>206</v>
      </c>
      <c r="E226" s="457">
        <f t="shared" si="3"/>
        <v>522</v>
      </c>
    </row>
    <row r="227" spans="1:5">
      <c r="A227" s="706" t="s">
        <v>936</v>
      </c>
      <c r="B227" s="457">
        <v>16095153</v>
      </c>
      <c r="C227" s="457">
        <v>2054</v>
      </c>
      <c r="D227" s="457">
        <v>151</v>
      </c>
      <c r="E227" s="457">
        <f t="shared" si="3"/>
        <v>2205</v>
      </c>
    </row>
    <row r="228" spans="1:5">
      <c r="A228" s="706" t="s">
        <v>936</v>
      </c>
      <c r="B228" s="457">
        <v>16043535</v>
      </c>
      <c r="C228" s="457">
        <v>252</v>
      </c>
      <c r="D228" s="457">
        <v>206</v>
      </c>
      <c r="E228" s="457">
        <f t="shared" si="3"/>
        <v>458</v>
      </c>
    </row>
    <row r="229" spans="1:5">
      <c r="A229" s="706" t="s">
        <v>936</v>
      </c>
      <c r="B229" s="457">
        <v>14073334</v>
      </c>
      <c r="C229" s="457">
        <v>560</v>
      </c>
      <c r="D229" s="457">
        <v>231</v>
      </c>
      <c r="E229" s="457">
        <f t="shared" si="3"/>
        <v>791</v>
      </c>
    </row>
    <row r="230" spans="1:5">
      <c r="A230" s="706" t="s">
        <v>936</v>
      </c>
      <c r="B230" s="457">
        <v>14074552</v>
      </c>
      <c r="C230" s="457">
        <v>402</v>
      </c>
      <c r="D230" s="457">
        <v>351</v>
      </c>
      <c r="E230" s="457">
        <f t="shared" si="3"/>
        <v>753</v>
      </c>
    </row>
    <row r="231" spans="1:5">
      <c r="A231" s="706" t="s">
        <v>936</v>
      </c>
      <c r="B231" s="457">
        <v>16013536</v>
      </c>
      <c r="C231" s="457">
        <v>355</v>
      </c>
      <c r="D231" s="457">
        <v>262</v>
      </c>
      <c r="E231" s="457">
        <f t="shared" si="3"/>
        <v>617</v>
      </c>
    </row>
    <row r="232" spans="1:5">
      <c r="A232" s="706" t="s">
        <v>936</v>
      </c>
      <c r="B232" s="457">
        <v>13013334</v>
      </c>
      <c r="C232" s="457">
        <v>231</v>
      </c>
      <c r="D232" s="457">
        <v>185</v>
      </c>
      <c r="E232" s="457">
        <f t="shared" si="3"/>
        <v>416</v>
      </c>
    </row>
    <row r="233" spans="1:5">
      <c r="A233" s="706" t="s">
        <v>936</v>
      </c>
      <c r="B233" s="457">
        <v>15065153</v>
      </c>
      <c r="C233" s="457">
        <v>629</v>
      </c>
      <c r="D233" s="457">
        <v>210</v>
      </c>
      <c r="E233" s="457">
        <f t="shared" si="3"/>
        <v>839</v>
      </c>
    </row>
    <row r="234" spans="1:5">
      <c r="A234" s="706" t="s">
        <v>936</v>
      </c>
      <c r="B234" s="457">
        <v>12063333</v>
      </c>
      <c r="C234" s="457">
        <v>360</v>
      </c>
      <c r="D234" s="457">
        <v>202</v>
      </c>
      <c r="E234" s="457">
        <f t="shared" si="3"/>
        <v>562</v>
      </c>
    </row>
    <row r="235" spans="1:5">
      <c r="A235" s="706" t="s">
        <v>936</v>
      </c>
      <c r="B235" s="457">
        <v>11063233</v>
      </c>
      <c r="C235" s="457">
        <v>351</v>
      </c>
      <c r="D235" s="457">
        <v>294</v>
      </c>
      <c r="E235" s="457">
        <f t="shared" si="3"/>
        <v>645</v>
      </c>
    </row>
    <row r="236" spans="1:5">
      <c r="A236" s="706" t="s">
        <v>936</v>
      </c>
      <c r="B236" s="457">
        <v>6074544</v>
      </c>
      <c r="C236" s="457">
        <v>238</v>
      </c>
      <c r="D236" s="457">
        <v>233</v>
      </c>
      <c r="E236" s="457">
        <f t="shared" si="3"/>
        <v>471</v>
      </c>
    </row>
    <row r="237" spans="1:5">
      <c r="A237" s="706" t="s">
        <v>936</v>
      </c>
      <c r="B237" s="457">
        <v>13154551</v>
      </c>
      <c r="C237" s="457">
        <v>1106</v>
      </c>
      <c r="D237" s="457">
        <v>130</v>
      </c>
      <c r="E237" s="457">
        <f t="shared" si="3"/>
        <v>1236</v>
      </c>
    </row>
    <row r="238" spans="1:5">
      <c r="A238" s="706" t="s">
        <v>936</v>
      </c>
      <c r="B238" s="457">
        <v>18245155</v>
      </c>
      <c r="C238" s="457">
        <v>429</v>
      </c>
      <c r="D238" s="457">
        <v>322</v>
      </c>
      <c r="E238" s="457">
        <f t="shared" si="3"/>
        <v>751</v>
      </c>
    </row>
    <row r="239" spans="1:5">
      <c r="A239" s="706" t="s">
        <v>936</v>
      </c>
      <c r="B239" s="457">
        <v>19013438</v>
      </c>
      <c r="C239" s="457">
        <v>300</v>
      </c>
      <c r="D239" s="457">
        <v>258</v>
      </c>
      <c r="E239" s="457">
        <f t="shared" si="3"/>
        <v>558</v>
      </c>
    </row>
    <row r="240" spans="1:5">
      <c r="A240" s="706" t="s">
        <v>936</v>
      </c>
      <c r="B240" s="457">
        <v>8083232</v>
      </c>
      <c r="C240" s="457">
        <v>275</v>
      </c>
      <c r="D240" s="457">
        <v>178</v>
      </c>
      <c r="E240" s="457">
        <f t="shared" si="3"/>
        <v>453</v>
      </c>
    </row>
    <row r="241" spans="1:5">
      <c r="A241" s="706" t="s">
        <v>936</v>
      </c>
      <c r="B241" s="457">
        <v>4114343</v>
      </c>
      <c r="C241" s="457">
        <v>612</v>
      </c>
      <c r="D241" s="457">
        <v>261</v>
      </c>
      <c r="E241" s="457">
        <f t="shared" si="3"/>
        <v>873</v>
      </c>
    </row>
    <row r="242" spans="1:5">
      <c r="A242" s="706" t="s">
        <v>936</v>
      </c>
      <c r="B242" s="457">
        <v>3023127</v>
      </c>
      <c r="C242" s="457">
        <v>555</v>
      </c>
      <c r="D242" s="457">
        <v>432</v>
      </c>
      <c r="E242" s="457">
        <f t="shared" si="3"/>
        <v>987</v>
      </c>
    </row>
    <row r="243" spans="1:5">
      <c r="A243" s="706" t="s">
        <v>936</v>
      </c>
      <c r="B243" s="457">
        <v>14015139</v>
      </c>
      <c r="C243" s="457">
        <v>118</v>
      </c>
      <c r="D243" s="457">
        <v>95</v>
      </c>
      <c r="E243" s="457">
        <f t="shared" si="3"/>
        <v>213</v>
      </c>
    </row>
    <row r="244" spans="1:5">
      <c r="A244" s="706" t="s">
        <v>936</v>
      </c>
      <c r="B244" s="457">
        <v>9013232</v>
      </c>
      <c r="C244" s="457">
        <v>401</v>
      </c>
      <c r="D244" s="457">
        <v>123</v>
      </c>
      <c r="E244" s="457">
        <f t="shared" si="3"/>
        <v>524</v>
      </c>
    </row>
    <row r="245" spans="1:5">
      <c r="A245" s="706" t="s">
        <v>936</v>
      </c>
      <c r="B245" s="457">
        <v>14014552</v>
      </c>
      <c r="C245" s="457">
        <v>299</v>
      </c>
      <c r="D245" s="457">
        <v>280</v>
      </c>
      <c r="E245" s="457">
        <f t="shared" si="3"/>
        <v>579</v>
      </c>
    </row>
    <row r="246" spans="1:5">
      <c r="A246" s="706" t="s">
        <v>936</v>
      </c>
      <c r="B246" s="457">
        <v>19053438</v>
      </c>
      <c r="C246" s="457">
        <v>607</v>
      </c>
      <c r="D246" s="457">
        <v>420</v>
      </c>
      <c r="E246" s="457">
        <f t="shared" si="3"/>
        <v>1027</v>
      </c>
    </row>
    <row r="247" spans="1:5">
      <c r="A247" s="706" t="s">
        <v>936</v>
      </c>
      <c r="B247" s="457">
        <v>16175153</v>
      </c>
      <c r="C247" s="457">
        <v>255</v>
      </c>
      <c r="D247" s="457">
        <v>213</v>
      </c>
      <c r="E247" s="457">
        <f t="shared" si="3"/>
        <v>468</v>
      </c>
    </row>
    <row r="248" spans="1:5">
      <c r="A248" s="706" t="s">
        <v>936</v>
      </c>
      <c r="B248" s="457">
        <v>10164548</v>
      </c>
      <c r="C248" s="457">
        <v>254</v>
      </c>
      <c r="D248" s="457">
        <v>220</v>
      </c>
      <c r="E248" s="457">
        <f t="shared" si="3"/>
        <v>474</v>
      </c>
    </row>
    <row r="249" spans="1:5">
      <c r="A249" s="706" t="s">
        <v>936</v>
      </c>
      <c r="B249" s="457">
        <v>11364650</v>
      </c>
      <c r="C249" s="457">
        <v>770</v>
      </c>
      <c r="D249" s="457">
        <v>567</v>
      </c>
      <c r="E249" s="457">
        <f t="shared" si="3"/>
        <v>1337</v>
      </c>
    </row>
    <row r="250" spans="1:5">
      <c r="A250" s="706" t="s">
        <v>936</v>
      </c>
      <c r="B250" s="457">
        <v>6284545</v>
      </c>
      <c r="C250" s="457">
        <v>326</v>
      </c>
      <c r="D250" s="457">
        <v>281</v>
      </c>
      <c r="E250" s="457">
        <f t="shared" si="3"/>
        <v>607</v>
      </c>
    </row>
    <row r="251" spans="1:5">
      <c r="A251" s="706" t="s">
        <v>936</v>
      </c>
      <c r="B251" s="457">
        <v>2024341</v>
      </c>
      <c r="C251" s="457">
        <v>28</v>
      </c>
      <c r="D251" s="457">
        <v>8</v>
      </c>
      <c r="E251" s="457">
        <f t="shared" si="3"/>
        <v>36</v>
      </c>
    </row>
    <row r="252" spans="1:5">
      <c r="A252" s="706" t="s">
        <v>936</v>
      </c>
      <c r="B252" s="457">
        <v>4023231</v>
      </c>
      <c r="C252" s="457">
        <v>400</v>
      </c>
      <c r="D252" s="457">
        <v>109</v>
      </c>
      <c r="E252" s="457">
        <f t="shared" si="3"/>
        <v>509</v>
      </c>
    </row>
    <row r="253" spans="1:5">
      <c r="A253" s="706" t="s">
        <v>936</v>
      </c>
      <c r="B253" s="457">
        <v>18355155</v>
      </c>
      <c r="C253" s="457">
        <v>249</v>
      </c>
      <c r="D253" s="457">
        <v>242</v>
      </c>
      <c r="E253" s="457">
        <f t="shared" si="3"/>
        <v>491</v>
      </c>
    </row>
    <row r="254" spans="1:5">
      <c r="A254" s="706" t="s">
        <v>936</v>
      </c>
      <c r="B254" s="457">
        <v>1053430</v>
      </c>
      <c r="C254" s="457">
        <v>236</v>
      </c>
      <c r="D254" s="457">
        <v>123</v>
      </c>
      <c r="E254" s="457">
        <f t="shared" si="3"/>
        <v>359</v>
      </c>
    </row>
    <row r="255" spans="1:5">
      <c r="A255" s="706" t="s">
        <v>936</v>
      </c>
      <c r="B255" s="457">
        <v>19475156</v>
      </c>
      <c r="C255" s="457">
        <v>391</v>
      </c>
      <c r="D255" s="457">
        <v>370</v>
      </c>
      <c r="E255" s="457">
        <f t="shared" si="3"/>
        <v>761</v>
      </c>
    </row>
    <row r="256" spans="1:5">
      <c r="A256" s="706" t="s">
        <v>936</v>
      </c>
      <c r="B256" s="457">
        <v>1244440</v>
      </c>
      <c r="C256" s="457">
        <v>193</v>
      </c>
      <c r="D256" s="457">
        <v>105</v>
      </c>
      <c r="E256" s="457">
        <f t="shared" si="3"/>
        <v>298</v>
      </c>
    </row>
    <row r="257" spans="1:5">
      <c r="A257" s="706" t="s">
        <v>936</v>
      </c>
      <c r="B257" s="457">
        <v>2153126</v>
      </c>
      <c r="C257" s="457">
        <v>821</v>
      </c>
      <c r="D257" s="457">
        <v>520</v>
      </c>
      <c r="E257" s="457">
        <f t="shared" si="3"/>
        <v>1341</v>
      </c>
    </row>
    <row r="258" spans="1:5">
      <c r="A258" s="706" t="s">
        <v>936</v>
      </c>
      <c r="B258" s="457">
        <v>8124546</v>
      </c>
      <c r="C258" s="457">
        <v>256</v>
      </c>
      <c r="D258" s="457">
        <v>67</v>
      </c>
      <c r="E258" s="457">
        <f t="shared" si="3"/>
        <v>323</v>
      </c>
    </row>
    <row r="259" spans="1:5">
      <c r="A259" s="706" t="s">
        <v>936</v>
      </c>
      <c r="B259" s="457">
        <v>9124547</v>
      </c>
      <c r="C259" s="457">
        <v>225</v>
      </c>
      <c r="D259" s="457">
        <v>171</v>
      </c>
      <c r="E259" s="457">
        <f t="shared" si="3"/>
        <v>396</v>
      </c>
    </row>
    <row r="260" spans="1:5">
      <c r="A260" s="706" t="s">
        <v>936</v>
      </c>
      <c r="B260" s="457">
        <v>20415258</v>
      </c>
      <c r="C260" s="457">
        <v>450</v>
      </c>
      <c r="D260" s="457">
        <v>222</v>
      </c>
      <c r="E260" s="457">
        <f t="shared" ref="E260:E323" si="4">C260+D260</f>
        <v>672</v>
      </c>
    </row>
    <row r="261" spans="1:5">
      <c r="A261" s="706" t="s">
        <v>936</v>
      </c>
      <c r="B261" s="457">
        <v>1043430</v>
      </c>
      <c r="C261" s="457">
        <v>481</v>
      </c>
      <c r="D261" s="457">
        <v>237</v>
      </c>
      <c r="E261" s="457">
        <f t="shared" si="4"/>
        <v>718</v>
      </c>
    </row>
    <row r="262" spans="1:5">
      <c r="A262" s="706" t="s">
        <v>936</v>
      </c>
      <c r="B262" s="457">
        <v>20365257</v>
      </c>
      <c r="C262" s="457">
        <v>644</v>
      </c>
      <c r="D262" s="457">
        <v>173</v>
      </c>
      <c r="E262" s="457">
        <f t="shared" si="4"/>
        <v>817</v>
      </c>
    </row>
    <row r="263" spans="1:5">
      <c r="A263" s="706" t="s">
        <v>936</v>
      </c>
      <c r="B263" s="457">
        <v>14214552</v>
      </c>
      <c r="C263" s="457">
        <v>249</v>
      </c>
      <c r="D263" s="457">
        <v>238</v>
      </c>
      <c r="E263" s="457">
        <f t="shared" si="4"/>
        <v>487</v>
      </c>
    </row>
    <row r="264" spans="1:5">
      <c r="A264" s="706" t="s">
        <v>936</v>
      </c>
      <c r="B264" s="457">
        <v>15025153</v>
      </c>
      <c r="C264" s="457">
        <v>544</v>
      </c>
      <c r="D264" s="457">
        <v>244</v>
      </c>
      <c r="E264" s="457">
        <f t="shared" si="4"/>
        <v>788</v>
      </c>
    </row>
    <row r="265" spans="1:5">
      <c r="A265" s="706" t="s">
        <v>936</v>
      </c>
      <c r="B265" s="457">
        <v>20003431</v>
      </c>
      <c r="C265" s="457">
        <v>293</v>
      </c>
      <c r="D265" s="457">
        <v>171</v>
      </c>
      <c r="E265" s="457">
        <f t="shared" si="4"/>
        <v>464</v>
      </c>
    </row>
    <row r="266" spans="1:5">
      <c r="A266" s="706" t="s">
        <v>936</v>
      </c>
      <c r="B266" s="457">
        <v>13103334</v>
      </c>
      <c r="C266" s="457">
        <v>597</v>
      </c>
      <c r="D266" s="457">
        <v>234</v>
      </c>
      <c r="E266" s="457">
        <f t="shared" si="4"/>
        <v>831</v>
      </c>
    </row>
    <row r="267" spans="1:5">
      <c r="A267" s="706" t="s">
        <v>936</v>
      </c>
      <c r="B267" s="457">
        <v>21105238</v>
      </c>
      <c r="C267" s="457">
        <v>285</v>
      </c>
      <c r="D267" s="457">
        <v>273</v>
      </c>
      <c r="E267" s="457">
        <f t="shared" si="4"/>
        <v>558</v>
      </c>
    </row>
    <row r="268" spans="1:5">
      <c r="A268" s="706" t="s">
        <v>936</v>
      </c>
      <c r="B268" s="457">
        <v>20485258</v>
      </c>
      <c r="C268" s="457">
        <v>282</v>
      </c>
      <c r="D268" s="457">
        <v>225</v>
      </c>
      <c r="E268" s="457">
        <f t="shared" si="4"/>
        <v>507</v>
      </c>
    </row>
    <row r="269" spans="1:5">
      <c r="A269" s="706" t="s">
        <v>936</v>
      </c>
      <c r="B269" s="457">
        <v>12345150</v>
      </c>
      <c r="C269" s="457">
        <v>811</v>
      </c>
      <c r="D269" s="457">
        <v>89</v>
      </c>
      <c r="E269" s="457">
        <f t="shared" si="4"/>
        <v>900</v>
      </c>
    </row>
    <row r="270" spans="1:5">
      <c r="A270" s="706" t="s">
        <v>936</v>
      </c>
      <c r="B270" s="457">
        <v>20165257</v>
      </c>
      <c r="C270" s="457">
        <v>331</v>
      </c>
      <c r="D270" s="457">
        <v>288</v>
      </c>
      <c r="E270" s="457">
        <f t="shared" si="4"/>
        <v>619</v>
      </c>
    </row>
    <row r="271" spans="1:5">
      <c r="A271" s="706" t="s">
        <v>936</v>
      </c>
      <c r="B271" s="457">
        <v>19315156</v>
      </c>
      <c r="C271" s="457">
        <v>235</v>
      </c>
      <c r="D271" s="457">
        <v>213</v>
      </c>
      <c r="E271" s="457">
        <f t="shared" si="4"/>
        <v>448</v>
      </c>
    </row>
    <row r="272" spans="1:5">
      <c r="A272" s="706" t="s">
        <v>936</v>
      </c>
      <c r="B272" s="457">
        <v>20005238</v>
      </c>
      <c r="C272" s="457">
        <v>605</v>
      </c>
      <c r="D272" s="457">
        <v>487</v>
      </c>
      <c r="E272" s="457">
        <f t="shared" si="4"/>
        <v>1092</v>
      </c>
    </row>
    <row r="273" spans="1:5">
      <c r="A273" s="706" t="s">
        <v>936</v>
      </c>
      <c r="B273" s="457">
        <v>3074342</v>
      </c>
      <c r="C273" s="457">
        <v>245</v>
      </c>
      <c r="D273" s="457">
        <v>134</v>
      </c>
      <c r="E273" s="457">
        <f t="shared" si="4"/>
        <v>379</v>
      </c>
    </row>
    <row r="274" spans="1:5">
      <c r="A274" s="706" t="s">
        <v>936</v>
      </c>
      <c r="B274" s="457">
        <v>20225257</v>
      </c>
      <c r="C274" s="457">
        <v>389</v>
      </c>
      <c r="D274" s="457">
        <v>357</v>
      </c>
      <c r="E274" s="457">
        <f t="shared" si="4"/>
        <v>746</v>
      </c>
    </row>
    <row r="275" spans="1:5">
      <c r="A275" s="706" t="s">
        <v>936</v>
      </c>
      <c r="B275" s="457">
        <v>11134650</v>
      </c>
      <c r="C275" s="457">
        <v>608</v>
      </c>
      <c r="D275" s="457">
        <v>376</v>
      </c>
      <c r="E275" s="457">
        <f t="shared" si="4"/>
        <v>984</v>
      </c>
    </row>
    <row r="276" spans="1:5">
      <c r="A276" s="706" t="s">
        <v>936</v>
      </c>
      <c r="B276" s="457">
        <v>5013128</v>
      </c>
      <c r="C276" s="457">
        <v>416</v>
      </c>
      <c r="D276" s="457">
        <v>180</v>
      </c>
      <c r="E276" s="457">
        <f t="shared" si="4"/>
        <v>596</v>
      </c>
    </row>
    <row r="277" spans="1:5">
      <c r="A277" s="706" t="s">
        <v>936</v>
      </c>
      <c r="B277" s="457">
        <v>10033334</v>
      </c>
      <c r="C277" s="457">
        <v>351</v>
      </c>
      <c r="D277" s="457">
        <v>368</v>
      </c>
      <c r="E277" s="457">
        <f t="shared" si="4"/>
        <v>719</v>
      </c>
    </row>
    <row r="278" spans="1:5">
      <c r="A278" s="706" t="s">
        <v>936</v>
      </c>
      <c r="B278" s="457">
        <v>4104343</v>
      </c>
      <c r="C278" s="457">
        <v>229</v>
      </c>
      <c r="D278" s="457">
        <v>85</v>
      </c>
      <c r="E278" s="457">
        <f t="shared" si="4"/>
        <v>314</v>
      </c>
    </row>
    <row r="279" spans="1:5">
      <c r="A279" s="706" t="s">
        <v>936</v>
      </c>
      <c r="B279" s="457">
        <v>20063431</v>
      </c>
      <c r="C279" s="457">
        <v>748</v>
      </c>
      <c r="D279" s="457">
        <v>568</v>
      </c>
      <c r="E279" s="457">
        <f t="shared" si="4"/>
        <v>1316</v>
      </c>
    </row>
    <row r="280" spans="1:5">
      <c r="A280" s="706" t="s">
        <v>936</v>
      </c>
      <c r="B280" s="457">
        <v>13385151</v>
      </c>
      <c r="C280" s="457">
        <v>326</v>
      </c>
      <c r="D280" s="457">
        <v>297</v>
      </c>
      <c r="E280" s="457">
        <f t="shared" si="4"/>
        <v>623</v>
      </c>
    </row>
    <row r="281" spans="1:5">
      <c r="A281" s="706" t="s">
        <v>936</v>
      </c>
      <c r="B281" s="457">
        <v>20123438</v>
      </c>
      <c r="C281" s="457">
        <v>371</v>
      </c>
      <c r="D281" s="457">
        <v>298</v>
      </c>
      <c r="E281" s="457">
        <f t="shared" si="4"/>
        <v>669</v>
      </c>
    </row>
    <row r="282" spans="1:5">
      <c r="A282" s="706" t="s">
        <v>936</v>
      </c>
      <c r="B282" s="457">
        <v>11023333</v>
      </c>
      <c r="C282" s="457">
        <v>430</v>
      </c>
      <c r="D282" s="457">
        <v>82</v>
      </c>
      <c r="E282" s="457">
        <f t="shared" si="4"/>
        <v>512</v>
      </c>
    </row>
    <row r="283" spans="1:5">
      <c r="A283" s="706" t="s">
        <v>936</v>
      </c>
      <c r="B283" s="457">
        <v>16205153</v>
      </c>
      <c r="C283" s="457">
        <v>340</v>
      </c>
      <c r="D283" s="457">
        <v>301</v>
      </c>
      <c r="E283" s="457">
        <f t="shared" si="4"/>
        <v>641</v>
      </c>
    </row>
    <row r="284" spans="1:5">
      <c r="A284" s="706" t="s">
        <v>936</v>
      </c>
      <c r="B284" s="457">
        <v>5043128</v>
      </c>
      <c r="C284" s="457">
        <v>213</v>
      </c>
      <c r="D284" s="457">
        <v>68</v>
      </c>
      <c r="E284" s="457">
        <f t="shared" si="4"/>
        <v>281</v>
      </c>
    </row>
    <row r="285" spans="1:5">
      <c r="A285" s="706" t="s">
        <v>936</v>
      </c>
      <c r="B285" s="457">
        <v>4003231</v>
      </c>
      <c r="C285" s="457">
        <v>479</v>
      </c>
      <c r="D285" s="457">
        <v>133</v>
      </c>
      <c r="E285" s="457">
        <f t="shared" si="4"/>
        <v>612</v>
      </c>
    </row>
    <row r="286" spans="1:5">
      <c r="A286" s="706" t="s">
        <v>936</v>
      </c>
      <c r="B286" s="457">
        <v>14305152</v>
      </c>
      <c r="C286" s="457">
        <v>208</v>
      </c>
      <c r="D286" s="457">
        <v>199</v>
      </c>
      <c r="E286" s="457">
        <f t="shared" si="4"/>
        <v>407</v>
      </c>
    </row>
    <row r="287" spans="1:5">
      <c r="A287" s="706" t="s">
        <v>936</v>
      </c>
      <c r="B287" s="457">
        <v>1094440</v>
      </c>
      <c r="C287" s="457">
        <v>250</v>
      </c>
      <c r="D287" s="457">
        <v>238</v>
      </c>
      <c r="E287" s="457">
        <f t="shared" si="4"/>
        <v>488</v>
      </c>
    </row>
    <row r="288" spans="1:5">
      <c r="A288" s="706" t="s">
        <v>936</v>
      </c>
      <c r="B288" s="457">
        <v>16243536</v>
      </c>
      <c r="C288" s="457">
        <v>308</v>
      </c>
      <c r="D288" s="457">
        <v>173</v>
      </c>
      <c r="E288" s="457">
        <f t="shared" si="4"/>
        <v>481</v>
      </c>
    </row>
    <row r="289" spans="1:5">
      <c r="A289" s="706" t="s">
        <v>936</v>
      </c>
      <c r="B289" s="457">
        <v>7183232</v>
      </c>
      <c r="C289" s="457">
        <v>443</v>
      </c>
      <c r="D289" s="457">
        <v>159</v>
      </c>
      <c r="E289" s="457">
        <f t="shared" si="4"/>
        <v>602</v>
      </c>
    </row>
    <row r="290" spans="1:5">
      <c r="A290" s="706" t="s">
        <v>936</v>
      </c>
      <c r="B290" s="457">
        <v>4183431</v>
      </c>
      <c r="C290" s="457">
        <v>664</v>
      </c>
      <c r="D290" s="457">
        <v>402</v>
      </c>
      <c r="E290" s="457">
        <f t="shared" si="4"/>
        <v>1066</v>
      </c>
    </row>
    <row r="291" spans="1:5">
      <c r="A291" s="706" t="s">
        <v>936</v>
      </c>
      <c r="B291" s="457">
        <v>13033333</v>
      </c>
      <c r="C291" s="457">
        <v>331</v>
      </c>
      <c r="D291" s="457">
        <v>281</v>
      </c>
      <c r="E291" s="457">
        <f t="shared" si="4"/>
        <v>612</v>
      </c>
    </row>
    <row r="292" spans="1:5">
      <c r="A292" s="706" t="s">
        <v>936</v>
      </c>
      <c r="B292" s="457">
        <v>19023438</v>
      </c>
      <c r="C292" s="457">
        <v>312</v>
      </c>
      <c r="D292" s="457">
        <v>131</v>
      </c>
      <c r="E292" s="457">
        <f t="shared" si="4"/>
        <v>443</v>
      </c>
    </row>
    <row r="293" spans="1:5">
      <c r="A293" s="706" t="s">
        <v>936</v>
      </c>
      <c r="B293" s="457">
        <v>20103438</v>
      </c>
      <c r="C293" s="457">
        <v>256</v>
      </c>
      <c r="D293" s="457">
        <v>206</v>
      </c>
      <c r="E293" s="457">
        <f t="shared" si="4"/>
        <v>462</v>
      </c>
    </row>
    <row r="294" spans="1:5">
      <c r="A294" s="706" t="s">
        <v>936</v>
      </c>
      <c r="B294" s="457">
        <v>1074440</v>
      </c>
      <c r="C294" s="457">
        <v>1522</v>
      </c>
      <c r="D294" s="457">
        <v>1329</v>
      </c>
      <c r="E294" s="457">
        <f t="shared" si="4"/>
        <v>2851</v>
      </c>
    </row>
    <row r="295" spans="1:5">
      <c r="A295" s="706" t="s">
        <v>936</v>
      </c>
      <c r="B295" s="457">
        <v>9084547</v>
      </c>
      <c r="C295" s="457">
        <v>190</v>
      </c>
      <c r="D295" s="457">
        <v>134</v>
      </c>
      <c r="E295" s="457">
        <f t="shared" si="4"/>
        <v>324</v>
      </c>
    </row>
    <row r="296" spans="1:5">
      <c r="A296" s="706" t="s">
        <v>936</v>
      </c>
      <c r="B296" s="457">
        <v>1123430</v>
      </c>
      <c r="C296" s="457">
        <v>550</v>
      </c>
      <c r="D296" s="457">
        <v>398</v>
      </c>
      <c r="E296" s="457">
        <f t="shared" si="4"/>
        <v>948</v>
      </c>
    </row>
    <row r="297" spans="1:5">
      <c r="A297" s="706" t="s">
        <v>936</v>
      </c>
      <c r="B297" s="457">
        <v>12214650</v>
      </c>
      <c r="C297" s="457">
        <v>393</v>
      </c>
      <c r="D297" s="457">
        <v>345</v>
      </c>
      <c r="E297" s="457">
        <f t="shared" si="4"/>
        <v>738</v>
      </c>
    </row>
    <row r="298" spans="1:5">
      <c r="A298" s="706" t="s">
        <v>936</v>
      </c>
      <c r="B298" s="457">
        <v>15225153</v>
      </c>
      <c r="C298" s="457">
        <v>231</v>
      </c>
      <c r="D298" s="457">
        <v>221</v>
      </c>
      <c r="E298" s="457">
        <f t="shared" si="4"/>
        <v>452</v>
      </c>
    </row>
    <row r="299" spans="1:5">
      <c r="A299" s="706" t="s">
        <v>936</v>
      </c>
      <c r="B299" s="457">
        <v>3213128</v>
      </c>
      <c r="C299" s="457">
        <v>195</v>
      </c>
      <c r="D299" s="457">
        <v>191</v>
      </c>
      <c r="E299" s="457">
        <f t="shared" si="4"/>
        <v>386</v>
      </c>
    </row>
    <row r="300" spans="1:5">
      <c r="A300" s="706" t="s">
        <v>936</v>
      </c>
      <c r="B300" s="457">
        <v>18285155</v>
      </c>
      <c r="C300" s="457">
        <v>254</v>
      </c>
      <c r="D300" s="457">
        <v>242</v>
      </c>
      <c r="E300" s="457">
        <f t="shared" si="4"/>
        <v>496</v>
      </c>
    </row>
    <row r="301" spans="1:5">
      <c r="A301" s="706" t="s">
        <v>936</v>
      </c>
      <c r="B301" s="457">
        <v>3053128</v>
      </c>
      <c r="C301" s="457">
        <v>478</v>
      </c>
      <c r="D301" s="457">
        <v>370</v>
      </c>
      <c r="E301" s="457">
        <f t="shared" si="4"/>
        <v>848</v>
      </c>
    </row>
    <row r="302" spans="1:5">
      <c r="A302" s="706" t="s">
        <v>936</v>
      </c>
      <c r="B302" s="457">
        <v>16105153</v>
      </c>
      <c r="C302" s="457">
        <v>1041</v>
      </c>
      <c r="D302" s="457">
        <v>286</v>
      </c>
      <c r="E302" s="457">
        <f t="shared" si="4"/>
        <v>1327</v>
      </c>
    </row>
    <row r="303" spans="1:5">
      <c r="A303" s="706" t="s">
        <v>936</v>
      </c>
      <c r="B303" s="457">
        <v>14093335</v>
      </c>
      <c r="C303" s="457">
        <v>306</v>
      </c>
      <c r="D303" s="457">
        <v>245</v>
      </c>
      <c r="E303" s="457">
        <f t="shared" si="4"/>
        <v>551</v>
      </c>
    </row>
    <row r="304" spans="1:5">
      <c r="A304" s="706" t="s">
        <v>936</v>
      </c>
      <c r="B304" s="457">
        <v>5244544</v>
      </c>
      <c r="C304" s="457">
        <v>452</v>
      </c>
      <c r="D304" s="457">
        <v>442</v>
      </c>
      <c r="E304" s="457">
        <f t="shared" si="4"/>
        <v>894</v>
      </c>
    </row>
    <row r="305" spans="1:5">
      <c r="A305" s="706" t="s">
        <v>936</v>
      </c>
      <c r="B305" s="457">
        <v>3153127</v>
      </c>
      <c r="C305" s="457">
        <v>290</v>
      </c>
      <c r="D305" s="457">
        <v>273</v>
      </c>
      <c r="E305" s="457">
        <f t="shared" si="4"/>
        <v>563</v>
      </c>
    </row>
    <row r="306" spans="1:5">
      <c r="A306" s="706" t="s">
        <v>936</v>
      </c>
      <c r="B306" s="457">
        <v>1203430</v>
      </c>
      <c r="C306" s="457">
        <v>220</v>
      </c>
      <c r="D306" s="457">
        <v>59</v>
      </c>
      <c r="E306" s="457">
        <f t="shared" si="4"/>
        <v>279</v>
      </c>
    </row>
    <row r="307" spans="1:5">
      <c r="A307" s="706" t="s">
        <v>936</v>
      </c>
      <c r="B307" s="457">
        <v>18043537</v>
      </c>
      <c r="C307" s="457">
        <v>824</v>
      </c>
      <c r="D307" s="457">
        <v>158</v>
      </c>
      <c r="E307" s="457">
        <f t="shared" si="4"/>
        <v>982</v>
      </c>
    </row>
    <row r="308" spans="1:5">
      <c r="A308" s="706" t="s">
        <v>936</v>
      </c>
      <c r="B308" s="457">
        <v>13285151</v>
      </c>
      <c r="C308" s="457">
        <v>715</v>
      </c>
      <c r="D308" s="457">
        <v>675</v>
      </c>
      <c r="E308" s="457">
        <f t="shared" si="4"/>
        <v>1390</v>
      </c>
    </row>
    <row r="309" spans="1:5">
      <c r="A309" s="706" t="s">
        <v>936</v>
      </c>
      <c r="B309" s="457">
        <v>4043128</v>
      </c>
      <c r="C309" s="457">
        <v>249</v>
      </c>
      <c r="D309" s="457">
        <v>204</v>
      </c>
      <c r="E309" s="457">
        <f t="shared" si="4"/>
        <v>453</v>
      </c>
    </row>
    <row r="310" spans="1:5">
      <c r="A310" s="706" t="s">
        <v>936</v>
      </c>
      <c r="B310" s="457">
        <v>17023537</v>
      </c>
      <c r="C310" s="457">
        <v>274</v>
      </c>
      <c r="D310" s="457">
        <v>226</v>
      </c>
      <c r="E310" s="457">
        <f t="shared" si="4"/>
        <v>500</v>
      </c>
    </row>
    <row r="311" spans="1:5">
      <c r="A311" s="706" t="s">
        <v>936</v>
      </c>
      <c r="B311" s="457">
        <v>10253334</v>
      </c>
      <c r="C311" s="457">
        <v>288</v>
      </c>
      <c r="D311" s="457">
        <v>188</v>
      </c>
      <c r="E311" s="457">
        <f t="shared" si="4"/>
        <v>476</v>
      </c>
    </row>
    <row r="312" spans="1:5">
      <c r="A312" s="706" t="s">
        <v>936</v>
      </c>
      <c r="B312" s="457">
        <v>19075155</v>
      </c>
      <c r="C312" s="457">
        <v>253</v>
      </c>
      <c r="D312" s="457">
        <v>218</v>
      </c>
      <c r="E312" s="457">
        <f t="shared" si="4"/>
        <v>471</v>
      </c>
    </row>
    <row r="313" spans="1:5">
      <c r="A313" s="706" t="s">
        <v>936</v>
      </c>
      <c r="B313" s="457">
        <v>20235257</v>
      </c>
      <c r="C313" s="457">
        <v>920</v>
      </c>
      <c r="D313" s="457">
        <v>150</v>
      </c>
      <c r="E313" s="457">
        <f t="shared" si="4"/>
        <v>1070</v>
      </c>
    </row>
    <row r="314" spans="1:5">
      <c r="A314" s="706" t="s">
        <v>936</v>
      </c>
      <c r="B314" s="457">
        <v>20195257</v>
      </c>
      <c r="C314" s="457">
        <v>488</v>
      </c>
      <c r="D314" s="457">
        <v>242</v>
      </c>
      <c r="E314" s="457">
        <f t="shared" si="4"/>
        <v>730</v>
      </c>
    </row>
    <row r="315" spans="1:5">
      <c r="A315" s="706" t="s">
        <v>936</v>
      </c>
      <c r="B315" s="457">
        <v>16113536</v>
      </c>
      <c r="C315" s="457">
        <v>406</v>
      </c>
      <c r="D315" s="457">
        <v>308</v>
      </c>
      <c r="E315" s="457">
        <f t="shared" si="4"/>
        <v>714</v>
      </c>
    </row>
    <row r="316" spans="1:5">
      <c r="A316" s="706" t="s">
        <v>936</v>
      </c>
      <c r="B316" s="457">
        <v>21055258</v>
      </c>
      <c r="C316" s="457">
        <v>543</v>
      </c>
      <c r="D316" s="457">
        <v>490</v>
      </c>
      <c r="E316" s="457">
        <f t="shared" si="4"/>
        <v>1033</v>
      </c>
    </row>
    <row r="317" spans="1:5">
      <c r="A317" s="706" t="s">
        <v>936</v>
      </c>
      <c r="B317" s="457">
        <v>10394648</v>
      </c>
      <c r="C317" s="457">
        <v>433</v>
      </c>
      <c r="D317" s="457">
        <v>310</v>
      </c>
      <c r="E317" s="457">
        <f t="shared" si="4"/>
        <v>743</v>
      </c>
    </row>
    <row r="318" spans="1:5">
      <c r="A318" s="706" t="s">
        <v>936</v>
      </c>
      <c r="B318" s="457">
        <v>13345151</v>
      </c>
      <c r="C318" s="457">
        <v>320</v>
      </c>
      <c r="D318" s="457">
        <v>295</v>
      </c>
      <c r="E318" s="457">
        <f t="shared" si="4"/>
        <v>615</v>
      </c>
    </row>
    <row r="319" spans="1:5">
      <c r="A319" s="706" t="s">
        <v>936</v>
      </c>
      <c r="B319" s="457">
        <v>21475259</v>
      </c>
      <c r="C319" s="457">
        <v>289</v>
      </c>
      <c r="D319" s="457">
        <v>270</v>
      </c>
      <c r="E319" s="457">
        <f t="shared" si="4"/>
        <v>559</v>
      </c>
    </row>
    <row r="320" spans="1:5">
      <c r="A320" s="706" t="s">
        <v>936</v>
      </c>
      <c r="B320" s="457">
        <v>12174650</v>
      </c>
      <c r="C320" s="457">
        <v>340</v>
      </c>
      <c r="D320" s="457">
        <v>293</v>
      </c>
      <c r="E320" s="457">
        <f t="shared" si="4"/>
        <v>633</v>
      </c>
    </row>
    <row r="321" spans="1:5">
      <c r="A321" s="706" t="s">
        <v>936</v>
      </c>
      <c r="B321" s="457">
        <v>1023430</v>
      </c>
      <c r="C321" s="457">
        <v>683</v>
      </c>
      <c r="D321" s="457">
        <v>499</v>
      </c>
      <c r="E321" s="457">
        <f t="shared" si="4"/>
        <v>1182</v>
      </c>
    </row>
    <row r="322" spans="1:5">
      <c r="A322" s="706" t="s">
        <v>936</v>
      </c>
      <c r="B322" s="457">
        <v>6043232</v>
      </c>
      <c r="C322" s="457">
        <v>277</v>
      </c>
      <c r="D322" s="457">
        <v>273</v>
      </c>
      <c r="E322" s="457">
        <f t="shared" si="4"/>
        <v>550</v>
      </c>
    </row>
    <row r="323" spans="1:5">
      <c r="A323" s="706" t="s">
        <v>936</v>
      </c>
      <c r="B323" s="457">
        <v>13275151</v>
      </c>
      <c r="C323" s="457">
        <v>919</v>
      </c>
      <c r="D323" s="457">
        <v>379</v>
      </c>
      <c r="E323" s="457">
        <f t="shared" si="4"/>
        <v>1298</v>
      </c>
    </row>
    <row r="324" spans="1:5">
      <c r="A324" s="706" t="s">
        <v>936</v>
      </c>
      <c r="B324" s="457">
        <v>16003535</v>
      </c>
      <c r="C324" s="457">
        <v>403</v>
      </c>
      <c r="D324" s="457">
        <v>140</v>
      </c>
      <c r="E324" s="457">
        <f t="shared" ref="E324:E387" si="5">C324+D324</f>
        <v>543</v>
      </c>
    </row>
    <row r="325" spans="1:5">
      <c r="A325" s="706" t="s">
        <v>936</v>
      </c>
      <c r="B325" s="457">
        <v>20053438</v>
      </c>
      <c r="C325" s="457">
        <v>411</v>
      </c>
      <c r="D325" s="457">
        <v>297</v>
      </c>
      <c r="E325" s="457">
        <f t="shared" si="5"/>
        <v>708</v>
      </c>
    </row>
    <row r="326" spans="1:5">
      <c r="A326" s="706" t="s">
        <v>936</v>
      </c>
      <c r="B326" s="457">
        <v>13255151</v>
      </c>
      <c r="C326" s="457">
        <v>369</v>
      </c>
      <c r="D326" s="457">
        <v>331</v>
      </c>
      <c r="E326" s="457">
        <f t="shared" si="5"/>
        <v>700</v>
      </c>
    </row>
    <row r="327" spans="1:5">
      <c r="A327" s="706" t="s">
        <v>936</v>
      </c>
      <c r="B327" s="457">
        <v>13093334</v>
      </c>
      <c r="C327" s="457">
        <v>274</v>
      </c>
      <c r="D327" s="457">
        <v>228</v>
      </c>
      <c r="E327" s="457">
        <f t="shared" si="5"/>
        <v>502</v>
      </c>
    </row>
    <row r="328" spans="1:5">
      <c r="A328" s="706" t="s">
        <v>936</v>
      </c>
      <c r="B328" s="457">
        <v>9033437</v>
      </c>
      <c r="C328" s="457">
        <v>294</v>
      </c>
      <c r="D328" s="457">
        <v>148</v>
      </c>
      <c r="E328" s="457">
        <f t="shared" si="5"/>
        <v>442</v>
      </c>
    </row>
    <row r="329" spans="1:5">
      <c r="A329" s="706" t="s">
        <v>936</v>
      </c>
      <c r="B329" s="457">
        <v>19215156</v>
      </c>
      <c r="C329" s="457">
        <v>451</v>
      </c>
      <c r="D329" s="457">
        <v>383</v>
      </c>
      <c r="E329" s="457">
        <f t="shared" si="5"/>
        <v>834</v>
      </c>
    </row>
    <row r="330" spans="1:5">
      <c r="A330" s="706" t="s">
        <v>936</v>
      </c>
      <c r="B330" s="457">
        <v>6294545</v>
      </c>
      <c r="C330" s="457">
        <v>432</v>
      </c>
      <c r="D330" s="457">
        <v>346</v>
      </c>
      <c r="E330" s="457">
        <f t="shared" si="5"/>
        <v>778</v>
      </c>
    </row>
    <row r="331" spans="1:5">
      <c r="A331" s="706" t="s">
        <v>936</v>
      </c>
      <c r="B331" s="457">
        <v>5224544</v>
      </c>
      <c r="C331" s="457">
        <v>1594</v>
      </c>
      <c r="D331" s="457">
        <v>1196</v>
      </c>
      <c r="E331" s="457">
        <f t="shared" si="5"/>
        <v>2790</v>
      </c>
    </row>
    <row r="332" spans="1:5">
      <c r="A332" s="706" t="s">
        <v>936</v>
      </c>
      <c r="B332" s="457">
        <v>17003537</v>
      </c>
      <c r="C332" s="457">
        <v>327</v>
      </c>
      <c r="D332" s="457">
        <v>213</v>
      </c>
      <c r="E332" s="457">
        <f t="shared" si="5"/>
        <v>540</v>
      </c>
    </row>
    <row r="333" spans="1:5">
      <c r="A333" s="706" t="s">
        <v>936</v>
      </c>
      <c r="B333" s="457">
        <v>10094548</v>
      </c>
      <c r="C333" s="457">
        <v>1202</v>
      </c>
      <c r="D333" s="457">
        <v>61</v>
      </c>
      <c r="E333" s="457">
        <f t="shared" si="5"/>
        <v>1263</v>
      </c>
    </row>
    <row r="334" spans="1:5">
      <c r="A334" s="706" t="s">
        <v>936</v>
      </c>
      <c r="B334" s="457">
        <v>12104650</v>
      </c>
      <c r="C334" s="457">
        <v>313</v>
      </c>
      <c r="D334" s="457">
        <v>291</v>
      </c>
      <c r="E334" s="457">
        <f t="shared" si="5"/>
        <v>604</v>
      </c>
    </row>
    <row r="335" spans="1:5">
      <c r="A335" s="706" t="s">
        <v>936</v>
      </c>
      <c r="B335" s="457">
        <v>19115156</v>
      </c>
      <c r="C335" s="457">
        <v>267</v>
      </c>
      <c r="D335" s="457">
        <v>192</v>
      </c>
      <c r="E335" s="457">
        <f t="shared" si="5"/>
        <v>459</v>
      </c>
    </row>
    <row r="336" spans="1:5">
      <c r="A336" s="706" t="s">
        <v>936</v>
      </c>
      <c r="B336" s="457">
        <v>11384650</v>
      </c>
      <c r="C336" s="457">
        <v>518</v>
      </c>
      <c r="D336" s="457">
        <v>390</v>
      </c>
      <c r="E336" s="457">
        <f t="shared" si="5"/>
        <v>908</v>
      </c>
    </row>
    <row r="337" spans="1:5">
      <c r="A337" s="706" t="s">
        <v>936</v>
      </c>
      <c r="B337" s="457">
        <v>14133334</v>
      </c>
      <c r="C337" s="457">
        <v>235</v>
      </c>
      <c r="D337" s="457">
        <v>225</v>
      </c>
      <c r="E337" s="457">
        <f t="shared" si="5"/>
        <v>460</v>
      </c>
    </row>
    <row r="338" spans="1:5">
      <c r="A338" s="706" t="s">
        <v>936</v>
      </c>
      <c r="B338" s="457">
        <v>14375152</v>
      </c>
      <c r="C338" s="457">
        <v>367</v>
      </c>
      <c r="D338" s="457">
        <v>320</v>
      </c>
      <c r="E338" s="457">
        <f t="shared" si="5"/>
        <v>687</v>
      </c>
    </row>
    <row r="339" spans="1:5">
      <c r="A339" s="706" t="s">
        <v>936</v>
      </c>
      <c r="B339" s="457">
        <v>11324650</v>
      </c>
      <c r="C339" s="457">
        <v>415</v>
      </c>
      <c r="D339" s="457">
        <v>320</v>
      </c>
      <c r="E339" s="457">
        <f t="shared" si="5"/>
        <v>735</v>
      </c>
    </row>
    <row r="340" spans="1:5">
      <c r="A340" s="706" t="s">
        <v>936</v>
      </c>
      <c r="B340" s="457">
        <v>14194552</v>
      </c>
      <c r="C340" s="457">
        <v>255</v>
      </c>
      <c r="D340" s="457">
        <v>254</v>
      </c>
      <c r="E340" s="457">
        <f t="shared" si="5"/>
        <v>509</v>
      </c>
    </row>
    <row r="341" spans="1:5">
      <c r="A341" s="706" t="s">
        <v>936</v>
      </c>
      <c r="B341" s="457">
        <v>18175155</v>
      </c>
      <c r="C341" s="457">
        <v>282</v>
      </c>
      <c r="D341" s="457">
        <v>276</v>
      </c>
      <c r="E341" s="457">
        <f t="shared" si="5"/>
        <v>558</v>
      </c>
    </row>
    <row r="342" spans="1:5">
      <c r="A342" s="706" t="s">
        <v>936</v>
      </c>
      <c r="B342" s="457">
        <v>10143334</v>
      </c>
      <c r="C342" s="457">
        <v>443</v>
      </c>
      <c r="D342" s="457">
        <v>357</v>
      </c>
      <c r="E342" s="457">
        <f t="shared" si="5"/>
        <v>800</v>
      </c>
    </row>
    <row r="343" spans="1:5">
      <c r="A343" s="706" t="s">
        <v>936</v>
      </c>
      <c r="B343" s="457">
        <v>15015139</v>
      </c>
      <c r="C343" s="457">
        <v>146</v>
      </c>
      <c r="D343" s="457">
        <v>138</v>
      </c>
      <c r="E343" s="457">
        <f t="shared" si="5"/>
        <v>284</v>
      </c>
    </row>
    <row r="344" spans="1:5">
      <c r="A344" s="706" t="s">
        <v>936</v>
      </c>
      <c r="B344" s="457">
        <v>3133127</v>
      </c>
      <c r="C344" s="457">
        <v>323</v>
      </c>
      <c r="D344" s="457">
        <v>296</v>
      </c>
      <c r="E344" s="457">
        <f t="shared" si="5"/>
        <v>619</v>
      </c>
    </row>
    <row r="345" spans="1:5">
      <c r="A345" s="706" t="s">
        <v>936</v>
      </c>
      <c r="B345" s="457">
        <v>15035153</v>
      </c>
      <c r="C345" s="457">
        <v>406</v>
      </c>
      <c r="D345" s="457">
        <v>275</v>
      </c>
      <c r="E345" s="457">
        <f t="shared" si="5"/>
        <v>681</v>
      </c>
    </row>
    <row r="346" spans="1:5">
      <c r="A346" s="706" t="s">
        <v>936</v>
      </c>
      <c r="B346" s="457">
        <v>17055154</v>
      </c>
      <c r="C346" s="457">
        <v>922</v>
      </c>
      <c r="D346" s="457">
        <v>834</v>
      </c>
      <c r="E346" s="457">
        <f t="shared" si="5"/>
        <v>1756</v>
      </c>
    </row>
    <row r="347" spans="1:5">
      <c r="A347" s="706" t="s">
        <v>936</v>
      </c>
      <c r="B347" s="457">
        <v>1153430</v>
      </c>
      <c r="C347" s="457">
        <v>389</v>
      </c>
      <c r="D347" s="457">
        <v>230</v>
      </c>
      <c r="E347" s="457">
        <f t="shared" si="5"/>
        <v>619</v>
      </c>
    </row>
    <row r="348" spans="1:5">
      <c r="A348" s="706" t="s">
        <v>936</v>
      </c>
      <c r="B348" s="457">
        <v>7033232</v>
      </c>
      <c r="C348" s="457">
        <v>817</v>
      </c>
      <c r="D348" s="457">
        <v>50</v>
      </c>
      <c r="E348" s="457">
        <f t="shared" si="5"/>
        <v>867</v>
      </c>
    </row>
    <row r="349" spans="1:5">
      <c r="A349" s="706" t="s">
        <v>936</v>
      </c>
      <c r="B349" s="457">
        <v>12255150</v>
      </c>
      <c r="C349" s="457">
        <v>317</v>
      </c>
      <c r="D349" s="457">
        <v>301</v>
      </c>
      <c r="E349" s="457">
        <f t="shared" si="5"/>
        <v>618</v>
      </c>
    </row>
    <row r="350" spans="1:5">
      <c r="A350" s="706" t="s">
        <v>936</v>
      </c>
      <c r="B350" s="457">
        <v>13043334</v>
      </c>
      <c r="C350" s="457">
        <v>707</v>
      </c>
      <c r="D350" s="457">
        <v>141</v>
      </c>
      <c r="E350" s="457">
        <f t="shared" si="5"/>
        <v>848</v>
      </c>
    </row>
    <row r="351" spans="1:5">
      <c r="A351" s="706" t="s">
        <v>936</v>
      </c>
      <c r="B351" s="457">
        <v>11133233</v>
      </c>
      <c r="C351" s="457">
        <v>538</v>
      </c>
      <c r="D351" s="457">
        <v>381</v>
      </c>
      <c r="E351" s="457">
        <f t="shared" si="5"/>
        <v>919</v>
      </c>
    </row>
    <row r="352" spans="1:5">
      <c r="A352" s="706" t="s">
        <v>936</v>
      </c>
      <c r="B352" s="457">
        <v>13265151</v>
      </c>
      <c r="C352" s="457">
        <v>315</v>
      </c>
      <c r="D352" s="457">
        <v>301</v>
      </c>
      <c r="E352" s="457">
        <f t="shared" si="5"/>
        <v>616</v>
      </c>
    </row>
    <row r="353" spans="1:5">
      <c r="A353" s="706" t="s">
        <v>936</v>
      </c>
      <c r="B353" s="457">
        <v>16163536</v>
      </c>
      <c r="C353" s="457">
        <v>212</v>
      </c>
      <c r="D353" s="457">
        <v>194</v>
      </c>
      <c r="E353" s="457">
        <f t="shared" si="5"/>
        <v>406</v>
      </c>
    </row>
    <row r="354" spans="1:5">
      <c r="A354" s="706" t="s">
        <v>936</v>
      </c>
      <c r="B354" s="457">
        <v>20525258</v>
      </c>
      <c r="C354" s="457">
        <v>677</v>
      </c>
      <c r="D354" s="457">
        <v>176</v>
      </c>
      <c r="E354" s="457">
        <f t="shared" si="5"/>
        <v>853</v>
      </c>
    </row>
    <row r="355" spans="1:5">
      <c r="A355" s="706" t="s">
        <v>936</v>
      </c>
      <c r="B355" s="457">
        <v>7094546</v>
      </c>
      <c r="C355" s="457">
        <v>266</v>
      </c>
      <c r="D355" s="457">
        <v>66</v>
      </c>
      <c r="E355" s="457">
        <f t="shared" si="5"/>
        <v>332</v>
      </c>
    </row>
    <row r="356" spans="1:5">
      <c r="A356" s="706" t="s">
        <v>936</v>
      </c>
      <c r="B356" s="457">
        <v>14264552</v>
      </c>
      <c r="C356" s="457">
        <v>287</v>
      </c>
      <c r="D356" s="457">
        <v>201</v>
      </c>
      <c r="E356" s="457">
        <f t="shared" si="5"/>
        <v>488</v>
      </c>
    </row>
    <row r="357" spans="1:5">
      <c r="A357" s="706" t="s">
        <v>936</v>
      </c>
      <c r="B357" s="457">
        <v>18345155</v>
      </c>
      <c r="C357" s="457">
        <v>367</v>
      </c>
      <c r="D357" s="457">
        <v>241</v>
      </c>
      <c r="E357" s="457">
        <f t="shared" si="5"/>
        <v>608</v>
      </c>
    </row>
    <row r="358" spans="1:5">
      <c r="A358" s="706" t="s">
        <v>936</v>
      </c>
      <c r="B358" s="457">
        <v>12033333</v>
      </c>
      <c r="C358" s="457">
        <v>657</v>
      </c>
      <c r="D358" s="457">
        <v>217</v>
      </c>
      <c r="E358" s="457">
        <f t="shared" si="5"/>
        <v>874</v>
      </c>
    </row>
    <row r="359" spans="1:5">
      <c r="A359" s="706" t="s">
        <v>936</v>
      </c>
      <c r="B359" s="457">
        <v>19415156</v>
      </c>
      <c r="C359" s="457">
        <v>1029</v>
      </c>
      <c r="D359" s="457">
        <v>624</v>
      </c>
      <c r="E359" s="457">
        <f t="shared" si="5"/>
        <v>1653</v>
      </c>
    </row>
    <row r="360" spans="1:5">
      <c r="A360" s="706" t="s">
        <v>936</v>
      </c>
      <c r="B360" s="457">
        <v>19255156</v>
      </c>
      <c r="C360" s="457">
        <v>336</v>
      </c>
      <c r="D360" s="457">
        <v>307</v>
      </c>
      <c r="E360" s="457">
        <f t="shared" si="5"/>
        <v>643</v>
      </c>
    </row>
    <row r="361" spans="1:5">
      <c r="A361" s="706" t="s">
        <v>936</v>
      </c>
      <c r="B361" s="457">
        <v>14013334</v>
      </c>
      <c r="C361" s="457">
        <v>281</v>
      </c>
      <c r="D361" s="457">
        <v>269</v>
      </c>
      <c r="E361" s="457">
        <f t="shared" si="5"/>
        <v>550</v>
      </c>
    </row>
    <row r="362" spans="1:5">
      <c r="A362" s="706" t="s">
        <v>936</v>
      </c>
      <c r="B362" s="457">
        <v>8033232</v>
      </c>
      <c r="C362" s="457">
        <v>309</v>
      </c>
      <c r="D362" s="457">
        <v>225</v>
      </c>
      <c r="E362" s="457">
        <f t="shared" si="5"/>
        <v>534</v>
      </c>
    </row>
    <row r="363" spans="1:5">
      <c r="A363" s="706" t="s">
        <v>936</v>
      </c>
      <c r="B363" s="457">
        <v>12133333</v>
      </c>
      <c r="C363" s="457">
        <v>293</v>
      </c>
      <c r="D363" s="457">
        <v>264</v>
      </c>
      <c r="E363" s="457">
        <f t="shared" si="5"/>
        <v>557</v>
      </c>
    </row>
    <row r="364" spans="1:5">
      <c r="A364" s="706" t="s">
        <v>936</v>
      </c>
      <c r="B364" s="457">
        <v>16015153</v>
      </c>
      <c r="C364" s="457">
        <v>2791</v>
      </c>
      <c r="D364" s="457">
        <v>84</v>
      </c>
      <c r="E364" s="457">
        <f t="shared" si="5"/>
        <v>2875</v>
      </c>
    </row>
    <row r="365" spans="1:5">
      <c r="A365" s="706" t="s">
        <v>936</v>
      </c>
      <c r="B365" s="457">
        <v>14385152</v>
      </c>
      <c r="C365" s="457">
        <v>389</v>
      </c>
      <c r="D365" s="457">
        <v>337</v>
      </c>
      <c r="E365" s="457">
        <f t="shared" si="5"/>
        <v>726</v>
      </c>
    </row>
    <row r="366" spans="1:5">
      <c r="A366" s="706" t="s">
        <v>936</v>
      </c>
      <c r="B366" s="457">
        <v>16055153</v>
      </c>
      <c r="C366" s="457">
        <v>447</v>
      </c>
      <c r="D366" s="457">
        <v>218</v>
      </c>
      <c r="E366" s="457">
        <f t="shared" si="5"/>
        <v>665</v>
      </c>
    </row>
    <row r="367" spans="1:5">
      <c r="A367" s="706" t="s">
        <v>936</v>
      </c>
      <c r="B367" s="457">
        <v>19445156</v>
      </c>
      <c r="C367" s="457">
        <v>740</v>
      </c>
      <c r="D367" s="457">
        <v>266</v>
      </c>
      <c r="E367" s="457">
        <f t="shared" si="5"/>
        <v>1006</v>
      </c>
    </row>
    <row r="368" spans="1:5">
      <c r="A368" s="706" t="s">
        <v>936</v>
      </c>
      <c r="B368" s="457">
        <v>10053334</v>
      </c>
      <c r="C368" s="457">
        <v>570</v>
      </c>
      <c r="D368" s="457">
        <v>121</v>
      </c>
      <c r="E368" s="457">
        <f t="shared" si="5"/>
        <v>691</v>
      </c>
    </row>
    <row r="369" spans="1:5">
      <c r="A369" s="706" t="s">
        <v>936</v>
      </c>
      <c r="B369" s="457">
        <v>19405156</v>
      </c>
      <c r="C369" s="457">
        <v>402</v>
      </c>
      <c r="D369" s="457">
        <v>385</v>
      </c>
      <c r="E369" s="457">
        <f t="shared" si="5"/>
        <v>787</v>
      </c>
    </row>
    <row r="370" spans="1:5">
      <c r="A370" s="706" t="s">
        <v>936</v>
      </c>
      <c r="B370" s="457">
        <v>9214547</v>
      </c>
      <c r="C370" s="457">
        <v>232</v>
      </c>
      <c r="D370" s="457">
        <v>197</v>
      </c>
      <c r="E370" s="457">
        <f t="shared" si="5"/>
        <v>429</v>
      </c>
    </row>
    <row r="371" spans="1:5">
      <c r="A371" s="706" t="s">
        <v>936</v>
      </c>
      <c r="B371" s="457">
        <v>8034546</v>
      </c>
      <c r="C371" s="457">
        <v>321</v>
      </c>
      <c r="D371" s="457">
        <v>278</v>
      </c>
      <c r="E371" s="457">
        <f t="shared" si="5"/>
        <v>599</v>
      </c>
    </row>
    <row r="372" spans="1:5">
      <c r="A372" s="706" t="s">
        <v>936</v>
      </c>
      <c r="B372" s="457">
        <v>8123232</v>
      </c>
      <c r="C372" s="457">
        <v>587</v>
      </c>
      <c r="D372" s="457">
        <v>364</v>
      </c>
      <c r="E372" s="457">
        <f t="shared" si="5"/>
        <v>951</v>
      </c>
    </row>
    <row r="373" spans="1:5">
      <c r="A373" s="706" t="s">
        <v>936</v>
      </c>
      <c r="B373" s="457">
        <v>10234548</v>
      </c>
      <c r="C373" s="457">
        <v>303</v>
      </c>
      <c r="D373" s="457">
        <v>293</v>
      </c>
      <c r="E373" s="457">
        <f t="shared" si="5"/>
        <v>596</v>
      </c>
    </row>
    <row r="374" spans="1:5">
      <c r="A374" s="706" t="s">
        <v>936</v>
      </c>
      <c r="B374" s="457">
        <v>17023536</v>
      </c>
      <c r="C374" s="457">
        <v>489</v>
      </c>
      <c r="D374" s="457">
        <v>180</v>
      </c>
      <c r="E374" s="457">
        <f t="shared" si="5"/>
        <v>669</v>
      </c>
    </row>
    <row r="375" spans="1:5">
      <c r="A375" s="706" t="s">
        <v>936</v>
      </c>
      <c r="B375" s="457">
        <v>19355156</v>
      </c>
      <c r="C375" s="457">
        <v>286</v>
      </c>
      <c r="D375" s="457">
        <v>274</v>
      </c>
      <c r="E375" s="457">
        <f t="shared" si="5"/>
        <v>560</v>
      </c>
    </row>
    <row r="376" spans="1:5">
      <c r="A376" s="706" t="s">
        <v>936</v>
      </c>
      <c r="B376" s="457">
        <v>21155258</v>
      </c>
      <c r="C376" s="457">
        <v>296</v>
      </c>
      <c r="D376" s="457">
        <v>264</v>
      </c>
      <c r="E376" s="457">
        <f t="shared" si="5"/>
        <v>560</v>
      </c>
    </row>
    <row r="377" spans="1:5">
      <c r="A377" s="706" t="s">
        <v>936</v>
      </c>
      <c r="B377" s="457">
        <v>2043126</v>
      </c>
      <c r="C377" s="457">
        <v>269</v>
      </c>
      <c r="D377" s="457">
        <v>226</v>
      </c>
      <c r="E377" s="457">
        <f t="shared" si="5"/>
        <v>495</v>
      </c>
    </row>
    <row r="378" spans="1:5">
      <c r="A378" s="706" t="s">
        <v>936</v>
      </c>
      <c r="B378" s="457">
        <v>7043232</v>
      </c>
      <c r="C378" s="457">
        <v>383</v>
      </c>
      <c r="D378" s="457">
        <v>151</v>
      </c>
      <c r="E378" s="457">
        <f t="shared" si="5"/>
        <v>534</v>
      </c>
    </row>
    <row r="379" spans="1:5">
      <c r="A379" s="706" t="s">
        <v>936</v>
      </c>
      <c r="B379" s="457">
        <v>14103334</v>
      </c>
      <c r="C379" s="457">
        <v>277</v>
      </c>
      <c r="D379" s="457">
        <v>240</v>
      </c>
      <c r="E379" s="457">
        <f t="shared" si="5"/>
        <v>517</v>
      </c>
    </row>
    <row r="380" spans="1:5">
      <c r="A380" s="706" t="s">
        <v>936</v>
      </c>
      <c r="B380" s="457">
        <v>13003333</v>
      </c>
      <c r="C380" s="457">
        <v>275</v>
      </c>
      <c r="D380" s="457">
        <v>261</v>
      </c>
      <c r="E380" s="457">
        <f t="shared" si="5"/>
        <v>536</v>
      </c>
    </row>
    <row r="381" spans="1:5">
      <c r="A381" s="706" t="s">
        <v>936</v>
      </c>
      <c r="B381" s="457">
        <v>8163232</v>
      </c>
      <c r="C381" s="457">
        <v>258</v>
      </c>
      <c r="D381" s="457">
        <v>206</v>
      </c>
      <c r="E381" s="457">
        <f t="shared" si="5"/>
        <v>464</v>
      </c>
    </row>
    <row r="382" spans="1:5">
      <c r="A382" s="706" t="s">
        <v>936</v>
      </c>
      <c r="B382" s="457">
        <v>4023128</v>
      </c>
      <c r="C382" s="457">
        <v>222</v>
      </c>
      <c r="D382" s="457">
        <v>83</v>
      </c>
      <c r="E382" s="457">
        <f t="shared" si="5"/>
        <v>305</v>
      </c>
    </row>
    <row r="383" spans="1:5">
      <c r="A383" s="706" t="s">
        <v>936</v>
      </c>
      <c r="B383" s="457">
        <v>20285257</v>
      </c>
      <c r="C383" s="457">
        <v>543</v>
      </c>
      <c r="D383" s="457">
        <v>393</v>
      </c>
      <c r="E383" s="457">
        <f t="shared" si="5"/>
        <v>936</v>
      </c>
    </row>
    <row r="384" spans="1:5">
      <c r="A384" s="706" t="s">
        <v>936</v>
      </c>
      <c r="B384" s="457">
        <v>14415152</v>
      </c>
      <c r="C384" s="457">
        <v>482</v>
      </c>
      <c r="D384" s="457">
        <v>305</v>
      </c>
      <c r="E384" s="457">
        <f t="shared" si="5"/>
        <v>787</v>
      </c>
    </row>
    <row r="385" spans="1:5">
      <c r="A385" s="706" t="s">
        <v>936</v>
      </c>
      <c r="B385" s="457">
        <v>10264548</v>
      </c>
      <c r="C385" s="457">
        <v>258</v>
      </c>
      <c r="D385" s="457">
        <v>228</v>
      </c>
      <c r="E385" s="457">
        <f t="shared" si="5"/>
        <v>486</v>
      </c>
    </row>
    <row r="386" spans="1:5">
      <c r="A386" s="706" t="s">
        <v>936</v>
      </c>
      <c r="B386" s="457">
        <v>10444648</v>
      </c>
      <c r="C386" s="457">
        <v>330</v>
      </c>
      <c r="D386" s="457">
        <v>291</v>
      </c>
      <c r="E386" s="457">
        <f t="shared" si="5"/>
        <v>621</v>
      </c>
    </row>
    <row r="387" spans="1:5">
      <c r="A387" s="706" t="s">
        <v>936</v>
      </c>
      <c r="B387" s="457">
        <v>3003127</v>
      </c>
      <c r="C387" s="457">
        <v>392</v>
      </c>
      <c r="D387" s="457">
        <v>323</v>
      </c>
      <c r="E387" s="457">
        <f t="shared" si="5"/>
        <v>715</v>
      </c>
    </row>
    <row r="388" spans="1:5">
      <c r="A388" s="706" t="s">
        <v>936</v>
      </c>
      <c r="B388" s="457">
        <v>19515156</v>
      </c>
      <c r="C388" s="457">
        <v>391</v>
      </c>
      <c r="D388" s="457">
        <v>316</v>
      </c>
      <c r="E388" s="457">
        <f t="shared" ref="E388:E451" si="6">C388+D388</f>
        <v>707</v>
      </c>
    </row>
    <row r="389" spans="1:5">
      <c r="A389" s="706" t="s">
        <v>936</v>
      </c>
      <c r="B389" s="457">
        <v>14183334</v>
      </c>
      <c r="C389" s="457">
        <v>249</v>
      </c>
      <c r="D389" s="457">
        <v>241</v>
      </c>
      <c r="E389" s="457">
        <f t="shared" si="6"/>
        <v>490</v>
      </c>
    </row>
    <row r="390" spans="1:5">
      <c r="A390" s="706" t="s">
        <v>936</v>
      </c>
      <c r="B390" s="457">
        <v>14183335</v>
      </c>
      <c r="C390" s="457">
        <v>288</v>
      </c>
      <c r="D390" s="457">
        <v>213</v>
      </c>
      <c r="E390" s="457">
        <f t="shared" si="6"/>
        <v>501</v>
      </c>
    </row>
    <row r="391" spans="1:5">
      <c r="A391" s="706" t="s">
        <v>936</v>
      </c>
      <c r="B391" s="457">
        <v>18005723</v>
      </c>
      <c r="C391" s="457">
        <v>1</v>
      </c>
      <c r="D391" s="457">
        <v>1190</v>
      </c>
      <c r="E391" s="457">
        <f t="shared" si="6"/>
        <v>1191</v>
      </c>
    </row>
    <row r="392" spans="1:5">
      <c r="A392" s="706" t="s">
        <v>936</v>
      </c>
      <c r="B392" s="457">
        <v>19065155</v>
      </c>
      <c r="C392" s="457">
        <v>330</v>
      </c>
      <c r="D392" s="457">
        <v>243</v>
      </c>
      <c r="E392" s="457">
        <f t="shared" si="6"/>
        <v>573</v>
      </c>
    </row>
    <row r="393" spans="1:5">
      <c r="A393" s="706" t="s">
        <v>936</v>
      </c>
      <c r="B393" s="457">
        <v>13083334</v>
      </c>
      <c r="C393" s="457">
        <v>239</v>
      </c>
      <c r="D393" s="457">
        <v>167</v>
      </c>
      <c r="E393" s="457">
        <f t="shared" si="6"/>
        <v>406</v>
      </c>
    </row>
    <row r="394" spans="1:5">
      <c r="A394" s="706" t="s">
        <v>936</v>
      </c>
      <c r="B394" s="457">
        <v>11053233</v>
      </c>
      <c r="C394" s="457">
        <v>309</v>
      </c>
      <c r="D394" s="457">
        <v>239</v>
      </c>
      <c r="E394" s="457">
        <f t="shared" si="6"/>
        <v>548</v>
      </c>
    </row>
    <row r="395" spans="1:5">
      <c r="A395" s="706" t="s">
        <v>936</v>
      </c>
      <c r="B395" s="457">
        <v>11053333</v>
      </c>
      <c r="C395" s="457">
        <v>600</v>
      </c>
      <c r="D395" s="457">
        <v>243</v>
      </c>
      <c r="E395" s="457">
        <f t="shared" si="6"/>
        <v>843</v>
      </c>
    </row>
    <row r="396" spans="1:5">
      <c r="A396" s="706" t="s">
        <v>936</v>
      </c>
      <c r="B396" s="457">
        <v>5184544</v>
      </c>
      <c r="C396" s="457">
        <v>703</v>
      </c>
      <c r="D396" s="457">
        <v>416</v>
      </c>
      <c r="E396" s="457">
        <f t="shared" si="6"/>
        <v>1119</v>
      </c>
    </row>
    <row r="397" spans="1:5">
      <c r="A397" s="706" t="s">
        <v>936</v>
      </c>
      <c r="B397" s="457">
        <v>12003415</v>
      </c>
      <c r="C397" s="457">
        <v>2</v>
      </c>
      <c r="D397" s="457">
        <v>2</v>
      </c>
      <c r="E397" s="457">
        <f t="shared" si="6"/>
        <v>4</v>
      </c>
    </row>
    <row r="398" spans="1:5">
      <c r="A398" s="706" t="s">
        <v>936</v>
      </c>
      <c r="B398" s="457">
        <v>3093128</v>
      </c>
      <c r="C398" s="457">
        <v>563</v>
      </c>
      <c r="D398" s="457">
        <v>338</v>
      </c>
      <c r="E398" s="457">
        <f t="shared" si="6"/>
        <v>901</v>
      </c>
    </row>
    <row r="399" spans="1:5">
      <c r="A399" s="706" t="s">
        <v>936</v>
      </c>
      <c r="B399" s="457">
        <v>16093536</v>
      </c>
      <c r="C399" s="457">
        <v>182</v>
      </c>
      <c r="D399" s="457">
        <v>117</v>
      </c>
      <c r="E399" s="457">
        <f t="shared" si="6"/>
        <v>299</v>
      </c>
    </row>
    <row r="400" spans="1:5">
      <c r="A400" s="706" t="s">
        <v>936</v>
      </c>
      <c r="B400" s="457">
        <v>20535258</v>
      </c>
      <c r="C400" s="457">
        <v>269</v>
      </c>
      <c r="D400" s="457">
        <v>206</v>
      </c>
      <c r="E400" s="457">
        <f t="shared" si="6"/>
        <v>475</v>
      </c>
    </row>
    <row r="401" spans="1:5">
      <c r="A401" s="706" t="s">
        <v>936</v>
      </c>
      <c r="B401" s="457">
        <v>14315152</v>
      </c>
      <c r="C401" s="457">
        <v>303</v>
      </c>
      <c r="D401" s="457">
        <v>157</v>
      </c>
      <c r="E401" s="457">
        <f t="shared" si="6"/>
        <v>460</v>
      </c>
    </row>
    <row r="402" spans="1:5">
      <c r="A402" s="706" t="s">
        <v>936</v>
      </c>
      <c r="B402" s="457">
        <v>3094342</v>
      </c>
      <c r="C402" s="457">
        <v>312</v>
      </c>
      <c r="D402" s="457">
        <v>30</v>
      </c>
      <c r="E402" s="457">
        <f t="shared" si="6"/>
        <v>342</v>
      </c>
    </row>
    <row r="403" spans="1:5">
      <c r="A403" s="706" t="s">
        <v>936</v>
      </c>
      <c r="B403" s="457">
        <v>21325259</v>
      </c>
      <c r="C403" s="457">
        <v>230</v>
      </c>
      <c r="D403" s="457">
        <v>221</v>
      </c>
      <c r="E403" s="457">
        <f t="shared" si="6"/>
        <v>451</v>
      </c>
    </row>
    <row r="404" spans="1:5">
      <c r="A404" s="706" t="s">
        <v>936</v>
      </c>
      <c r="B404" s="457">
        <v>11374650</v>
      </c>
      <c r="C404" s="457">
        <v>556</v>
      </c>
      <c r="D404" s="457">
        <v>503</v>
      </c>
      <c r="E404" s="457">
        <f t="shared" si="6"/>
        <v>1059</v>
      </c>
    </row>
    <row r="405" spans="1:5">
      <c r="A405" s="706" t="s">
        <v>936</v>
      </c>
      <c r="B405" s="457">
        <v>19455156</v>
      </c>
      <c r="C405" s="457">
        <v>343</v>
      </c>
      <c r="D405" s="457">
        <v>324</v>
      </c>
      <c r="E405" s="457">
        <f t="shared" si="6"/>
        <v>667</v>
      </c>
    </row>
    <row r="406" spans="1:5">
      <c r="A406" s="706" t="s">
        <v>936</v>
      </c>
      <c r="B406" s="457">
        <v>11113233</v>
      </c>
      <c r="C406" s="457">
        <v>290</v>
      </c>
      <c r="D406" s="457">
        <v>172</v>
      </c>
      <c r="E406" s="457">
        <f t="shared" si="6"/>
        <v>462</v>
      </c>
    </row>
    <row r="407" spans="1:5">
      <c r="A407" s="706" t="s">
        <v>936</v>
      </c>
      <c r="B407" s="457">
        <v>20133438</v>
      </c>
      <c r="C407" s="457">
        <v>277</v>
      </c>
      <c r="D407" s="457">
        <v>255</v>
      </c>
      <c r="E407" s="457">
        <f t="shared" si="6"/>
        <v>532</v>
      </c>
    </row>
    <row r="408" spans="1:5">
      <c r="A408" s="706" t="s">
        <v>936</v>
      </c>
      <c r="B408" s="457">
        <v>8003232</v>
      </c>
      <c r="C408" s="457">
        <v>470</v>
      </c>
      <c r="D408" s="457">
        <v>108</v>
      </c>
      <c r="E408" s="457">
        <f t="shared" si="6"/>
        <v>578</v>
      </c>
    </row>
    <row r="409" spans="1:5">
      <c r="A409" s="706" t="s">
        <v>936</v>
      </c>
      <c r="B409" s="457">
        <v>21015238</v>
      </c>
      <c r="C409" s="457">
        <v>281</v>
      </c>
      <c r="D409" s="457">
        <v>256</v>
      </c>
      <c r="E409" s="457">
        <f t="shared" si="6"/>
        <v>537</v>
      </c>
    </row>
    <row r="410" spans="1:5">
      <c r="A410" s="706" t="s">
        <v>936</v>
      </c>
      <c r="B410" s="457">
        <v>16015139</v>
      </c>
      <c r="C410" s="457">
        <v>156</v>
      </c>
      <c r="D410" s="457">
        <v>139</v>
      </c>
      <c r="E410" s="457">
        <f t="shared" si="6"/>
        <v>295</v>
      </c>
    </row>
    <row r="411" spans="1:5">
      <c r="A411" s="706" t="s">
        <v>936</v>
      </c>
      <c r="B411" s="457">
        <v>11314650</v>
      </c>
      <c r="C411" s="457">
        <v>396</v>
      </c>
      <c r="D411" s="457">
        <v>334</v>
      </c>
      <c r="E411" s="457">
        <f t="shared" si="6"/>
        <v>730</v>
      </c>
    </row>
    <row r="412" spans="1:5">
      <c r="A412" s="706" t="s">
        <v>936</v>
      </c>
      <c r="B412" s="457">
        <v>6033232</v>
      </c>
      <c r="C412" s="457">
        <v>534</v>
      </c>
      <c r="D412" s="457">
        <v>252</v>
      </c>
      <c r="E412" s="457">
        <f t="shared" si="6"/>
        <v>786</v>
      </c>
    </row>
    <row r="413" spans="1:5">
      <c r="A413" s="706" t="s">
        <v>936</v>
      </c>
      <c r="B413" s="457">
        <v>10283334</v>
      </c>
      <c r="C413" s="457">
        <v>394</v>
      </c>
      <c r="D413" s="457">
        <v>111</v>
      </c>
      <c r="E413" s="457">
        <f t="shared" si="6"/>
        <v>505</v>
      </c>
    </row>
    <row r="414" spans="1:5">
      <c r="A414" s="706" t="s">
        <v>936</v>
      </c>
      <c r="B414" s="457">
        <v>21175258</v>
      </c>
      <c r="C414" s="457">
        <v>286</v>
      </c>
      <c r="D414" s="457">
        <v>278</v>
      </c>
      <c r="E414" s="457">
        <f t="shared" si="6"/>
        <v>564</v>
      </c>
    </row>
    <row r="415" spans="1:5">
      <c r="A415" s="706" t="s">
        <v>936</v>
      </c>
      <c r="B415" s="457">
        <v>1164440</v>
      </c>
      <c r="C415" s="457">
        <v>208</v>
      </c>
      <c r="D415" s="457">
        <v>132</v>
      </c>
      <c r="E415" s="457">
        <f t="shared" si="6"/>
        <v>340</v>
      </c>
    </row>
    <row r="416" spans="1:5">
      <c r="A416" s="706" t="s">
        <v>936</v>
      </c>
      <c r="B416" s="457">
        <v>21115258</v>
      </c>
      <c r="C416" s="457">
        <v>383</v>
      </c>
      <c r="D416" s="457">
        <v>243</v>
      </c>
      <c r="E416" s="457">
        <f t="shared" si="6"/>
        <v>626</v>
      </c>
    </row>
    <row r="417" spans="1:5">
      <c r="A417" s="706" t="s">
        <v>936</v>
      </c>
      <c r="B417" s="457">
        <v>18295155</v>
      </c>
      <c r="C417" s="457">
        <v>285</v>
      </c>
      <c r="D417" s="457">
        <v>274</v>
      </c>
      <c r="E417" s="457">
        <f t="shared" si="6"/>
        <v>559</v>
      </c>
    </row>
    <row r="418" spans="1:5">
      <c r="A418" s="706" t="s">
        <v>936</v>
      </c>
      <c r="B418" s="457">
        <v>12124650</v>
      </c>
      <c r="C418" s="457">
        <v>403</v>
      </c>
      <c r="D418" s="457">
        <v>374</v>
      </c>
      <c r="E418" s="457">
        <f t="shared" si="6"/>
        <v>777</v>
      </c>
    </row>
    <row r="419" spans="1:5">
      <c r="A419" s="706" t="s">
        <v>936</v>
      </c>
      <c r="B419" s="457">
        <v>20135257</v>
      </c>
      <c r="C419" s="457">
        <v>401</v>
      </c>
      <c r="D419" s="457">
        <v>348</v>
      </c>
      <c r="E419" s="457">
        <f t="shared" si="6"/>
        <v>749</v>
      </c>
    </row>
    <row r="420" spans="1:5">
      <c r="A420" s="706" t="s">
        <v>936</v>
      </c>
      <c r="B420" s="457">
        <v>17043536</v>
      </c>
      <c r="C420" s="457">
        <v>1283</v>
      </c>
      <c r="D420" s="457">
        <v>372</v>
      </c>
      <c r="E420" s="457">
        <f t="shared" si="6"/>
        <v>1655</v>
      </c>
    </row>
    <row r="421" spans="1:5">
      <c r="A421" s="706" t="s">
        <v>936</v>
      </c>
      <c r="B421" s="457">
        <v>18415155</v>
      </c>
      <c r="C421" s="457">
        <v>267</v>
      </c>
      <c r="D421" s="457">
        <v>133</v>
      </c>
      <c r="E421" s="457">
        <f t="shared" si="6"/>
        <v>400</v>
      </c>
    </row>
    <row r="422" spans="1:5">
      <c r="A422" s="706" t="s">
        <v>936</v>
      </c>
      <c r="B422" s="457">
        <v>19073438</v>
      </c>
      <c r="C422" s="457">
        <v>299</v>
      </c>
      <c r="D422" s="457">
        <v>271</v>
      </c>
      <c r="E422" s="457">
        <f t="shared" si="6"/>
        <v>570</v>
      </c>
    </row>
    <row r="423" spans="1:5">
      <c r="A423" s="706" t="s">
        <v>936</v>
      </c>
      <c r="B423" s="457">
        <v>11073233</v>
      </c>
      <c r="C423" s="457">
        <v>544</v>
      </c>
      <c r="D423" s="457">
        <v>413</v>
      </c>
      <c r="E423" s="457">
        <f t="shared" si="6"/>
        <v>957</v>
      </c>
    </row>
    <row r="424" spans="1:5">
      <c r="A424" s="706" t="s">
        <v>936</v>
      </c>
      <c r="B424" s="457">
        <v>11033333</v>
      </c>
      <c r="C424" s="457">
        <v>605</v>
      </c>
      <c r="D424" s="457">
        <v>99</v>
      </c>
      <c r="E424" s="457">
        <f t="shared" si="6"/>
        <v>704</v>
      </c>
    </row>
    <row r="425" spans="1:5">
      <c r="A425" s="706" t="s">
        <v>936</v>
      </c>
      <c r="B425" s="457">
        <v>17053536</v>
      </c>
      <c r="C425" s="457">
        <v>485</v>
      </c>
      <c r="D425" s="457">
        <v>221</v>
      </c>
      <c r="E425" s="457">
        <f t="shared" si="6"/>
        <v>706</v>
      </c>
    </row>
    <row r="426" spans="1:5">
      <c r="A426" s="706" t="s">
        <v>936</v>
      </c>
      <c r="B426" s="457">
        <v>19485156</v>
      </c>
      <c r="C426" s="457">
        <v>314</v>
      </c>
      <c r="D426" s="457">
        <v>298</v>
      </c>
      <c r="E426" s="457">
        <f t="shared" si="6"/>
        <v>612</v>
      </c>
    </row>
    <row r="427" spans="1:5">
      <c r="A427" s="706" t="s">
        <v>936</v>
      </c>
      <c r="B427" s="457">
        <v>2093126</v>
      </c>
      <c r="C427" s="457">
        <v>462</v>
      </c>
      <c r="D427" s="457">
        <v>147</v>
      </c>
      <c r="E427" s="457">
        <f t="shared" si="6"/>
        <v>609</v>
      </c>
    </row>
    <row r="428" spans="1:5">
      <c r="A428" s="706" t="s">
        <v>936</v>
      </c>
      <c r="B428" s="457">
        <v>14143334</v>
      </c>
      <c r="C428" s="457">
        <v>260</v>
      </c>
      <c r="D428" s="457">
        <v>223</v>
      </c>
      <c r="E428" s="457">
        <f t="shared" si="6"/>
        <v>483</v>
      </c>
    </row>
    <row r="429" spans="1:5">
      <c r="A429" s="706" t="s">
        <v>936</v>
      </c>
      <c r="B429" s="457">
        <v>1183430</v>
      </c>
      <c r="C429" s="457">
        <v>417</v>
      </c>
      <c r="D429" s="457">
        <v>317</v>
      </c>
      <c r="E429" s="457">
        <f t="shared" si="6"/>
        <v>734</v>
      </c>
    </row>
    <row r="430" spans="1:5">
      <c r="A430" s="706" t="s">
        <v>936</v>
      </c>
      <c r="B430" s="457">
        <v>21085258</v>
      </c>
      <c r="C430" s="457">
        <v>659</v>
      </c>
      <c r="D430" s="457">
        <v>225</v>
      </c>
      <c r="E430" s="457">
        <f t="shared" si="6"/>
        <v>884</v>
      </c>
    </row>
    <row r="431" spans="1:5">
      <c r="A431" s="706" t="s">
        <v>936</v>
      </c>
      <c r="B431" s="457">
        <v>12144650</v>
      </c>
      <c r="C431" s="457">
        <v>482</v>
      </c>
      <c r="D431" s="457">
        <v>446</v>
      </c>
      <c r="E431" s="457">
        <f t="shared" si="6"/>
        <v>928</v>
      </c>
    </row>
    <row r="432" spans="1:5">
      <c r="A432" s="706" t="s">
        <v>936</v>
      </c>
      <c r="B432" s="457">
        <v>12074650</v>
      </c>
      <c r="C432" s="457">
        <v>667</v>
      </c>
      <c r="D432" s="457">
        <v>248</v>
      </c>
      <c r="E432" s="457">
        <f t="shared" si="6"/>
        <v>915</v>
      </c>
    </row>
    <row r="433" spans="1:5">
      <c r="A433" s="706" t="s">
        <v>936</v>
      </c>
      <c r="B433" s="457">
        <v>17003536</v>
      </c>
      <c r="C433" s="457">
        <v>331</v>
      </c>
      <c r="D433" s="457">
        <v>226</v>
      </c>
      <c r="E433" s="457">
        <f t="shared" si="6"/>
        <v>557</v>
      </c>
    </row>
    <row r="434" spans="1:5">
      <c r="A434" s="706" t="s">
        <v>936</v>
      </c>
      <c r="B434" s="457">
        <v>14123334</v>
      </c>
      <c r="C434" s="457">
        <v>233</v>
      </c>
      <c r="D434" s="457">
        <v>207</v>
      </c>
      <c r="E434" s="457">
        <f t="shared" si="6"/>
        <v>440</v>
      </c>
    </row>
    <row r="435" spans="1:5">
      <c r="A435" s="706" t="s">
        <v>936</v>
      </c>
      <c r="B435" s="457">
        <v>15245153</v>
      </c>
      <c r="C435" s="457">
        <v>325</v>
      </c>
      <c r="D435" s="457">
        <v>295</v>
      </c>
      <c r="E435" s="457">
        <f t="shared" si="6"/>
        <v>620</v>
      </c>
    </row>
    <row r="436" spans="1:5">
      <c r="A436" s="706" t="s">
        <v>936</v>
      </c>
      <c r="B436" s="457">
        <v>5234544</v>
      </c>
      <c r="C436" s="457">
        <v>478</v>
      </c>
      <c r="D436" s="457">
        <v>455</v>
      </c>
      <c r="E436" s="457">
        <f t="shared" si="6"/>
        <v>933</v>
      </c>
    </row>
    <row r="437" spans="1:5">
      <c r="A437" s="706" t="s">
        <v>936</v>
      </c>
      <c r="B437" s="457">
        <v>1073430</v>
      </c>
      <c r="C437" s="457">
        <v>230</v>
      </c>
      <c r="D437" s="457">
        <v>83</v>
      </c>
      <c r="E437" s="457">
        <f t="shared" si="6"/>
        <v>313</v>
      </c>
    </row>
    <row r="438" spans="1:5">
      <c r="A438" s="706" t="s">
        <v>936</v>
      </c>
      <c r="B438" s="457">
        <v>20465258</v>
      </c>
      <c r="C438" s="457">
        <v>586</v>
      </c>
      <c r="D438" s="457">
        <v>161</v>
      </c>
      <c r="E438" s="457">
        <f t="shared" si="6"/>
        <v>747</v>
      </c>
    </row>
    <row r="439" spans="1:5">
      <c r="A439" s="706" t="s">
        <v>936</v>
      </c>
      <c r="B439" s="457">
        <v>17015154</v>
      </c>
      <c r="C439" s="457">
        <v>494</v>
      </c>
      <c r="D439" s="457">
        <v>214</v>
      </c>
      <c r="E439" s="457">
        <f t="shared" si="6"/>
        <v>708</v>
      </c>
    </row>
    <row r="440" spans="1:5">
      <c r="A440" s="706" t="s">
        <v>936</v>
      </c>
      <c r="B440" s="457">
        <v>15103535</v>
      </c>
      <c r="C440" s="457">
        <v>298</v>
      </c>
      <c r="D440" s="457">
        <v>195</v>
      </c>
      <c r="E440" s="457">
        <f t="shared" si="6"/>
        <v>493</v>
      </c>
    </row>
    <row r="441" spans="1:5">
      <c r="A441" s="706" t="s">
        <v>936</v>
      </c>
      <c r="B441" s="457">
        <v>7163232</v>
      </c>
      <c r="C441" s="457">
        <v>312</v>
      </c>
      <c r="D441" s="457">
        <v>284</v>
      </c>
      <c r="E441" s="457">
        <f t="shared" si="6"/>
        <v>596</v>
      </c>
    </row>
    <row r="442" spans="1:5">
      <c r="A442" s="706" t="s">
        <v>936</v>
      </c>
      <c r="B442" s="457">
        <v>15023437</v>
      </c>
      <c r="C442" s="457">
        <v>904</v>
      </c>
      <c r="D442" s="457">
        <v>43</v>
      </c>
      <c r="E442" s="457">
        <f t="shared" si="6"/>
        <v>947</v>
      </c>
    </row>
    <row r="443" spans="1:5">
      <c r="A443" s="706" t="s">
        <v>936</v>
      </c>
      <c r="B443" s="457">
        <v>15135153</v>
      </c>
      <c r="C443" s="457">
        <v>689</v>
      </c>
      <c r="D443" s="457">
        <v>172</v>
      </c>
      <c r="E443" s="457">
        <f t="shared" si="6"/>
        <v>861</v>
      </c>
    </row>
    <row r="444" spans="1:5">
      <c r="A444" s="706" t="s">
        <v>936</v>
      </c>
      <c r="B444" s="457">
        <v>13014551</v>
      </c>
      <c r="C444" s="457">
        <v>316</v>
      </c>
      <c r="D444" s="457">
        <v>113</v>
      </c>
      <c r="E444" s="457">
        <f t="shared" si="6"/>
        <v>429</v>
      </c>
    </row>
    <row r="445" spans="1:5">
      <c r="A445" s="706" t="s">
        <v>936</v>
      </c>
      <c r="B445" s="457">
        <v>10233334</v>
      </c>
      <c r="C445" s="457">
        <v>464</v>
      </c>
      <c r="D445" s="457">
        <v>429</v>
      </c>
      <c r="E445" s="457">
        <f t="shared" si="6"/>
        <v>893</v>
      </c>
    </row>
    <row r="446" spans="1:5">
      <c r="A446" s="706" t="s">
        <v>936</v>
      </c>
      <c r="B446" s="457">
        <v>2163126</v>
      </c>
      <c r="C446" s="457">
        <v>458</v>
      </c>
      <c r="D446" s="457">
        <v>362</v>
      </c>
      <c r="E446" s="457">
        <f t="shared" si="6"/>
        <v>820</v>
      </c>
    </row>
    <row r="447" spans="1:5">
      <c r="A447" s="706" t="s">
        <v>936</v>
      </c>
      <c r="B447" s="457">
        <v>19425156</v>
      </c>
      <c r="C447" s="457">
        <v>674</v>
      </c>
      <c r="D447" s="457">
        <v>624</v>
      </c>
      <c r="E447" s="457">
        <f t="shared" si="6"/>
        <v>1298</v>
      </c>
    </row>
    <row r="448" spans="1:5">
      <c r="A448" s="706" t="s">
        <v>936</v>
      </c>
      <c r="B448" s="457">
        <v>11144650</v>
      </c>
      <c r="C448" s="457">
        <v>871</v>
      </c>
      <c r="D448" s="457">
        <v>361</v>
      </c>
      <c r="E448" s="457">
        <f t="shared" si="6"/>
        <v>1232</v>
      </c>
    </row>
    <row r="449" spans="1:5">
      <c r="A449" s="706" t="s">
        <v>936</v>
      </c>
      <c r="B449" s="457">
        <v>6203129</v>
      </c>
      <c r="C449" s="457">
        <v>267</v>
      </c>
      <c r="D449" s="457">
        <v>1</v>
      </c>
      <c r="E449" s="457">
        <f t="shared" si="6"/>
        <v>268</v>
      </c>
    </row>
    <row r="450" spans="1:5">
      <c r="A450" s="706" t="s">
        <v>936</v>
      </c>
      <c r="B450" s="457">
        <v>6034544</v>
      </c>
      <c r="C450" s="457">
        <v>694</v>
      </c>
      <c r="D450" s="457">
        <v>677</v>
      </c>
      <c r="E450" s="457">
        <f t="shared" si="6"/>
        <v>1371</v>
      </c>
    </row>
    <row r="451" spans="1:5">
      <c r="A451" s="706" t="s">
        <v>936</v>
      </c>
      <c r="B451" s="457">
        <v>7133232</v>
      </c>
      <c r="C451" s="457">
        <v>450</v>
      </c>
      <c r="D451" s="457">
        <v>160</v>
      </c>
      <c r="E451" s="457">
        <f t="shared" si="6"/>
        <v>610</v>
      </c>
    </row>
    <row r="452" spans="1:5">
      <c r="A452" s="706" t="s">
        <v>936</v>
      </c>
      <c r="B452" s="457">
        <v>10034548</v>
      </c>
      <c r="C452" s="457">
        <v>229</v>
      </c>
      <c r="D452" s="457">
        <v>179</v>
      </c>
      <c r="E452" s="457">
        <f t="shared" ref="E452:E515" si="7">C452+D452</f>
        <v>408</v>
      </c>
    </row>
    <row r="453" spans="1:5">
      <c r="A453" s="706" t="s">
        <v>936</v>
      </c>
      <c r="B453" s="457">
        <v>18555155</v>
      </c>
      <c r="C453" s="457">
        <v>426</v>
      </c>
      <c r="D453" s="457">
        <v>373</v>
      </c>
      <c r="E453" s="457">
        <f t="shared" si="7"/>
        <v>799</v>
      </c>
    </row>
    <row r="454" spans="1:5">
      <c r="A454" s="706" t="s">
        <v>936</v>
      </c>
      <c r="B454" s="457">
        <v>4113431</v>
      </c>
      <c r="C454" s="457">
        <v>686</v>
      </c>
      <c r="D454" s="457">
        <v>564</v>
      </c>
      <c r="E454" s="457">
        <f t="shared" si="7"/>
        <v>1250</v>
      </c>
    </row>
    <row r="455" spans="1:5">
      <c r="A455" s="706" t="s">
        <v>936</v>
      </c>
      <c r="B455" s="457">
        <v>9063232</v>
      </c>
      <c r="C455" s="457">
        <v>208</v>
      </c>
      <c r="D455" s="457">
        <v>97</v>
      </c>
      <c r="E455" s="457">
        <f t="shared" si="7"/>
        <v>305</v>
      </c>
    </row>
    <row r="456" spans="1:5">
      <c r="A456" s="706" t="s">
        <v>936</v>
      </c>
      <c r="B456" s="457">
        <v>21035258</v>
      </c>
      <c r="C456" s="457">
        <v>1095</v>
      </c>
      <c r="D456" s="457">
        <v>49</v>
      </c>
      <c r="E456" s="457">
        <f t="shared" si="7"/>
        <v>1144</v>
      </c>
    </row>
    <row r="457" spans="1:5">
      <c r="A457" s="706" t="s">
        <v>936</v>
      </c>
      <c r="B457" s="457">
        <v>1324440</v>
      </c>
      <c r="C457" s="457">
        <v>531</v>
      </c>
      <c r="D457" s="457">
        <v>258</v>
      </c>
      <c r="E457" s="457">
        <f t="shared" si="7"/>
        <v>789</v>
      </c>
    </row>
    <row r="458" spans="1:5">
      <c r="A458" s="706" t="s">
        <v>936</v>
      </c>
      <c r="B458" s="457">
        <v>10374648</v>
      </c>
      <c r="C458" s="457">
        <v>580</v>
      </c>
      <c r="D458" s="457">
        <v>538</v>
      </c>
      <c r="E458" s="457">
        <f t="shared" si="7"/>
        <v>1118</v>
      </c>
    </row>
    <row r="459" spans="1:5">
      <c r="A459" s="706" t="s">
        <v>936</v>
      </c>
      <c r="B459" s="457">
        <v>9053437</v>
      </c>
      <c r="C459" s="457">
        <v>276</v>
      </c>
      <c r="D459" s="457">
        <v>226</v>
      </c>
      <c r="E459" s="457">
        <f t="shared" si="7"/>
        <v>502</v>
      </c>
    </row>
    <row r="460" spans="1:5">
      <c r="A460" s="706" t="s">
        <v>936</v>
      </c>
      <c r="B460" s="457">
        <v>8073232</v>
      </c>
      <c r="C460" s="457">
        <v>181</v>
      </c>
      <c r="D460" s="457">
        <v>126</v>
      </c>
      <c r="E460" s="457">
        <f t="shared" si="7"/>
        <v>307</v>
      </c>
    </row>
    <row r="461" spans="1:5">
      <c r="A461" s="706" t="s">
        <v>936</v>
      </c>
      <c r="B461" s="457">
        <v>1034440</v>
      </c>
      <c r="C461" s="457">
        <v>936</v>
      </c>
      <c r="D461" s="457">
        <v>420</v>
      </c>
      <c r="E461" s="457">
        <f t="shared" si="7"/>
        <v>1356</v>
      </c>
    </row>
    <row r="462" spans="1:5">
      <c r="A462" s="706" t="s">
        <v>936</v>
      </c>
      <c r="B462" s="457">
        <v>10013334</v>
      </c>
      <c r="C462" s="457">
        <v>1074</v>
      </c>
      <c r="D462" s="457">
        <v>13</v>
      </c>
      <c r="E462" s="457">
        <f t="shared" si="7"/>
        <v>1087</v>
      </c>
    </row>
    <row r="463" spans="1:5">
      <c r="A463" s="706" t="s">
        <v>936</v>
      </c>
      <c r="B463" s="457">
        <v>6114544</v>
      </c>
      <c r="C463" s="457">
        <v>311</v>
      </c>
      <c r="D463" s="457">
        <v>304</v>
      </c>
      <c r="E463" s="457">
        <f t="shared" si="7"/>
        <v>615</v>
      </c>
    </row>
    <row r="464" spans="1:5">
      <c r="A464" s="706" t="s">
        <v>936</v>
      </c>
      <c r="B464" s="457">
        <v>20063438</v>
      </c>
      <c r="C464" s="457">
        <v>865</v>
      </c>
      <c r="D464" s="457">
        <v>172</v>
      </c>
      <c r="E464" s="457">
        <f t="shared" si="7"/>
        <v>1037</v>
      </c>
    </row>
    <row r="465" spans="1:5">
      <c r="A465" s="706" t="s">
        <v>936</v>
      </c>
      <c r="B465" s="457">
        <v>3064342</v>
      </c>
      <c r="C465" s="457">
        <v>214</v>
      </c>
      <c r="D465" s="457">
        <v>167</v>
      </c>
      <c r="E465" s="457">
        <f t="shared" si="7"/>
        <v>381</v>
      </c>
    </row>
    <row r="466" spans="1:5">
      <c r="A466" s="706" t="s">
        <v>936</v>
      </c>
      <c r="B466" s="457">
        <v>10364648</v>
      </c>
      <c r="C466" s="457">
        <v>636</v>
      </c>
      <c r="D466" s="457">
        <v>575</v>
      </c>
      <c r="E466" s="457">
        <f t="shared" si="7"/>
        <v>1211</v>
      </c>
    </row>
    <row r="467" spans="1:5">
      <c r="A467" s="706" t="s">
        <v>936</v>
      </c>
      <c r="B467" s="457">
        <v>21045258</v>
      </c>
      <c r="C467" s="457">
        <v>379</v>
      </c>
      <c r="D467" s="457">
        <v>287</v>
      </c>
      <c r="E467" s="457">
        <f t="shared" si="7"/>
        <v>666</v>
      </c>
    </row>
    <row r="468" spans="1:5">
      <c r="A468" s="706" t="s">
        <v>936</v>
      </c>
      <c r="B468" s="457">
        <v>1284440</v>
      </c>
      <c r="C468" s="457">
        <v>138</v>
      </c>
      <c r="D468" s="457">
        <v>92</v>
      </c>
      <c r="E468" s="457">
        <f t="shared" si="7"/>
        <v>230</v>
      </c>
    </row>
    <row r="469" spans="1:5">
      <c r="A469" s="706" t="s">
        <v>936</v>
      </c>
      <c r="B469" s="457">
        <v>18315155</v>
      </c>
      <c r="C469" s="457">
        <v>349</v>
      </c>
      <c r="D469" s="457">
        <v>227</v>
      </c>
      <c r="E469" s="457">
        <f t="shared" si="7"/>
        <v>576</v>
      </c>
    </row>
    <row r="470" spans="1:5">
      <c r="A470" s="706" t="s">
        <v>936</v>
      </c>
      <c r="B470" s="457">
        <v>5194544</v>
      </c>
      <c r="C470" s="457">
        <v>391</v>
      </c>
      <c r="D470" s="457">
        <v>329</v>
      </c>
      <c r="E470" s="457">
        <f t="shared" si="7"/>
        <v>720</v>
      </c>
    </row>
    <row r="471" spans="1:5">
      <c r="A471" s="706" t="s">
        <v>936</v>
      </c>
      <c r="B471" s="457">
        <v>3083127</v>
      </c>
      <c r="C471" s="457">
        <v>383</v>
      </c>
      <c r="D471" s="457">
        <v>282</v>
      </c>
      <c r="E471" s="457">
        <f t="shared" si="7"/>
        <v>665</v>
      </c>
    </row>
    <row r="472" spans="1:5">
      <c r="A472" s="706" t="s">
        <v>936</v>
      </c>
      <c r="B472" s="457">
        <v>11074650</v>
      </c>
      <c r="C472" s="457">
        <v>424</v>
      </c>
      <c r="D472" s="457">
        <v>359</v>
      </c>
      <c r="E472" s="457">
        <f t="shared" si="7"/>
        <v>783</v>
      </c>
    </row>
    <row r="473" spans="1:5">
      <c r="A473" s="706" t="s">
        <v>936</v>
      </c>
      <c r="B473" s="457">
        <v>20515258</v>
      </c>
      <c r="C473" s="457">
        <v>475</v>
      </c>
      <c r="D473" s="457">
        <v>190</v>
      </c>
      <c r="E473" s="457">
        <f t="shared" si="7"/>
        <v>665</v>
      </c>
    </row>
    <row r="474" spans="1:5">
      <c r="A474" s="706" t="s">
        <v>936</v>
      </c>
      <c r="B474" s="457">
        <v>21085238</v>
      </c>
      <c r="C474" s="457">
        <v>353</v>
      </c>
      <c r="D474" s="457">
        <v>293</v>
      </c>
      <c r="E474" s="457">
        <f t="shared" si="7"/>
        <v>646</v>
      </c>
    </row>
    <row r="475" spans="1:5">
      <c r="A475" s="706" t="s">
        <v>936</v>
      </c>
      <c r="B475" s="457">
        <v>1174440</v>
      </c>
      <c r="C475" s="457">
        <v>245</v>
      </c>
      <c r="D475" s="457">
        <v>114</v>
      </c>
      <c r="E475" s="457">
        <f t="shared" si="7"/>
        <v>359</v>
      </c>
    </row>
    <row r="476" spans="1:5">
      <c r="A476" s="706" t="s">
        <v>936</v>
      </c>
      <c r="B476" s="457">
        <v>18033537</v>
      </c>
      <c r="C476" s="457">
        <v>1073</v>
      </c>
      <c r="D476" s="457">
        <v>12</v>
      </c>
      <c r="E476" s="457">
        <f t="shared" si="7"/>
        <v>1085</v>
      </c>
    </row>
    <row r="477" spans="1:5">
      <c r="A477" s="706" t="s">
        <v>936</v>
      </c>
      <c r="B477" s="457">
        <v>18505155</v>
      </c>
      <c r="C477" s="457">
        <v>223</v>
      </c>
      <c r="D477" s="457">
        <v>202</v>
      </c>
      <c r="E477" s="457">
        <f t="shared" si="7"/>
        <v>425</v>
      </c>
    </row>
    <row r="478" spans="1:5">
      <c r="A478" s="706" t="s">
        <v>936</v>
      </c>
      <c r="B478" s="457">
        <v>18465155</v>
      </c>
      <c r="C478" s="457">
        <v>528</v>
      </c>
      <c r="D478" s="457">
        <v>206</v>
      </c>
      <c r="E478" s="457">
        <f t="shared" si="7"/>
        <v>734</v>
      </c>
    </row>
    <row r="479" spans="1:5">
      <c r="A479" s="706" t="s">
        <v>936</v>
      </c>
      <c r="B479" s="457">
        <v>15275153</v>
      </c>
      <c r="C479" s="457">
        <v>301</v>
      </c>
      <c r="D479" s="457">
        <v>219</v>
      </c>
      <c r="E479" s="457">
        <f t="shared" si="7"/>
        <v>520</v>
      </c>
    </row>
    <row r="480" spans="1:5">
      <c r="A480" s="706" t="s">
        <v>936</v>
      </c>
      <c r="B480" s="457">
        <v>5374544</v>
      </c>
      <c r="C480" s="457">
        <v>457</v>
      </c>
      <c r="D480" s="457">
        <v>433</v>
      </c>
      <c r="E480" s="457">
        <f t="shared" si="7"/>
        <v>890</v>
      </c>
    </row>
    <row r="481" spans="1:5">
      <c r="A481" s="706" t="s">
        <v>936</v>
      </c>
      <c r="B481" s="457">
        <v>14355152</v>
      </c>
      <c r="C481" s="457">
        <v>272</v>
      </c>
      <c r="D481" s="457">
        <v>231</v>
      </c>
      <c r="E481" s="457">
        <f t="shared" si="7"/>
        <v>503</v>
      </c>
    </row>
    <row r="482" spans="1:5">
      <c r="A482" s="706" t="s">
        <v>936</v>
      </c>
      <c r="B482" s="457">
        <v>11024650</v>
      </c>
      <c r="C482" s="457">
        <v>647</v>
      </c>
      <c r="D482" s="457">
        <v>377</v>
      </c>
      <c r="E482" s="457">
        <f t="shared" si="7"/>
        <v>1024</v>
      </c>
    </row>
    <row r="483" spans="1:5">
      <c r="A483" s="706" t="s">
        <v>936</v>
      </c>
      <c r="B483" s="457">
        <v>18475155</v>
      </c>
      <c r="C483" s="457">
        <v>271</v>
      </c>
      <c r="D483" s="457">
        <v>239</v>
      </c>
      <c r="E483" s="457">
        <f t="shared" si="7"/>
        <v>510</v>
      </c>
    </row>
    <row r="484" spans="1:5">
      <c r="A484" s="706" t="s">
        <v>936</v>
      </c>
      <c r="B484" s="457">
        <v>15053437</v>
      </c>
      <c r="C484" s="457">
        <v>788</v>
      </c>
      <c r="D484" s="457">
        <v>44</v>
      </c>
      <c r="E484" s="457">
        <f t="shared" si="7"/>
        <v>832</v>
      </c>
    </row>
    <row r="485" spans="1:5">
      <c r="A485" s="706" t="s">
        <v>936</v>
      </c>
      <c r="B485" s="457">
        <v>14053335</v>
      </c>
      <c r="C485" s="457">
        <v>579</v>
      </c>
      <c r="D485" s="457">
        <v>502</v>
      </c>
      <c r="E485" s="457">
        <f t="shared" si="7"/>
        <v>1081</v>
      </c>
    </row>
    <row r="486" spans="1:5">
      <c r="A486" s="706" t="s">
        <v>936</v>
      </c>
      <c r="B486" s="457">
        <v>10133334</v>
      </c>
      <c r="C486" s="457">
        <v>400</v>
      </c>
      <c r="D486" s="457">
        <v>345</v>
      </c>
      <c r="E486" s="457">
        <f t="shared" si="7"/>
        <v>745</v>
      </c>
    </row>
    <row r="487" spans="1:5">
      <c r="A487" s="706" t="s">
        <v>936</v>
      </c>
      <c r="B487" s="457">
        <v>7084546</v>
      </c>
      <c r="C487" s="457">
        <v>247</v>
      </c>
      <c r="D487" s="457">
        <v>165</v>
      </c>
      <c r="E487" s="457">
        <f t="shared" si="7"/>
        <v>412</v>
      </c>
    </row>
    <row r="488" spans="1:5">
      <c r="A488" s="706" t="s">
        <v>936</v>
      </c>
      <c r="B488" s="457">
        <v>2023126</v>
      </c>
      <c r="C488" s="457">
        <v>285</v>
      </c>
      <c r="D488" s="457">
        <v>186</v>
      </c>
      <c r="E488" s="457">
        <f t="shared" si="7"/>
        <v>471</v>
      </c>
    </row>
    <row r="489" spans="1:5">
      <c r="A489" s="706" t="s">
        <v>936</v>
      </c>
      <c r="B489" s="457">
        <v>14084552</v>
      </c>
      <c r="C489" s="457">
        <v>330</v>
      </c>
      <c r="D489" s="457">
        <v>312</v>
      </c>
      <c r="E489" s="457">
        <f t="shared" si="7"/>
        <v>642</v>
      </c>
    </row>
    <row r="490" spans="1:5">
      <c r="A490" s="706" t="s">
        <v>936</v>
      </c>
      <c r="B490" s="457">
        <v>11083233</v>
      </c>
      <c r="C490" s="457">
        <v>109</v>
      </c>
      <c r="D490" s="457">
        <v>25</v>
      </c>
      <c r="E490" s="457">
        <f t="shared" si="7"/>
        <v>134</v>
      </c>
    </row>
    <row r="491" spans="1:5">
      <c r="A491" s="706" t="s">
        <v>936</v>
      </c>
      <c r="B491" s="457">
        <v>3113127</v>
      </c>
      <c r="C491" s="457">
        <v>377</v>
      </c>
      <c r="D491" s="457">
        <v>348</v>
      </c>
      <c r="E491" s="457">
        <f t="shared" si="7"/>
        <v>725</v>
      </c>
    </row>
    <row r="492" spans="1:5">
      <c r="A492" s="706" t="s">
        <v>936</v>
      </c>
      <c r="B492" s="457">
        <v>11104650</v>
      </c>
      <c r="C492" s="457">
        <v>675</v>
      </c>
      <c r="D492" s="457">
        <v>178</v>
      </c>
      <c r="E492" s="457">
        <f t="shared" si="7"/>
        <v>853</v>
      </c>
    </row>
    <row r="493" spans="1:5">
      <c r="A493" s="706" t="s">
        <v>936</v>
      </c>
      <c r="B493" s="457">
        <v>19435156</v>
      </c>
      <c r="C493" s="457">
        <v>321</v>
      </c>
      <c r="D493" s="457">
        <v>316</v>
      </c>
      <c r="E493" s="457">
        <f t="shared" si="7"/>
        <v>637</v>
      </c>
    </row>
    <row r="494" spans="1:5">
      <c r="A494" s="706" t="s">
        <v>936</v>
      </c>
      <c r="B494" s="457">
        <v>20145257</v>
      </c>
      <c r="C494" s="457">
        <v>411</v>
      </c>
      <c r="D494" s="457">
        <v>359</v>
      </c>
      <c r="E494" s="457">
        <f t="shared" si="7"/>
        <v>770</v>
      </c>
    </row>
    <row r="495" spans="1:5">
      <c r="A495" s="706" t="s">
        <v>936</v>
      </c>
      <c r="B495" s="457">
        <v>19015155</v>
      </c>
      <c r="C495" s="457">
        <v>470</v>
      </c>
      <c r="D495" s="457">
        <v>226</v>
      </c>
      <c r="E495" s="457">
        <f t="shared" si="7"/>
        <v>696</v>
      </c>
    </row>
    <row r="496" spans="1:5">
      <c r="A496" s="706" t="s">
        <v>936</v>
      </c>
      <c r="B496" s="457">
        <v>18035155</v>
      </c>
      <c r="C496" s="457">
        <v>335</v>
      </c>
      <c r="D496" s="457">
        <v>268</v>
      </c>
      <c r="E496" s="457">
        <f t="shared" si="7"/>
        <v>603</v>
      </c>
    </row>
    <row r="497" spans="1:5">
      <c r="A497" s="706" t="s">
        <v>936</v>
      </c>
      <c r="B497" s="457">
        <v>11214650</v>
      </c>
      <c r="C497" s="457">
        <v>335</v>
      </c>
      <c r="D497" s="457">
        <v>200</v>
      </c>
      <c r="E497" s="457">
        <f t="shared" si="7"/>
        <v>535</v>
      </c>
    </row>
    <row r="498" spans="1:5">
      <c r="A498" s="706" t="s">
        <v>936</v>
      </c>
      <c r="B498" s="457">
        <v>1103430</v>
      </c>
      <c r="C498" s="457">
        <v>236</v>
      </c>
      <c r="D498" s="457">
        <v>27</v>
      </c>
      <c r="E498" s="457">
        <f t="shared" si="7"/>
        <v>263</v>
      </c>
    </row>
    <row r="499" spans="1:5">
      <c r="A499" s="706" t="s">
        <v>936</v>
      </c>
      <c r="B499" s="457">
        <v>14094552</v>
      </c>
      <c r="C499" s="457">
        <v>331</v>
      </c>
      <c r="D499" s="457">
        <v>312</v>
      </c>
      <c r="E499" s="457">
        <f t="shared" si="7"/>
        <v>643</v>
      </c>
    </row>
    <row r="500" spans="1:5">
      <c r="A500" s="706" t="s">
        <v>936</v>
      </c>
      <c r="B500" s="457">
        <v>16165153</v>
      </c>
      <c r="C500" s="457">
        <v>297</v>
      </c>
      <c r="D500" s="457">
        <v>264</v>
      </c>
      <c r="E500" s="457">
        <f t="shared" si="7"/>
        <v>561</v>
      </c>
    </row>
    <row r="501" spans="1:5">
      <c r="A501" s="706" t="s">
        <v>936</v>
      </c>
      <c r="B501" s="457">
        <v>15133535</v>
      </c>
      <c r="C501" s="457">
        <v>409</v>
      </c>
      <c r="D501" s="457">
        <v>120</v>
      </c>
      <c r="E501" s="457">
        <f t="shared" si="7"/>
        <v>529</v>
      </c>
    </row>
    <row r="502" spans="1:5">
      <c r="A502" s="706" t="s">
        <v>936</v>
      </c>
      <c r="B502" s="457">
        <v>20143438</v>
      </c>
      <c r="C502" s="457">
        <v>479</v>
      </c>
      <c r="D502" s="457">
        <v>413</v>
      </c>
      <c r="E502" s="457">
        <f t="shared" si="7"/>
        <v>892</v>
      </c>
    </row>
    <row r="503" spans="1:5">
      <c r="A503" s="706" t="s">
        <v>936</v>
      </c>
      <c r="B503" s="457">
        <v>9204547</v>
      </c>
      <c r="C503" s="457">
        <v>236</v>
      </c>
      <c r="D503" s="457">
        <v>156</v>
      </c>
      <c r="E503" s="457">
        <f t="shared" si="7"/>
        <v>392</v>
      </c>
    </row>
    <row r="504" spans="1:5">
      <c r="A504" s="706" t="s">
        <v>936</v>
      </c>
      <c r="B504" s="457">
        <v>9063437</v>
      </c>
      <c r="C504" s="457">
        <v>275</v>
      </c>
      <c r="D504" s="457">
        <v>250</v>
      </c>
      <c r="E504" s="457">
        <f t="shared" si="7"/>
        <v>525</v>
      </c>
    </row>
    <row r="505" spans="1:5">
      <c r="A505" s="706" t="s">
        <v>936</v>
      </c>
      <c r="B505" s="457">
        <v>9093232</v>
      </c>
      <c r="C505" s="457">
        <v>1310</v>
      </c>
      <c r="D505" s="457">
        <v>630</v>
      </c>
      <c r="E505" s="457">
        <f t="shared" si="7"/>
        <v>1940</v>
      </c>
    </row>
    <row r="506" spans="1:5">
      <c r="A506" s="706" t="s">
        <v>936</v>
      </c>
      <c r="B506" s="457">
        <v>14345152</v>
      </c>
      <c r="C506" s="457">
        <v>220</v>
      </c>
      <c r="D506" s="457">
        <v>123</v>
      </c>
      <c r="E506" s="457">
        <f t="shared" si="7"/>
        <v>343</v>
      </c>
    </row>
    <row r="507" spans="1:5">
      <c r="A507" s="706" t="s">
        <v>936</v>
      </c>
      <c r="B507" s="457">
        <v>9024547</v>
      </c>
      <c r="C507" s="457">
        <v>1943</v>
      </c>
      <c r="D507" s="457">
        <v>1478</v>
      </c>
      <c r="E507" s="457">
        <f t="shared" si="7"/>
        <v>3421</v>
      </c>
    </row>
    <row r="508" spans="1:5">
      <c r="A508" s="706" t="s">
        <v>936</v>
      </c>
      <c r="B508" s="457">
        <v>18115155</v>
      </c>
      <c r="C508" s="457">
        <v>1360</v>
      </c>
      <c r="D508" s="457">
        <v>150</v>
      </c>
      <c r="E508" s="457">
        <f t="shared" si="7"/>
        <v>1510</v>
      </c>
    </row>
    <row r="509" spans="1:5">
      <c r="A509" s="706" t="s">
        <v>936</v>
      </c>
      <c r="B509" s="457">
        <v>10015507</v>
      </c>
      <c r="C509" s="457">
        <v>8</v>
      </c>
      <c r="D509" s="457">
        <v>414</v>
      </c>
      <c r="E509" s="457">
        <f t="shared" si="7"/>
        <v>422</v>
      </c>
    </row>
    <row r="510" spans="1:5">
      <c r="A510" s="706" t="s">
        <v>936</v>
      </c>
      <c r="B510" s="457">
        <v>1173430</v>
      </c>
      <c r="C510" s="457">
        <v>291</v>
      </c>
      <c r="D510" s="457">
        <v>273</v>
      </c>
      <c r="E510" s="457">
        <f t="shared" si="7"/>
        <v>564</v>
      </c>
    </row>
    <row r="511" spans="1:5">
      <c r="A511" s="706" t="s">
        <v>936</v>
      </c>
      <c r="B511" s="457">
        <v>20295257</v>
      </c>
      <c r="C511" s="457">
        <v>777</v>
      </c>
      <c r="D511" s="457">
        <v>652</v>
      </c>
      <c r="E511" s="457">
        <f t="shared" si="7"/>
        <v>1429</v>
      </c>
    </row>
    <row r="512" spans="1:5">
      <c r="A512" s="706" t="s">
        <v>936</v>
      </c>
      <c r="B512" s="457">
        <v>10284548</v>
      </c>
      <c r="C512" s="457">
        <v>229</v>
      </c>
      <c r="D512" s="457">
        <v>206</v>
      </c>
      <c r="E512" s="457">
        <f t="shared" si="7"/>
        <v>435</v>
      </c>
    </row>
    <row r="513" spans="1:5">
      <c r="A513" s="706" t="s">
        <v>936</v>
      </c>
      <c r="B513" s="457">
        <v>1214440</v>
      </c>
      <c r="C513" s="457">
        <v>272</v>
      </c>
      <c r="D513" s="457">
        <v>158</v>
      </c>
      <c r="E513" s="457">
        <f t="shared" si="7"/>
        <v>430</v>
      </c>
    </row>
    <row r="514" spans="1:5">
      <c r="A514" s="706" t="s">
        <v>936</v>
      </c>
      <c r="B514" s="457">
        <v>14003335</v>
      </c>
      <c r="C514" s="457">
        <v>289</v>
      </c>
      <c r="D514" s="457">
        <v>224</v>
      </c>
      <c r="E514" s="457">
        <f t="shared" si="7"/>
        <v>513</v>
      </c>
    </row>
    <row r="515" spans="1:5">
      <c r="A515" s="706" t="s">
        <v>936</v>
      </c>
      <c r="B515" s="457">
        <v>18495155</v>
      </c>
      <c r="C515" s="457">
        <v>703</v>
      </c>
      <c r="D515" s="457">
        <v>265</v>
      </c>
      <c r="E515" s="457">
        <f t="shared" si="7"/>
        <v>968</v>
      </c>
    </row>
    <row r="516" spans="1:5">
      <c r="A516" s="706" t="s">
        <v>936</v>
      </c>
      <c r="B516" s="457">
        <v>14184552</v>
      </c>
      <c r="C516" s="457">
        <v>432</v>
      </c>
      <c r="D516" s="457">
        <v>354</v>
      </c>
      <c r="E516" s="457">
        <f t="shared" ref="E516:E579" si="8">C516+D516</f>
        <v>786</v>
      </c>
    </row>
    <row r="517" spans="1:5">
      <c r="A517" s="706" t="s">
        <v>936</v>
      </c>
      <c r="B517" s="457">
        <v>11304650</v>
      </c>
      <c r="C517" s="457">
        <v>272</v>
      </c>
      <c r="D517" s="457">
        <v>241</v>
      </c>
      <c r="E517" s="457">
        <f t="shared" si="8"/>
        <v>513</v>
      </c>
    </row>
    <row r="518" spans="1:5">
      <c r="A518" s="706" t="s">
        <v>936</v>
      </c>
      <c r="B518" s="457">
        <v>10454648</v>
      </c>
      <c r="C518" s="457">
        <v>971</v>
      </c>
      <c r="D518" s="457">
        <v>714</v>
      </c>
      <c r="E518" s="457">
        <f t="shared" si="8"/>
        <v>1685</v>
      </c>
    </row>
    <row r="519" spans="1:5">
      <c r="A519" s="706" t="s">
        <v>936</v>
      </c>
      <c r="B519" s="457">
        <v>21255259</v>
      </c>
      <c r="C519" s="457">
        <v>192</v>
      </c>
      <c r="D519" s="457">
        <v>12</v>
      </c>
      <c r="E519" s="457">
        <f t="shared" si="8"/>
        <v>204</v>
      </c>
    </row>
    <row r="520" spans="1:5">
      <c r="A520" s="706" t="s">
        <v>936</v>
      </c>
      <c r="B520" s="457">
        <v>20013438</v>
      </c>
      <c r="C520" s="457">
        <v>291</v>
      </c>
      <c r="D520" s="457">
        <v>287</v>
      </c>
      <c r="E520" s="457">
        <f t="shared" si="8"/>
        <v>578</v>
      </c>
    </row>
    <row r="521" spans="1:5">
      <c r="A521" s="706" t="s">
        <v>936</v>
      </c>
      <c r="B521" s="457">
        <v>10174548</v>
      </c>
      <c r="C521" s="457">
        <v>240</v>
      </c>
      <c r="D521" s="457">
        <v>175</v>
      </c>
      <c r="E521" s="457">
        <f t="shared" si="8"/>
        <v>415</v>
      </c>
    </row>
    <row r="522" spans="1:5">
      <c r="A522" s="706" t="s">
        <v>936</v>
      </c>
      <c r="B522" s="457">
        <v>1033430</v>
      </c>
      <c r="C522" s="457">
        <v>235</v>
      </c>
      <c r="D522" s="457">
        <v>188</v>
      </c>
      <c r="E522" s="457">
        <f t="shared" si="8"/>
        <v>423</v>
      </c>
    </row>
    <row r="523" spans="1:5">
      <c r="A523" s="706" t="s">
        <v>936</v>
      </c>
      <c r="B523" s="457">
        <v>15045153</v>
      </c>
      <c r="C523" s="457">
        <v>391</v>
      </c>
      <c r="D523" s="457">
        <v>347</v>
      </c>
      <c r="E523" s="457">
        <f t="shared" si="8"/>
        <v>738</v>
      </c>
    </row>
    <row r="524" spans="1:5">
      <c r="A524" s="706" t="s">
        <v>936</v>
      </c>
      <c r="B524" s="457">
        <v>18053537</v>
      </c>
      <c r="C524" s="457">
        <v>467</v>
      </c>
      <c r="D524" s="457">
        <v>322</v>
      </c>
      <c r="E524" s="457">
        <f t="shared" si="8"/>
        <v>789</v>
      </c>
    </row>
    <row r="525" spans="1:5">
      <c r="A525" s="706" t="s">
        <v>936</v>
      </c>
      <c r="B525" s="457">
        <v>20175257</v>
      </c>
      <c r="C525" s="457">
        <v>325</v>
      </c>
      <c r="D525" s="457">
        <v>243</v>
      </c>
      <c r="E525" s="457">
        <f t="shared" si="8"/>
        <v>568</v>
      </c>
    </row>
    <row r="526" spans="1:5">
      <c r="A526" s="706" t="s">
        <v>936</v>
      </c>
      <c r="B526" s="457">
        <v>11254650</v>
      </c>
      <c r="C526" s="457">
        <v>850</v>
      </c>
      <c r="D526" s="457">
        <v>133</v>
      </c>
      <c r="E526" s="457">
        <f t="shared" si="8"/>
        <v>983</v>
      </c>
    </row>
    <row r="527" spans="1:5">
      <c r="A527" s="706" t="s">
        <v>936</v>
      </c>
      <c r="B527" s="457">
        <v>17033536</v>
      </c>
      <c r="C527" s="457">
        <v>380</v>
      </c>
      <c r="D527" s="457">
        <v>226</v>
      </c>
      <c r="E527" s="457">
        <f t="shared" si="8"/>
        <v>606</v>
      </c>
    </row>
    <row r="528" spans="1:5">
      <c r="A528" s="706" t="s">
        <v>936</v>
      </c>
      <c r="B528" s="457">
        <v>13023334</v>
      </c>
      <c r="C528" s="457">
        <v>627</v>
      </c>
      <c r="D528" s="457">
        <v>155</v>
      </c>
      <c r="E528" s="457">
        <f t="shared" si="8"/>
        <v>782</v>
      </c>
    </row>
    <row r="529" spans="1:5">
      <c r="A529" s="706" t="s">
        <v>936</v>
      </c>
      <c r="B529" s="457">
        <v>15063437</v>
      </c>
      <c r="C529" s="457">
        <v>712</v>
      </c>
      <c r="D529" s="457">
        <v>75</v>
      </c>
      <c r="E529" s="457">
        <f t="shared" si="8"/>
        <v>787</v>
      </c>
    </row>
    <row r="530" spans="1:5">
      <c r="A530" s="706" t="s">
        <v>936</v>
      </c>
      <c r="B530" s="457">
        <v>16183536</v>
      </c>
      <c r="C530" s="457">
        <v>567</v>
      </c>
      <c r="D530" s="457">
        <v>92</v>
      </c>
      <c r="E530" s="457">
        <f t="shared" si="8"/>
        <v>659</v>
      </c>
    </row>
    <row r="531" spans="1:5">
      <c r="A531" s="706" t="s">
        <v>936</v>
      </c>
      <c r="B531" s="457">
        <v>2064341</v>
      </c>
      <c r="C531" s="457">
        <v>205</v>
      </c>
      <c r="D531" s="457">
        <v>164</v>
      </c>
      <c r="E531" s="457">
        <f t="shared" si="8"/>
        <v>369</v>
      </c>
    </row>
    <row r="532" spans="1:5">
      <c r="A532" s="706" t="s">
        <v>936</v>
      </c>
      <c r="B532" s="457">
        <v>13033334</v>
      </c>
      <c r="C532" s="457">
        <v>277</v>
      </c>
      <c r="D532" s="457">
        <v>255</v>
      </c>
      <c r="E532" s="457">
        <f t="shared" si="8"/>
        <v>532</v>
      </c>
    </row>
    <row r="533" spans="1:5">
      <c r="A533" s="706" t="s">
        <v>936</v>
      </c>
      <c r="B533" s="457">
        <v>19125156</v>
      </c>
      <c r="C533" s="457">
        <v>425</v>
      </c>
      <c r="D533" s="457">
        <v>275</v>
      </c>
      <c r="E533" s="457">
        <f t="shared" si="8"/>
        <v>700</v>
      </c>
    </row>
    <row r="534" spans="1:5">
      <c r="A534" s="706" t="s">
        <v>936</v>
      </c>
      <c r="B534" s="457">
        <v>13093333</v>
      </c>
      <c r="C534" s="457">
        <v>242</v>
      </c>
      <c r="D534" s="457">
        <v>236</v>
      </c>
      <c r="E534" s="457">
        <f t="shared" si="8"/>
        <v>478</v>
      </c>
    </row>
    <row r="535" spans="1:5">
      <c r="A535" s="706" t="s">
        <v>936</v>
      </c>
      <c r="B535" s="457">
        <v>11354650</v>
      </c>
      <c r="C535" s="457">
        <v>586</v>
      </c>
      <c r="D535" s="457">
        <v>508</v>
      </c>
      <c r="E535" s="457">
        <f t="shared" si="8"/>
        <v>1094</v>
      </c>
    </row>
    <row r="536" spans="1:5">
      <c r="A536" s="706" t="s">
        <v>936</v>
      </c>
      <c r="B536" s="457">
        <v>13113334</v>
      </c>
      <c r="C536" s="457">
        <v>212</v>
      </c>
      <c r="D536" s="457">
        <v>139</v>
      </c>
      <c r="E536" s="457">
        <f t="shared" si="8"/>
        <v>351</v>
      </c>
    </row>
    <row r="537" spans="1:5">
      <c r="A537" s="706" t="s">
        <v>936</v>
      </c>
      <c r="B537" s="457">
        <v>8103232</v>
      </c>
      <c r="C537" s="457">
        <v>442</v>
      </c>
      <c r="D537" s="457">
        <v>188</v>
      </c>
      <c r="E537" s="457">
        <f t="shared" si="8"/>
        <v>630</v>
      </c>
    </row>
    <row r="538" spans="1:5">
      <c r="A538" s="706" t="s">
        <v>936</v>
      </c>
      <c r="B538" s="457">
        <v>20043438</v>
      </c>
      <c r="C538" s="457">
        <v>417</v>
      </c>
      <c r="D538" s="457">
        <v>237</v>
      </c>
      <c r="E538" s="457">
        <f t="shared" si="8"/>
        <v>654</v>
      </c>
    </row>
    <row r="539" spans="1:5">
      <c r="A539" s="706" t="s">
        <v>936</v>
      </c>
      <c r="B539" s="457">
        <v>15043437</v>
      </c>
      <c r="C539" s="457">
        <v>1035</v>
      </c>
      <c r="D539" s="457">
        <v>55</v>
      </c>
      <c r="E539" s="457">
        <f t="shared" si="8"/>
        <v>1090</v>
      </c>
    </row>
    <row r="540" spans="1:5">
      <c r="A540" s="706" t="s">
        <v>936</v>
      </c>
      <c r="B540" s="457">
        <v>4033128</v>
      </c>
      <c r="C540" s="457">
        <v>248</v>
      </c>
      <c r="D540" s="457">
        <v>90</v>
      </c>
      <c r="E540" s="457">
        <f t="shared" si="8"/>
        <v>338</v>
      </c>
    </row>
    <row r="541" spans="1:5">
      <c r="A541" s="706" t="s">
        <v>936</v>
      </c>
      <c r="B541" s="457">
        <v>21075258</v>
      </c>
      <c r="C541" s="457">
        <v>1044</v>
      </c>
      <c r="D541" s="457">
        <v>213</v>
      </c>
      <c r="E541" s="457">
        <f t="shared" si="8"/>
        <v>1257</v>
      </c>
    </row>
    <row r="542" spans="1:5">
      <c r="A542" s="706" t="s">
        <v>936</v>
      </c>
      <c r="B542" s="457">
        <v>12355150</v>
      </c>
      <c r="C542" s="457">
        <v>890</v>
      </c>
      <c r="D542" s="457">
        <v>23</v>
      </c>
      <c r="E542" s="457">
        <f t="shared" si="8"/>
        <v>913</v>
      </c>
    </row>
    <row r="543" spans="1:5">
      <c r="A543" s="706" t="s">
        <v>936</v>
      </c>
      <c r="B543" s="457">
        <v>12164650</v>
      </c>
      <c r="C543" s="457">
        <v>583</v>
      </c>
      <c r="D543" s="457">
        <v>201</v>
      </c>
      <c r="E543" s="457">
        <f t="shared" si="8"/>
        <v>784</v>
      </c>
    </row>
    <row r="544" spans="1:5">
      <c r="A544" s="706" t="s">
        <v>936</v>
      </c>
      <c r="B544" s="457">
        <v>5044544</v>
      </c>
      <c r="C544" s="457">
        <v>380</v>
      </c>
      <c r="D544" s="457">
        <v>358</v>
      </c>
      <c r="E544" s="457">
        <f t="shared" si="8"/>
        <v>738</v>
      </c>
    </row>
    <row r="545" spans="1:5">
      <c r="A545" s="706" t="s">
        <v>936</v>
      </c>
      <c r="B545" s="457">
        <v>20173438</v>
      </c>
      <c r="C545" s="457">
        <v>379</v>
      </c>
      <c r="D545" s="457">
        <v>348</v>
      </c>
      <c r="E545" s="457">
        <f t="shared" si="8"/>
        <v>727</v>
      </c>
    </row>
    <row r="546" spans="1:5">
      <c r="A546" s="706" t="s">
        <v>936</v>
      </c>
      <c r="B546" s="457">
        <v>4054343</v>
      </c>
      <c r="C546" s="457">
        <v>376</v>
      </c>
      <c r="D546" s="457">
        <v>194</v>
      </c>
      <c r="E546" s="457">
        <f t="shared" si="8"/>
        <v>570</v>
      </c>
    </row>
    <row r="547" spans="1:5">
      <c r="A547" s="706" t="s">
        <v>936</v>
      </c>
      <c r="B547" s="457">
        <v>5334544</v>
      </c>
      <c r="C547" s="457">
        <v>1461</v>
      </c>
      <c r="D547" s="457">
        <v>1387</v>
      </c>
      <c r="E547" s="457">
        <f t="shared" si="8"/>
        <v>2848</v>
      </c>
    </row>
    <row r="548" spans="1:5">
      <c r="A548" s="706" t="s">
        <v>936</v>
      </c>
      <c r="B548" s="457">
        <v>20035238</v>
      </c>
      <c r="C548" s="457">
        <v>1321</v>
      </c>
      <c r="D548" s="457">
        <v>258</v>
      </c>
      <c r="E548" s="457">
        <f t="shared" si="8"/>
        <v>1579</v>
      </c>
    </row>
    <row r="549" spans="1:5">
      <c r="A549" s="706" t="s">
        <v>936</v>
      </c>
      <c r="B549" s="457">
        <v>17073536</v>
      </c>
      <c r="C549" s="457">
        <v>288</v>
      </c>
      <c r="D549" s="457">
        <v>160</v>
      </c>
      <c r="E549" s="457">
        <f t="shared" si="8"/>
        <v>448</v>
      </c>
    </row>
    <row r="550" spans="1:5">
      <c r="A550" s="706" t="s">
        <v>936</v>
      </c>
      <c r="B550" s="457">
        <v>14103335</v>
      </c>
      <c r="C550" s="457">
        <v>362</v>
      </c>
      <c r="D550" s="457">
        <v>266</v>
      </c>
      <c r="E550" s="457">
        <f t="shared" si="8"/>
        <v>628</v>
      </c>
    </row>
    <row r="551" spans="1:5">
      <c r="A551" s="706" t="s">
        <v>936</v>
      </c>
      <c r="B551" s="457">
        <v>20425258</v>
      </c>
      <c r="C551" s="457">
        <v>2058</v>
      </c>
      <c r="D551" s="457">
        <v>248</v>
      </c>
      <c r="E551" s="457">
        <f t="shared" si="8"/>
        <v>2306</v>
      </c>
    </row>
    <row r="552" spans="1:5">
      <c r="A552" s="706" t="s">
        <v>936</v>
      </c>
      <c r="B552" s="457">
        <v>18275155</v>
      </c>
      <c r="C552" s="457">
        <v>249</v>
      </c>
      <c r="D552" s="457">
        <v>230</v>
      </c>
      <c r="E552" s="457">
        <f t="shared" si="8"/>
        <v>479</v>
      </c>
    </row>
    <row r="553" spans="1:5">
      <c r="A553" s="706" t="s">
        <v>936</v>
      </c>
      <c r="B553" s="457">
        <v>14254552</v>
      </c>
      <c r="C553" s="457">
        <v>1413</v>
      </c>
      <c r="D553" s="457">
        <v>8</v>
      </c>
      <c r="E553" s="457">
        <f t="shared" si="8"/>
        <v>1421</v>
      </c>
    </row>
    <row r="554" spans="1:5">
      <c r="A554" s="706" t="s">
        <v>936</v>
      </c>
      <c r="B554" s="457">
        <v>1063126</v>
      </c>
      <c r="C554" s="457">
        <v>164</v>
      </c>
      <c r="D554" s="457">
        <v>40</v>
      </c>
      <c r="E554" s="457">
        <f t="shared" si="8"/>
        <v>204</v>
      </c>
    </row>
    <row r="555" spans="1:5">
      <c r="A555" s="706" t="s">
        <v>936</v>
      </c>
      <c r="B555" s="457">
        <v>13074551</v>
      </c>
      <c r="C555" s="457">
        <v>467</v>
      </c>
      <c r="D555" s="457">
        <v>325</v>
      </c>
      <c r="E555" s="457">
        <f t="shared" si="8"/>
        <v>792</v>
      </c>
    </row>
    <row r="556" spans="1:5">
      <c r="A556" s="706" t="s">
        <v>936</v>
      </c>
      <c r="B556" s="457">
        <v>15075153</v>
      </c>
      <c r="C556" s="457">
        <v>398</v>
      </c>
      <c r="D556" s="457">
        <v>271</v>
      </c>
      <c r="E556" s="457">
        <f t="shared" si="8"/>
        <v>669</v>
      </c>
    </row>
    <row r="557" spans="1:5">
      <c r="A557" s="706" t="s">
        <v>936</v>
      </c>
      <c r="B557" s="457">
        <v>11014650</v>
      </c>
      <c r="C557" s="457">
        <v>607</v>
      </c>
      <c r="D557" s="457">
        <v>574</v>
      </c>
      <c r="E557" s="457">
        <f t="shared" si="8"/>
        <v>1181</v>
      </c>
    </row>
    <row r="558" spans="1:5">
      <c r="A558" s="706" t="s">
        <v>936</v>
      </c>
      <c r="B558" s="457">
        <v>18335155</v>
      </c>
      <c r="C558" s="457">
        <v>347</v>
      </c>
      <c r="D558" s="457">
        <v>294</v>
      </c>
      <c r="E558" s="457">
        <f t="shared" si="8"/>
        <v>641</v>
      </c>
    </row>
    <row r="559" spans="1:5">
      <c r="A559" s="706" t="s">
        <v>936</v>
      </c>
      <c r="B559" s="457">
        <v>10334648</v>
      </c>
      <c r="C559" s="457">
        <v>447</v>
      </c>
      <c r="D559" s="457">
        <v>260</v>
      </c>
      <c r="E559" s="457">
        <f t="shared" si="8"/>
        <v>707</v>
      </c>
    </row>
    <row r="560" spans="1:5">
      <c r="A560" s="706" t="s">
        <v>936</v>
      </c>
      <c r="B560" s="457">
        <v>4033431</v>
      </c>
      <c r="C560" s="457">
        <v>566</v>
      </c>
      <c r="D560" s="457">
        <v>187</v>
      </c>
      <c r="E560" s="457">
        <f t="shared" si="8"/>
        <v>753</v>
      </c>
    </row>
    <row r="561" spans="1:5">
      <c r="A561" s="706" t="s">
        <v>936</v>
      </c>
      <c r="B561" s="457">
        <v>19033437</v>
      </c>
      <c r="C561" s="457">
        <v>660</v>
      </c>
      <c r="D561" s="457">
        <v>203</v>
      </c>
      <c r="E561" s="457">
        <f t="shared" si="8"/>
        <v>863</v>
      </c>
    </row>
    <row r="562" spans="1:5">
      <c r="A562" s="706" t="s">
        <v>936</v>
      </c>
      <c r="B562" s="457">
        <v>5074544</v>
      </c>
      <c r="C562" s="457">
        <v>362</v>
      </c>
      <c r="D562" s="457">
        <v>337</v>
      </c>
      <c r="E562" s="457">
        <f t="shared" si="8"/>
        <v>699</v>
      </c>
    </row>
    <row r="563" spans="1:5">
      <c r="A563" s="706" t="s">
        <v>936</v>
      </c>
      <c r="B563" s="457">
        <v>11013333</v>
      </c>
      <c r="C563" s="457">
        <v>790</v>
      </c>
      <c r="D563" s="457">
        <v>131</v>
      </c>
      <c r="E563" s="457">
        <f t="shared" si="8"/>
        <v>921</v>
      </c>
    </row>
    <row r="564" spans="1:5">
      <c r="A564" s="706" t="s">
        <v>936</v>
      </c>
      <c r="B564" s="457">
        <v>12285150</v>
      </c>
      <c r="C564" s="457">
        <v>694</v>
      </c>
      <c r="D564" s="457">
        <v>178</v>
      </c>
      <c r="E564" s="457">
        <f t="shared" si="8"/>
        <v>872</v>
      </c>
    </row>
    <row r="565" spans="1:5">
      <c r="A565" s="706" t="s">
        <v>936</v>
      </c>
      <c r="B565" s="457">
        <v>1304440</v>
      </c>
      <c r="C565" s="457">
        <v>357</v>
      </c>
      <c r="D565" s="457">
        <v>353</v>
      </c>
      <c r="E565" s="457">
        <f t="shared" si="8"/>
        <v>710</v>
      </c>
    </row>
    <row r="566" spans="1:5">
      <c r="A566" s="706" t="s">
        <v>936</v>
      </c>
      <c r="B566" s="457">
        <v>4044343</v>
      </c>
      <c r="C566" s="457">
        <v>347</v>
      </c>
      <c r="D566" s="457">
        <v>4</v>
      </c>
      <c r="E566" s="457">
        <f t="shared" si="8"/>
        <v>351</v>
      </c>
    </row>
    <row r="567" spans="1:5">
      <c r="A567" s="706" t="s">
        <v>936</v>
      </c>
      <c r="B567" s="457">
        <v>16199999</v>
      </c>
      <c r="C567" s="457">
        <v>1</v>
      </c>
      <c r="D567" s="457">
        <v>1</v>
      </c>
      <c r="E567" s="457">
        <f t="shared" si="8"/>
        <v>2</v>
      </c>
    </row>
    <row r="568" spans="1:5">
      <c r="A568" s="706" t="s">
        <v>936</v>
      </c>
      <c r="B568" s="457">
        <v>20125257</v>
      </c>
      <c r="C568" s="457">
        <v>1062</v>
      </c>
      <c r="D568" s="457">
        <v>400</v>
      </c>
      <c r="E568" s="457">
        <f t="shared" si="8"/>
        <v>1462</v>
      </c>
    </row>
    <row r="569" spans="1:5">
      <c r="A569" s="706" t="s">
        <v>936</v>
      </c>
      <c r="B569" s="457">
        <v>17065154</v>
      </c>
      <c r="C569" s="457">
        <v>1014</v>
      </c>
      <c r="D569" s="457">
        <v>886</v>
      </c>
      <c r="E569" s="457">
        <f t="shared" si="8"/>
        <v>1900</v>
      </c>
    </row>
    <row r="570" spans="1:5">
      <c r="A570" s="706" t="s">
        <v>936</v>
      </c>
      <c r="B570" s="457">
        <v>9073232</v>
      </c>
      <c r="C570" s="457">
        <v>435</v>
      </c>
      <c r="D570" s="457">
        <v>315</v>
      </c>
      <c r="E570" s="457">
        <f t="shared" si="8"/>
        <v>750</v>
      </c>
    </row>
    <row r="571" spans="1:5">
      <c r="A571" s="706" t="s">
        <v>936</v>
      </c>
      <c r="B571" s="457">
        <v>18435155</v>
      </c>
      <c r="C571" s="457">
        <v>529</v>
      </c>
      <c r="D571" s="457">
        <v>169</v>
      </c>
      <c r="E571" s="457">
        <f t="shared" si="8"/>
        <v>698</v>
      </c>
    </row>
    <row r="572" spans="1:5">
      <c r="A572" s="706" t="s">
        <v>936</v>
      </c>
      <c r="B572" s="457">
        <v>21225259</v>
      </c>
      <c r="C572" s="457">
        <v>342</v>
      </c>
      <c r="D572" s="457">
        <v>132</v>
      </c>
      <c r="E572" s="457">
        <f t="shared" si="8"/>
        <v>474</v>
      </c>
    </row>
    <row r="573" spans="1:5">
      <c r="A573" s="706" t="s">
        <v>936</v>
      </c>
      <c r="B573" s="457">
        <v>16215153</v>
      </c>
      <c r="C573" s="457">
        <v>210</v>
      </c>
      <c r="D573" s="457">
        <v>202</v>
      </c>
      <c r="E573" s="457">
        <f t="shared" si="8"/>
        <v>412</v>
      </c>
    </row>
    <row r="574" spans="1:5">
      <c r="A574" s="706" t="s">
        <v>936</v>
      </c>
      <c r="B574" s="457">
        <v>20355257</v>
      </c>
      <c r="C574" s="457">
        <v>393</v>
      </c>
      <c r="D574" s="457">
        <v>293</v>
      </c>
      <c r="E574" s="457">
        <f t="shared" si="8"/>
        <v>686</v>
      </c>
    </row>
    <row r="575" spans="1:5">
      <c r="A575" s="706" t="s">
        <v>936</v>
      </c>
      <c r="B575" s="457">
        <v>20015238</v>
      </c>
      <c r="C575" s="457">
        <v>393</v>
      </c>
      <c r="D575" s="457">
        <v>284</v>
      </c>
      <c r="E575" s="457">
        <f t="shared" si="8"/>
        <v>677</v>
      </c>
    </row>
    <row r="576" spans="1:5">
      <c r="A576" s="706" t="s">
        <v>936</v>
      </c>
      <c r="B576" s="457">
        <v>19165156</v>
      </c>
      <c r="C576" s="457">
        <v>790</v>
      </c>
      <c r="D576" s="457">
        <v>143</v>
      </c>
      <c r="E576" s="457">
        <f t="shared" si="8"/>
        <v>933</v>
      </c>
    </row>
    <row r="577" spans="1:5">
      <c r="A577" s="706" t="s">
        <v>936</v>
      </c>
      <c r="B577" s="457">
        <v>13003334</v>
      </c>
      <c r="C577" s="457">
        <v>231</v>
      </c>
      <c r="D577" s="457">
        <v>205</v>
      </c>
      <c r="E577" s="457">
        <f t="shared" si="8"/>
        <v>436</v>
      </c>
    </row>
    <row r="578" spans="1:5">
      <c r="A578" s="706" t="s">
        <v>936</v>
      </c>
      <c r="B578" s="457">
        <v>4093431</v>
      </c>
      <c r="C578" s="457">
        <v>330</v>
      </c>
      <c r="D578" s="457">
        <v>275</v>
      </c>
      <c r="E578" s="457">
        <f t="shared" si="8"/>
        <v>605</v>
      </c>
    </row>
    <row r="579" spans="1:5">
      <c r="A579" s="706" t="s">
        <v>936</v>
      </c>
      <c r="B579" s="457">
        <v>1294440</v>
      </c>
      <c r="C579" s="457">
        <v>168</v>
      </c>
      <c r="D579" s="457">
        <v>130</v>
      </c>
      <c r="E579" s="457">
        <f t="shared" si="8"/>
        <v>298</v>
      </c>
    </row>
    <row r="580" spans="1:5">
      <c r="A580" s="706" t="s">
        <v>936</v>
      </c>
      <c r="B580" s="457">
        <v>11043333</v>
      </c>
      <c r="C580" s="457">
        <v>763</v>
      </c>
      <c r="D580" s="457">
        <v>108</v>
      </c>
      <c r="E580" s="457">
        <f t="shared" ref="E580:E643" si="9">C580+D580</f>
        <v>871</v>
      </c>
    </row>
    <row r="581" spans="1:5">
      <c r="A581" s="706" t="s">
        <v>936</v>
      </c>
      <c r="B581" s="457">
        <v>14233335</v>
      </c>
      <c r="C581" s="457">
        <v>1474</v>
      </c>
      <c r="D581" s="457">
        <v>899</v>
      </c>
      <c r="E581" s="457">
        <f t="shared" si="9"/>
        <v>2373</v>
      </c>
    </row>
    <row r="582" spans="1:5">
      <c r="A582" s="706" t="s">
        <v>936</v>
      </c>
      <c r="B582" s="457">
        <v>9034547</v>
      </c>
      <c r="C582" s="457">
        <v>300</v>
      </c>
      <c r="D582" s="457">
        <v>115</v>
      </c>
      <c r="E582" s="457">
        <f t="shared" si="9"/>
        <v>415</v>
      </c>
    </row>
    <row r="583" spans="1:5">
      <c r="A583" s="706" t="s">
        <v>936</v>
      </c>
      <c r="B583" s="457">
        <v>2113126</v>
      </c>
      <c r="C583" s="457">
        <v>397</v>
      </c>
      <c r="D583" s="457">
        <v>360</v>
      </c>
      <c r="E583" s="457">
        <f t="shared" si="9"/>
        <v>757</v>
      </c>
    </row>
    <row r="584" spans="1:5">
      <c r="A584" s="706" t="s">
        <v>936</v>
      </c>
      <c r="B584" s="457">
        <v>9053232</v>
      </c>
      <c r="C584" s="457">
        <v>433</v>
      </c>
      <c r="D584" s="457">
        <v>346</v>
      </c>
      <c r="E584" s="457">
        <f t="shared" si="9"/>
        <v>779</v>
      </c>
    </row>
    <row r="585" spans="1:5">
      <c r="A585" s="706" t="s">
        <v>936</v>
      </c>
      <c r="B585" s="457">
        <v>3023128</v>
      </c>
      <c r="C585" s="457">
        <v>190</v>
      </c>
      <c r="D585" s="457">
        <v>135</v>
      </c>
      <c r="E585" s="457">
        <f t="shared" si="9"/>
        <v>325</v>
      </c>
    </row>
    <row r="586" spans="1:5">
      <c r="A586" s="706" t="s">
        <v>936</v>
      </c>
      <c r="B586" s="457">
        <v>10063334</v>
      </c>
      <c r="C586" s="457">
        <v>229</v>
      </c>
      <c r="D586" s="457">
        <v>225</v>
      </c>
      <c r="E586" s="457">
        <f t="shared" si="9"/>
        <v>454</v>
      </c>
    </row>
    <row r="587" spans="1:5">
      <c r="A587" s="706" t="s">
        <v>936</v>
      </c>
      <c r="B587" s="457">
        <v>11143233</v>
      </c>
      <c r="C587" s="457">
        <v>262</v>
      </c>
      <c r="D587" s="457">
        <v>206</v>
      </c>
      <c r="E587" s="457">
        <f t="shared" si="9"/>
        <v>468</v>
      </c>
    </row>
    <row r="588" spans="1:5">
      <c r="A588" s="706" t="s">
        <v>936</v>
      </c>
      <c r="B588" s="457">
        <v>18085155</v>
      </c>
      <c r="C588" s="457">
        <v>423</v>
      </c>
      <c r="D588" s="457">
        <v>241</v>
      </c>
      <c r="E588" s="457">
        <f t="shared" si="9"/>
        <v>664</v>
      </c>
    </row>
    <row r="589" spans="1:5">
      <c r="A589" s="706" t="s">
        <v>936</v>
      </c>
      <c r="B589" s="457">
        <v>15205153</v>
      </c>
      <c r="C589" s="457">
        <v>19</v>
      </c>
      <c r="D589" s="457">
        <v>13</v>
      </c>
      <c r="E589" s="457">
        <f t="shared" si="9"/>
        <v>32</v>
      </c>
    </row>
    <row r="590" spans="1:5">
      <c r="A590" s="706" t="s">
        <v>936</v>
      </c>
      <c r="B590" s="457">
        <v>15003535</v>
      </c>
      <c r="C590" s="457">
        <v>914</v>
      </c>
      <c r="D590" s="457">
        <v>176</v>
      </c>
      <c r="E590" s="457">
        <f t="shared" si="9"/>
        <v>1090</v>
      </c>
    </row>
    <row r="591" spans="1:5">
      <c r="A591" s="706" t="s">
        <v>936</v>
      </c>
      <c r="B591" s="457">
        <v>4124343</v>
      </c>
      <c r="C591" s="457">
        <v>160</v>
      </c>
      <c r="D591" s="457">
        <v>101</v>
      </c>
      <c r="E591" s="457">
        <f t="shared" si="9"/>
        <v>261</v>
      </c>
    </row>
    <row r="592" spans="1:5">
      <c r="A592" s="706" t="s">
        <v>936</v>
      </c>
      <c r="B592" s="457">
        <v>19063437</v>
      </c>
      <c r="C592" s="457">
        <v>300</v>
      </c>
      <c r="D592" s="457">
        <v>223</v>
      </c>
      <c r="E592" s="457">
        <f t="shared" si="9"/>
        <v>523</v>
      </c>
    </row>
    <row r="593" spans="1:5">
      <c r="A593" s="706" t="s">
        <v>936</v>
      </c>
      <c r="B593" s="457">
        <v>10014548</v>
      </c>
      <c r="C593" s="457">
        <v>263</v>
      </c>
      <c r="D593" s="457">
        <v>261</v>
      </c>
      <c r="E593" s="457">
        <f t="shared" si="9"/>
        <v>524</v>
      </c>
    </row>
    <row r="594" spans="1:5">
      <c r="A594" s="706" t="s">
        <v>936</v>
      </c>
      <c r="B594" s="457">
        <v>5294544</v>
      </c>
      <c r="C594" s="457">
        <v>538</v>
      </c>
      <c r="D594" s="457">
        <v>443</v>
      </c>
      <c r="E594" s="457">
        <f t="shared" si="9"/>
        <v>981</v>
      </c>
    </row>
    <row r="595" spans="1:5">
      <c r="A595" s="706" t="s">
        <v>936</v>
      </c>
      <c r="B595" s="457">
        <v>1264440</v>
      </c>
      <c r="C595" s="457">
        <v>225</v>
      </c>
      <c r="D595" s="457">
        <v>3</v>
      </c>
      <c r="E595" s="457">
        <f t="shared" si="9"/>
        <v>228</v>
      </c>
    </row>
    <row r="596" spans="1:5">
      <c r="A596" s="706" t="s">
        <v>936</v>
      </c>
      <c r="B596" s="457">
        <v>11023233</v>
      </c>
      <c r="C596" s="457">
        <v>561</v>
      </c>
      <c r="D596" s="457">
        <v>175</v>
      </c>
      <c r="E596" s="457">
        <f t="shared" si="9"/>
        <v>736</v>
      </c>
    </row>
    <row r="597" spans="1:5">
      <c r="A597" s="706" t="s">
        <v>936</v>
      </c>
      <c r="B597" s="457">
        <v>12044650</v>
      </c>
      <c r="C597" s="457">
        <v>376</v>
      </c>
      <c r="D597" s="457">
        <v>298</v>
      </c>
      <c r="E597" s="457">
        <f t="shared" si="9"/>
        <v>674</v>
      </c>
    </row>
    <row r="598" spans="1:5">
      <c r="A598" s="706" t="s">
        <v>936</v>
      </c>
      <c r="B598" s="457">
        <v>13063334</v>
      </c>
      <c r="C598" s="457">
        <v>417</v>
      </c>
      <c r="D598" s="457">
        <v>198</v>
      </c>
      <c r="E598" s="457">
        <f t="shared" si="9"/>
        <v>615</v>
      </c>
    </row>
    <row r="599" spans="1:5">
      <c r="A599" s="706" t="s">
        <v>936</v>
      </c>
      <c r="B599" s="457">
        <v>18165155</v>
      </c>
      <c r="C599" s="457">
        <v>327</v>
      </c>
      <c r="D599" s="457">
        <v>279</v>
      </c>
      <c r="E599" s="457">
        <f t="shared" si="9"/>
        <v>606</v>
      </c>
    </row>
    <row r="600" spans="1:5">
      <c r="A600" s="706" t="s">
        <v>936</v>
      </c>
      <c r="B600" s="457">
        <v>21045238</v>
      </c>
      <c r="C600" s="457">
        <v>461</v>
      </c>
      <c r="D600" s="457">
        <v>405</v>
      </c>
      <c r="E600" s="457">
        <f t="shared" si="9"/>
        <v>866</v>
      </c>
    </row>
    <row r="601" spans="1:5">
      <c r="A601" s="706" t="s">
        <v>936</v>
      </c>
      <c r="B601" s="457">
        <v>19275156</v>
      </c>
      <c r="C601" s="457">
        <v>247</v>
      </c>
      <c r="D601" s="457">
        <v>242</v>
      </c>
      <c r="E601" s="457">
        <f t="shared" si="9"/>
        <v>489</v>
      </c>
    </row>
    <row r="602" spans="1:5">
      <c r="A602" s="706" t="s">
        <v>936</v>
      </c>
      <c r="B602" s="457">
        <v>14244552</v>
      </c>
      <c r="C602" s="457">
        <v>1785</v>
      </c>
      <c r="D602" s="457">
        <v>10</v>
      </c>
      <c r="E602" s="457">
        <f t="shared" si="9"/>
        <v>1795</v>
      </c>
    </row>
    <row r="603" spans="1:5">
      <c r="A603" s="706" t="s">
        <v>936</v>
      </c>
      <c r="B603" s="457">
        <v>10354648</v>
      </c>
      <c r="C603" s="457">
        <v>547</v>
      </c>
      <c r="D603" s="457">
        <v>480</v>
      </c>
      <c r="E603" s="457">
        <f t="shared" si="9"/>
        <v>1027</v>
      </c>
    </row>
    <row r="604" spans="1:5">
      <c r="A604" s="706" t="s">
        <v>936</v>
      </c>
      <c r="B604" s="457">
        <v>2043128</v>
      </c>
      <c r="C604" s="457">
        <v>144</v>
      </c>
      <c r="D604" s="457">
        <v>1</v>
      </c>
      <c r="E604" s="457">
        <f t="shared" si="9"/>
        <v>145</v>
      </c>
    </row>
    <row r="605" spans="1:5">
      <c r="A605" s="706" t="s">
        <v>936</v>
      </c>
      <c r="B605" s="457">
        <v>21465259</v>
      </c>
      <c r="C605" s="457">
        <v>286</v>
      </c>
      <c r="D605" s="457">
        <v>254</v>
      </c>
      <c r="E605" s="457">
        <f t="shared" si="9"/>
        <v>540</v>
      </c>
    </row>
    <row r="606" spans="1:5">
      <c r="A606" s="706" t="s">
        <v>936</v>
      </c>
      <c r="B606" s="457">
        <v>3183127</v>
      </c>
      <c r="C606" s="457">
        <v>231</v>
      </c>
      <c r="D606" s="457">
        <v>173</v>
      </c>
      <c r="E606" s="457">
        <f t="shared" si="9"/>
        <v>404</v>
      </c>
    </row>
    <row r="607" spans="1:5">
      <c r="A607" s="706" t="s">
        <v>936</v>
      </c>
      <c r="B607" s="457">
        <v>10054548</v>
      </c>
      <c r="C607" s="457">
        <v>255</v>
      </c>
      <c r="D607" s="457">
        <v>242</v>
      </c>
      <c r="E607" s="457">
        <f t="shared" si="9"/>
        <v>497</v>
      </c>
    </row>
    <row r="608" spans="1:5">
      <c r="A608" s="706" t="s">
        <v>936</v>
      </c>
      <c r="B608" s="457">
        <v>14365152</v>
      </c>
      <c r="C608" s="457">
        <v>346</v>
      </c>
      <c r="D608" s="457">
        <v>324</v>
      </c>
      <c r="E608" s="457">
        <f t="shared" si="9"/>
        <v>670</v>
      </c>
    </row>
    <row r="609" spans="1:5">
      <c r="A609" s="706" t="s">
        <v>936</v>
      </c>
      <c r="B609" s="457">
        <v>12183333</v>
      </c>
      <c r="C609" s="457">
        <v>550</v>
      </c>
      <c r="D609" s="457">
        <v>107</v>
      </c>
      <c r="E609" s="457">
        <f t="shared" si="9"/>
        <v>657</v>
      </c>
    </row>
    <row r="610" spans="1:5">
      <c r="A610" s="706" t="s">
        <v>936</v>
      </c>
      <c r="B610" s="457">
        <v>5064544</v>
      </c>
      <c r="C610" s="457">
        <v>843</v>
      </c>
      <c r="D610" s="457">
        <v>553</v>
      </c>
      <c r="E610" s="457">
        <f t="shared" si="9"/>
        <v>1396</v>
      </c>
    </row>
    <row r="611" spans="1:5">
      <c r="A611" s="706" t="s">
        <v>936</v>
      </c>
      <c r="B611" s="457">
        <v>14243335</v>
      </c>
      <c r="C611" s="457">
        <v>272</v>
      </c>
      <c r="D611" s="457">
        <v>268</v>
      </c>
      <c r="E611" s="457">
        <f t="shared" si="9"/>
        <v>540</v>
      </c>
    </row>
    <row r="612" spans="1:5">
      <c r="A612" s="706" t="s">
        <v>936</v>
      </c>
      <c r="B612" s="457">
        <v>3063127</v>
      </c>
      <c r="C612" s="457">
        <v>317</v>
      </c>
      <c r="D612" s="457">
        <v>250</v>
      </c>
      <c r="E612" s="457">
        <f t="shared" si="9"/>
        <v>567</v>
      </c>
    </row>
    <row r="613" spans="1:5">
      <c r="A613" s="706" t="s">
        <v>936</v>
      </c>
      <c r="B613" s="457">
        <v>12163333</v>
      </c>
      <c r="C613" s="457">
        <v>286</v>
      </c>
      <c r="D613" s="457">
        <v>277</v>
      </c>
      <c r="E613" s="457">
        <f t="shared" si="9"/>
        <v>563</v>
      </c>
    </row>
    <row r="614" spans="1:5">
      <c r="A614" s="706" t="s">
        <v>936</v>
      </c>
      <c r="B614" s="457">
        <v>19335156</v>
      </c>
      <c r="C614" s="457">
        <v>265</v>
      </c>
      <c r="D614" s="457">
        <v>230</v>
      </c>
      <c r="E614" s="457">
        <f t="shared" si="9"/>
        <v>495</v>
      </c>
    </row>
    <row r="615" spans="1:5">
      <c r="A615" s="706" t="s">
        <v>936</v>
      </c>
      <c r="B615" s="457">
        <v>14013335</v>
      </c>
      <c r="C615" s="457">
        <v>336</v>
      </c>
      <c r="D615" s="457">
        <v>192</v>
      </c>
      <c r="E615" s="457">
        <f t="shared" si="9"/>
        <v>528</v>
      </c>
    </row>
    <row r="616" spans="1:5">
      <c r="A616" s="706" t="s">
        <v>936</v>
      </c>
      <c r="B616" s="457">
        <v>3003128</v>
      </c>
      <c r="C616" s="457">
        <v>191</v>
      </c>
      <c r="D616" s="457">
        <v>147</v>
      </c>
      <c r="E616" s="457">
        <f t="shared" si="9"/>
        <v>338</v>
      </c>
    </row>
    <row r="617" spans="1:5">
      <c r="A617" s="706" t="s">
        <v>936</v>
      </c>
      <c r="B617" s="457">
        <v>5384544</v>
      </c>
      <c r="C617" s="457">
        <v>340</v>
      </c>
      <c r="D617" s="457">
        <v>313</v>
      </c>
      <c r="E617" s="457">
        <f t="shared" si="9"/>
        <v>653</v>
      </c>
    </row>
    <row r="618" spans="1:5">
      <c r="A618" s="706" t="s">
        <v>936</v>
      </c>
      <c r="B618" s="457">
        <v>10313334</v>
      </c>
      <c r="C618" s="457">
        <v>669</v>
      </c>
      <c r="D618" s="457">
        <v>53</v>
      </c>
      <c r="E618" s="457">
        <f t="shared" si="9"/>
        <v>722</v>
      </c>
    </row>
    <row r="619" spans="1:5">
      <c r="A619" s="706" t="s">
        <v>936</v>
      </c>
      <c r="B619" s="457">
        <v>12083333</v>
      </c>
      <c r="C619" s="457">
        <v>461</v>
      </c>
      <c r="D619" s="457">
        <v>369</v>
      </c>
      <c r="E619" s="457">
        <f t="shared" si="9"/>
        <v>830</v>
      </c>
    </row>
    <row r="620" spans="1:5">
      <c r="A620" s="706" t="s">
        <v>936</v>
      </c>
      <c r="B620" s="457">
        <v>20445258</v>
      </c>
      <c r="C620" s="457">
        <v>720</v>
      </c>
      <c r="D620" s="457">
        <v>105</v>
      </c>
      <c r="E620" s="457">
        <f t="shared" si="9"/>
        <v>825</v>
      </c>
    </row>
    <row r="621" spans="1:5">
      <c r="A621" s="706" t="s">
        <v>936</v>
      </c>
      <c r="B621" s="457">
        <v>20213438</v>
      </c>
      <c r="C621" s="457">
        <v>595</v>
      </c>
      <c r="D621" s="457">
        <v>536</v>
      </c>
      <c r="E621" s="457">
        <f t="shared" si="9"/>
        <v>1131</v>
      </c>
    </row>
    <row r="622" spans="1:5">
      <c r="A622" s="706" t="s">
        <v>936</v>
      </c>
      <c r="B622" s="457">
        <v>20023431</v>
      </c>
      <c r="C622" s="457">
        <v>958</v>
      </c>
      <c r="D622" s="457">
        <v>419</v>
      </c>
      <c r="E622" s="457">
        <f t="shared" si="9"/>
        <v>1377</v>
      </c>
    </row>
    <row r="623" spans="1:5">
      <c r="A623" s="706" t="s">
        <v>936</v>
      </c>
      <c r="B623" s="457">
        <v>18455155</v>
      </c>
      <c r="C623" s="457">
        <v>853</v>
      </c>
      <c r="D623" s="457">
        <v>316</v>
      </c>
      <c r="E623" s="457">
        <f t="shared" si="9"/>
        <v>1169</v>
      </c>
    </row>
    <row r="624" spans="1:5">
      <c r="A624" s="706" t="s">
        <v>936</v>
      </c>
      <c r="B624" s="457">
        <v>19175156</v>
      </c>
      <c r="C624" s="457">
        <v>139</v>
      </c>
      <c r="D624" s="457">
        <v>110</v>
      </c>
      <c r="E624" s="457">
        <f t="shared" si="9"/>
        <v>249</v>
      </c>
    </row>
    <row r="625" spans="1:5">
      <c r="A625" s="706" t="s">
        <v>936</v>
      </c>
      <c r="B625" s="457">
        <v>5003232</v>
      </c>
      <c r="C625" s="457">
        <v>408</v>
      </c>
      <c r="D625" s="457">
        <v>201</v>
      </c>
      <c r="E625" s="457">
        <f t="shared" si="9"/>
        <v>609</v>
      </c>
    </row>
    <row r="626" spans="1:5">
      <c r="A626" s="706" t="s">
        <v>936</v>
      </c>
      <c r="B626" s="457">
        <v>16133536</v>
      </c>
      <c r="C626" s="457">
        <v>400</v>
      </c>
      <c r="D626" s="457">
        <v>172</v>
      </c>
      <c r="E626" s="457">
        <f t="shared" si="9"/>
        <v>572</v>
      </c>
    </row>
    <row r="627" spans="1:5">
      <c r="A627" s="706" t="s">
        <v>936</v>
      </c>
      <c r="B627" s="457">
        <v>20183438</v>
      </c>
      <c r="C627" s="457">
        <v>388</v>
      </c>
      <c r="D627" s="457">
        <v>349</v>
      </c>
      <c r="E627" s="457">
        <f t="shared" si="9"/>
        <v>737</v>
      </c>
    </row>
    <row r="628" spans="1:5">
      <c r="A628" s="706" t="s">
        <v>936</v>
      </c>
      <c r="B628" s="457">
        <v>11003333</v>
      </c>
      <c r="C628" s="457">
        <v>1093</v>
      </c>
      <c r="D628" s="457">
        <v>429</v>
      </c>
      <c r="E628" s="457">
        <f t="shared" si="9"/>
        <v>1522</v>
      </c>
    </row>
    <row r="629" spans="1:5">
      <c r="A629" s="706" t="s">
        <v>936</v>
      </c>
      <c r="B629" s="457">
        <v>14234552</v>
      </c>
      <c r="C629" s="457">
        <v>2019</v>
      </c>
      <c r="D629" s="457">
        <v>140</v>
      </c>
      <c r="E629" s="457">
        <f t="shared" si="9"/>
        <v>2159</v>
      </c>
    </row>
    <row r="630" spans="1:5">
      <c r="A630" s="706" t="s">
        <v>936</v>
      </c>
      <c r="B630" s="457">
        <v>13164551</v>
      </c>
      <c r="C630" s="457">
        <v>542</v>
      </c>
      <c r="D630" s="457">
        <v>249</v>
      </c>
      <c r="E630" s="457">
        <f t="shared" si="9"/>
        <v>791</v>
      </c>
    </row>
    <row r="631" spans="1:5">
      <c r="A631" s="706" t="s">
        <v>936</v>
      </c>
      <c r="B631" s="457">
        <v>20185257</v>
      </c>
      <c r="C631" s="457">
        <v>913</v>
      </c>
      <c r="D631" s="457">
        <v>102</v>
      </c>
      <c r="E631" s="457">
        <f t="shared" si="9"/>
        <v>1015</v>
      </c>
    </row>
    <row r="632" spans="1:5">
      <c r="A632" s="706" t="s">
        <v>936</v>
      </c>
      <c r="B632" s="457">
        <v>8063232</v>
      </c>
      <c r="C632" s="457">
        <v>839</v>
      </c>
      <c r="D632" s="457">
        <v>168</v>
      </c>
      <c r="E632" s="457">
        <f t="shared" si="9"/>
        <v>1007</v>
      </c>
    </row>
    <row r="633" spans="1:5">
      <c r="A633" s="706" t="s">
        <v>936</v>
      </c>
      <c r="B633" s="457">
        <v>20505258</v>
      </c>
      <c r="C633" s="457">
        <v>205</v>
      </c>
      <c r="D633" s="457">
        <v>131</v>
      </c>
      <c r="E633" s="457">
        <f t="shared" si="9"/>
        <v>336</v>
      </c>
    </row>
    <row r="634" spans="1:5">
      <c r="A634" s="706" t="s">
        <v>936</v>
      </c>
      <c r="B634" s="457">
        <v>3054342</v>
      </c>
      <c r="C634" s="457">
        <v>295</v>
      </c>
      <c r="D634" s="457">
        <v>159</v>
      </c>
      <c r="E634" s="457">
        <f t="shared" si="9"/>
        <v>454</v>
      </c>
    </row>
    <row r="635" spans="1:5">
      <c r="A635" s="706" t="s">
        <v>936</v>
      </c>
      <c r="B635" s="457">
        <v>7113232</v>
      </c>
      <c r="C635" s="457">
        <v>542</v>
      </c>
      <c r="D635" s="457">
        <v>415</v>
      </c>
      <c r="E635" s="457">
        <f t="shared" si="9"/>
        <v>957</v>
      </c>
    </row>
    <row r="636" spans="1:5">
      <c r="A636" s="706" t="s">
        <v>936</v>
      </c>
      <c r="B636" s="457">
        <v>10193334</v>
      </c>
      <c r="C636" s="457">
        <v>244</v>
      </c>
      <c r="D636" s="457">
        <v>230</v>
      </c>
      <c r="E636" s="457">
        <f t="shared" si="9"/>
        <v>474</v>
      </c>
    </row>
    <row r="637" spans="1:5">
      <c r="A637" s="706" t="s">
        <v>936</v>
      </c>
      <c r="B637" s="457">
        <v>5284544</v>
      </c>
      <c r="C637" s="457">
        <v>381</v>
      </c>
      <c r="D637" s="457">
        <v>369</v>
      </c>
      <c r="E637" s="457">
        <f t="shared" si="9"/>
        <v>750</v>
      </c>
    </row>
    <row r="638" spans="1:5">
      <c r="A638" s="706" t="s">
        <v>936</v>
      </c>
      <c r="B638" s="457">
        <v>15115153</v>
      </c>
      <c r="C638" s="457">
        <v>693</v>
      </c>
      <c r="D638" s="457">
        <v>161</v>
      </c>
      <c r="E638" s="457">
        <f t="shared" si="9"/>
        <v>854</v>
      </c>
    </row>
    <row r="639" spans="1:5">
      <c r="A639" s="706" t="s">
        <v>936</v>
      </c>
      <c r="B639" s="457">
        <v>2033126</v>
      </c>
      <c r="C639" s="457">
        <v>213</v>
      </c>
      <c r="D639" s="457">
        <v>98</v>
      </c>
      <c r="E639" s="457">
        <f t="shared" si="9"/>
        <v>311</v>
      </c>
    </row>
    <row r="640" spans="1:5">
      <c r="A640" s="706" t="s">
        <v>936</v>
      </c>
      <c r="B640" s="457">
        <v>15105153</v>
      </c>
      <c r="C640" s="457">
        <v>1054</v>
      </c>
      <c r="D640" s="457">
        <v>361</v>
      </c>
      <c r="E640" s="457">
        <f t="shared" si="9"/>
        <v>1415</v>
      </c>
    </row>
    <row r="641" spans="1:5">
      <c r="A641" s="706" t="s">
        <v>936</v>
      </c>
      <c r="B641" s="457">
        <v>21145238</v>
      </c>
      <c r="C641" s="457">
        <v>1397</v>
      </c>
      <c r="D641" s="457">
        <v>262</v>
      </c>
      <c r="E641" s="457">
        <f t="shared" si="9"/>
        <v>1659</v>
      </c>
    </row>
    <row r="642" spans="1:5">
      <c r="A642" s="706" t="s">
        <v>936</v>
      </c>
      <c r="B642" s="457">
        <v>2063126</v>
      </c>
      <c r="C642" s="457">
        <v>170</v>
      </c>
      <c r="D642" s="457">
        <v>1</v>
      </c>
      <c r="E642" s="457">
        <f t="shared" si="9"/>
        <v>171</v>
      </c>
    </row>
    <row r="643" spans="1:5">
      <c r="A643" s="706" t="s">
        <v>936</v>
      </c>
      <c r="B643" s="457">
        <v>7093232</v>
      </c>
      <c r="C643" s="457">
        <v>2673</v>
      </c>
      <c r="D643" s="457">
        <v>1937</v>
      </c>
      <c r="E643" s="457">
        <f t="shared" si="9"/>
        <v>4610</v>
      </c>
    </row>
    <row r="644" spans="1:5">
      <c r="A644" s="706" t="s">
        <v>936</v>
      </c>
      <c r="B644" s="457">
        <v>5264544</v>
      </c>
      <c r="C644" s="457">
        <v>471</v>
      </c>
      <c r="D644" s="457">
        <v>461</v>
      </c>
      <c r="E644" s="457">
        <f t="shared" ref="E644:E707" si="10">C644+D644</f>
        <v>932</v>
      </c>
    </row>
    <row r="645" spans="1:5">
      <c r="A645" s="706" t="s">
        <v>936</v>
      </c>
      <c r="B645" s="457">
        <v>2073126</v>
      </c>
      <c r="C645" s="457">
        <v>745</v>
      </c>
      <c r="D645" s="457">
        <v>560</v>
      </c>
      <c r="E645" s="457">
        <f t="shared" si="10"/>
        <v>1305</v>
      </c>
    </row>
    <row r="646" spans="1:5">
      <c r="A646" s="706" t="s">
        <v>936</v>
      </c>
      <c r="B646" s="457">
        <v>18255155</v>
      </c>
      <c r="C646" s="457">
        <v>259</v>
      </c>
      <c r="D646" s="457">
        <v>258</v>
      </c>
      <c r="E646" s="457">
        <f t="shared" si="10"/>
        <v>517</v>
      </c>
    </row>
    <row r="647" spans="1:5">
      <c r="A647" s="706" t="s">
        <v>936</v>
      </c>
      <c r="B647" s="457">
        <v>4123431</v>
      </c>
      <c r="C647" s="457">
        <v>1348</v>
      </c>
      <c r="D647" s="457">
        <v>1302</v>
      </c>
      <c r="E647" s="457">
        <f t="shared" si="10"/>
        <v>2650</v>
      </c>
    </row>
    <row r="648" spans="1:5">
      <c r="A648" s="706" t="s">
        <v>936</v>
      </c>
      <c r="B648" s="457">
        <v>15013437</v>
      </c>
      <c r="C648" s="457">
        <v>1692</v>
      </c>
      <c r="D648" s="457">
        <v>276</v>
      </c>
      <c r="E648" s="457">
        <f t="shared" si="10"/>
        <v>1968</v>
      </c>
    </row>
    <row r="649" spans="1:5">
      <c r="A649" s="706" t="s">
        <v>936</v>
      </c>
      <c r="B649" s="457">
        <v>17045154</v>
      </c>
      <c r="C649" s="457">
        <v>1206</v>
      </c>
      <c r="D649" s="457">
        <v>1010</v>
      </c>
      <c r="E649" s="457">
        <f t="shared" si="10"/>
        <v>2216</v>
      </c>
    </row>
    <row r="650" spans="1:5">
      <c r="A650" s="706" t="s">
        <v>936</v>
      </c>
      <c r="B650" s="457">
        <v>10424648</v>
      </c>
      <c r="C650" s="457">
        <v>296</v>
      </c>
      <c r="D650" s="457">
        <v>284</v>
      </c>
      <c r="E650" s="457">
        <f t="shared" si="10"/>
        <v>580</v>
      </c>
    </row>
    <row r="651" spans="1:5">
      <c r="A651" s="706" t="s">
        <v>936</v>
      </c>
      <c r="B651" s="457">
        <v>16173536</v>
      </c>
      <c r="C651" s="457">
        <v>395</v>
      </c>
      <c r="D651" s="457">
        <v>31</v>
      </c>
      <c r="E651" s="457">
        <f t="shared" si="10"/>
        <v>426</v>
      </c>
    </row>
    <row r="652" spans="1:5">
      <c r="A652" s="706" t="s">
        <v>936</v>
      </c>
      <c r="B652" s="457">
        <v>21445259</v>
      </c>
      <c r="C652" s="457">
        <v>286</v>
      </c>
      <c r="D652" s="457">
        <v>218</v>
      </c>
      <c r="E652" s="457">
        <f t="shared" si="10"/>
        <v>504</v>
      </c>
    </row>
    <row r="653" spans="1:5">
      <c r="A653" s="706" t="s">
        <v>936</v>
      </c>
      <c r="B653" s="457">
        <v>20023438</v>
      </c>
      <c r="C653" s="457">
        <v>517</v>
      </c>
      <c r="D653" s="457">
        <v>324</v>
      </c>
      <c r="E653" s="457">
        <f t="shared" si="10"/>
        <v>841</v>
      </c>
    </row>
    <row r="654" spans="1:5">
      <c r="A654" s="706" t="s">
        <v>936</v>
      </c>
      <c r="B654" s="457">
        <v>19025155</v>
      </c>
      <c r="C654" s="457">
        <v>261</v>
      </c>
      <c r="D654" s="457">
        <v>247</v>
      </c>
      <c r="E654" s="457">
        <f t="shared" si="10"/>
        <v>508</v>
      </c>
    </row>
    <row r="655" spans="1:5">
      <c r="A655" s="706" t="s">
        <v>936</v>
      </c>
      <c r="B655" s="457">
        <v>15265153</v>
      </c>
      <c r="C655" s="457">
        <v>450</v>
      </c>
      <c r="D655" s="457">
        <v>235</v>
      </c>
      <c r="E655" s="457">
        <f t="shared" si="10"/>
        <v>685</v>
      </c>
    </row>
    <row r="656" spans="1:5">
      <c r="A656" s="706" t="s">
        <v>936</v>
      </c>
      <c r="B656" s="457">
        <v>10114548</v>
      </c>
      <c r="C656" s="457">
        <v>1383</v>
      </c>
      <c r="D656" s="457">
        <v>85</v>
      </c>
      <c r="E656" s="457">
        <f t="shared" si="10"/>
        <v>1468</v>
      </c>
    </row>
    <row r="657" spans="1:5">
      <c r="A657" s="706" t="s">
        <v>936</v>
      </c>
      <c r="B657" s="457">
        <v>4053231</v>
      </c>
      <c r="C657" s="457">
        <v>1057</v>
      </c>
      <c r="D657" s="457">
        <v>145</v>
      </c>
      <c r="E657" s="457">
        <f t="shared" si="10"/>
        <v>1202</v>
      </c>
    </row>
    <row r="658" spans="1:5">
      <c r="A658" s="706" t="s">
        <v>936</v>
      </c>
      <c r="B658" s="457">
        <v>17105154</v>
      </c>
      <c r="C658" s="457">
        <v>1410</v>
      </c>
      <c r="D658" s="457">
        <v>454</v>
      </c>
      <c r="E658" s="457">
        <f t="shared" si="10"/>
        <v>1864</v>
      </c>
    </row>
    <row r="659" spans="1:5">
      <c r="A659" s="706" t="s">
        <v>936</v>
      </c>
      <c r="B659" s="457">
        <v>1084440</v>
      </c>
      <c r="C659" s="457">
        <v>325</v>
      </c>
      <c r="D659" s="457">
        <v>312</v>
      </c>
      <c r="E659" s="457">
        <f t="shared" si="10"/>
        <v>637</v>
      </c>
    </row>
    <row r="660" spans="1:5">
      <c r="A660" s="706" t="s">
        <v>936</v>
      </c>
      <c r="B660" s="457">
        <v>13194551</v>
      </c>
      <c r="C660" s="457">
        <v>832</v>
      </c>
      <c r="D660" s="457">
        <v>160</v>
      </c>
      <c r="E660" s="457">
        <f t="shared" si="10"/>
        <v>992</v>
      </c>
    </row>
    <row r="661" spans="1:5">
      <c r="A661" s="706" t="s">
        <v>936</v>
      </c>
      <c r="B661" s="457">
        <v>4063431</v>
      </c>
      <c r="C661" s="457">
        <v>361</v>
      </c>
      <c r="D661" s="457">
        <v>347</v>
      </c>
      <c r="E661" s="457">
        <f t="shared" si="10"/>
        <v>708</v>
      </c>
    </row>
    <row r="662" spans="1:5">
      <c r="A662" s="706" t="s">
        <v>936</v>
      </c>
      <c r="B662" s="457">
        <v>20025238</v>
      </c>
      <c r="C662" s="457">
        <v>739</v>
      </c>
      <c r="D662" s="457">
        <v>358</v>
      </c>
      <c r="E662" s="457">
        <f t="shared" si="10"/>
        <v>1097</v>
      </c>
    </row>
    <row r="663" spans="1:5">
      <c r="A663" s="706" t="s">
        <v>936</v>
      </c>
      <c r="B663" s="457">
        <v>11103233</v>
      </c>
      <c r="C663" s="457">
        <v>328</v>
      </c>
      <c r="D663" s="457">
        <v>102</v>
      </c>
      <c r="E663" s="457">
        <f t="shared" si="10"/>
        <v>430</v>
      </c>
    </row>
    <row r="664" spans="1:5">
      <c r="A664" s="706" t="s">
        <v>936</v>
      </c>
      <c r="B664" s="457">
        <v>13073333</v>
      </c>
      <c r="C664" s="457">
        <v>251</v>
      </c>
      <c r="D664" s="457">
        <v>247</v>
      </c>
      <c r="E664" s="457">
        <f t="shared" si="10"/>
        <v>498</v>
      </c>
    </row>
    <row r="665" spans="1:5">
      <c r="A665" s="706" t="s">
        <v>936</v>
      </c>
      <c r="B665" s="457">
        <v>15185153</v>
      </c>
      <c r="C665" s="457">
        <v>289</v>
      </c>
      <c r="D665" s="457">
        <v>255</v>
      </c>
      <c r="E665" s="457">
        <f t="shared" si="10"/>
        <v>544</v>
      </c>
    </row>
    <row r="666" spans="1:5">
      <c r="A666" s="706" t="s">
        <v>936</v>
      </c>
      <c r="B666" s="457">
        <v>21435259</v>
      </c>
      <c r="C666" s="457">
        <v>356</v>
      </c>
      <c r="D666" s="457">
        <v>263</v>
      </c>
      <c r="E666" s="457">
        <f t="shared" si="10"/>
        <v>619</v>
      </c>
    </row>
    <row r="667" spans="1:5">
      <c r="A667" s="706" t="s">
        <v>936</v>
      </c>
      <c r="B667" s="457">
        <v>17013537</v>
      </c>
      <c r="C667" s="457">
        <v>268</v>
      </c>
      <c r="D667" s="457">
        <v>203</v>
      </c>
      <c r="E667" s="457">
        <f t="shared" si="10"/>
        <v>471</v>
      </c>
    </row>
    <row r="668" spans="1:5">
      <c r="A668" s="706" t="s">
        <v>936</v>
      </c>
      <c r="B668" s="457">
        <v>9114547</v>
      </c>
      <c r="C668" s="457">
        <v>211</v>
      </c>
      <c r="D668" s="457">
        <v>155</v>
      </c>
      <c r="E668" s="457">
        <f t="shared" si="10"/>
        <v>366</v>
      </c>
    </row>
    <row r="669" spans="1:5">
      <c r="A669" s="706" t="s">
        <v>936</v>
      </c>
      <c r="B669" s="457">
        <v>1213430</v>
      </c>
      <c r="C669" s="457">
        <v>295</v>
      </c>
      <c r="D669" s="457">
        <v>114</v>
      </c>
      <c r="E669" s="457">
        <f t="shared" si="10"/>
        <v>409</v>
      </c>
    </row>
    <row r="670" spans="1:5">
      <c r="A670" s="706" t="s">
        <v>936</v>
      </c>
      <c r="B670" s="457">
        <v>3013128</v>
      </c>
      <c r="C670" s="457">
        <v>184</v>
      </c>
      <c r="D670" s="457">
        <v>157</v>
      </c>
      <c r="E670" s="457">
        <f t="shared" si="10"/>
        <v>341</v>
      </c>
    </row>
    <row r="671" spans="1:5">
      <c r="A671" s="706" t="s">
        <v>936</v>
      </c>
      <c r="B671" s="457">
        <v>6254545</v>
      </c>
      <c r="C671" s="457">
        <v>391</v>
      </c>
      <c r="D671" s="457">
        <v>240</v>
      </c>
      <c r="E671" s="457">
        <f t="shared" si="10"/>
        <v>631</v>
      </c>
    </row>
    <row r="672" spans="1:5">
      <c r="A672" s="706" t="s">
        <v>936</v>
      </c>
      <c r="B672" s="457">
        <v>12295150</v>
      </c>
      <c r="C672" s="457">
        <v>467</v>
      </c>
      <c r="D672" s="457">
        <v>252</v>
      </c>
      <c r="E672" s="457">
        <f t="shared" si="10"/>
        <v>719</v>
      </c>
    </row>
    <row r="673" spans="1:5">
      <c r="A673" s="706" t="s">
        <v>936</v>
      </c>
      <c r="B673" s="457">
        <v>4043431</v>
      </c>
      <c r="C673" s="457">
        <v>560</v>
      </c>
      <c r="D673" s="457">
        <v>484</v>
      </c>
      <c r="E673" s="457">
        <f t="shared" si="10"/>
        <v>1044</v>
      </c>
    </row>
    <row r="674" spans="1:5">
      <c r="A674" s="706" t="s">
        <v>936</v>
      </c>
      <c r="B674" s="457">
        <v>18135155</v>
      </c>
      <c r="C674" s="457">
        <v>938</v>
      </c>
      <c r="D674" s="457">
        <v>218</v>
      </c>
      <c r="E674" s="457">
        <f t="shared" si="10"/>
        <v>1156</v>
      </c>
    </row>
    <row r="675" spans="1:5">
      <c r="A675" s="706" t="s">
        <v>936</v>
      </c>
      <c r="B675" s="457">
        <v>20245257</v>
      </c>
      <c r="C675" s="457">
        <v>360</v>
      </c>
      <c r="D675" s="457">
        <v>330</v>
      </c>
      <c r="E675" s="457">
        <f t="shared" si="10"/>
        <v>690</v>
      </c>
    </row>
    <row r="676" spans="1:5">
      <c r="A676" s="706" t="s">
        <v>936</v>
      </c>
      <c r="B676" s="457">
        <v>12094650</v>
      </c>
      <c r="C676" s="457">
        <v>393</v>
      </c>
      <c r="D676" s="457">
        <v>314</v>
      </c>
      <c r="E676" s="457">
        <f t="shared" si="10"/>
        <v>707</v>
      </c>
    </row>
    <row r="677" spans="1:5">
      <c r="A677" s="706" t="s">
        <v>936</v>
      </c>
      <c r="B677" s="457">
        <v>10243334</v>
      </c>
      <c r="C677" s="457">
        <v>460</v>
      </c>
      <c r="D677" s="457">
        <v>295</v>
      </c>
      <c r="E677" s="457">
        <f t="shared" si="10"/>
        <v>755</v>
      </c>
    </row>
    <row r="678" spans="1:5">
      <c r="A678" s="706" t="s">
        <v>936</v>
      </c>
      <c r="B678" s="457">
        <v>10043334</v>
      </c>
      <c r="C678" s="457">
        <v>256</v>
      </c>
      <c r="D678" s="457">
        <v>215</v>
      </c>
      <c r="E678" s="457">
        <f t="shared" si="10"/>
        <v>471</v>
      </c>
    </row>
    <row r="679" spans="1:5">
      <c r="A679" s="706" t="s">
        <v>936</v>
      </c>
      <c r="B679" s="457">
        <v>7213232</v>
      </c>
      <c r="C679" s="457">
        <v>290</v>
      </c>
      <c r="D679" s="457">
        <v>200</v>
      </c>
      <c r="E679" s="457">
        <f t="shared" si="10"/>
        <v>490</v>
      </c>
    </row>
    <row r="680" spans="1:5">
      <c r="A680" s="706" t="s">
        <v>936</v>
      </c>
      <c r="B680" s="457">
        <v>7053232</v>
      </c>
      <c r="C680" s="457">
        <v>413</v>
      </c>
      <c r="D680" s="457">
        <v>76</v>
      </c>
      <c r="E680" s="457">
        <f t="shared" si="10"/>
        <v>489</v>
      </c>
    </row>
    <row r="681" spans="1:5">
      <c r="A681" s="706" t="s">
        <v>936</v>
      </c>
      <c r="B681" s="457">
        <v>19325156</v>
      </c>
      <c r="C681" s="457">
        <v>187</v>
      </c>
      <c r="D681" s="457">
        <v>157</v>
      </c>
      <c r="E681" s="457">
        <f t="shared" si="10"/>
        <v>344</v>
      </c>
    </row>
    <row r="682" spans="1:5">
      <c r="A682" s="706" t="s">
        <v>936</v>
      </c>
      <c r="B682" s="457">
        <v>16033536</v>
      </c>
      <c r="C682" s="457">
        <v>233</v>
      </c>
      <c r="D682" s="457">
        <v>207</v>
      </c>
      <c r="E682" s="457">
        <f t="shared" si="10"/>
        <v>440</v>
      </c>
    </row>
    <row r="683" spans="1:5">
      <c r="A683" s="706" t="s">
        <v>936</v>
      </c>
      <c r="B683" s="457">
        <v>19495156</v>
      </c>
      <c r="C683" s="457">
        <v>309</v>
      </c>
      <c r="D683" s="457">
        <v>303</v>
      </c>
      <c r="E683" s="457">
        <f t="shared" si="10"/>
        <v>612</v>
      </c>
    </row>
    <row r="684" spans="1:5">
      <c r="A684" s="706" t="s">
        <v>936</v>
      </c>
      <c r="B684" s="457">
        <v>1073126</v>
      </c>
      <c r="C684" s="457">
        <v>158</v>
      </c>
      <c r="D684" s="457">
        <v>5</v>
      </c>
      <c r="E684" s="457">
        <f t="shared" si="10"/>
        <v>163</v>
      </c>
    </row>
    <row r="685" spans="1:5">
      <c r="A685" s="706" t="s">
        <v>936</v>
      </c>
      <c r="B685" s="457">
        <v>2133126</v>
      </c>
      <c r="C685" s="457">
        <v>316</v>
      </c>
      <c r="D685" s="457">
        <v>290</v>
      </c>
      <c r="E685" s="457">
        <f t="shared" si="10"/>
        <v>606</v>
      </c>
    </row>
    <row r="686" spans="1:5">
      <c r="A686" s="706" t="s">
        <v>936</v>
      </c>
      <c r="B686" s="457">
        <v>4074343</v>
      </c>
      <c r="C686" s="457">
        <v>276</v>
      </c>
      <c r="D686" s="457">
        <v>270</v>
      </c>
      <c r="E686" s="457">
        <f t="shared" si="10"/>
        <v>546</v>
      </c>
    </row>
    <row r="687" spans="1:5">
      <c r="A687" s="706" t="s">
        <v>936</v>
      </c>
      <c r="B687" s="457">
        <v>7223232</v>
      </c>
      <c r="C687" s="457">
        <v>277</v>
      </c>
      <c r="D687" s="457">
        <v>212</v>
      </c>
      <c r="E687" s="457">
        <f t="shared" si="10"/>
        <v>489</v>
      </c>
    </row>
    <row r="688" spans="1:5">
      <c r="A688" s="706" t="s">
        <v>936</v>
      </c>
      <c r="B688" s="457">
        <v>4103431</v>
      </c>
      <c r="C688" s="457">
        <v>428</v>
      </c>
      <c r="D688" s="457">
        <v>247</v>
      </c>
      <c r="E688" s="457">
        <f t="shared" si="10"/>
        <v>675</v>
      </c>
    </row>
    <row r="689" spans="1:5">
      <c r="A689" s="706" t="s">
        <v>936</v>
      </c>
      <c r="B689" s="457">
        <v>9023437</v>
      </c>
      <c r="C689" s="457">
        <v>412</v>
      </c>
      <c r="D689" s="457">
        <v>152</v>
      </c>
      <c r="E689" s="457">
        <f t="shared" si="10"/>
        <v>564</v>
      </c>
    </row>
    <row r="690" spans="1:5">
      <c r="A690" s="706" t="s">
        <v>936</v>
      </c>
      <c r="B690" s="457">
        <v>13235151</v>
      </c>
      <c r="C690" s="457">
        <v>304</v>
      </c>
      <c r="D690" s="457">
        <v>241</v>
      </c>
      <c r="E690" s="457">
        <f t="shared" si="10"/>
        <v>545</v>
      </c>
    </row>
    <row r="691" spans="1:5">
      <c r="A691" s="706" t="s">
        <v>936</v>
      </c>
      <c r="B691" s="457">
        <v>19105156</v>
      </c>
      <c r="C691" s="457">
        <v>267</v>
      </c>
      <c r="D691" s="457">
        <v>230</v>
      </c>
      <c r="E691" s="457">
        <f t="shared" si="10"/>
        <v>497</v>
      </c>
    </row>
    <row r="692" spans="1:5">
      <c r="A692" s="706" t="s">
        <v>936</v>
      </c>
      <c r="B692" s="457">
        <v>21005238</v>
      </c>
      <c r="C692" s="457">
        <v>421</v>
      </c>
      <c r="D692" s="457">
        <v>321</v>
      </c>
      <c r="E692" s="457">
        <f t="shared" si="10"/>
        <v>742</v>
      </c>
    </row>
    <row r="693" spans="1:5">
      <c r="A693" s="706" t="s">
        <v>936</v>
      </c>
      <c r="B693" s="457">
        <v>5124544</v>
      </c>
      <c r="C693" s="457">
        <v>397</v>
      </c>
      <c r="D693" s="457">
        <v>356</v>
      </c>
      <c r="E693" s="457">
        <f t="shared" si="10"/>
        <v>753</v>
      </c>
    </row>
    <row r="694" spans="1:5">
      <c r="A694" s="706" t="s">
        <v>936</v>
      </c>
      <c r="B694" s="457">
        <v>11003233</v>
      </c>
      <c r="C694" s="457">
        <v>414</v>
      </c>
      <c r="D694" s="457">
        <v>409</v>
      </c>
      <c r="E694" s="457">
        <f t="shared" si="10"/>
        <v>823</v>
      </c>
    </row>
    <row r="695" spans="1:5">
      <c r="A695" s="706" t="s">
        <v>936</v>
      </c>
      <c r="B695" s="457">
        <v>13063333</v>
      </c>
      <c r="C695" s="457">
        <v>262</v>
      </c>
      <c r="D695" s="457">
        <v>226</v>
      </c>
      <c r="E695" s="457">
        <f t="shared" si="10"/>
        <v>488</v>
      </c>
    </row>
    <row r="696" spans="1:5">
      <c r="A696" s="706" t="s">
        <v>936</v>
      </c>
      <c r="B696" s="457">
        <v>6134545</v>
      </c>
      <c r="C696" s="457">
        <v>204</v>
      </c>
      <c r="D696" s="457">
        <v>89</v>
      </c>
      <c r="E696" s="457">
        <f t="shared" si="10"/>
        <v>293</v>
      </c>
    </row>
    <row r="697" spans="1:5">
      <c r="A697" s="706" t="s">
        <v>936</v>
      </c>
      <c r="B697" s="457">
        <v>12275150</v>
      </c>
      <c r="C697" s="457">
        <v>985</v>
      </c>
      <c r="D697" s="457">
        <v>111</v>
      </c>
      <c r="E697" s="457">
        <f t="shared" si="10"/>
        <v>1096</v>
      </c>
    </row>
    <row r="698" spans="1:5">
      <c r="A698" s="706" t="s">
        <v>936</v>
      </c>
      <c r="B698" s="457">
        <v>4024343</v>
      </c>
      <c r="C698" s="457">
        <v>388</v>
      </c>
      <c r="D698" s="457">
        <v>198</v>
      </c>
      <c r="E698" s="457">
        <f t="shared" si="10"/>
        <v>586</v>
      </c>
    </row>
    <row r="699" spans="1:5">
      <c r="A699" s="706" t="s">
        <v>936</v>
      </c>
      <c r="B699" s="457">
        <v>17005725</v>
      </c>
      <c r="C699" s="457">
        <v>2</v>
      </c>
      <c r="D699" s="457">
        <v>726</v>
      </c>
      <c r="E699" s="457">
        <f t="shared" si="10"/>
        <v>728</v>
      </c>
    </row>
    <row r="700" spans="1:5">
      <c r="A700" s="706" t="s">
        <v>936</v>
      </c>
      <c r="B700" s="457">
        <v>20345257</v>
      </c>
      <c r="C700" s="457">
        <v>404</v>
      </c>
      <c r="D700" s="457">
        <v>317</v>
      </c>
      <c r="E700" s="457">
        <f t="shared" si="10"/>
        <v>721</v>
      </c>
    </row>
    <row r="701" spans="1:5">
      <c r="A701" s="706" t="s">
        <v>936</v>
      </c>
      <c r="B701" s="457">
        <v>18185155</v>
      </c>
      <c r="C701" s="457">
        <v>297</v>
      </c>
      <c r="D701" s="457">
        <v>284</v>
      </c>
      <c r="E701" s="457">
        <f t="shared" si="10"/>
        <v>581</v>
      </c>
    </row>
    <row r="702" spans="1:5">
      <c r="A702" s="706" t="s">
        <v>936</v>
      </c>
      <c r="B702" s="457">
        <v>3904339</v>
      </c>
      <c r="C702" s="457">
        <v>566</v>
      </c>
      <c r="D702" s="457">
        <v>7</v>
      </c>
      <c r="E702" s="457">
        <f t="shared" si="10"/>
        <v>573</v>
      </c>
    </row>
    <row r="703" spans="1:5">
      <c r="A703" s="706" t="s">
        <v>936</v>
      </c>
      <c r="B703" s="457">
        <v>21265259</v>
      </c>
      <c r="C703" s="457">
        <v>199</v>
      </c>
      <c r="D703" s="457">
        <v>31</v>
      </c>
      <c r="E703" s="457">
        <f t="shared" si="10"/>
        <v>230</v>
      </c>
    </row>
    <row r="704" spans="1:5">
      <c r="A704" s="706" t="s">
        <v>936</v>
      </c>
      <c r="B704" s="457">
        <v>1033126</v>
      </c>
      <c r="C704" s="457">
        <v>137</v>
      </c>
      <c r="D704" s="457">
        <v>4</v>
      </c>
      <c r="E704" s="457">
        <f t="shared" si="10"/>
        <v>141</v>
      </c>
    </row>
    <row r="705" spans="1:5">
      <c r="A705" s="706" t="s">
        <v>936</v>
      </c>
      <c r="B705" s="457">
        <v>3193128</v>
      </c>
      <c r="C705" s="457">
        <v>180</v>
      </c>
      <c r="D705" s="457">
        <v>95</v>
      </c>
      <c r="E705" s="457">
        <f t="shared" si="10"/>
        <v>275</v>
      </c>
    </row>
    <row r="706" spans="1:5">
      <c r="A706" s="706" t="s">
        <v>936</v>
      </c>
      <c r="B706" s="457">
        <v>18545155</v>
      </c>
      <c r="C706" s="457">
        <v>685</v>
      </c>
      <c r="D706" s="457">
        <v>147</v>
      </c>
      <c r="E706" s="457">
        <f t="shared" si="10"/>
        <v>832</v>
      </c>
    </row>
    <row r="707" spans="1:5">
      <c r="A707" s="706" t="s">
        <v>936</v>
      </c>
      <c r="B707" s="457">
        <v>2044341</v>
      </c>
      <c r="C707" s="457">
        <v>256</v>
      </c>
      <c r="D707" s="457">
        <v>134</v>
      </c>
      <c r="E707" s="457">
        <f t="shared" si="10"/>
        <v>390</v>
      </c>
    </row>
    <row r="708" spans="1:5">
      <c r="A708" s="706" t="s">
        <v>936</v>
      </c>
      <c r="B708" s="457">
        <v>13375151</v>
      </c>
      <c r="C708" s="457">
        <v>273</v>
      </c>
      <c r="D708" s="457">
        <v>226</v>
      </c>
      <c r="E708" s="457">
        <f t="shared" ref="E708:E771" si="11">C708+D708</f>
        <v>499</v>
      </c>
    </row>
    <row r="709" spans="1:5">
      <c r="A709" s="706" t="s">
        <v>936</v>
      </c>
      <c r="B709" s="457">
        <v>8043232</v>
      </c>
      <c r="C709" s="457">
        <v>524</v>
      </c>
      <c r="D709" s="457">
        <v>145</v>
      </c>
      <c r="E709" s="457">
        <f t="shared" si="11"/>
        <v>669</v>
      </c>
    </row>
    <row r="710" spans="1:5">
      <c r="A710" s="706" t="s">
        <v>936</v>
      </c>
      <c r="B710" s="457">
        <v>14143335</v>
      </c>
      <c r="C710" s="457">
        <v>486</v>
      </c>
      <c r="D710" s="457">
        <v>199</v>
      </c>
      <c r="E710" s="457">
        <f t="shared" si="11"/>
        <v>685</v>
      </c>
    </row>
    <row r="711" spans="1:5">
      <c r="A711" s="706" t="s">
        <v>936</v>
      </c>
      <c r="B711" s="457">
        <v>21065238</v>
      </c>
      <c r="C711" s="457">
        <v>545</v>
      </c>
      <c r="D711" s="457">
        <v>365</v>
      </c>
      <c r="E711" s="457">
        <f t="shared" si="11"/>
        <v>910</v>
      </c>
    </row>
    <row r="712" spans="1:5">
      <c r="A712" s="706" t="s">
        <v>936</v>
      </c>
      <c r="B712" s="457">
        <v>21095258</v>
      </c>
      <c r="C712" s="457">
        <v>434</v>
      </c>
      <c r="D712" s="457">
        <v>373</v>
      </c>
      <c r="E712" s="457">
        <f t="shared" si="11"/>
        <v>807</v>
      </c>
    </row>
    <row r="713" spans="1:5">
      <c r="A713" s="706" t="s">
        <v>936</v>
      </c>
      <c r="B713" s="457">
        <v>21175238</v>
      </c>
      <c r="C713" s="457">
        <v>774</v>
      </c>
      <c r="D713" s="457">
        <v>575</v>
      </c>
      <c r="E713" s="457">
        <f t="shared" si="11"/>
        <v>1349</v>
      </c>
    </row>
    <row r="714" spans="1:5">
      <c r="A714" s="706" t="s">
        <v>936</v>
      </c>
      <c r="B714" s="457">
        <v>5114544</v>
      </c>
      <c r="C714" s="457">
        <v>363</v>
      </c>
      <c r="D714" s="457">
        <v>286</v>
      </c>
      <c r="E714" s="457">
        <f t="shared" si="11"/>
        <v>649</v>
      </c>
    </row>
    <row r="715" spans="1:5">
      <c r="A715" s="706" t="s">
        <v>936</v>
      </c>
      <c r="B715" s="457">
        <v>11334650</v>
      </c>
      <c r="C715" s="457">
        <v>530</v>
      </c>
      <c r="D715" s="457">
        <v>456</v>
      </c>
      <c r="E715" s="457">
        <f t="shared" si="11"/>
        <v>986</v>
      </c>
    </row>
    <row r="716" spans="1:5">
      <c r="A716" s="706" t="s">
        <v>936</v>
      </c>
      <c r="B716" s="457">
        <v>19295156</v>
      </c>
      <c r="C716" s="457">
        <v>179</v>
      </c>
      <c r="D716" s="457">
        <v>169</v>
      </c>
      <c r="E716" s="457">
        <f t="shared" si="11"/>
        <v>348</v>
      </c>
    </row>
    <row r="717" spans="1:5">
      <c r="A717" s="706" t="s">
        <v>936</v>
      </c>
      <c r="B717" s="457">
        <v>11044650</v>
      </c>
      <c r="C717" s="457">
        <v>1413</v>
      </c>
      <c r="D717" s="457">
        <v>427</v>
      </c>
      <c r="E717" s="457">
        <f t="shared" si="11"/>
        <v>1840</v>
      </c>
    </row>
    <row r="718" spans="1:5">
      <c r="A718" s="706" t="s">
        <v>936</v>
      </c>
      <c r="B718" s="457">
        <v>6015539</v>
      </c>
      <c r="C718" s="457">
        <v>1</v>
      </c>
      <c r="D718" s="457">
        <v>635</v>
      </c>
      <c r="E718" s="457">
        <f t="shared" si="11"/>
        <v>636</v>
      </c>
    </row>
    <row r="719" spans="1:5">
      <c r="A719" s="706" t="s">
        <v>936</v>
      </c>
      <c r="B719" s="457">
        <v>18535155</v>
      </c>
      <c r="C719" s="457">
        <v>265</v>
      </c>
      <c r="D719" s="457">
        <v>222</v>
      </c>
      <c r="E719" s="457">
        <f t="shared" si="11"/>
        <v>487</v>
      </c>
    </row>
    <row r="720" spans="1:5">
      <c r="A720" s="706" t="s">
        <v>936</v>
      </c>
      <c r="B720" s="457">
        <v>5324544</v>
      </c>
      <c r="C720" s="457">
        <v>199</v>
      </c>
      <c r="D720" s="457">
        <v>181</v>
      </c>
      <c r="E720" s="457">
        <f t="shared" si="11"/>
        <v>380</v>
      </c>
    </row>
    <row r="721" spans="1:5">
      <c r="A721" s="706" t="s">
        <v>936</v>
      </c>
      <c r="B721" s="457">
        <v>21485259</v>
      </c>
      <c r="C721" s="457">
        <v>705</v>
      </c>
      <c r="D721" s="457">
        <v>666</v>
      </c>
      <c r="E721" s="457">
        <f t="shared" si="11"/>
        <v>1371</v>
      </c>
    </row>
    <row r="722" spans="1:5">
      <c r="A722" s="706" t="s">
        <v>936</v>
      </c>
      <c r="B722" s="457">
        <v>13153333</v>
      </c>
      <c r="C722" s="457">
        <v>737</v>
      </c>
      <c r="D722" s="457">
        <v>256</v>
      </c>
      <c r="E722" s="457">
        <f t="shared" si="11"/>
        <v>993</v>
      </c>
    </row>
    <row r="723" spans="1:5">
      <c r="A723" s="706" t="s">
        <v>936</v>
      </c>
      <c r="B723" s="457">
        <v>7015540</v>
      </c>
      <c r="C723" s="457">
        <v>3</v>
      </c>
      <c r="D723" s="457">
        <v>675</v>
      </c>
      <c r="E723" s="457">
        <f t="shared" si="11"/>
        <v>678</v>
      </c>
    </row>
    <row r="724" spans="1:5">
      <c r="A724" s="706" t="s">
        <v>936</v>
      </c>
      <c r="B724" s="457">
        <v>18325155</v>
      </c>
      <c r="C724" s="457">
        <v>298</v>
      </c>
      <c r="D724" s="457">
        <v>288</v>
      </c>
      <c r="E724" s="457">
        <f t="shared" si="11"/>
        <v>586</v>
      </c>
    </row>
    <row r="725" spans="1:5">
      <c r="A725" s="706" t="s">
        <v>936</v>
      </c>
      <c r="B725" s="457">
        <v>3024342</v>
      </c>
      <c r="C725" s="457">
        <v>4216</v>
      </c>
      <c r="D725" s="457">
        <v>3561</v>
      </c>
      <c r="E725" s="457">
        <f t="shared" si="11"/>
        <v>7777</v>
      </c>
    </row>
    <row r="726" spans="1:5">
      <c r="A726" s="706" t="s">
        <v>936</v>
      </c>
      <c r="B726" s="457">
        <v>20013431</v>
      </c>
      <c r="C726" s="457">
        <v>542</v>
      </c>
      <c r="D726" s="457">
        <v>296</v>
      </c>
      <c r="E726" s="457">
        <f t="shared" si="11"/>
        <v>838</v>
      </c>
    </row>
    <row r="727" spans="1:5">
      <c r="A727" s="706" t="s">
        <v>936</v>
      </c>
      <c r="B727" s="457">
        <v>3123127</v>
      </c>
      <c r="C727" s="457">
        <v>277</v>
      </c>
      <c r="D727" s="457">
        <v>250</v>
      </c>
      <c r="E727" s="457">
        <f t="shared" si="11"/>
        <v>527</v>
      </c>
    </row>
    <row r="728" spans="1:5">
      <c r="A728" s="706" t="s">
        <v>936</v>
      </c>
      <c r="B728" s="457">
        <v>5063128</v>
      </c>
      <c r="C728" s="457">
        <v>248</v>
      </c>
      <c r="D728" s="457">
        <v>70</v>
      </c>
      <c r="E728" s="457">
        <f t="shared" si="11"/>
        <v>318</v>
      </c>
    </row>
    <row r="729" spans="1:5">
      <c r="A729" s="706" t="s">
        <v>936</v>
      </c>
      <c r="B729" s="457">
        <v>20073431</v>
      </c>
      <c r="C729" s="457">
        <v>401</v>
      </c>
      <c r="D729" s="457">
        <v>362</v>
      </c>
      <c r="E729" s="457">
        <f t="shared" si="11"/>
        <v>763</v>
      </c>
    </row>
    <row r="730" spans="1:5">
      <c r="A730" s="706" t="s">
        <v>936</v>
      </c>
      <c r="B730" s="457">
        <v>5394544</v>
      </c>
      <c r="C730" s="457">
        <v>1648</v>
      </c>
      <c r="D730" s="457">
        <v>1557</v>
      </c>
      <c r="E730" s="457">
        <f t="shared" si="11"/>
        <v>3205</v>
      </c>
    </row>
    <row r="731" spans="1:5">
      <c r="A731" s="706" t="s">
        <v>936</v>
      </c>
      <c r="B731" s="457">
        <v>14284552</v>
      </c>
      <c r="C731" s="457">
        <v>213</v>
      </c>
      <c r="D731" s="457">
        <v>186</v>
      </c>
      <c r="E731" s="457">
        <f t="shared" si="11"/>
        <v>399</v>
      </c>
    </row>
    <row r="732" spans="1:5">
      <c r="A732" s="706" t="s">
        <v>936</v>
      </c>
      <c r="B732" s="457">
        <v>20105257</v>
      </c>
      <c r="C732" s="457">
        <v>721</v>
      </c>
      <c r="D732" s="457">
        <v>353</v>
      </c>
      <c r="E732" s="457">
        <f t="shared" si="11"/>
        <v>1074</v>
      </c>
    </row>
    <row r="733" spans="1:5">
      <c r="A733" s="706" t="s">
        <v>936</v>
      </c>
      <c r="B733" s="457">
        <v>4023431</v>
      </c>
      <c r="C733" s="457">
        <v>419</v>
      </c>
      <c r="D733" s="457">
        <v>390</v>
      </c>
      <c r="E733" s="457">
        <f t="shared" si="11"/>
        <v>809</v>
      </c>
    </row>
    <row r="734" spans="1:5">
      <c r="A734" s="706" t="s">
        <v>936</v>
      </c>
      <c r="B734" s="457">
        <v>6224545</v>
      </c>
      <c r="C734" s="457">
        <v>201</v>
      </c>
      <c r="D734" s="457">
        <v>127</v>
      </c>
      <c r="E734" s="457">
        <f t="shared" si="11"/>
        <v>328</v>
      </c>
    </row>
    <row r="735" spans="1:5">
      <c r="A735" s="706" t="s">
        <v>936</v>
      </c>
      <c r="B735" s="457">
        <v>12034650</v>
      </c>
      <c r="C735" s="457">
        <v>342</v>
      </c>
      <c r="D735" s="457">
        <v>334</v>
      </c>
      <c r="E735" s="457">
        <f t="shared" si="11"/>
        <v>676</v>
      </c>
    </row>
    <row r="736" spans="1:5">
      <c r="A736" s="706" t="s">
        <v>936</v>
      </c>
      <c r="B736" s="457">
        <v>20113438</v>
      </c>
      <c r="C736" s="457">
        <v>349</v>
      </c>
      <c r="D736" s="457">
        <v>325</v>
      </c>
      <c r="E736" s="457">
        <f t="shared" si="11"/>
        <v>674</v>
      </c>
    </row>
    <row r="737" spans="1:5">
      <c r="A737" s="706" t="s">
        <v>936</v>
      </c>
      <c r="B737" s="457">
        <v>6184545</v>
      </c>
      <c r="C737" s="457">
        <v>250</v>
      </c>
      <c r="D737" s="457">
        <v>226</v>
      </c>
      <c r="E737" s="457">
        <f t="shared" si="11"/>
        <v>476</v>
      </c>
    </row>
    <row r="738" spans="1:5">
      <c r="A738" s="706" t="s">
        <v>936</v>
      </c>
      <c r="B738" s="457">
        <v>16045153</v>
      </c>
      <c r="C738" s="457">
        <v>156</v>
      </c>
      <c r="D738" s="457">
        <v>146</v>
      </c>
      <c r="E738" s="457">
        <f t="shared" si="11"/>
        <v>302</v>
      </c>
    </row>
    <row r="739" spans="1:5">
      <c r="A739" s="706" t="s">
        <v>936</v>
      </c>
      <c r="B739" s="457">
        <v>6053232</v>
      </c>
      <c r="C739" s="457">
        <v>548</v>
      </c>
      <c r="D739" s="457">
        <v>152</v>
      </c>
      <c r="E739" s="457">
        <f t="shared" si="11"/>
        <v>700</v>
      </c>
    </row>
    <row r="740" spans="1:5">
      <c r="A740" s="706" t="s">
        <v>936</v>
      </c>
      <c r="B740" s="457">
        <v>20495258</v>
      </c>
      <c r="C740" s="457">
        <v>1198</v>
      </c>
      <c r="D740" s="457">
        <v>158</v>
      </c>
      <c r="E740" s="457">
        <f t="shared" si="11"/>
        <v>1356</v>
      </c>
    </row>
    <row r="741" spans="1:5">
      <c r="A741" s="706" t="s">
        <v>936</v>
      </c>
      <c r="B741" s="457">
        <v>6084544</v>
      </c>
      <c r="C741" s="457">
        <v>259</v>
      </c>
      <c r="D741" s="457">
        <v>258</v>
      </c>
      <c r="E741" s="457">
        <f t="shared" si="11"/>
        <v>517</v>
      </c>
    </row>
    <row r="742" spans="1:5">
      <c r="A742" s="706" t="s">
        <v>936</v>
      </c>
      <c r="B742" s="457">
        <v>18395155</v>
      </c>
      <c r="C742" s="457">
        <v>487</v>
      </c>
      <c r="D742" s="457">
        <v>174</v>
      </c>
      <c r="E742" s="457">
        <f t="shared" si="11"/>
        <v>661</v>
      </c>
    </row>
    <row r="743" spans="1:5">
      <c r="A743" s="706" t="s">
        <v>936</v>
      </c>
      <c r="B743" s="457">
        <v>11033233</v>
      </c>
      <c r="C743" s="457">
        <v>312</v>
      </c>
      <c r="D743" s="457">
        <v>264</v>
      </c>
      <c r="E743" s="457">
        <f t="shared" si="11"/>
        <v>576</v>
      </c>
    </row>
    <row r="744" spans="1:5">
      <c r="A744" s="706" t="s">
        <v>936</v>
      </c>
      <c r="B744" s="457">
        <v>12013333</v>
      </c>
      <c r="C744" s="457">
        <v>1237</v>
      </c>
      <c r="D744" s="457">
        <v>5</v>
      </c>
      <c r="E744" s="457">
        <f t="shared" si="11"/>
        <v>1242</v>
      </c>
    </row>
    <row r="745" spans="1:5">
      <c r="A745" s="706" t="s">
        <v>936</v>
      </c>
      <c r="B745" s="457">
        <v>2003126</v>
      </c>
      <c r="C745" s="457">
        <v>291</v>
      </c>
      <c r="D745" s="457">
        <v>39</v>
      </c>
      <c r="E745" s="457">
        <f t="shared" si="11"/>
        <v>330</v>
      </c>
    </row>
    <row r="746" spans="1:5">
      <c r="A746" s="706" t="s">
        <v>936</v>
      </c>
      <c r="B746" s="457">
        <v>11234650</v>
      </c>
      <c r="C746" s="457">
        <v>310</v>
      </c>
      <c r="D746" s="457">
        <v>264</v>
      </c>
      <c r="E746" s="457">
        <f t="shared" si="11"/>
        <v>574</v>
      </c>
    </row>
    <row r="747" spans="1:5">
      <c r="A747" s="706" t="s">
        <v>936</v>
      </c>
      <c r="B747" s="457">
        <v>14163334</v>
      </c>
      <c r="C747" s="457">
        <v>227</v>
      </c>
      <c r="D747" s="457">
        <v>214</v>
      </c>
      <c r="E747" s="457">
        <f t="shared" si="11"/>
        <v>441</v>
      </c>
    </row>
    <row r="748" spans="1:5">
      <c r="A748" s="706" t="s">
        <v>936</v>
      </c>
      <c r="B748" s="457">
        <v>12003333</v>
      </c>
      <c r="C748" s="457">
        <v>830</v>
      </c>
      <c r="D748" s="457">
        <v>111</v>
      </c>
      <c r="E748" s="457">
        <f t="shared" si="11"/>
        <v>941</v>
      </c>
    </row>
    <row r="749" spans="1:5">
      <c r="A749" s="706" t="s">
        <v>936</v>
      </c>
      <c r="B749" s="457">
        <v>13134551</v>
      </c>
      <c r="C749" s="457">
        <v>360</v>
      </c>
      <c r="D749" s="457">
        <v>345</v>
      </c>
      <c r="E749" s="457">
        <f t="shared" si="11"/>
        <v>705</v>
      </c>
    </row>
    <row r="750" spans="1:5">
      <c r="A750" s="706" t="s">
        <v>936</v>
      </c>
      <c r="B750" s="457">
        <v>20475258</v>
      </c>
      <c r="C750" s="457">
        <v>329</v>
      </c>
      <c r="D750" s="457">
        <v>295</v>
      </c>
      <c r="E750" s="457">
        <f t="shared" si="11"/>
        <v>624</v>
      </c>
    </row>
    <row r="751" spans="1:5">
      <c r="A751" s="706" t="s">
        <v>936</v>
      </c>
      <c r="B751" s="457">
        <v>5174544</v>
      </c>
      <c r="C751" s="457">
        <v>694</v>
      </c>
      <c r="D751" s="457">
        <v>209</v>
      </c>
      <c r="E751" s="457">
        <f t="shared" si="11"/>
        <v>903</v>
      </c>
    </row>
    <row r="752" spans="1:5">
      <c r="A752" s="706" t="s">
        <v>936</v>
      </c>
      <c r="B752" s="457">
        <v>19145156</v>
      </c>
      <c r="C752" s="457">
        <v>441</v>
      </c>
      <c r="D752" s="457">
        <v>131</v>
      </c>
      <c r="E752" s="457">
        <f t="shared" si="11"/>
        <v>572</v>
      </c>
    </row>
    <row r="753" spans="1:5">
      <c r="A753" s="706" t="s">
        <v>936</v>
      </c>
      <c r="B753" s="457">
        <v>4073431</v>
      </c>
      <c r="C753" s="457">
        <v>224</v>
      </c>
      <c r="D753" s="457">
        <v>183</v>
      </c>
      <c r="E753" s="457">
        <f t="shared" si="11"/>
        <v>407</v>
      </c>
    </row>
    <row r="754" spans="1:5">
      <c r="A754" s="706" t="s">
        <v>936</v>
      </c>
      <c r="B754" s="457">
        <v>14043335</v>
      </c>
      <c r="C754" s="457">
        <v>285</v>
      </c>
      <c r="D754" s="457">
        <v>223</v>
      </c>
      <c r="E754" s="457">
        <f t="shared" si="11"/>
        <v>508</v>
      </c>
    </row>
    <row r="755" spans="1:5">
      <c r="A755" s="706" t="s">
        <v>936</v>
      </c>
      <c r="B755" s="457">
        <v>1314440</v>
      </c>
      <c r="C755" s="457">
        <v>335</v>
      </c>
      <c r="D755" s="457">
        <v>322</v>
      </c>
      <c r="E755" s="457">
        <f t="shared" si="11"/>
        <v>657</v>
      </c>
    </row>
    <row r="756" spans="1:5">
      <c r="A756" s="706" t="s">
        <v>936</v>
      </c>
      <c r="B756" s="457">
        <v>20375257</v>
      </c>
      <c r="C756" s="457">
        <v>347</v>
      </c>
      <c r="D756" s="457">
        <v>244</v>
      </c>
      <c r="E756" s="457">
        <f t="shared" si="11"/>
        <v>591</v>
      </c>
    </row>
    <row r="757" spans="1:5">
      <c r="A757" s="706" t="s">
        <v>936</v>
      </c>
      <c r="B757" s="457">
        <v>8074546</v>
      </c>
      <c r="C757" s="457">
        <v>480</v>
      </c>
      <c r="D757" s="457">
        <v>342</v>
      </c>
      <c r="E757" s="457">
        <f t="shared" si="11"/>
        <v>822</v>
      </c>
    </row>
    <row r="758" spans="1:5">
      <c r="A758" s="706" t="s">
        <v>936</v>
      </c>
      <c r="B758" s="457">
        <v>19093438</v>
      </c>
      <c r="C758" s="457">
        <v>487</v>
      </c>
      <c r="D758" s="457">
        <v>220</v>
      </c>
      <c r="E758" s="457">
        <f t="shared" si="11"/>
        <v>707</v>
      </c>
    </row>
    <row r="759" spans="1:5">
      <c r="A759" s="706" t="s">
        <v>936</v>
      </c>
      <c r="B759" s="457">
        <v>20215257</v>
      </c>
      <c r="C759" s="457">
        <v>306</v>
      </c>
      <c r="D759" s="457">
        <v>266</v>
      </c>
      <c r="E759" s="457">
        <f t="shared" si="11"/>
        <v>572</v>
      </c>
    </row>
    <row r="760" spans="1:5">
      <c r="A760" s="706" t="s">
        <v>936</v>
      </c>
      <c r="B760" s="457">
        <v>12193333</v>
      </c>
      <c r="C760" s="457">
        <v>453</v>
      </c>
      <c r="D760" s="457">
        <v>260</v>
      </c>
      <c r="E760" s="457">
        <f t="shared" si="11"/>
        <v>713</v>
      </c>
    </row>
    <row r="761" spans="1:5">
      <c r="A761" s="706" t="s">
        <v>936</v>
      </c>
      <c r="B761" s="457">
        <v>19365156</v>
      </c>
      <c r="C761" s="457">
        <v>234</v>
      </c>
      <c r="D761" s="457">
        <v>206</v>
      </c>
      <c r="E761" s="457">
        <f t="shared" si="11"/>
        <v>440</v>
      </c>
    </row>
    <row r="762" spans="1:5">
      <c r="A762" s="706" t="s">
        <v>936</v>
      </c>
      <c r="B762" s="457">
        <v>6104544</v>
      </c>
      <c r="C762" s="457">
        <v>401</v>
      </c>
      <c r="D762" s="457">
        <v>400</v>
      </c>
      <c r="E762" s="457">
        <f t="shared" si="11"/>
        <v>801</v>
      </c>
    </row>
    <row r="763" spans="1:5">
      <c r="A763" s="706" t="s">
        <v>936</v>
      </c>
      <c r="B763" s="457">
        <v>20163438</v>
      </c>
      <c r="C763" s="457">
        <v>401</v>
      </c>
      <c r="D763" s="457">
        <v>240</v>
      </c>
      <c r="E763" s="457">
        <f t="shared" si="11"/>
        <v>641</v>
      </c>
    </row>
    <row r="764" spans="1:5">
      <c r="A764" s="706" t="s">
        <v>936</v>
      </c>
      <c r="B764" s="457">
        <v>20395257</v>
      </c>
      <c r="C764" s="457">
        <v>477</v>
      </c>
      <c r="D764" s="457">
        <v>271</v>
      </c>
      <c r="E764" s="457">
        <f t="shared" si="11"/>
        <v>748</v>
      </c>
    </row>
    <row r="765" spans="1:5">
      <c r="A765" s="706" t="s">
        <v>936</v>
      </c>
      <c r="B765" s="457">
        <v>14213335</v>
      </c>
      <c r="C765" s="457">
        <v>498</v>
      </c>
      <c r="D765" s="457">
        <v>211</v>
      </c>
      <c r="E765" s="457">
        <f t="shared" si="11"/>
        <v>709</v>
      </c>
    </row>
    <row r="766" spans="1:5">
      <c r="A766" s="706" t="s">
        <v>936</v>
      </c>
      <c r="B766" s="457">
        <v>13053334</v>
      </c>
      <c r="C766" s="457">
        <v>390</v>
      </c>
      <c r="D766" s="457">
        <v>282</v>
      </c>
      <c r="E766" s="457">
        <f t="shared" si="11"/>
        <v>672</v>
      </c>
    </row>
    <row r="767" spans="1:5">
      <c r="A767" s="706" t="s">
        <v>936</v>
      </c>
      <c r="B767" s="457">
        <v>2003128</v>
      </c>
      <c r="C767" s="457">
        <v>1039</v>
      </c>
      <c r="D767" s="457">
        <v>676</v>
      </c>
      <c r="E767" s="457">
        <f t="shared" si="11"/>
        <v>1715</v>
      </c>
    </row>
    <row r="768" spans="1:5">
      <c r="A768" s="706" t="s">
        <v>936</v>
      </c>
      <c r="B768" s="457">
        <v>10263334</v>
      </c>
      <c r="C768" s="457">
        <v>606</v>
      </c>
      <c r="D768" s="457">
        <v>301</v>
      </c>
      <c r="E768" s="457">
        <f t="shared" si="11"/>
        <v>907</v>
      </c>
    </row>
    <row r="769" spans="1:5">
      <c r="A769" s="706" t="s">
        <v>936</v>
      </c>
      <c r="B769" s="457">
        <v>16073536</v>
      </c>
      <c r="C769" s="457">
        <v>274</v>
      </c>
      <c r="D769" s="457">
        <v>190</v>
      </c>
      <c r="E769" s="457">
        <f t="shared" si="11"/>
        <v>464</v>
      </c>
    </row>
    <row r="770" spans="1:5">
      <c r="A770" s="706" t="s">
        <v>936</v>
      </c>
      <c r="B770" s="457">
        <v>10023334</v>
      </c>
      <c r="C770" s="457">
        <v>250</v>
      </c>
      <c r="D770" s="457">
        <v>150</v>
      </c>
      <c r="E770" s="457">
        <f t="shared" si="11"/>
        <v>400</v>
      </c>
    </row>
    <row r="771" spans="1:5">
      <c r="A771" s="706" t="s">
        <v>936</v>
      </c>
      <c r="B771" s="457">
        <v>6003129</v>
      </c>
      <c r="C771" s="457">
        <v>295</v>
      </c>
      <c r="D771" s="457">
        <v>15</v>
      </c>
      <c r="E771" s="457">
        <f t="shared" si="11"/>
        <v>310</v>
      </c>
    </row>
    <row r="772" spans="1:5">
      <c r="A772" s="706" t="s">
        <v>936</v>
      </c>
      <c r="B772" s="457">
        <v>15235153</v>
      </c>
      <c r="C772" s="457">
        <v>214</v>
      </c>
      <c r="D772" s="457">
        <v>197</v>
      </c>
      <c r="E772" s="457">
        <f t="shared" ref="E772:E835" si="12">C772+D772</f>
        <v>411</v>
      </c>
    </row>
    <row r="773" spans="1:5">
      <c r="A773" s="706" t="s">
        <v>936</v>
      </c>
      <c r="B773" s="457">
        <v>16145153</v>
      </c>
      <c r="C773" s="457">
        <v>684</v>
      </c>
      <c r="D773" s="457">
        <v>280</v>
      </c>
      <c r="E773" s="457">
        <f t="shared" si="12"/>
        <v>964</v>
      </c>
    </row>
    <row r="774" spans="1:5">
      <c r="A774" s="706" t="s">
        <v>936</v>
      </c>
      <c r="B774" s="457">
        <v>21245259</v>
      </c>
      <c r="C774" s="457">
        <v>77</v>
      </c>
      <c r="D774" s="457">
        <v>27</v>
      </c>
      <c r="E774" s="457">
        <f t="shared" si="12"/>
        <v>104</v>
      </c>
    </row>
    <row r="775" spans="1:5">
      <c r="A775" s="706" t="s">
        <v>936</v>
      </c>
      <c r="B775" s="457">
        <v>7044545</v>
      </c>
      <c r="C775" s="457">
        <v>274</v>
      </c>
      <c r="D775" s="457">
        <v>234</v>
      </c>
      <c r="E775" s="457">
        <f t="shared" si="12"/>
        <v>508</v>
      </c>
    </row>
    <row r="776" spans="1:5">
      <c r="A776" s="706" t="s">
        <v>936</v>
      </c>
      <c r="B776" s="457">
        <v>6174545</v>
      </c>
      <c r="C776" s="457">
        <v>58</v>
      </c>
      <c r="D776" s="457">
        <v>492</v>
      </c>
      <c r="E776" s="457">
        <f t="shared" si="12"/>
        <v>550</v>
      </c>
    </row>
    <row r="777" spans="1:5">
      <c r="A777" s="706" t="s">
        <v>936</v>
      </c>
      <c r="B777" s="457">
        <v>14083334</v>
      </c>
      <c r="C777" s="457">
        <v>850</v>
      </c>
      <c r="D777" s="457">
        <v>83</v>
      </c>
      <c r="E777" s="457">
        <f t="shared" si="12"/>
        <v>933</v>
      </c>
    </row>
    <row r="778" spans="1:5">
      <c r="A778" s="706" t="s">
        <v>936</v>
      </c>
      <c r="B778" s="457">
        <v>7123232</v>
      </c>
      <c r="C778" s="457">
        <v>163</v>
      </c>
      <c r="D778" s="457">
        <v>155</v>
      </c>
      <c r="E778" s="457">
        <f t="shared" si="12"/>
        <v>318</v>
      </c>
    </row>
    <row r="779" spans="1:5">
      <c r="A779" s="706" t="s">
        <v>936</v>
      </c>
      <c r="B779" s="457">
        <v>4133431</v>
      </c>
      <c r="C779" s="457">
        <v>582</v>
      </c>
      <c r="D779" s="457">
        <v>118</v>
      </c>
      <c r="E779" s="457">
        <f t="shared" si="12"/>
        <v>700</v>
      </c>
    </row>
    <row r="780" spans="1:5">
      <c r="A780" s="706" t="s">
        <v>936</v>
      </c>
      <c r="B780" s="457">
        <v>14224552</v>
      </c>
      <c r="C780" s="457">
        <v>211</v>
      </c>
      <c r="D780" s="457">
        <v>169</v>
      </c>
      <c r="E780" s="457">
        <f t="shared" si="12"/>
        <v>380</v>
      </c>
    </row>
    <row r="781" spans="1:5">
      <c r="A781" s="706" t="s">
        <v>936</v>
      </c>
      <c r="B781" s="457">
        <v>18015155</v>
      </c>
      <c r="C781" s="457">
        <v>1332</v>
      </c>
      <c r="D781" s="457">
        <v>325</v>
      </c>
      <c r="E781" s="457">
        <f t="shared" si="12"/>
        <v>1657</v>
      </c>
    </row>
    <row r="782" spans="1:5">
      <c r="A782" s="706" t="s">
        <v>936</v>
      </c>
      <c r="B782" s="457">
        <v>11394650</v>
      </c>
      <c r="C782" s="457">
        <v>648</v>
      </c>
      <c r="D782" s="457">
        <v>178</v>
      </c>
      <c r="E782" s="457">
        <f t="shared" si="12"/>
        <v>826</v>
      </c>
    </row>
    <row r="783" spans="1:5">
      <c r="A783" s="706" t="s">
        <v>936</v>
      </c>
      <c r="B783" s="457">
        <v>13073334</v>
      </c>
      <c r="C783" s="457">
        <v>268</v>
      </c>
      <c r="D783" s="457">
        <v>257</v>
      </c>
      <c r="E783" s="457">
        <f t="shared" si="12"/>
        <v>525</v>
      </c>
    </row>
    <row r="784" spans="1:5">
      <c r="A784" s="706" t="s">
        <v>936</v>
      </c>
      <c r="B784" s="457">
        <v>6164545</v>
      </c>
      <c r="C784" s="457">
        <v>22</v>
      </c>
      <c r="D784" s="457">
        <v>428</v>
      </c>
      <c r="E784" s="457">
        <f t="shared" si="12"/>
        <v>450</v>
      </c>
    </row>
    <row r="785" spans="1:5">
      <c r="A785" s="706" t="s">
        <v>936</v>
      </c>
      <c r="B785" s="457">
        <v>2005620</v>
      </c>
      <c r="C785" s="457">
        <v>1</v>
      </c>
      <c r="D785" s="457">
        <v>270</v>
      </c>
      <c r="E785" s="457">
        <f t="shared" si="12"/>
        <v>271</v>
      </c>
    </row>
    <row r="786" spans="1:5">
      <c r="A786" s="706" t="s">
        <v>936</v>
      </c>
      <c r="B786" s="457">
        <v>4094343</v>
      </c>
      <c r="C786" s="457">
        <v>459</v>
      </c>
      <c r="D786" s="457">
        <v>382</v>
      </c>
      <c r="E786" s="457">
        <f t="shared" si="12"/>
        <v>841</v>
      </c>
    </row>
    <row r="787" spans="1:5">
      <c r="A787" s="706" t="s">
        <v>936</v>
      </c>
      <c r="B787" s="457">
        <v>15023535</v>
      </c>
      <c r="C787" s="457">
        <v>481</v>
      </c>
      <c r="D787" s="457">
        <v>112</v>
      </c>
      <c r="E787" s="457">
        <f t="shared" si="12"/>
        <v>593</v>
      </c>
    </row>
    <row r="788" spans="1:5">
      <c r="A788" s="706" t="s">
        <v>936</v>
      </c>
      <c r="B788" s="457">
        <v>4013128</v>
      </c>
      <c r="C788" s="457">
        <v>239</v>
      </c>
      <c r="D788" s="457">
        <v>18</v>
      </c>
      <c r="E788" s="457">
        <f t="shared" si="12"/>
        <v>257</v>
      </c>
    </row>
    <row r="789" spans="1:5">
      <c r="A789" s="706" t="s">
        <v>936</v>
      </c>
      <c r="B789" s="457">
        <v>13044551</v>
      </c>
      <c r="C789" s="457">
        <v>336</v>
      </c>
      <c r="D789" s="457">
        <v>265</v>
      </c>
      <c r="E789" s="457">
        <f t="shared" si="12"/>
        <v>601</v>
      </c>
    </row>
    <row r="790" spans="1:5">
      <c r="A790" s="706" t="s">
        <v>936</v>
      </c>
      <c r="B790" s="457">
        <v>21135238</v>
      </c>
      <c r="C790" s="457">
        <v>1048</v>
      </c>
      <c r="D790" s="457">
        <v>200</v>
      </c>
      <c r="E790" s="457">
        <f t="shared" si="12"/>
        <v>1248</v>
      </c>
    </row>
    <row r="791" spans="1:5">
      <c r="A791" s="706" t="s">
        <v>936</v>
      </c>
      <c r="B791" s="457">
        <v>21505259</v>
      </c>
      <c r="C791" s="457">
        <v>340</v>
      </c>
      <c r="D791" s="457">
        <v>310</v>
      </c>
      <c r="E791" s="457">
        <f t="shared" si="12"/>
        <v>650</v>
      </c>
    </row>
    <row r="792" spans="1:5">
      <c r="A792" s="706" t="s">
        <v>936</v>
      </c>
      <c r="B792" s="457">
        <v>11123233</v>
      </c>
      <c r="C792" s="457">
        <v>241</v>
      </c>
      <c r="D792" s="457">
        <v>206</v>
      </c>
      <c r="E792" s="457">
        <f t="shared" si="12"/>
        <v>447</v>
      </c>
    </row>
    <row r="793" spans="1:5">
      <c r="A793" s="706" t="s">
        <v>936</v>
      </c>
      <c r="B793" s="457">
        <v>13204551</v>
      </c>
      <c r="C793" s="457">
        <v>391</v>
      </c>
      <c r="D793" s="457">
        <v>271</v>
      </c>
      <c r="E793" s="457">
        <f t="shared" si="12"/>
        <v>662</v>
      </c>
    </row>
    <row r="794" spans="1:5">
      <c r="A794" s="706" t="s">
        <v>936</v>
      </c>
      <c r="B794" s="457">
        <v>10204548</v>
      </c>
      <c r="C794" s="457">
        <v>306</v>
      </c>
      <c r="D794" s="457">
        <v>267</v>
      </c>
      <c r="E794" s="457">
        <f t="shared" si="12"/>
        <v>573</v>
      </c>
    </row>
    <row r="795" spans="1:5">
      <c r="A795" s="706" t="s">
        <v>936</v>
      </c>
      <c r="B795" s="457">
        <v>6024544</v>
      </c>
      <c r="C795" s="457">
        <v>304</v>
      </c>
      <c r="D795" s="457">
        <v>257</v>
      </c>
      <c r="E795" s="457">
        <f t="shared" si="12"/>
        <v>561</v>
      </c>
    </row>
    <row r="796" spans="1:5">
      <c r="A796" s="706" t="s">
        <v>936</v>
      </c>
      <c r="B796" s="457">
        <v>9013437</v>
      </c>
      <c r="C796" s="457">
        <v>505</v>
      </c>
      <c r="D796" s="457">
        <v>165</v>
      </c>
      <c r="E796" s="457">
        <f t="shared" si="12"/>
        <v>670</v>
      </c>
    </row>
    <row r="797" spans="1:5">
      <c r="A797" s="706" t="s">
        <v>936</v>
      </c>
      <c r="B797" s="457">
        <v>13245151</v>
      </c>
      <c r="C797" s="457">
        <v>463</v>
      </c>
      <c r="D797" s="457">
        <v>423</v>
      </c>
      <c r="E797" s="457">
        <f t="shared" si="12"/>
        <v>886</v>
      </c>
    </row>
    <row r="798" spans="1:5">
      <c r="A798" s="706" t="s">
        <v>936</v>
      </c>
      <c r="B798" s="457">
        <v>5024544</v>
      </c>
      <c r="C798" s="457">
        <v>453</v>
      </c>
      <c r="D798" s="457">
        <v>295</v>
      </c>
      <c r="E798" s="457">
        <f t="shared" si="12"/>
        <v>748</v>
      </c>
    </row>
    <row r="799" spans="1:5">
      <c r="A799" s="706" t="s">
        <v>936</v>
      </c>
      <c r="B799" s="457">
        <v>14213334</v>
      </c>
      <c r="C799" s="457">
        <v>340</v>
      </c>
      <c r="D799" s="457">
        <v>261</v>
      </c>
      <c r="E799" s="457">
        <f t="shared" si="12"/>
        <v>601</v>
      </c>
    </row>
    <row r="800" spans="1:5">
      <c r="A800" s="706" t="s">
        <v>936</v>
      </c>
      <c r="B800" s="457">
        <v>3153128</v>
      </c>
      <c r="C800" s="457">
        <v>437</v>
      </c>
      <c r="D800" s="457">
        <v>360</v>
      </c>
      <c r="E800" s="457">
        <f t="shared" si="12"/>
        <v>797</v>
      </c>
    </row>
    <row r="801" spans="1:5">
      <c r="A801" s="706" t="s">
        <v>936</v>
      </c>
      <c r="B801" s="457">
        <v>8113232</v>
      </c>
      <c r="C801" s="457">
        <v>397</v>
      </c>
      <c r="D801" s="457">
        <v>212</v>
      </c>
      <c r="E801" s="457">
        <f t="shared" si="12"/>
        <v>609</v>
      </c>
    </row>
    <row r="802" spans="1:5">
      <c r="A802" s="706" t="s">
        <v>936</v>
      </c>
      <c r="B802" s="457">
        <v>1014440</v>
      </c>
      <c r="C802" s="457">
        <v>502</v>
      </c>
      <c r="D802" s="457">
        <v>104</v>
      </c>
      <c r="E802" s="457">
        <f t="shared" si="12"/>
        <v>606</v>
      </c>
    </row>
    <row r="803" spans="1:5">
      <c r="A803" s="706" t="s">
        <v>936</v>
      </c>
      <c r="B803" s="457">
        <v>3013127</v>
      </c>
      <c r="C803" s="457">
        <v>362</v>
      </c>
      <c r="D803" s="457">
        <v>350</v>
      </c>
      <c r="E803" s="457">
        <f t="shared" si="12"/>
        <v>712</v>
      </c>
    </row>
    <row r="804" spans="1:5">
      <c r="A804" s="706" t="s">
        <v>936</v>
      </c>
      <c r="B804" s="457">
        <v>15015153</v>
      </c>
      <c r="C804" s="457">
        <v>784</v>
      </c>
      <c r="D804" s="457">
        <v>135</v>
      </c>
      <c r="E804" s="457">
        <f t="shared" si="12"/>
        <v>919</v>
      </c>
    </row>
    <row r="805" spans="1:5">
      <c r="A805" s="706" t="s">
        <v>936</v>
      </c>
      <c r="B805" s="457">
        <v>11064650</v>
      </c>
      <c r="C805" s="457">
        <v>470</v>
      </c>
      <c r="D805" s="457">
        <v>439</v>
      </c>
      <c r="E805" s="457">
        <f t="shared" si="12"/>
        <v>909</v>
      </c>
    </row>
    <row r="806" spans="1:5">
      <c r="A806" s="706" t="s">
        <v>936</v>
      </c>
      <c r="B806" s="457">
        <v>1199999</v>
      </c>
      <c r="C806" s="457">
        <v>1</v>
      </c>
      <c r="D806" s="457">
        <v>1</v>
      </c>
      <c r="E806" s="457">
        <f t="shared" si="12"/>
        <v>2</v>
      </c>
    </row>
    <row r="807" spans="1:5">
      <c r="A807" s="706" t="s">
        <v>936</v>
      </c>
      <c r="B807" s="457">
        <v>6234545</v>
      </c>
      <c r="C807" s="457">
        <v>1705</v>
      </c>
      <c r="D807" s="457">
        <v>456</v>
      </c>
      <c r="E807" s="457">
        <f t="shared" si="12"/>
        <v>2161</v>
      </c>
    </row>
    <row r="808" spans="1:5">
      <c r="A808" s="706" t="s">
        <v>936</v>
      </c>
      <c r="B808" s="457">
        <v>10134548</v>
      </c>
      <c r="C808" s="457">
        <v>218</v>
      </c>
      <c r="D808" s="457">
        <v>190</v>
      </c>
      <c r="E808" s="457">
        <f t="shared" si="12"/>
        <v>408</v>
      </c>
    </row>
    <row r="809" spans="1:5">
      <c r="A809" s="706" t="s">
        <v>936</v>
      </c>
      <c r="B809" s="457">
        <v>4084343</v>
      </c>
      <c r="C809" s="457">
        <v>639</v>
      </c>
      <c r="D809" s="457">
        <v>467</v>
      </c>
      <c r="E809" s="457">
        <f t="shared" si="12"/>
        <v>1106</v>
      </c>
    </row>
    <row r="810" spans="1:5">
      <c r="A810" s="706" t="s">
        <v>936</v>
      </c>
      <c r="B810" s="457">
        <v>6154545</v>
      </c>
      <c r="C810" s="457">
        <v>188</v>
      </c>
      <c r="D810" s="457">
        <v>238</v>
      </c>
      <c r="E810" s="457">
        <f t="shared" si="12"/>
        <v>426</v>
      </c>
    </row>
    <row r="811" spans="1:5">
      <c r="A811" s="706" t="s">
        <v>936</v>
      </c>
      <c r="B811" s="457">
        <v>13015139</v>
      </c>
      <c r="C811" s="457">
        <v>184</v>
      </c>
      <c r="D811" s="457">
        <v>160</v>
      </c>
      <c r="E811" s="457">
        <f t="shared" si="12"/>
        <v>344</v>
      </c>
    </row>
    <row r="812" spans="1:5">
      <c r="A812" s="706" t="s">
        <v>936</v>
      </c>
      <c r="B812" s="457">
        <v>6003232</v>
      </c>
      <c r="C812" s="457">
        <v>510</v>
      </c>
      <c r="D812" s="457">
        <v>231</v>
      </c>
      <c r="E812" s="457">
        <f t="shared" si="12"/>
        <v>741</v>
      </c>
    </row>
    <row r="813" spans="1:5">
      <c r="A813" s="706" t="s">
        <v>936</v>
      </c>
      <c r="B813" s="457">
        <v>9134547</v>
      </c>
      <c r="C813" s="457">
        <v>261</v>
      </c>
      <c r="D813" s="457">
        <v>216</v>
      </c>
      <c r="E813" s="457">
        <f t="shared" si="12"/>
        <v>477</v>
      </c>
    </row>
    <row r="814" spans="1:5">
      <c r="A814" s="706" t="s">
        <v>936</v>
      </c>
      <c r="B814" s="457">
        <v>1194440</v>
      </c>
      <c r="C814" s="457">
        <v>209</v>
      </c>
      <c r="D814" s="457">
        <v>26</v>
      </c>
      <c r="E814" s="457">
        <f t="shared" si="12"/>
        <v>235</v>
      </c>
    </row>
    <row r="815" spans="1:5">
      <c r="A815" s="706" t="s">
        <v>936</v>
      </c>
      <c r="B815" s="457">
        <v>4134343</v>
      </c>
      <c r="C815" s="457">
        <v>288</v>
      </c>
      <c r="D815" s="457">
        <v>237</v>
      </c>
      <c r="E815" s="457">
        <f t="shared" si="12"/>
        <v>525</v>
      </c>
    </row>
    <row r="816" spans="1:5">
      <c r="A816" s="706" t="s">
        <v>936</v>
      </c>
      <c r="B816" s="457">
        <v>14044552</v>
      </c>
      <c r="C816" s="457">
        <v>338</v>
      </c>
      <c r="D816" s="457">
        <v>329</v>
      </c>
      <c r="E816" s="457">
        <f t="shared" si="12"/>
        <v>667</v>
      </c>
    </row>
    <row r="817" spans="1:5">
      <c r="A817" s="706" t="s">
        <v>936</v>
      </c>
      <c r="B817" s="457">
        <v>21025238</v>
      </c>
      <c r="C817" s="457">
        <v>219</v>
      </c>
      <c r="D817" s="457">
        <v>213</v>
      </c>
      <c r="E817" s="457">
        <f t="shared" si="12"/>
        <v>432</v>
      </c>
    </row>
    <row r="818" spans="1:5">
      <c r="A818" s="706" t="s">
        <v>936</v>
      </c>
      <c r="B818" s="457">
        <v>16135153</v>
      </c>
      <c r="C818" s="457">
        <v>315</v>
      </c>
      <c r="D818" s="457">
        <v>214</v>
      </c>
      <c r="E818" s="457">
        <f t="shared" si="12"/>
        <v>529</v>
      </c>
    </row>
    <row r="819" spans="1:5">
      <c r="A819" s="706" t="s">
        <v>936</v>
      </c>
      <c r="B819" s="457">
        <v>21185238</v>
      </c>
      <c r="C819" s="457">
        <v>349</v>
      </c>
      <c r="D819" s="457">
        <v>221</v>
      </c>
      <c r="E819" s="457">
        <f t="shared" si="12"/>
        <v>570</v>
      </c>
    </row>
    <row r="820" spans="1:5">
      <c r="A820" s="706" t="s">
        <v>936</v>
      </c>
      <c r="B820" s="457">
        <v>4144343</v>
      </c>
      <c r="C820" s="457">
        <v>229</v>
      </c>
      <c r="D820" s="457">
        <v>131</v>
      </c>
      <c r="E820" s="457">
        <f t="shared" si="12"/>
        <v>360</v>
      </c>
    </row>
    <row r="821" spans="1:5">
      <c r="A821" s="706" t="s">
        <v>936</v>
      </c>
      <c r="B821" s="457">
        <v>7193232</v>
      </c>
      <c r="C821" s="457">
        <v>301</v>
      </c>
      <c r="D821" s="457">
        <v>222</v>
      </c>
      <c r="E821" s="457">
        <f t="shared" si="12"/>
        <v>523</v>
      </c>
    </row>
    <row r="822" spans="1:5">
      <c r="A822" s="706" t="s">
        <v>936</v>
      </c>
      <c r="B822" s="457">
        <v>15113535</v>
      </c>
      <c r="C822" s="457">
        <v>309</v>
      </c>
      <c r="D822" s="457">
        <v>164</v>
      </c>
      <c r="E822" s="457">
        <f t="shared" si="12"/>
        <v>473</v>
      </c>
    </row>
    <row r="823" spans="1:5">
      <c r="A823" s="706" t="s">
        <v>936</v>
      </c>
      <c r="B823" s="457">
        <v>10173334</v>
      </c>
      <c r="C823" s="457">
        <v>608</v>
      </c>
      <c r="D823" s="457">
        <v>562</v>
      </c>
      <c r="E823" s="457">
        <f t="shared" si="12"/>
        <v>1170</v>
      </c>
    </row>
    <row r="824" spans="1:5">
      <c r="A824" s="706" t="s">
        <v>936</v>
      </c>
      <c r="B824" s="457">
        <v>1274440</v>
      </c>
      <c r="C824" s="457">
        <v>5252</v>
      </c>
      <c r="D824" s="457">
        <v>2911</v>
      </c>
      <c r="E824" s="457">
        <f t="shared" si="12"/>
        <v>8163</v>
      </c>
    </row>
    <row r="825" spans="1:5">
      <c r="A825" s="706" t="s">
        <v>936</v>
      </c>
      <c r="B825" s="457">
        <v>10213334</v>
      </c>
      <c r="C825" s="457">
        <v>375</v>
      </c>
      <c r="D825" s="457">
        <v>198</v>
      </c>
      <c r="E825" s="457">
        <f t="shared" si="12"/>
        <v>573</v>
      </c>
    </row>
    <row r="826" spans="1:5">
      <c r="A826" s="706" t="s">
        <v>936</v>
      </c>
      <c r="B826" s="457">
        <v>14134552</v>
      </c>
      <c r="C826" s="457">
        <v>1141</v>
      </c>
      <c r="D826" s="457">
        <v>89</v>
      </c>
      <c r="E826" s="457">
        <f t="shared" si="12"/>
        <v>1230</v>
      </c>
    </row>
    <row r="827" spans="1:5">
      <c r="A827" s="706" t="s">
        <v>936</v>
      </c>
      <c r="B827" s="457">
        <v>9074547</v>
      </c>
      <c r="C827" s="457">
        <v>284</v>
      </c>
      <c r="D827" s="457">
        <v>248</v>
      </c>
      <c r="E827" s="457">
        <f t="shared" si="12"/>
        <v>532</v>
      </c>
    </row>
    <row r="828" spans="1:5">
      <c r="A828" s="706" t="s">
        <v>936</v>
      </c>
      <c r="B828" s="457">
        <v>18265155</v>
      </c>
      <c r="C828" s="457">
        <v>246</v>
      </c>
      <c r="D828" s="457">
        <v>218</v>
      </c>
      <c r="E828" s="457">
        <f t="shared" si="12"/>
        <v>464</v>
      </c>
    </row>
    <row r="829" spans="1:5">
      <c r="A829" s="706" t="s">
        <v>936</v>
      </c>
      <c r="B829" s="457">
        <v>13013333</v>
      </c>
      <c r="C829" s="457">
        <v>381</v>
      </c>
      <c r="D829" s="457">
        <v>341</v>
      </c>
      <c r="E829" s="457">
        <f t="shared" si="12"/>
        <v>722</v>
      </c>
    </row>
    <row r="830" spans="1:5">
      <c r="A830" s="706" t="s">
        <v>936</v>
      </c>
      <c r="B830" s="457">
        <v>13084551</v>
      </c>
      <c r="C830" s="457">
        <v>439</v>
      </c>
      <c r="D830" s="457">
        <v>402</v>
      </c>
      <c r="E830" s="457">
        <f t="shared" si="12"/>
        <v>841</v>
      </c>
    </row>
    <row r="831" spans="1:5">
      <c r="A831" s="706" t="s">
        <v>936</v>
      </c>
      <c r="B831" s="457">
        <v>7153232</v>
      </c>
      <c r="C831" s="457">
        <v>189</v>
      </c>
      <c r="D831" s="457">
        <v>166</v>
      </c>
      <c r="E831" s="457">
        <f t="shared" si="12"/>
        <v>355</v>
      </c>
    </row>
    <row r="832" spans="1:5">
      <c r="A832" s="706" t="s">
        <v>936</v>
      </c>
      <c r="B832" s="457">
        <v>5054544</v>
      </c>
      <c r="C832" s="457">
        <v>535</v>
      </c>
      <c r="D832" s="457">
        <v>296</v>
      </c>
      <c r="E832" s="457">
        <f t="shared" si="12"/>
        <v>831</v>
      </c>
    </row>
    <row r="833" spans="1:5">
      <c r="A833" s="706" t="s">
        <v>936</v>
      </c>
      <c r="B833" s="457">
        <v>11043233</v>
      </c>
      <c r="C833" s="457">
        <v>600</v>
      </c>
      <c r="D833" s="457">
        <v>161</v>
      </c>
      <c r="E833" s="457">
        <f t="shared" si="12"/>
        <v>761</v>
      </c>
    </row>
    <row r="834" spans="1:5">
      <c r="A834" s="706" t="s">
        <v>936</v>
      </c>
      <c r="B834" s="457">
        <v>14003334</v>
      </c>
      <c r="C834" s="457">
        <v>270</v>
      </c>
      <c r="D834" s="457">
        <v>179</v>
      </c>
      <c r="E834" s="457">
        <f t="shared" si="12"/>
        <v>449</v>
      </c>
    </row>
    <row r="835" spans="1:5">
      <c r="A835" s="706" t="s">
        <v>936</v>
      </c>
      <c r="B835" s="457">
        <v>1134440</v>
      </c>
      <c r="C835" s="457">
        <v>455</v>
      </c>
      <c r="D835" s="457">
        <v>164</v>
      </c>
      <c r="E835" s="457">
        <f t="shared" si="12"/>
        <v>619</v>
      </c>
    </row>
    <row r="836" spans="1:5">
      <c r="A836" s="706" t="s">
        <v>936</v>
      </c>
      <c r="B836" s="457">
        <v>15095153</v>
      </c>
      <c r="C836" s="457">
        <v>995</v>
      </c>
      <c r="D836" s="457">
        <v>283</v>
      </c>
      <c r="E836" s="457">
        <f t="shared" ref="E836:E899" si="13">C836+D836</f>
        <v>1278</v>
      </c>
    </row>
    <row r="837" spans="1:5">
      <c r="A837" s="706" t="s">
        <v>936</v>
      </c>
      <c r="B837" s="457">
        <v>13315151</v>
      </c>
      <c r="C837" s="457">
        <v>410</v>
      </c>
      <c r="D837" s="457">
        <v>368</v>
      </c>
      <c r="E837" s="457">
        <f t="shared" si="13"/>
        <v>778</v>
      </c>
    </row>
    <row r="838" spans="1:5">
      <c r="A838" s="706" t="s">
        <v>936</v>
      </c>
      <c r="B838" s="457">
        <v>18445155</v>
      </c>
      <c r="C838" s="457">
        <v>416</v>
      </c>
      <c r="D838" s="457">
        <v>350</v>
      </c>
      <c r="E838" s="457">
        <f t="shared" si="13"/>
        <v>766</v>
      </c>
    </row>
    <row r="839" spans="1:5">
      <c r="A839" s="706" t="s">
        <v>936</v>
      </c>
      <c r="B839" s="457">
        <v>3143127</v>
      </c>
      <c r="C839" s="457">
        <v>227</v>
      </c>
      <c r="D839" s="457">
        <v>106</v>
      </c>
      <c r="E839" s="457">
        <f t="shared" si="13"/>
        <v>333</v>
      </c>
    </row>
    <row r="840" spans="1:5">
      <c r="A840" s="706" t="s">
        <v>936</v>
      </c>
      <c r="B840" s="457">
        <v>21165258</v>
      </c>
      <c r="C840" s="457">
        <v>333</v>
      </c>
      <c r="D840" s="457">
        <v>314</v>
      </c>
      <c r="E840" s="457">
        <f t="shared" si="13"/>
        <v>647</v>
      </c>
    </row>
    <row r="841" spans="1:5">
      <c r="A841" s="706" t="s">
        <v>936</v>
      </c>
      <c r="B841" s="457">
        <v>21055238</v>
      </c>
      <c r="C841" s="457">
        <v>290</v>
      </c>
      <c r="D841" s="457">
        <v>271</v>
      </c>
      <c r="E841" s="457">
        <f t="shared" si="13"/>
        <v>561</v>
      </c>
    </row>
    <row r="842" spans="1:5">
      <c r="A842" s="706" t="s">
        <v>936</v>
      </c>
      <c r="B842" s="457">
        <v>10314648</v>
      </c>
      <c r="C842" s="457">
        <v>327</v>
      </c>
      <c r="D842" s="457">
        <v>320</v>
      </c>
      <c r="E842" s="457">
        <f t="shared" si="13"/>
        <v>647</v>
      </c>
    </row>
    <row r="843" spans="1:5">
      <c r="A843" s="706" t="s">
        <v>936</v>
      </c>
      <c r="B843" s="457">
        <v>6144545</v>
      </c>
      <c r="C843" s="457">
        <v>287</v>
      </c>
      <c r="D843" s="457">
        <v>131</v>
      </c>
      <c r="E843" s="457">
        <f t="shared" si="13"/>
        <v>418</v>
      </c>
    </row>
    <row r="844" spans="1:5">
      <c r="A844" s="706" t="s">
        <v>936</v>
      </c>
      <c r="B844" s="457">
        <v>19155156</v>
      </c>
      <c r="C844" s="457">
        <v>650</v>
      </c>
      <c r="D844" s="457">
        <v>178</v>
      </c>
      <c r="E844" s="457">
        <f t="shared" si="13"/>
        <v>828</v>
      </c>
    </row>
    <row r="845" spans="1:5">
      <c r="A845" s="706" t="s">
        <v>936</v>
      </c>
      <c r="B845" s="457">
        <v>14093334</v>
      </c>
      <c r="C845" s="457">
        <v>264</v>
      </c>
      <c r="D845" s="457">
        <v>244</v>
      </c>
      <c r="E845" s="457">
        <f t="shared" si="13"/>
        <v>508</v>
      </c>
    </row>
    <row r="846" spans="1:5">
      <c r="A846" s="706" t="s">
        <v>936</v>
      </c>
      <c r="B846" s="457">
        <v>3173128</v>
      </c>
      <c r="C846" s="457">
        <v>229</v>
      </c>
      <c r="D846" s="457">
        <v>132</v>
      </c>
      <c r="E846" s="457">
        <f t="shared" si="13"/>
        <v>361</v>
      </c>
    </row>
    <row r="847" spans="1:5">
      <c r="A847" s="706" t="s">
        <v>936</v>
      </c>
      <c r="B847" s="457">
        <v>5304544</v>
      </c>
      <c r="C847" s="457">
        <v>455</v>
      </c>
      <c r="D847" s="457">
        <v>444</v>
      </c>
      <c r="E847" s="457">
        <f t="shared" si="13"/>
        <v>899</v>
      </c>
    </row>
    <row r="848" spans="1:5">
      <c r="A848" s="706" t="s">
        <v>936</v>
      </c>
      <c r="B848" s="457">
        <v>5164544</v>
      </c>
      <c r="C848" s="457">
        <v>780</v>
      </c>
      <c r="D848" s="457">
        <v>724</v>
      </c>
      <c r="E848" s="457">
        <f t="shared" si="13"/>
        <v>1504</v>
      </c>
    </row>
    <row r="849" spans="1:5">
      <c r="A849" s="706" t="s">
        <v>936</v>
      </c>
      <c r="B849" s="457">
        <v>12245150</v>
      </c>
      <c r="C849" s="457">
        <v>504</v>
      </c>
      <c r="D849" s="457">
        <v>237</v>
      </c>
      <c r="E849" s="457">
        <f t="shared" si="13"/>
        <v>741</v>
      </c>
    </row>
    <row r="850" spans="1:5">
      <c r="A850" s="706" t="s">
        <v>936</v>
      </c>
      <c r="B850" s="457">
        <v>1024440</v>
      </c>
      <c r="C850" s="457">
        <v>329</v>
      </c>
      <c r="D850" s="457">
        <v>169</v>
      </c>
      <c r="E850" s="457">
        <f t="shared" si="13"/>
        <v>498</v>
      </c>
    </row>
    <row r="851" spans="1:5">
      <c r="A851" s="706" t="s">
        <v>936</v>
      </c>
      <c r="B851" s="457">
        <v>14124552</v>
      </c>
      <c r="C851" s="457">
        <v>341</v>
      </c>
      <c r="D851" s="457">
        <v>326</v>
      </c>
      <c r="E851" s="457">
        <f t="shared" si="13"/>
        <v>667</v>
      </c>
    </row>
    <row r="852" spans="1:5">
      <c r="A852" s="706" t="s">
        <v>936</v>
      </c>
      <c r="B852" s="457">
        <v>6064544</v>
      </c>
      <c r="C852" s="457">
        <v>264</v>
      </c>
      <c r="D852" s="457">
        <v>260</v>
      </c>
      <c r="E852" s="457">
        <f t="shared" si="13"/>
        <v>524</v>
      </c>
    </row>
    <row r="853" spans="1:5">
      <c r="A853" s="706" t="s">
        <v>936</v>
      </c>
      <c r="B853" s="457">
        <v>9003232</v>
      </c>
      <c r="C853" s="457">
        <v>437</v>
      </c>
      <c r="D853" s="457">
        <v>226</v>
      </c>
      <c r="E853" s="457">
        <f t="shared" si="13"/>
        <v>663</v>
      </c>
    </row>
    <row r="854" spans="1:5">
      <c r="A854" s="706" t="s">
        <v>936</v>
      </c>
      <c r="B854" s="457">
        <v>21285259</v>
      </c>
      <c r="C854" s="457">
        <v>241</v>
      </c>
      <c r="D854" s="457">
        <v>2</v>
      </c>
      <c r="E854" s="457">
        <f t="shared" si="13"/>
        <v>243</v>
      </c>
    </row>
    <row r="855" spans="1:5">
      <c r="A855" s="706" t="s">
        <v>936</v>
      </c>
      <c r="B855" s="457">
        <v>10015508</v>
      </c>
      <c r="C855" s="457">
        <v>4</v>
      </c>
      <c r="D855" s="457">
        <v>808</v>
      </c>
      <c r="E855" s="457">
        <f t="shared" si="13"/>
        <v>812</v>
      </c>
    </row>
    <row r="856" spans="1:5">
      <c r="A856" s="706" t="s">
        <v>936</v>
      </c>
      <c r="B856" s="457">
        <v>10104548</v>
      </c>
      <c r="C856" s="457">
        <v>512</v>
      </c>
      <c r="D856" s="457">
        <v>312</v>
      </c>
      <c r="E856" s="457">
        <f t="shared" si="13"/>
        <v>824</v>
      </c>
    </row>
    <row r="857" spans="1:5">
      <c r="A857" s="706" t="s">
        <v>936</v>
      </c>
      <c r="B857" s="457">
        <v>9014539</v>
      </c>
      <c r="C857" s="457">
        <v>2330</v>
      </c>
      <c r="D857" s="457">
        <v>1516</v>
      </c>
      <c r="E857" s="457">
        <f t="shared" si="13"/>
        <v>3846</v>
      </c>
    </row>
    <row r="858" spans="1:5">
      <c r="A858" s="706" t="s">
        <v>936</v>
      </c>
      <c r="B858" s="457">
        <v>10084548</v>
      </c>
      <c r="C858" s="457">
        <v>377</v>
      </c>
      <c r="D858" s="457">
        <v>298</v>
      </c>
      <c r="E858" s="457">
        <f t="shared" si="13"/>
        <v>675</v>
      </c>
    </row>
    <row r="859" spans="1:5">
      <c r="A859" s="706" t="s">
        <v>936</v>
      </c>
      <c r="B859" s="457">
        <v>20073438</v>
      </c>
      <c r="C859" s="457">
        <v>741</v>
      </c>
      <c r="D859" s="457">
        <v>313</v>
      </c>
      <c r="E859" s="457">
        <f t="shared" si="13"/>
        <v>1054</v>
      </c>
    </row>
    <row r="860" spans="1:5">
      <c r="A860" s="706" t="s">
        <v>936</v>
      </c>
      <c r="B860" s="457">
        <v>8064546</v>
      </c>
      <c r="C860" s="457">
        <v>342</v>
      </c>
      <c r="D860" s="457">
        <v>165</v>
      </c>
      <c r="E860" s="457">
        <f t="shared" si="13"/>
        <v>507</v>
      </c>
    </row>
    <row r="861" spans="1:5">
      <c r="A861" s="706" t="s">
        <v>936</v>
      </c>
      <c r="B861" s="457">
        <v>21455259</v>
      </c>
      <c r="C861" s="457">
        <v>669</v>
      </c>
      <c r="D861" s="457">
        <v>601</v>
      </c>
      <c r="E861" s="457">
        <f t="shared" si="13"/>
        <v>1270</v>
      </c>
    </row>
    <row r="862" spans="1:5">
      <c r="A862" s="706" t="s">
        <v>936</v>
      </c>
      <c r="B862" s="457">
        <v>7073232</v>
      </c>
      <c r="C862" s="457">
        <v>547</v>
      </c>
      <c r="D862" s="457">
        <v>73</v>
      </c>
      <c r="E862" s="457">
        <f t="shared" si="13"/>
        <v>620</v>
      </c>
    </row>
    <row r="863" spans="1:5">
      <c r="A863" s="706" t="s">
        <v>936</v>
      </c>
      <c r="B863" s="457">
        <v>4083431</v>
      </c>
      <c r="C863" s="457">
        <v>406</v>
      </c>
      <c r="D863" s="457">
        <v>349</v>
      </c>
      <c r="E863" s="457">
        <f t="shared" si="13"/>
        <v>755</v>
      </c>
    </row>
    <row r="864" spans="1:5">
      <c r="A864" s="706" t="s">
        <v>936</v>
      </c>
      <c r="B864" s="457">
        <v>4053431</v>
      </c>
      <c r="C864" s="457">
        <v>322</v>
      </c>
      <c r="D864" s="457">
        <v>300</v>
      </c>
      <c r="E864" s="457">
        <f t="shared" si="13"/>
        <v>622</v>
      </c>
    </row>
    <row r="865" spans="1:5">
      <c r="A865" s="706" t="s">
        <v>936</v>
      </c>
      <c r="B865" s="457">
        <v>14193334</v>
      </c>
      <c r="C865" s="457">
        <v>529</v>
      </c>
      <c r="D865" s="457">
        <v>210</v>
      </c>
      <c r="E865" s="457">
        <f t="shared" si="13"/>
        <v>739</v>
      </c>
    </row>
    <row r="866" spans="1:5">
      <c r="A866" s="706" t="s">
        <v>936</v>
      </c>
      <c r="B866" s="457">
        <v>13214551</v>
      </c>
      <c r="C866" s="457">
        <v>1103</v>
      </c>
      <c r="D866" s="457">
        <v>199</v>
      </c>
      <c r="E866" s="457">
        <f t="shared" si="13"/>
        <v>1302</v>
      </c>
    </row>
    <row r="867" spans="1:5">
      <c r="A867" s="706" t="s">
        <v>936</v>
      </c>
      <c r="B867" s="457">
        <v>2903125</v>
      </c>
      <c r="C867" s="457">
        <v>103</v>
      </c>
      <c r="D867" s="457">
        <v>2</v>
      </c>
      <c r="E867" s="457">
        <f t="shared" si="13"/>
        <v>105</v>
      </c>
    </row>
    <row r="868" spans="1:5">
      <c r="A868" s="706" t="s">
        <v>936</v>
      </c>
      <c r="B868" s="457">
        <v>12015139</v>
      </c>
      <c r="C868" s="457">
        <v>193</v>
      </c>
      <c r="D868" s="457">
        <v>175</v>
      </c>
      <c r="E868" s="457">
        <f t="shared" si="13"/>
        <v>368</v>
      </c>
    </row>
    <row r="869" spans="1:5">
      <c r="A869" s="706" t="s">
        <v>936</v>
      </c>
      <c r="B869" s="457">
        <v>16025153</v>
      </c>
      <c r="C869" s="457">
        <v>1101</v>
      </c>
      <c r="D869" s="457">
        <v>117</v>
      </c>
      <c r="E869" s="457">
        <f t="shared" si="13"/>
        <v>1218</v>
      </c>
    </row>
    <row r="870" spans="1:5">
      <c r="A870" s="706" t="s">
        <v>936</v>
      </c>
      <c r="B870" s="457">
        <v>5314544</v>
      </c>
      <c r="C870" s="457">
        <v>350</v>
      </c>
      <c r="D870" s="457">
        <v>347</v>
      </c>
      <c r="E870" s="457">
        <f t="shared" si="13"/>
        <v>697</v>
      </c>
    </row>
    <row r="871" spans="1:5">
      <c r="A871" s="706" t="s">
        <v>936</v>
      </c>
      <c r="B871" s="457">
        <v>10303334</v>
      </c>
      <c r="C871" s="457">
        <v>382</v>
      </c>
      <c r="D871" s="457">
        <v>168</v>
      </c>
      <c r="E871" s="457">
        <f t="shared" si="13"/>
        <v>550</v>
      </c>
    </row>
    <row r="872" spans="1:5">
      <c r="A872" s="706" t="s">
        <v>936</v>
      </c>
      <c r="B872" s="457">
        <v>12123333</v>
      </c>
      <c r="C872" s="457">
        <v>312</v>
      </c>
      <c r="D872" s="457">
        <v>306</v>
      </c>
      <c r="E872" s="457">
        <f t="shared" si="13"/>
        <v>618</v>
      </c>
    </row>
    <row r="873" spans="1:5">
      <c r="A873" s="706" t="s">
        <v>936</v>
      </c>
      <c r="B873" s="457">
        <v>14034552</v>
      </c>
      <c r="C873" s="457">
        <v>844</v>
      </c>
      <c r="D873" s="457">
        <v>12</v>
      </c>
      <c r="E873" s="457">
        <f t="shared" si="13"/>
        <v>856</v>
      </c>
    </row>
    <row r="874" spans="1:5">
      <c r="A874" s="706" t="s">
        <v>936</v>
      </c>
      <c r="B874" s="457">
        <v>6014544</v>
      </c>
      <c r="C874" s="457">
        <v>844</v>
      </c>
      <c r="D874" s="457">
        <v>415</v>
      </c>
      <c r="E874" s="457">
        <f t="shared" si="13"/>
        <v>1259</v>
      </c>
    </row>
    <row r="875" spans="1:5">
      <c r="A875" s="706" t="s">
        <v>936</v>
      </c>
      <c r="B875" s="457">
        <v>1064440</v>
      </c>
      <c r="C875" s="457">
        <v>1160</v>
      </c>
      <c r="D875" s="457">
        <v>430</v>
      </c>
      <c r="E875" s="457">
        <f t="shared" si="13"/>
        <v>1590</v>
      </c>
    </row>
    <row r="876" spans="1:5">
      <c r="A876" s="706" t="s">
        <v>936</v>
      </c>
      <c r="B876" s="457">
        <v>21135258</v>
      </c>
      <c r="C876" s="457">
        <v>928</v>
      </c>
      <c r="D876" s="457">
        <v>77</v>
      </c>
      <c r="E876" s="457">
        <f t="shared" si="13"/>
        <v>1005</v>
      </c>
    </row>
    <row r="877" spans="1:5">
      <c r="A877" s="706" t="s">
        <v>936</v>
      </c>
      <c r="B877" s="457">
        <v>12043333</v>
      </c>
      <c r="C877" s="457">
        <v>373</v>
      </c>
      <c r="D877" s="457">
        <v>356</v>
      </c>
      <c r="E877" s="457">
        <f t="shared" si="13"/>
        <v>729</v>
      </c>
    </row>
    <row r="878" spans="1:5">
      <c r="A878" s="706" t="s">
        <v>936</v>
      </c>
      <c r="B878" s="457">
        <v>13104551</v>
      </c>
      <c r="C878" s="457">
        <v>456</v>
      </c>
      <c r="D878" s="457">
        <v>416</v>
      </c>
      <c r="E878" s="457">
        <f t="shared" si="13"/>
        <v>872</v>
      </c>
    </row>
    <row r="879" spans="1:5">
      <c r="A879" s="706" t="s">
        <v>936</v>
      </c>
      <c r="B879" s="457">
        <v>3015537</v>
      </c>
      <c r="C879" s="457">
        <v>1</v>
      </c>
      <c r="D879" s="457">
        <v>575</v>
      </c>
      <c r="E879" s="457">
        <f t="shared" si="13"/>
        <v>576</v>
      </c>
    </row>
    <row r="880" spans="1:5">
      <c r="A880" s="706" t="s">
        <v>936</v>
      </c>
      <c r="B880" s="457">
        <v>1063430</v>
      </c>
      <c r="C880" s="457">
        <v>482</v>
      </c>
      <c r="D880" s="457">
        <v>418</v>
      </c>
      <c r="E880" s="457">
        <f t="shared" si="13"/>
        <v>900</v>
      </c>
    </row>
    <row r="881" spans="1:5">
      <c r="A881" s="706" t="s">
        <v>936</v>
      </c>
      <c r="B881" s="457">
        <v>10153334</v>
      </c>
      <c r="C881" s="457">
        <v>239</v>
      </c>
      <c r="D881" s="457">
        <v>222</v>
      </c>
      <c r="E881" s="457">
        <f t="shared" si="13"/>
        <v>461</v>
      </c>
    </row>
    <row r="882" spans="1:5">
      <c r="A882" s="706" t="s">
        <v>936</v>
      </c>
      <c r="B882" s="457">
        <v>20085257</v>
      </c>
      <c r="C882" s="457">
        <v>318</v>
      </c>
      <c r="D882" s="457">
        <v>192</v>
      </c>
      <c r="E882" s="457">
        <f t="shared" si="13"/>
        <v>510</v>
      </c>
    </row>
    <row r="883" spans="1:5">
      <c r="A883" s="706" t="s">
        <v>936</v>
      </c>
      <c r="B883" s="457">
        <v>4143431</v>
      </c>
      <c r="C883" s="457">
        <v>321</v>
      </c>
      <c r="D883" s="457">
        <v>259</v>
      </c>
      <c r="E883" s="457">
        <f t="shared" si="13"/>
        <v>580</v>
      </c>
    </row>
    <row r="884" spans="1:5">
      <c r="A884" s="706" t="s">
        <v>936</v>
      </c>
      <c r="B884" s="457">
        <v>16053536</v>
      </c>
      <c r="C884" s="457">
        <v>253</v>
      </c>
      <c r="D884" s="457">
        <v>212</v>
      </c>
      <c r="E884" s="457">
        <f t="shared" si="13"/>
        <v>465</v>
      </c>
    </row>
    <row r="885" spans="1:5">
      <c r="A885" s="706" t="s">
        <v>936</v>
      </c>
      <c r="B885" s="457">
        <v>19035155</v>
      </c>
      <c r="C885" s="457">
        <v>271</v>
      </c>
      <c r="D885" s="457">
        <v>255</v>
      </c>
      <c r="E885" s="457">
        <f t="shared" si="13"/>
        <v>526</v>
      </c>
    </row>
    <row r="886" spans="1:5">
      <c r="A886" s="706" t="s">
        <v>936</v>
      </c>
      <c r="B886" s="457">
        <v>19095155</v>
      </c>
      <c r="C886" s="457">
        <v>421</v>
      </c>
      <c r="D886" s="457">
        <v>270</v>
      </c>
      <c r="E886" s="457">
        <f t="shared" si="13"/>
        <v>691</v>
      </c>
    </row>
    <row r="887" spans="1:5">
      <c r="A887" s="706" t="s">
        <v>936</v>
      </c>
      <c r="B887" s="457">
        <v>11005724</v>
      </c>
      <c r="C887" s="457">
        <v>3</v>
      </c>
      <c r="D887" s="457">
        <v>709</v>
      </c>
      <c r="E887" s="457">
        <f t="shared" si="13"/>
        <v>712</v>
      </c>
    </row>
    <row r="888" spans="1:5">
      <c r="A888" s="706" t="s">
        <v>936</v>
      </c>
      <c r="B888" s="457">
        <v>19285156</v>
      </c>
      <c r="C888" s="457">
        <v>310</v>
      </c>
      <c r="D888" s="457">
        <v>282</v>
      </c>
      <c r="E888" s="457">
        <f t="shared" si="13"/>
        <v>592</v>
      </c>
    </row>
    <row r="889" spans="1:5">
      <c r="A889" s="706" t="s">
        <v>936</v>
      </c>
      <c r="B889" s="457">
        <v>9144547</v>
      </c>
      <c r="C889" s="457">
        <v>237</v>
      </c>
      <c r="D889" s="457">
        <v>185</v>
      </c>
      <c r="E889" s="457">
        <f t="shared" si="13"/>
        <v>422</v>
      </c>
    </row>
    <row r="890" spans="1:5">
      <c r="A890" s="706" t="s">
        <v>936</v>
      </c>
      <c r="B890" s="457">
        <v>20203438</v>
      </c>
      <c r="C890" s="457">
        <v>290</v>
      </c>
      <c r="D890" s="457">
        <v>249</v>
      </c>
      <c r="E890" s="457">
        <f t="shared" si="13"/>
        <v>539</v>
      </c>
    </row>
    <row r="891" spans="1:5">
      <c r="A891" s="706" t="s">
        <v>936</v>
      </c>
      <c r="B891" s="457">
        <v>15093535</v>
      </c>
      <c r="C891" s="457">
        <v>235</v>
      </c>
      <c r="D891" s="457">
        <v>213</v>
      </c>
      <c r="E891" s="457">
        <f t="shared" si="13"/>
        <v>448</v>
      </c>
    </row>
    <row r="892" spans="1:5">
      <c r="A892" s="706" t="s">
        <v>936</v>
      </c>
      <c r="B892" s="457">
        <v>20093438</v>
      </c>
      <c r="C892" s="457">
        <v>391</v>
      </c>
      <c r="D892" s="457">
        <v>373</v>
      </c>
      <c r="E892" s="457">
        <f t="shared" si="13"/>
        <v>764</v>
      </c>
    </row>
    <row r="893" spans="1:5">
      <c r="A893" s="706" t="s">
        <v>936</v>
      </c>
      <c r="B893" s="457">
        <v>10274548</v>
      </c>
      <c r="C893" s="457">
        <v>278</v>
      </c>
      <c r="D893" s="457">
        <v>228</v>
      </c>
      <c r="E893" s="457">
        <f t="shared" si="13"/>
        <v>506</v>
      </c>
    </row>
    <row r="894" spans="1:5">
      <c r="A894" s="706" t="s">
        <v>936</v>
      </c>
      <c r="B894" s="457">
        <v>18375155</v>
      </c>
      <c r="C894" s="457">
        <v>424</v>
      </c>
      <c r="D894" s="457">
        <v>226</v>
      </c>
      <c r="E894" s="457">
        <f t="shared" si="13"/>
        <v>650</v>
      </c>
    </row>
    <row r="895" spans="1:5">
      <c r="A895" s="706" t="s">
        <v>936</v>
      </c>
      <c r="B895" s="457">
        <v>21215259</v>
      </c>
      <c r="C895" s="457">
        <v>431</v>
      </c>
      <c r="D895" s="457">
        <v>70</v>
      </c>
      <c r="E895" s="457">
        <f t="shared" si="13"/>
        <v>501</v>
      </c>
    </row>
    <row r="896" spans="1:5">
      <c r="A896" s="706" t="s">
        <v>936</v>
      </c>
      <c r="B896" s="457">
        <v>3043127</v>
      </c>
      <c r="C896" s="457">
        <v>701</v>
      </c>
      <c r="D896" s="457">
        <v>570</v>
      </c>
      <c r="E896" s="457">
        <f t="shared" si="13"/>
        <v>1271</v>
      </c>
    </row>
    <row r="897" spans="1:5">
      <c r="A897" s="706" t="s">
        <v>936</v>
      </c>
      <c r="B897" s="457">
        <v>12173333</v>
      </c>
      <c r="C897" s="457">
        <v>927</v>
      </c>
      <c r="D897" s="457">
        <v>95</v>
      </c>
      <c r="E897" s="457">
        <f t="shared" si="13"/>
        <v>1022</v>
      </c>
    </row>
    <row r="898" spans="1:5">
      <c r="A898" s="706" t="s">
        <v>936</v>
      </c>
      <c r="B898" s="457">
        <v>20123431</v>
      </c>
      <c r="C898" s="457">
        <v>677</v>
      </c>
      <c r="D898" s="457">
        <v>541</v>
      </c>
      <c r="E898" s="457">
        <f t="shared" si="13"/>
        <v>1218</v>
      </c>
    </row>
    <row r="899" spans="1:5">
      <c r="A899" s="706" t="s">
        <v>936</v>
      </c>
      <c r="B899" s="457">
        <v>2084341</v>
      </c>
      <c r="C899" s="457">
        <v>166</v>
      </c>
      <c r="D899" s="457">
        <v>70</v>
      </c>
      <c r="E899" s="457">
        <f t="shared" si="13"/>
        <v>236</v>
      </c>
    </row>
    <row r="900" spans="1:5">
      <c r="A900" s="706" t="s">
        <v>936</v>
      </c>
      <c r="B900" s="457">
        <v>11224650</v>
      </c>
      <c r="C900" s="457">
        <v>396</v>
      </c>
      <c r="D900" s="457">
        <v>332</v>
      </c>
      <c r="E900" s="457">
        <f t="shared" ref="E900:E963" si="14">C900+D900</f>
        <v>728</v>
      </c>
    </row>
    <row r="901" spans="1:5">
      <c r="A901" s="706" t="s">
        <v>936</v>
      </c>
      <c r="B901" s="457">
        <v>9174547</v>
      </c>
      <c r="C901" s="457">
        <v>209</v>
      </c>
      <c r="D901" s="457">
        <v>173</v>
      </c>
      <c r="E901" s="457">
        <f t="shared" si="14"/>
        <v>382</v>
      </c>
    </row>
    <row r="902" spans="1:5">
      <c r="A902" s="706" t="s">
        <v>936</v>
      </c>
      <c r="B902" s="457">
        <v>6264545</v>
      </c>
      <c r="C902" s="457">
        <v>255</v>
      </c>
      <c r="D902" s="457">
        <v>191</v>
      </c>
      <c r="E902" s="457">
        <f t="shared" si="14"/>
        <v>446</v>
      </c>
    </row>
    <row r="903" spans="1:5">
      <c r="A903" s="706" t="s">
        <v>936</v>
      </c>
      <c r="B903" s="457">
        <v>21095238</v>
      </c>
      <c r="C903" s="457">
        <v>330</v>
      </c>
      <c r="D903" s="457">
        <v>322</v>
      </c>
      <c r="E903" s="457">
        <f t="shared" si="14"/>
        <v>652</v>
      </c>
    </row>
    <row r="904" spans="1:5">
      <c r="A904" s="706" t="s">
        <v>936</v>
      </c>
      <c r="B904" s="457">
        <v>15255153</v>
      </c>
      <c r="C904" s="457">
        <v>611</v>
      </c>
      <c r="D904" s="457">
        <v>280</v>
      </c>
      <c r="E904" s="457">
        <f t="shared" si="14"/>
        <v>891</v>
      </c>
    </row>
    <row r="905" spans="1:5">
      <c r="A905" s="706" t="s">
        <v>936</v>
      </c>
      <c r="B905" s="457">
        <v>16253536</v>
      </c>
      <c r="C905" s="457">
        <v>258</v>
      </c>
      <c r="D905" s="457">
        <v>222</v>
      </c>
      <c r="E905" s="457">
        <f t="shared" si="14"/>
        <v>480</v>
      </c>
    </row>
    <row r="906" spans="1:5">
      <c r="A906" s="706" t="s">
        <v>936</v>
      </c>
      <c r="B906" s="457">
        <v>5424544</v>
      </c>
      <c r="C906" s="457">
        <v>721</v>
      </c>
      <c r="D906" s="457">
        <v>624</v>
      </c>
      <c r="E906" s="457">
        <f t="shared" si="14"/>
        <v>1345</v>
      </c>
    </row>
    <row r="907" spans="1:5">
      <c r="A907" s="706" t="s">
        <v>936</v>
      </c>
      <c r="B907" s="457">
        <v>21155238</v>
      </c>
      <c r="C907" s="457">
        <v>310</v>
      </c>
      <c r="D907" s="457">
        <v>304</v>
      </c>
      <c r="E907" s="457">
        <f t="shared" si="14"/>
        <v>614</v>
      </c>
    </row>
    <row r="908" spans="1:5">
      <c r="A908" s="706" t="s">
        <v>936</v>
      </c>
      <c r="B908" s="457">
        <v>18055155</v>
      </c>
      <c r="C908" s="457">
        <v>772</v>
      </c>
      <c r="D908" s="457">
        <v>163</v>
      </c>
      <c r="E908" s="457">
        <f t="shared" si="14"/>
        <v>935</v>
      </c>
    </row>
    <row r="909" spans="1:5">
      <c r="A909" s="706" t="s">
        <v>936</v>
      </c>
      <c r="B909" s="457">
        <v>20045238</v>
      </c>
      <c r="C909" s="457">
        <v>387</v>
      </c>
      <c r="D909" s="457">
        <v>356</v>
      </c>
      <c r="E909" s="457">
        <f t="shared" si="14"/>
        <v>743</v>
      </c>
    </row>
    <row r="910" spans="1:5">
      <c r="A910" s="706" t="s">
        <v>936</v>
      </c>
      <c r="B910" s="457">
        <v>2083126</v>
      </c>
      <c r="C910" s="457">
        <v>709</v>
      </c>
      <c r="D910" s="457">
        <v>601</v>
      </c>
      <c r="E910" s="457">
        <f t="shared" si="14"/>
        <v>1310</v>
      </c>
    </row>
    <row r="911" spans="1:5">
      <c r="A911" s="706" t="s">
        <v>936</v>
      </c>
      <c r="B911" s="457">
        <v>14164552</v>
      </c>
      <c r="C911" s="457">
        <v>361</v>
      </c>
      <c r="D911" s="457">
        <v>332</v>
      </c>
      <c r="E911" s="457">
        <f t="shared" si="14"/>
        <v>693</v>
      </c>
    </row>
    <row r="912" spans="1:5">
      <c r="A912" s="706" t="s">
        <v>936</v>
      </c>
      <c r="B912" s="457">
        <v>9094547</v>
      </c>
      <c r="C912" s="457">
        <v>251</v>
      </c>
      <c r="D912" s="457">
        <v>201</v>
      </c>
      <c r="E912" s="457">
        <f t="shared" si="14"/>
        <v>452</v>
      </c>
    </row>
    <row r="913" spans="1:5">
      <c r="A913" s="706" t="s">
        <v>936</v>
      </c>
      <c r="B913" s="457">
        <v>6124544</v>
      </c>
      <c r="C913" s="457">
        <v>339</v>
      </c>
      <c r="D913" s="457">
        <v>321</v>
      </c>
      <c r="E913" s="457">
        <f t="shared" si="14"/>
        <v>660</v>
      </c>
    </row>
    <row r="914" spans="1:5">
      <c r="A914" s="706" t="s">
        <v>936</v>
      </c>
      <c r="B914" s="457">
        <v>14033334</v>
      </c>
      <c r="C914" s="457">
        <v>282</v>
      </c>
      <c r="D914" s="457">
        <v>274</v>
      </c>
      <c r="E914" s="457">
        <f t="shared" si="14"/>
        <v>556</v>
      </c>
    </row>
    <row r="915" spans="1:5">
      <c r="A915" s="706" t="s">
        <v>936</v>
      </c>
      <c r="B915" s="457">
        <v>3093127</v>
      </c>
      <c r="C915" s="457">
        <v>298</v>
      </c>
      <c r="D915" s="457">
        <v>211</v>
      </c>
      <c r="E915" s="457">
        <f t="shared" si="14"/>
        <v>509</v>
      </c>
    </row>
    <row r="916" spans="1:5">
      <c r="A916" s="706" t="s">
        <v>936</v>
      </c>
      <c r="B916" s="457">
        <v>4034343</v>
      </c>
      <c r="C916" s="457">
        <v>354</v>
      </c>
      <c r="D916" s="457">
        <v>206</v>
      </c>
      <c r="E916" s="457">
        <f t="shared" si="14"/>
        <v>560</v>
      </c>
    </row>
    <row r="917" spans="1:5">
      <c r="A917" s="706" t="s">
        <v>936</v>
      </c>
      <c r="B917" s="457">
        <v>3014342</v>
      </c>
      <c r="C917" s="457">
        <v>379</v>
      </c>
      <c r="D917" s="457">
        <v>235</v>
      </c>
      <c r="E917" s="457">
        <f t="shared" si="14"/>
        <v>614</v>
      </c>
    </row>
    <row r="918" spans="1:5">
      <c r="A918" s="706" t="s">
        <v>936</v>
      </c>
      <c r="B918" s="457">
        <v>1113430</v>
      </c>
      <c r="C918" s="457">
        <v>249</v>
      </c>
      <c r="D918" s="457">
        <v>24</v>
      </c>
      <c r="E918" s="457">
        <f t="shared" si="14"/>
        <v>273</v>
      </c>
    </row>
    <row r="919" spans="1:5">
      <c r="A919" s="706" t="s">
        <v>936</v>
      </c>
      <c r="B919" s="457">
        <v>19123438</v>
      </c>
      <c r="C919" s="457">
        <v>524</v>
      </c>
      <c r="D919" s="457">
        <v>299</v>
      </c>
      <c r="E919" s="457">
        <f t="shared" si="14"/>
        <v>823</v>
      </c>
    </row>
    <row r="920" spans="1:5">
      <c r="A920" s="706" t="s">
        <v>936</v>
      </c>
      <c r="B920" s="457">
        <v>8093232</v>
      </c>
      <c r="C920" s="457">
        <v>441</v>
      </c>
      <c r="D920" s="457">
        <v>235</v>
      </c>
      <c r="E920" s="457">
        <f t="shared" si="14"/>
        <v>676</v>
      </c>
    </row>
    <row r="921" spans="1:5">
      <c r="A921" s="706" t="s">
        <v>936</v>
      </c>
      <c r="B921" s="457">
        <v>20055257</v>
      </c>
      <c r="C921" s="457">
        <v>492</v>
      </c>
      <c r="D921" s="457">
        <v>479</v>
      </c>
      <c r="E921" s="457">
        <f t="shared" si="14"/>
        <v>971</v>
      </c>
    </row>
    <row r="922" spans="1:5">
      <c r="A922" s="706" t="s">
        <v>936</v>
      </c>
      <c r="B922" s="457">
        <v>1124440</v>
      </c>
      <c r="C922" s="457">
        <v>858</v>
      </c>
      <c r="D922" s="457">
        <v>237</v>
      </c>
      <c r="E922" s="457">
        <f t="shared" si="14"/>
        <v>1095</v>
      </c>
    </row>
    <row r="923" spans="1:5">
      <c r="A923" s="706" t="s">
        <v>936</v>
      </c>
      <c r="B923" s="457">
        <v>16125153</v>
      </c>
      <c r="C923" s="457">
        <v>302</v>
      </c>
      <c r="D923" s="457">
        <v>184</v>
      </c>
      <c r="E923" s="457">
        <f t="shared" si="14"/>
        <v>486</v>
      </c>
    </row>
    <row r="924" spans="1:5">
      <c r="A924" s="706" t="s">
        <v>936</v>
      </c>
      <c r="B924" s="457">
        <v>20075257</v>
      </c>
      <c r="C924" s="457">
        <v>436</v>
      </c>
      <c r="D924" s="457">
        <v>410</v>
      </c>
      <c r="E924" s="457">
        <f t="shared" si="14"/>
        <v>846</v>
      </c>
    </row>
    <row r="925" spans="1:5">
      <c r="A925" s="706" t="s">
        <v>936</v>
      </c>
      <c r="B925" s="457">
        <v>20045257</v>
      </c>
      <c r="C925" s="457">
        <v>268</v>
      </c>
      <c r="D925" s="457">
        <v>257</v>
      </c>
      <c r="E925" s="457">
        <f t="shared" si="14"/>
        <v>525</v>
      </c>
    </row>
    <row r="926" spans="1:5">
      <c r="A926" s="706" t="s">
        <v>936</v>
      </c>
      <c r="B926" s="457">
        <v>2103126</v>
      </c>
      <c r="C926" s="457">
        <v>252</v>
      </c>
      <c r="D926" s="457">
        <v>113</v>
      </c>
      <c r="E926" s="457">
        <f t="shared" si="14"/>
        <v>365</v>
      </c>
    </row>
    <row r="927" spans="1:5">
      <c r="A927" s="706" t="s">
        <v>936</v>
      </c>
      <c r="B927" s="457">
        <v>18515155</v>
      </c>
      <c r="C927" s="457">
        <v>481</v>
      </c>
      <c r="D927" s="457">
        <v>120</v>
      </c>
      <c r="E927" s="457">
        <f t="shared" si="14"/>
        <v>601</v>
      </c>
    </row>
    <row r="928" spans="1:5">
      <c r="A928" s="706" t="s">
        <v>936</v>
      </c>
      <c r="B928" s="457">
        <v>14405152</v>
      </c>
      <c r="C928" s="457">
        <v>398</v>
      </c>
      <c r="D928" s="457">
        <v>325</v>
      </c>
      <c r="E928" s="457">
        <f t="shared" si="14"/>
        <v>723</v>
      </c>
    </row>
    <row r="929" spans="1:5">
      <c r="A929" s="706" t="s">
        <v>936</v>
      </c>
      <c r="B929" s="457">
        <v>18005721</v>
      </c>
      <c r="C929" s="457">
        <v>16</v>
      </c>
      <c r="D929" s="457">
        <v>175</v>
      </c>
      <c r="E929" s="457">
        <f t="shared" si="14"/>
        <v>191</v>
      </c>
    </row>
    <row r="930" spans="1:5">
      <c r="A930" s="706" t="s">
        <v>936</v>
      </c>
      <c r="B930" s="457">
        <v>3163128</v>
      </c>
      <c r="C930" s="457">
        <v>255</v>
      </c>
      <c r="D930" s="457">
        <v>138</v>
      </c>
      <c r="E930" s="457">
        <f t="shared" si="14"/>
        <v>393</v>
      </c>
    </row>
    <row r="931" spans="1:5">
      <c r="A931" s="706" t="s">
        <v>936</v>
      </c>
      <c r="B931" s="457">
        <v>14163335</v>
      </c>
      <c r="C931" s="457">
        <v>859</v>
      </c>
      <c r="D931" s="457">
        <v>101</v>
      </c>
      <c r="E931" s="457">
        <f t="shared" si="14"/>
        <v>960</v>
      </c>
    </row>
    <row r="932" spans="1:5">
      <c r="A932" s="706" t="s">
        <v>936</v>
      </c>
      <c r="B932" s="457">
        <v>14063335</v>
      </c>
      <c r="C932" s="457">
        <v>479</v>
      </c>
      <c r="D932" s="457">
        <v>329</v>
      </c>
      <c r="E932" s="457">
        <f t="shared" si="14"/>
        <v>808</v>
      </c>
    </row>
    <row r="933" spans="1:5">
      <c r="A933" s="706" t="s">
        <v>936</v>
      </c>
      <c r="B933" s="457">
        <v>10273334</v>
      </c>
      <c r="C933" s="457">
        <v>334</v>
      </c>
      <c r="D933" s="457">
        <v>252</v>
      </c>
      <c r="E933" s="457">
        <f t="shared" si="14"/>
        <v>586</v>
      </c>
    </row>
    <row r="934" spans="1:5">
      <c r="A934" s="706" t="s">
        <v>936</v>
      </c>
      <c r="B934" s="457">
        <v>12024650</v>
      </c>
      <c r="C934" s="457">
        <v>357</v>
      </c>
      <c r="D934" s="457">
        <v>347</v>
      </c>
      <c r="E934" s="457">
        <f t="shared" si="14"/>
        <v>704</v>
      </c>
    </row>
    <row r="935" spans="1:5">
      <c r="A935" s="706" t="s">
        <v>936</v>
      </c>
      <c r="B935" s="457">
        <v>14083335</v>
      </c>
      <c r="C935" s="457">
        <v>318</v>
      </c>
      <c r="D935" s="457">
        <v>230</v>
      </c>
      <c r="E935" s="457">
        <f t="shared" si="14"/>
        <v>548</v>
      </c>
    </row>
    <row r="936" spans="1:5">
      <c r="A936" s="706" t="s">
        <v>936</v>
      </c>
      <c r="B936" s="457">
        <v>3123128</v>
      </c>
      <c r="C936" s="457">
        <v>287</v>
      </c>
      <c r="D936" s="457">
        <v>236</v>
      </c>
      <c r="E936" s="457">
        <f t="shared" si="14"/>
        <v>523</v>
      </c>
    </row>
    <row r="937" spans="1:5">
      <c r="A937" s="706" t="s">
        <v>936</v>
      </c>
      <c r="B937" s="457">
        <v>2053126</v>
      </c>
      <c r="C937" s="457">
        <v>244</v>
      </c>
      <c r="D937" s="457">
        <v>2</v>
      </c>
      <c r="E937" s="457">
        <f t="shared" si="14"/>
        <v>246</v>
      </c>
    </row>
    <row r="938" spans="1:5">
      <c r="A938" s="706" t="s">
        <v>936</v>
      </c>
      <c r="B938" s="457">
        <v>2094341</v>
      </c>
      <c r="C938" s="457">
        <v>255</v>
      </c>
      <c r="D938" s="457">
        <v>63</v>
      </c>
      <c r="E938" s="457">
        <f t="shared" si="14"/>
        <v>318</v>
      </c>
    </row>
    <row r="939" spans="1:5">
      <c r="A939" s="706" t="s">
        <v>936</v>
      </c>
      <c r="B939" s="457">
        <v>12004515</v>
      </c>
      <c r="C939" s="457">
        <v>58</v>
      </c>
      <c r="D939" s="457">
        <v>44</v>
      </c>
      <c r="E939" s="457">
        <f t="shared" si="14"/>
        <v>102</v>
      </c>
    </row>
    <row r="940" spans="1:5">
      <c r="A940" s="706" t="s">
        <v>936</v>
      </c>
      <c r="B940" s="457">
        <v>11184650</v>
      </c>
      <c r="C940" s="457">
        <v>471</v>
      </c>
      <c r="D940" s="457">
        <v>213</v>
      </c>
      <c r="E940" s="457">
        <f t="shared" si="14"/>
        <v>684</v>
      </c>
    </row>
    <row r="941" spans="1:5">
      <c r="A941" s="706" t="s">
        <v>936</v>
      </c>
      <c r="B941" s="457">
        <v>8133232</v>
      </c>
      <c r="C941" s="457">
        <v>459</v>
      </c>
      <c r="D941" s="457">
        <v>207</v>
      </c>
      <c r="E941" s="457">
        <f t="shared" si="14"/>
        <v>666</v>
      </c>
    </row>
    <row r="942" spans="1:5">
      <c r="A942" s="706" t="s">
        <v>936</v>
      </c>
      <c r="B942" s="457">
        <v>9083232</v>
      </c>
      <c r="C942" s="457">
        <v>417</v>
      </c>
      <c r="D942" s="457">
        <v>295</v>
      </c>
      <c r="E942" s="457">
        <f t="shared" si="14"/>
        <v>712</v>
      </c>
    </row>
    <row r="943" spans="1:5">
      <c r="A943" s="706" t="s">
        <v>936</v>
      </c>
      <c r="B943" s="457">
        <v>4033231</v>
      </c>
      <c r="C943" s="457">
        <v>227</v>
      </c>
      <c r="D943" s="457">
        <v>208</v>
      </c>
      <c r="E943" s="457">
        <f t="shared" si="14"/>
        <v>435</v>
      </c>
    </row>
    <row r="944" spans="1:5">
      <c r="A944" s="706" t="s">
        <v>936</v>
      </c>
      <c r="B944" s="457">
        <v>7033129</v>
      </c>
      <c r="C944" s="457">
        <v>230</v>
      </c>
      <c r="D944" s="457">
        <v>1</v>
      </c>
      <c r="E944" s="457">
        <f t="shared" si="14"/>
        <v>231</v>
      </c>
    </row>
    <row r="945" spans="1:5">
      <c r="A945" s="706" t="s">
        <v>936</v>
      </c>
      <c r="B945" s="457">
        <v>20033431</v>
      </c>
      <c r="C945" s="457">
        <v>943</v>
      </c>
      <c r="D945" s="457">
        <v>45</v>
      </c>
      <c r="E945" s="457">
        <f t="shared" si="14"/>
        <v>988</v>
      </c>
    </row>
    <row r="946" spans="1:5">
      <c r="A946" s="706" t="s">
        <v>936</v>
      </c>
      <c r="B946" s="457">
        <v>16083536</v>
      </c>
      <c r="C946" s="457">
        <v>332</v>
      </c>
      <c r="D946" s="457">
        <v>269</v>
      </c>
      <c r="E946" s="457">
        <f t="shared" si="14"/>
        <v>601</v>
      </c>
    </row>
    <row r="947" spans="1:5">
      <c r="A947" s="706" t="s">
        <v>936</v>
      </c>
      <c r="B947" s="457">
        <v>12204650</v>
      </c>
      <c r="C947" s="457">
        <v>369</v>
      </c>
      <c r="D947" s="457">
        <v>322</v>
      </c>
      <c r="E947" s="457">
        <f t="shared" si="14"/>
        <v>691</v>
      </c>
    </row>
    <row r="948" spans="1:5">
      <c r="A948" s="706" t="s">
        <v>936</v>
      </c>
      <c r="B948" s="457">
        <v>13144551</v>
      </c>
      <c r="C948" s="457">
        <v>1295</v>
      </c>
      <c r="D948" s="457">
        <v>400</v>
      </c>
      <c r="E948" s="457">
        <f t="shared" si="14"/>
        <v>1695</v>
      </c>
    </row>
    <row r="949" spans="1:5">
      <c r="A949" s="706" t="s">
        <v>936</v>
      </c>
      <c r="B949" s="457">
        <v>20103431</v>
      </c>
      <c r="C949" s="457">
        <v>422</v>
      </c>
      <c r="D949" s="457">
        <v>254</v>
      </c>
      <c r="E949" s="457">
        <f t="shared" si="14"/>
        <v>676</v>
      </c>
    </row>
    <row r="950" spans="1:5">
      <c r="A950" s="706" t="s">
        <v>936</v>
      </c>
      <c r="B950" s="457">
        <v>12023333</v>
      </c>
      <c r="C950" s="457">
        <v>751</v>
      </c>
      <c r="D950" s="457">
        <v>29</v>
      </c>
      <c r="E950" s="457">
        <f t="shared" si="14"/>
        <v>780</v>
      </c>
    </row>
    <row r="951" spans="1:5">
      <c r="A951" s="706" t="s">
        <v>936</v>
      </c>
      <c r="B951" s="457">
        <v>13174551</v>
      </c>
      <c r="C951" s="457">
        <v>1518</v>
      </c>
      <c r="D951" s="457">
        <v>174</v>
      </c>
      <c r="E951" s="457">
        <f t="shared" si="14"/>
        <v>1692</v>
      </c>
    </row>
    <row r="952" spans="1:5">
      <c r="A952" s="706" t="s">
        <v>936</v>
      </c>
      <c r="B952" s="457">
        <v>13034551</v>
      </c>
      <c r="C952" s="457">
        <v>1201</v>
      </c>
      <c r="D952" s="457">
        <v>110</v>
      </c>
      <c r="E952" s="457">
        <f t="shared" si="14"/>
        <v>1311</v>
      </c>
    </row>
    <row r="953" spans="1:5">
      <c r="A953" s="706" t="s">
        <v>936</v>
      </c>
      <c r="B953" s="457">
        <v>7173232</v>
      </c>
      <c r="C953" s="457">
        <v>254</v>
      </c>
      <c r="D953" s="457">
        <v>372</v>
      </c>
      <c r="E953" s="457">
        <f t="shared" si="14"/>
        <v>626</v>
      </c>
    </row>
    <row r="954" spans="1:5">
      <c r="A954" s="706" t="s">
        <v>936</v>
      </c>
      <c r="B954" s="457">
        <v>10254548</v>
      </c>
      <c r="C954" s="457">
        <v>289</v>
      </c>
      <c r="D954" s="457">
        <v>281</v>
      </c>
      <c r="E954" s="457">
        <f t="shared" si="14"/>
        <v>570</v>
      </c>
    </row>
    <row r="955" spans="1:5">
      <c r="A955" s="706" t="s">
        <v>936</v>
      </c>
      <c r="B955" s="457">
        <v>20033438</v>
      </c>
      <c r="C955" s="457">
        <v>508</v>
      </c>
      <c r="D955" s="457">
        <v>148</v>
      </c>
      <c r="E955" s="457">
        <f t="shared" si="14"/>
        <v>656</v>
      </c>
    </row>
    <row r="956" spans="1:5">
      <c r="A956" s="706" t="s">
        <v>936</v>
      </c>
      <c r="B956" s="457">
        <v>17013536</v>
      </c>
      <c r="C956" s="457">
        <v>384</v>
      </c>
      <c r="D956" s="457">
        <v>174</v>
      </c>
      <c r="E956" s="457">
        <f t="shared" si="14"/>
        <v>558</v>
      </c>
    </row>
    <row r="957" spans="1:5">
      <c r="A957" s="706" t="s">
        <v>936</v>
      </c>
      <c r="B957" s="457">
        <v>5034544</v>
      </c>
      <c r="C957" s="457">
        <v>341</v>
      </c>
      <c r="D957" s="457">
        <v>317</v>
      </c>
      <c r="E957" s="457">
        <f t="shared" si="14"/>
        <v>658</v>
      </c>
    </row>
    <row r="958" spans="1:5">
      <c r="A958" s="706" t="s">
        <v>936</v>
      </c>
      <c r="B958" s="457">
        <v>13113333</v>
      </c>
      <c r="C958" s="457">
        <v>267</v>
      </c>
      <c r="D958" s="457">
        <v>261</v>
      </c>
      <c r="E958" s="457">
        <f t="shared" si="14"/>
        <v>528</v>
      </c>
    </row>
    <row r="959" spans="1:5">
      <c r="A959" s="706" t="s">
        <v>936</v>
      </c>
      <c r="B959" s="457">
        <v>21295259</v>
      </c>
      <c r="C959" s="457">
        <v>148</v>
      </c>
      <c r="D959" s="457">
        <v>1</v>
      </c>
      <c r="E959" s="457">
        <f t="shared" si="14"/>
        <v>149</v>
      </c>
    </row>
    <row r="960" spans="1:5">
      <c r="A960" s="706" t="s">
        <v>936</v>
      </c>
      <c r="B960" s="457">
        <v>21075238</v>
      </c>
      <c r="C960" s="457">
        <v>547</v>
      </c>
      <c r="D960" s="457">
        <v>351</v>
      </c>
      <c r="E960" s="457">
        <f t="shared" si="14"/>
        <v>898</v>
      </c>
    </row>
    <row r="961" spans="1:5">
      <c r="A961" s="706" t="s">
        <v>936</v>
      </c>
      <c r="B961" s="457">
        <v>2123126</v>
      </c>
      <c r="C961" s="457">
        <v>763</v>
      </c>
      <c r="D961" s="457">
        <v>689</v>
      </c>
      <c r="E961" s="457">
        <f t="shared" si="14"/>
        <v>1452</v>
      </c>
    </row>
    <row r="962" spans="1:5">
      <c r="A962" s="706" t="s">
        <v>936</v>
      </c>
      <c r="B962" s="457">
        <v>3203128</v>
      </c>
      <c r="C962" s="457">
        <v>149</v>
      </c>
      <c r="D962" s="457">
        <v>22</v>
      </c>
      <c r="E962" s="457">
        <f t="shared" si="14"/>
        <v>171</v>
      </c>
    </row>
    <row r="963" spans="1:5">
      <c r="A963" s="706" t="s">
        <v>936</v>
      </c>
      <c r="B963" s="457">
        <v>10323334</v>
      </c>
      <c r="C963" s="457">
        <v>1061</v>
      </c>
      <c r="D963" s="457">
        <v>118</v>
      </c>
      <c r="E963" s="457">
        <f t="shared" si="14"/>
        <v>1179</v>
      </c>
    </row>
    <row r="964" spans="1:5">
      <c r="A964" s="706" t="s">
        <v>936</v>
      </c>
      <c r="B964" s="457">
        <v>11063333</v>
      </c>
      <c r="C964" s="457">
        <v>631</v>
      </c>
      <c r="D964" s="457">
        <v>38</v>
      </c>
      <c r="E964" s="457">
        <f t="shared" ref="E964:E1027" si="15">C964+D964</f>
        <v>669</v>
      </c>
    </row>
    <row r="965" spans="1:5">
      <c r="A965" s="706" t="s">
        <v>936</v>
      </c>
      <c r="B965" s="457">
        <v>15063535</v>
      </c>
      <c r="C965" s="457">
        <v>761</v>
      </c>
      <c r="D965" s="457">
        <v>78</v>
      </c>
      <c r="E965" s="457">
        <f t="shared" si="15"/>
        <v>839</v>
      </c>
    </row>
    <row r="966" spans="1:5">
      <c r="A966" s="706" t="s">
        <v>936</v>
      </c>
      <c r="B966" s="457">
        <v>15003437</v>
      </c>
      <c r="C966" s="457">
        <v>794</v>
      </c>
      <c r="D966" s="457">
        <v>337</v>
      </c>
      <c r="E966" s="457">
        <f t="shared" si="15"/>
        <v>1131</v>
      </c>
    </row>
    <row r="967" spans="1:5">
      <c r="A967" s="706" t="s">
        <v>936</v>
      </c>
      <c r="B967" s="457">
        <v>7143232</v>
      </c>
      <c r="C967" s="457">
        <v>701</v>
      </c>
      <c r="D967" s="457">
        <v>51</v>
      </c>
      <c r="E967" s="457">
        <f t="shared" si="15"/>
        <v>752</v>
      </c>
    </row>
    <row r="968" spans="1:5">
      <c r="A968" s="706" t="s">
        <v>936</v>
      </c>
      <c r="B968" s="457">
        <v>12235150</v>
      </c>
      <c r="C968" s="457">
        <v>1802</v>
      </c>
      <c r="D968" s="457">
        <v>131</v>
      </c>
      <c r="E968" s="457">
        <f t="shared" si="15"/>
        <v>1933</v>
      </c>
    </row>
    <row r="969" spans="1:5">
      <c r="A969" s="706" t="s">
        <v>936</v>
      </c>
      <c r="B969" s="457">
        <v>16043536</v>
      </c>
      <c r="C969" s="457">
        <v>210</v>
      </c>
      <c r="D969" s="457">
        <v>174</v>
      </c>
      <c r="E969" s="457">
        <f t="shared" si="15"/>
        <v>384</v>
      </c>
    </row>
    <row r="970" spans="1:5">
      <c r="A970" s="706" t="s">
        <v>936</v>
      </c>
      <c r="B970" s="457">
        <v>20083438</v>
      </c>
      <c r="C970" s="457">
        <v>436</v>
      </c>
      <c r="D970" s="457">
        <v>331</v>
      </c>
      <c r="E970" s="457">
        <f t="shared" si="15"/>
        <v>767</v>
      </c>
    </row>
    <row r="971" spans="1:5">
      <c r="A971" s="706" t="s">
        <v>936</v>
      </c>
      <c r="B971" s="457">
        <v>19083438</v>
      </c>
      <c r="C971" s="457">
        <v>319</v>
      </c>
      <c r="D971" s="457">
        <v>290</v>
      </c>
      <c r="E971" s="457">
        <f t="shared" si="15"/>
        <v>609</v>
      </c>
    </row>
    <row r="972" spans="1:5">
      <c r="A972" s="706" t="s">
        <v>936</v>
      </c>
      <c r="B972" s="457">
        <v>15145153</v>
      </c>
      <c r="C972" s="457">
        <v>629</v>
      </c>
      <c r="D972" s="457">
        <v>199</v>
      </c>
      <c r="E972" s="457">
        <f t="shared" si="15"/>
        <v>828</v>
      </c>
    </row>
    <row r="973" spans="1:5">
      <c r="A973" s="706" t="s">
        <v>936</v>
      </c>
      <c r="B973" s="457">
        <v>14173335</v>
      </c>
      <c r="C973" s="457">
        <v>788</v>
      </c>
      <c r="D973" s="457">
        <v>233</v>
      </c>
      <c r="E973" s="457">
        <f t="shared" si="15"/>
        <v>1021</v>
      </c>
    </row>
    <row r="974" spans="1:5">
      <c r="A974" s="706" t="s">
        <v>936</v>
      </c>
      <c r="B974" s="457">
        <v>20015257</v>
      </c>
      <c r="C974" s="457">
        <v>768</v>
      </c>
      <c r="D974" s="457">
        <v>492</v>
      </c>
      <c r="E974" s="457">
        <f t="shared" si="15"/>
        <v>1260</v>
      </c>
    </row>
    <row r="975" spans="1:5">
      <c r="A975" s="706" t="s">
        <v>936</v>
      </c>
      <c r="B975" s="457">
        <v>1163430</v>
      </c>
      <c r="C975" s="457">
        <v>414</v>
      </c>
      <c r="D975" s="457">
        <v>389</v>
      </c>
      <c r="E975" s="457">
        <f t="shared" si="15"/>
        <v>803</v>
      </c>
    </row>
    <row r="976" spans="1:5">
      <c r="A976" s="706" t="s">
        <v>936</v>
      </c>
      <c r="B976" s="457">
        <v>16223536</v>
      </c>
      <c r="C976" s="457">
        <v>303</v>
      </c>
      <c r="D976" s="457">
        <v>210</v>
      </c>
      <c r="E976" s="457">
        <f t="shared" si="15"/>
        <v>513</v>
      </c>
    </row>
    <row r="977" spans="1:5">
      <c r="A977" s="706" t="s">
        <v>936</v>
      </c>
      <c r="B977" s="457">
        <v>5104544</v>
      </c>
      <c r="C977" s="457">
        <v>256</v>
      </c>
      <c r="D977" s="457">
        <v>232</v>
      </c>
      <c r="E977" s="457">
        <f t="shared" si="15"/>
        <v>488</v>
      </c>
    </row>
    <row r="978" spans="1:5">
      <c r="A978" s="706" t="s">
        <v>936</v>
      </c>
      <c r="B978" s="457">
        <v>10113334</v>
      </c>
      <c r="C978" s="457">
        <v>304</v>
      </c>
      <c r="D978" s="457">
        <v>249</v>
      </c>
      <c r="E978" s="457">
        <f t="shared" si="15"/>
        <v>553</v>
      </c>
    </row>
    <row r="979" spans="1:5">
      <c r="A979" s="706" t="s">
        <v>936</v>
      </c>
      <c r="B979" s="457">
        <v>20083431</v>
      </c>
      <c r="C979" s="457">
        <v>348</v>
      </c>
      <c r="D979" s="457">
        <v>312</v>
      </c>
      <c r="E979" s="457">
        <f t="shared" si="15"/>
        <v>660</v>
      </c>
    </row>
    <row r="980" spans="1:5">
      <c r="A980" s="706" t="s">
        <v>936</v>
      </c>
      <c r="B980" s="457">
        <v>3203127</v>
      </c>
      <c r="C980" s="457">
        <v>594</v>
      </c>
      <c r="D980" s="457">
        <v>162</v>
      </c>
      <c r="E980" s="457">
        <f t="shared" si="15"/>
        <v>756</v>
      </c>
    </row>
    <row r="981" spans="1:5">
      <c r="A981" s="706" t="s">
        <v>936</v>
      </c>
      <c r="B981" s="457">
        <v>15165153</v>
      </c>
      <c r="C981" s="457">
        <v>255</v>
      </c>
      <c r="D981" s="457">
        <v>245</v>
      </c>
      <c r="E981" s="457">
        <f t="shared" si="15"/>
        <v>500</v>
      </c>
    </row>
    <row r="982" spans="1:5">
      <c r="A982" s="706" t="s">
        <v>936</v>
      </c>
      <c r="B982" s="457">
        <v>9043232</v>
      </c>
      <c r="C982" s="457">
        <v>617</v>
      </c>
      <c r="D982" s="457">
        <v>42</v>
      </c>
      <c r="E982" s="457">
        <f t="shared" si="15"/>
        <v>659</v>
      </c>
    </row>
    <row r="983" spans="1:5">
      <c r="A983" s="706" t="s">
        <v>936</v>
      </c>
      <c r="B983" s="457">
        <v>18225155</v>
      </c>
      <c r="C983" s="457">
        <v>124</v>
      </c>
      <c r="D983" s="457">
        <v>114</v>
      </c>
      <c r="E983" s="457">
        <f t="shared" si="15"/>
        <v>238</v>
      </c>
    </row>
    <row r="984" spans="1:5">
      <c r="A984" s="706" t="s">
        <v>936</v>
      </c>
      <c r="B984" s="457">
        <v>3193127</v>
      </c>
      <c r="C984" s="457">
        <v>237</v>
      </c>
      <c r="D984" s="457">
        <v>184</v>
      </c>
      <c r="E984" s="457">
        <f t="shared" si="15"/>
        <v>421</v>
      </c>
    </row>
    <row r="985" spans="1:5">
      <c r="A985" s="706" t="s">
        <v>936</v>
      </c>
      <c r="B985" s="457">
        <v>8903125</v>
      </c>
      <c r="C985" s="457">
        <v>163</v>
      </c>
      <c r="D985" s="457">
        <v>2</v>
      </c>
      <c r="E985" s="457">
        <f t="shared" si="15"/>
        <v>165</v>
      </c>
    </row>
    <row r="986" spans="1:5">
      <c r="A986" s="706" t="s">
        <v>936</v>
      </c>
      <c r="B986" s="457">
        <v>19245156</v>
      </c>
      <c r="C986" s="457">
        <v>1086</v>
      </c>
      <c r="D986" s="457">
        <v>269</v>
      </c>
      <c r="E986" s="457">
        <f t="shared" si="15"/>
        <v>1355</v>
      </c>
    </row>
    <row r="987" spans="1:5">
      <c r="A987" s="706" t="s">
        <v>936</v>
      </c>
      <c r="B987" s="457">
        <v>16193536</v>
      </c>
      <c r="C987" s="457">
        <v>278</v>
      </c>
      <c r="D987" s="457">
        <v>148</v>
      </c>
      <c r="E987" s="457">
        <f t="shared" si="15"/>
        <v>426</v>
      </c>
    </row>
    <row r="988" spans="1:5">
      <c r="A988" s="706" t="s">
        <v>936</v>
      </c>
      <c r="B988" s="457">
        <v>11294650</v>
      </c>
      <c r="C988" s="457">
        <v>428</v>
      </c>
      <c r="D988" s="457">
        <v>182</v>
      </c>
      <c r="E988" s="457">
        <f t="shared" si="15"/>
        <v>610</v>
      </c>
    </row>
    <row r="989" spans="1:5">
      <c r="A989" s="706" t="s">
        <v>936</v>
      </c>
      <c r="B989" s="457">
        <v>21405259</v>
      </c>
      <c r="C989" s="457">
        <v>197</v>
      </c>
      <c r="D989" s="457">
        <v>158</v>
      </c>
      <c r="E989" s="457">
        <f t="shared" si="15"/>
        <v>355</v>
      </c>
    </row>
    <row r="990" spans="1:5">
      <c r="A990" s="706" t="s">
        <v>936</v>
      </c>
      <c r="B990" s="457">
        <v>13024551</v>
      </c>
      <c r="C990" s="457">
        <v>912</v>
      </c>
      <c r="D990" s="457">
        <v>495</v>
      </c>
      <c r="E990" s="457">
        <f t="shared" si="15"/>
        <v>1407</v>
      </c>
    </row>
    <row r="991" spans="1:5">
      <c r="A991" s="706" t="s">
        <v>936</v>
      </c>
      <c r="B991" s="457">
        <v>11204650</v>
      </c>
      <c r="C991" s="457">
        <v>363</v>
      </c>
      <c r="D991" s="457">
        <v>266</v>
      </c>
      <c r="E991" s="457">
        <f t="shared" si="15"/>
        <v>629</v>
      </c>
    </row>
    <row r="992" spans="1:5">
      <c r="A992" s="706" t="s">
        <v>936</v>
      </c>
      <c r="B992" s="457">
        <v>13405151</v>
      </c>
      <c r="C992" s="457">
        <v>353</v>
      </c>
      <c r="D992" s="457">
        <v>224</v>
      </c>
      <c r="E992" s="457">
        <f t="shared" si="15"/>
        <v>577</v>
      </c>
    </row>
    <row r="993" spans="1:5">
      <c r="A993" s="706" t="s">
        <v>936</v>
      </c>
      <c r="B993" s="457">
        <v>14203335</v>
      </c>
      <c r="C993" s="457">
        <v>271</v>
      </c>
      <c r="D993" s="457">
        <v>237</v>
      </c>
      <c r="E993" s="457">
        <f t="shared" si="15"/>
        <v>508</v>
      </c>
    </row>
    <row r="994" spans="1:5">
      <c r="A994" s="706" t="s">
        <v>936</v>
      </c>
      <c r="B994" s="457">
        <v>2013126</v>
      </c>
      <c r="C994" s="457">
        <v>233</v>
      </c>
      <c r="D994" s="457">
        <v>18</v>
      </c>
      <c r="E994" s="457">
        <f t="shared" si="15"/>
        <v>251</v>
      </c>
    </row>
    <row r="995" spans="1:5">
      <c r="A995" s="706" t="s">
        <v>936</v>
      </c>
      <c r="B995" s="457">
        <v>14153334</v>
      </c>
      <c r="C995" s="457">
        <v>264</v>
      </c>
      <c r="D995" s="457">
        <v>253</v>
      </c>
      <c r="E995" s="457">
        <f t="shared" si="15"/>
        <v>517</v>
      </c>
    </row>
    <row r="996" spans="1:5">
      <c r="A996" s="706" t="s">
        <v>936</v>
      </c>
      <c r="B996" s="457">
        <v>3103127</v>
      </c>
      <c r="C996" s="457">
        <v>565</v>
      </c>
      <c r="D996" s="457">
        <v>440</v>
      </c>
      <c r="E996" s="457">
        <f t="shared" si="15"/>
        <v>1005</v>
      </c>
    </row>
    <row r="997" spans="1:5">
      <c r="A997" s="706" t="s">
        <v>936</v>
      </c>
      <c r="B997" s="457">
        <v>11124650</v>
      </c>
      <c r="C997" s="457">
        <v>1273</v>
      </c>
      <c r="D997" s="457">
        <v>243</v>
      </c>
      <c r="E997" s="457">
        <f t="shared" si="15"/>
        <v>1516</v>
      </c>
    </row>
    <row r="998" spans="1:5">
      <c r="A998" s="706" t="s">
        <v>936</v>
      </c>
      <c r="B998" s="457">
        <v>19465156</v>
      </c>
      <c r="C998" s="457">
        <v>330</v>
      </c>
      <c r="D998" s="457">
        <v>322</v>
      </c>
      <c r="E998" s="457">
        <f t="shared" si="15"/>
        <v>652</v>
      </c>
    </row>
    <row r="999" spans="1:5">
      <c r="A999" s="706" t="s">
        <v>936</v>
      </c>
      <c r="B999" s="457">
        <v>3033127</v>
      </c>
      <c r="C999" s="457">
        <v>485</v>
      </c>
      <c r="D999" s="457">
        <v>418</v>
      </c>
      <c r="E999" s="457">
        <f t="shared" si="15"/>
        <v>903</v>
      </c>
    </row>
    <row r="1000" spans="1:5">
      <c r="A1000" s="706" t="s">
        <v>936</v>
      </c>
      <c r="B1000" s="457">
        <v>20113431</v>
      </c>
      <c r="C1000" s="457">
        <v>663</v>
      </c>
      <c r="D1000" s="457">
        <v>327</v>
      </c>
      <c r="E1000" s="457">
        <f t="shared" si="15"/>
        <v>990</v>
      </c>
    </row>
    <row r="1001" spans="1:5">
      <c r="A1001" s="706" t="s">
        <v>936</v>
      </c>
      <c r="B1001" s="457">
        <v>11284650</v>
      </c>
      <c r="C1001" s="457">
        <v>461</v>
      </c>
      <c r="D1001" s="457">
        <v>649</v>
      </c>
      <c r="E1001" s="457">
        <f t="shared" si="15"/>
        <v>1110</v>
      </c>
    </row>
    <row r="1002" spans="1:5">
      <c r="A1002" s="706" t="s">
        <v>936</v>
      </c>
      <c r="B1002" s="457">
        <v>4163431</v>
      </c>
      <c r="C1002" s="457">
        <v>616</v>
      </c>
      <c r="D1002" s="457">
        <v>357</v>
      </c>
      <c r="E1002" s="457">
        <f t="shared" si="15"/>
        <v>973</v>
      </c>
    </row>
    <row r="1003" spans="1:5">
      <c r="A1003" s="706" t="s">
        <v>936</v>
      </c>
      <c r="B1003" s="457">
        <v>13043333</v>
      </c>
      <c r="C1003" s="457">
        <v>285</v>
      </c>
      <c r="D1003" s="457">
        <v>280</v>
      </c>
      <c r="E1003" s="457">
        <f t="shared" si="15"/>
        <v>565</v>
      </c>
    </row>
    <row r="1004" spans="1:5">
      <c r="A1004" s="706" t="s">
        <v>936</v>
      </c>
      <c r="B1004" s="457">
        <v>19235156</v>
      </c>
      <c r="C1004" s="457">
        <v>414</v>
      </c>
      <c r="D1004" s="457">
        <v>325</v>
      </c>
      <c r="E1004" s="457">
        <f t="shared" si="15"/>
        <v>739</v>
      </c>
    </row>
    <row r="1005" spans="1:5">
      <c r="A1005" s="706" t="s">
        <v>936</v>
      </c>
      <c r="B1005" s="457">
        <v>18045155</v>
      </c>
      <c r="C1005" s="457">
        <v>1507</v>
      </c>
      <c r="D1005" s="457">
        <v>107</v>
      </c>
      <c r="E1005" s="457">
        <f t="shared" si="15"/>
        <v>1614</v>
      </c>
    </row>
    <row r="1006" spans="1:5">
      <c r="A1006" s="706" t="s">
        <v>936</v>
      </c>
      <c r="B1006" s="457">
        <v>1104440</v>
      </c>
      <c r="C1006" s="457">
        <v>277</v>
      </c>
      <c r="D1006" s="457">
        <v>154</v>
      </c>
      <c r="E1006" s="457">
        <f t="shared" si="15"/>
        <v>431</v>
      </c>
    </row>
    <row r="1007" spans="1:5">
      <c r="A1007" s="706" t="s">
        <v>936</v>
      </c>
      <c r="B1007" s="457">
        <v>10083334</v>
      </c>
      <c r="C1007" s="457">
        <v>274</v>
      </c>
      <c r="D1007" s="457">
        <v>228</v>
      </c>
      <c r="E1007" s="457">
        <f t="shared" si="15"/>
        <v>502</v>
      </c>
    </row>
    <row r="1008" spans="1:5">
      <c r="A1008" s="706" t="s">
        <v>936</v>
      </c>
      <c r="B1008" s="457">
        <v>17085154</v>
      </c>
      <c r="C1008" s="457">
        <v>603</v>
      </c>
      <c r="D1008" s="457">
        <v>573</v>
      </c>
      <c r="E1008" s="457">
        <f t="shared" si="15"/>
        <v>1176</v>
      </c>
    </row>
    <row r="1009" spans="1:5">
      <c r="A1009" s="706" t="s">
        <v>936</v>
      </c>
      <c r="B1009" s="457">
        <v>21425259</v>
      </c>
      <c r="C1009" s="457">
        <v>307</v>
      </c>
      <c r="D1009" s="457">
        <v>126</v>
      </c>
      <c r="E1009" s="457">
        <f t="shared" si="15"/>
        <v>433</v>
      </c>
    </row>
    <row r="1010" spans="1:5">
      <c r="A1010" s="706" t="s">
        <v>936</v>
      </c>
      <c r="B1010" s="457">
        <v>21315259</v>
      </c>
      <c r="C1010" s="457">
        <v>266</v>
      </c>
      <c r="D1010" s="457">
        <v>224</v>
      </c>
      <c r="E1010" s="457">
        <f t="shared" si="15"/>
        <v>490</v>
      </c>
    </row>
    <row r="1011" spans="1:5">
      <c r="A1011" s="706" t="s">
        <v>936</v>
      </c>
      <c r="B1011" s="457">
        <v>16203536</v>
      </c>
      <c r="C1011" s="457">
        <v>544</v>
      </c>
      <c r="D1011" s="457">
        <v>148</v>
      </c>
      <c r="E1011" s="457">
        <f t="shared" si="15"/>
        <v>692</v>
      </c>
    </row>
    <row r="1012" spans="1:5">
      <c r="A1012" s="706" t="s">
        <v>936</v>
      </c>
      <c r="B1012" s="457">
        <v>19005238</v>
      </c>
      <c r="C1012" s="457">
        <v>1203</v>
      </c>
      <c r="D1012" s="457">
        <v>761</v>
      </c>
      <c r="E1012" s="457">
        <f t="shared" si="15"/>
        <v>1964</v>
      </c>
    </row>
    <row r="1013" spans="1:5">
      <c r="A1013" s="706" t="s">
        <v>936</v>
      </c>
      <c r="B1013" s="457">
        <v>4053128</v>
      </c>
      <c r="C1013" s="457">
        <v>262</v>
      </c>
      <c r="D1013" s="457">
        <v>5</v>
      </c>
      <c r="E1013" s="457">
        <f t="shared" si="15"/>
        <v>267</v>
      </c>
    </row>
    <row r="1014" spans="1:5">
      <c r="A1014" s="706" t="s">
        <v>936</v>
      </c>
      <c r="B1014" s="457">
        <v>19043437</v>
      </c>
      <c r="C1014" s="457">
        <v>393</v>
      </c>
      <c r="D1014" s="457">
        <v>147</v>
      </c>
      <c r="E1014" s="457">
        <f t="shared" si="15"/>
        <v>540</v>
      </c>
    </row>
    <row r="1015" spans="1:5">
      <c r="A1015" s="706" t="s">
        <v>936</v>
      </c>
      <c r="B1015" s="457">
        <v>18065155</v>
      </c>
      <c r="C1015" s="457">
        <v>137</v>
      </c>
      <c r="D1015" s="457">
        <v>71</v>
      </c>
      <c r="E1015" s="457">
        <f t="shared" si="15"/>
        <v>208</v>
      </c>
    </row>
    <row r="1016" spans="1:5">
      <c r="A1016" s="706" t="s">
        <v>936</v>
      </c>
      <c r="B1016" s="457">
        <v>14123335</v>
      </c>
      <c r="C1016" s="457">
        <v>455</v>
      </c>
      <c r="D1016" s="457">
        <v>183</v>
      </c>
      <c r="E1016" s="457">
        <f t="shared" si="15"/>
        <v>638</v>
      </c>
    </row>
    <row r="1017" spans="1:5">
      <c r="A1017" s="706" t="s">
        <v>936</v>
      </c>
      <c r="B1017" s="457">
        <v>9003437</v>
      </c>
      <c r="C1017" s="457">
        <v>696</v>
      </c>
      <c r="D1017" s="457">
        <v>64</v>
      </c>
      <c r="E1017" s="457">
        <f t="shared" si="15"/>
        <v>760</v>
      </c>
    </row>
    <row r="1018" spans="1:5">
      <c r="A1018" s="706" t="s">
        <v>936</v>
      </c>
      <c r="B1018" s="457">
        <v>13415151</v>
      </c>
      <c r="C1018" s="457">
        <v>1197</v>
      </c>
      <c r="D1018" s="457">
        <v>331</v>
      </c>
      <c r="E1018" s="457">
        <f t="shared" si="15"/>
        <v>1528</v>
      </c>
    </row>
    <row r="1019" spans="1:5">
      <c r="A1019" s="706" t="s">
        <v>936</v>
      </c>
      <c r="B1019" s="457">
        <v>13184551</v>
      </c>
      <c r="C1019" s="457">
        <v>3776</v>
      </c>
      <c r="D1019" s="457">
        <v>162</v>
      </c>
      <c r="E1019" s="457">
        <f t="shared" si="15"/>
        <v>3938</v>
      </c>
    </row>
    <row r="1020" spans="1:5">
      <c r="A1020" s="706" t="s">
        <v>936</v>
      </c>
      <c r="B1020" s="457">
        <v>21025258</v>
      </c>
      <c r="C1020" s="457">
        <v>337</v>
      </c>
      <c r="D1020" s="457">
        <v>174</v>
      </c>
      <c r="E1020" s="457">
        <f t="shared" si="15"/>
        <v>511</v>
      </c>
    </row>
    <row r="1021" spans="1:5">
      <c r="A1021" s="706" t="s">
        <v>936</v>
      </c>
      <c r="B1021" s="457">
        <v>16083535</v>
      </c>
      <c r="C1021" s="457">
        <v>313</v>
      </c>
      <c r="D1021" s="457">
        <v>127</v>
      </c>
      <c r="E1021" s="457">
        <f t="shared" si="15"/>
        <v>440</v>
      </c>
    </row>
    <row r="1022" spans="1:5">
      <c r="A1022" s="706" t="s">
        <v>936</v>
      </c>
      <c r="B1022" s="457">
        <v>20455258</v>
      </c>
      <c r="C1022" s="457">
        <v>493</v>
      </c>
      <c r="D1022" s="457">
        <v>155</v>
      </c>
      <c r="E1022" s="457">
        <f t="shared" si="15"/>
        <v>648</v>
      </c>
    </row>
    <row r="1023" spans="1:5">
      <c r="A1023" s="706" t="s">
        <v>936</v>
      </c>
      <c r="B1023" s="457">
        <v>17033537</v>
      </c>
      <c r="C1023" s="457">
        <v>524</v>
      </c>
      <c r="D1023" s="457">
        <v>146</v>
      </c>
      <c r="E1023" s="457">
        <f t="shared" si="15"/>
        <v>670</v>
      </c>
    </row>
    <row r="1024" spans="1:5">
      <c r="A1024" s="706" t="s">
        <v>936</v>
      </c>
      <c r="B1024" s="457">
        <v>21515259</v>
      </c>
      <c r="C1024" s="457">
        <v>579</v>
      </c>
      <c r="D1024" s="457">
        <v>99</v>
      </c>
      <c r="E1024" s="457">
        <f t="shared" si="15"/>
        <v>678</v>
      </c>
    </row>
    <row r="1025" spans="1:5">
      <c r="A1025" s="706" t="s">
        <v>936</v>
      </c>
      <c r="B1025" s="457">
        <v>5094544</v>
      </c>
      <c r="C1025" s="457">
        <v>823</v>
      </c>
      <c r="D1025" s="457">
        <v>764</v>
      </c>
      <c r="E1025" s="457">
        <f t="shared" si="15"/>
        <v>1587</v>
      </c>
    </row>
    <row r="1026" spans="1:5">
      <c r="A1026" s="706" t="s">
        <v>936</v>
      </c>
      <c r="B1026" s="457">
        <v>9154547</v>
      </c>
      <c r="C1026" s="457">
        <v>347</v>
      </c>
      <c r="D1026" s="457">
        <v>248</v>
      </c>
      <c r="E1026" s="457">
        <f t="shared" si="15"/>
        <v>595</v>
      </c>
    </row>
    <row r="1027" spans="1:5">
      <c r="A1027" s="706" t="s">
        <v>936</v>
      </c>
      <c r="B1027" s="457">
        <v>19205156</v>
      </c>
      <c r="C1027" s="457">
        <v>279</v>
      </c>
      <c r="D1027" s="457">
        <v>214</v>
      </c>
      <c r="E1027" s="457">
        <f t="shared" si="15"/>
        <v>493</v>
      </c>
    </row>
    <row r="1028" spans="1:5">
      <c r="A1028" s="706" t="s">
        <v>936</v>
      </c>
      <c r="B1028" s="457">
        <v>2034341</v>
      </c>
      <c r="C1028" s="457">
        <v>262</v>
      </c>
      <c r="D1028" s="457">
        <v>181</v>
      </c>
      <c r="E1028" s="457">
        <f t="shared" ref="E1028:E1091" si="16">C1028+D1028</f>
        <v>443</v>
      </c>
    </row>
    <row r="1029" spans="1:5">
      <c r="A1029" s="706" t="s">
        <v>936</v>
      </c>
      <c r="B1029" s="457">
        <v>19043438</v>
      </c>
      <c r="C1029" s="457">
        <v>303</v>
      </c>
      <c r="D1029" s="457">
        <v>241</v>
      </c>
      <c r="E1029" s="457">
        <f t="shared" si="16"/>
        <v>544</v>
      </c>
    </row>
    <row r="1030" spans="1:5">
      <c r="A1030" s="706" t="s">
        <v>936</v>
      </c>
      <c r="B1030" s="457">
        <v>15015435</v>
      </c>
      <c r="C1030" s="457">
        <v>1</v>
      </c>
      <c r="D1030" s="457">
        <v>590</v>
      </c>
      <c r="E1030" s="457">
        <f t="shared" si="16"/>
        <v>591</v>
      </c>
    </row>
    <row r="1031" spans="1:5">
      <c r="A1031" s="706" t="s">
        <v>936</v>
      </c>
      <c r="B1031" s="457">
        <v>17025154</v>
      </c>
      <c r="C1031" s="457">
        <v>296</v>
      </c>
      <c r="D1031" s="457">
        <v>244</v>
      </c>
      <c r="E1031" s="457">
        <f t="shared" si="16"/>
        <v>540</v>
      </c>
    </row>
    <row r="1032" spans="1:5">
      <c r="A1032" s="706" t="s">
        <v>936</v>
      </c>
      <c r="B1032" s="457">
        <v>14199999</v>
      </c>
      <c r="C1032" s="457">
        <v>1</v>
      </c>
      <c r="D1032" s="457">
        <v>5</v>
      </c>
      <c r="E1032" s="457">
        <f t="shared" si="16"/>
        <v>6</v>
      </c>
    </row>
    <row r="1033" spans="1:5">
      <c r="A1033" s="706" t="s">
        <v>936</v>
      </c>
      <c r="B1033" s="457">
        <v>5033128</v>
      </c>
      <c r="C1033" s="457">
        <v>221</v>
      </c>
      <c r="D1033" s="457">
        <v>198</v>
      </c>
      <c r="E1033" s="457">
        <f t="shared" si="16"/>
        <v>419</v>
      </c>
    </row>
    <row r="1034" spans="1:5">
      <c r="A1034" s="706" t="s">
        <v>936</v>
      </c>
      <c r="B1034" s="457">
        <v>6054544</v>
      </c>
      <c r="C1034" s="457">
        <v>301</v>
      </c>
      <c r="D1034" s="457">
        <v>287</v>
      </c>
      <c r="E1034" s="457">
        <f t="shared" si="16"/>
        <v>588</v>
      </c>
    </row>
    <row r="1035" spans="1:5">
      <c r="A1035" s="706" t="s">
        <v>936</v>
      </c>
      <c r="B1035" s="457">
        <v>14133335</v>
      </c>
      <c r="C1035" s="457">
        <v>668</v>
      </c>
      <c r="D1035" s="457">
        <v>168</v>
      </c>
      <c r="E1035" s="457">
        <f t="shared" si="16"/>
        <v>836</v>
      </c>
    </row>
    <row r="1036" spans="1:5">
      <c r="A1036" s="706" t="s">
        <v>936</v>
      </c>
      <c r="B1036" s="457">
        <v>16143536</v>
      </c>
      <c r="C1036" s="457">
        <v>263</v>
      </c>
      <c r="D1036" s="457">
        <v>219</v>
      </c>
      <c r="E1036" s="457">
        <f t="shared" si="16"/>
        <v>482</v>
      </c>
    </row>
    <row r="1037" spans="1:5">
      <c r="A1037" s="706" t="s">
        <v>936</v>
      </c>
      <c r="B1037" s="457">
        <v>16035153</v>
      </c>
      <c r="C1037" s="457">
        <v>275</v>
      </c>
      <c r="D1037" s="457">
        <v>257</v>
      </c>
      <c r="E1037" s="457">
        <f t="shared" si="16"/>
        <v>532</v>
      </c>
    </row>
    <row r="1038" spans="1:5">
      <c r="A1038" s="706" t="s">
        <v>936</v>
      </c>
      <c r="B1038" s="457">
        <v>9033232</v>
      </c>
      <c r="C1038" s="457">
        <v>717</v>
      </c>
      <c r="D1038" s="457">
        <v>292</v>
      </c>
      <c r="E1038" s="457">
        <f t="shared" si="16"/>
        <v>1009</v>
      </c>
    </row>
    <row r="1039" spans="1:5">
      <c r="A1039" s="706" t="s">
        <v>936</v>
      </c>
      <c r="B1039" s="457">
        <v>5014544</v>
      </c>
      <c r="C1039" s="457">
        <v>365</v>
      </c>
      <c r="D1039" s="457">
        <v>275</v>
      </c>
      <c r="E1039" s="457">
        <f t="shared" si="16"/>
        <v>640</v>
      </c>
    </row>
    <row r="1040" spans="1:5">
      <c r="A1040" s="706" t="s">
        <v>936</v>
      </c>
      <c r="B1040" s="457">
        <v>1003126</v>
      </c>
      <c r="C1040" s="457">
        <v>410</v>
      </c>
      <c r="D1040" s="457">
        <v>246</v>
      </c>
      <c r="E1040" s="457">
        <f t="shared" si="16"/>
        <v>656</v>
      </c>
    </row>
    <row r="1041" spans="1:5">
      <c r="A1041" s="706" t="s">
        <v>936</v>
      </c>
      <c r="B1041" s="457">
        <v>16063535</v>
      </c>
      <c r="C1041" s="457">
        <v>344</v>
      </c>
      <c r="D1041" s="457">
        <v>192</v>
      </c>
      <c r="E1041" s="457">
        <f t="shared" si="16"/>
        <v>536</v>
      </c>
    </row>
    <row r="1042" spans="1:5">
      <c r="A1042" s="706" t="s">
        <v>936</v>
      </c>
      <c r="B1042" s="457">
        <v>11054650</v>
      </c>
      <c r="C1042" s="457">
        <v>845</v>
      </c>
      <c r="D1042" s="457">
        <v>260</v>
      </c>
      <c r="E1042" s="457">
        <f t="shared" si="16"/>
        <v>1105</v>
      </c>
    </row>
    <row r="1043" spans="1:5">
      <c r="A1043" s="706" t="s">
        <v>936</v>
      </c>
      <c r="B1043" s="457">
        <v>16185153</v>
      </c>
      <c r="C1043" s="457">
        <v>380</v>
      </c>
      <c r="D1043" s="457">
        <v>374</v>
      </c>
      <c r="E1043" s="457">
        <f t="shared" si="16"/>
        <v>754</v>
      </c>
    </row>
    <row r="1044" spans="1:5">
      <c r="A1044" s="706" t="s">
        <v>936</v>
      </c>
      <c r="B1044" s="457">
        <v>18405155</v>
      </c>
      <c r="C1044" s="457">
        <v>297</v>
      </c>
      <c r="D1044" s="457">
        <v>262</v>
      </c>
      <c r="E1044" s="457">
        <f t="shared" si="16"/>
        <v>559</v>
      </c>
    </row>
    <row r="1045" spans="1:5">
      <c r="A1045" s="706" t="s">
        <v>936</v>
      </c>
      <c r="B1045" s="457">
        <v>20093431</v>
      </c>
      <c r="C1045" s="457">
        <v>468</v>
      </c>
      <c r="D1045" s="457">
        <v>471</v>
      </c>
      <c r="E1045" s="457">
        <f t="shared" si="16"/>
        <v>939</v>
      </c>
    </row>
    <row r="1046" spans="1:5">
      <c r="A1046" s="706" t="s">
        <v>936</v>
      </c>
      <c r="B1046" s="457">
        <v>18125155</v>
      </c>
      <c r="C1046" s="457">
        <v>1133</v>
      </c>
      <c r="D1046" s="457">
        <v>280</v>
      </c>
      <c r="E1046" s="457">
        <f t="shared" si="16"/>
        <v>1413</v>
      </c>
    </row>
    <row r="1047" spans="1:5">
      <c r="A1047" s="706" t="s">
        <v>936</v>
      </c>
      <c r="B1047" s="457">
        <v>6204545</v>
      </c>
      <c r="C1047" s="457">
        <v>236</v>
      </c>
      <c r="D1047" s="457">
        <v>218</v>
      </c>
      <c r="E1047" s="457">
        <f t="shared" si="16"/>
        <v>454</v>
      </c>
    </row>
    <row r="1048" spans="1:5">
      <c r="A1048" s="706" t="s">
        <v>936</v>
      </c>
      <c r="B1048" s="457">
        <v>21185258</v>
      </c>
      <c r="C1048" s="457">
        <v>334</v>
      </c>
      <c r="D1048" s="457">
        <v>316</v>
      </c>
      <c r="E1048" s="457">
        <f t="shared" si="16"/>
        <v>650</v>
      </c>
    </row>
    <row r="1049" spans="1:5">
      <c r="A1049" s="706" t="s">
        <v>936</v>
      </c>
      <c r="B1049" s="457">
        <v>8023232</v>
      </c>
      <c r="C1049" s="457">
        <v>335</v>
      </c>
      <c r="D1049" s="457">
        <v>207</v>
      </c>
      <c r="E1049" s="457">
        <f t="shared" si="16"/>
        <v>542</v>
      </c>
    </row>
    <row r="1050" spans="1:5">
      <c r="A1050" s="706" t="s">
        <v>936</v>
      </c>
      <c r="B1050" s="457">
        <v>13054551</v>
      </c>
      <c r="C1050" s="457">
        <v>394</v>
      </c>
      <c r="D1050" s="457">
        <v>363</v>
      </c>
      <c r="E1050" s="457">
        <f t="shared" si="16"/>
        <v>757</v>
      </c>
    </row>
    <row r="1051" spans="1:5">
      <c r="A1051" s="706" t="s">
        <v>936</v>
      </c>
      <c r="B1051" s="457">
        <v>15125153</v>
      </c>
      <c r="C1051" s="457">
        <v>594</v>
      </c>
      <c r="D1051" s="457">
        <v>390</v>
      </c>
      <c r="E1051" s="457">
        <f t="shared" si="16"/>
        <v>984</v>
      </c>
    </row>
    <row r="1052" spans="1:5">
      <c r="A1052" s="706" t="s">
        <v>936</v>
      </c>
      <c r="B1052" s="457">
        <v>4154343</v>
      </c>
      <c r="C1052" s="457">
        <v>254</v>
      </c>
      <c r="D1052" s="457">
        <v>79</v>
      </c>
      <c r="E1052" s="457">
        <f t="shared" si="16"/>
        <v>333</v>
      </c>
    </row>
    <row r="1053" spans="1:5">
      <c r="A1053" s="706" t="s">
        <v>936</v>
      </c>
      <c r="B1053" s="457">
        <v>4013231</v>
      </c>
      <c r="C1053" s="457">
        <v>581</v>
      </c>
      <c r="D1053" s="457">
        <v>519</v>
      </c>
      <c r="E1053" s="457">
        <f t="shared" si="16"/>
        <v>1100</v>
      </c>
    </row>
    <row r="1054" spans="1:5">
      <c r="A1054" s="706" t="s">
        <v>936</v>
      </c>
      <c r="B1054" s="457">
        <v>21125238</v>
      </c>
      <c r="C1054" s="457">
        <v>269</v>
      </c>
      <c r="D1054" s="457">
        <v>262</v>
      </c>
      <c r="E1054" s="457">
        <f t="shared" si="16"/>
        <v>531</v>
      </c>
    </row>
    <row r="1055" spans="1:5">
      <c r="A1055" s="706" t="s">
        <v>936</v>
      </c>
      <c r="B1055" s="457">
        <v>5144544</v>
      </c>
      <c r="C1055" s="457">
        <v>241</v>
      </c>
      <c r="D1055" s="457">
        <v>203</v>
      </c>
      <c r="E1055" s="457">
        <f t="shared" si="16"/>
        <v>444</v>
      </c>
    </row>
    <row r="1056" spans="1:5">
      <c r="A1056" s="706" t="s">
        <v>936</v>
      </c>
      <c r="B1056" s="457">
        <v>3173127</v>
      </c>
      <c r="C1056" s="457">
        <v>469</v>
      </c>
      <c r="D1056" s="457">
        <v>271</v>
      </c>
      <c r="E1056" s="457">
        <f t="shared" si="16"/>
        <v>740</v>
      </c>
    </row>
    <row r="1057" spans="1:5">
      <c r="A1057" s="706" t="s">
        <v>936</v>
      </c>
      <c r="B1057" s="457">
        <v>9014547</v>
      </c>
      <c r="C1057" s="457">
        <v>944</v>
      </c>
      <c r="D1057" s="457">
        <v>724</v>
      </c>
      <c r="E1057" s="457">
        <f t="shared" si="16"/>
        <v>1668</v>
      </c>
    </row>
    <row r="1058" spans="1:5">
      <c r="A1058" s="706" t="s">
        <v>936</v>
      </c>
      <c r="B1058" s="457">
        <v>8044546</v>
      </c>
      <c r="C1058" s="457">
        <v>555</v>
      </c>
      <c r="D1058" s="457">
        <v>295</v>
      </c>
      <c r="E1058" s="457">
        <f t="shared" si="16"/>
        <v>850</v>
      </c>
    </row>
    <row r="1059" spans="1:5">
      <c r="A1059" s="706" t="s">
        <v>936</v>
      </c>
      <c r="B1059" s="457">
        <v>19013437</v>
      </c>
      <c r="C1059" s="457">
        <v>588</v>
      </c>
      <c r="D1059" s="457">
        <v>136</v>
      </c>
      <c r="E1059" s="457">
        <f t="shared" si="16"/>
        <v>724</v>
      </c>
    </row>
    <row r="1060" spans="1:5">
      <c r="A1060" s="706" t="s">
        <v>936</v>
      </c>
      <c r="B1060" s="457">
        <v>10093334</v>
      </c>
      <c r="C1060" s="457">
        <v>234</v>
      </c>
      <c r="D1060" s="457">
        <v>213</v>
      </c>
      <c r="E1060" s="457">
        <f t="shared" si="16"/>
        <v>447</v>
      </c>
    </row>
    <row r="1061" spans="1:5">
      <c r="A1061" s="706" t="s">
        <v>936</v>
      </c>
      <c r="B1061" s="457">
        <v>9005724</v>
      </c>
      <c r="C1061" s="457">
        <v>1</v>
      </c>
      <c r="D1061" s="457">
        <v>1096</v>
      </c>
      <c r="E1061" s="457">
        <f t="shared" si="16"/>
        <v>1097</v>
      </c>
    </row>
    <row r="1062" spans="1:5">
      <c r="A1062" s="706" t="s">
        <v>936</v>
      </c>
      <c r="B1062" s="457">
        <v>14253335</v>
      </c>
      <c r="C1062" s="457">
        <v>288</v>
      </c>
      <c r="D1062" s="457">
        <v>270</v>
      </c>
      <c r="E1062" s="457">
        <f t="shared" si="16"/>
        <v>558</v>
      </c>
    </row>
    <row r="1063" spans="1:5">
      <c r="A1063" s="706" t="s">
        <v>936</v>
      </c>
      <c r="B1063" s="457">
        <v>13094551</v>
      </c>
      <c r="C1063" s="457">
        <v>1646</v>
      </c>
      <c r="D1063" s="457">
        <v>1604</v>
      </c>
      <c r="E1063" s="457">
        <f t="shared" si="16"/>
        <v>3250</v>
      </c>
    </row>
    <row r="1064" spans="1:5">
      <c r="A1064" s="706" t="s">
        <v>936</v>
      </c>
      <c r="B1064" s="457">
        <v>10184548</v>
      </c>
      <c r="C1064" s="457">
        <v>254</v>
      </c>
      <c r="D1064" s="457">
        <v>210</v>
      </c>
      <c r="E1064" s="457">
        <f t="shared" si="16"/>
        <v>464</v>
      </c>
    </row>
    <row r="1065" spans="1:5">
      <c r="A1065" s="706" t="s">
        <v>936</v>
      </c>
      <c r="B1065" s="457">
        <v>21385259</v>
      </c>
      <c r="C1065" s="457">
        <v>333</v>
      </c>
      <c r="D1065" s="457">
        <v>269</v>
      </c>
      <c r="E1065" s="457">
        <f t="shared" si="16"/>
        <v>602</v>
      </c>
    </row>
    <row r="1066" spans="1:5">
      <c r="A1066" s="706" t="s">
        <v>936</v>
      </c>
      <c r="B1066" s="457">
        <v>2054341</v>
      </c>
      <c r="C1066" s="457">
        <v>340</v>
      </c>
      <c r="D1066" s="457">
        <v>195</v>
      </c>
      <c r="E1066" s="457">
        <f t="shared" si="16"/>
        <v>535</v>
      </c>
    </row>
    <row r="1067" spans="1:5">
      <c r="A1067" s="706" t="s">
        <v>936</v>
      </c>
      <c r="B1067" s="457">
        <v>10044548</v>
      </c>
      <c r="C1067" s="457">
        <v>284</v>
      </c>
      <c r="D1067" s="457">
        <v>197</v>
      </c>
      <c r="E1067" s="457">
        <f t="shared" si="16"/>
        <v>481</v>
      </c>
    </row>
    <row r="1068" spans="1:5">
      <c r="A1068" s="706" t="s">
        <v>936</v>
      </c>
      <c r="B1068" s="457">
        <v>12143333</v>
      </c>
      <c r="C1068" s="457">
        <v>387</v>
      </c>
      <c r="D1068" s="457">
        <v>324</v>
      </c>
      <c r="E1068" s="457">
        <f t="shared" si="16"/>
        <v>711</v>
      </c>
    </row>
    <row r="1069" spans="1:5">
      <c r="A1069" s="706" t="s">
        <v>936</v>
      </c>
      <c r="B1069" s="457">
        <v>19073437</v>
      </c>
      <c r="C1069" s="457">
        <v>384</v>
      </c>
      <c r="D1069" s="457">
        <v>230</v>
      </c>
      <c r="E1069" s="457">
        <f t="shared" si="16"/>
        <v>614</v>
      </c>
    </row>
    <row r="1070" spans="1:5">
      <c r="A1070" s="706" t="s">
        <v>936</v>
      </c>
      <c r="B1070" s="457">
        <v>20315257</v>
      </c>
      <c r="C1070" s="457">
        <v>272</v>
      </c>
      <c r="D1070" s="457">
        <v>172</v>
      </c>
      <c r="E1070" s="457">
        <f t="shared" si="16"/>
        <v>444</v>
      </c>
    </row>
    <row r="1071" spans="1:5">
      <c r="A1071" s="706" t="s">
        <v>936</v>
      </c>
      <c r="B1071" s="457">
        <v>16103536</v>
      </c>
      <c r="C1071" s="457">
        <v>87</v>
      </c>
      <c r="D1071" s="457">
        <v>40</v>
      </c>
      <c r="E1071" s="457">
        <f t="shared" si="16"/>
        <v>127</v>
      </c>
    </row>
    <row r="1072" spans="1:5">
      <c r="A1072" s="706" t="s">
        <v>936</v>
      </c>
      <c r="B1072" s="457">
        <v>21125258</v>
      </c>
      <c r="C1072" s="457">
        <v>767</v>
      </c>
      <c r="D1072" s="457">
        <v>202</v>
      </c>
      <c r="E1072" s="457">
        <f t="shared" si="16"/>
        <v>969</v>
      </c>
    </row>
    <row r="1073" spans="1:5">
      <c r="A1073" s="706" t="s">
        <v>936</v>
      </c>
      <c r="B1073" s="457">
        <v>18235155</v>
      </c>
      <c r="C1073" s="457">
        <v>261</v>
      </c>
      <c r="D1073" s="457">
        <v>252</v>
      </c>
      <c r="E1073" s="457">
        <f t="shared" si="16"/>
        <v>513</v>
      </c>
    </row>
    <row r="1074" spans="1:5">
      <c r="A1074" s="706" t="s">
        <v>936</v>
      </c>
      <c r="B1074" s="457">
        <v>13053333</v>
      </c>
      <c r="C1074" s="457">
        <v>229</v>
      </c>
      <c r="D1074" s="457">
        <v>187</v>
      </c>
      <c r="E1074" s="457">
        <f t="shared" si="16"/>
        <v>416</v>
      </c>
    </row>
    <row r="1075" spans="1:5">
      <c r="A1075" s="706" t="s">
        <v>936</v>
      </c>
      <c r="B1075" s="457">
        <v>5274544</v>
      </c>
      <c r="C1075" s="457">
        <v>746</v>
      </c>
      <c r="D1075" s="457">
        <v>220</v>
      </c>
      <c r="E1075" s="457">
        <f t="shared" si="16"/>
        <v>966</v>
      </c>
    </row>
    <row r="1076" spans="1:5">
      <c r="A1076" s="706" t="s">
        <v>936</v>
      </c>
      <c r="B1076" s="457">
        <v>10003334</v>
      </c>
      <c r="C1076" s="457">
        <v>1326</v>
      </c>
      <c r="D1076" s="457">
        <v>13</v>
      </c>
      <c r="E1076" s="457">
        <f t="shared" si="16"/>
        <v>1339</v>
      </c>
    </row>
    <row r="1077" spans="1:5">
      <c r="A1077" s="706" t="s">
        <v>936</v>
      </c>
      <c r="B1077" s="457">
        <v>13365151</v>
      </c>
      <c r="C1077" s="457">
        <v>425</v>
      </c>
      <c r="D1077" s="457">
        <v>369</v>
      </c>
      <c r="E1077" s="457">
        <f t="shared" si="16"/>
        <v>794</v>
      </c>
    </row>
    <row r="1078" spans="1:5">
      <c r="A1078" s="706" t="s">
        <v>936</v>
      </c>
      <c r="B1078" s="457">
        <v>13295151</v>
      </c>
      <c r="C1078" s="457">
        <v>659</v>
      </c>
      <c r="D1078" s="457">
        <v>484</v>
      </c>
      <c r="E1078" s="457">
        <f t="shared" si="16"/>
        <v>1143</v>
      </c>
    </row>
    <row r="1079" spans="1:5">
      <c r="A1079" s="706" t="s">
        <v>936</v>
      </c>
      <c r="B1079" s="457">
        <v>20115257</v>
      </c>
      <c r="C1079" s="457">
        <v>148</v>
      </c>
      <c r="D1079" s="457">
        <v>107</v>
      </c>
      <c r="E1079" s="457">
        <f t="shared" si="16"/>
        <v>255</v>
      </c>
    </row>
    <row r="1080" spans="1:5">
      <c r="A1080" s="706" t="s">
        <v>936</v>
      </c>
      <c r="B1080" s="457">
        <v>13224551</v>
      </c>
      <c r="C1080" s="457">
        <v>634</v>
      </c>
      <c r="D1080" s="457">
        <v>201</v>
      </c>
      <c r="E1080" s="457">
        <f t="shared" si="16"/>
        <v>835</v>
      </c>
    </row>
    <row r="1081" spans="1:5">
      <c r="A1081" s="706" t="s">
        <v>936</v>
      </c>
      <c r="B1081" s="457">
        <v>16033535</v>
      </c>
      <c r="C1081" s="457">
        <v>242</v>
      </c>
      <c r="D1081" s="457">
        <v>160</v>
      </c>
      <c r="E1081" s="457">
        <f t="shared" si="16"/>
        <v>402</v>
      </c>
    </row>
    <row r="1082" spans="1:5">
      <c r="A1082" s="706" t="s">
        <v>936</v>
      </c>
      <c r="B1082" s="457">
        <v>1144440</v>
      </c>
      <c r="C1082" s="457">
        <v>666</v>
      </c>
      <c r="D1082" s="457">
        <v>434</v>
      </c>
      <c r="E1082" s="457">
        <f t="shared" si="16"/>
        <v>1100</v>
      </c>
    </row>
    <row r="1083" spans="1:5">
      <c r="A1083" s="706" t="s">
        <v>936</v>
      </c>
      <c r="B1083" s="457">
        <v>9104547</v>
      </c>
      <c r="C1083" s="457">
        <v>248</v>
      </c>
      <c r="D1083" s="457">
        <v>178</v>
      </c>
      <c r="E1083" s="457">
        <f t="shared" si="16"/>
        <v>426</v>
      </c>
    </row>
    <row r="1084" spans="1:5">
      <c r="A1084" s="706" t="s">
        <v>936</v>
      </c>
      <c r="B1084" s="457">
        <v>15099999</v>
      </c>
      <c r="C1084" s="457">
        <v>326</v>
      </c>
      <c r="D1084" s="457">
        <v>28</v>
      </c>
      <c r="E1084" s="457">
        <f t="shared" si="16"/>
        <v>354</v>
      </c>
    </row>
    <row r="1085" spans="1:5">
      <c r="A1085" s="706" t="s">
        <v>936</v>
      </c>
      <c r="B1085" s="457">
        <v>16053535</v>
      </c>
      <c r="C1085" s="457">
        <v>280</v>
      </c>
      <c r="D1085" s="457">
        <v>196</v>
      </c>
      <c r="E1085" s="457">
        <f t="shared" si="16"/>
        <v>476</v>
      </c>
    </row>
    <row r="1086" spans="1:5">
      <c r="A1086" s="706" t="s">
        <v>936</v>
      </c>
      <c r="B1086" s="457">
        <v>21205258</v>
      </c>
      <c r="C1086" s="457">
        <v>342</v>
      </c>
      <c r="D1086" s="457">
        <v>337</v>
      </c>
      <c r="E1086" s="457">
        <f t="shared" si="16"/>
        <v>679</v>
      </c>
    </row>
    <row r="1087" spans="1:5">
      <c r="A1087" s="706" t="s">
        <v>936</v>
      </c>
      <c r="B1087" s="457">
        <v>16013535</v>
      </c>
      <c r="C1087" s="457">
        <v>598</v>
      </c>
      <c r="D1087" s="457">
        <v>174</v>
      </c>
      <c r="E1087" s="457">
        <f t="shared" si="16"/>
        <v>772</v>
      </c>
    </row>
    <row r="1088" spans="1:5">
      <c r="A1088" s="706" t="s">
        <v>936</v>
      </c>
      <c r="B1088" s="457">
        <v>12335150</v>
      </c>
      <c r="C1088" s="457">
        <v>1400</v>
      </c>
      <c r="D1088" s="457">
        <v>191</v>
      </c>
      <c r="E1088" s="457">
        <f t="shared" si="16"/>
        <v>1591</v>
      </c>
    </row>
    <row r="1089" spans="1:5">
      <c r="A1089" s="706" t="s">
        <v>936</v>
      </c>
      <c r="B1089" s="457">
        <v>19265156</v>
      </c>
      <c r="C1089" s="457">
        <v>560</v>
      </c>
      <c r="D1089" s="457">
        <v>239</v>
      </c>
      <c r="E1089" s="457">
        <f t="shared" si="16"/>
        <v>799</v>
      </c>
    </row>
    <row r="1090" spans="1:5">
      <c r="A1090" s="706" t="s">
        <v>936</v>
      </c>
      <c r="B1090" s="457">
        <v>13133333</v>
      </c>
      <c r="C1090" s="457">
        <v>285</v>
      </c>
      <c r="D1090" s="457">
        <v>275</v>
      </c>
      <c r="E1090" s="457">
        <f t="shared" si="16"/>
        <v>560</v>
      </c>
    </row>
    <row r="1091" spans="1:5">
      <c r="A1091" s="706" t="s">
        <v>936</v>
      </c>
      <c r="B1091" s="457">
        <v>6244545</v>
      </c>
      <c r="C1091" s="457">
        <v>464</v>
      </c>
      <c r="D1091" s="457">
        <v>233</v>
      </c>
      <c r="E1091" s="457">
        <f t="shared" si="16"/>
        <v>697</v>
      </c>
    </row>
    <row r="1092" spans="1:5">
      <c r="A1092" s="706" t="s">
        <v>936</v>
      </c>
      <c r="B1092" s="457">
        <v>14204552</v>
      </c>
      <c r="C1092" s="457">
        <v>326</v>
      </c>
      <c r="D1092" s="457">
        <v>318</v>
      </c>
      <c r="E1092" s="457">
        <f t="shared" ref="E1092:E1155" si="17">C1092+D1092</f>
        <v>644</v>
      </c>
    </row>
    <row r="1093" spans="1:5">
      <c r="A1093" s="706" t="s">
        <v>936</v>
      </c>
      <c r="B1093" s="457">
        <v>19003438</v>
      </c>
      <c r="C1093" s="457">
        <v>624</v>
      </c>
      <c r="D1093" s="457">
        <v>130</v>
      </c>
      <c r="E1093" s="457">
        <f t="shared" si="17"/>
        <v>754</v>
      </c>
    </row>
    <row r="1094" spans="1:5">
      <c r="A1094" s="706" t="s">
        <v>936</v>
      </c>
      <c r="B1094" s="457">
        <v>12053333</v>
      </c>
      <c r="C1094" s="457">
        <v>342</v>
      </c>
      <c r="D1094" s="457">
        <v>328</v>
      </c>
      <c r="E1094" s="457">
        <f t="shared" si="17"/>
        <v>670</v>
      </c>
    </row>
    <row r="1095" spans="1:5">
      <c r="A1095" s="706" t="s">
        <v>936</v>
      </c>
      <c r="B1095" s="457">
        <v>7103232</v>
      </c>
      <c r="C1095" s="457">
        <v>531</v>
      </c>
      <c r="D1095" s="457">
        <v>316</v>
      </c>
      <c r="E1095" s="457">
        <f t="shared" si="17"/>
        <v>847</v>
      </c>
    </row>
    <row r="1096" spans="1:5">
      <c r="A1096" s="706" t="s">
        <v>936</v>
      </c>
      <c r="B1096" s="457">
        <v>1054440</v>
      </c>
      <c r="C1096" s="457">
        <v>514</v>
      </c>
      <c r="D1096" s="457">
        <v>206</v>
      </c>
      <c r="E1096" s="457">
        <f t="shared" si="17"/>
        <v>720</v>
      </c>
    </row>
    <row r="1097" spans="1:5">
      <c r="A1097" s="706" t="s">
        <v>936</v>
      </c>
      <c r="B1097" s="457">
        <v>13103333</v>
      </c>
      <c r="C1097" s="457">
        <v>320</v>
      </c>
      <c r="D1097" s="457">
        <v>176</v>
      </c>
      <c r="E1097" s="457">
        <f t="shared" si="17"/>
        <v>496</v>
      </c>
    </row>
    <row r="1098" spans="1:5">
      <c r="A1098" s="706" t="s">
        <v>936</v>
      </c>
      <c r="B1098" s="457">
        <v>15033437</v>
      </c>
      <c r="C1098" s="457">
        <v>1778</v>
      </c>
      <c r="D1098" s="457">
        <v>64</v>
      </c>
      <c r="E1098" s="457">
        <f t="shared" si="17"/>
        <v>1842</v>
      </c>
    </row>
    <row r="1099" spans="1:5">
      <c r="A1099" s="706" t="s">
        <v>936</v>
      </c>
      <c r="B1099" s="457">
        <v>10224548</v>
      </c>
      <c r="C1099" s="457">
        <v>369</v>
      </c>
      <c r="D1099" s="457">
        <v>323</v>
      </c>
      <c r="E1099" s="457">
        <f t="shared" si="17"/>
        <v>692</v>
      </c>
    </row>
    <row r="1100" spans="1:5">
      <c r="A1100" s="706" t="s">
        <v>936</v>
      </c>
      <c r="B1100" s="457">
        <v>16195153</v>
      </c>
      <c r="C1100" s="457">
        <v>968</v>
      </c>
      <c r="D1100" s="457">
        <v>45</v>
      </c>
      <c r="E1100" s="457">
        <f t="shared" si="17"/>
        <v>1013</v>
      </c>
    </row>
    <row r="1101" spans="1:5">
      <c r="A1101" s="706" t="s">
        <v>936</v>
      </c>
      <c r="B1101" s="457">
        <v>18023537</v>
      </c>
      <c r="C1101" s="457">
        <v>568</v>
      </c>
      <c r="D1101" s="457">
        <v>95</v>
      </c>
      <c r="E1101" s="457">
        <f t="shared" si="17"/>
        <v>663</v>
      </c>
    </row>
    <row r="1102" spans="1:5">
      <c r="A1102" s="706" t="s">
        <v>936</v>
      </c>
      <c r="B1102" s="457">
        <v>21165238</v>
      </c>
      <c r="C1102" s="457">
        <v>252</v>
      </c>
      <c r="D1102" s="457">
        <v>247</v>
      </c>
      <c r="E1102" s="457">
        <f t="shared" si="17"/>
        <v>499</v>
      </c>
    </row>
    <row r="1103" spans="1:5">
      <c r="A1103" s="706" t="s">
        <v>936</v>
      </c>
      <c r="B1103" s="457">
        <v>19385156</v>
      </c>
      <c r="C1103" s="457">
        <v>352</v>
      </c>
      <c r="D1103" s="457">
        <v>331</v>
      </c>
      <c r="E1103" s="457">
        <f t="shared" si="17"/>
        <v>683</v>
      </c>
    </row>
    <row r="1104" spans="1:5">
      <c r="A1104" s="706" t="s">
        <v>936</v>
      </c>
      <c r="B1104" s="457">
        <v>7034545</v>
      </c>
      <c r="C1104" s="457">
        <v>393</v>
      </c>
      <c r="D1104" s="457">
        <v>94</v>
      </c>
      <c r="E1104" s="457">
        <f t="shared" si="17"/>
        <v>487</v>
      </c>
    </row>
    <row r="1105" spans="1:5">
      <c r="A1105" s="706" t="s">
        <v>936</v>
      </c>
      <c r="B1105" s="457">
        <v>14054552</v>
      </c>
      <c r="C1105" s="457">
        <v>317</v>
      </c>
      <c r="D1105" s="457">
        <v>297</v>
      </c>
      <c r="E1105" s="457">
        <f t="shared" si="17"/>
        <v>614</v>
      </c>
    </row>
    <row r="1106" spans="1:5">
      <c r="A1106" s="706" t="s">
        <v>936</v>
      </c>
      <c r="B1106" s="457">
        <v>14263335</v>
      </c>
      <c r="C1106" s="457">
        <v>227</v>
      </c>
      <c r="D1106" s="457">
        <v>202</v>
      </c>
      <c r="E1106" s="457">
        <f t="shared" si="17"/>
        <v>429</v>
      </c>
    </row>
    <row r="1107" spans="1:5">
      <c r="A1107" s="706" t="s">
        <v>936</v>
      </c>
      <c r="B1107" s="457">
        <v>10294548</v>
      </c>
      <c r="C1107" s="457">
        <v>390</v>
      </c>
      <c r="D1107" s="457">
        <v>229</v>
      </c>
      <c r="E1107" s="457">
        <f t="shared" si="17"/>
        <v>619</v>
      </c>
    </row>
    <row r="1108" spans="1:5">
      <c r="A1108" s="706" t="s">
        <v>936</v>
      </c>
      <c r="B1108" s="457">
        <v>19053437</v>
      </c>
      <c r="C1108" s="457">
        <v>278</v>
      </c>
      <c r="D1108" s="457">
        <v>191</v>
      </c>
      <c r="E1108" s="457">
        <f t="shared" si="17"/>
        <v>469</v>
      </c>
    </row>
    <row r="1109" spans="1:5">
      <c r="A1109" s="706" t="s">
        <v>936</v>
      </c>
      <c r="B1109" s="457">
        <v>13355151</v>
      </c>
      <c r="C1109" s="457">
        <v>292</v>
      </c>
      <c r="D1109" s="457">
        <v>256</v>
      </c>
      <c r="E1109" s="457">
        <f t="shared" si="17"/>
        <v>548</v>
      </c>
    </row>
    <row r="1110" spans="1:5">
      <c r="A1110" s="706" t="s">
        <v>936</v>
      </c>
      <c r="B1110" s="457">
        <v>3073127</v>
      </c>
      <c r="C1110" s="457">
        <v>264</v>
      </c>
      <c r="D1110" s="457">
        <v>206</v>
      </c>
      <c r="E1110" s="457">
        <f t="shared" si="17"/>
        <v>470</v>
      </c>
    </row>
    <row r="1111" spans="1:5">
      <c r="A1111" s="706" t="s">
        <v>936</v>
      </c>
      <c r="B1111" s="457">
        <v>11093233</v>
      </c>
      <c r="C1111" s="457">
        <v>491</v>
      </c>
      <c r="D1111" s="457">
        <v>159</v>
      </c>
      <c r="E1111" s="457">
        <f t="shared" si="17"/>
        <v>650</v>
      </c>
    </row>
    <row r="1112" spans="1:5">
      <c r="A1112" s="706" t="s">
        <v>936</v>
      </c>
      <c r="B1112" s="457">
        <v>13123333</v>
      </c>
      <c r="C1112" s="457">
        <v>273</v>
      </c>
      <c r="D1112" s="457">
        <v>263</v>
      </c>
      <c r="E1112" s="457">
        <f t="shared" si="17"/>
        <v>536</v>
      </c>
    </row>
    <row r="1113" spans="1:5">
      <c r="A1113" s="706" t="s">
        <v>936</v>
      </c>
      <c r="B1113" s="457">
        <v>8013232</v>
      </c>
      <c r="C1113" s="457">
        <v>540</v>
      </c>
      <c r="D1113" s="457">
        <v>153</v>
      </c>
      <c r="E1113" s="457">
        <f t="shared" si="17"/>
        <v>693</v>
      </c>
    </row>
    <row r="1114" spans="1:5">
      <c r="A1114" s="706" t="s">
        <v>936</v>
      </c>
      <c r="B1114" s="457">
        <v>20223438</v>
      </c>
      <c r="C1114" s="457">
        <v>463</v>
      </c>
      <c r="D1114" s="457">
        <v>282</v>
      </c>
      <c r="E1114" s="457">
        <f t="shared" si="17"/>
        <v>745</v>
      </c>
    </row>
    <row r="1115" spans="1:5">
      <c r="A1115" s="706" t="s">
        <v>936</v>
      </c>
      <c r="B1115" s="457">
        <v>21395259</v>
      </c>
      <c r="C1115" s="457">
        <v>230</v>
      </c>
      <c r="D1115" s="457">
        <v>179</v>
      </c>
      <c r="E1115" s="457">
        <f t="shared" si="17"/>
        <v>409</v>
      </c>
    </row>
    <row r="1116" spans="1:5">
      <c r="A1116" s="706" t="s">
        <v>936</v>
      </c>
      <c r="B1116" s="457">
        <v>11344650</v>
      </c>
      <c r="C1116" s="457">
        <v>484</v>
      </c>
      <c r="D1116" s="457">
        <v>415</v>
      </c>
      <c r="E1116" s="457">
        <f t="shared" si="17"/>
        <v>899</v>
      </c>
    </row>
    <row r="1117" spans="1:5">
      <c r="A1117" s="706" t="s">
        <v>936</v>
      </c>
      <c r="B1117" s="457">
        <v>20043431</v>
      </c>
      <c r="C1117" s="457">
        <v>1059</v>
      </c>
      <c r="D1117" s="457">
        <v>92</v>
      </c>
      <c r="E1117" s="457">
        <f t="shared" si="17"/>
        <v>1151</v>
      </c>
    </row>
    <row r="1118" spans="1:5">
      <c r="A1118" s="706" t="s">
        <v>936</v>
      </c>
      <c r="B1118" s="457">
        <v>1224440</v>
      </c>
      <c r="C1118" s="457">
        <v>214</v>
      </c>
      <c r="D1118" s="457">
        <v>175</v>
      </c>
      <c r="E1118" s="457">
        <f t="shared" si="17"/>
        <v>389</v>
      </c>
    </row>
    <row r="1119" spans="1:5">
      <c r="A1119" s="706" t="s">
        <v>936</v>
      </c>
      <c r="B1119" s="457">
        <v>21345259</v>
      </c>
      <c r="C1119" s="457">
        <v>247</v>
      </c>
      <c r="D1119" s="457">
        <v>212</v>
      </c>
      <c r="E1119" s="457">
        <f t="shared" si="17"/>
        <v>459</v>
      </c>
    </row>
    <row r="1120" spans="1:5">
      <c r="A1120" s="706" t="s">
        <v>936</v>
      </c>
      <c r="B1120" s="457">
        <v>13114551</v>
      </c>
      <c r="C1120" s="457">
        <v>295</v>
      </c>
      <c r="D1120" s="457">
        <v>237</v>
      </c>
      <c r="E1120" s="457">
        <f t="shared" si="17"/>
        <v>532</v>
      </c>
    </row>
    <row r="1121" spans="1:5">
      <c r="A1121" s="706" t="s">
        <v>936</v>
      </c>
      <c r="B1121" s="457">
        <v>14223335</v>
      </c>
      <c r="C1121" s="457">
        <v>291</v>
      </c>
      <c r="D1121" s="457">
        <v>266</v>
      </c>
      <c r="E1121" s="457">
        <f t="shared" si="17"/>
        <v>557</v>
      </c>
    </row>
    <row r="1122" spans="1:5">
      <c r="A1122" s="706" t="s">
        <v>936</v>
      </c>
      <c r="B1122" s="457">
        <v>7063232</v>
      </c>
      <c r="C1122" s="457">
        <v>467</v>
      </c>
      <c r="D1122" s="457">
        <v>80</v>
      </c>
      <c r="E1122" s="457">
        <f t="shared" si="17"/>
        <v>547</v>
      </c>
    </row>
    <row r="1123" spans="1:5">
      <c r="A1123" s="706" t="s">
        <v>936</v>
      </c>
      <c r="B1123" s="457">
        <v>3183128</v>
      </c>
      <c r="C1123" s="457">
        <v>261</v>
      </c>
      <c r="D1123" s="457">
        <v>184</v>
      </c>
      <c r="E1123" s="457">
        <f t="shared" si="17"/>
        <v>445</v>
      </c>
    </row>
    <row r="1124" spans="1:5">
      <c r="A1124" s="706" t="s">
        <v>936</v>
      </c>
      <c r="B1124" s="457">
        <v>21275259</v>
      </c>
      <c r="C1124" s="457">
        <v>272</v>
      </c>
      <c r="D1124" s="457">
        <v>111</v>
      </c>
      <c r="E1124" s="457">
        <f t="shared" si="17"/>
        <v>383</v>
      </c>
    </row>
    <row r="1125" spans="1:5">
      <c r="A1125" s="706" t="s">
        <v>936</v>
      </c>
      <c r="B1125" s="457">
        <v>16075153</v>
      </c>
      <c r="C1125" s="457">
        <v>1848</v>
      </c>
      <c r="D1125" s="457">
        <v>88</v>
      </c>
      <c r="E1125" s="457">
        <f t="shared" si="17"/>
        <v>1936</v>
      </c>
    </row>
    <row r="1126" spans="1:5">
      <c r="A1126" s="706" t="s">
        <v>936</v>
      </c>
      <c r="B1126" s="457">
        <v>14114552</v>
      </c>
      <c r="C1126" s="457">
        <v>575</v>
      </c>
      <c r="D1126" s="457">
        <v>68</v>
      </c>
      <c r="E1126" s="457">
        <f t="shared" si="17"/>
        <v>643</v>
      </c>
    </row>
    <row r="1127" spans="1:5">
      <c r="A1127" s="706" t="s">
        <v>936</v>
      </c>
      <c r="B1127" s="457">
        <v>16155153</v>
      </c>
      <c r="C1127" s="457">
        <v>267</v>
      </c>
      <c r="D1127" s="457">
        <v>232</v>
      </c>
      <c r="E1127" s="457">
        <f t="shared" si="17"/>
        <v>499</v>
      </c>
    </row>
    <row r="1128" spans="1:5">
      <c r="A1128" s="706" t="s">
        <v>936</v>
      </c>
      <c r="B1128" s="457">
        <v>21525259</v>
      </c>
      <c r="C1128" s="457">
        <v>1871</v>
      </c>
      <c r="D1128" s="457">
        <v>770</v>
      </c>
      <c r="E1128" s="457">
        <f t="shared" si="17"/>
        <v>2641</v>
      </c>
    </row>
    <row r="1129" spans="1:5">
      <c r="A1129" s="706" t="s">
        <v>936</v>
      </c>
      <c r="B1129" s="457">
        <v>16023535</v>
      </c>
      <c r="C1129" s="457">
        <v>232</v>
      </c>
      <c r="D1129" s="457">
        <v>146</v>
      </c>
      <c r="E1129" s="457">
        <f t="shared" si="17"/>
        <v>378</v>
      </c>
    </row>
    <row r="1130" spans="1:5">
      <c r="A1130" s="706" t="s">
        <v>936</v>
      </c>
      <c r="B1130" s="457">
        <v>14104552</v>
      </c>
      <c r="C1130" s="457">
        <v>624</v>
      </c>
      <c r="D1130" s="457">
        <v>179</v>
      </c>
      <c r="E1130" s="457">
        <f t="shared" si="17"/>
        <v>803</v>
      </c>
    </row>
    <row r="1131" spans="1:5">
      <c r="A1131" s="706" t="s">
        <v>936</v>
      </c>
      <c r="B1131" s="457">
        <v>20265257</v>
      </c>
      <c r="C1131" s="457">
        <v>264</v>
      </c>
      <c r="D1131" s="457">
        <v>90</v>
      </c>
      <c r="E1131" s="457">
        <f t="shared" si="17"/>
        <v>354</v>
      </c>
    </row>
    <row r="1132" spans="1:5">
      <c r="A1132" s="706" t="s">
        <v>936</v>
      </c>
      <c r="B1132" s="457">
        <v>14395152</v>
      </c>
      <c r="C1132" s="457">
        <v>427</v>
      </c>
      <c r="D1132" s="457">
        <v>286</v>
      </c>
      <c r="E1132" s="457">
        <f t="shared" si="17"/>
        <v>713</v>
      </c>
    </row>
    <row r="1133" spans="1:5">
      <c r="A1133" s="706" t="s">
        <v>936</v>
      </c>
      <c r="B1133" s="457">
        <v>12064650</v>
      </c>
      <c r="C1133" s="457">
        <v>396</v>
      </c>
      <c r="D1133" s="457">
        <v>284</v>
      </c>
      <c r="E1133" s="457">
        <f t="shared" si="17"/>
        <v>680</v>
      </c>
    </row>
    <row r="1134" spans="1:5">
      <c r="A1134" s="706" t="s">
        <v>936</v>
      </c>
      <c r="B1134" s="457">
        <v>10024548</v>
      </c>
      <c r="C1134" s="457">
        <v>259</v>
      </c>
      <c r="D1134" s="457">
        <v>244</v>
      </c>
      <c r="E1134" s="457">
        <f t="shared" si="17"/>
        <v>503</v>
      </c>
    </row>
    <row r="1135" spans="1:5">
      <c r="A1135" s="706" t="s">
        <v>936</v>
      </c>
      <c r="B1135" s="457">
        <v>14113335</v>
      </c>
      <c r="C1135" s="457">
        <v>260</v>
      </c>
      <c r="D1135" s="457">
        <v>209</v>
      </c>
      <c r="E1135" s="457">
        <f t="shared" si="17"/>
        <v>469</v>
      </c>
    </row>
    <row r="1136" spans="1:5">
      <c r="A1136" s="706" t="s">
        <v>936</v>
      </c>
      <c r="B1136" s="457">
        <v>21335259</v>
      </c>
      <c r="C1136" s="457">
        <v>346</v>
      </c>
      <c r="D1136" s="457">
        <v>289</v>
      </c>
      <c r="E1136" s="457">
        <f t="shared" si="17"/>
        <v>635</v>
      </c>
    </row>
    <row r="1137" spans="1:5">
      <c r="A1137" s="706" t="s">
        <v>936</v>
      </c>
      <c r="B1137" s="457">
        <v>2013128</v>
      </c>
      <c r="C1137" s="457">
        <v>349</v>
      </c>
      <c r="D1137" s="457">
        <v>4</v>
      </c>
      <c r="E1137" s="457">
        <f t="shared" si="17"/>
        <v>353</v>
      </c>
    </row>
    <row r="1138" spans="1:5">
      <c r="A1138" s="706" t="s">
        <v>936</v>
      </c>
      <c r="B1138" s="457">
        <v>15013535</v>
      </c>
      <c r="C1138" s="457">
        <v>1482</v>
      </c>
      <c r="D1138" s="457">
        <v>22</v>
      </c>
      <c r="E1138" s="457">
        <f t="shared" si="17"/>
        <v>1504</v>
      </c>
    </row>
    <row r="1139" spans="1:5">
      <c r="A1139" s="706" t="s">
        <v>936</v>
      </c>
      <c r="B1139" s="457">
        <v>1114440</v>
      </c>
      <c r="C1139" s="457">
        <v>213</v>
      </c>
      <c r="D1139" s="457">
        <v>207</v>
      </c>
      <c r="E1139" s="457">
        <f t="shared" si="17"/>
        <v>420</v>
      </c>
    </row>
    <row r="1140" spans="1:5">
      <c r="A1140" s="706" t="s">
        <v>936</v>
      </c>
      <c r="B1140" s="457">
        <v>9194547</v>
      </c>
      <c r="C1140" s="457">
        <v>242</v>
      </c>
      <c r="D1140" s="457">
        <v>173</v>
      </c>
      <c r="E1140" s="457">
        <f t="shared" si="17"/>
        <v>415</v>
      </c>
    </row>
    <row r="1141" spans="1:5">
      <c r="A1141" s="706" t="s">
        <v>936</v>
      </c>
      <c r="B1141" s="457">
        <v>8153232</v>
      </c>
      <c r="C1141" s="457">
        <v>656</v>
      </c>
      <c r="D1141" s="457">
        <v>187</v>
      </c>
      <c r="E1141" s="457">
        <f t="shared" si="17"/>
        <v>843</v>
      </c>
    </row>
    <row r="1142" spans="1:5">
      <c r="A1142" s="706" t="s">
        <v>936</v>
      </c>
      <c r="B1142" s="457">
        <v>18205155</v>
      </c>
      <c r="C1142" s="457">
        <v>307</v>
      </c>
      <c r="D1142" s="457">
        <v>304</v>
      </c>
      <c r="E1142" s="457">
        <f t="shared" si="17"/>
        <v>611</v>
      </c>
    </row>
    <row r="1143" spans="1:5">
      <c r="A1143" s="706" t="s">
        <v>936</v>
      </c>
      <c r="B1143" s="457">
        <v>10434648</v>
      </c>
      <c r="C1143" s="457">
        <v>289</v>
      </c>
      <c r="D1143" s="457">
        <v>264</v>
      </c>
      <c r="E1143" s="457">
        <f t="shared" si="17"/>
        <v>553</v>
      </c>
    </row>
    <row r="1144" spans="1:5">
      <c r="A1144" s="706" t="s">
        <v>936</v>
      </c>
      <c r="B1144" s="457">
        <v>19225156</v>
      </c>
      <c r="C1144" s="457">
        <v>464</v>
      </c>
      <c r="D1144" s="457">
        <v>442</v>
      </c>
      <c r="E1144" s="457">
        <f t="shared" si="17"/>
        <v>906</v>
      </c>
    </row>
    <row r="1145" spans="1:5">
      <c r="A1145" s="706" t="s">
        <v>936</v>
      </c>
      <c r="B1145" s="457">
        <v>12184650</v>
      </c>
      <c r="C1145" s="457">
        <v>275</v>
      </c>
      <c r="D1145" s="457">
        <v>233</v>
      </c>
      <c r="E1145" s="457">
        <f t="shared" si="17"/>
        <v>508</v>
      </c>
    </row>
    <row r="1146" spans="1:5">
      <c r="A1146" s="706" t="s">
        <v>936</v>
      </c>
      <c r="B1146" s="457">
        <v>21035238</v>
      </c>
      <c r="C1146" s="457">
        <v>329</v>
      </c>
      <c r="D1146" s="457">
        <v>326</v>
      </c>
      <c r="E1146" s="457">
        <f t="shared" si="17"/>
        <v>655</v>
      </c>
    </row>
    <row r="1147" spans="1:5">
      <c r="A1147" s="706" t="s">
        <v>936</v>
      </c>
      <c r="B1147" s="457">
        <v>7023232</v>
      </c>
      <c r="C1147" s="457">
        <v>486</v>
      </c>
      <c r="D1147" s="457">
        <v>262</v>
      </c>
      <c r="E1147" s="457">
        <f t="shared" si="17"/>
        <v>748</v>
      </c>
    </row>
    <row r="1148" spans="1:5">
      <c r="A1148" s="706" t="s">
        <v>936</v>
      </c>
      <c r="B1148" s="457">
        <v>17125154</v>
      </c>
      <c r="C1148" s="457">
        <v>758</v>
      </c>
      <c r="D1148" s="457">
        <v>682</v>
      </c>
      <c r="E1148" s="457">
        <f t="shared" si="17"/>
        <v>1440</v>
      </c>
    </row>
    <row r="1149" spans="1:5">
      <c r="A1149" s="706" t="s">
        <v>936</v>
      </c>
      <c r="B1149" s="457">
        <v>18003537</v>
      </c>
      <c r="C1149" s="457">
        <v>257</v>
      </c>
      <c r="D1149" s="457">
        <v>205</v>
      </c>
      <c r="E1149" s="457">
        <f t="shared" si="17"/>
        <v>462</v>
      </c>
    </row>
    <row r="1150" spans="1:5">
      <c r="A1150" s="706" t="s">
        <v>936</v>
      </c>
      <c r="B1150" s="457">
        <v>12315150</v>
      </c>
      <c r="C1150" s="457">
        <v>647</v>
      </c>
      <c r="D1150" s="457">
        <v>341</v>
      </c>
      <c r="E1150" s="457">
        <f t="shared" si="17"/>
        <v>988</v>
      </c>
    </row>
    <row r="1151" spans="1:5">
      <c r="A1151" s="706" t="s">
        <v>936</v>
      </c>
      <c r="B1151" s="457">
        <v>2143126</v>
      </c>
      <c r="C1151" s="457">
        <v>526</v>
      </c>
      <c r="D1151" s="457">
        <v>310</v>
      </c>
      <c r="E1151" s="457">
        <f t="shared" si="17"/>
        <v>836</v>
      </c>
    </row>
    <row r="1152" spans="1:5">
      <c r="A1152" s="706" t="s">
        <v>936</v>
      </c>
      <c r="B1152" s="457">
        <v>8054546</v>
      </c>
      <c r="C1152" s="457">
        <v>761</v>
      </c>
      <c r="D1152" s="457">
        <v>732</v>
      </c>
      <c r="E1152" s="457">
        <f t="shared" si="17"/>
        <v>1493</v>
      </c>
    </row>
    <row r="1153" spans="1:5">
      <c r="A1153" s="706" t="s">
        <v>936</v>
      </c>
      <c r="B1153" s="457">
        <v>18485155</v>
      </c>
      <c r="C1153" s="457">
        <v>340</v>
      </c>
      <c r="D1153" s="457">
        <v>310</v>
      </c>
      <c r="E1153" s="457">
        <f t="shared" si="17"/>
        <v>650</v>
      </c>
    </row>
    <row r="1154" spans="1:5">
      <c r="A1154" s="706" t="s">
        <v>936</v>
      </c>
      <c r="B1154" s="457">
        <v>7083232</v>
      </c>
      <c r="C1154" s="457">
        <v>2065</v>
      </c>
      <c r="D1154" s="457">
        <v>932</v>
      </c>
      <c r="E1154" s="457">
        <f t="shared" si="17"/>
        <v>2997</v>
      </c>
    </row>
    <row r="1155" spans="1:5">
      <c r="A1155" s="706" t="s">
        <v>936</v>
      </c>
      <c r="B1155" s="457">
        <v>15195153</v>
      </c>
      <c r="C1155" s="457">
        <v>195</v>
      </c>
      <c r="D1155" s="457">
        <v>173</v>
      </c>
      <c r="E1155" s="457">
        <f t="shared" si="17"/>
        <v>368</v>
      </c>
    </row>
    <row r="1156" spans="1:5">
      <c r="A1156" s="706" t="s">
        <v>936</v>
      </c>
      <c r="B1156" s="457">
        <v>12153333</v>
      </c>
      <c r="C1156" s="457">
        <v>305</v>
      </c>
      <c r="D1156" s="457">
        <v>298</v>
      </c>
      <c r="E1156" s="457">
        <f t="shared" ref="E1156:E1219" si="18">C1156+D1156</f>
        <v>603</v>
      </c>
    </row>
    <row r="1157" spans="1:5">
      <c r="A1157" s="706" t="s">
        <v>936</v>
      </c>
      <c r="B1157" s="457">
        <v>13305151</v>
      </c>
      <c r="C1157" s="457">
        <v>485</v>
      </c>
      <c r="D1157" s="457">
        <v>405</v>
      </c>
      <c r="E1157" s="457">
        <f t="shared" si="18"/>
        <v>890</v>
      </c>
    </row>
    <row r="1158" spans="1:5">
      <c r="A1158" s="706" t="s">
        <v>936</v>
      </c>
      <c r="B1158" s="457">
        <v>13335151</v>
      </c>
      <c r="C1158" s="457">
        <v>758</v>
      </c>
      <c r="D1158" s="457">
        <v>214</v>
      </c>
      <c r="E1158" s="457">
        <f t="shared" si="18"/>
        <v>972</v>
      </c>
    </row>
    <row r="1159" spans="1:5">
      <c r="A1159" s="706" t="s">
        <v>936</v>
      </c>
      <c r="B1159" s="457">
        <v>21105258</v>
      </c>
      <c r="C1159" s="457">
        <v>817</v>
      </c>
      <c r="D1159" s="457">
        <v>314</v>
      </c>
      <c r="E1159" s="457">
        <f t="shared" si="18"/>
        <v>1131</v>
      </c>
    </row>
    <row r="1160" spans="1:5">
      <c r="A1160" s="706" t="s">
        <v>936</v>
      </c>
      <c r="B1160" s="457">
        <v>14325152</v>
      </c>
      <c r="C1160" s="457">
        <v>286</v>
      </c>
      <c r="D1160" s="457">
        <v>278</v>
      </c>
      <c r="E1160" s="457">
        <f t="shared" si="18"/>
        <v>564</v>
      </c>
    </row>
    <row r="1161" spans="1:5">
      <c r="A1161" s="706" t="s">
        <v>936</v>
      </c>
      <c r="B1161" s="457">
        <v>11264650</v>
      </c>
      <c r="C1161" s="457">
        <v>386</v>
      </c>
      <c r="D1161" s="457">
        <v>298</v>
      </c>
      <c r="E1161" s="457">
        <f t="shared" si="18"/>
        <v>684</v>
      </c>
    </row>
    <row r="1162" spans="1:5">
      <c r="A1162" s="706" t="s">
        <v>936</v>
      </c>
      <c r="B1162" s="457">
        <v>12073333</v>
      </c>
      <c r="C1162" s="457">
        <v>260</v>
      </c>
      <c r="D1162" s="457">
        <v>167</v>
      </c>
      <c r="E1162" s="457">
        <f t="shared" si="18"/>
        <v>427</v>
      </c>
    </row>
    <row r="1163" spans="1:5">
      <c r="A1163" s="706" t="s">
        <v>936</v>
      </c>
      <c r="B1163" s="457">
        <v>7074546</v>
      </c>
      <c r="C1163" s="457">
        <v>216</v>
      </c>
      <c r="D1163" s="457">
        <v>116</v>
      </c>
      <c r="E1163" s="457">
        <f t="shared" si="18"/>
        <v>332</v>
      </c>
    </row>
    <row r="1164" spans="1:5">
      <c r="A1164" s="706" t="s">
        <v>936</v>
      </c>
      <c r="B1164" s="457">
        <v>5204544</v>
      </c>
      <c r="C1164" s="457">
        <v>601</v>
      </c>
      <c r="D1164" s="457">
        <v>317</v>
      </c>
      <c r="E1164" s="457">
        <f t="shared" si="18"/>
        <v>918</v>
      </c>
    </row>
    <row r="1165" spans="1:5">
      <c r="A1165" s="706" t="s">
        <v>936</v>
      </c>
      <c r="B1165" s="457">
        <v>16115153</v>
      </c>
      <c r="C1165" s="457">
        <v>1025</v>
      </c>
      <c r="D1165" s="457">
        <v>147</v>
      </c>
      <c r="E1165" s="457">
        <f t="shared" si="18"/>
        <v>1172</v>
      </c>
    </row>
    <row r="1166" spans="1:5">
      <c r="A1166" s="706" t="s">
        <v>936</v>
      </c>
      <c r="B1166" s="457">
        <v>12084650</v>
      </c>
      <c r="C1166" s="457">
        <v>272</v>
      </c>
      <c r="D1166" s="457">
        <v>263</v>
      </c>
      <c r="E1166" s="457">
        <f t="shared" si="18"/>
        <v>535</v>
      </c>
    </row>
    <row r="1167" spans="1:5">
      <c r="A1167" s="706" t="s">
        <v>936</v>
      </c>
      <c r="B1167" s="457">
        <v>5214544</v>
      </c>
      <c r="C1167" s="457">
        <v>1061</v>
      </c>
      <c r="D1167" s="457">
        <v>690</v>
      </c>
      <c r="E1167" s="457">
        <f t="shared" si="18"/>
        <v>1751</v>
      </c>
    </row>
    <row r="1168" spans="1:5">
      <c r="A1168" s="706" t="s">
        <v>936</v>
      </c>
      <c r="B1168" s="457">
        <v>17035154</v>
      </c>
      <c r="C1168" s="457">
        <v>1942</v>
      </c>
      <c r="D1168" s="457">
        <v>168</v>
      </c>
      <c r="E1168" s="457">
        <f t="shared" si="18"/>
        <v>2110</v>
      </c>
    </row>
    <row r="1169" spans="1:5">
      <c r="A1169" s="706" t="s">
        <v>936</v>
      </c>
      <c r="B1169" s="457">
        <v>13023333</v>
      </c>
      <c r="C1169" s="457">
        <v>487</v>
      </c>
      <c r="D1169" s="457">
        <v>284</v>
      </c>
      <c r="E1169" s="457">
        <f t="shared" si="18"/>
        <v>771</v>
      </c>
    </row>
    <row r="1170" spans="1:5">
      <c r="A1170" s="706" t="s">
        <v>936</v>
      </c>
      <c r="B1170" s="457">
        <v>16065153</v>
      </c>
      <c r="C1170" s="457">
        <v>1055</v>
      </c>
      <c r="D1170" s="457">
        <v>152</v>
      </c>
      <c r="E1170" s="457">
        <f t="shared" si="18"/>
        <v>1207</v>
      </c>
    </row>
    <row r="1171" spans="1:5">
      <c r="A1171" s="706" t="s">
        <v>936</v>
      </c>
      <c r="B1171" s="457">
        <v>19055155</v>
      </c>
      <c r="C1171" s="457">
        <v>276</v>
      </c>
      <c r="D1171" s="457">
        <v>256</v>
      </c>
      <c r="E1171" s="457">
        <f t="shared" si="18"/>
        <v>532</v>
      </c>
    </row>
    <row r="1172" spans="1:5">
      <c r="A1172" s="706" t="s">
        <v>936</v>
      </c>
      <c r="B1172" s="457">
        <v>10144548</v>
      </c>
      <c r="C1172" s="457">
        <v>233</v>
      </c>
      <c r="D1172" s="457">
        <v>200</v>
      </c>
      <c r="E1172" s="457">
        <f t="shared" si="18"/>
        <v>433</v>
      </c>
    </row>
    <row r="1173" spans="1:5">
      <c r="A1173" s="706" t="s">
        <v>936</v>
      </c>
      <c r="B1173" s="457">
        <v>9023232</v>
      </c>
      <c r="C1173" s="457">
        <v>666</v>
      </c>
      <c r="D1173" s="457">
        <v>148</v>
      </c>
      <c r="E1173" s="457">
        <f t="shared" si="18"/>
        <v>814</v>
      </c>
    </row>
    <row r="1174" spans="1:5">
      <c r="A1174" s="706" t="s">
        <v>936</v>
      </c>
      <c r="B1174" s="457">
        <v>5254544</v>
      </c>
      <c r="C1174" s="457">
        <v>429</v>
      </c>
      <c r="D1174" s="457">
        <v>421</v>
      </c>
      <c r="E1174" s="457">
        <f t="shared" si="18"/>
        <v>850</v>
      </c>
    </row>
    <row r="1175" spans="1:5">
      <c r="A1175" s="706" t="s">
        <v>936</v>
      </c>
      <c r="B1175" s="457">
        <v>14053334</v>
      </c>
      <c r="C1175" s="457">
        <v>633</v>
      </c>
      <c r="D1175" s="457">
        <v>128</v>
      </c>
      <c r="E1175" s="457">
        <f t="shared" si="18"/>
        <v>761</v>
      </c>
    </row>
    <row r="1176" spans="1:5">
      <c r="A1176" s="706" t="s">
        <v>936</v>
      </c>
      <c r="B1176" s="457">
        <v>18525155</v>
      </c>
      <c r="C1176" s="457">
        <v>638</v>
      </c>
      <c r="D1176" s="457">
        <v>213</v>
      </c>
      <c r="E1176" s="457">
        <f t="shared" si="18"/>
        <v>851</v>
      </c>
    </row>
    <row r="1177" spans="1:5">
      <c r="A1177" s="706" t="s">
        <v>936</v>
      </c>
      <c r="B1177" s="457">
        <v>20155257</v>
      </c>
      <c r="C1177" s="457">
        <v>557</v>
      </c>
      <c r="D1177" s="457">
        <v>237</v>
      </c>
      <c r="E1177" s="457">
        <f t="shared" si="18"/>
        <v>794</v>
      </c>
    </row>
    <row r="1178" spans="1:5">
      <c r="A1178" s="706" t="s">
        <v>936</v>
      </c>
      <c r="B1178" s="457">
        <v>14174552</v>
      </c>
      <c r="C1178" s="457">
        <v>335</v>
      </c>
      <c r="D1178" s="457">
        <v>321</v>
      </c>
      <c r="E1178" s="457">
        <f t="shared" si="18"/>
        <v>656</v>
      </c>
    </row>
    <row r="1179" spans="1:5">
      <c r="A1179" s="706" t="s">
        <v>936</v>
      </c>
      <c r="B1179" s="457">
        <v>11084650</v>
      </c>
      <c r="C1179" s="457">
        <v>342</v>
      </c>
      <c r="D1179" s="457">
        <v>249</v>
      </c>
      <c r="E1179" s="457">
        <f t="shared" si="18"/>
        <v>591</v>
      </c>
    </row>
    <row r="1180" spans="1:5">
      <c r="A1180" s="706" t="s">
        <v>936</v>
      </c>
      <c r="B1180" s="457">
        <v>10223334</v>
      </c>
      <c r="C1180" s="457">
        <v>428</v>
      </c>
      <c r="D1180" s="457">
        <v>359</v>
      </c>
      <c r="E1180" s="457">
        <f t="shared" si="18"/>
        <v>787</v>
      </c>
    </row>
    <row r="1181" spans="1:5">
      <c r="A1181" s="706" t="s">
        <v>936</v>
      </c>
      <c r="B1181" s="457">
        <v>5414544</v>
      </c>
      <c r="C1181" s="457">
        <v>919</v>
      </c>
      <c r="D1181" s="457">
        <v>839</v>
      </c>
      <c r="E1181" s="457">
        <f t="shared" si="18"/>
        <v>1758</v>
      </c>
    </row>
    <row r="1182" spans="1:5">
      <c r="A1182" s="706" t="s">
        <v>936</v>
      </c>
      <c r="B1182" s="457">
        <v>12103333</v>
      </c>
      <c r="C1182" s="457">
        <v>1004</v>
      </c>
      <c r="D1182" s="457">
        <v>107</v>
      </c>
      <c r="E1182" s="457">
        <f t="shared" si="18"/>
        <v>1111</v>
      </c>
    </row>
    <row r="1183" spans="1:5">
      <c r="A1183" s="706" t="s">
        <v>936</v>
      </c>
      <c r="B1183" s="457">
        <v>10194548</v>
      </c>
      <c r="C1183" s="457">
        <v>276</v>
      </c>
      <c r="D1183" s="457">
        <v>221</v>
      </c>
      <c r="E1183" s="457">
        <f t="shared" si="18"/>
        <v>497</v>
      </c>
    </row>
    <row r="1184" spans="1:5">
      <c r="A1184" s="706" t="s">
        <v>936</v>
      </c>
      <c r="B1184" s="457">
        <v>10163334</v>
      </c>
      <c r="C1184" s="457">
        <v>328</v>
      </c>
      <c r="D1184" s="457">
        <v>301</v>
      </c>
      <c r="E1184" s="457">
        <f t="shared" si="18"/>
        <v>629</v>
      </c>
    </row>
    <row r="1185" spans="1:5">
      <c r="A1185" s="706" t="s">
        <v>936</v>
      </c>
      <c r="B1185" s="457">
        <v>14033335</v>
      </c>
      <c r="C1185" s="457">
        <v>269</v>
      </c>
      <c r="D1185" s="457">
        <v>260</v>
      </c>
      <c r="E1185" s="457">
        <f t="shared" si="18"/>
        <v>529</v>
      </c>
    </row>
    <row r="1186" spans="1:5">
      <c r="A1186" s="706" t="s">
        <v>936</v>
      </c>
      <c r="B1186" s="457">
        <v>9184547</v>
      </c>
      <c r="C1186" s="457">
        <v>240</v>
      </c>
      <c r="D1186" s="457">
        <v>203</v>
      </c>
      <c r="E1186" s="457">
        <f t="shared" si="18"/>
        <v>443</v>
      </c>
    </row>
    <row r="1187" spans="1:5">
      <c r="A1187" s="706" t="s">
        <v>936</v>
      </c>
      <c r="B1187" s="457">
        <v>19003437</v>
      </c>
      <c r="C1187" s="457">
        <v>340</v>
      </c>
      <c r="D1187" s="457">
        <v>204</v>
      </c>
      <c r="E1187" s="457">
        <f t="shared" si="18"/>
        <v>544</v>
      </c>
    </row>
    <row r="1188" spans="1:5">
      <c r="A1188" s="706" t="s">
        <v>936</v>
      </c>
      <c r="B1188" s="457">
        <v>16073535</v>
      </c>
      <c r="C1188" s="457">
        <v>307</v>
      </c>
      <c r="D1188" s="457">
        <v>184</v>
      </c>
      <c r="E1188" s="457">
        <f t="shared" si="18"/>
        <v>491</v>
      </c>
    </row>
    <row r="1189" spans="1:5">
      <c r="A1189" s="706" t="s">
        <v>936</v>
      </c>
      <c r="B1189" s="457">
        <v>18095155</v>
      </c>
      <c r="C1189" s="457">
        <v>270</v>
      </c>
      <c r="D1189" s="457">
        <v>139</v>
      </c>
      <c r="E1189" s="457">
        <f t="shared" si="18"/>
        <v>409</v>
      </c>
    </row>
    <row r="1190" spans="1:5">
      <c r="A1190" s="706" t="s">
        <v>936</v>
      </c>
      <c r="B1190" s="457">
        <v>19375156</v>
      </c>
      <c r="C1190" s="457">
        <v>293</v>
      </c>
      <c r="D1190" s="457">
        <v>286</v>
      </c>
      <c r="E1190" s="457">
        <f t="shared" si="18"/>
        <v>579</v>
      </c>
    </row>
    <row r="1191" spans="1:5">
      <c r="A1191" s="706" t="s">
        <v>710</v>
      </c>
      <c r="B1191" s="457">
        <v>21116285</v>
      </c>
      <c r="C1191" s="457">
        <v>813</v>
      </c>
      <c r="D1191" s="457">
        <v>2</v>
      </c>
      <c r="E1191" s="457">
        <f t="shared" si="18"/>
        <v>815</v>
      </c>
    </row>
    <row r="1192" spans="1:5">
      <c r="A1192" s="706" t="s">
        <v>710</v>
      </c>
      <c r="B1192" s="457">
        <v>19196286</v>
      </c>
      <c r="C1192" s="457">
        <v>401</v>
      </c>
      <c r="D1192" s="457">
        <v>124</v>
      </c>
      <c r="E1192" s="457">
        <f t="shared" si="18"/>
        <v>525</v>
      </c>
    </row>
    <row r="1193" spans="1:5">
      <c r="A1193" s="706" t="s">
        <v>710</v>
      </c>
      <c r="B1193" s="457">
        <v>6256490</v>
      </c>
      <c r="C1193" s="457">
        <v>575</v>
      </c>
      <c r="D1193" s="457">
        <v>1</v>
      </c>
      <c r="E1193" s="457">
        <f t="shared" si="18"/>
        <v>576</v>
      </c>
    </row>
    <row r="1194" spans="1:5">
      <c r="A1194" s="706" t="s">
        <v>710</v>
      </c>
      <c r="B1194" s="457">
        <v>1516381</v>
      </c>
      <c r="C1194" s="457">
        <v>242</v>
      </c>
      <c r="D1194" s="457">
        <v>1</v>
      </c>
      <c r="E1194" s="457">
        <f t="shared" si="18"/>
        <v>243</v>
      </c>
    </row>
    <row r="1195" spans="1:5">
      <c r="A1195" s="706" t="s">
        <v>710</v>
      </c>
      <c r="B1195" s="457">
        <v>2226382</v>
      </c>
      <c r="C1195" s="457">
        <v>606</v>
      </c>
      <c r="D1195" s="457">
        <v>1</v>
      </c>
      <c r="E1195" s="457">
        <f t="shared" si="18"/>
        <v>607</v>
      </c>
    </row>
    <row r="1196" spans="1:5">
      <c r="A1196" s="706" t="s">
        <v>710</v>
      </c>
      <c r="B1196" s="457">
        <v>19246285</v>
      </c>
      <c r="C1196" s="457">
        <v>644</v>
      </c>
      <c r="D1196" s="457">
        <v>8</v>
      </c>
      <c r="E1196" s="457">
        <f t="shared" si="18"/>
        <v>652</v>
      </c>
    </row>
    <row r="1197" spans="1:5">
      <c r="A1197" s="706" t="s">
        <v>711</v>
      </c>
      <c r="B1197" s="457">
        <v>2004114</v>
      </c>
      <c r="C1197" s="457">
        <v>425</v>
      </c>
      <c r="D1197" s="457">
        <v>107</v>
      </c>
      <c r="E1197" s="457">
        <f t="shared" si="18"/>
        <v>532</v>
      </c>
    </row>
    <row r="1198" spans="1:5">
      <c r="A1198" s="706" t="s">
        <v>711</v>
      </c>
      <c r="B1198" s="457">
        <v>17014114</v>
      </c>
      <c r="C1198" s="457">
        <v>257</v>
      </c>
      <c r="D1198" s="457">
        <v>31</v>
      </c>
      <c r="E1198" s="457">
        <f t="shared" si="18"/>
        <v>288</v>
      </c>
    </row>
    <row r="1199" spans="1:5">
      <c r="A1199" s="706" t="s">
        <v>711</v>
      </c>
      <c r="B1199" s="457">
        <v>11024114</v>
      </c>
      <c r="C1199" s="457">
        <v>215</v>
      </c>
      <c r="D1199" s="457">
        <v>56</v>
      </c>
      <c r="E1199" s="457">
        <f t="shared" si="18"/>
        <v>271</v>
      </c>
    </row>
    <row r="1200" spans="1:5">
      <c r="A1200" s="706" t="s">
        <v>711</v>
      </c>
      <c r="B1200" s="457">
        <v>11004114</v>
      </c>
      <c r="C1200" s="457">
        <v>390</v>
      </c>
      <c r="D1200" s="457">
        <v>94</v>
      </c>
      <c r="E1200" s="457">
        <f t="shared" si="18"/>
        <v>484</v>
      </c>
    </row>
    <row r="1201" spans="1:5">
      <c r="A1201" s="706" t="s">
        <v>711</v>
      </c>
      <c r="B1201" s="457">
        <v>16024114</v>
      </c>
      <c r="C1201" s="457">
        <v>496</v>
      </c>
      <c r="D1201" s="457">
        <v>45</v>
      </c>
      <c r="E1201" s="457">
        <f t="shared" si="18"/>
        <v>541</v>
      </c>
    </row>
    <row r="1202" spans="1:5">
      <c r="A1202" s="706" t="s">
        <v>711</v>
      </c>
      <c r="B1202" s="457">
        <v>7034213</v>
      </c>
      <c r="C1202" s="457">
        <v>305</v>
      </c>
      <c r="D1202" s="457">
        <v>2</v>
      </c>
      <c r="E1202" s="457">
        <f t="shared" si="18"/>
        <v>307</v>
      </c>
    </row>
    <row r="1203" spans="1:5">
      <c r="A1203" s="706" t="s">
        <v>711</v>
      </c>
      <c r="B1203" s="457">
        <v>1024114</v>
      </c>
      <c r="C1203" s="457">
        <v>425</v>
      </c>
      <c r="D1203" s="457">
        <v>128</v>
      </c>
      <c r="E1203" s="457">
        <f t="shared" si="18"/>
        <v>553</v>
      </c>
    </row>
    <row r="1204" spans="1:5">
      <c r="A1204" s="706" t="s">
        <v>711</v>
      </c>
      <c r="B1204" s="457">
        <v>16014114</v>
      </c>
      <c r="C1204" s="457">
        <v>430</v>
      </c>
      <c r="D1204" s="457">
        <v>68</v>
      </c>
      <c r="E1204" s="457">
        <f t="shared" si="18"/>
        <v>498</v>
      </c>
    </row>
    <row r="1205" spans="1:5">
      <c r="A1205" s="706" t="s">
        <v>711</v>
      </c>
      <c r="B1205" s="457">
        <v>1004114</v>
      </c>
      <c r="C1205" s="457">
        <v>138</v>
      </c>
      <c r="D1205" s="457">
        <v>3</v>
      </c>
      <c r="E1205" s="457">
        <f t="shared" si="18"/>
        <v>141</v>
      </c>
    </row>
    <row r="1206" spans="1:5">
      <c r="A1206" s="706" t="s">
        <v>711</v>
      </c>
      <c r="B1206" s="457">
        <v>6014213</v>
      </c>
      <c r="C1206" s="457">
        <v>358</v>
      </c>
      <c r="D1206" s="457">
        <v>68</v>
      </c>
      <c r="E1206" s="457">
        <f t="shared" si="18"/>
        <v>426</v>
      </c>
    </row>
    <row r="1207" spans="1:5">
      <c r="A1207" s="706" t="s">
        <v>711</v>
      </c>
      <c r="B1207" s="457">
        <v>6024213</v>
      </c>
      <c r="C1207" s="457">
        <v>230</v>
      </c>
      <c r="D1207" s="457">
        <v>103</v>
      </c>
      <c r="E1207" s="457">
        <f t="shared" si="18"/>
        <v>333</v>
      </c>
    </row>
    <row r="1208" spans="1:5">
      <c r="A1208" s="706" t="s">
        <v>711</v>
      </c>
      <c r="B1208" s="457">
        <v>11014114</v>
      </c>
      <c r="C1208" s="457">
        <v>332</v>
      </c>
      <c r="D1208" s="457">
        <v>153</v>
      </c>
      <c r="E1208" s="457">
        <f t="shared" si="18"/>
        <v>485</v>
      </c>
    </row>
    <row r="1209" spans="1:5">
      <c r="A1209" s="706" t="s">
        <v>711</v>
      </c>
      <c r="B1209" s="457">
        <v>6004213</v>
      </c>
      <c r="C1209" s="457">
        <v>106</v>
      </c>
      <c r="D1209" s="457">
        <v>4</v>
      </c>
      <c r="E1209" s="457">
        <f t="shared" si="18"/>
        <v>110</v>
      </c>
    </row>
    <row r="1210" spans="1:5">
      <c r="A1210" s="706" t="s">
        <v>711</v>
      </c>
      <c r="B1210" s="457">
        <v>6054213</v>
      </c>
      <c r="C1210" s="457">
        <v>665</v>
      </c>
      <c r="D1210" s="457">
        <v>69</v>
      </c>
      <c r="E1210" s="457">
        <f t="shared" si="18"/>
        <v>734</v>
      </c>
    </row>
    <row r="1211" spans="1:5">
      <c r="A1211" s="706" t="s">
        <v>711</v>
      </c>
      <c r="B1211" s="457">
        <v>7014213</v>
      </c>
      <c r="C1211" s="457">
        <v>1687</v>
      </c>
      <c r="D1211" s="457">
        <v>798</v>
      </c>
      <c r="E1211" s="457">
        <f t="shared" si="18"/>
        <v>2485</v>
      </c>
    </row>
    <row r="1212" spans="1:5">
      <c r="A1212" s="706" t="s">
        <v>711</v>
      </c>
      <c r="B1212" s="457">
        <v>6044213</v>
      </c>
      <c r="C1212" s="457">
        <v>242</v>
      </c>
      <c r="D1212" s="457">
        <v>22</v>
      </c>
      <c r="E1212" s="457">
        <f t="shared" si="18"/>
        <v>264</v>
      </c>
    </row>
    <row r="1213" spans="1:5">
      <c r="A1213" s="706" t="s">
        <v>711</v>
      </c>
      <c r="B1213" s="457">
        <v>2014114</v>
      </c>
      <c r="C1213" s="457">
        <v>290</v>
      </c>
      <c r="D1213" s="457">
        <v>73</v>
      </c>
      <c r="E1213" s="457">
        <f t="shared" si="18"/>
        <v>363</v>
      </c>
    </row>
    <row r="1214" spans="1:5">
      <c r="A1214" s="706" t="s">
        <v>711</v>
      </c>
      <c r="B1214" s="457">
        <v>17004114</v>
      </c>
      <c r="C1214" s="457">
        <v>347</v>
      </c>
      <c r="D1214" s="457">
        <v>2</v>
      </c>
      <c r="E1214" s="457">
        <f t="shared" si="18"/>
        <v>349</v>
      </c>
    </row>
    <row r="1215" spans="1:5">
      <c r="A1215" s="706" t="s">
        <v>711</v>
      </c>
      <c r="B1215" s="457">
        <v>7044213</v>
      </c>
      <c r="C1215" s="457">
        <v>250</v>
      </c>
      <c r="D1215" s="457">
        <v>2</v>
      </c>
      <c r="E1215" s="457">
        <f t="shared" si="18"/>
        <v>252</v>
      </c>
    </row>
    <row r="1216" spans="1:5">
      <c r="A1216" s="706" t="s">
        <v>711</v>
      </c>
      <c r="B1216" s="457">
        <v>7064213</v>
      </c>
      <c r="C1216" s="457">
        <v>390</v>
      </c>
      <c r="D1216" s="457">
        <v>4</v>
      </c>
      <c r="E1216" s="457">
        <f t="shared" si="18"/>
        <v>394</v>
      </c>
    </row>
    <row r="1217" spans="1:5">
      <c r="A1217" s="706" t="s">
        <v>711</v>
      </c>
      <c r="B1217" s="457">
        <v>1014114</v>
      </c>
      <c r="C1217" s="457">
        <v>390</v>
      </c>
      <c r="D1217" s="457">
        <v>122</v>
      </c>
      <c r="E1217" s="457">
        <f t="shared" si="18"/>
        <v>512</v>
      </c>
    </row>
    <row r="1218" spans="1:5">
      <c r="A1218" s="706" t="s">
        <v>711</v>
      </c>
      <c r="B1218" s="457">
        <v>6034213</v>
      </c>
      <c r="C1218" s="457">
        <v>370</v>
      </c>
      <c r="D1218" s="457">
        <v>95</v>
      </c>
      <c r="E1218" s="457">
        <f t="shared" si="18"/>
        <v>465</v>
      </c>
    </row>
    <row r="1219" spans="1:5">
      <c r="A1219" s="706" t="s">
        <v>712</v>
      </c>
      <c r="B1219" s="457">
        <v>15252257</v>
      </c>
      <c r="C1219" s="457">
        <v>334</v>
      </c>
      <c r="D1219" s="457">
        <v>114</v>
      </c>
      <c r="E1219" s="457">
        <f t="shared" si="18"/>
        <v>448</v>
      </c>
    </row>
    <row r="1220" spans="1:5">
      <c r="A1220" s="706" t="s">
        <v>712</v>
      </c>
      <c r="B1220" s="457">
        <v>15182257</v>
      </c>
      <c r="C1220" s="457">
        <v>315</v>
      </c>
      <c r="D1220" s="457">
        <v>251</v>
      </c>
      <c r="E1220" s="457">
        <f t="shared" ref="E1220:E1283" si="19">C1220+D1220</f>
        <v>566</v>
      </c>
    </row>
    <row r="1221" spans="1:5">
      <c r="A1221" s="706" t="s">
        <v>712</v>
      </c>
      <c r="B1221" s="457">
        <v>11252257</v>
      </c>
      <c r="C1221" s="457">
        <v>1205</v>
      </c>
      <c r="D1221" s="457">
        <v>425</v>
      </c>
      <c r="E1221" s="457">
        <f t="shared" si="19"/>
        <v>1630</v>
      </c>
    </row>
    <row r="1222" spans="1:5">
      <c r="A1222" s="706" t="s">
        <v>712</v>
      </c>
      <c r="B1222" s="457">
        <v>16102255</v>
      </c>
      <c r="C1222" s="457">
        <v>222</v>
      </c>
      <c r="D1222" s="457">
        <v>146</v>
      </c>
      <c r="E1222" s="457">
        <f t="shared" si="19"/>
        <v>368</v>
      </c>
    </row>
    <row r="1223" spans="1:5">
      <c r="A1223" s="706" t="s">
        <v>712</v>
      </c>
      <c r="B1223" s="457">
        <v>16092254</v>
      </c>
      <c r="C1223" s="457">
        <v>639</v>
      </c>
      <c r="D1223" s="457">
        <v>412</v>
      </c>
      <c r="E1223" s="457">
        <f t="shared" si="19"/>
        <v>1051</v>
      </c>
    </row>
    <row r="1224" spans="1:5">
      <c r="A1224" s="706" t="s">
        <v>712</v>
      </c>
      <c r="B1224" s="457">
        <v>15102257</v>
      </c>
      <c r="C1224" s="457">
        <v>506</v>
      </c>
      <c r="D1224" s="457">
        <v>159</v>
      </c>
      <c r="E1224" s="457">
        <f t="shared" si="19"/>
        <v>665</v>
      </c>
    </row>
    <row r="1225" spans="1:5">
      <c r="A1225" s="706" t="s">
        <v>712</v>
      </c>
      <c r="B1225" s="457">
        <v>16482256</v>
      </c>
      <c r="C1225" s="457">
        <v>509</v>
      </c>
      <c r="D1225" s="457">
        <v>255</v>
      </c>
      <c r="E1225" s="457">
        <f t="shared" si="19"/>
        <v>764</v>
      </c>
    </row>
    <row r="1226" spans="1:5">
      <c r="A1226" s="706" t="s">
        <v>712</v>
      </c>
      <c r="B1226" s="457">
        <v>16382255</v>
      </c>
      <c r="C1226" s="457">
        <v>251</v>
      </c>
      <c r="D1226" s="457">
        <v>187</v>
      </c>
      <c r="E1226" s="457">
        <f t="shared" si="19"/>
        <v>438</v>
      </c>
    </row>
    <row r="1227" spans="1:5">
      <c r="A1227" s="706" t="s">
        <v>712</v>
      </c>
      <c r="B1227" s="457">
        <v>11062257</v>
      </c>
      <c r="C1227" s="457">
        <v>612</v>
      </c>
      <c r="D1227" s="457">
        <v>302</v>
      </c>
      <c r="E1227" s="457">
        <f t="shared" si="19"/>
        <v>914</v>
      </c>
    </row>
    <row r="1228" spans="1:5">
      <c r="A1228" s="706" t="s">
        <v>712</v>
      </c>
      <c r="B1228" s="457">
        <v>16502256</v>
      </c>
      <c r="C1228" s="457">
        <v>234</v>
      </c>
      <c r="D1228" s="457">
        <v>118</v>
      </c>
      <c r="E1228" s="457">
        <f t="shared" si="19"/>
        <v>352</v>
      </c>
    </row>
    <row r="1229" spans="1:5">
      <c r="A1229" s="706" t="s">
        <v>712</v>
      </c>
      <c r="B1229" s="457">
        <v>16222254</v>
      </c>
      <c r="C1229" s="457">
        <v>384</v>
      </c>
      <c r="D1229" s="457">
        <v>265</v>
      </c>
      <c r="E1229" s="457">
        <f t="shared" si="19"/>
        <v>649</v>
      </c>
    </row>
    <row r="1230" spans="1:5">
      <c r="A1230" s="706" t="s">
        <v>712</v>
      </c>
      <c r="B1230" s="457">
        <v>11132257</v>
      </c>
      <c r="C1230" s="457">
        <v>479</v>
      </c>
      <c r="D1230" s="457">
        <v>291</v>
      </c>
      <c r="E1230" s="457">
        <f t="shared" si="19"/>
        <v>770</v>
      </c>
    </row>
    <row r="1231" spans="1:5">
      <c r="A1231" s="706" t="s">
        <v>712</v>
      </c>
      <c r="B1231" s="457">
        <v>11152257</v>
      </c>
      <c r="C1231" s="457">
        <v>262</v>
      </c>
      <c r="D1231" s="457">
        <v>173</v>
      </c>
      <c r="E1231" s="457">
        <f t="shared" si="19"/>
        <v>435</v>
      </c>
    </row>
    <row r="1232" spans="1:5">
      <c r="A1232" s="706" t="s">
        <v>712</v>
      </c>
      <c r="B1232" s="457">
        <v>21002525</v>
      </c>
      <c r="C1232" s="457">
        <v>2</v>
      </c>
      <c r="D1232" s="457">
        <v>479</v>
      </c>
      <c r="E1232" s="457">
        <f t="shared" si="19"/>
        <v>481</v>
      </c>
    </row>
    <row r="1233" spans="1:5">
      <c r="A1233" s="706" t="s">
        <v>712</v>
      </c>
      <c r="B1233" s="457">
        <v>11212257</v>
      </c>
      <c r="C1233" s="457">
        <v>328</v>
      </c>
      <c r="D1233" s="457">
        <v>508</v>
      </c>
      <c r="E1233" s="457">
        <f t="shared" si="19"/>
        <v>836</v>
      </c>
    </row>
    <row r="1234" spans="1:5">
      <c r="A1234" s="706" t="s">
        <v>712</v>
      </c>
      <c r="B1234" s="457">
        <v>1022150</v>
      </c>
      <c r="C1234" s="457">
        <v>276</v>
      </c>
      <c r="D1234" s="457">
        <v>230</v>
      </c>
      <c r="E1234" s="457">
        <f t="shared" si="19"/>
        <v>506</v>
      </c>
    </row>
    <row r="1235" spans="1:5">
      <c r="A1235" s="706" t="s">
        <v>712</v>
      </c>
      <c r="B1235" s="457">
        <v>1182150</v>
      </c>
      <c r="C1235" s="457">
        <v>333</v>
      </c>
      <c r="D1235" s="457">
        <v>200</v>
      </c>
      <c r="E1235" s="457">
        <f t="shared" si="19"/>
        <v>533</v>
      </c>
    </row>
    <row r="1236" spans="1:5">
      <c r="A1236" s="706" t="s">
        <v>712</v>
      </c>
      <c r="B1236" s="457">
        <v>2002525</v>
      </c>
      <c r="C1236" s="457">
        <v>1</v>
      </c>
      <c r="D1236" s="457">
        <v>1136</v>
      </c>
      <c r="E1236" s="457">
        <f t="shared" si="19"/>
        <v>1137</v>
      </c>
    </row>
    <row r="1237" spans="1:5">
      <c r="A1237" s="706" t="s">
        <v>712</v>
      </c>
      <c r="B1237" s="457">
        <v>3012543</v>
      </c>
      <c r="C1237" s="457">
        <v>10</v>
      </c>
      <c r="D1237" s="457">
        <v>3111</v>
      </c>
      <c r="E1237" s="457">
        <f t="shared" si="19"/>
        <v>3121</v>
      </c>
    </row>
    <row r="1238" spans="1:5">
      <c r="A1238" s="706" t="s">
        <v>712</v>
      </c>
      <c r="B1238" s="457">
        <v>15122257</v>
      </c>
      <c r="C1238" s="457">
        <v>257</v>
      </c>
      <c r="D1238" s="457">
        <v>129</v>
      </c>
      <c r="E1238" s="457">
        <f t="shared" si="19"/>
        <v>386</v>
      </c>
    </row>
    <row r="1239" spans="1:5">
      <c r="A1239" s="706" t="s">
        <v>712</v>
      </c>
      <c r="B1239" s="457">
        <v>9052202</v>
      </c>
      <c r="C1239" s="457">
        <v>1107</v>
      </c>
      <c r="D1239" s="457">
        <v>1051</v>
      </c>
      <c r="E1239" s="457">
        <f t="shared" si="19"/>
        <v>2158</v>
      </c>
    </row>
    <row r="1240" spans="1:5">
      <c r="A1240" s="706" t="s">
        <v>712</v>
      </c>
      <c r="B1240" s="457">
        <v>12252255</v>
      </c>
      <c r="C1240" s="457">
        <v>1367</v>
      </c>
      <c r="D1240" s="457">
        <v>742</v>
      </c>
      <c r="E1240" s="457">
        <f t="shared" si="19"/>
        <v>2109</v>
      </c>
    </row>
    <row r="1241" spans="1:5">
      <c r="A1241" s="706" t="s">
        <v>712</v>
      </c>
      <c r="B1241" s="457">
        <v>16312255</v>
      </c>
      <c r="C1241" s="457">
        <v>806</v>
      </c>
      <c r="D1241" s="457">
        <v>242</v>
      </c>
      <c r="E1241" s="457">
        <f t="shared" si="19"/>
        <v>1048</v>
      </c>
    </row>
    <row r="1242" spans="1:5">
      <c r="A1242" s="706" t="s">
        <v>712</v>
      </c>
      <c r="B1242" s="457">
        <v>17052253</v>
      </c>
      <c r="C1242" s="457">
        <v>274</v>
      </c>
      <c r="D1242" s="457">
        <v>129</v>
      </c>
      <c r="E1242" s="457">
        <f t="shared" si="19"/>
        <v>403</v>
      </c>
    </row>
    <row r="1243" spans="1:5">
      <c r="A1243" s="706" t="s">
        <v>712</v>
      </c>
      <c r="B1243" s="457">
        <v>16322255</v>
      </c>
      <c r="C1243" s="457">
        <v>466</v>
      </c>
      <c r="D1243" s="457">
        <v>164</v>
      </c>
      <c r="E1243" s="457">
        <f t="shared" si="19"/>
        <v>630</v>
      </c>
    </row>
    <row r="1244" spans="1:5">
      <c r="A1244" s="706" t="s">
        <v>712</v>
      </c>
      <c r="B1244" s="457">
        <v>11272257</v>
      </c>
      <c r="C1244" s="457">
        <v>466</v>
      </c>
      <c r="D1244" s="457">
        <v>277</v>
      </c>
      <c r="E1244" s="457">
        <f t="shared" si="19"/>
        <v>743</v>
      </c>
    </row>
    <row r="1245" spans="1:5">
      <c r="A1245" s="706" t="s">
        <v>712</v>
      </c>
      <c r="B1245" s="457">
        <v>3002545</v>
      </c>
      <c r="C1245" s="457">
        <v>100</v>
      </c>
      <c r="D1245" s="457">
        <v>574</v>
      </c>
      <c r="E1245" s="457">
        <f t="shared" si="19"/>
        <v>674</v>
      </c>
    </row>
    <row r="1246" spans="1:5">
      <c r="A1246" s="706" t="s">
        <v>712</v>
      </c>
      <c r="B1246" s="457">
        <v>11082257</v>
      </c>
      <c r="C1246" s="457">
        <v>795</v>
      </c>
      <c r="D1246" s="457">
        <v>970</v>
      </c>
      <c r="E1246" s="457">
        <f t="shared" si="19"/>
        <v>1765</v>
      </c>
    </row>
    <row r="1247" spans="1:5">
      <c r="A1247" s="706" t="s">
        <v>712</v>
      </c>
      <c r="B1247" s="457">
        <v>16212254</v>
      </c>
      <c r="C1247" s="457">
        <v>437</v>
      </c>
      <c r="D1247" s="457">
        <v>264</v>
      </c>
      <c r="E1247" s="457">
        <f t="shared" si="19"/>
        <v>701</v>
      </c>
    </row>
    <row r="1248" spans="1:5">
      <c r="A1248" s="706" t="s">
        <v>712</v>
      </c>
      <c r="B1248" s="457">
        <v>12162257</v>
      </c>
      <c r="C1248" s="457">
        <v>1517</v>
      </c>
      <c r="D1248" s="457">
        <v>265</v>
      </c>
      <c r="E1248" s="457">
        <f t="shared" si="19"/>
        <v>1782</v>
      </c>
    </row>
    <row r="1249" spans="1:5">
      <c r="A1249" s="706" t="s">
        <v>712</v>
      </c>
      <c r="B1249" s="457">
        <v>12242255</v>
      </c>
      <c r="C1249" s="457">
        <v>1918</v>
      </c>
      <c r="D1249" s="457">
        <v>1663</v>
      </c>
      <c r="E1249" s="457">
        <f t="shared" si="19"/>
        <v>3581</v>
      </c>
    </row>
    <row r="1250" spans="1:5">
      <c r="A1250" s="706" t="s">
        <v>712</v>
      </c>
      <c r="B1250" s="457">
        <v>17112253</v>
      </c>
      <c r="C1250" s="457">
        <v>195</v>
      </c>
      <c r="D1250" s="457">
        <v>4</v>
      </c>
      <c r="E1250" s="457">
        <f t="shared" si="19"/>
        <v>199</v>
      </c>
    </row>
    <row r="1251" spans="1:5">
      <c r="A1251" s="706" t="s">
        <v>712</v>
      </c>
      <c r="B1251" s="457">
        <v>12122257</v>
      </c>
      <c r="C1251" s="457">
        <v>460</v>
      </c>
      <c r="D1251" s="457">
        <v>204</v>
      </c>
      <c r="E1251" s="457">
        <f t="shared" si="19"/>
        <v>664</v>
      </c>
    </row>
    <row r="1252" spans="1:5">
      <c r="A1252" s="706" t="s">
        <v>712</v>
      </c>
      <c r="B1252" s="457">
        <v>11182257</v>
      </c>
      <c r="C1252" s="457">
        <v>739</v>
      </c>
      <c r="D1252" s="457">
        <v>543</v>
      </c>
      <c r="E1252" s="457">
        <f t="shared" si="19"/>
        <v>1282</v>
      </c>
    </row>
    <row r="1253" spans="1:5">
      <c r="A1253" s="706" t="s">
        <v>712</v>
      </c>
      <c r="B1253" s="457">
        <v>14022140</v>
      </c>
      <c r="C1253" s="457">
        <v>271</v>
      </c>
      <c r="D1253" s="457">
        <v>208</v>
      </c>
      <c r="E1253" s="457">
        <f t="shared" si="19"/>
        <v>479</v>
      </c>
    </row>
    <row r="1254" spans="1:5">
      <c r="A1254" s="706" t="s">
        <v>712</v>
      </c>
      <c r="B1254" s="457">
        <v>12282255</v>
      </c>
      <c r="C1254" s="457">
        <v>282</v>
      </c>
      <c r="D1254" s="457">
        <v>2</v>
      </c>
      <c r="E1254" s="457">
        <f t="shared" si="19"/>
        <v>284</v>
      </c>
    </row>
    <row r="1255" spans="1:5">
      <c r="A1255" s="706" t="s">
        <v>712</v>
      </c>
      <c r="B1255" s="457">
        <v>12142257</v>
      </c>
      <c r="C1255" s="457">
        <v>505</v>
      </c>
      <c r="D1255" s="457">
        <v>139</v>
      </c>
      <c r="E1255" s="457">
        <f t="shared" si="19"/>
        <v>644</v>
      </c>
    </row>
    <row r="1256" spans="1:5">
      <c r="A1256" s="706" t="s">
        <v>712</v>
      </c>
      <c r="B1256" s="457">
        <v>11322257</v>
      </c>
      <c r="C1256" s="457">
        <v>433</v>
      </c>
      <c r="D1256" s="457">
        <v>85</v>
      </c>
      <c r="E1256" s="457">
        <f t="shared" si="19"/>
        <v>518</v>
      </c>
    </row>
    <row r="1257" spans="1:5">
      <c r="A1257" s="706" t="s">
        <v>712</v>
      </c>
      <c r="B1257" s="457">
        <v>12062257</v>
      </c>
      <c r="C1257" s="457">
        <v>682</v>
      </c>
      <c r="D1257" s="457">
        <v>539</v>
      </c>
      <c r="E1257" s="457">
        <f t="shared" si="19"/>
        <v>1221</v>
      </c>
    </row>
    <row r="1258" spans="1:5">
      <c r="A1258" s="706" t="s">
        <v>712</v>
      </c>
      <c r="B1258" s="457">
        <v>10002344</v>
      </c>
      <c r="C1258" s="457">
        <v>1</v>
      </c>
      <c r="D1258" s="457">
        <v>627</v>
      </c>
      <c r="E1258" s="457">
        <f t="shared" si="19"/>
        <v>628</v>
      </c>
    </row>
    <row r="1259" spans="1:5">
      <c r="A1259" s="706" t="s">
        <v>712</v>
      </c>
      <c r="B1259" s="457">
        <v>16042254</v>
      </c>
      <c r="C1259" s="457">
        <v>285</v>
      </c>
      <c r="D1259" s="457">
        <v>190</v>
      </c>
      <c r="E1259" s="457">
        <f t="shared" si="19"/>
        <v>475</v>
      </c>
    </row>
    <row r="1260" spans="1:5">
      <c r="A1260" s="706" t="s">
        <v>712</v>
      </c>
      <c r="B1260" s="457">
        <v>16192254</v>
      </c>
      <c r="C1260" s="457">
        <v>344</v>
      </c>
      <c r="D1260" s="457">
        <v>237</v>
      </c>
      <c r="E1260" s="457">
        <f t="shared" si="19"/>
        <v>581</v>
      </c>
    </row>
    <row r="1261" spans="1:5">
      <c r="A1261" s="706" t="s">
        <v>712</v>
      </c>
      <c r="B1261" s="457">
        <v>12362255</v>
      </c>
      <c r="C1261" s="457">
        <v>359</v>
      </c>
      <c r="D1261" s="457">
        <v>47</v>
      </c>
      <c r="E1261" s="457">
        <f t="shared" si="19"/>
        <v>406</v>
      </c>
    </row>
    <row r="1262" spans="1:5">
      <c r="A1262" s="706" t="s">
        <v>712</v>
      </c>
      <c r="B1262" s="457">
        <v>17002544</v>
      </c>
      <c r="C1262" s="457">
        <v>4</v>
      </c>
      <c r="D1262" s="457">
        <v>349</v>
      </c>
      <c r="E1262" s="457">
        <f t="shared" si="19"/>
        <v>353</v>
      </c>
    </row>
    <row r="1263" spans="1:5">
      <c r="A1263" s="706" t="s">
        <v>712</v>
      </c>
      <c r="B1263" s="457">
        <v>16362255</v>
      </c>
      <c r="C1263" s="457">
        <v>231</v>
      </c>
      <c r="D1263" s="457">
        <v>177</v>
      </c>
      <c r="E1263" s="457">
        <f t="shared" si="19"/>
        <v>408</v>
      </c>
    </row>
    <row r="1264" spans="1:5">
      <c r="A1264" s="706" t="s">
        <v>712</v>
      </c>
      <c r="B1264" s="457">
        <v>12052257</v>
      </c>
      <c r="C1264" s="457">
        <v>338</v>
      </c>
      <c r="D1264" s="457">
        <v>305</v>
      </c>
      <c r="E1264" s="457">
        <f t="shared" si="19"/>
        <v>643</v>
      </c>
    </row>
    <row r="1265" spans="1:5">
      <c r="A1265" s="706" t="s">
        <v>712</v>
      </c>
      <c r="B1265" s="457">
        <v>16072255</v>
      </c>
      <c r="C1265" s="457">
        <v>341</v>
      </c>
      <c r="D1265" s="457">
        <v>297</v>
      </c>
      <c r="E1265" s="457">
        <f t="shared" si="19"/>
        <v>638</v>
      </c>
    </row>
    <row r="1266" spans="1:5">
      <c r="A1266" s="706" t="s">
        <v>712</v>
      </c>
      <c r="B1266" s="457">
        <v>16292255</v>
      </c>
      <c r="C1266" s="457">
        <v>393</v>
      </c>
      <c r="D1266" s="457">
        <v>215</v>
      </c>
      <c r="E1266" s="457">
        <f t="shared" si="19"/>
        <v>608</v>
      </c>
    </row>
    <row r="1267" spans="1:5">
      <c r="A1267" s="706" t="s">
        <v>712</v>
      </c>
      <c r="B1267" s="457">
        <v>15362257</v>
      </c>
      <c r="C1267" s="457">
        <v>336</v>
      </c>
      <c r="D1267" s="457">
        <v>213</v>
      </c>
      <c r="E1267" s="457">
        <f t="shared" si="19"/>
        <v>549</v>
      </c>
    </row>
    <row r="1268" spans="1:5">
      <c r="A1268" s="706" t="s">
        <v>712</v>
      </c>
      <c r="B1268" s="457">
        <v>11282257</v>
      </c>
      <c r="C1268" s="457">
        <v>466</v>
      </c>
      <c r="D1268" s="457">
        <v>342</v>
      </c>
      <c r="E1268" s="457">
        <f t="shared" si="19"/>
        <v>808</v>
      </c>
    </row>
    <row r="1269" spans="1:5">
      <c r="A1269" s="706" t="s">
        <v>712</v>
      </c>
      <c r="B1269" s="457">
        <v>15142257</v>
      </c>
      <c r="C1269" s="457">
        <v>366</v>
      </c>
      <c r="D1269" s="457">
        <v>220</v>
      </c>
      <c r="E1269" s="457">
        <f t="shared" si="19"/>
        <v>586</v>
      </c>
    </row>
    <row r="1270" spans="1:5">
      <c r="A1270" s="706" t="s">
        <v>712</v>
      </c>
      <c r="B1270" s="457">
        <v>16012255</v>
      </c>
      <c r="C1270" s="457">
        <v>704</v>
      </c>
      <c r="D1270" s="457">
        <v>503</v>
      </c>
      <c r="E1270" s="457">
        <f t="shared" si="19"/>
        <v>1207</v>
      </c>
    </row>
    <row r="1271" spans="1:5">
      <c r="A1271" s="706" t="s">
        <v>712</v>
      </c>
      <c r="B1271" s="457">
        <v>12042257</v>
      </c>
      <c r="C1271" s="457">
        <v>270</v>
      </c>
      <c r="D1271" s="457">
        <v>226</v>
      </c>
      <c r="E1271" s="457">
        <f t="shared" si="19"/>
        <v>496</v>
      </c>
    </row>
    <row r="1272" spans="1:5">
      <c r="A1272" s="706" t="s">
        <v>712</v>
      </c>
      <c r="B1272" s="457">
        <v>9192257</v>
      </c>
      <c r="C1272" s="457">
        <v>1432</v>
      </c>
      <c r="D1272" s="457">
        <v>2012</v>
      </c>
      <c r="E1272" s="457">
        <f t="shared" si="19"/>
        <v>3444</v>
      </c>
    </row>
    <row r="1273" spans="1:5">
      <c r="A1273" s="706" t="s">
        <v>712</v>
      </c>
      <c r="B1273" s="457">
        <v>11222257</v>
      </c>
      <c r="C1273" s="457">
        <v>485</v>
      </c>
      <c r="D1273" s="457">
        <v>441</v>
      </c>
      <c r="E1273" s="457">
        <f t="shared" si="19"/>
        <v>926</v>
      </c>
    </row>
    <row r="1274" spans="1:5">
      <c r="A1274" s="706" t="s">
        <v>712</v>
      </c>
      <c r="B1274" s="457">
        <v>1072150</v>
      </c>
      <c r="C1274" s="457">
        <v>200</v>
      </c>
      <c r="D1274" s="457">
        <v>158</v>
      </c>
      <c r="E1274" s="457">
        <f t="shared" si="19"/>
        <v>358</v>
      </c>
    </row>
    <row r="1275" spans="1:5">
      <c r="A1275" s="706" t="s">
        <v>712</v>
      </c>
      <c r="B1275" s="457">
        <v>16122255</v>
      </c>
      <c r="C1275" s="457">
        <v>410</v>
      </c>
      <c r="D1275" s="457">
        <v>314</v>
      </c>
      <c r="E1275" s="457">
        <f t="shared" si="19"/>
        <v>724</v>
      </c>
    </row>
    <row r="1276" spans="1:5">
      <c r="A1276" s="706" t="s">
        <v>712</v>
      </c>
      <c r="B1276" s="457">
        <v>13022140</v>
      </c>
      <c r="C1276" s="457">
        <v>76</v>
      </c>
      <c r="D1276" s="457">
        <v>421</v>
      </c>
      <c r="E1276" s="457">
        <f t="shared" si="19"/>
        <v>497</v>
      </c>
    </row>
    <row r="1277" spans="1:5">
      <c r="A1277" s="706" t="s">
        <v>712</v>
      </c>
      <c r="B1277" s="457">
        <v>14902218</v>
      </c>
      <c r="C1277" s="457">
        <v>3</v>
      </c>
      <c r="D1277" s="457">
        <v>2</v>
      </c>
      <c r="E1277" s="457">
        <f t="shared" si="19"/>
        <v>5</v>
      </c>
    </row>
    <row r="1278" spans="1:5">
      <c r="A1278" s="706" t="s">
        <v>712</v>
      </c>
      <c r="B1278" s="457">
        <v>1012150</v>
      </c>
      <c r="C1278" s="457">
        <v>268</v>
      </c>
      <c r="D1278" s="457">
        <v>230</v>
      </c>
      <c r="E1278" s="457">
        <f t="shared" si="19"/>
        <v>498</v>
      </c>
    </row>
    <row r="1279" spans="1:5">
      <c r="A1279" s="706" t="s">
        <v>712</v>
      </c>
      <c r="B1279" s="457">
        <v>15072257</v>
      </c>
      <c r="C1279" s="457">
        <v>304</v>
      </c>
      <c r="D1279" s="457">
        <v>144</v>
      </c>
      <c r="E1279" s="457">
        <f t="shared" si="19"/>
        <v>448</v>
      </c>
    </row>
    <row r="1280" spans="1:5">
      <c r="A1280" s="706" t="s">
        <v>712</v>
      </c>
      <c r="B1280" s="457">
        <v>15132257</v>
      </c>
      <c r="C1280" s="457">
        <v>313</v>
      </c>
      <c r="D1280" s="457">
        <v>185</v>
      </c>
      <c r="E1280" s="457">
        <f t="shared" si="19"/>
        <v>498</v>
      </c>
    </row>
    <row r="1281" spans="1:5">
      <c r="A1281" s="706" t="s">
        <v>712</v>
      </c>
      <c r="B1281" s="457">
        <v>13032140</v>
      </c>
      <c r="C1281" s="457">
        <v>149</v>
      </c>
      <c r="D1281" s="457">
        <v>191</v>
      </c>
      <c r="E1281" s="457">
        <f t="shared" si="19"/>
        <v>340</v>
      </c>
    </row>
    <row r="1282" spans="1:5">
      <c r="A1282" s="706" t="s">
        <v>712</v>
      </c>
      <c r="B1282" s="457">
        <v>15032140</v>
      </c>
      <c r="C1282" s="457">
        <v>271</v>
      </c>
      <c r="D1282" s="457">
        <v>230</v>
      </c>
      <c r="E1282" s="457">
        <f t="shared" si="19"/>
        <v>501</v>
      </c>
    </row>
    <row r="1283" spans="1:5">
      <c r="A1283" s="706" t="s">
        <v>712</v>
      </c>
      <c r="B1283" s="457">
        <v>11012257</v>
      </c>
      <c r="C1283" s="457">
        <v>368</v>
      </c>
      <c r="D1283" s="457">
        <v>278</v>
      </c>
      <c r="E1283" s="457">
        <f t="shared" si="19"/>
        <v>646</v>
      </c>
    </row>
    <row r="1284" spans="1:5">
      <c r="A1284" s="706" t="s">
        <v>712</v>
      </c>
      <c r="B1284" s="457">
        <v>9272252</v>
      </c>
      <c r="C1284" s="457">
        <v>1232</v>
      </c>
      <c r="D1284" s="457">
        <v>1188</v>
      </c>
      <c r="E1284" s="457">
        <f t="shared" ref="E1284:E1347" si="20">C1284+D1284</f>
        <v>2420</v>
      </c>
    </row>
    <row r="1285" spans="1:5">
      <c r="A1285" s="706" t="s">
        <v>712</v>
      </c>
      <c r="B1285" s="457">
        <v>16412256</v>
      </c>
      <c r="C1285" s="457">
        <v>252</v>
      </c>
      <c r="D1285" s="457">
        <v>107</v>
      </c>
      <c r="E1285" s="457">
        <f t="shared" si="20"/>
        <v>359</v>
      </c>
    </row>
    <row r="1286" spans="1:5">
      <c r="A1286" s="706" t="s">
        <v>712</v>
      </c>
      <c r="B1286" s="457">
        <v>12002643</v>
      </c>
      <c r="C1286" s="457">
        <v>1</v>
      </c>
      <c r="D1286" s="457">
        <v>665</v>
      </c>
      <c r="E1286" s="457">
        <f t="shared" si="20"/>
        <v>666</v>
      </c>
    </row>
    <row r="1287" spans="1:5">
      <c r="A1287" s="706" t="s">
        <v>712</v>
      </c>
      <c r="B1287" s="457">
        <v>16172254</v>
      </c>
      <c r="C1287" s="457">
        <v>304</v>
      </c>
      <c r="D1287" s="457">
        <v>214</v>
      </c>
      <c r="E1287" s="457">
        <f t="shared" si="20"/>
        <v>518</v>
      </c>
    </row>
    <row r="1288" spans="1:5">
      <c r="A1288" s="706" t="s">
        <v>712</v>
      </c>
      <c r="B1288" s="457">
        <v>12082257</v>
      </c>
      <c r="C1288" s="457">
        <v>504</v>
      </c>
      <c r="D1288" s="457">
        <v>483</v>
      </c>
      <c r="E1288" s="457">
        <f t="shared" si="20"/>
        <v>987</v>
      </c>
    </row>
    <row r="1289" spans="1:5">
      <c r="A1289" s="706" t="s">
        <v>712</v>
      </c>
      <c r="B1289" s="457">
        <v>16152255</v>
      </c>
      <c r="C1289" s="457">
        <v>277</v>
      </c>
      <c r="D1289" s="457">
        <v>230</v>
      </c>
      <c r="E1289" s="457">
        <f t="shared" si="20"/>
        <v>507</v>
      </c>
    </row>
    <row r="1290" spans="1:5">
      <c r="A1290" s="706" t="s">
        <v>712</v>
      </c>
      <c r="B1290" s="457">
        <v>17142253</v>
      </c>
      <c r="C1290" s="457">
        <v>502</v>
      </c>
      <c r="D1290" s="457">
        <v>68</v>
      </c>
      <c r="E1290" s="457">
        <f t="shared" si="20"/>
        <v>570</v>
      </c>
    </row>
    <row r="1291" spans="1:5">
      <c r="A1291" s="706" t="s">
        <v>712</v>
      </c>
      <c r="B1291" s="457">
        <v>16512256</v>
      </c>
      <c r="C1291" s="457">
        <v>543</v>
      </c>
      <c r="D1291" s="457">
        <v>194</v>
      </c>
      <c r="E1291" s="457">
        <f t="shared" si="20"/>
        <v>737</v>
      </c>
    </row>
    <row r="1292" spans="1:5">
      <c r="A1292" s="706" t="s">
        <v>712</v>
      </c>
      <c r="B1292" s="457">
        <v>15322257</v>
      </c>
      <c r="C1292" s="457">
        <v>450</v>
      </c>
      <c r="D1292" s="457">
        <v>280</v>
      </c>
      <c r="E1292" s="457">
        <f t="shared" si="20"/>
        <v>730</v>
      </c>
    </row>
    <row r="1293" spans="1:5">
      <c r="A1293" s="706" t="s">
        <v>712</v>
      </c>
      <c r="B1293" s="457">
        <v>15042256</v>
      </c>
      <c r="C1293" s="457">
        <v>586</v>
      </c>
      <c r="D1293" s="457">
        <v>509</v>
      </c>
      <c r="E1293" s="457">
        <f t="shared" si="20"/>
        <v>1095</v>
      </c>
    </row>
    <row r="1294" spans="1:5">
      <c r="A1294" s="706" t="s">
        <v>712</v>
      </c>
      <c r="B1294" s="457">
        <v>16132255</v>
      </c>
      <c r="C1294" s="457">
        <v>155</v>
      </c>
      <c r="D1294" s="457">
        <v>100</v>
      </c>
      <c r="E1294" s="457">
        <f t="shared" si="20"/>
        <v>255</v>
      </c>
    </row>
    <row r="1295" spans="1:5">
      <c r="A1295" s="706" t="s">
        <v>712</v>
      </c>
      <c r="B1295" s="457">
        <v>17192253</v>
      </c>
      <c r="C1295" s="457">
        <v>299</v>
      </c>
      <c r="D1295" s="457">
        <v>28</v>
      </c>
      <c r="E1295" s="457">
        <f t="shared" si="20"/>
        <v>327</v>
      </c>
    </row>
    <row r="1296" spans="1:5">
      <c r="A1296" s="706" t="s">
        <v>712</v>
      </c>
      <c r="B1296" s="457">
        <v>12272255</v>
      </c>
      <c r="C1296" s="457">
        <v>224</v>
      </c>
      <c r="D1296" s="457">
        <v>187</v>
      </c>
      <c r="E1296" s="457">
        <f t="shared" si="20"/>
        <v>411</v>
      </c>
    </row>
    <row r="1297" spans="1:5">
      <c r="A1297" s="706" t="s">
        <v>712</v>
      </c>
      <c r="B1297" s="457">
        <v>11202257</v>
      </c>
      <c r="C1297" s="457">
        <v>664</v>
      </c>
      <c r="D1297" s="457">
        <v>569</v>
      </c>
      <c r="E1297" s="457">
        <f t="shared" si="20"/>
        <v>1233</v>
      </c>
    </row>
    <row r="1298" spans="1:5">
      <c r="A1298" s="706" t="s">
        <v>712</v>
      </c>
      <c r="B1298" s="457">
        <v>16052255</v>
      </c>
      <c r="C1298" s="457">
        <v>262</v>
      </c>
      <c r="D1298" s="457">
        <v>164</v>
      </c>
      <c r="E1298" s="457">
        <f t="shared" si="20"/>
        <v>426</v>
      </c>
    </row>
    <row r="1299" spans="1:5">
      <c r="A1299" s="706" t="s">
        <v>712</v>
      </c>
      <c r="B1299" s="457">
        <v>1082150</v>
      </c>
      <c r="C1299" s="457">
        <v>537</v>
      </c>
      <c r="D1299" s="457">
        <v>148</v>
      </c>
      <c r="E1299" s="457">
        <f t="shared" si="20"/>
        <v>685</v>
      </c>
    </row>
    <row r="1300" spans="1:5">
      <c r="A1300" s="706" t="s">
        <v>712</v>
      </c>
      <c r="B1300" s="457">
        <v>13032252</v>
      </c>
      <c r="C1300" s="457">
        <v>96</v>
      </c>
      <c r="D1300" s="457">
        <v>9</v>
      </c>
      <c r="E1300" s="457">
        <f t="shared" si="20"/>
        <v>105</v>
      </c>
    </row>
    <row r="1301" spans="1:5">
      <c r="A1301" s="706" t="s">
        <v>712</v>
      </c>
      <c r="B1301" s="457">
        <v>9212252</v>
      </c>
      <c r="C1301" s="457">
        <v>347</v>
      </c>
      <c r="D1301" s="457">
        <v>15</v>
      </c>
      <c r="E1301" s="457">
        <f t="shared" si="20"/>
        <v>362</v>
      </c>
    </row>
    <row r="1302" spans="1:5">
      <c r="A1302" s="706" t="s">
        <v>712</v>
      </c>
      <c r="B1302" s="457">
        <v>11172257</v>
      </c>
      <c r="C1302" s="457">
        <v>869</v>
      </c>
      <c r="D1302" s="457">
        <v>369</v>
      </c>
      <c r="E1302" s="457">
        <f t="shared" si="20"/>
        <v>1238</v>
      </c>
    </row>
    <row r="1303" spans="1:5">
      <c r="A1303" s="706" t="s">
        <v>712</v>
      </c>
      <c r="B1303" s="457">
        <v>17122253</v>
      </c>
      <c r="C1303" s="457">
        <v>331</v>
      </c>
      <c r="D1303" s="457">
        <v>26</v>
      </c>
      <c r="E1303" s="457">
        <f t="shared" si="20"/>
        <v>357</v>
      </c>
    </row>
    <row r="1304" spans="1:5">
      <c r="A1304" s="706" t="s">
        <v>712</v>
      </c>
      <c r="B1304" s="457">
        <v>11302257</v>
      </c>
      <c r="C1304" s="457">
        <v>369</v>
      </c>
      <c r="D1304" s="457">
        <v>212</v>
      </c>
      <c r="E1304" s="457">
        <f t="shared" si="20"/>
        <v>581</v>
      </c>
    </row>
    <row r="1305" spans="1:5">
      <c r="A1305" s="706" t="s">
        <v>712</v>
      </c>
      <c r="B1305" s="457">
        <v>17072253</v>
      </c>
      <c r="C1305" s="457">
        <v>667</v>
      </c>
      <c r="D1305" s="457">
        <v>306</v>
      </c>
      <c r="E1305" s="457">
        <f t="shared" si="20"/>
        <v>973</v>
      </c>
    </row>
    <row r="1306" spans="1:5">
      <c r="A1306" s="706" t="s">
        <v>712</v>
      </c>
      <c r="B1306" s="457">
        <v>16242254</v>
      </c>
      <c r="C1306" s="457">
        <v>376</v>
      </c>
      <c r="D1306" s="457">
        <v>237</v>
      </c>
      <c r="E1306" s="457">
        <f t="shared" si="20"/>
        <v>613</v>
      </c>
    </row>
    <row r="1307" spans="1:5">
      <c r="A1307" s="706" t="s">
        <v>712</v>
      </c>
      <c r="B1307" s="457">
        <v>16032254</v>
      </c>
      <c r="C1307" s="457">
        <v>443</v>
      </c>
      <c r="D1307" s="457">
        <v>324</v>
      </c>
      <c r="E1307" s="457">
        <f t="shared" si="20"/>
        <v>767</v>
      </c>
    </row>
    <row r="1308" spans="1:5">
      <c r="A1308" s="706" t="s">
        <v>712</v>
      </c>
      <c r="B1308" s="457">
        <v>15242257</v>
      </c>
      <c r="C1308" s="457">
        <v>397</v>
      </c>
      <c r="D1308" s="457">
        <v>223</v>
      </c>
      <c r="E1308" s="457">
        <f t="shared" si="20"/>
        <v>620</v>
      </c>
    </row>
    <row r="1309" spans="1:5">
      <c r="A1309" s="706" t="s">
        <v>712</v>
      </c>
      <c r="B1309" s="457">
        <v>11142257</v>
      </c>
      <c r="C1309" s="457">
        <v>353</v>
      </c>
      <c r="D1309" s="457">
        <v>199</v>
      </c>
      <c r="E1309" s="457">
        <f t="shared" si="20"/>
        <v>552</v>
      </c>
    </row>
    <row r="1310" spans="1:5">
      <c r="A1310" s="706" t="s">
        <v>712</v>
      </c>
      <c r="B1310" s="457">
        <v>16162255</v>
      </c>
      <c r="C1310" s="457">
        <v>315</v>
      </c>
      <c r="D1310" s="457">
        <v>227</v>
      </c>
      <c r="E1310" s="457">
        <f t="shared" si="20"/>
        <v>542</v>
      </c>
    </row>
    <row r="1311" spans="1:5">
      <c r="A1311" s="706" t="s">
        <v>712</v>
      </c>
      <c r="B1311" s="457">
        <v>9152252</v>
      </c>
      <c r="C1311" s="457">
        <v>398</v>
      </c>
      <c r="D1311" s="457">
        <v>76</v>
      </c>
      <c r="E1311" s="457">
        <f t="shared" si="20"/>
        <v>474</v>
      </c>
    </row>
    <row r="1312" spans="1:5">
      <c r="A1312" s="706" t="s">
        <v>712</v>
      </c>
      <c r="B1312" s="457">
        <v>16022140</v>
      </c>
      <c r="C1312" s="457">
        <v>371</v>
      </c>
      <c r="D1312" s="457">
        <v>297</v>
      </c>
      <c r="E1312" s="457">
        <f t="shared" si="20"/>
        <v>668</v>
      </c>
    </row>
    <row r="1313" spans="1:5">
      <c r="A1313" s="706" t="s">
        <v>712</v>
      </c>
      <c r="B1313" s="457">
        <v>12032257</v>
      </c>
      <c r="C1313" s="457">
        <v>323</v>
      </c>
      <c r="D1313" s="457">
        <v>229</v>
      </c>
      <c r="E1313" s="457">
        <f t="shared" si="20"/>
        <v>552</v>
      </c>
    </row>
    <row r="1314" spans="1:5">
      <c r="A1314" s="706" t="s">
        <v>712</v>
      </c>
      <c r="B1314" s="457">
        <v>12232255</v>
      </c>
      <c r="C1314" s="457">
        <v>733</v>
      </c>
      <c r="D1314" s="457">
        <v>625</v>
      </c>
      <c r="E1314" s="457">
        <f t="shared" si="20"/>
        <v>1358</v>
      </c>
    </row>
    <row r="1315" spans="1:5">
      <c r="A1315" s="706" t="s">
        <v>712</v>
      </c>
      <c r="B1315" s="457">
        <v>7052202</v>
      </c>
      <c r="C1315" s="457">
        <v>245</v>
      </c>
      <c r="D1315" s="457">
        <v>148</v>
      </c>
      <c r="E1315" s="457">
        <f t="shared" si="20"/>
        <v>393</v>
      </c>
    </row>
    <row r="1316" spans="1:5">
      <c r="A1316" s="706" t="s">
        <v>712</v>
      </c>
      <c r="B1316" s="457">
        <v>15382257</v>
      </c>
      <c r="C1316" s="457">
        <v>591</v>
      </c>
      <c r="D1316" s="457">
        <v>206</v>
      </c>
      <c r="E1316" s="457">
        <f t="shared" si="20"/>
        <v>797</v>
      </c>
    </row>
    <row r="1317" spans="1:5">
      <c r="A1317" s="706" t="s">
        <v>712</v>
      </c>
      <c r="B1317" s="457">
        <v>12332255</v>
      </c>
      <c r="C1317" s="457">
        <v>313</v>
      </c>
      <c r="D1317" s="457">
        <v>2</v>
      </c>
      <c r="E1317" s="457">
        <f t="shared" si="20"/>
        <v>315</v>
      </c>
    </row>
    <row r="1318" spans="1:5">
      <c r="A1318" s="706" t="s">
        <v>712</v>
      </c>
      <c r="B1318" s="457">
        <v>12152257</v>
      </c>
      <c r="C1318" s="457">
        <v>125</v>
      </c>
      <c r="D1318" s="457">
        <v>67</v>
      </c>
      <c r="E1318" s="457">
        <f t="shared" si="20"/>
        <v>192</v>
      </c>
    </row>
    <row r="1319" spans="1:5">
      <c r="A1319" s="706" t="s">
        <v>712</v>
      </c>
      <c r="B1319" s="457">
        <v>1102150</v>
      </c>
      <c r="C1319" s="457">
        <v>397</v>
      </c>
      <c r="D1319" s="457">
        <v>207</v>
      </c>
      <c r="E1319" s="457">
        <f t="shared" si="20"/>
        <v>604</v>
      </c>
    </row>
    <row r="1320" spans="1:5">
      <c r="A1320" s="706" t="s">
        <v>712</v>
      </c>
      <c r="B1320" s="457">
        <v>9092252</v>
      </c>
      <c r="C1320" s="457">
        <v>275</v>
      </c>
      <c r="D1320" s="457">
        <v>1</v>
      </c>
      <c r="E1320" s="457">
        <f t="shared" si="20"/>
        <v>276</v>
      </c>
    </row>
    <row r="1321" spans="1:5">
      <c r="A1321" s="706" t="s">
        <v>712</v>
      </c>
      <c r="B1321" s="457">
        <v>9262252</v>
      </c>
      <c r="C1321" s="457">
        <v>570</v>
      </c>
      <c r="D1321" s="457">
        <v>451</v>
      </c>
      <c r="E1321" s="457">
        <f t="shared" si="20"/>
        <v>1021</v>
      </c>
    </row>
    <row r="1322" spans="1:5">
      <c r="A1322" s="706" t="s">
        <v>712</v>
      </c>
      <c r="B1322" s="457">
        <v>17002525</v>
      </c>
      <c r="C1322" s="457">
        <v>24</v>
      </c>
      <c r="D1322" s="457">
        <v>631</v>
      </c>
      <c r="E1322" s="457">
        <f t="shared" si="20"/>
        <v>655</v>
      </c>
    </row>
    <row r="1323" spans="1:5">
      <c r="A1323" s="706" t="s">
        <v>712</v>
      </c>
      <c r="B1323" s="457">
        <v>9222252</v>
      </c>
      <c r="C1323" s="457">
        <v>437</v>
      </c>
      <c r="D1323" s="457">
        <v>270</v>
      </c>
      <c r="E1323" s="457">
        <f t="shared" si="20"/>
        <v>707</v>
      </c>
    </row>
    <row r="1324" spans="1:5">
      <c r="A1324" s="706" t="s">
        <v>712</v>
      </c>
      <c r="B1324" s="457">
        <v>9022202</v>
      </c>
      <c r="C1324" s="457">
        <v>2042</v>
      </c>
      <c r="D1324" s="457">
        <v>3648</v>
      </c>
      <c r="E1324" s="457">
        <f t="shared" si="20"/>
        <v>5690</v>
      </c>
    </row>
    <row r="1325" spans="1:5">
      <c r="A1325" s="706" t="s">
        <v>712</v>
      </c>
      <c r="B1325" s="457">
        <v>17202253</v>
      </c>
      <c r="C1325" s="457">
        <v>750</v>
      </c>
      <c r="D1325" s="457">
        <v>503</v>
      </c>
      <c r="E1325" s="457">
        <f t="shared" si="20"/>
        <v>1253</v>
      </c>
    </row>
    <row r="1326" spans="1:5">
      <c r="A1326" s="706" t="s">
        <v>712</v>
      </c>
      <c r="B1326" s="457">
        <v>16392255</v>
      </c>
      <c r="C1326" s="457">
        <v>320</v>
      </c>
      <c r="D1326" s="457">
        <v>180</v>
      </c>
      <c r="E1326" s="457">
        <f t="shared" si="20"/>
        <v>500</v>
      </c>
    </row>
    <row r="1327" spans="1:5">
      <c r="A1327" s="706" t="s">
        <v>712</v>
      </c>
      <c r="B1327" s="457">
        <v>4002544</v>
      </c>
      <c r="C1327" s="457">
        <v>17</v>
      </c>
      <c r="D1327" s="457">
        <v>586</v>
      </c>
      <c r="E1327" s="457">
        <f t="shared" si="20"/>
        <v>603</v>
      </c>
    </row>
    <row r="1328" spans="1:5">
      <c r="A1328" s="706" t="s">
        <v>712</v>
      </c>
      <c r="B1328" s="457">
        <v>15302257</v>
      </c>
      <c r="C1328" s="457">
        <v>269</v>
      </c>
      <c r="D1328" s="457">
        <v>143</v>
      </c>
      <c r="E1328" s="457">
        <f t="shared" si="20"/>
        <v>412</v>
      </c>
    </row>
    <row r="1329" spans="1:5">
      <c r="A1329" s="706" t="s">
        <v>712</v>
      </c>
      <c r="B1329" s="457">
        <v>13052533</v>
      </c>
      <c r="C1329" s="457">
        <v>5</v>
      </c>
      <c r="D1329" s="457">
        <v>676</v>
      </c>
      <c r="E1329" s="457">
        <f t="shared" si="20"/>
        <v>681</v>
      </c>
    </row>
    <row r="1330" spans="1:5">
      <c r="A1330" s="706" t="s">
        <v>712</v>
      </c>
      <c r="B1330" s="457">
        <v>15112257</v>
      </c>
      <c r="C1330" s="457">
        <v>586</v>
      </c>
      <c r="D1330" s="457">
        <v>227</v>
      </c>
      <c r="E1330" s="457">
        <f t="shared" si="20"/>
        <v>813</v>
      </c>
    </row>
    <row r="1331" spans="1:5">
      <c r="A1331" s="706" t="s">
        <v>712</v>
      </c>
      <c r="B1331" s="457">
        <v>1142150</v>
      </c>
      <c r="C1331" s="457">
        <v>270</v>
      </c>
      <c r="D1331" s="457">
        <v>180</v>
      </c>
      <c r="E1331" s="457">
        <f t="shared" si="20"/>
        <v>450</v>
      </c>
    </row>
    <row r="1332" spans="1:5">
      <c r="A1332" s="706" t="s">
        <v>712</v>
      </c>
      <c r="B1332" s="457">
        <v>9282252</v>
      </c>
      <c r="C1332" s="457">
        <v>592</v>
      </c>
      <c r="D1332" s="457">
        <v>544</v>
      </c>
      <c r="E1332" s="457">
        <f t="shared" si="20"/>
        <v>1136</v>
      </c>
    </row>
    <row r="1333" spans="1:5">
      <c r="A1333" s="706" t="s">
        <v>712</v>
      </c>
      <c r="B1333" s="457">
        <v>12302255</v>
      </c>
      <c r="C1333" s="457">
        <v>359</v>
      </c>
      <c r="D1333" s="457">
        <v>42</v>
      </c>
      <c r="E1333" s="457">
        <f t="shared" si="20"/>
        <v>401</v>
      </c>
    </row>
    <row r="1334" spans="1:5">
      <c r="A1334" s="706" t="s">
        <v>712</v>
      </c>
      <c r="B1334" s="457">
        <v>3002443</v>
      </c>
      <c r="C1334" s="457">
        <v>2</v>
      </c>
      <c r="D1334" s="457">
        <v>563</v>
      </c>
      <c r="E1334" s="457">
        <f t="shared" si="20"/>
        <v>565</v>
      </c>
    </row>
    <row r="1335" spans="1:5">
      <c r="A1335" s="706" t="s">
        <v>712</v>
      </c>
      <c r="B1335" s="457">
        <v>9202257</v>
      </c>
      <c r="C1335" s="457">
        <v>256</v>
      </c>
      <c r="D1335" s="457">
        <v>93</v>
      </c>
      <c r="E1335" s="457">
        <f t="shared" si="20"/>
        <v>349</v>
      </c>
    </row>
    <row r="1336" spans="1:5">
      <c r="A1336" s="706" t="s">
        <v>712</v>
      </c>
      <c r="B1336" s="457">
        <v>9112252</v>
      </c>
      <c r="C1336" s="457">
        <v>335</v>
      </c>
      <c r="D1336" s="457">
        <v>160</v>
      </c>
      <c r="E1336" s="457">
        <f t="shared" si="20"/>
        <v>495</v>
      </c>
    </row>
    <row r="1337" spans="1:5">
      <c r="A1337" s="706" t="s">
        <v>712</v>
      </c>
      <c r="B1337" s="457">
        <v>1092150</v>
      </c>
      <c r="C1337" s="457">
        <v>305</v>
      </c>
      <c r="D1337" s="457">
        <v>231</v>
      </c>
      <c r="E1337" s="457">
        <f t="shared" si="20"/>
        <v>536</v>
      </c>
    </row>
    <row r="1338" spans="1:5">
      <c r="A1338" s="706" t="s">
        <v>712</v>
      </c>
      <c r="B1338" s="457">
        <v>17062253</v>
      </c>
      <c r="C1338" s="457">
        <v>353</v>
      </c>
      <c r="D1338" s="457">
        <v>306</v>
      </c>
      <c r="E1338" s="457">
        <f t="shared" si="20"/>
        <v>659</v>
      </c>
    </row>
    <row r="1339" spans="1:5">
      <c r="A1339" s="706" t="s">
        <v>712</v>
      </c>
      <c r="B1339" s="457">
        <v>17082253</v>
      </c>
      <c r="C1339" s="457">
        <v>523</v>
      </c>
      <c r="D1339" s="457">
        <v>343</v>
      </c>
      <c r="E1339" s="457">
        <f t="shared" si="20"/>
        <v>866</v>
      </c>
    </row>
    <row r="1340" spans="1:5">
      <c r="A1340" s="706" t="s">
        <v>712</v>
      </c>
      <c r="B1340" s="457">
        <v>16352255</v>
      </c>
      <c r="C1340" s="457">
        <v>636</v>
      </c>
      <c r="D1340" s="457">
        <v>328</v>
      </c>
      <c r="E1340" s="457">
        <f t="shared" si="20"/>
        <v>964</v>
      </c>
    </row>
    <row r="1341" spans="1:5">
      <c r="A1341" s="706" t="s">
        <v>712</v>
      </c>
      <c r="B1341" s="457">
        <v>16282255</v>
      </c>
      <c r="C1341" s="457">
        <v>356</v>
      </c>
      <c r="D1341" s="457">
        <v>133</v>
      </c>
      <c r="E1341" s="457">
        <f t="shared" si="20"/>
        <v>489</v>
      </c>
    </row>
    <row r="1342" spans="1:5">
      <c r="A1342" s="706" t="s">
        <v>712</v>
      </c>
      <c r="B1342" s="457">
        <v>9042202</v>
      </c>
      <c r="C1342" s="457">
        <v>448</v>
      </c>
      <c r="D1342" s="457">
        <v>464</v>
      </c>
      <c r="E1342" s="457">
        <f t="shared" si="20"/>
        <v>912</v>
      </c>
    </row>
    <row r="1343" spans="1:5">
      <c r="A1343" s="706" t="s">
        <v>712</v>
      </c>
      <c r="B1343" s="457">
        <v>17162253</v>
      </c>
      <c r="C1343" s="457">
        <v>190</v>
      </c>
      <c r="D1343" s="457">
        <v>8</v>
      </c>
      <c r="E1343" s="457">
        <f t="shared" si="20"/>
        <v>198</v>
      </c>
    </row>
    <row r="1344" spans="1:5">
      <c r="A1344" s="706" t="s">
        <v>712</v>
      </c>
      <c r="B1344" s="457">
        <v>12262255</v>
      </c>
      <c r="C1344" s="457">
        <v>386</v>
      </c>
      <c r="D1344" s="457">
        <v>106</v>
      </c>
      <c r="E1344" s="457">
        <f t="shared" si="20"/>
        <v>492</v>
      </c>
    </row>
    <row r="1345" spans="1:5">
      <c r="A1345" s="706" t="s">
        <v>712</v>
      </c>
      <c r="B1345" s="457">
        <v>12342255</v>
      </c>
      <c r="C1345" s="457">
        <v>356</v>
      </c>
      <c r="D1345" s="457">
        <v>2</v>
      </c>
      <c r="E1345" s="457">
        <f t="shared" si="20"/>
        <v>358</v>
      </c>
    </row>
    <row r="1346" spans="1:5">
      <c r="A1346" s="706" t="s">
        <v>712</v>
      </c>
      <c r="B1346" s="457">
        <v>7062202</v>
      </c>
      <c r="C1346" s="457">
        <v>589</v>
      </c>
      <c r="D1346" s="457">
        <v>149</v>
      </c>
      <c r="E1346" s="457">
        <f t="shared" si="20"/>
        <v>738</v>
      </c>
    </row>
    <row r="1347" spans="1:5">
      <c r="A1347" s="706" t="s">
        <v>712</v>
      </c>
      <c r="B1347" s="457">
        <v>11122257</v>
      </c>
      <c r="C1347" s="457">
        <v>265</v>
      </c>
      <c r="D1347" s="457">
        <v>162</v>
      </c>
      <c r="E1347" s="457">
        <f t="shared" si="20"/>
        <v>427</v>
      </c>
    </row>
    <row r="1348" spans="1:5">
      <c r="A1348" s="706" t="s">
        <v>712</v>
      </c>
      <c r="B1348" s="457">
        <v>14022252</v>
      </c>
      <c r="C1348" s="457">
        <v>393</v>
      </c>
      <c r="D1348" s="457">
        <v>357</v>
      </c>
      <c r="E1348" s="457">
        <f t="shared" ref="E1348:E1411" si="21">C1348+D1348</f>
        <v>750</v>
      </c>
    </row>
    <row r="1349" spans="1:5">
      <c r="A1349" s="706" t="s">
        <v>712</v>
      </c>
      <c r="B1349" s="457">
        <v>9172252</v>
      </c>
      <c r="C1349" s="457">
        <v>249</v>
      </c>
      <c r="D1349" s="457">
        <v>33</v>
      </c>
      <c r="E1349" s="457">
        <f t="shared" si="21"/>
        <v>282</v>
      </c>
    </row>
    <row r="1350" spans="1:5">
      <c r="A1350" s="706" t="s">
        <v>712</v>
      </c>
      <c r="B1350" s="457">
        <v>17172253</v>
      </c>
      <c r="C1350" s="457">
        <v>373</v>
      </c>
      <c r="D1350" s="457">
        <v>1432</v>
      </c>
      <c r="E1350" s="457">
        <f t="shared" si="21"/>
        <v>1805</v>
      </c>
    </row>
    <row r="1351" spans="1:5">
      <c r="A1351" s="706" t="s">
        <v>712</v>
      </c>
      <c r="B1351" s="457">
        <v>1062150</v>
      </c>
      <c r="C1351" s="457">
        <v>321</v>
      </c>
      <c r="D1351" s="457">
        <v>247</v>
      </c>
      <c r="E1351" s="457">
        <f t="shared" si="21"/>
        <v>568</v>
      </c>
    </row>
    <row r="1352" spans="1:5">
      <c r="A1352" s="706" t="s">
        <v>712</v>
      </c>
      <c r="B1352" s="457">
        <v>16272255</v>
      </c>
      <c r="C1352" s="457">
        <v>246</v>
      </c>
      <c r="D1352" s="457">
        <v>177</v>
      </c>
      <c r="E1352" s="457">
        <f t="shared" si="21"/>
        <v>423</v>
      </c>
    </row>
    <row r="1353" spans="1:5">
      <c r="A1353" s="706" t="s">
        <v>712</v>
      </c>
      <c r="B1353" s="457">
        <v>12212255</v>
      </c>
      <c r="C1353" s="457">
        <v>1028</v>
      </c>
      <c r="D1353" s="457">
        <v>815</v>
      </c>
      <c r="E1353" s="457">
        <f t="shared" si="21"/>
        <v>1843</v>
      </c>
    </row>
    <row r="1354" spans="1:5">
      <c r="A1354" s="706" t="s">
        <v>712</v>
      </c>
      <c r="B1354" s="457">
        <v>15202257</v>
      </c>
      <c r="C1354" s="457">
        <v>620</v>
      </c>
      <c r="D1354" s="457">
        <v>329</v>
      </c>
      <c r="E1354" s="457">
        <f t="shared" si="21"/>
        <v>949</v>
      </c>
    </row>
    <row r="1355" spans="1:5">
      <c r="A1355" s="706" t="s">
        <v>712</v>
      </c>
      <c r="B1355" s="457">
        <v>11102257</v>
      </c>
      <c r="C1355" s="457">
        <v>630</v>
      </c>
      <c r="D1355" s="457">
        <v>598</v>
      </c>
      <c r="E1355" s="457">
        <f t="shared" si="21"/>
        <v>1228</v>
      </c>
    </row>
    <row r="1356" spans="1:5">
      <c r="A1356" s="706" t="s">
        <v>712</v>
      </c>
      <c r="B1356" s="457">
        <v>15272257</v>
      </c>
      <c r="C1356" s="457">
        <v>356</v>
      </c>
      <c r="D1356" s="457">
        <v>292</v>
      </c>
      <c r="E1356" s="457">
        <f t="shared" si="21"/>
        <v>648</v>
      </c>
    </row>
    <row r="1357" spans="1:5">
      <c r="A1357" s="706" t="s">
        <v>712</v>
      </c>
      <c r="B1357" s="457">
        <v>11092257</v>
      </c>
      <c r="C1357" s="457">
        <v>838</v>
      </c>
      <c r="D1357" s="457">
        <v>300</v>
      </c>
      <c r="E1357" s="457">
        <f t="shared" si="21"/>
        <v>1138</v>
      </c>
    </row>
    <row r="1358" spans="1:5">
      <c r="A1358" s="706" t="s">
        <v>712</v>
      </c>
      <c r="B1358" s="457">
        <v>15192257</v>
      </c>
      <c r="C1358" s="457">
        <v>420</v>
      </c>
      <c r="D1358" s="457">
        <v>209</v>
      </c>
      <c r="E1358" s="457">
        <f t="shared" si="21"/>
        <v>629</v>
      </c>
    </row>
    <row r="1359" spans="1:5">
      <c r="A1359" s="706" t="s">
        <v>712</v>
      </c>
      <c r="B1359" s="457">
        <v>16012140</v>
      </c>
      <c r="C1359" s="457">
        <v>288</v>
      </c>
      <c r="D1359" s="457">
        <v>260</v>
      </c>
      <c r="E1359" s="457">
        <f t="shared" si="21"/>
        <v>548</v>
      </c>
    </row>
    <row r="1360" spans="1:5">
      <c r="A1360" s="706" t="s">
        <v>712</v>
      </c>
      <c r="B1360" s="457">
        <v>1112150</v>
      </c>
      <c r="C1360" s="457">
        <v>333</v>
      </c>
      <c r="D1360" s="457">
        <v>193</v>
      </c>
      <c r="E1360" s="457">
        <f t="shared" si="21"/>
        <v>526</v>
      </c>
    </row>
    <row r="1361" spans="1:5">
      <c r="A1361" s="706" t="s">
        <v>712</v>
      </c>
      <c r="B1361" s="457">
        <v>9232252</v>
      </c>
      <c r="C1361" s="457">
        <v>486</v>
      </c>
      <c r="D1361" s="457">
        <v>316</v>
      </c>
      <c r="E1361" s="457">
        <f t="shared" si="21"/>
        <v>802</v>
      </c>
    </row>
    <row r="1362" spans="1:5">
      <c r="A1362" s="706" t="s">
        <v>712</v>
      </c>
      <c r="B1362" s="457">
        <v>12022257</v>
      </c>
      <c r="C1362" s="457">
        <v>270</v>
      </c>
      <c r="D1362" s="457">
        <v>254</v>
      </c>
      <c r="E1362" s="457">
        <f t="shared" si="21"/>
        <v>524</v>
      </c>
    </row>
    <row r="1363" spans="1:5">
      <c r="A1363" s="706" t="s">
        <v>712</v>
      </c>
      <c r="B1363" s="457">
        <v>11372257</v>
      </c>
      <c r="C1363" s="457">
        <v>309</v>
      </c>
      <c r="D1363" s="457">
        <v>160</v>
      </c>
      <c r="E1363" s="457">
        <f t="shared" si="21"/>
        <v>469</v>
      </c>
    </row>
    <row r="1364" spans="1:5">
      <c r="A1364" s="706" t="s">
        <v>712</v>
      </c>
      <c r="B1364" s="457">
        <v>15352257</v>
      </c>
      <c r="C1364" s="457">
        <v>488</v>
      </c>
      <c r="D1364" s="457">
        <v>390</v>
      </c>
      <c r="E1364" s="457">
        <f t="shared" si="21"/>
        <v>878</v>
      </c>
    </row>
    <row r="1365" spans="1:5">
      <c r="A1365" s="706" t="s">
        <v>712</v>
      </c>
      <c r="B1365" s="457">
        <v>17022253</v>
      </c>
      <c r="C1365" s="457">
        <v>43</v>
      </c>
      <c r="D1365" s="457">
        <v>13</v>
      </c>
      <c r="E1365" s="457">
        <f t="shared" si="21"/>
        <v>56</v>
      </c>
    </row>
    <row r="1366" spans="1:5">
      <c r="A1366" s="706" t="s">
        <v>712</v>
      </c>
      <c r="B1366" s="457">
        <v>12322255</v>
      </c>
      <c r="C1366" s="457">
        <v>399</v>
      </c>
      <c r="D1366" s="457">
        <v>74</v>
      </c>
      <c r="E1366" s="457">
        <f t="shared" si="21"/>
        <v>473</v>
      </c>
    </row>
    <row r="1367" spans="1:5">
      <c r="A1367" s="706" t="s">
        <v>712</v>
      </c>
      <c r="B1367" s="457">
        <v>16252255</v>
      </c>
      <c r="C1367" s="457">
        <v>320</v>
      </c>
      <c r="D1367" s="457">
        <v>192</v>
      </c>
      <c r="E1367" s="457">
        <f t="shared" si="21"/>
        <v>512</v>
      </c>
    </row>
    <row r="1368" spans="1:5">
      <c r="A1368" s="706" t="s">
        <v>712</v>
      </c>
      <c r="B1368" s="457">
        <v>15372257</v>
      </c>
      <c r="C1368" s="457">
        <v>325</v>
      </c>
      <c r="D1368" s="457">
        <v>269</v>
      </c>
      <c r="E1368" s="457">
        <f t="shared" si="21"/>
        <v>594</v>
      </c>
    </row>
    <row r="1369" spans="1:5">
      <c r="A1369" s="706" t="s">
        <v>712</v>
      </c>
      <c r="B1369" s="457">
        <v>15282257</v>
      </c>
      <c r="C1369" s="457">
        <v>387</v>
      </c>
      <c r="D1369" s="457">
        <v>285</v>
      </c>
      <c r="E1369" s="457">
        <f t="shared" si="21"/>
        <v>672</v>
      </c>
    </row>
    <row r="1370" spans="1:5">
      <c r="A1370" s="706" t="s">
        <v>712</v>
      </c>
      <c r="B1370" s="457">
        <v>11052257</v>
      </c>
      <c r="C1370" s="457">
        <v>614</v>
      </c>
      <c r="D1370" s="457">
        <v>151</v>
      </c>
      <c r="E1370" s="457">
        <f t="shared" si="21"/>
        <v>765</v>
      </c>
    </row>
    <row r="1371" spans="1:5">
      <c r="A1371" s="706" t="s">
        <v>712</v>
      </c>
      <c r="B1371" s="457">
        <v>9002344</v>
      </c>
      <c r="C1371" s="457">
        <v>2</v>
      </c>
      <c r="D1371" s="457">
        <v>560</v>
      </c>
      <c r="E1371" s="457">
        <f t="shared" si="21"/>
        <v>562</v>
      </c>
    </row>
    <row r="1372" spans="1:5">
      <c r="A1372" s="706" t="s">
        <v>712</v>
      </c>
      <c r="B1372" s="457">
        <v>7002542</v>
      </c>
      <c r="C1372" s="457">
        <v>8</v>
      </c>
      <c r="D1372" s="457">
        <v>696</v>
      </c>
      <c r="E1372" s="457">
        <f t="shared" si="21"/>
        <v>704</v>
      </c>
    </row>
    <row r="1373" spans="1:5">
      <c r="A1373" s="706" t="s">
        <v>712</v>
      </c>
      <c r="B1373" s="457">
        <v>11072257</v>
      </c>
      <c r="C1373" s="457">
        <v>313</v>
      </c>
      <c r="D1373" s="457">
        <v>174</v>
      </c>
      <c r="E1373" s="457">
        <f t="shared" si="21"/>
        <v>487</v>
      </c>
    </row>
    <row r="1374" spans="1:5">
      <c r="A1374" s="706" t="s">
        <v>712</v>
      </c>
      <c r="B1374" s="457">
        <v>12202255</v>
      </c>
      <c r="C1374" s="457">
        <v>424</v>
      </c>
      <c r="D1374" s="457">
        <v>8</v>
      </c>
      <c r="E1374" s="457">
        <f t="shared" si="21"/>
        <v>432</v>
      </c>
    </row>
    <row r="1375" spans="1:5">
      <c r="A1375" s="706" t="s">
        <v>712</v>
      </c>
      <c r="B1375" s="457">
        <v>16112255</v>
      </c>
      <c r="C1375" s="457">
        <v>491</v>
      </c>
      <c r="D1375" s="457">
        <v>323</v>
      </c>
      <c r="E1375" s="457">
        <f t="shared" si="21"/>
        <v>814</v>
      </c>
    </row>
    <row r="1376" spans="1:5">
      <c r="A1376" s="706" t="s">
        <v>712</v>
      </c>
      <c r="B1376" s="457">
        <v>11232257</v>
      </c>
      <c r="C1376" s="457">
        <v>407</v>
      </c>
      <c r="D1376" s="457">
        <v>508</v>
      </c>
      <c r="E1376" s="457">
        <f t="shared" si="21"/>
        <v>915</v>
      </c>
    </row>
    <row r="1377" spans="1:5">
      <c r="A1377" s="706" t="s">
        <v>712</v>
      </c>
      <c r="B1377" s="457">
        <v>15062140</v>
      </c>
      <c r="C1377" s="457">
        <v>352</v>
      </c>
      <c r="D1377" s="457">
        <v>294</v>
      </c>
      <c r="E1377" s="457">
        <f t="shared" si="21"/>
        <v>646</v>
      </c>
    </row>
    <row r="1378" spans="1:5">
      <c r="A1378" s="706" t="s">
        <v>712</v>
      </c>
      <c r="B1378" s="457">
        <v>1192150</v>
      </c>
      <c r="C1378" s="457">
        <v>295</v>
      </c>
      <c r="D1378" s="457">
        <v>144</v>
      </c>
      <c r="E1378" s="457">
        <f t="shared" si="21"/>
        <v>439</v>
      </c>
    </row>
    <row r="1379" spans="1:5">
      <c r="A1379" s="706" t="s">
        <v>712</v>
      </c>
      <c r="B1379" s="457">
        <v>16082255</v>
      </c>
      <c r="C1379" s="457">
        <v>294</v>
      </c>
      <c r="D1379" s="457">
        <v>117</v>
      </c>
      <c r="E1379" s="457">
        <f t="shared" si="21"/>
        <v>411</v>
      </c>
    </row>
    <row r="1380" spans="1:5">
      <c r="A1380" s="706" t="s">
        <v>712</v>
      </c>
      <c r="B1380" s="457">
        <v>11042257</v>
      </c>
      <c r="C1380" s="457">
        <v>699</v>
      </c>
      <c r="D1380" s="457">
        <v>200</v>
      </c>
      <c r="E1380" s="457">
        <f t="shared" si="21"/>
        <v>899</v>
      </c>
    </row>
    <row r="1381" spans="1:5">
      <c r="A1381" s="706" t="s">
        <v>712</v>
      </c>
      <c r="B1381" s="457">
        <v>15062257</v>
      </c>
      <c r="C1381" s="457">
        <v>243</v>
      </c>
      <c r="D1381" s="457">
        <v>1270</v>
      </c>
      <c r="E1381" s="457">
        <f t="shared" si="21"/>
        <v>1513</v>
      </c>
    </row>
    <row r="1382" spans="1:5">
      <c r="A1382" s="706" t="s">
        <v>712</v>
      </c>
      <c r="B1382" s="457">
        <v>11112257</v>
      </c>
      <c r="C1382" s="457">
        <v>819</v>
      </c>
      <c r="D1382" s="457">
        <v>474</v>
      </c>
      <c r="E1382" s="457">
        <f t="shared" si="21"/>
        <v>1293</v>
      </c>
    </row>
    <row r="1383" spans="1:5">
      <c r="A1383" s="706" t="s">
        <v>712</v>
      </c>
      <c r="B1383" s="457">
        <v>1172150</v>
      </c>
      <c r="C1383" s="457">
        <v>335</v>
      </c>
      <c r="D1383" s="457">
        <v>176</v>
      </c>
      <c r="E1383" s="457">
        <f t="shared" si="21"/>
        <v>511</v>
      </c>
    </row>
    <row r="1384" spans="1:5">
      <c r="A1384" s="706" t="s">
        <v>712</v>
      </c>
      <c r="B1384" s="457">
        <v>1222150</v>
      </c>
      <c r="C1384" s="457">
        <v>380</v>
      </c>
      <c r="D1384" s="457">
        <v>384</v>
      </c>
      <c r="E1384" s="457">
        <f t="shared" si="21"/>
        <v>764</v>
      </c>
    </row>
    <row r="1385" spans="1:5">
      <c r="A1385" s="706" t="s">
        <v>712</v>
      </c>
      <c r="B1385" s="457">
        <v>7032202</v>
      </c>
      <c r="C1385" s="457">
        <v>493</v>
      </c>
      <c r="D1385" s="457">
        <v>138</v>
      </c>
      <c r="E1385" s="457">
        <f t="shared" si="21"/>
        <v>631</v>
      </c>
    </row>
    <row r="1386" spans="1:5">
      <c r="A1386" s="706" t="s">
        <v>712</v>
      </c>
      <c r="B1386" s="457">
        <v>16402256</v>
      </c>
      <c r="C1386" s="457">
        <v>414</v>
      </c>
      <c r="D1386" s="457">
        <v>193</v>
      </c>
      <c r="E1386" s="457">
        <f t="shared" si="21"/>
        <v>607</v>
      </c>
    </row>
    <row r="1387" spans="1:5">
      <c r="A1387" s="706" t="s">
        <v>712</v>
      </c>
      <c r="B1387" s="457">
        <v>15152257</v>
      </c>
      <c r="C1387" s="457">
        <v>365</v>
      </c>
      <c r="D1387" s="457">
        <v>234</v>
      </c>
      <c r="E1387" s="457">
        <f t="shared" si="21"/>
        <v>599</v>
      </c>
    </row>
    <row r="1388" spans="1:5">
      <c r="A1388" s="706" t="s">
        <v>712</v>
      </c>
      <c r="B1388" s="457">
        <v>11332257</v>
      </c>
      <c r="C1388" s="457">
        <v>1435</v>
      </c>
      <c r="D1388" s="457">
        <v>380</v>
      </c>
      <c r="E1388" s="457">
        <f t="shared" si="21"/>
        <v>1815</v>
      </c>
    </row>
    <row r="1389" spans="1:5">
      <c r="A1389" s="706" t="s">
        <v>712</v>
      </c>
      <c r="B1389" s="457">
        <v>13042140</v>
      </c>
      <c r="C1389" s="457">
        <v>51</v>
      </c>
      <c r="D1389" s="457">
        <v>378</v>
      </c>
      <c r="E1389" s="457">
        <f t="shared" si="21"/>
        <v>429</v>
      </c>
    </row>
    <row r="1390" spans="1:5">
      <c r="A1390" s="706" t="s">
        <v>712</v>
      </c>
      <c r="B1390" s="457">
        <v>1212150</v>
      </c>
      <c r="C1390" s="457">
        <v>2912</v>
      </c>
      <c r="D1390" s="457">
        <v>2126</v>
      </c>
      <c r="E1390" s="457">
        <f t="shared" si="21"/>
        <v>5038</v>
      </c>
    </row>
    <row r="1391" spans="1:5">
      <c r="A1391" s="706" t="s">
        <v>712</v>
      </c>
      <c r="B1391" s="457">
        <v>15032256</v>
      </c>
      <c r="C1391" s="457">
        <v>338</v>
      </c>
      <c r="D1391" s="457">
        <v>199</v>
      </c>
      <c r="E1391" s="457">
        <f t="shared" si="21"/>
        <v>537</v>
      </c>
    </row>
    <row r="1392" spans="1:5">
      <c r="A1392" s="706" t="s">
        <v>712</v>
      </c>
      <c r="B1392" s="457">
        <v>14002543</v>
      </c>
      <c r="C1392" s="457">
        <v>1</v>
      </c>
      <c r="D1392" s="457">
        <v>488</v>
      </c>
      <c r="E1392" s="457">
        <f t="shared" si="21"/>
        <v>489</v>
      </c>
    </row>
    <row r="1393" spans="1:5">
      <c r="A1393" s="706" t="s">
        <v>712</v>
      </c>
      <c r="B1393" s="457">
        <v>9162252</v>
      </c>
      <c r="C1393" s="457">
        <v>310</v>
      </c>
      <c r="D1393" s="457">
        <v>172</v>
      </c>
      <c r="E1393" s="457">
        <f t="shared" si="21"/>
        <v>482</v>
      </c>
    </row>
    <row r="1394" spans="1:5">
      <c r="A1394" s="706" t="s">
        <v>712</v>
      </c>
      <c r="B1394" s="457">
        <v>11192257</v>
      </c>
      <c r="C1394" s="457">
        <v>823</v>
      </c>
      <c r="D1394" s="457">
        <v>630</v>
      </c>
      <c r="E1394" s="457">
        <f t="shared" si="21"/>
        <v>1453</v>
      </c>
    </row>
    <row r="1395" spans="1:5">
      <c r="A1395" s="706" t="s">
        <v>712</v>
      </c>
      <c r="B1395" s="457">
        <v>1152150</v>
      </c>
      <c r="C1395" s="457">
        <v>746</v>
      </c>
      <c r="D1395" s="457">
        <v>2</v>
      </c>
      <c r="E1395" s="457">
        <f t="shared" si="21"/>
        <v>748</v>
      </c>
    </row>
    <row r="1396" spans="1:5">
      <c r="A1396" s="706" t="s">
        <v>712</v>
      </c>
      <c r="B1396" s="457">
        <v>12292255</v>
      </c>
      <c r="C1396" s="457">
        <v>323</v>
      </c>
      <c r="D1396" s="457">
        <v>231</v>
      </c>
      <c r="E1396" s="457">
        <f t="shared" si="21"/>
        <v>554</v>
      </c>
    </row>
    <row r="1397" spans="1:5">
      <c r="A1397" s="706" t="s">
        <v>712</v>
      </c>
      <c r="B1397" s="457">
        <v>11242257</v>
      </c>
      <c r="C1397" s="457">
        <v>727</v>
      </c>
      <c r="D1397" s="457">
        <v>616</v>
      </c>
      <c r="E1397" s="457">
        <f t="shared" si="21"/>
        <v>1343</v>
      </c>
    </row>
    <row r="1398" spans="1:5">
      <c r="A1398" s="706" t="s">
        <v>712</v>
      </c>
      <c r="B1398" s="457">
        <v>12132257</v>
      </c>
      <c r="C1398" s="457">
        <v>520</v>
      </c>
      <c r="D1398" s="457">
        <v>397</v>
      </c>
      <c r="E1398" s="457">
        <f t="shared" si="21"/>
        <v>917</v>
      </c>
    </row>
    <row r="1399" spans="1:5">
      <c r="A1399" s="706" t="s">
        <v>712</v>
      </c>
      <c r="B1399" s="457">
        <v>15292257</v>
      </c>
      <c r="C1399" s="457">
        <v>444</v>
      </c>
      <c r="D1399" s="457">
        <v>290</v>
      </c>
      <c r="E1399" s="457">
        <f t="shared" si="21"/>
        <v>734</v>
      </c>
    </row>
    <row r="1400" spans="1:5">
      <c r="A1400" s="706" t="s">
        <v>712</v>
      </c>
      <c r="B1400" s="457">
        <v>17132253</v>
      </c>
      <c r="C1400" s="457">
        <v>740</v>
      </c>
      <c r="D1400" s="457">
        <v>235</v>
      </c>
      <c r="E1400" s="457">
        <f t="shared" si="21"/>
        <v>975</v>
      </c>
    </row>
    <row r="1401" spans="1:5">
      <c r="A1401" s="706" t="s">
        <v>712</v>
      </c>
      <c r="B1401" s="457">
        <v>1042150</v>
      </c>
      <c r="C1401" s="457">
        <v>283</v>
      </c>
      <c r="D1401" s="457">
        <v>223</v>
      </c>
      <c r="E1401" s="457">
        <f t="shared" si="21"/>
        <v>506</v>
      </c>
    </row>
    <row r="1402" spans="1:5">
      <c r="A1402" s="706" t="s">
        <v>712</v>
      </c>
      <c r="B1402" s="457">
        <v>1202150</v>
      </c>
      <c r="C1402" s="457">
        <v>792</v>
      </c>
      <c r="D1402" s="457">
        <v>545</v>
      </c>
      <c r="E1402" s="457">
        <f t="shared" si="21"/>
        <v>1337</v>
      </c>
    </row>
    <row r="1403" spans="1:5">
      <c r="A1403" s="706" t="s">
        <v>712</v>
      </c>
      <c r="B1403" s="457">
        <v>12072257</v>
      </c>
      <c r="C1403" s="457">
        <v>282</v>
      </c>
      <c r="D1403" s="457">
        <v>180</v>
      </c>
      <c r="E1403" s="457">
        <f t="shared" si="21"/>
        <v>462</v>
      </c>
    </row>
    <row r="1404" spans="1:5">
      <c r="A1404" s="706" t="s">
        <v>712</v>
      </c>
      <c r="B1404" s="457">
        <v>15042140</v>
      </c>
      <c r="C1404" s="457">
        <v>297</v>
      </c>
      <c r="D1404" s="457">
        <v>218</v>
      </c>
      <c r="E1404" s="457">
        <f t="shared" si="21"/>
        <v>515</v>
      </c>
    </row>
    <row r="1405" spans="1:5">
      <c r="A1405" s="706" t="s">
        <v>712</v>
      </c>
      <c r="B1405" s="457">
        <v>15232257</v>
      </c>
      <c r="C1405" s="457">
        <v>362</v>
      </c>
      <c r="D1405" s="457">
        <v>270</v>
      </c>
      <c r="E1405" s="457">
        <f t="shared" si="21"/>
        <v>632</v>
      </c>
    </row>
    <row r="1406" spans="1:5">
      <c r="A1406" s="706" t="s">
        <v>712</v>
      </c>
      <c r="B1406" s="457">
        <v>16342255</v>
      </c>
      <c r="C1406" s="457">
        <v>620</v>
      </c>
      <c r="D1406" s="457">
        <v>245</v>
      </c>
      <c r="E1406" s="457">
        <f t="shared" si="21"/>
        <v>865</v>
      </c>
    </row>
    <row r="1407" spans="1:5">
      <c r="A1407" s="706" t="s">
        <v>712</v>
      </c>
      <c r="B1407" s="457">
        <v>15212257</v>
      </c>
      <c r="C1407" s="457">
        <v>393</v>
      </c>
      <c r="D1407" s="457">
        <v>317</v>
      </c>
      <c r="E1407" s="457">
        <f t="shared" si="21"/>
        <v>710</v>
      </c>
    </row>
    <row r="1408" spans="1:5">
      <c r="A1408" s="706" t="s">
        <v>712</v>
      </c>
      <c r="B1408" s="457">
        <v>16182254</v>
      </c>
      <c r="C1408" s="457">
        <v>549</v>
      </c>
      <c r="D1408" s="457">
        <v>366</v>
      </c>
      <c r="E1408" s="457">
        <f t="shared" si="21"/>
        <v>915</v>
      </c>
    </row>
    <row r="1409" spans="1:5">
      <c r="A1409" s="706" t="s">
        <v>712</v>
      </c>
      <c r="B1409" s="457">
        <v>11032257</v>
      </c>
      <c r="C1409" s="457">
        <v>527</v>
      </c>
      <c r="D1409" s="457">
        <v>320</v>
      </c>
      <c r="E1409" s="457">
        <f t="shared" si="21"/>
        <v>847</v>
      </c>
    </row>
    <row r="1410" spans="1:5">
      <c r="A1410" s="706" t="s">
        <v>712</v>
      </c>
      <c r="B1410" s="457">
        <v>15082257</v>
      </c>
      <c r="C1410" s="457">
        <v>670</v>
      </c>
      <c r="D1410" s="457">
        <v>120</v>
      </c>
      <c r="E1410" s="457">
        <f t="shared" si="21"/>
        <v>790</v>
      </c>
    </row>
    <row r="1411" spans="1:5">
      <c r="A1411" s="706" t="s">
        <v>712</v>
      </c>
      <c r="B1411" s="457">
        <v>16142255</v>
      </c>
      <c r="C1411" s="457">
        <v>589</v>
      </c>
      <c r="D1411" s="457">
        <v>435</v>
      </c>
      <c r="E1411" s="457">
        <f t="shared" si="21"/>
        <v>1024</v>
      </c>
    </row>
    <row r="1412" spans="1:5">
      <c r="A1412" s="706" t="s">
        <v>712</v>
      </c>
      <c r="B1412" s="457">
        <v>16202255</v>
      </c>
      <c r="C1412" s="457">
        <v>274</v>
      </c>
      <c r="D1412" s="457">
        <v>198</v>
      </c>
      <c r="E1412" s="457">
        <f t="shared" ref="E1412:E1475" si="22">C1412+D1412</f>
        <v>472</v>
      </c>
    </row>
    <row r="1413" spans="1:5">
      <c r="A1413" s="706" t="s">
        <v>712</v>
      </c>
      <c r="B1413" s="457">
        <v>11342257</v>
      </c>
      <c r="C1413" s="457">
        <v>289</v>
      </c>
      <c r="D1413" s="457">
        <v>220</v>
      </c>
      <c r="E1413" s="457">
        <f t="shared" si="22"/>
        <v>509</v>
      </c>
    </row>
    <row r="1414" spans="1:5">
      <c r="A1414" s="706" t="s">
        <v>712</v>
      </c>
      <c r="B1414" s="457">
        <v>16422256</v>
      </c>
      <c r="C1414" s="457">
        <v>362</v>
      </c>
      <c r="D1414" s="457">
        <v>165</v>
      </c>
      <c r="E1414" s="457">
        <f t="shared" si="22"/>
        <v>527</v>
      </c>
    </row>
    <row r="1415" spans="1:5">
      <c r="A1415" s="706" t="s">
        <v>712</v>
      </c>
      <c r="B1415" s="457">
        <v>16432256</v>
      </c>
      <c r="C1415" s="457">
        <v>457</v>
      </c>
      <c r="D1415" s="457">
        <v>218</v>
      </c>
      <c r="E1415" s="457">
        <f t="shared" si="22"/>
        <v>675</v>
      </c>
    </row>
    <row r="1416" spans="1:5">
      <c r="A1416" s="706" t="s">
        <v>712</v>
      </c>
      <c r="B1416" s="457">
        <v>11162257</v>
      </c>
      <c r="C1416" s="457">
        <v>1400</v>
      </c>
      <c r="D1416" s="457">
        <v>1391</v>
      </c>
      <c r="E1416" s="457">
        <f t="shared" si="22"/>
        <v>2791</v>
      </c>
    </row>
    <row r="1417" spans="1:5">
      <c r="A1417" s="706" t="s">
        <v>712</v>
      </c>
      <c r="B1417" s="457">
        <v>15262257</v>
      </c>
      <c r="C1417" s="457">
        <v>349</v>
      </c>
      <c r="D1417" s="457">
        <v>352</v>
      </c>
      <c r="E1417" s="457">
        <f t="shared" si="22"/>
        <v>701</v>
      </c>
    </row>
    <row r="1418" spans="1:5">
      <c r="A1418" s="706" t="s">
        <v>712</v>
      </c>
      <c r="B1418" s="457">
        <v>15012256</v>
      </c>
      <c r="C1418" s="457">
        <v>20</v>
      </c>
      <c r="D1418" s="457">
        <v>1143</v>
      </c>
      <c r="E1418" s="457">
        <f t="shared" si="22"/>
        <v>1163</v>
      </c>
    </row>
    <row r="1419" spans="1:5">
      <c r="A1419" s="706" t="s">
        <v>712</v>
      </c>
      <c r="B1419" s="457">
        <v>12312255</v>
      </c>
      <c r="C1419" s="457">
        <v>442</v>
      </c>
      <c r="D1419" s="457">
        <v>436</v>
      </c>
      <c r="E1419" s="457">
        <f t="shared" si="22"/>
        <v>878</v>
      </c>
    </row>
    <row r="1420" spans="1:5">
      <c r="A1420" s="706" t="s">
        <v>712</v>
      </c>
      <c r="B1420" s="457">
        <v>11022257</v>
      </c>
      <c r="C1420" s="457">
        <v>323</v>
      </c>
      <c r="D1420" s="457">
        <v>231</v>
      </c>
      <c r="E1420" s="457">
        <f t="shared" si="22"/>
        <v>554</v>
      </c>
    </row>
    <row r="1421" spans="1:5">
      <c r="A1421" s="706" t="s">
        <v>712</v>
      </c>
      <c r="B1421" s="457">
        <v>15162257</v>
      </c>
      <c r="C1421" s="457">
        <v>459</v>
      </c>
      <c r="D1421" s="457">
        <v>200</v>
      </c>
      <c r="E1421" s="457">
        <f t="shared" si="22"/>
        <v>659</v>
      </c>
    </row>
    <row r="1422" spans="1:5">
      <c r="A1422" s="706" t="s">
        <v>712</v>
      </c>
      <c r="B1422" s="457">
        <v>12222255</v>
      </c>
      <c r="C1422" s="457">
        <v>1057</v>
      </c>
      <c r="D1422" s="457">
        <v>707</v>
      </c>
      <c r="E1422" s="457">
        <f t="shared" si="22"/>
        <v>1764</v>
      </c>
    </row>
    <row r="1423" spans="1:5">
      <c r="A1423" s="706" t="s">
        <v>712</v>
      </c>
      <c r="B1423" s="457">
        <v>1032150</v>
      </c>
      <c r="C1423" s="457">
        <v>207</v>
      </c>
      <c r="D1423" s="457">
        <v>175</v>
      </c>
      <c r="E1423" s="457">
        <f t="shared" si="22"/>
        <v>382</v>
      </c>
    </row>
    <row r="1424" spans="1:5">
      <c r="A1424" s="706" t="s">
        <v>712</v>
      </c>
      <c r="B1424" s="457">
        <v>16472256</v>
      </c>
      <c r="C1424" s="457">
        <v>340</v>
      </c>
      <c r="D1424" s="457">
        <v>246</v>
      </c>
      <c r="E1424" s="457">
        <f t="shared" si="22"/>
        <v>586</v>
      </c>
    </row>
    <row r="1425" spans="1:5">
      <c r="A1425" s="706" t="s">
        <v>712</v>
      </c>
      <c r="B1425" s="457">
        <v>15172257</v>
      </c>
      <c r="C1425" s="457">
        <v>353</v>
      </c>
      <c r="D1425" s="457">
        <v>201</v>
      </c>
      <c r="E1425" s="457">
        <f t="shared" si="22"/>
        <v>554</v>
      </c>
    </row>
    <row r="1426" spans="1:5">
      <c r="A1426" s="706" t="s">
        <v>712</v>
      </c>
      <c r="B1426" s="457">
        <v>12002645</v>
      </c>
      <c r="C1426" s="457">
        <v>4</v>
      </c>
      <c r="D1426" s="457">
        <v>1729</v>
      </c>
      <c r="E1426" s="457">
        <f t="shared" si="22"/>
        <v>1733</v>
      </c>
    </row>
    <row r="1427" spans="1:5">
      <c r="A1427" s="706" t="s">
        <v>712</v>
      </c>
      <c r="B1427" s="457">
        <v>12172257</v>
      </c>
      <c r="C1427" s="457">
        <v>1220</v>
      </c>
      <c r="D1427" s="457">
        <v>947</v>
      </c>
      <c r="E1427" s="457">
        <f t="shared" si="22"/>
        <v>2167</v>
      </c>
    </row>
    <row r="1428" spans="1:5">
      <c r="A1428" s="706" t="s">
        <v>712</v>
      </c>
      <c r="B1428" s="457">
        <v>15092257</v>
      </c>
      <c r="C1428" s="457">
        <v>325</v>
      </c>
      <c r="D1428" s="457">
        <v>121</v>
      </c>
      <c r="E1428" s="457">
        <f t="shared" si="22"/>
        <v>446</v>
      </c>
    </row>
    <row r="1429" spans="1:5">
      <c r="A1429" s="706" t="s">
        <v>712</v>
      </c>
      <c r="B1429" s="457">
        <v>16022254</v>
      </c>
      <c r="C1429" s="457">
        <v>341</v>
      </c>
      <c r="D1429" s="457">
        <v>1</v>
      </c>
      <c r="E1429" s="457">
        <f t="shared" si="22"/>
        <v>342</v>
      </c>
    </row>
    <row r="1430" spans="1:5">
      <c r="A1430" s="706" t="s">
        <v>712</v>
      </c>
      <c r="B1430" s="457">
        <v>9252252</v>
      </c>
      <c r="C1430" s="457">
        <v>300</v>
      </c>
      <c r="D1430" s="457">
        <v>157</v>
      </c>
      <c r="E1430" s="457">
        <f t="shared" si="22"/>
        <v>457</v>
      </c>
    </row>
    <row r="1431" spans="1:5">
      <c r="A1431" s="706" t="s">
        <v>712</v>
      </c>
      <c r="B1431" s="457">
        <v>15052256</v>
      </c>
      <c r="C1431" s="457">
        <v>465</v>
      </c>
      <c r="D1431" s="457">
        <v>127</v>
      </c>
      <c r="E1431" s="457">
        <f t="shared" si="22"/>
        <v>592</v>
      </c>
    </row>
    <row r="1432" spans="1:5">
      <c r="A1432" s="706" t="s">
        <v>712</v>
      </c>
      <c r="B1432" s="457">
        <v>15312257</v>
      </c>
      <c r="C1432" s="457">
        <v>846</v>
      </c>
      <c r="D1432" s="457">
        <v>449</v>
      </c>
      <c r="E1432" s="457">
        <f t="shared" si="22"/>
        <v>1295</v>
      </c>
    </row>
    <row r="1433" spans="1:5">
      <c r="A1433" s="706" t="s">
        <v>712</v>
      </c>
      <c r="B1433" s="457">
        <v>16372255</v>
      </c>
      <c r="C1433" s="457">
        <v>249</v>
      </c>
      <c r="D1433" s="457">
        <v>166</v>
      </c>
      <c r="E1433" s="457">
        <f t="shared" si="22"/>
        <v>415</v>
      </c>
    </row>
    <row r="1434" spans="1:5">
      <c r="A1434" s="706" t="s">
        <v>712</v>
      </c>
      <c r="B1434" s="457">
        <v>16442256</v>
      </c>
      <c r="C1434" s="457">
        <v>304</v>
      </c>
      <c r="D1434" s="457">
        <v>218</v>
      </c>
      <c r="E1434" s="457">
        <f t="shared" si="22"/>
        <v>522</v>
      </c>
    </row>
    <row r="1435" spans="1:5">
      <c r="A1435" s="706" t="s">
        <v>712</v>
      </c>
      <c r="B1435" s="457">
        <v>16062255</v>
      </c>
      <c r="C1435" s="457">
        <v>352</v>
      </c>
      <c r="D1435" s="457">
        <v>315</v>
      </c>
      <c r="E1435" s="457">
        <f t="shared" si="22"/>
        <v>667</v>
      </c>
    </row>
    <row r="1436" spans="1:5">
      <c r="A1436" s="706" t="s">
        <v>712</v>
      </c>
      <c r="B1436" s="457">
        <v>17092253</v>
      </c>
      <c r="C1436" s="457">
        <v>232</v>
      </c>
      <c r="D1436" s="457">
        <v>164</v>
      </c>
      <c r="E1436" s="457">
        <f t="shared" si="22"/>
        <v>396</v>
      </c>
    </row>
    <row r="1437" spans="1:5">
      <c r="A1437" s="706" t="s">
        <v>712</v>
      </c>
      <c r="B1437" s="457">
        <v>14032255</v>
      </c>
      <c r="C1437" s="457">
        <v>286</v>
      </c>
      <c r="D1437" s="457">
        <v>161</v>
      </c>
      <c r="E1437" s="457">
        <f t="shared" si="22"/>
        <v>447</v>
      </c>
    </row>
    <row r="1438" spans="1:5">
      <c r="A1438" s="706" t="s">
        <v>712</v>
      </c>
      <c r="B1438" s="457">
        <v>17042253</v>
      </c>
      <c r="C1438" s="457">
        <v>414</v>
      </c>
      <c r="D1438" s="457">
        <v>8</v>
      </c>
      <c r="E1438" s="457">
        <f t="shared" si="22"/>
        <v>422</v>
      </c>
    </row>
    <row r="1439" spans="1:5">
      <c r="A1439" s="706" t="s">
        <v>712</v>
      </c>
      <c r="B1439" s="457">
        <v>12182255</v>
      </c>
      <c r="C1439" s="457">
        <v>342</v>
      </c>
      <c r="D1439" s="457">
        <v>109</v>
      </c>
      <c r="E1439" s="457">
        <f t="shared" si="22"/>
        <v>451</v>
      </c>
    </row>
    <row r="1440" spans="1:5">
      <c r="A1440" s="706" t="s">
        <v>712</v>
      </c>
      <c r="B1440" s="457">
        <v>1162150</v>
      </c>
      <c r="C1440" s="457">
        <v>765</v>
      </c>
      <c r="D1440" s="457">
        <v>108</v>
      </c>
      <c r="E1440" s="457">
        <f t="shared" si="22"/>
        <v>873</v>
      </c>
    </row>
    <row r="1441" spans="1:5">
      <c r="A1441" s="706" t="s">
        <v>712</v>
      </c>
      <c r="B1441" s="457">
        <v>1132150</v>
      </c>
      <c r="C1441" s="457">
        <v>316</v>
      </c>
      <c r="D1441" s="457">
        <v>241</v>
      </c>
      <c r="E1441" s="457">
        <f t="shared" si="22"/>
        <v>557</v>
      </c>
    </row>
    <row r="1442" spans="1:5">
      <c r="A1442" s="706" t="s">
        <v>712</v>
      </c>
      <c r="B1442" s="457">
        <v>12352255</v>
      </c>
      <c r="C1442" s="457">
        <v>365</v>
      </c>
      <c r="D1442" s="457">
        <v>70</v>
      </c>
      <c r="E1442" s="457">
        <f t="shared" si="22"/>
        <v>435</v>
      </c>
    </row>
    <row r="1443" spans="1:5">
      <c r="A1443" s="706" t="s">
        <v>712</v>
      </c>
      <c r="B1443" s="457">
        <v>16302255</v>
      </c>
      <c r="C1443" s="457">
        <v>412</v>
      </c>
      <c r="D1443" s="457">
        <v>189</v>
      </c>
      <c r="E1443" s="457">
        <f t="shared" si="22"/>
        <v>601</v>
      </c>
    </row>
    <row r="1444" spans="1:5">
      <c r="A1444" s="706" t="s">
        <v>712</v>
      </c>
      <c r="B1444" s="457">
        <v>14012140</v>
      </c>
      <c r="C1444" s="457">
        <v>237</v>
      </c>
      <c r="D1444" s="457">
        <v>240</v>
      </c>
      <c r="E1444" s="457">
        <f t="shared" si="22"/>
        <v>477</v>
      </c>
    </row>
    <row r="1445" spans="1:5">
      <c r="A1445" s="706" t="s">
        <v>712</v>
      </c>
      <c r="B1445" s="457">
        <v>15022140</v>
      </c>
      <c r="C1445" s="457">
        <v>251</v>
      </c>
      <c r="D1445" s="457">
        <v>229</v>
      </c>
      <c r="E1445" s="457">
        <f t="shared" si="22"/>
        <v>480</v>
      </c>
    </row>
    <row r="1446" spans="1:5">
      <c r="A1446" s="706" t="s">
        <v>712</v>
      </c>
      <c r="B1446" s="457">
        <v>12012257</v>
      </c>
      <c r="C1446" s="457">
        <v>271</v>
      </c>
      <c r="D1446" s="457">
        <v>238</v>
      </c>
      <c r="E1446" s="457">
        <f t="shared" si="22"/>
        <v>509</v>
      </c>
    </row>
    <row r="1447" spans="1:5">
      <c r="A1447" s="706" t="s">
        <v>712</v>
      </c>
      <c r="B1447" s="457">
        <v>12092257</v>
      </c>
      <c r="C1447" s="457">
        <v>1018</v>
      </c>
      <c r="D1447" s="457">
        <v>86</v>
      </c>
      <c r="E1447" s="457">
        <f t="shared" si="22"/>
        <v>1104</v>
      </c>
    </row>
    <row r="1448" spans="1:5">
      <c r="A1448" s="706" t="s">
        <v>712</v>
      </c>
      <c r="B1448" s="457">
        <v>7042202</v>
      </c>
      <c r="C1448" s="457">
        <v>163</v>
      </c>
      <c r="D1448" s="457">
        <v>169</v>
      </c>
      <c r="E1448" s="457">
        <f t="shared" si="22"/>
        <v>332</v>
      </c>
    </row>
    <row r="1449" spans="1:5">
      <c r="A1449" s="706" t="s">
        <v>712</v>
      </c>
      <c r="B1449" s="457">
        <v>16452256</v>
      </c>
      <c r="C1449" s="457">
        <v>463</v>
      </c>
      <c r="D1449" s="457">
        <v>209</v>
      </c>
      <c r="E1449" s="457">
        <f t="shared" si="22"/>
        <v>672</v>
      </c>
    </row>
    <row r="1450" spans="1:5">
      <c r="A1450" s="706" t="s">
        <v>712</v>
      </c>
      <c r="B1450" s="457">
        <v>12112257</v>
      </c>
      <c r="C1450" s="457">
        <v>565</v>
      </c>
      <c r="D1450" s="457">
        <v>246</v>
      </c>
      <c r="E1450" s="457">
        <f t="shared" si="22"/>
        <v>811</v>
      </c>
    </row>
    <row r="1451" spans="1:5">
      <c r="A1451" s="706" t="s">
        <v>712</v>
      </c>
      <c r="B1451" s="457">
        <v>12372255</v>
      </c>
      <c r="C1451" s="457">
        <v>282</v>
      </c>
      <c r="D1451" s="457">
        <v>83</v>
      </c>
      <c r="E1451" s="457">
        <f t="shared" si="22"/>
        <v>365</v>
      </c>
    </row>
    <row r="1452" spans="1:5">
      <c r="A1452" s="706" t="s">
        <v>712</v>
      </c>
      <c r="B1452" s="457">
        <v>2012546</v>
      </c>
      <c r="C1452" s="457">
        <v>34</v>
      </c>
      <c r="D1452" s="457">
        <v>2783</v>
      </c>
      <c r="E1452" s="457">
        <f t="shared" si="22"/>
        <v>2817</v>
      </c>
    </row>
    <row r="1453" spans="1:5">
      <c r="A1453" s="706" t="s">
        <v>712</v>
      </c>
      <c r="B1453" s="457">
        <v>15332257</v>
      </c>
      <c r="C1453" s="457">
        <v>575</v>
      </c>
      <c r="D1453" s="457">
        <v>510</v>
      </c>
      <c r="E1453" s="457">
        <f t="shared" si="22"/>
        <v>1085</v>
      </c>
    </row>
    <row r="1454" spans="1:5">
      <c r="A1454" s="706" t="s">
        <v>712</v>
      </c>
      <c r="B1454" s="457">
        <v>16462256</v>
      </c>
      <c r="C1454" s="457">
        <v>594</v>
      </c>
      <c r="D1454" s="457">
        <v>139</v>
      </c>
      <c r="E1454" s="457">
        <f t="shared" si="22"/>
        <v>733</v>
      </c>
    </row>
    <row r="1455" spans="1:5">
      <c r="A1455" s="706" t="s">
        <v>712</v>
      </c>
      <c r="B1455" s="457">
        <v>13012140</v>
      </c>
      <c r="C1455" s="457">
        <v>157</v>
      </c>
      <c r="D1455" s="457">
        <v>218</v>
      </c>
      <c r="E1455" s="457">
        <f t="shared" si="22"/>
        <v>375</v>
      </c>
    </row>
    <row r="1456" spans="1:5">
      <c r="A1456" s="706" t="s">
        <v>712</v>
      </c>
      <c r="B1456" s="457">
        <v>9242252</v>
      </c>
      <c r="C1456" s="457">
        <v>382</v>
      </c>
      <c r="D1456" s="457">
        <v>251</v>
      </c>
      <c r="E1456" s="457">
        <f t="shared" si="22"/>
        <v>633</v>
      </c>
    </row>
    <row r="1457" spans="1:5">
      <c r="A1457" s="706" t="s">
        <v>712</v>
      </c>
      <c r="B1457" s="457">
        <v>11262257</v>
      </c>
      <c r="C1457" s="457">
        <v>1024</v>
      </c>
      <c r="D1457" s="457">
        <v>337</v>
      </c>
      <c r="E1457" s="457">
        <f t="shared" si="22"/>
        <v>1361</v>
      </c>
    </row>
    <row r="1458" spans="1:5">
      <c r="A1458" s="706" t="s">
        <v>712</v>
      </c>
      <c r="B1458" s="457">
        <v>15342257</v>
      </c>
      <c r="C1458" s="457">
        <v>553</v>
      </c>
      <c r="D1458" s="457">
        <v>438</v>
      </c>
      <c r="E1458" s="457">
        <f t="shared" si="22"/>
        <v>991</v>
      </c>
    </row>
    <row r="1459" spans="1:5">
      <c r="A1459" s="706" t="s">
        <v>712</v>
      </c>
      <c r="B1459" s="457">
        <v>12002641</v>
      </c>
      <c r="C1459" s="457">
        <v>1</v>
      </c>
      <c r="D1459" s="457">
        <v>480</v>
      </c>
      <c r="E1459" s="457">
        <f t="shared" si="22"/>
        <v>481</v>
      </c>
    </row>
    <row r="1460" spans="1:5">
      <c r="A1460" s="706" t="s">
        <v>712</v>
      </c>
      <c r="B1460" s="457">
        <v>12102257</v>
      </c>
      <c r="C1460" s="457">
        <v>577</v>
      </c>
      <c r="D1460" s="457">
        <v>351</v>
      </c>
      <c r="E1460" s="457">
        <f t="shared" si="22"/>
        <v>928</v>
      </c>
    </row>
    <row r="1461" spans="1:5">
      <c r="A1461" s="706" t="s">
        <v>712</v>
      </c>
      <c r="B1461" s="457">
        <v>16492256</v>
      </c>
      <c r="C1461" s="457">
        <v>725</v>
      </c>
      <c r="D1461" s="457">
        <v>112</v>
      </c>
      <c r="E1461" s="457">
        <f t="shared" si="22"/>
        <v>837</v>
      </c>
    </row>
    <row r="1462" spans="1:5">
      <c r="A1462" s="706" t="s">
        <v>712</v>
      </c>
      <c r="B1462" s="457">
        <v>10002341</v>
      </c>
      <c r="C1462" s="457">
        <v>10</v>
      </c>
      <c r="D1462" s="457">
        <v>1502</v>
      </c>
      <c r="E1462" s="457">
        <f t="shared" si="22"/>
        <v>1512</v>
      </c>
    </row>
    <row r="1463" spans="1:5">
      <c r="A1463" s="706" t="s">
        <v>712</v>
      </c>
      <c r="B1463" s="457">
        <v>13042252</v>
      </c>
      <c r="C1463" s="457">
        <v>115</v>
      </c>
      <c r="D1463" s="457">
        <v>6</v>
      </c>
      <c r="E1463" s="457">
        <f t="shared" si="22"/>
        <v>121</v>
      </c>
    </row>
    <row r="1464" spans="1:5">
      <c r="A1464" s="706" t="s">
        <v>712</v>
      </c>
      <c r="B1464" s="457">
        <v>11362257</v>
      </c>
      <c r="C1464" s="457">
        <v>302</v>
      </c>
      <c r="D1464" s="457">
        <v>141</v>
      </c>
      <c r="E1464" s="457">
        <f t="shared" si="22"/>
        <v>443</v>
      </c>
    </row>
    <row r="1465" spans="1:5">
      <c r="A1465" s="706" t="s">
        <v>712</v>
      </c>
      <c r="B1465" s="457">
        <v>15222257</v>
      </c>
      <c r="C1465" s="457">
        <v>353</v>
      </c>
      <c r="D1465" s="457">
        <v>262</v>
      </c>
      <c r="E1465" s="457">
        <f t="shared" si="22"/>
        <v>615</v>
      </c>
    </row>
    <row r="1466" spans="1:5">
      <c r="A1466" s="706" t="s">
        <v>712</v>
      </c>
      <c r="B1466" s="457">
        <v>1052150</v>
      </c>
      <c r="C1466" s="457">
        <v>423</v>
      </c>
      <c r="D1466" s="457">
        <v>219</v>
      </c>
      <c r="E1466" s="457">
        <f t="shared" si="22"/>
        <v>642</v>
      </c>
    </row>
    <row r="1467" spans="1:5">
      <c r="A1467" s="706" t="s">
        <v>712</v>
      </c>
      <c r="B1467" s="457">
        <v>11352257</v>
      </c>
      <c r="C1467" s="457">
        <v>250</v>
      </c>
      <c r="D1467" s="457">
        <v>246</v>
      </c>
      <c r="E1467" s="457">
        <f t="shared" si="22"/>
        <v>496</v>
      </c>
    </row>
    <row r="1468" spans="1:5">
      <c r="A1468" s="706" t="s">
        <v>712</v>
      </c>
      <c r="B1468" s="457">
        <v>11312257</v>
      </c>
      <c r="C1468" s="457">
        <v>534</v>
      </c>
      <c r="D1468" s="457">
        <v>316</v>
      </c>
      <c r="E1468" s="457">
        <f t="shared" si="22"/>
        <v>850</v>
      </c>
    </row>
    <row r="1469" spans="1:5">
      <c r="A1469" s="706" t="s">
        <v>712</v>
      </c>
      <c r="B1469" s="457">
        <v>16232254</v>
      </c>
      <c r="C1469" s="457">
        <v>398</v>
      </c>
      <c r="D1469" s="457">
        <v>236</v>
      </c>
      <c r="E1469" s="457">
        <f t="shared" si="22"/>
        <v>634</v>
      </c>
    </row>
    <row r="1470" spans="1:5">
      <c r="A1470" s="706" t="s">
        <v>712</v>
      </c>
      <c r="B1470" s="457">
        <v>1122150</v>
      </c>
      <c r="C1470" s="457">
        <v>384</v>
      </c>
      <c r="D1470" s="457">
        <v>219</v>
      </c>
      <c r="E1470" s="457">
        <f t="shared" si="22"/>
        <v>603</v>
      </c>
    </row>
    <row r="1471" spans="1:5">
      <c r="A1471" s="706" t="s">
        <v>712</v>
      </c>
      <c r="B1471" s="457">
        <v>15052140</v>
      </c>
      <c r="C1471" s="457">
        <v>397</v>
      </c>
      <c r="D1471" s="457">
        <v>208</v>
      </c>
      <c r="E1471" s="457">
        <f t="shared" si="22"/>
        <v>605</v>
      </c>
    </row>
    <row r="1472" spans="1:5">
      <c r="A1472" s="706" t="s">
        <v>712</v>
      </c>
      <c r="B1472" s="457">
        <v>16332255</v>
      </c>
      <c r="C1472" s="457">
        <v>734</v>
      </c>
      <c r="D1472" s="457">
        <v>413</v>
      </c>
      <c r="E1472" s="457">
        <f t="shared" si="22"/>
        <v>1147</v>
      </c>
    </row>
    <row r="1473" spans="1:5">
      <c r="A1473" s="706" t="s">
        <v>712</v>
      </c>
      <c r="B1473" s="457">
        <v>12192255</v>
      </c>
      <c r="C1473" s="457">
        <v>396</v>
      </c>
      <c r="D1473" s="457">
        <v>155</v>
      </c>
      <c r="E1473" s="457">
        <f t="shared" si="22"/>
        <v>551</v>
      </c>
    </row>
    <row r="1474" spans="1:5">
      <c r="A1474" s="706" t="s">
        <v>712</v>
      </c>
      <c r="B1474" s="457">
        <v>11292257</v>
      </c>
      <c r="C1474" s="457">
        <v>688</v>
      </c>
      <c r="D1474" s="457">
        <v>463</v>
      </c>
      <c r="E1474" s="457">
        <f t="shared" si="22"/>
        <v>1151</v>
      </c>
    </row>
    <row r="1475" spans="1:5">
      <c r="A1475" s="706" t="s">
        <v>712</v>
      </c>
      <c r="B1475" s="457">
        <v>9012202</v>
      </c>
      <c r="C1475" s="457">
        <v>1316</v>
      </c>
      <c r="D1475" s="457">
        <v>751</v>
      </c>
      <c r="E1475" s="457">
        <f t="shared" si="22"/>
        <v>2067</v>
      </c>
    </row>
    <row r="1476" spans="1:5">
      <c r="A1476" s="706" t="s">
        <v>712</v>
      </c>
      <c r="B1476" s="457">
        <v>17152253</v>
      </c>
      <c r="C1476" s="457">
        <v>629</v>
      </c>
      <c r="D1476" s="457">
        <v>34</v>
      </c>
      <c r="E1476" s="457">
        <f t="shared" ref="E1476:E1539" si="23">C1476+D1476</f>
        <v>663</v>
      </c>
    </row>
    <row r="1477" spans="1:5">
      <c r="A1477" s="706" t="s">
        <v>712</v>
      </c>
      <c r="B1477" s="457">
        <v>16262255</v>
      </c>
      <c r="C1477" s="457">
        <v>387</v>
      </c>
      <c r="D1477" s="457">
        <v>47</v>
      </c>
      <c r="E1477" s="457">
        <f t="shared" si="23"/>
        <v>434</v>
      </c>
    </row>
    <row r="1478" spans="1:5">
      <c r="A1478" s="706" t="s">
        <v>712</v>
      </c>
      <c r="B1478" s="457">
        <v>15012140</v>
      </c>
      <c r="C1478" s="457">
        <v>260</v>
      </c>
      <c r="D1478" s="457">
        <v>197</v>
      </c>
      <c r="E1478" s="457">
        <f t="shared" si="23"/>
        <v>457</v>
      </c>
    </row>
    <row r="1479" spans="1:5">
      <c r="A1479" s="706" t="s">
        <v>753</v>
      </c>
      <c r="B1479" s="457">
        <v>5007201</v>
      </c>
      <c r="C1479" s="457">
        <v>326</v>
      </c>
      <c r="D1479" s="457">
        <v>2</v>
      </c>
      <c r="E1479" s="457">
        <f t="shared" si="23"/>
        <v>328</v>
      </c>
    </row>
    <row r="1480" spans="1:5">
      <c r="A1480" s="706" t="s">
        <v>753</v>
      </c>
      <c r="B1480" s="457">
        <v>20007101</v>
      </c>
      <c r="C1480" s="457">
        <v>137</v>
      </c>
      <c r="D1480" s="457">
        <v>1</v>
      </c>
      <c r="E1480" s="457">
        <f t="shared" si="23"/>
        <v>138</v>
      </c>
    </row>
    <row r="1481" spans="1:5">
      <c r="A1481" s="706" t="s">
        <v>753</v>
      </c>
      <c r="B1481" s="457">
        <v>2007405</v>
      </c>
      <c r="C1481" s="457">
        <v>404</v>
      </c>
      <c r="D1481" s="457">
        <v>1</v>
      </c>
      <c r="E1481" s="457">
        <f t="shared" si="23"/>
        <v>405</v>
      </c>
    </row>
    <row r="1482" spans="1:5">
      <c r="A1482" s="706" t="s">
        <v>753</v>
      </c>
      <c r="B1482" s="457">
        <v>9907501</v>
      </c>
      <c r="C1482" s="457">
        <v>135</v>
      </c>
      <c r="D1482" s="457">
        <v>6</v>
      </c>
      <c r="E1482" s="457">
        <f t="shared" si="23"/>
        <v>141</v>
      </c>
    </row>
    <row r="1483" spans="1:5">
      <c r="A1483" s="706" t="s">
        <v>753</v>
      </c>
      <c r="B1483" s="457">
        <v>13907101</v>
      </c>
      <c r="C1483" s="457">
        <v>69</v>
      </c>
      <c r="D1483" s="457">
        <v>4</v>
      </c>
      <c r="E1483" s="457">
        <f t="shared" si="23"/>
        <v>73</v>
      </c>
    </row>
    <row r="1484" spans="1:5">
      <c r="A1484" s="706" t="s">
        <v>753</v>
      </c>
      <c r="B1484" s="457">
        <v>5007305</v>
      </c>
      <c r="C1484" s="457">
        <v>570</v>
      </c>
      <c r="D1484" s="457">
        <v>1</v>
      </c>
      <c r="E1484" s="457">
        <f t="shared" si="23"/>
        <v>571</v>
      </c>
    </row>
    <row r="1485" spans="1:5">
      <c r="A1485" s="706" t="s">
        <v>753</v>
      </c>
      <c r="B1485" s="457">
        <v>8007420</v>
      </c>
      <c r="C1485" s="457">
        <v>374</v>
      </c>
      <c r="D1485" s="457">
        <v>1</v>
      </c>
      <c r="E1485" s="457">
        <f t="shared" si="23"/>
        <v>375</v>
      </c>
    </row>
    <row r="1486" spans="1:5">
      <c r="A1486" s="706" t="s">
        <v>753</v>
      </c>
      <c r="B1486" s="457">
        <v>9907201</v>
      </c>
      <c r="C1486" s="457">
        <v>237</v>
      </c>
      <c r="D1486" s="457">
        <v>3</v>
      </c>
      <c r="E1486" s="457">
        <f t="shared" si="23"/>
        <v>240</v>
      </c>
    </row>
    <row r="1487" spans="1:5">
      <c r="A1487" s="706" t="s">
        <v>713</v>
      </c>
      <c r="B1487" s="457">
        <v>12015002</v>
      </c>
      <c r="C1487" s="457">
        <v>3</v>
      </c>
      <c r="D1487" s="457">
        <v>710</v>
      </c>
      <c r="E1487" s="457">
        <f t="shared" si="23"/>
        <v>713</v>
      </c>
    </row>
    <row r="1488" spans="1:5">
      <c r="A1488" s="706" t="s">
        <v>713</v>
      </c>
      <c r="B1488" s="457">
        <v>5015001</v>
      </c>
      <c r="C1488" s="457">
        <v>1</v>
      </c>
      <c r="D1488" s="457">
        <v>2062</v>
      </c>
      <c r="E1488" s="457">
        <f t="shared" si="23"/>
        <v>2063</v>
      </c>
    </row>
    <row r="1489" spans="1:5">
      <c r="A1489" s="706" t="s">
        <v>713</v>
      </c>
      <c r="B1489" s="457">
        <v>15015008</v>
      </c>
      <c r="C1489" s="457">
        <v>2</v>
      </c>
      <c r="D1489" s="457">
        <v>727</v>
      </c>
      <c r="E1489" s="457">
        <f t="shared" si="23"/>
        <v>729</v>
      </c>
    </row>
    <row r="1490" spans="1:5">
      <c r="A1490" s="706" t="s">
        <v>713</v>
      </c>
      <c r="B1490" s="457">
        <v>10015004</v>
      </c>
      <c r="C1490" s="457">
        <v>17</v>
      </c>
      <c r="D1490" s="457">
        <v>2716</v>
      </c>
      <c r="E1490" s="457">
        <f t="shared" si="23"/>
        <v>2733</v>
      </c>
    </row>
    <row r="1491" spans="1:5">
      <c r="A1491" s="706" t="s">
        <v>713</v>
      </c>
      <c r="B1491" s="457">
        <v>3015015</v>
      </c>
      <c r="C1491" s="457">
        <v>2</v>
      </c>
      <c r="D1491" s="457">
        <v>424</v>
      </c>
      <c r="E1491" s="457">
        <f t="shared" si="23"/>
        <v>426</v>
      </c>
    </row>
    <row r="1492" spans="1:5">
      <c r="A1492" s="706" t="s">
        <v>713</v>
      </c>
      <c r="B1492" s="457">
        <v>5015010</v>
      </c>
      <c r="C1492" s="457">
        <v>27</v>
      </c>
      <c r="D1492" s="457">
        <v>1239</v>
      </c>
      <c r="E1492" s="457">
        <f t="shared" si="23"/>
        <v>1266</v>
      </c>
    </row>
    <row r="1493" spans="1:5">
      <c r="A1493" s="706" t="s">
        <v>713</v>
      </c>
      <c r="B1493" s="457">
        <v>14015008</v>
      </c>
      <c r="C1493" s="457">
        <v>9</v>
      </c>
      <c r="D1493" s="457">
        <v>1249</v>
      </c>
      <c r="E1493" s="457">
        <f t="shared" si="23"/>
        <v>1258</v>
      </c>
    </row>
    <row r="1494" spans="1:5">
      <c r="A1494" s="706" t="s">
        <v>713</v>
      </c>
      <c r="B1494" s="457">
        <v>13015008</v>
      </c>
      <c r="C1494" s="457">
        <v>11</v>
      </c>
      <c r="D1494" s="457">
        <v>1075</v>
      </c>
      <c r="E1494" s="457">
        <f t="shared" si="23"/>
        <v>1086</v>
      </c>
    </row>
    <row r="1495" spans="1:5">
      <c r="A1495" s="706" t="s">
        <v>713</v>
      </c>
      <c r="B1495" s="457">
        <v>5015003</v>
      </c>
      <c r="C1495" s="457">
        <v>3</v>
      </c>
      <c r="D1495" s="457">
        <v>1076</v>
      </c>
      <c r="E1495" s="457">
        <f t="shared" si="23"/>
        <v>1079</v>
      </c>
    </row>
    <row r="1496" spans="1:5">
      <c r="A1496" s="706" t="s">
        <v>713</v>
      </c>
      <c r="B1496" s="457">
        <v>18015018</v>
      </c>
      <c r="C1496" s="457">
        <v>4</v>
      </c>
      <c r="D1496" s="457">
        <v>1516</v>
      </c>
      <c r="E1496" s="457">
        <f t="shared" si="23"/>
        <v>1520</v>
      </c>
    </row>
    <row r="1497" spans="1:5">
      <c r="A1497" s="706" t="s">
        <v>713</v>
      </c>
      <c r="B1497" s="457">
        <v>14015006</v>
      </c>
      <c r="C1497" s="457">
        <v>1</v>
      </c>
      <c r="D1497" s="457">
        <v>1212</v>
      </c>
      <c r="E1497" s="457">
        <f t="shared" si="23"/>
        <v>1213</v>
      </c>
    </row>
    <row r="1498" spans="1:5">
      <c r="A1498" s="706" t="s">
        <v>713</v>
      </c>
      <c r="B1498" s="457">
        <v>18015016</v>
      </c>
      <c r="C1498" s="457">
        <v>1</v>
      </c>
      <c r="D1498" s="457">
        <v>948</v>
      </c>
      <c r="E1498" s="457">
        <f t="shared" si="23"/>
        <v>949</v>
      </c>
    </row>
    <row r="1499" spans="1:5">
      <c r="A1499" s="706" t="s">
        <v>714</v>
      </c>
      <c r="B1499" s="457">
        <v>21001130</v>
      </c>
      <c r="C1499" s="457">
        <v>1390</v>
      </c>
      <c r="D1499" s="457">
        <v>205</v>
      </c>
      <c r="E1499" s="457">
        <f t="shared" si="23"/>
        <v>1595</v>
      </c>
    </row>
    <row r="1500" spans="1:5">
      <c r="A1500" s="706" t="s">
        <v>714</v>
      </c>
      <c r="B1500" s="457">
        <v>2001226</v>
      </c>
      <c r="C1500" s="457">
        <v>220</v>
      </c>
      <c r="D1500" s="457">
        <v>9</v>
      </c>
      <c r="E1500" s="457">
        <f t="shared" si="23"/>
        <v>229</v>
      </c>
    </row>
    <row r="1501" spans="1:5">
      <c r="A1501" s="706" t="s">
        <v>714</v>
      </c>
      <c r="B1501" s="457">
        <v>4901101</v>
      </c>
      <c r="C1501" s="457">
        <v>222</v>
      </c>
      <c r="D1501" s="457">
        <v>9</v>
      </c>
      <c r="E1501" s="457">
        <f t="shared" si="23"/>
        <v>231</v>
      </c>
    </row>
    <row r="1502" spans="1:5">
      <c r="A1502" s="706" t="s">
        <v>714</v>
      </c>
      <c r="B1502" s="457">
        <v>4001121</v>
      </c>
      <c r="C1502" s="457">
        <v>888</v>
      </c>
      <c r="D1502" s="457">
        <v>106</v>
      </c>
      <c r="E1502" s="457">
        <f t="shared" si="23"/>
        <v>994</v>
      </c>
    </row>
    <row r="1503" spans="1:5">
      <c r="A1503" s="706" t="s">
        <v>714</v>
      </c>
      <c r="B1503" s="457">
        <v>1001115</v>
      </c>
      <c r="C1503" s="457">
        <v>359</v>
      </c>
      <c r="D1503" s="457">
        <v>146</v>
      </c>
      <c r="E1503" s="457">
        <f t="shared" si="23"/>
        <v>505</v>
      </c>
    </row>
    <row r="1504" spans="1:5">
      <c r="A1504" s="706" t="s">
        <v>714</v>
      </c>
      <c r="B1504" s="457">
        <v>5001207</v>
      </c>
      <c r="C1504" s="457">
        <v>193</v>
      </c>
      <c r="D1504" s="457">
        <v>1</v>
      </c>
      <c r="E1504" s="457">
        <f t="shared" si="23"/>
        <v>194</v>
      </c>
    </row>
    <row r="1505" spans="1:5">
      <c r="A1505" s="706" t="s">
        <v>714</v>
      </c>
      <c r="B1505" s="457">
        <v>21001123</v>
      </c>
      <c r="C1505" s="457">
        <v>396</v>
      </c>
      <c r="D1505" s="457">
        <v>269</v>
      </c>
      <c r="E1505" s="457">
        <f t="shared" si="23"/>
        <v>665</v>
      </c>
    </row>
    <row r="1506" spans="1:5">
      <c r="A1506" s="706" t="s">
        <v>714</v>
      </c>
      <c r="B1506" s="457">
        <v>2001234</v>
      </c>
      <c r="C1506" s="457">
        <v>898</v>
      </c>
      <c r="D1506" s="457">
        <v>531</v>
      </c>
      <c r="E1506" s="457">
        <f t="shared" si="23"/>
        <v>1429</v>
      </c>
    </row>
    <row r="1507" spans="1:5">
      <c r="A1507" s="706" t="s">
        <v>714</v>
      </c>
      <c r="B1507" s="457">
        <v>17001503</v>
      </c>
      <c r="C1507" s="457">
        <v>390</v>
      </c>
      <c r="D1507" s="457">
        <v>8</v>
      </c>
      <c r="E1507" s="457">
        <f t="shared" si="23"/>
        <v>398</v>
      </c>
    </row>
    <row r="1508" spans="1:5">
      <c r="A1508" s="706" t="s">
        <v>714</v>
      </c>
      <c r="B1508" s="457">
        <v>1001110</v>
      </c>
      <c r="C1508" s="457">
        <v>370</v>
      </c>
      <c r="D1508" s="457">
        <v>238</v>
      </c>
      <c r="E1508" s="457">
        <f t="shared" si="23"/>
        <v>608</v>
      </c>
    </row>
    <row r="1509" spans="1:5">
      <c r="A1509" s="706" t="s">
        <v>714</v>
      </c>
      <c r="B1509" s="457">
        <v>21001128</v>
      </c>
      <c r="C1509" s="457">
        <v>251</v>
      </c>
      <c r="D1509" s="457">
        <v>174</v>
      </c>
      <c r="E1509" s="457">
        <f t="shared" si="23"/>
        <v>425</v>
      </c>
    </row>
    <row r="1510" spans="1:5">
      <c r="A1510" s="706" t="s">
        <v>714</v>
      </c>
      <c r="B1510" s="457">
        <v>3001143</v>
      </c>
      <c r="C1510" s="457">
        <v>375</v>
      </c>
      <c r="D1510" s="457">
        <v>202</v>
      </c>
      <c r="E1510" s="457">
        <f t="shared" si="23"/>
        <v>577</v>
      </c>
    </row>
    <row r="1511" spans="1:5">
      <c r="A1511" s="706" t="s">
        <v>714</v>
      </c>
      <c r="B1511" s="457">
        <v>4001113</v>
      </c>
      <c r="C1511" s="457">
        <v>906</v>
      </c>
      <c r="D1511" s="457">
        <v>460</v>
      </c>
      <c r="E1511" s="457">
        <f t="shared" si="23"/>
        <v>1366</v>
      </c>
    </row>
    <row r="1512" spans="1:5">
      <c r="A1512" s="706" t="s">
        <v>714</v>
      </c>
      <c r="B1512" s="457">
        <v>4001149</v>
      </c>
      <c r="C1512" s="457">
        <v>307</v>
      </c>
      <c r="D1512" s="457">
        <v>1</v>
      </c>
      <c r="E1512" s="457">
        <f t="shared" si="23"/>
        <v>308</v>
      </c>
    </row>
    <row r="1513" spans="1:5">
      <c r="A1513" s="706" t="s">
        <v>714</v>
      </c>
      <c r="B1513" s="457">
        <v>4001128</v>
      </c>
      <c r="C1513" s="457">
        <v>280</v>
      </c>
      <c r="D1513" s="457">
        <v>252</v>
      </c>
      <c r="E1513" s="457">
        <f t="shared" si="23"/>
        <v>532</v>
      </c>
    </row>
    <row r="1514" spans="1:5">
      <c r="A1514" s="706" t="s">
        <v>714</v>
      </c>
      <c r="B1514" s="457">
        <v>1001105</v>
      </c>
      <c r="C1514" s="457">
        <v>374</v>
      </c>
      <c r="D1514" s="457">
        <v>228</v>
      </c>
      <c r="E1514" s="457">
        <f t="shared" si="23"/>
        <v>602</v>
      </c>
    </row>
    <row r="1515" spans="1:5">
      <c r="A1515" s="706" t="s">
        <v>714</v>
      </c>
      <c r="B1515" s="457">
        <v>4001102</v>
      </c>
      <c r="C1515" s="457">
        <v>1215</v>
      </c>
      <c r="D1515" s="457">
        <v>687</v>
      </c>
      <c r="E1515" s="457">
        <f t="shared" si="23"/>
        <v>1902</v>
      </c>
    </row>
    <row r="1516" spans="1:5">
      <c r="A1516" s="706" t="s">
        <v>714</v>
      </c>
      <c r="B1516" s="457">
        <v>3001145</v>
      </c>
      <c r="C1516" s="457">
        <v>374</v>
      </c>
      <c r="D1516" s="457">
        <v>268</v>
      </c>
      <c r="E1516" s="457">
        <f t="shared" si="23"/>
        <v>642</v>
      </c>
    </row>
    <row r="1517" spans="1:5">
      <c r="A1517" s="706" t="s">
        <v>714</v>
      </c>
      <c r="B1517" s="457">
        <v>1001142</v>
      </c>
      <c r="C1517" s="457">
        <v>277</v>
      </c>
      <c r="D1517" s="457">
        <v>249</v>
      </c>
      <c r="E1517" s="457">
        <f t="shared" si="23"/>
        <v>526</v>
      </c>
    </row>
    <row r="1518" spans="1:5">
      <c r="A1518" s="706" t="s">
        <v>714</v>
      </c>
      <c r="B1518" s="457">
        <v>3001142</v>
      </c>
      <c r="C1518" s="457">
        <v>293</v>
      </c>
      <c r="D1518" s="457">
        <v>244</v>
      </c>
      <c r="E1518" s="457">
        <f t="shared" si="23"/>
        <v>537</v>
      </c>
    </row>
    <row r="1519" spans="1:5">
      <c r="A1519" s="706" t="s">
        <v>714</v>
      </c>
      <c r="B1519" s="457">
        <v>21001131</v>
      </c>
      <c r="C1519" s="457">
        <v>1112</v>
      </c>
      <c r="D1519" s="457">
        <v>231</v>
      </c>
      <c r="E1519" s="457">
        <f t="shared" si="23"/>
        <v>1343</v>
      </c>
    </row>
    <row r="1520" spans="1:5">
      <c r="A1520" s="706" t="s">
        <v>714</v>
      </c>
      <c r="B1520" s="457">
        <v>6001204</v>
      </c>
      <c r="C1520" s="457">
        <v>440</v>
      </c>
      <c r="D1520" s="457">
        <v>164</v>
      </c>
      <c r="E1520" s="457">
        <f t="shared" si="23"/>
        <v>604</v>
      </c>
    </row>
    <row r="1521" spans="1:5">
      <c r="A1521" s="706" t="s">
        <v>714</v>
      </c>
      <c r="B1521" s="457">
        <v>15011709</v>
      </c>
      <c r="C1521" s="457">
        <v>1</v>
      </c>
      <c r="D1521" s="457">
        <v>279</v>
      </c>
      <c r="E1521" s="457">
        <f t="shared" si="23"/>
        <v>280</v>
      </c>
    </row>
    <row r="1522" spans="1:5">
      <c r="A1522" s="706" t="s">
        <v>714</v>
      </c>
      <c r="B1522" s="457">
        <v>1001106</v>
      </c>
      <c r="C1522" s="457">
        <v>530</v>
      </c>
      <c r="D1522" s="457">
        <v>136</v>
      </c>
      <c r="E1522" s="457">
        <f t="shared" si="23"/>
        <v>666</v>
      </c>
    </row>
    <row r="1523" spans="1:5">
      <c r="A1523" s="706" t="s">
        <v>714</v>
      </c>
      <c r="B1523" s="457">
        <v>21001105</v>
      </c>
      <c r="C1523" s="457">
        <v>2020</v>
      </c>
      <c r="D1523" s="457">
        <v>340</v>
      </c>
      <c r="E1523" s="457">
        <f t="shared" si="23"/>
        <v>2360</v>
      </c>
    </row>
    <row r="1524" spans="1:5">
      <c r="A1524" s="706" t="s">
        <v>714</v>
      </c>
      <c r="B1524" s="457">
        <v>1001134</v>
      </c>
      <c r="C1524" s="457">
        <v>334</v>
      </c>
      <c r="D1524" s="457">
        <v>108</v>
      </c>
      <c r="E1524" s="457">
        <f t="shared" si="23"/>
        <v>442</v>
      </c>
    </row>
    <row r="1525" spans="1:5">
      <c r="A1525" s="706" t="s">
        <v>714</v>
      </c>
      <c r="B1525" s="457">
        <v>2001240</v>
      </c>
      <c r="C1525" s="457">
        <v>711</v>
      </c>
      <c r="D1525" s="457">
        <v>197</v>
      </c>
      <c r="E1525" s="457">
        <f t="shared" si="23"/>
        <v>908</v>
      </c>
    </row>
    <row r="1526" spans="1:5">
      <c r="A1526" s="706" t="s">
        <v>714</v>
      </c>
      <c r="B1526" s="457">
        <v>21001113</v>
      </c>
      <c r="C1526" s="457">
        <v>379</v>
      </c>
      <c r="D1526" s="457">
        <v>201</v>
      </c>
      <c r="E1526" s="457">
        <f t="shared" si="23"/>
        <v>580</v>
      </c>
    </row>
    <row r="1527" spans="1:5">
      <c r="A1527" s="706" t="s">
        <v>714</v>
      </c>
      <c r="B1527" s="457">
        <v>19001109</v>
      </c>
      <c r="C1527" s="457">
        <v>306</v>
      </c>
      <c r="D1527" s="457">
        <v>247</v>
      </c>
      <c r="E1527" s="457">
        <f t="shared" si="23"/>
        <v>553</v>
      </c>
    </row>
    <row r="1528" spans="1:5">
      <c r="A1528" s="706" t="s">
        <v>714</v>
      </c>
      <c r="B1528" s="457">
        <v>4001105</v>
      </c>
      <c r="C1528" s="457">
        <v>521</v>
      </c>
      <c r="D1528" s="457">
        <v>462</v>
      </c>
      <c r="E1528" s="457">
        <f t="shared" si="23"/>
        <v>983</v>
      </c>
    </row>
    <row r="1529" spans="1:5">
      <c r="A1529" s="706" t="s">
        <v>714</v>
      </c>
      <c r="B1529" s="457">
        <v>19001112</v>
      </c>
      <c r="C1529" s="457">
        <v>483</v>
      </c>
      <c r="D1529" s="457">
        <v>157</v>
      </c>
      <c r="E1529" s="457">
        <f t="shared" si="23"/>
        <v>640</v>
      </c>
    </row>
    <row r="1530" spans="1:5">
      <c r="A1530" s="706" t="s">
        <v>714</v>
      </c>
      <c r="B1530" s="457">
        <v>3001104</v>
      </c>
      <c r="C1530" s="457">
        <v>333</v>
      </c>
      <c r="D1530" s="457">
        <v>251</v>
      </c>
      <c r="E1530" s="457">
        <f t="shared" si="23"/>
        <v>584</v>
      </c>
    </row>
    <row r="1531" spans="1:5">
      <c r="A1531" s="706" t="s">
        <v>714</v>
      </c>
      <c r="B1531" s="457">
        <v>21001110</v>
      </c>
      <c r="C1531" s="457">
        <v>506</v>
      </c>
      <c r="D1531" s="457">
        <v>145</v>
      </c>
      <c r="E1531" s="457">
        <f t="shared" si="23"/>
        <v>651</v>
      </c>
    </row>
    <row r="1532" spans="1:5">
      <c r="A1532" s="706" t="s">
        <v>714</v>
      </c>
      <c r="B1532" s="457">
        <v>19001105</v>
      </c>
      <c r="C1532" s="457">
        <v>314</v>
      </c>
      <c r="D1532" s="457">
        <v>24</v>
      </c>
      <c r="E1532" s="457">
        <f t="shared" si="23"/>
        <v>338</v>
      </c>
    </row>
    <row r="1533" spans="1:5">
      <c r="A1533" s="706" t="s">
        <v>714</v>
      </c>
      <c r="B1533" s="457">
        <v>6001202</v>
      </c>
      <c r="C1533" s="457">
        <v>221</v>
      </c>
      <c r="D1533" s="457">
        <v>160</v>
      </c>
      <c r="E1533" s="457">
        <f t="shared" si="23"/>
        <v>381</v>
      </c>
    </row>
    <row r="1534" spans="1:5">
      <c r="A1534" s="706" t="s">
        <v>714</v>
      </c>
      <c r="B1534" s="457">
        <v>3001106</v>
      </c>
      <c r="C1534" s="457">
        <v>554</v>
      </c>
      <c r="D1534" s="457">
        <v>508</v>
      </c>
      <c r="E1534" s="457">
        <f t="shared" si="23"/>
        <v>1062</v>
      </c>
    </row>
    <row r="1535" spans="1:5">
      <c r="A1535" s="706" t="s">
        <v>714</v>
      </c>
      <c r="B1535" s="457">
        <v>3001126</v>
      </c>
      <c r="C1535" s="457">
        <v>224</v>
      </c>
      <c r="D1535" s="457">
        <v>141</v>
      </c>
      <c r="E1535" s="457">
        <f t="shared" si="23"/>
        <v>365</v>
      </c>
    </row>
    <row r="1536" spans="1:5">
      <c r="A1536" s="706" t="s">
        <v>714</v>
      </c>
      <c r="B1536" s="457">
        <v>2001228</v>
      </c>
      <c r="C1536" s="457">
        <v>289</v>
      </c>
      <c r="D1536" s="457">
        <v>151</v>
      </c>
      <c r="E1536" s="457">
        <f t="shared" si="23"/>
        <v>440</v>
      </c>
    </row>
    <row r="1537" spans="1:5">
      <c r="A1537" s="706" t="s">
        <v>714</v>
      </c>
      <c r="B1537" s="457">
        <v>15901401</v>
      </c>
      <c r="C1537" s="457">
        <v>195</v>
      </c>
      <c r="D1537" s="457">
        <v>1</v>
      </c>
      <c r="E1537" s="457">
        <f t="shared" si="23"/>
        <v>196</v>
      </c>
    </row>
    <row r="1538" spans="1:5">
      <c r="A1538" s="706" t="s">
        <v>714</v>
      </c>
      <c r="B1538" s="457">
        <v>6001215</v>
      </c>
      <c r="C1538" s="457">
        <v>65</v>
      </c>
      <c r="D1538" s="457">
        <v>2</v>
      </c>
      <c r="E1538" s="457">
        <f t="shared" si="23"/>
        <v>67</v>
      </c>
    </row>
    <row r="1539" spans="1:5">
      <c r="A1539" s="706" t="s">
        <v>714</v>
      </c>
      <c r="B1539" s="457">
        <v>19001121</v>
      </c>
      <c r="C1539" s="457">
        <v>751</v>
      </c>
      <c r="D1539" s="457">
        <v>279</v>
      </c>
      <c r="E1539" s="457">
        <f t="shared" si="23"/>
        <v>1030</v>
      </c>
    </row>
    <row r="1540" spans="1:5">
      <c r="A1540" s="706" t="s">
        <v>714</v>
      </c>
      <c r="B1540" s="457">
        <v>4001117</v>
      </c>
      <c r="C1540" s="457">
        <v>859</v>
      </c>
      <c r="D1540" s="457">
        <v>381</v>
      </c>
      <c r="E1540" s="457">
        <f t="shared" ref="E1540:E1603" si="24">C1540+D1540</f>
        <v>1240</v>
      </c>
    </row>
    <row r="1541" spans="1:5">
      <c r="A1541" s="706" t="s">
        <v>714</v>
      </c>
      <c r="B1541" s="457">
        <v>4001136</v>
      </c>
      <c r="C1541" s="457">
        <v>406</v>
      </c>
      <c r="D1541" s="457">
        <v>186</v>
      </c>
      <c r="E1541" s="457">
        <f t="shared" si="24"/>
        <v>592</v>
      </c>
    </row>
    <row r="1542" spans="1:5">
      <c r="A1542" s="706" t="s">
        <v>714</v>
      </c>
      <c r="B1542" s="457">
        <v>4001119</v>
      </c>
      <c r="C1542" s="457">
        <v>117</v>
      </c>
      <c r="D1542" s="457">
        <v>79</v>
      </c>
      <c r="E1542" s="457">
        <f t="shared" si="24"/>
        <v>196</v>
      </c>
    </row>
    <row r="1543" spans="1:5">
      <c r="A1543" s="706" t="s">
        <v>714</v>
      </c>
      <c r="B1543" s="457">
        <v>21001109</v>
      </c>
      <c r="C1543" s="457">
        <v>247</v>
      </c>
      <c r="D1543" s="457">
        <v>69</v>
      </c>
      <c r="E1543" s="457">
        <f t="shared" si="24"/>
        <v>316</v>
      </c>
    </row>
    <row r="1544" spans="1:5">
      <c r="A1544" s="706" t="s">
        <v>714</v>
      </c>
      <c r="B1544" s="457">
        <v>1001118</v>
      </c>
      <c r="C1544" s="457">
        <v>244</v>
      </c>
      <c r="D1544" s="457">
        <v>150</v>
      </c>
      <c r="E1544" s="457">
        <f t="shared" si="24"/>
        <v>394</v>
      </c>
    </row>
    <row r="1545" spans="1:5">
      <c r="A1545" s="706" t="s">
        <v>714</v>
      </c>
      <c r="B1545" s="457">
        <v>1001119</v>
      </c>
      <c r="C1545" s="457">
        <v>383</v>
      </c>
      <c r="D1545" s="457">
        <v>289</v>
      </c>
      <c r="E1545" s="457">
        <f t="shared" si="24"/>
        <v>672</v>
      </c>
    </row>
    <row r="1546" spans="1:5">
      <c r="A1546" s="706" t="s">
        <v>714</v>
      </c>
      <c r="B1546" s="457">
        <v>13011703</v>
      </c>
      <c r="C1546" s="457">
        <v>1</v>
      </c>
      <c r="D1546" s="457">
        <v>343</v>
      </c>
      <c r="E1546" s="457">
        <f t="shared" si="24"/>
        <v>344</v>
      </c>
    </row>
    <row r="1547" spans="1:5">
      <c r="A1547" s="706" t="s">
        <v>714</v>
      </c>
      <c r="B1547" s="457">
        <v>1001130</v>
      </c>
      <c r="C1547" s="457">
        <v>237</v>
      </c>
      <c r="D1547" s="457">
        <v>1</v>
      </c>
      <c r="E1547" s="457">
        <f t="shared" si="24"/>
        <v>238</v>
      </c>
    </row>
    <row r="1548" spans="1:5">
      <c r="A1548" s="706" t="s">
        <v>714</v>
      </c>
      <c r="B1548" s="457">
        <v>21001112</v>
      </c>
      <c r="C1548" s="457">
        <v>256</v>
      </c>
      <c r="D1548" s="457">
        <v>159</v>
      </c>
      <c r="E1548" s="457">
        <f t="shared" si="24"/>
        <v>415</v>
      </c>
    </row>
    <row r="1549" spans="1:5">
      <c r="A1549" s="706" t="s">
        <v>714</v>
      </c>
      <c r="B1549" s="457">
        <v>12901401</v>
      </c>
      <c r="C1549" s="457">
        <v>215</v>
      </c>
      <c r="D1549" s="457">
        <v>7</v>
      </c>
      <c r="E1549" s="457">
        <f t="shared" si="24"/>
        <v>222</v>
      </c>
    </row>
    <row r="1550" spans="1:5">
      <c r="A1550" s="706" t="s">
        <v>714</v>
      </c>
      <c r="B1550" s="457">
        <v>21001120</v>
      </c>
      <c r="C1550" s="457">
        <v>289</v>
      </c>
      <c r="D1550" s="457">
        <v>231</v>
      </c>
      <c r="E1550" s="457">
        <f t="shared" si="24"/>
        <v>520</v>
      </c>
    </row>
    <row r="1551" spans="1:5">
      <c r="A1551" s="706" t="s">
        <v>714</v>
      </c>
      <c r="B1551" s="457">
        <v>1001111</v>
      </c>
      <c r="C1551" s="457">
        <v>848</v>
      </c>
      <c r="D1551" s="457">
        <v>125</v>
      </c>
      <c r="E1551" s="457">
        <f t="shared" si="24"/>
        <v>973</v>
      </c>
    </row>
    <row r="1552" spans="1:5">
      <c r="A1552" s="706" t="s">
        <v>714</v>
      </c>
      <c r="B1552" s="457">
        <v>2001213</v>
      </c>
      <c r="C1552" s="457">
        <v>336</v>
      </c>
      <c r="D1552" s="457">
        <v>246</v>
      </c>
      <c r="E1552" s="457">
        <f t="shared" si="24"/>
        <v>582</v>
      </c>
    </row>
    <row r="1553" spans="1:5">
      <c r="A1553" s="706" t="s">
        <v>714</v>
      </c>
      <c r="B1553" s="457">
        <v>1001144</v>
      </c>
      <c r="C1553" s="457">
        <v>198</v>
      </c>
      <c r="D1553" s="457">
        <v>68</v>
      </c>
      <c r="E1553" s="457">
        <f t="shared" si="24"/>
        <v>266</v>
      </c>
    </row>
    <row r="1554" spans="1:5">
      <c r="A1554" s="706" t="s">
        <v>714</v>
      </c>
      <c r="B1554" s="457">
        <v>4001147</v>
      </c>
      <c r="C1554" s="457">
        <v>453</v>
      </c>
      <c r="D1554" s="457">
        <v>108</v>
      </c>
      <c r="E1554" s="457">
        <f t="shared" si="24"/>
        <v>561</v>
      </c>
    </row>
    <row r="1555" spans="1:5">
      <c r="A1555" s="706" t="s">
        <v>714</v>
      </c>
      <c r="B1555" s="457">
        <v>6001209</v>
      </c>
      <c r="C1555" s="457">
        <v>351</v>
      </c>
      <c r="D1555" s="457">
        <v>2</v>
      </c>
      <c r="E1555" s="457">
        <f t="shared" si="24"/>
        <v>353</v>
      </c>
    </row>
    <row r="1556" spans="1:5">
      <c r="A1556" s="706" t="s">
        <v>714</v>
      </c>
      <c r="B1556" s="457">
        <v>4001124</v>
      </c>
      <c r="C1556" s="457">
        <v>673</v>
      </c>
      <c r="D1556" s="457">
        <v>170</v>
      </c>
      <c r="E1556" s="457">
        <f t="shared" si="24"/>
        <v>843</v>
      </c>
    </row>
    <row r="1557" spans="1:5">
      <c r="A1557" s="706" t="s">
        <v>714</v>
      </c>
      <c r="B1557" s="457">
        <v>2001210</v>
      </c>
      <c r="C1557" s="457">
        <v>357</v>
      </c>
      <c r="D1557" s="457">
        <v>245</v>
      </c>
      <c r="E1557" s="457">
        <f t="shared" si="24"/>
        <v>602</v>
      </c>
    </row>
    <row r="1558" spans="1:5">
      <c r="A1558" s="706" t="s">
        <v>714</v>
      </c>
      <c r="B1558" s="457">
        <v>2001229</v>
      </c>
      <c r="C1558" s="457">
        <v>227</v>
      </c>
      <c r="D1558" s="457">
        <v>225</v>
      </c>
      <c r="E1558" s="457">
        <f t="shared" si="24"/>
        <v>452</v>
      </c>
    </row>
    <row r="1559" spans="1:5">
      <c r="A1559" s="706" t="s">
        <v>714</v>
      </c>
      <c r="B1559" s="457">
        <v>21001119</v>
      </c>
      <c r="C1559" s="457">
        <v>417</v>
      </c>
      <c r="D1559" s="457">
        <v>223</v>
      </c>
      <c r="E1559" s="457">
        <f t="shared" si="24"/>
        <v>640</v>
      </c>
    </row>
    <row r="1560" spans="1:5">
      <c r="A1560" s="706" t="s">
        <v>714</v>
      </c>
      <c r="B1560" s="457">
        <v>4001134</v>
      </c>
      <c r="C1560" s="457">
        <v>256</v>
      </c>
      <c r="D1560" s="457">
        <v>216</v>
      </c>
      <c r="E1560" s="457">
        <f t="shared" si="24"/>
        <v>472</v>
      </c>
    </row>
    <row r="1561" spans="1:5">
      <c r="A1561" s="706" t="s">
        <v>714</v>
      </c>
      <c r="B1561" s="457">
        <v>2001218</v>
      </c>
      <c r="C1561" s="457">
        <v>309</v>
      </c>
      <c r="D1561" s="457">
        <v>233</v>
      </c>
      <c r="E1561" s="457">
        <f t="shared" si="24"/>
        <v>542</v>
      </c>
    </row>
    <row r="1562" spans="1:5">
      <c r="A1562" s="706" t="s">
        <v>714</v>
      </c>
      <c r="B1562" s="457">
        <v>4001133</v>
      </c>
      <c r="C1562" s="457">
        <v>290</v>
      </c>
      <c r="D1562" s="457">
        <v>217</v>
      </c>
      <c r="E1562" s="457">
        <f t="shared" si="24"/>
        <v>507</v>
      </c>
    </row>
    <row r="1563" spans="1:5">
      <c r="A1563" s="706" t="s">
        <v>714</v>
      </c>
      <c r="B1563" s="457">
        <v>3001137</v>
      </c>
      <c r="C1563" s="457">
        <v>408</v>
      </c>
      <c r="D1563" s="457">
        <v>250</v>
      </c>
      <c r="E1563" s="457">
        <f t="shared" si="24"/>
        <v>658</v>
      </c>
    </row>
    <row r="1564" spans="1:5">
      <c r="A1564" s="706" t="s">
        <v>714</v>
      </c>
      <c r="B1564" s="457">
        <v>1001109</v>
      </c>
      <c r="C1564" s="457">
        <v>305</v>
      </c>
      <c r="D1564" s="457">
        <v>257</v>
      </c>
      <c r="E1564" s="457">
        <f t="shared" si="24"/>
        <v>562</v>
      </c>
    </row>
    <row r="1565" spans="1:5">
      <c r="A1565" s="706" t="s">
        <v>714</v>
      </c>
      <c r="B1565" s="457">
        <v>19001120</v>
      </c>
      <c r="C1565" s="457">
        <v>393</v>
      </c>
      <c r="D1565" s="457">
        <v>280</v>
      </c>
      <c r="E1565" s="457">
        <f t="shared" si="24"/>
        <v>673</v>
      </c>
    </row>
    <row r="1566" spans="1:5">
      <c r="A1566" s="706" t="s">
        <v>714</v>
      </c>
      <c r="B1566" s="457">
        <v>6001212</v>
      </c>
      <c r="C1566" s="457">
        <v>342</v>
      </c>
      <c r="D1566" s="457">
        <v>18</v>
      </c>
      <c r="E1566" s="457">
        <f t="shared" si="24"/>
        <v>360</v>
      </c>
    </row>
    <row r="1567" spans="1:5">
      <c r="A1567" s="706" t="s">
        <v>714</v>
      </c>
      <c r="B1567" s="457">
        <v>2001230</v>
      </c>
      <c r="C1567" s="457">
        <v>368</v>
      </c>
      <c r="D1567" s="457">
        <v>307</v>
      </c>
      <c r="E1567" s="457">
        <f t="shared" si="24"/>
        <v>675</v>
      </c>
    </row>
    <row r="1568" spans="1:5">
      <c r="A1568" s="706" t="s">
        <v>714</v>
      </c>
      <c r="B1568" s="457">
        <v>6001208</v>
      </c>
      <c r="C1568" s="457">
        <v>541</v>
      </c>
      <c r="D1568" s="457">
        <v>349</v>
      </c>
      <c r="E1568" s="457">
        <f t="shared" si="24"/>
        <v>890</v>
      </c>
    </row>
    <row r="1569" spans="1:5">
      <c r="A1569" s="706" t="s">
        <v>714</v>
      </c>
      <c r="B1569" s="457">
        <v>2001211</v>
      </c>
      <c r="C1569" s="457">
        <v>273</v>
      </c>
      <c r="D1569" s="457">
        <v>112</v>
      </c>
      <c r="E1569" s="457">
        <f t="shared" si="24"/>
        <v>385</v>
      </c>
    </row>
    <row r="1570" spans="1:5">
      <c r="A1570" s="706" t="s">
        <v>714</v>
      </c>
      <c r="B1570" s="457">
        <v>17001506</v>
      </c>
      <c r="C1570" s="457">
        <v>224</v>
      </c>
      <c r="D1570" s="457">
        <v>2</v>
      </c>
      <c r="E1570" s="457">
        <f t="shared" si="24"/>
        <v>226</v>
      </c>
    </row>
    <row r="1571" spans="1:5">
      <c r="A1571" s="706" t="s">
        <v>714</v>
      </c>
      <c r="B1571" s="457">
        <v>1001143</v>
      </c>
      <c r="C1571" s="457">
        <v>703</v>
      </c>
      <c r="D1571" s="457">
        <v>244</v>
      </c>
      <c r="E1571" s="457">
        <f t="shared" si="24"/>
        <v>947</v>
      </c>
    </row>
    <row r="1572" spans="1:5">
      <c r="A1572" s="706" t="s">
        <v>714</v>
      </c>
      <c r="B1572" s="457">
        <v>17001507</v>
      </c>
      <c r="C1572" s="457">
        <v>187</v>
      </c>
      <c r="D1572" s="457">
        <v>3</v>
      </c>
      <c r="E1572" s="457">
        <f t="shared" si="24"/>
        <v>190</v>
      </c>
    </row>
    <row r="1573" spans="1:5">
      <c r="A1573" s="706" t="s">
        <v>714</v>
      </c>
      <c r="B1573" s="457">
        <v>3001122</v>
      </c>
      <c r="C1573" s="457">
        <v>321</v>
      </c>
      <c r="D1573" s="457">
        <v>226</v>
      </c>
      <c r="E1573" s="457">
        <f t="shared" si="24"/>
        <v>547</v>
      </c>
    </row>
    <row r="1574" spans="1:5">
      <c r="A1574" s="706" t="s">
        <v>714</v>
      </c>
      <c r="B1574" s="457">
        <v>19801102</v>
      </c>
      <c r="C1574" s="457">
        <v>92</v>
      </c>
      <c r="D1574" s="457">
        <v>6</v>
      </c>
      <c r="E1574" s="457">
        <f t="shared" si="24"/>
        <v>98</v>
      </c>
    </row>
    <row r="1575" spans="1:5">
      <c r="A1575" s="706" t="s">
        <v>714</v>
      </c>
      <c r="B1575" s="457">
        <v>2001217</v>
      </c>
      <c r="C1575" s="457">
        <v>185</v>
      </c>
      <c r="D1575" s="457">
        <v>122</v>
      </c>
      <c r="E1575" s="457">
        <f t="shared" si="24"/>
        <v>307</v>
      </c>
    </row>
    <row r="1576" spans="1:5">
      <c r="A1576" s="706" t="s">
        <v>714</v>
      </c>
      <c r="B1576" s="457">
        <v>21001115</v>
      </c>
      <c r="C1576" s="457">
        <v>164</v>
      </c>
      <c r="D1576" s="457">
        <v>122</v>
      </c>
      <c r="E1576" s="457">
        <f t="shared" si="24"/>
        <v>286</v>
      </c>
    </row>
    <row r="1577" spans="1:5">
      <c r="A1577" s="706" t="s">
        <v>714</v>
      </c>
      <c r="B1577" s="457">
        <v>1001122</v>
      </c>
      <c r="C1577" s="457">
        <v>282</v>
      </c>
      <c r="D1577" s="457">
        <v>226</v>
      </c>
      <c r="E1577" s="457">
        <f t="shared" si="24"/>
        <v>508</v>
      </c>
    </row>
    <row r="1578" spans="1:5">
      <c r="A1578" s="706" t="s">
        <v>714</v>
      </c>
      <c r="B1578" s="457">
        <v>21001102</v>
      </c>
      <c r="C1578" s="457">
        <v>216</v>
      </c>
      <c r="D1578" s="457">
        <v>3</v>
      </c>
      <c r="E1578" s="457">
        <f t="shared" si="24"/>
        <v>219</v>
      </c>
    </row>
    <row r="1579" spans="1:5">
      <c r="A1579" s="706" t="s">
        <v>714</v>
      </c>
      <c r="B1579" s="457">
        <v>4001104</v>
      </c>
      <c r="C1579" s="457">
        <v>339</v>
      </c>
      <c r="D1579" s="457">
        <v>225</v>
      </c>
      <c r="E1579" s="457">
        <f t="shared" si="24"/>
        <v>564</v>
      </c>
    </row>
    <row r="1580" spans="1:5">
      <c r="A1580" s="706" t="s">
        <v>714</v>
      </c>
      <c r="B1580" s="457">
        <v>4001135</v>
      </c>
      <c r="C1580" s="457">
        <v>245</v>
      </c>
      <c r="D1580" s="457">
        <v>146</v>
      </c>
      <c r="E1580" s="457">
        <f t="shared" si="24"/>
        <v>391</v>
      </c>
    </row>
    <row r="1581" spans="1:5">
      <c r="A1581" s="706" t="s">
        <v>714</v>
      </c>
      <c r="B1581" s="457">
        <v>1801101</v>
      </c>
      <c r="C1581" s="457">
        <v>151</v>
      </c>
      <c r="D1581" s="457">
        <v>4</v>
      </c>
      <c r="E1581" s="457">
        <f t="shared" si="24"/>
        <v>155</v>
      </c>
    </row>
    <row r="1582" spans="1:5">
      <c r="A1582" s="706" t="s">
        <v>714</v>
      </c>
      <c r="B1582" s="457">
        <v>21001118</v>
      </c>
      <c r="C1582" s="457">
        <v>206</v>
      </c>
      <c r="D1582" s="457">
        <v>148</v>
      </c>
      <c r="E1582" s="457">
        <f t="shared" si="24"/>
        <v>354</v>
      </c>
    </row>
    <row r="1583" spans="1:5">
      <c r="A1583" s="706" t="s">
        <v>714</v>
      </c>
      <c r="B1583" s="457">
        <v>2001214</v>
      </c>
      <c r="C1583" s="457">
        <v>452</v>
      </c>
      <c r="D1583" s="457">
        <v>238</v>
      </c>
      <c r="E1583" s="457">
        <f t="shared" si="24"/>
        <v>690</v>
      </c>
    </row>
    <row r="1584" spans="1:5">
      <c r="A1584" s="706" t="s">
        <v>714</v>
      </c>
      <c r="B1584" s="457">
        <v>3001134</v>
      </c>
      <c r="C1584" s="457">
        <v>359</v>
      </c>
      <c r="D1584" s="457">
        <v>207</v>
      </c>
      <c r="E1584" s="457">
        <f t="shared" si="24"/>
        <v>566</v>
      </c>
    </row>
    <row r="1585" spans="1:5">
      <c r="A1585" s="706" t="s">
        <v>714</v>
      </c>
      <c r="B1585" s="457">
        <v>11801401</v>
      </c>
      <c r="C1585" s="457">
        <v>95</v>
      </c>
      <c r="D1585" s="457">
        <v>5</v>
      </c>
      <c r="E1585" s="457">
        <f t="shared" si="24"/>
        <v>100</v>
      </c>
    </row>
    <row r="1586" spans="1:5">
      <c r="A1586" s="706" t="s">
        <v>714</v>
      </c>
      <c r="B1586" s="457">
        <v>4001114</v>
      </c>
      <c r="C1586" s="457">
        <v>656</v>
      </c>
      <c r="D1586" s="457">
        <v>586</v>
      </c>
      <c r="E1586" s="457">
        <f t="shared" si="24"/>
        <v>1242</v>
      </c>
    </row>
    <row r="1587" spans="1:5">
      <c r="A1587" s="706" t="s">
        <v>714</v>
      </c>
      <c r="B1587" s="457">
        <v>6001205</v>
      </c>
      <c r="C1587" s="457">
        <v>426</v>
      </c>
      <c r="D1587" s="457">
        <v>189</v>
      </c>
      <c r="E1587" s="457">
        <f t="shared" si="24"/>
        <v>615</v>
      </c>
    </row>
    <row r="1588" spans="1:5">
      <c r="A1588" s="706" t="s">
        <v>714</v>
      </c>
      <c r="B1588" s="457">
        <v>3001105</v>
      </c>
      <c r="C1588" s="457">
        <v>508</v>
      </c>
      <c r="D1588" s="457">
        <v>358</v>
      </c>
      <c r="E1588" s="457">
        <f t="shared" si="24"/>
        <v>866</v>
      </c>
    </row>
    <row r="1589" spans="1:5">
      <c r="A1589" s="706" t="s">
        <v>714</v>
      </c>
      <c r="B1589" s="457">
        <v>10901201</v>
      </c>
      <c r="C1589" s="457">
        <v>105</v>
      </c>
      <c r="D1589" s="457">
        <v>7</v>
      </c>
      <c r="E1589" s="457">
        <f t="shared" si="24"/>
        <v>112</v>
      </c>
    </row>
    <row r="1590" spans="1:5">
      <c r="A1590" s="706" t="s">
        <v>714</v>
      </c>
      <c r="B1590" s="457">
        <v>2001208</v>
      </c>
      <c r="C1590" s="457">
        <v>998</v>
      </c>
      <c r="D1590" s="457">
        <v>699</v>
      </c>
      <c r="E1590" s="457">
        <f t="shared" si="24"/>
        <v>1697</v>
      </c>
    </row>
    <row r="1591" spans="1:5">
      <c r="A1591" s="706" t="s">
        <v>714</v>
      </c>
      <c r="B1591" s="457">
        <v>1001104</v>
      </c>
      <c r="C1591" s="457">
        <v>390</v>
      </c>
      <c r="D1591" s="457">
        <v>272</v>
      </c>
      <c r="E1591" s="457">
        <f t="shared" si="24"/>
        <v>662</v>
      </c>
    </row>
    <row r="1592" spans="1:5">
      <c r="A1592" s="706" t="s">
        <v>714</v>
      </c>
      <c r="B1592" s="457">
        <v>19001111</v>
      </c>
      <c r="C1592" s="457">
        <v>446</v>
      </c>
      <c r="D1592" s="457">
        <v>228</v>
      </c>
      <c r="E1592" s="457">
        <f t="shared" si="24"/>
        <v>674</v>
      </c>
    </row>
    <row r="1593" spans="1:5">
      <c r="A1593" s="706" t="s">
        <v>714</v>
      </c>
      <c r="B1593" s="457">
        <v>21001126</v>
      </c>
      <c r="C1593" s="457">
        <v>296</v>
      </c>
      <c r="D1593" s="457">
        <v>228</v>
      </c>
      <c r="E1593" s="457">
        <f t="shared" si="24"/>
        <v>524</v>
      </c>
    </row>
    <row r="1594" spans="1:5">
      <c r="A1594" s="706" t="s">
        <v>714</v>
      </c>
      <c r="B1594" s="457">
        <v>21001121</v>
      </c>
      <c r="C1594" s="457">
        <v>499</v>
      </c>
      <c r="D1594" s="457">
        <v>382</v>
      </c>
      <c r="E1594" s="457">
        <f t="shared" si="24"/>
        <v>881</v>
      </c>
    </row>
    <row r="1595" spans="1:5">
      <c r="A1595" s="706" t="s">
        <v>714</v>
      </c>
      <c r="B1595" s="457">
        <v>1001103</v>
      </c>
      <c r="C1595" s="457">
        <v>331</v>
      </c>
      <c r="D1595" s="457">
        <v>233</v>
      </c>
      <c r="E1595" s="457">
        <f t="shared" si="24"/>
        <v>564</v>
      </c>
    </row>
    <row r="1596" spans="1:5">
      <c r="A1596" s="706" t="s">
        <v>714</v>
      </c>
      <c r="B1596" s="457">
        <v>21001114</v>
      </c>
      <c r="C1596" s="457">
        <v>233</v>
      </c>
      <c r="D1596" s="457">
        <v>150</v>
      </c>
      <c r="E1596" s="457">
        <f t="shared" si="24"/>
        <v>383</v>
      </c>
    </row>
    <row r="1597" spans="1:5">
      <c r="A1597" s="706" t="s">
        <v>714</v>
      </c>
      <c r="B1597" s="457">
        <v>6801201</v>
      </c>
      <c r="C1597" s="457">
        <v>128</v>
      </c>
      <c r="D1597" s="457">
        <v>1</v>
      </c>
      <c r="E1597" s="457">
        <f t="shared" si="24"/>
        <v>129</v>
      </c>
    </row>
    <row r="1598" spans="1:5">
      <c r="A1598" s="706" t="s">
        <v>714</v>
      </c>
      <c r="B1598" s="457">
        <v>3001147</v>
      </c>
      <c r="C1598" s="457">
        <v>165</v>
      </c>
      <c r="D1598" s="457">
        <v>58</v>
      </c>
      <c r="E1598" s="457">
        <f t="shared" si="24"/>
        <v>223</v>
      </c>
    </row>
    <row r="1599" spans="1:5">
      <c r="A1599" s="706" t="s">
        <v>714</v>
      </c>
      <c r="B1599" s="457">
        <v>1001141</v>
      </c>
      <c r="C1599" s="457">
        <v>562</v>
      </c>
      <c r="D1599" s="457">
        <v>326</v>
      </c>
      <c r="E1599" s="457">
        <f t="shared" si="24"/>
        <v>888</v>
      </c>
    </row>
    <row r="1600" spans="1:5">
      <c r="A1600" s="706" t="s">
        <v>714</v>
      </c>
      <c r="B1600" s="457">
        <v>19001124</v>
      </c>
      <c r="C1600" s="457">
        <v>314</v>
      </c>
      <c r="D1600" s="457">
        <v>156</v>
      </c>
      <c r="E1600" s="457">
        <f t="shared" si="24"/>
        <v>470</v>
      </c>
    </row>
    <row r="1601" spans="1:5">
      <c r="A1601" s="706" t="s">
        <v>714</v>
      </c>
      <c r="B1601" s="457">
        <v>4001131</v>
      </c>
      <c r="C1601" s="457">
        <v>317</v>
      </c>
      <c r="D1601" s="457">
        <v>243</v>
      </c>
      <c r="E1601" s="457">
        <f t="shared" si="24"/>
        <v>560</v>
      </c>
    </row>
    <row r="1602" spans="1:5">
      <c r="A1602" s="706" t="s">
        <v>714</v>
      </c>
      <c r="B1602" s="457">
        <v>19001110</v>
      </c>
      <c r="C1602" s="457">
        <v>704</v>
      </c>
      <c r="D1602" s="457">
        <v>495</v>
      </c>
      <c r="E1602" s="457">
        <f t="shared" si="24"/>
        <v>1199</v>
      </c>
    </row>
    <row r="1603" spans="1:5">
      <c r="A1603" s="706" t="s">
        <v>714</v>
      </c>
      <c r="B1603" s="457">
        <v>4001132</v>
      </c>
      <c r="C1603" s="457">
        <v>330</v>
      </c>
      <c r="D1603" s="457">
        <v>211</v>
      </c>
      <c r="E1603" s="457">
        <f t="shared" si="24"/>
        <v>541</v>
      </c>
    </row>
    <row r="1604" spans="1:5">
      <c r="A1604" s="706" t="s">
        <v>714</v>
      </c>
      <c r="B1604" s="457">
        <v>3001113</v>
      </c>
      <c r="C1604" s="457">
        <v>1478</v>
      </c>
      <c r="D1604" s="457">
        <v>954</v>
      </c>
      <c r="E1604" s="457">
        <f t="shared" ref="E1604:E1667" si="25">C1604+D1604</f>
        <v>2432</v>
      </c>
    </row>
    <row r="1605" spans="1:5">
      <c r="A1605" s="706" t="s">
        <v>714</v>
      </c>
      <c r="B1605" s="457">
        <v>4001103</v>
      </c>
      <c r="C1605" s="457">
        <v>353</v>
      </c>
      <c r="D1605" s="457">
        <v>274</v>
      </c>
      <c r="E1605" s="457">
        <f t="shared" si="25"/>
        <v>627</v>
      </c>
    </row>
    <row r="1606" spans="1:5">
      <c r="A1606" s="706" t="s">
        <v>714</v>
      </c>
      <c r="B1606" s="457">
        <v>2001206</v>
      </c>
      <c r="C1606" s="457">
        <v>343</v>
      </c>
      <c r="D1606" s="457">
        <v>1</v>
      </c>
      <c r="E1606" s="457">
        <f t="shared" si="25"/>
        <v>344</v>
      </c>
    </row>
    <row r="1607" spans="1:5">
      <c r="A1607" s="706" t="s">
        <v>714</v>
      </c>
      <c r="B1607" s="457">
        <v>3001121</v>
      </c>
      <c r="C1607" s="457">
        <v>721</v>
      </c>
      <c r="D1607" s="457">
        <v>222</v>
      </c>
      <c r="E1607" s="457">
        <f t="shared" si="25"/>
        <v>943</v>
      </c>
    </row>
    <row r="1608" spans="1:5">
      <c r="A1608" s="706" t="s">
        <v>714</v>
      </c>
      <c r="B1608" s="457">
        <v>3001119</v>
      </c>
      <c r="C1608" s="457">
        <v>335</v>
      </c>
      <c r="D1608" s="457">
        <v>307</v>
      </c>
      <c r="E1608" s="457">
        <f t="shared" si="25"/>
        <v>642</v>
      </c>
    </row>
    <row r="1609" spans="1:5">
      <c r="A1609" s="706" t="s">
        <v>714</v>
      </c>
      <c r="B1609" s="457">
        <v>1001101</v>
      </c>
      <c r="C1609" s="457">
        <v>609</v>
      </c>
      <c r="D1609" s="457">
        <v>185</v>
      </c>
      <c r="E1609" s="457">
        <f t="shared" si="25"/>
        <v>794</v>
      </c>
    </row>
    <row r="1610" spans="1:5">
      <c r="A1610" s="706" t="s">
        <v>714</v>
      </c>
      <c r="B1610" s="457">
        <v>6001206</v>
      </c>
      <c r="C1610" s="457">
        <v>657</v>
      </c>
      <c r="D1610" s="457">
        <v>477</v>
      </c>
      <c r="E1610" s="457">
        <f t="shared" si="25"/>
        <v>1134</v>
      </c>
    </row>
    <row r="1611" spans="1:5">
      <c r="A1611" s="706" t="s">
        <v>714</v>
      </c>
      <c r="B1611" s="457">
        <v>4001129</v>
      </c>
      <c r="C1611" s="457">
        <v>366</v>
      </c>
      <c r="D1611" s="457">
        <v>319</v>
      </c>
      <c r="E1611" s="457">
        <f t="shared" si="25"/>
        <v>685</v>
      </c>
    </row>
    <row r="1612" spans="1:5">
      <c r="A1612" s="706" t="s">
        <v>714</v>
      </c>
      <c r="B1612" s="457">
        <v>19001119</v>
      </c>
      <c r="C1612" s="457">
        <v>1404</v>
      </c>
      <c r="D1612" s="457">
        <v>502</v>
      </c>
      <c r="E1612" s="457">
        <f t="shared" si="25"/>
        <v>1906</v>
      </c>
    </row>
    <row r="1613" spans="1:5">
      <c r="A1613" s="706" t="s">
        <v>714</v>
      </c>
      <c r="B1613" s="457">
        <v>3001103</v>
      </c>
      <c r="C1613" s="457">
        <v>238</v>
      </c>
      <c r="D1613" s="457">
        <v>93</v>
      </c>
      <c r="E1613" s="457">
        <f t="shared" si="25"/>
        <v>331</v>
      </c>
    </row>
    <row r="1614" spans="1:5">
      <c r="A1614" s="706" t="s">
        <v>714</v>
      </c>
      <c r="B1614" s="457">
        <v>1001133</v>
      </c>
      <c r="C1614" s="457">
        <v>344</v>
      </c>
      <c r="D1614" s="457">
        <v>99</v>
      </c>
      <c r="E1614" s="457">
        <f t="shared" si="25"/>
        <v>443</v>
      </c>
    </row>
    <row r="1615" spans="1:5">
      <c r="A1615" s="706" t="s">
        <v>714</v>
      </c>
      <c r="B1615" s="457">
        <v>1001117</v>
      </c>
      <c r="C1615" s="457">
        <v>235</v>
      </c>
      <c r="D1615" s="457">
        <v>170</v>
      </c>
      <c r="E1615" s="457">
        <f t="shared" si="25"/>
        <v>405</v>
      </c>
    </row>
    <row r="1616" spans="1:5">
      <c r="A1616" s="706" t="s">
        <v>714</v>
      </c>
      <c r="B1616" s="457">
        <v>21001111</v>
      </c>
      <c r="C1616" s="457">
        <v>205</v>
      </c>
      <c r="D1616" s="457">
        <v>98</v>
      </c>
      <c r="E1616" s="457">
        <f t="shared" si="25"/>
        <v>303</v>
      </c>
    </row>
    <row r="1617" spans="1:5">
      <c r="A1617" s="706" t="s">
        <v>714</v>
      </c>
      <c r="B1617" s="457">
        <v>4001126</v>
      </c>
      <c r="C1617" s="457">
        <v>407</v>
      </c>
      <c r="D1617" s="457">
        <v>270</v>
      </c>
      <c r="E1617" s="457">
        <f t="shared" si="25"/>
        <v>677</v>
      </c>
    </row>
    <row r="1618" spans="1:5">
      <c r="A1618" s="706" t="s">
        <v>714</v>
      </c>
      <c r="B1618" s="457">
        <v>15801401</v>
      </c>
      <c r="C1618" s="457">
        <v>219</v>
      </c>
      <c r="D1618" s="457">
        <v>1</v>
      </c>
      <c r="E1618" s="457">
        <f t="shared" si="25"/>
        <v>220</v>
      </c>
    </row>
    <row r="1619" spans="1:5">
      <c r="A1619" s="706" t="s">
        <v>714</v>
      </c>
      <c r="B1619" s="457">
        <v>3001131</v>
      </c>
      <c r="C1619" s="457">
        <v>389</v>
      </c>
      <c r="D1619" s="457">
        <v>125</v>
      </c>
      <c r="E1619" s="457">
        <f t="shared" si="25"/>
        <v>514</v>
      </c>
    </row>
    <row r="1620" spans="1:5">
      <c r="A1620" s="706" t="s">
        <v>714</v>
      </c>
      <c r="B1620" s="457">
        <v>5001203</v>
      </c>
      <c r="C1620" s="457">
        <v>456</v>
      </c>
      <c r="D1620" s="457">
        <v>69</v>
      </c>
      <c r="E1620" s="457">
        <f t="shared" si="25"/>
        <v>525</v>
      </c>
    </row>
    <row r="1621" spans="1:5">
      <c r="A1621" s="706" t="s">
        <v>714</v>
      </c>
      <c r="B1621" s="457">
        <v>4001137</v>
      </c>
      <c r="C1621" s="457">
        <v>826</v>
      </c>
      <c r="D1621" s="457">
        <v>136</v>
      </c>
      <c r="E1621" s="457">
        <f t="shared" si="25"/>
        <v>962</v>
      </c>
    </row>
    <row r="1622" spans="1:5">
      <c r="A1622" s="706" t="s">
        <v>714</v>
      </c>
      <c r="B1622" s="457">
        <v>2001202</v>
      </c>
      <c r="C1622" s="457">
        <v>1433</v>
      </c>
      <c r="D1622" s="457">
        <v>520</v>
      </c>
      <c r="E1622" s="457">
        <f t="shared" si="25"/>
        <v>1953</v>
      </c>
    </row>
    <row r="1623" spans="1:5">
      <c r="A1623" s="706" t="s">
        <v>714</v>
      </c>
      <c r="B1623" s="457">
        <v>19001108</v>
      </c>
      <c r="C1623" s="457">
        <v>530</v>
      </c>
      <c r="D1623" s="457">
        <v>125</v>
      </c>
      <c r="E1623" s="457">
        <f t="shared" si="25"/>
        <v>655</v>
      </c>
    </row>
    <row r="1624" spans="1:5">
      <c r="A1624" s="706" t="s">
        <v>714</v>
      </c>
      <c r="B1624" s="457">
        <v>19001118</v>
      </c>
      <c r="C1624" s="457">
        <v>526</v>
      </c>
      <c r="D1624" s="457">
        <v>207</v>
      </c>
      <c r="E1624" s="457">
        <f t="shared" si="25"/>
        <v>733</v>
      </c>
    </row>
    <row r="1625" spans="1:5">
      <c r="A1625" s="706" t="s">
        <v>714</v>
      </c>
      <c r="B1625" s="457">
        <v>6001207</v>
      </c>
      <c r="C1625" s="457">
        <v>707</v>
      </c>
      <c r="D1625" s="457">
        <v>383</v>
      </c>
      <c r="E1625" s="457">
        <f t="shared" si="25"/>
        <v>1090</v>
      </c>
    </row>
    <row r="1626" spans="1:5">
      <c r="A1626" s="706" t="s">
        <v>714</v>
      </c>
      <c r="B1626" s="457">
        <v>4001125</v>
      </c>
      <c r="C1626" s="457">
        <v>305</v>
      </c>
      <c r="D1626" s="457">
        <v>211</v>
      </c>
      <c r="E1626" s="457">
        <f t="shared" si="25"/>
        <v>516</v>
      </c>
    </row>
    <row r="1627" spans="1:5">
      <c r="A1627" s="706" t="s">
        <v>714</v>
      </c>
      <c r="B1627" s="457">
        <v>3001138</v>
      </c>
      <c r="C1627" s="457">
        <v>387</v>
      </c>
      <c r="D1627" s="457">
        <v>162</v>
      </c>
      <c r="E1627" s="457">
        <f t="shared" si="25"/>
        <v>549</v>
      </c>
    </row>
    <row r="1628" spans="1:5">
      <c r="A1628" s="706" t="s">
        <v>714</v>
      </c>
      <c r="B1628" s="457">
        <v>3001132</v>
      </c>
      <c r="C1628" s="457">
        <v>1037</v>
      </c>
      <c r="D1628" s="457">
        <v>425</v>
      </c>
      <c r="E1628" s="457">
        <f t="shared" si="25"/>
        <v>1462</v>
      </c>
    </row>
    <row r="1629" spans="1:5">
      <c r="A1629" s="706" t="s">
        <v>714</v>
      </c>
      <c r="B1629" s="457">
        <v>1001137</v>
      </c>
      <c r="C1629" s="457">
        <v>883</v>
      </c>
      <c r="D1629" s="457">
        <v>166</v>
      </c>
      <c r="E1629" s="457">
        <f t="shared" si="25"/>
        <v>1049</v>
      </c>
    </row>
    <row r="1630" spans="1:5">
      <c r="A1630" s="706" t="s">
        <v>714</v>
      </c>
      <c r="B1630" s="457">
        <v>3001118</v>
      </c>
      <c r="C1630" s="457">
        <v>545</v>
      </c>
      <c r="D1630" s="457">
        <v>514</v>
      </c>
      <c r="E1630" s="457">
        <f t="shared" si="25"/>
        <v>1059</v>
      </c>
    </row>
    <row r="1631" spans="1:5">
      <c r="A1631" s="706" t="s">
        <v>714</v>
      </c>
      <c r="B1631" s="457">
        <v>2001216</v>
      </c>
      <c r="C1631" s="457">
        <v>110</v>
      </c>
      <c r="D1631" s="457">
        <v>93</v>
      </c>
      <c r="E1631" s="457">
        <f t="shared" si="25"/>
        <v>203</v>
      </c>
    </row>
    <row r="1632" spans="1:5">
      <c r="A1632" s="706" t="s">
        <v>714</v>
      </c>
      <c r="B1632" s="457">
        <v>4001112</v>
      </c>
      <c r="C1632" s="457">
        <v>252</v>
      </c>
      <c r="D1632" s="457">
        <v>209</v>
      </c>
      <c r="E1632" s="457">
        <f t="shared" si="25"/>
        <v>461</v>
      </c>
    </row>
    <row r="1633" spans="1:5">
      <c r="A1633" s="706" t="s">
        <v>714</v>
      </c>
      <c r="B1633" s="457">
        <v>19001127</v>
      </c>
      <c r="C1633" s="457">
        <v>249</v>
      </c>
      <c r="D1633" s="457">
        <v>111</v>
      </c>
      <c r="E1633" s="457">
        <f t="shared" si="25"/>
        <v>360</v>
      </c>
    </row>
    <row r="1634" spans="1:5">
      <c r="A1634" s="706" t="s">
        <v>714</v>
      </c>
      <c r="B1634" s="457">
        <v>21001129</v>
      </c>
      <c r="C1634" s="457">
        <v>342</v>
      </c>
      <c r="D1634" s="457">
        <v>287</v>
      </c>
      <c r="E1634" s="457">
        <f t="shared" si="25"/>
        <v>629</v>
      </c>
    </row>
    <row r="1635" spans="1:5">
      <c r="A1635" s="706" t="s">
        <v>714</v>
      </c>
      <c r="B1635" s="457">
        <v>1001107</v>
      </c>
      <c r="C1635" s="457">
        <v>513</v>
      </c>
      <c r="D1635" s="457">
        <v>183</v>
      </c>
      <c r="E1635" s="457">
        <f t="shared" si="25"/>
        <v>696</v>
      </c>
    </row>
    <row r="1636" spans="1:5">
      <c r="A1636" s="706" t="s">
        <v>714</v>
      </c>
      <c r="B1636" s="457">
        <v>3001115</v>
      </c>
      <c r="C1636" s="457">
        <v>710</v>
      </c>
      <c r="D1636" s="457">
        <v>504</v>
      </c>
      <c r="E1636" s="457">
        <f t="shared" si="25"/>
        <v>1214</v>
      </c>
    </row>
    <row r="1637" spans="1:5">
      <c r="A1637" s="706" t="s">
        <v>714</v>
      </c>
      <c r="B1637" s="457">
        <v>3001102</v>
      </c>
      <c r="C1637" s="457">
        <v>633</v>
      </c>
      <c r="D1637" s="457">
        <v>391</v>
      </c>
      <c r="E1637" s="457">
        <f t="shared" si="25"/>
        <v>1024</v>
      </c>
    </row>
    <row r="1638" spans="1:5">
      <c r="A1638" s="706" t="s">
        <v>714</v>
      </c>
      <c r="B1638" s="457">
        <v>1001136</v>
      </c>
      <c r="C1638" s="457">
        <v>615</v>
      </c>
      <c r="D1638" s="457">
        <v>272</v>
      </c>
      <c r="E1638" s="457">
        <f t="shared" si="25"/>
        <v>887</v>
      </c>
    </row>
    <row r="1639" spans="1:5">
      <c r="A1639" s="706" t="s">
        <v>714</v>
      </c>
      <c r="B1639" s="457">
        <v>12801401</v>
      </c>
      <c r="C1639" s="457">
        <v>294</v>
      </c>
      <c r="D1639" s="457">
        <v>13</v>
      </c>
      <c r="E1639" s="457">
        <f t="shared" si="25"/>
        <v>307</v>
      </c>
    </row>
    <row r="1640" spans="1:5">
      <c r="A1640" s="706" t="s">
        <v>714</v>
      </c>
      <c r="B1640" s="457">
        <v>3001114</v>
      </c>
      <c r="C1640" s="457">
        <v>307</v>
      </c>
      <c r="D1640" s="457">
        <v>228</v>
      </c>
      <c r="E1640" s="457">
        <f t="shared" si="25"/>
        <v>535</v>
      </c>
    </row>
    <row r="1641" spans="1:5">
      <c r="A1641" s="706" t="s">
        <v>714</v>
      </c>
      <c r="B1641" s="457">
        <v>1001131</v>
      </c>
      <c r="C1641" s="457">
        <v>126</v>
      </c>
      <c r="D1641" s="457">
        <v>1</v>
      </c>
      <c r="E1641" s="457">
        <f t="shared" si="25"/>
        <v>127</v>
      </c>
    </row>
    <row r="1642" spans="1:5">
      <c r="A1642" s="706" t="s">
        <v>714</v>
      </c>
      <c r="B1642" s="457">
        <v>2001204</v>
      </c>
      <c r="C1642" s="457">
        <v>328</v>
      </c>
      <c r="D1642" s="457">
        <v>3</v>
      </c>
      <c r="E1642" s="457">
        <f t="shared" si="25"/>
        <v>331</v>
      </c>
    </row>
    <row r="1643" spans="1:5">
      <c r="A1643" s="706" t="s">
        <v>714</v>
      </c>
      <c r="B1643" s="457">
        <v>2001237</v>
      </c>
      <c r="C1643" s="457">
        <v>501</v>
      </c>
      <c r="D1643" s="457">
        <v>234</v>
      </c>
      <c r="E1643" s="457">
        <f t="shared" si="25"/>
        <v>735</v>
      </c>
    </row>
    <row r="1644" spans="1:5">
      <c r="A1644" s="706" t="s">
        <v>714</v>
      </c>
      <c r="B1644" s="457">
        <v>17801501</v>
      </c>
      <c r="C1644" s="457">
        <v>164</v>
      </c>
      <c r="D1644" s="457">
        <v>4</v>
      </c>
      <c r="E1644" s="457">
        <f t="shared" si="25"/>
        <v>168</v>
      </c>
    </row>
    <row r="1645" spans="1:5">
      <c r="A1645" s="706" t="s">
        <v>714</v>
      </c>
      <c r="B1645" s="457">
        <v>11901401</v>
      </c>
      <c r="C1645" s="457">
        <v>179</v>
      </c>
      <c r="D1645" s="457">
        <v>2</v>
      </c>
      <c r="E1645" s="457">
        <f t="shared" si="25"/>
        <v>181</v>
      </c>
    </row>
    <row r="1646" spans="1:5">
      <c r="A1646" s="706" t="s">
        <v>714</v>
      </c>
      <c r="B1646" s="457">
        <v>3001123</v>
      </c>
      <c r="C1646" s="457">
        <v>469</v>
      </c>
      <c r="D1646" s="457">
        <v>114</v>
      </c>
      <c r="E1646" s="457">
        <f t="shared" si="25"/>
        <v>583</v>
      </c>
    </row>
    <row r="1647" spans="1:5">
      <c r="A1647" s="706" t="s">
        <v>714</v>
      </c>
      <c r="B1647" s="457">
        <v>2001233</v>
      </c>
      <c r="C1647" s="457">
        <v>958</v>
      </c>
      <c r="D1647" s="457">
        <v>800</v>
      </c>
      <c r="E1647" s="457">
        <f t="shared" si="25"/>
        <v>1758</v>
      </c>
    </row>
    <row r="1648" spans="1:5">
      <c r="A1648" s="706" t="s">
        <v>714</v>
      </c>
      <c r="B1648" s="457">
        <v>1001102</v>
      </c>
      <c r="C1648" s="457">
        <v>374</v>
      </c>
      <c r="D1648" s="457">
        <v>228</v>
      </c>
      <c r="E1648" s="457">
        <f t="shared" si="25"/>
        <v>602</v>
      </c>
    </row>
    <row r="1649" spans="1:5">
      <c r="A1649" s="706" t="s">
        <v>714</v>
      </c>
      <c r="B1649" s="457">
        <v>1001108</v>
      </c>
      <c r="C1649" s="457">
        <v>529</v>
      </c>
      <c r="D1649" s="457">
        <v>150</v>
      </c>
      <c r="E1649" s="457">
        <f t="shared" si="25"/>
        <v>679</v>
      </c>
    </row>
    <row r="1650" spans="1:5">
      <c r="A1650" s="706" t="s">
        <v>714</v>
      </c>
      <c r="B1650" s="457">
        <v>1001112</v>
      </c>
      <c r="C1650" s="457">
        <v>710</v>
      </c>
      <c r="D1650" s="457">
        <v>147</v>
      </c>
      <c r="E1650" s="457">
        <f t="shared" si="25"/>
        <v>857</v>
      </c>
    </row>
    <row r="1651" spans="1:5">
      <c r="A1651" s="706" t="s">
        <v>714</v>
      </c>
      <c r="B1651" s="457">
        <v>2001207</v>
      </c>
      <c r="C1651" s="457">
        <v>617</v>
      </c>
      <c r="D1651" s="457">
        <v>486</v>
      </c>
      <c r="E1651" s="457">
        <f t="shared" si="25"/>
        <v>1103</v>
      </c>
    </row>
    <row r="1652" spans="1:5">
      <c r="A1652" s="706" t="s">
        <v>714</v>
      </c>
      <c r="B1652" s="457">
        <v>5801101</v>
      </c>
      <c r="C1652" s="457">
        <v>239</v>
      </c>
      <c r="D1652" s="457">
        <v>6</v>
      </c>
      <c r="E1652" s="457">
        <f t="shared" si="25"/>
        <v>245</v>
      </c>
    </row>
    <row r="1653" spans="1:5">
      <c r="A1653" s="706" t="s">
        <v>714</v>
      </c>
      <c r="B1653" s="457">
        <v>4001123</v>
      </c>
      <c r="C1653" s="457">
        <v>457</v>
      </c>
      <c r="D1653" s="457">
        <v>129</v>
      </c>
      <c r="E1653" s="457">
        <f t="shared" si="25"/>
        <v>586</v>
      </c>
    </row>
    <row r="1654" spans="1:5">
      <c r="A1654" s="706" t="s">
        <v>714</v>
      </c>
      <c r="B1654" s="457">
        <v>1901101</v>
      </c>
      <c r="C1654" s="457">
        <v>176</v>
      </c>
      <c r="D1654" s="457">
        <v>1</v>
      </c>
      <c r="E1654" s="457">
        <f t="shared" si="25"/>
        <v>177</v>
      </c>
    </row>
    <row r="1655" spans="1:5">
      <c r="A1655" s="706" t="s">
        <v>714</v>
      </c>
      <c r="B1655" s="457">
        <v>4001138</v>
      </c>
      <c r="C1655" s="457">
        <v>388</v>
      </c>
      <c r="D1655" s="457">
        <v>315</v>
      </c>
      <c r="E1655" s="457">
        <f t="shared" si="25"/>
        <v>703</v>
      </c>
    </row>
    <row r="1656" spans="1:5">
      <c r="A1656" s="706" t="s">
        <v>714</v>
      </c>
      <c r="B1656" s="457">
        <v>3001110</v>
      </c>
      <c r="C1656" s="457">
        <v>789</v>
      </c>
      <c r="D1656" s="457">
        <v>47</v>
      </c>
      <c r="E1656" s="457">
        <f t="shared" si="25"/>
        <v>836</v>
      </c>
    </row>
    <row r="1657" spans="1:5">
      <c r="A1657" s="706" t="s">
        <v>714</v>
      </c>
      <c r="B1657" s="457">
        <v>1001116</v>
      </c>
      <c r="C1657" s="457">
        <v>280</v>
      </c>
      <c r="D1657" s="457">
        <v>184</v>
      </c>
      <c r="E1657" s="457">
        <f t="shared" si="25"/>
        <v>464</v>
      </c>
    </row>
    <row r="1658" spans="1:5">
      <c r="A1658" s="706" t="s">
        <v>714</v>
      </c>
      <c r="B1658" s="457">
        <v>1001114</v>
      </c>
      <c r="C1658" s="457">
        <v>363</v>
      </c>
      <c r="D1658" s="457">
        <v>231</v>
      </c>
      <c r="E1658" s="457">
        <f t="shared" si="25"/>
        <v>594</v>
      </c>
    </row>
    <row r="1659" spans="1:5">
      <c r="A1659" s="706" t="s">
        <v>714</v>
      </c>
      <c r="B1659" s="457">
        <v>3001125</v>
      </c>
      <c r="C1659" s="457">
        <v>271</v>
      </c>
      <c r="D1659" s="457">
        <v>120</v>
      </c>
      <c r="E1659" s="457">
        <f t="shared" si="25"/>
        <v>391</v>
      </c>
    </row>
    <row r="1660" spans="1:5">
      <c r="A1660" s="706" t="s">
        <v>714</v>
      </c>
      <c r="B1660" s="457">
        <v>2001231</v>
      </c>
      <c r="C1660" s="457">
        <v>489</v>
      </c>
      <c r="D1660" s="457">
        <v>349</v>
      </c>
      <c r="E1660" s="457">
        <f t="shared" si="25"/>
        <v>838</v>
      </c>
    </row>
    <row r="1661" spans="1:5">
      <c r="A1661" s="706" t="s">
        <v>714</v>
      </c>
      <c r="B1661" s="457">
        <v>3001144</v>
      </c>
      <c r="C1661" s="457">
        <v>340</v>
      </c>
      <c r="D1661" s="457">
        <v>238</v>
      </c>
      <c r="E1661" s="457">
        <f t="shared" si="25"/>
        <v>578</v>
      </c>
    </row>
    <row r="1662" spans="1:5">
      <c r="A1662" s="706" t="s">
        <v>714</v>
      </c>
      <c r="B1662" s="457">
        <v>3001139</v>
      </c>
      <c r="C1662" s="457">
        <v>683</v>
      </c>
      <c r="D1662" s="457">
        <v>183</v>
      </c>
      <c r="E1662" s="457">
        <f t="shared" si="25"/>
        <v>866</v>
      </c>
    </row>
    <row r="1663" spans="1:5">
      <c r="A1663" s="706" t="s">
        <v>714</v>
      </c>
      <c r="B1663" s="457">
        <v>4001110</v>
      </c>
      <c r="C1663" s="457">
        <v>397</v>
      </c>
      <c r="D1663" s="457">
        <v>160</v>
      </c>
      <c r="E1663" s="457">
        <f t="shared" si="25"/>
        <v>557</v>
      </c>
    </row>
    <row r="1664" spans="1:5">
      <c r="A1664" s="706" t="s">
        <v>714</v>
      </c>
      <c r="B1664" s="457">
        <v>3001133</v>
      </c>
      <c r="C1664" s="457">
        <v>1387</v>
      </c>
      <c r="D1664" s="457">
        <v>163</v>
      </c>
      <c r="E1664" s="457">
        <f t="shared" si="25"/>
        <v>1550</v>
      </c>
    </row>
    <row r="1665" spans="1:5">
      <c r="A1665" s="706" t="s">
        <v>714</v>
      </c>
      <c r="B1665" s="457">
        <v>19001122</v>
      </c>
      <c r="C1665" s="457">
        <v>293</v>
      </c>
      <c r="D1665" s="457">
        <v>257</v>
      </c>
      <c r="E1665" s="457">
        <f t="shared" si="25"/>
        <v>550</v>
      </c>
    </row>
    <row r="1666" spans="1:5">
      <c r="A1666" s="706" t="s">
        <v>714</v>
      </c>
      <c r="B1666" s="457">
        <v>2001221</v>
      </c>
      <c r="C1666" s="457">
        <v>271</v>
      </c>
      <c r="D1666" s="457">
        <v>130</v>
      </c>
      <c r="E1666" s="457">
        <f t="shared" si="25"/>
        <v>401</v>
      </c>
    </row>
    <row r="1667" spans="1:5">
      <c r="A1667" s="706" t="s">
        <v>714</v>
      </c>
      <c r="B1667" s="457">
        <v>3001127</v>
      </c>
      <c r="C1667" s="457">
        <v>268</v>
      </c>
      <c r="D1667" s="457">
        <v>204</v>
      </c>
      <c r="E1667" s="457">
        <f t="shared" si="25"/>
        <v>472</v>
      </c>
    </row>
    <row r="1668" spans="1:5">
      <c r="A1668" s="706" t="s">
        <v>714</v>
      </c>
      <c r="B1668" s="457">
        <v>6001203</v>
      </c>
      <c r="C1668" s="457">
        <v>849</v>
      </c>
      <c r="D1668" s="457">
        <v>458</v>
      </c>
      <c r="E1668" s="457">
        <f t="shared" ref="E1668:E1731" si="26">C1668+D1668</f>
        <v>1307</v>
      </c>
    </row>
    <row r="1669" spans="1:5">
      <c r="A1669" s="706" t="s">
        <v>714</v>
      </c>
      <c r="B1669" s="457">
        <v>4001109</v>
      </c>
      <c r="C1669" s="457">
        <v>302</v>
      </c>
      <c r="D1669" s="457">
        <v>100</v>
      </c>
      <c r="E1669" s="457">
        <f t="shared" si="26"/>
        <v>402</v>
      </c>
    </row>
    <row r="1670" spans="1:5">
      <c r="A1670" s="706" t="s">
        <v>714</v>
      </c>
      <c r="B1670" s="457">
        <v>3001101</v>
      </c>
      <c r="C1670" s="457">
        <v>335</v>
      </c>
      <c r="D1670" s="457">
        <v>268</v>
      </c>
      <c r="E1670" s="457">
        <f t="shared" si="26"/>
        <v>603</v>
      </c>
    </row>
    <row r="1671" spans="1:5">
      <c r="A1671" s="706" t="s">
        <v>714</v>
      </c>
      <c r="B1671" s="457">
        <v>4001115</v>
      </c>
      <c r="C1671" s="457">
        <v>382</v>
      </c>
      <c r="D1671" s="457">
        <v>336</v>
      </c>
      <c r="E1671" s="457">
        <f t="shared" si="26"/>
        <v>718</v>
      </c>
    </row>
    <row r="1672" spans="1:5">
      <c r="A1672" s="706" t="s">
        <v>714</v>
      </c>
      <c r="B1672" s="457">
        <v>3001135</v>
      </c>
      <c r="C1672" s="457">
        <v>436</v>
      </c>
      <c r="D1672" s="457">
        <v>170</v>
      </c>
      <c r="E1672" s="457">
        <f t="shared" si="26"/>
        <v>606</v>
      </c>
    </row>
    <row r="1673" spans="1:5">
      <c r="A1673" s="706" t="s">
        <v>714</v>
      </c>
      <c r="B1673" s="457">
        <v>4001140</v>
      </c>
      <c r="C1673" s="457">
        <v>417</v>
      </c>
      <c r="D1673" s="457">
        <v>128</v>
      </c>
      <c r="E1673" s="457">
        <f t="shared" si="26"/>
        <v>545</v>
      </c>
    </row>
    <row r="1674" spans="1:5">
      <c r="A1674" s="706" t="s">
        <v>714</v>
      </c>
      <c r="B1674" s="457">
        <v>21001132</v>
      </c>
      <c r="C1674" s="457">
        <v>723</v>
      </c>
      <c r="D1674" s="457">
        <v>221</v>
      </c>
      <c r="E1674" s="457">
        <f t="shared" si="26"/>
        <v>944</v>
      </c>
    </row>
    <row r="1675" spans="1:5">
      <c r="A1675" s="706" t="s">
        <v>714</v>
      </c>
      <c r="B1675" s="457">
        <v>2001209</v>
      </c>
      <c r="C1675" s="457">
        <v>335</v>
      </c>
      <c r="D1675" s="457">
        <v>249</v>
      </c>
      <c r="E1675" s="457">
        <f t="shared" si="26"/>
        <v>584</v>
      </c>
    </row>
    <row r="1676" spans="1:5">
      <c r="A1676" s="706" t="s">
        <v>714</v>
      </c>
      <c r="B1676" s="457">
        <v>6001211</v>
      </c>
      <c r="C1676" s="457">
        <v>313</v>
      </c>
      <c r="D1676" s="457">
        <v>53</v>
      </c>
      <c r="E1676" s="457">
        <f t="shared" si="26"/>
        <v>366</v>
      </c>
    </row>
    <row r="1677" spans="1:5">
      <c r="A1677" s="706" t="s">
        <v>714</v>
      </c>
      <c r="B1677" s="457">
        <v>4001107</v>
      </c>
      <c r="C1677" s="457">
        <v>554</v>
      </c>
      <c r="D1677" s="457">
        <v>134</v>
      </c>
      <c r="E1677" s="457">
        <f t="shared" si="26"/>
        <v>688</v>
      </c>
    </row>
    <row r="1678" spans="1:5">
      <c r="A1678" s="706" t="s">
        <v>714</v>
      </c>
      <c r="B1678" s="457">
        <v>17001509</v>
      </c>
      <c r="C1678" s="457">
        <v>43</v>
      </c>
      <c r="D1678" s="457">
        <v>34</v>
      </c>
      <c r="E1678" s="457">
        <f t="shared" si="26"/>
        <v>77</v>
      </c>
    </row>
    <row r="1679" spans="1:5">
      <c r="A1679" s="706" t="s">
        <v>714</v>
      </c>
      <c r="B1679" s="457">
        <v>19001113</v>
      </c>
      <c r="C1679" s="457">
        <v>287</v>
      </c>
      <c r="D1679" s="457">
        <v>240</v>
      </c>
      <c r="E1679" s="457">
        <f t="shared" si="26"/>
        <v>527</v>
      </c>
    </row>
    <row r="1680" spans="1:5">
      <c r="A1680" s="706" t="s">
        <v>714</v>
      </c>
      <c r="B1680" s="457">
        <v>2001222</v>
      </c>
      <c r="C1680" s="457">
        <v>277</v>
      </c>
      <c r="D1680" s="457">
        <v>146</v>
      </c>
      <c r="E1680" s="457">
        <f t="shared" si="26"/>
        <v>423</v>
      </c>
    </row>
    <row r="1681" spans="1:5">
      <c r="A1681" s="706" t="s">
        <v>714</v>
      </c>
      <c r="B1681" s="457">
        <v>4001116</v>
      </c>
      <c r="C1681" s="457">
        <v>330</v>
      </c>
      <c r="D1681" s="457">
        <v>283</v>
      </c>
      <c r="E1681" s="457">
        <f t="shared" si="26"/>
        <v>613</v>
      </c>
    </row>
    <row r="1682" spans="1:5">
      <c r="A1682" s="706" t="s">
        <v>714</v>
      </c>
      <c r="B1682" s="457">
        <v>1001140</v>
      </c>
      <c r="C1682" s="457">
        <v>232</v>
      </c>
      <c r="D1682" s="457">
        <v>81</v>
      </c>
      <c r="E1682" s="457">
        <f t="shared" si="26"/>
        <v>313</v>
      </c>
    </row>
    <row r="1683" spans="1:5">
      <c r="A1683" s="706" t="s">
        <v>714</v>
      </c>
      <c r="B1683" s="457">
        <v>2001215</v>
      </c>
      <c r="C1683" s="457">
        <v>412</v>
      </c>
      <c r="D1683" s="457">
        <v>95</v>
      </c>
      <c r="E1683" s="457">
        <f t="shared" si="26"/>
        <v>507</v>
      </c>
    </row>
    <row r="1684" spans="1:5">
      <c r="A1684" s="706" t="s">
        <v>714</v>
      </c>
      <c r="B1684" s="457">
        <v>1001121</v>
      </c>
      <c r="C1684" s="457">
        <v>337</v>
      </c>
      <c r="D1684" s="457">
        <v>254</v>
      </c>
      <c r="E1684" s="457">
        <f t="shared" si="26"/>
        <v>591</v>
      </c>
    </row>
    <row r="1685" spans="1:5">
      <c r="A1685" s="706" t="s">
        <v>714</v>
      </c>
      <c r="B1685" s="457">
        <v>5011210</v>
      </c>
      <c r="C1685" s="457">
        <v>56</v>
      </c>
      <c r="D1685" s="457">
        <v>1</v>
      </c>
      <c r="E1685" s="457">
        <f t="shared" si="26"/>
        <v>57</v>
      </c>
    </row>
    <row r="1686" spans="1:5">
      <c r="A1686" s="706" t="s">
        <v>714</v>
      </c>
      <c r="B1686" s="457">
        <v>3001129</v>
      </c>
      <c r="C1686" s="457">
        <v>372</v>
      </c>
      <c r="D1686" s="457">
        <v>285</v>
      </c>
      <c r="E1686" s="457">
        <f t="shared" si="26"/>
        <v>657</v>
      </c>
    </row>
    <row r="1687" spans="1:5">
      <c r="A1687" s="706" t="s">
        <v>714</v>
      </c>
      <c r="B1687" s="457">
        <v>4001143</v>
      </c>
      <c r="C1687" s="457">
        <v>612</v>
      </c>
      <c r="D1687" s="457">
        <v>310</v>
      </c>
      <c r="E1687" s="457">
        <f t="shared" si="26"/>
        <v>922</v>
      </c>
    </row>
    <row r="1688" spans="1:5">
      <c r="A1688" s="706" t="s">
        <v>714</v>
      </c>
      <c r="B1688" s="457">
        <v>2001201</v>
      </c>
      <c r="C1688" s="457">
        <v>328</v>
      </c>
      <c r="D1688" s="457">
        <v>229</v>
      </c>
      <c r="E1688" s="457">
        <f t="shared" si="26"/>
        <v>557</v>
      </c>
    </row>
    <row r="1689" spans="1:5">
      <c r="A1689" s="706" t="s">
        <v>714</v>
      </c>
      <c r="B1689" s="457">
        <v>21901101</v>
      </c>
      <c r="C1689" s="457">
        <v>192</v>
      </c>
      <c r="D1689" s="457">
        <v>6</v>
      </c>
      <c r="E1689" s="457">
        <f t="shared" si="26"/>
        <v>198</v>
      </c>
    </row>
    <row r="1690" spans="1:5">
      <c r="A1690" s="706" t="s">
        <v>714</v>
      </c>
      <c r="B1690" s="457">
        <v>19001107</v>
      </c>
      <c r="C1690" s="457">
        <v>366</v>
      </c>
      <c r="D1690" s="457">
        <v>121</v>
      </c>
      <c r="E1690" s="457">
        <f t="shared" si="26"/>
        <v>487</v>
      </c>
    </row>
    <row r="1691" spans="1:5">
      <c r="A1691" s="706" t="s">
        <v>714</v>
      </c>
      <c r="B1691" s="457">
        <v>3001128</v>
      </c>
      <c r="C1691" s="457">
        <v>347</v>
      </c>
      <c r="D1691" s="457">
        <v>220</v>
      </c>
      <c r="E1691" s="457">
        <f t="shared" si="26"/>
        <v>567</v>
      </c>
    </row>
    <row r="1692" spans="1:5">
      <c r="A1692" s="706" t="s">
        <v>714</v>
      </c>
      <c r="B1692" s="457">
        <v>4001145</v>
      </c>
      <c r="C1692" s="457">
        <v>362</v>
      </c>
      <c r="D1692" s="457">
        <v>83</v>
      </c>
      <c r="E1692" s="457">
        <f t="shared" si="26"/>
        <v>445</v>
      </c>
    </row>
    <row r="1693" spans="1:5">
      <c r="A1693" s="706" t="s">
        <v>714</v>
      </c>
      <c r="B1693" s="457">
        <v>5001208</v>
      </c>
      <c r="C1693" s="457">
        <v>318</v>
      </c>
      <c r="D1693" s="457">
        <v>11</v>
      </c>
      <c r="E1693" s="457">
        <f t="shared" si="26"/>
        <v>329</v>
      </c>
    </row>
    <row r="1694" spans="1:5">
      <c r="A1694" s="706" t="s">
        <v>714</v>
      </c>
      <c r="B1694" s="457">
        <v>19001116</v>
      </c>
      <c r="C1694" s="457">
        <v>778</v>
      </c>
      <c r="D1694" s="457">
        <v>537</v>
      </c>
      <c r="E1694" s="457">
        <f t="shared" si="26"/>
        <v>1315</v>
      </c>
    </row>
    <row r="1695" spans="1:5">
      <c r="A1695" s="706" t="s">
        <v>714</v>
      </c>
      <c r="B1695" s="457">
        <v>2001212</v>
      </c>
      <c r="C1695" s="457">
        <v>3880</v>
      </c>
      <c r="D1695" s="457">
        <v>3485</v>
      </c>
      <c r="E1695" s="457">
        <f t="shared" si="26"/>
        <v>7365</v>
      </c>
    </row>
    <row r="1696" spans="1:5">
      <c r="A1696" s="706" t="s">
        <v>714</v>
      </c>
      <c r="B1696" s="457">
        <v>3001108</v>
      </c>
      <c r="C1696" s="457">
        <v>594</v>
      </c>
      <c r="D1696" s="457">
        <v>404</v>
      </c>
      <c r="E1696" s="457">
        <f t="shared" si="26"/>
        <v>998</v>
      </c>
    </row>
    <row r="1697" spans="1:5">
      <c r="A1697" s="706" t="s">
        <v>714</v>
      </c>
      <c r="B1697" s="457">
        <v>4001122</v>
      </c>
      <c r="C1697" s="457">
        <v>273</v>
      </c>
      <c r="D1697" s="457">
        <v>126</v>
      </c>
      <c r="E1697" s="457">
        <f t="shared" si="26"/>
        <v>399</v>
      </c>
    </row>
    <row r="1698" spans="1:5">
      <c r="A1698" s="706" t="s">
        <v>714</v>
      </c>
      <c r="B1698" s="457">
        <v>3001141</v>
      </c>
      <c r="C1698" s="457">
        <v>397</v>
      </c>
      <c r="D1698" s="457">
        <v>288</v>
      </c>
      <c r="E1698" s="457">
        <f t="shared" si="26"/>
        <v>685</v>
      </c>
    </row>
    <row r="1699" spans="1:5">
      <c r="A1699" s="706" t="s">
        <v>714</v>
      </c>
      <c r="B1699" s="457">
        <v>21001122</v>
      </c>
      <c r="C1699" s="457">
        <v>325</v>
      </c>
      <c r="D1699" s="457">
        <v>241</v>
      </c>
      <c r="E1699" s="457">
        <f t="shared" si="26"/>
        <v>566</v>
      </c>
    </row>
    <row r="1700" spans="1:5">
      <c r="A1700" s="706" t="s">
        <v>714</v>
      </c>
      <c r="B1700" s="457">
        <v>5001204</v>
      </c>
      <c r="C1700" s="457">
        <v>379</v>
      </c>
      <c r="D1700" s="457">
        <v>215</v>
      </c>
      <c r="E1700" s="457">
        <f t="shared" si="26"/>
        <v>594</v>
      </c>
    </row>
    <row r="1701" spans="1:5">
      <c r="A1701" s="706" t="s">
        <v>714</v>
      </c>
      <c r="B1701" s="457">
        <v>19001106</v>
      </c>
      <c r="C1701" s="457">
        <v>429</v>
      </c>
      <c r="D1701" s="457">
        <v>55</v>
      </c>
      <c r="E1701" s="457">
        <f t="shared" si="26"/>
        <v>484</v>
      </c>
    </row>
    <row r="1702" spans="1:5">
      <c r="A1702" s="706" t="s">
        <v>714</v>
      </c>
      <c r="B1702" s="457">
        <v>4001139</v>
      </c>
      <c r="C1702" s="457">
        <v>620</v>
      </c>
      <c r="D1702" s="457">
        <v>201</v>
      </c>
      <c r="E1702" s="457">
        <f t="shared" si="26"/>
        <v>821</v>
      </c>
    </row>
    <row r="1703" spans="1:5">
      <c r="A1703" s="706" t="s">
        <v>714</v>
      </c>
      <c r="B1703" s="457">
        <v>2001219</v>
      </c>
      <c r="C1703" s="457">
        <v>175</v>
      </c>
      <c r="D1703" s="457">
        <v>95</v>
      </c>
      <c r="E1703" s="457">
        <f t="shared" si="26"/>
        <v>270</v>
      </c>
    </row>
    <row r="1704" spans="1:5">
      <c r="A1704" s="706" t="s">
        <v>714</v>
      </c>
      <c r="B1704" s="457">
        <v>2001899</v>
      </c>
      <c r="C1704" s="457">
        <v>159</v>
      </c>
      <c r="D1704" s="457">
        <v>151</v>
      </c>
      <c r="E1704" s="457">
        <f t="shared" si="26"/>
        <v>310</v>
      </c>
    </row>
    <row r="1705" spans="1:5">
      <c r="A1705" s="706" t="s">
        <v>714</v>
      </c>
      <c r="B1705" s="457">
        <v>2001227</v>
      </c>
      <c r="C1705" s="457">
        <v>169</v>
      </c>
      <c r="D1705" s="457">
        <v>73</v>
      </c>
      <c r="E1705" s="457">
        <f t="shared" si="26"/>
        <v>242</v>
      </c>
    </row>
    <row r="1706" spans="1:5">
      <c r="A1706" s="706" t="s">
        <v>714</v>
      </c>
      <c r="B1706" s="457">
        <v>17001508</v>
      </c>
      <c r="C1706" s="457">
        <v>512</v>
      </c>
      <c r="D1706" s="457">
        <v>2</v>
      </c>
      <c r="E1706" s="457">
        <f t="shared" si="26"/>
        <v>514</v>
      </c>
    </row>
    <row r="1707" spans="1:5">
      <c r="A1707" s="706" t="s">
        <v>714</v>
      </c>
      <c r="B1707" s="457">
        <v>19001125</v>
      </c>
      <c r="C1707" s="457">
        <v>304</v>
      </c>
      <c r="D1707" s="457">
        <v>158</v>
      </c>
      <c r="E1707" s="457">
        <f t="shared" si="26"/>
        <v>462</v>
      </c>
    </row>
    <row r="1708" spans="1:5">
      <c r="A1708" s="706" t="s">
        <v>714</v>
      </c>
      <c r="B1708" s="457">
        <v>2001235</v>
      </c>
      <c r="C1708" s="457">
        <v>266</v>
      </c>
      <c r="D1708" s="457">
        <v>134</v>
      </c>
      <c r="E1708" s="457">
        <f t="shared" si="26"/>
        <v>400</v>
      </c>
    </row>
    <row r="1709" spans="1:5">
      <c r="A1709" s="706" t="s">
        <v>714</v>
      </c>
      <c r="B1709" s="457">
        <v>4001118</v>
      </c>
      <c r="C1709" s="457">
        <v>539</v>
      </c>
      <c r="D1709" s="457">
        <v>341</v>
      </c>
      <c r="E1709" s="457">
        <f t="shared" si="26"/>
        <v>880</v>
      </c>
    </row>
    <row r="1710" spans="1:5">
      <c r="A1710" s="706" t="s">
        <v>714</v>
      </c>
      <c r="B1710" s="457">
        <v>3001140</v>
      </c>
      <c r="C1710" s="457">
        <v>270</v>
      </c>
      <c r="D1710" s="457">
        <v>122</v>
      </c>
      <c r="E1710" s="457">
        <f t="shared" si="26"/>
        <v>392</v>
      </c>
    </row>
    <row r="1711" spans="1:5">
      <c r="A1711" s="706" t="s">
        <v>714</v>
      </c>
      <c r="B1711" s="457">
        <v>19001114</v>
      </c>
      <c r="C1711" s="457">
        <v>484</v>
      </c>
      <c r="D1711" s="457">
        <v>200</v>
      </c>
      <c r="E1711" s="457">
        <f t="shared" si="26"/>
        <v>684</v>
      </c>
    </row>
    <row r="1712" spans="1:5">
      <c r="A1712" s="706" t="s">
        <v>714</v>
      </c>
      <c r="B1712" s="457">
        <v>3001136</v>
      </c>
      <c r="C1712" s="457">
        <v>272</v>
      </c>
      <c r="D1712" s="457">
        <v>210</v>
      </c>
      <c r="E1712" s="457">
        <f t="shared" si="26"/>
        <v>482</v>
      </c>
    </row>
    <row r="1713" spans="1:15">
      <c r="A1713" s="706" t="s">
        <v>714</v>
      </c>
      <c r="B1713" s="457">
        <v>3001117</v>
      </c>
      <c r="C1713" s="457">
        <v>354</v>
      </c>
      <c r="D1713" s="457">
        <v>285</v>
      </c>
      <c r="E1713" s="457">
        <f t="shared" si="26"/>
        <v>639</v>
      </c>
    </row>
    <row r="1714" spans="1:15">
      <c r="A1714" s="706" t="s">
        <v>714</v>
      </c>
      <c r="B1714" s="457">
        <v>19001126</v>
      </c>
      <c r="C1714" s="457">
        <v>253</v>
      </c>
      <c r="D1714" s="457">
        <v>107</v>
      </c>
      <c r="E1714" s="457">
        <f t="shared" si="26"/>
        <v>360</v>
      </c>
    </row>
    <row r="1715" spans="1:15">
      <c r="A1715" s="706" t="s">
        <v>714</v>
      </c>
      <c r="B1715" s="457">
        <v>2001238</v>
      </c>
      <c r="C1715" s="457">
        <v>449</v>
      </c>
      <c r="D1715" s="457">
        <v>437</v>
      </c>
      <c r="E1715" s="457">
        <f t="shared" si="26"/>
        <v>886</v>
      </c>
    </row>
    <row r="1716" spans="1:15">
      <c r="A1716" s="706" t="s">
        <v>714</v>
      </c>
      <c r="B1716" s="457">
        <v>19001115</v>
      </c>
      <c r="C1716" s="457">
        <v>795</v>
      </c>
      <c r="D1716" s="457">
        <v>169</v>
      </c>
      <c r="E1716" s="457">
        <f t="shared" si="26"/>
        <v>964</v>
      </c>
      <c r="I1716" s="450"/>
      <c r="J1716" s="450"/>
      <c r="K1716" s="450"/>
      <c r="L1716" s="450"/>
      <c r="M1716" s="450"/>
      <c r="N1716" s="450"/>
      <c r="O1716" s="450"/>
    </row>
    <row r="1717" spans="1:15">
      <c r="A1717" s="706" t="s">
        <v>714</v>
      </c>
      <c r="B1717" s="457">
        <v>1001113</v>
      </c>
      <c r="C1717" s="457">
        <v>421</v>
      </c>
      <c r="D1717" s="457">
        <v>219</v>
      </c>
      <c r="E1717" s="457">
        <f t="shared" si="26"/>
        <v>640</v>
      </c>
      <c r="I1717" s="450"/>
      <c r="J1717" s="450"/>
      <c r="K1717" s="450"/>
      <c r="L1717" s="450"/>
      <c r="M1717" s="450"/>
      <c r="N1717" s="450"/>
      <c r="O1717" s="450"/>
    </row>
    <row r="1718" spans="1:15">
      <c r="A1718" s="706" t="s">
        <v>714</v>
      </c>
      <c r="B1718" s="457">
        <v>21001107</v>
      </c>
      <c r="C1718" s="457">
        <v>748</v>
      </c>
      <c r="D1718" s="457">
        <v>429</v>
      </c>
      <c r="E1718" s="457">
        <f t="shared" si="26"/>
        <v>1177</v>
      </c>
    </row>
    <row r="1719" spans="1:15">
      <c r="A1719" s="706" t="s">
        <v>714</v>
      </c>
      <c r="B1719" s="457">
        <v>2001220</v>
      </c>
      <c r="C1719" s="457">
        <v>317</v>
      </c>
      <c r="D1719" s="457">
        <v>58</v>
      </c>
      <c r="E1719" s="457">
        <f t="shared" si="26"/>
        <v>375</v>
      </c>
    </row>
    <row r="1720" spans="1:15">
      <c r="A1720" s="706" t="s">
        <v>714</v>
      </c>
      <c r="B1720" s="457">
        <v>21001117</v>
      </c>
      <c r="C1720" s="457">
        <v>477</v>
      </c>
      <c r="D1720" s="457">
        <v>337</v>
      </c>
      <c r="E1720" s="457">
        <f t="shared" si="26"/>
        <v>814</v>
      </c>
    </row>
    <row r="1721" spans="1:15">
      <c r="A1721" s="706" t="s">
        <v>714</v>
      </c>
      <c r="B1721" s="457">
        <v>1001120</v>
      </c>
      <c r="C1721" s="457">
        <v>382</v>
      </c>
      <c r="D1721" s="457">
        <v>187</v>
      </c>
      <c r="E1721" s="457">
        <f t="shared" si="26"/>
        <v>569</v>
      </c>
    </row>
    <row r="1722" spans="1:15">
      <c r="A1722" s="706" t="s">
        <v>714</v>
      </c>
      <c r="B1722" s="457">
        <v>21801101</v>
      </c>
      <c r="C1722" s="457">
        <v>172</v>
      </c>
      <c r="D1722" s="457">
        <v>1</v>
      </c>
      <c r="E1722" s="457">
        <f t="shared" si="26"/>
        <v>173</v>
      </c>
    </row>
    <row r="1723" spans="1:15">
      <c r="A1723" s="706" t="s">
        <v>714</v>
      </c>
      <c r="B1723" s="457">
        <v>4001142</v>
      </c>
      <c r="C1723" s="457">
        <v>1017</v>
      </c>
      <c r="D1723" s="457">
        <v>770</v>
      </c>
      <c r="E1723" s="457">
        <f t="shared" si="26"/>
        <v>1787</v>
      </c>
    </row>
    <row r="1724" spans="1:15">
      <c r="A1724" s="706" t="s">
        <v>714</v>
      </c>
      <c r="B1724" s="457">
        <v>1001123</v>
      </c>
      <c r="C1724" s="457">
        <v>286</v>
      </c>
      <c r="D1724" s="457">
        <v>69</v>
      </c>
      <c r="E1724" s="457">
        <f t="shared" si="26"/>
        <v>355</v>
      </c>
    </row>
    <row r="1725" spans="1:15">
      <c r="A1725" s="706" t="s">
        <v>714</v>
      </c>
      <c r="B1725" s="457">
        <v>19001123</v>
      </c>
      <c r="C1725" s="457">
        <v>178</v>
      </c>
      <c r="D1725" s="457">
        <v>76</v>
      </c>
      <c r="E1725" s="457">
        <f t="shared" si="26"/>
        <v>254</v>
      </c>
    </row>
    <row r="1726" spans="1:15">
      <c r="A1726" s="706" t="s">
        <v>714</v>
      </c>
      <c r="B1726" s="457">
        <v>3001109</v>
      </c>
      <c r="C1726" s="457">
        <v>358</v>
      </c>
      <c r="D1726" s="457">
        <v>165</v>
      </c>
      <c r="E1726" s="457">
        <f t="shared" si="26"/>
        <v>523</v>
      </c>
      <c r="F1726" s="451"/>
    </row>
    <row r="1727" spans="1:15">
      <c r="A1727" s="706" t="s">
        <v>714</v>
      </c>
      <c r="B1727" s="457">
        <v>10001205</v>
      </c>
      <c r="C1727" s="457">
        <v>118</v>
      </c>
      <c r="D1727" s="457">
        <v>1</v>
      </c>
      <c r="E1727" s="457">
        <f t="shared" si="26"/>
        <v>119</v>
      </c>
    </row>
    <row r="1728" spans="1:15">
      <c r="A1728" s="706" t="s">
        <v>714</v>
      </c>
      <c r="B1728" s="457">
        <v>3001112</v>
      </c>
      <c r="C1728" s="457">
        <v>727</v>
      </c>
      <c r="D1728" s="457">
        <v>640</v>
      </c>
      <c r="E1728" s="457">
        <f t="shared" si="26"/>
        <v>1367</v>
      </c>
    </row>
    <row r="1729" spans="1:5">
      <c r="A1729" s="706" t="s">
        <v>714</v>
      </c>
      <c r="B1729" s="457">
        <v>21001127</v>
      </c>
      <c r="C1729" s="457">
        <v>358</v>
      </c>
      <c r="D1729" s="457">
        <v>187</v>
      </c>
      <c r="E1729" s="457">
        <f t="shared" si="26"/>
        <v>545</v>
      </c>
    </row>
    <row r="1730" spans="1:5">
      <c r="A1730" s="706" t="s">
        <v>714</v>
      </c>
      <c r="B1730" s="457">
        <v>4001127</v>
      </c>
      <c r="C1730" s="457">
        <v>285</v>
      </c>
      <c r="D1730" s="457">
        <v>229</v>
      </c>
      <c r="E1730" s="457">
        <f t="shared" si="26"/>
        <v>514</v>
      </c>
    </row>
    <row r="1731" spans="1:5">
      <c r="A1731" s="706" t="s">
        <v>714</v>
      </c>
      <c r="B1731" s="457">
        <v>3001107</v>
      </c>
      <c r="C1731" s="457">
        <v>447</v>
      </c>
      <c r="D1731" s="457">
        <v>417</v>
      </c>
      <c r="E1731" s="457">
        <f t="shared" si="26"/>
        <v>864</v>
      </c>
    </row>
    <row r="1732" spans="1:5">
      <c r="A1732" s="706" t="s">
        <v>714</v>
      </c>
      <c r="B1732" s="457">
        <v>15011704</v>
      </c>
      <c r="C1732" s="457">
        <v>8</v>
      </c>
      <c r="D1732" s="457">
        <v>252</v>
      </c>
      <c r="E1732" s="457">
        <f t="shared" ref="E1732:E1778" si="27">C1732+D1732</f>
        <v>260</v>
      </c>
    </row>
    <row r="1733" spans="1:5">
      <c r="A1733" s="706" t="s">
        <v>714</v>
      </c>
      <c r="B1733" s="457">
        <v>4001120</v>
      </c>
      <c r="C1733" s="457">
        <v>546</v>
      </c>
      <c r="D1733" s="457">
        <v>182</v>
      </c>
      <c r="E1733" s="457">
        <f t="shared" si="27"/>
        <v>728</v>
      </c>
    </row>
    <row r="1734" spans="1:5">
      <c r="A1734" s="706" t="s">
        <v>714</v>
      </c>
      <c r="B1734" s="457">
        <v>21001125</v>
      </c>
      <c r="C1734" s="457">
        <v>285</v>
      </c>
      <c r="D1734" s="457">
        <v>191</v>
      </c>
      <c r="E1734" s="457">
        <f t="shared" si="27"/>
        <v>476</v>
      </c>
    </row>
    <row r="1735" spans="1:5">
      <c r="A1735" s="706" t="s">
        <v>714</v>
      </c>
      <c r="B1735" s="457">
        <v>16901501</v>
      </c>
      <c r="C1735" s="457">
        <v>250</v>
      </c>
      <c r="D1735" s="457">
        <v>2</v>
      </c>
      <c r="E1735" s="457">
        <f t="shared" si="27"/>
        <v>252</v>
      </c>
    </row>
    <row r="1736" spans="1:5">
      <c r="A1736" s="706" t="s">
        <v>714</v>
      </c>
      <c r="B1736" s="457">
        <v>16801501</v>
      </c>
      <c r="C1736" s="457">
        <v>265</v>
      </c>
      <c r="D1736" s="457">
        <v>7</v>
      </c>
      <c r="E1736" s="457">
        <f t="shared" si="27"/>
        <v>272</v>
      </c>
    </row>
    <row r="1737" spans="1:5">
      <c r="A1737" s="706" t="s">
        <v>714</v>
      </c>
      <c r="B1737" s="457">
        <v>6001213</v>
      </c>
      <c r="C1737" s="457">
        <v>610</v>
      </c>
      <c r="D1737" s="457">
        <v>391</v>
      </c>
      <c r="E1737" s="457">
        <f t="shared" si="27"/>
        <v>1001</v>
      </c>
    </row>
    <row r="1738" spans="1:5">
      <c r="A1738" s="706" t="s">
        <v>714</v>
      </c>
      <c r="B1738" s="457">
        <v>21001124</v>
      </c>
      <c r="C1738" s="457">
        <v>865</v>
      </c>
      <c r="D1738" s="457">
        <v>124</v>
      </c>
      <c r="E1738" s="457">
        <f t="shared" si="27"/>
        <v>989</v>
      </c>
    </row>
    <row r="1739" spans="1:5">
      <c r="A1739" s="706" t="s">
        <v>714</v>
      </c>
      <c r="B1739" s="457">
        <v>3001149</v>
      </c>
      <c r="C1739" s="457">
        <v>447</v>
      </c>
      <c r="D1739" s="457">
        <v>92</v>
      </c>
      <c r="E1739" s="457">
        <f t="shared" si="27"/>
        <v>539</v>
      </c>
    </row>
    <row r="1740" spans="1:5">
      <c r="A1740" s="706" t="s">
        <v>714</v>
      </c>
      <c r="B1740" s="457">
        <v>21001116</v>
      </c>
      <c r="C1740" s="457">
        <v>658</v>
      </c>
      <c r="D1740" s="457">
        <v>563</v>
      </c>
      <c r="E1740" s="457">
        <f t="shared" si="27"/>
        <v>1221</v>
      </c>
    </row>
    <row r="1741" spans="1:5">
      <c r="A1741" s="706" t="s">
        <v>714</v>
      </c>
      <c r="B1741" s="457">
        <v>1001124</v>
      </c>
      <c r="C1741" s="457">
        <v>331</v>
      </c>
      <c r="D1741" s="457">
        <v>1</v>
      </c>
      <c r="E1741" s="457">
        <f t="shared" si="27"/>
        <v>332</v>
      </c>
    </row>
    <row r="1742" spans="1:5">
      <c r="A1742" s="706" t="s">
        <v>714</v>
      </c>
      <c r="B1742" s="457">
        <v>4001101</v>
      </c>
      <c r="C1742" s="457">
        <v>926</v>
      </c>
      <c r="D1742" s="457">
        <v>529</v>
      </c>
      <c r="E1742" s="457">
        <f t="shared" si="27"/>
        <v>1455</v>
      </c>
    </row>
    <row r="1743" spans="1:5">
      <c r="A1743" s="706" t="s">
        <v>714</v>
      </c>
      <c r="B1743" s="457">
        <v>19001117</v>
      </c>
      <c r="C1743" s="457">
        <v>307</v>
      </c>
      <c r="D1743" s="457">
        <v>197</v>
      </c>
      <c r="E1743" s="457">
        <f t="shared" si="27"/>
        <v>504</v>
      </c>
    </row>
    <row r="1744" spans="1:5">
      <c r="A1744" s="706" t="s">
        <v>714</v>
      </c>
      <c r="B1744" s="457">
        <v>4001111</v>
      </c>
      <c r="C1744" s="457">
        <v>535</v>
      </c>
      <c r="D1744" s="457">
        <v>452</v>
      </c>
      <c r="E1744" s="457">
        <f t="shared" si="27"/>
        <v>987</v>
      </c>
    </row>
    <row r="1745" spans="1:5">
      <c r="A1745" s="706" t="s">
        <v>714</v>
      </c>
      <c r="B1745" s="457">
        <v>21001106</v>
      </c>
      <c r="C1745" s="457">
        <v>403</v>
      </c>
      <c r="D1745" s="457">
        <v>311</v>
      </c>
      <c r="E1745" s="457">
        <f t="shared" si="27"/>
        <v>714</v>
      </c>
    </row>
    <row r="1746" spans="1:5">
      <c r="A1746" s="706" t="s">
        <v>714</v>
      </c>
      <c r="B1746" s="457">
        <v>4001106</v>
      </c>
      <c r="C1746" s="457">
        <v>540</v>
      </c>
      <c r="D1746" s="457">
        <v>128</v>
      </c>
      <c r="E1746" s="457">
        <f t="shared" si="27"/>
        <v>668</v>
      </c>
    </row>
    <row r="1747" spans="1:5">
      <c r="A1747" s="706" t="s">
        <v>714</v>
      </c>
      <c r="B1747" s="457">
        <v>4001141</v>
      </c>
      <c r="C1747" s="457">
        <v>824</v>
      </c>
      <c r="D1747" s="457">
        <v>448</v>
      </c>
      <c r="E1747" s="457">
        <f t="shared" si="27"/>
        <v>1272</v>
      </c>
    </row>
    <row r="1748" spans="1:5">
      <c r="A1748" s="706" t="s">
        <v>714</v>
      </c>
      <c r="B1748" s="457">
        <v>3001116</v>
      </c>
      <c r="C1748" s="457">
        <v>617</v>
      </c>
      <c r="D1748" s="457">
        <v>238</v>
      </c>
      <c r="E1748" s="457">
        <f t="shared" si="27"/>
        <v>855</v>
      </c>
    </row>
    <row r="1749" spans="1:5">
      <c r="A1749" s="706" t="s">
        <v>714</v>
      </c>
      <c r="B1749" s="457">
        <v>20901101</v>
      </c>
      <c r="C1749" s="457">
        <v>132</v>
      </c>
      <c r="D1749" s="457">
        <v>6</v>
      </c>
      <c r="E1749" s="457">
        <f t="shared" si="27"/>
        <v>138</v>
      </c>
    </row>
    <row r="1750" spans="1:5">
      <c r="A1750" s="706" t="s">
        <v>714</v>
      </c>
      <c r="B1750" s="457">
        <v>19001128</v>
      </c>
      <c r="C1750" s="457">
        <v>311</v>
      </c>
      <c r="D1750" s="457">
        <v>188</v>
      </c>
      <c r="E1750" s="457">
        <f t="shared" si="27"/>
        <v>499</v>
      </c>
    </row>
    <row r="1751" spans="1:5">
      <c r="A1751" s="706" t="s">
        <v>714</v>
      </c>
      <c r="B1751" s="457">
        <v>4001130</v>
      </c>
      <c r="C1751" s="457">
        <v>852</v>
      </c>
      <c r="D1751" s="457">
        <v>400</v>
      </c>
      <c r="E1751" s="457">
        <f t="shared" si="27"/>
        <v>1252</v>
      </c>
    </row>
    <row r="1752" spans="1:5">
      <c r="A1752" s="706" t="s">
        <v>714</v>
      </c>
      <c r="B1752" s="457">
        <v>2001232</v>
      </c>
      <c r="C1752" s="457">
        <v>595</v>
      </c>
      <c r="D1752" s="457">
        <v>518</v>
      </c>
      <c r="E1752" s="457">
        <f t="shared" si="27"/>
        <v>1113</v>
      </c>
    </row>
    <row r="1753" spans="1:5">
      <c r="A1753" s="706" t="s">
        <v>714</v>
      </c>
      <c r="B1753" s="457">
        <v>20801101</v>
      </c>
      <c r="C1753" s="457">
        <v>178</v>
      </c>
      <c r="D1753" s="457">
        <v>7</v>
      </c>
      <c r="E1753" s="457">
        <f t="shared" si="27"/>
        <v>185</v>
      </c>
    </row>
    <row r="1754" spans="1:5">
      <c r="A1754" s="706" t="s">
        <v>714</v>
      </c>
      <c r="B1754" s="457">
        <v>21001103</v>
      </c>
      <c r="C1754" s="457">
        <v>295</v>
      </c>
      <c r="D1754" s="457">
        <v>1</v>
      </c>
      <c r="E1754" s="457">
        <f t="shared" si="27"/>
        <v>296</v>
      </c>
    </row>
    <row r="1755" spans="1:5">
      <c r="A1755" s="706" t="s">
        <v>715</v>
      </c>
      <c r="B1755" s="457">
        <v>21106123</v>
      </c>
      <c r="C1755" s="457">
        <v>268</v>
      </c>
      <c r="D1755" s="457">
        <v>122</v>
      </c>
      <c r="E1755" s="457">
        <f t="shared" si="27"/>
        <v>390</v>
      </c>
    </row>
    <row r="1756" spans="1:5">
      <c r="A1756" s="706" t="s">
        <v>715</v>
      </c>
      <c r="B1756" s="457">
        <v>21016123</v>
      </c>
      <c r="C1756" s="457">
        <v>254</v>
      </c>
      <c r="D1756" s="457">
        <v>28</v>
      </c>
      <c r="E1756" s="457">
        <f t="shared" si="27"/>
        <v>282</v>
      </c>
    </row>
    <row r="1757" spans="1:5">
      <c r="A1757" s="706" t="s">
        <v>715</v>
      </c>
      <c r="B1757" s="457">
        <v>21166123</v>
      </c>
      <c r="C1757" s="457">
        <v>172</v>
      </c>
      <c r="D1757" s="457">
        <v>57</v>
      </c>
      <c r="E1757" s="457">
        <f t="shared" si="27"/>
        <v>229</v>
      </c>
    </row>
    <row r="1758" spans="1:5">
      <c r="A1758" s="706" t="s">
        <v>715</v>
      </c>
      <c r="B1758" s="457">
        <v>21126123</v>
      </c>
      <c r="C1758" s="457">
        <v>168</v>
      </c>
      <c r="D1758" s="457">
        <v>15</v>
      </c>
      <c r="E1758" s="457">
        <f t="shared" si="27"/>
        <v>183</v>
      </c>
    </row>
    <row r="1759" spans="1:5">
      <c r="A1759" s="706" t="s">
        <v>715</v>
      </c>
      <c r="B1759" s="457">
        <v>20046123</v>
      </c>
      <c r="C1759" s="457">
        <v>219</v>
      </c>
      <c r="D1759" s="457">
        <v>36</v>
      </c>
      <c r="E1759" s="457">
        <f t="shared" si="27"/>
        <v>255</v>
      </c>
    </row>
    <row r="1760" spans="1:5">
      <c r="A1760" s="706" t="s">
        <v>715</v>
      </c>
      <c r="B1760" s="457">
        <v>21036123</v>
      </c>
      <c r="C1760" s="457">
        <v>169</v>
      </c>
      <c r="D1760" s="457">
        <v>27</v>
      </c>
      <c r="E1760" s="457">
        <f t="shared" si="27"/>
        <v>196</v>
      </c>
    </row>
    <row r="1761" spans="1:5">
      <c r="A1761" s="706" t="s">
        <v>715</v>
      </c>
      <c r="B1761" s="457">
        <v>20116123</v>
      </c>
      <c r="C1761" s="457">
        <v>187</v>
      </c>
      <c r="D1761" s="457">
        <v>89</v>
      </c>
      <c r="E1761" s="457">
        <f t="shared" si="27"/>
        <v>276</v>
      </c>
    </row>
    <row r="1762" spans="1:5">
      <c r="A1762" s="706" t="s">
        <v>715</v>
      </c>
      <c r="B1762" s="457">
        <v>21056123</v>
      </c>
      <c r="C1762" s="457">
        <v>241</v>
      </c>
      <c r="D1762" s="457">
        <v>91</v>
      </c>
      <c r="E1762" s="457">
        <f t="shared" si="27"/>
        <v>332</v>
      </c>
    </row>
    <row r="1763" spans="1:5">
      <c r="A1763" s="706" t="s">
        <v>715</v>
      </c>
      <c r="B1763" s="457">
        <v>21116123</v>
      </c>
      <c r="C1763" s="457">
        <v>183</v>
      </c>
      <c r="D1763" s="457">
        <v>29</v>
      </c>
      <c r="E1763" s="457">
        <f t="shared" si="27"/>
        <v>212</v>
      </c>
    </row>
    <row r="1764" spans="1:5">
      <c r="A1764" s="706" t="s">
        <v>715</v>
      </c>
      <c r="B1764" s="457">
        <v>20106123</v>
      </c>
      <c r="C1764" s="457">
        <v>210</v>
      </c>
      <c r="D1764" s="457">
        <v>134</v>
      </c>
      <c r="E1764" s="457">
        <f t="shared" si="27"/>
        <v>344</v>
      </c>
    </row>
    <row r="1765" spans="1:5">
      <c r="A1765" s="706" t="s">
        <v>715</v>
      </c>
      <c r="B1765" s="457">
        <v>21186123</v>
      </c>
      <c r="C1765" s="457">
        <v>214</v>
      </c>
      <c r="D1765" s="457">
        <v>31</v>
      </c>
      <c r="E1765" s="457">
        <f t="shared" si="27"/>
        <v>245</v>
      </c>
    </row>
    <row r="1766" spans="1:5">
      <c r="A1766" s="706" t="s">
        <v>715</v>
      </c>
      <c r="B1766" s="457">
        <v>20096123</v>
      </c>
      <c r="C1766" s="457">
        <v>203</v>
      </c>
      <c r="D1766" s="457">
        <v>119</v>
      </c>
      <c r="E1766" s="457">
        <f t="shared" si="27"/>
        <v>322</v>
      </c>
    </row>
    <row r="1767" spans="1:5">
      <c r="A1767" s="706" t="s">
        <v>715</v>
      </c>
      <c r="B1767" s="457">
        <v>21096123</v>
      </c>
      <c r="C1767" s="457">
        <v>343</v>
      </c>
      <c r="D1767" s="457">
        <v>99</v>
      </c>
      <c r="E1767" s="457">
        <f t="shared" si="27"/>
        <v>442</v>
      </c>
    </row>
    <row r="1768" spans="1:5">
      <c r="A1768" s="706" t="s">
        <v>715</v>
      </c>
      <c r="B1768" s="457">
        <v>21046123</v>
      </c>
      <c r="C1768" s="457">
        <v>200</v>
      </c>
      <c r="D1768" s="457">
        <v>107</v>
      </c>
      <c r="E1768" s="457">
        <f t="shared" si="27"/>
        <v>307</v>
      </c>
    </row>
    <row r="1769" spans="1:5">
      <c r="A1769" s="706" t="s">
        <v>715</v>
      </c>
      <c r="B1769" s="457">
        <v>21136123</v>
      </c>
      <c r="C1769" s="457">
        <v>241</v>
      </c>
      <c r="D1769" s="457">
        <v>86</v>
      </c>
      <c r="E1769" s="457">
        <f t="shared" si="27"/>
        <v>327</v>
      </c>
    </row>
    <row r="1770" spans="1:5">
      <c r="A1770" s="706" t="s">
        <v>715</v>
      </c>
      <c r="B1770" s="457">
        <v>20146123</v>
      </c>
      <c r="C1770" s="457">
        <v>267</v>
      </c>
      <c r="D1770" s="457">
        <v>155</v>
      </c>
      <c r="E1770" s="457">
        <f t="shared" si="27"/>
        <v>422</v>
      </c>
    </row>
    <row r="1771" spans="1:5">
      <c r="A1771" s="706" t="s">
        <v>715</v>
      </c>
      <c r="B1771" s="457">
        <v>20126123</v>
      </c>
      <c r="C1771" s="457">
        <v>167</v>
      </c>
      <c r="D1771" s="457">
        <v>24</v>
      </c>
      <c r="E1771" s="457">
        <f t="shared" si="27"/>
        <v>191</v>
      </c>
    </row>
    <row r="1772" spans="1:5">
      <c r="A1772" s="706" t="s">
        <v>715</v>
      </c>
      <c r="B1772" s="457">
        <v>20086123</v>
      </c>
      <c r="C1772" s="457">
        <v>211</v>
      </c>
      <c r="D1772" s="457">
        <v>51</v>
      </c>
      <c r="E1772" s="457">
        <f t="shared" si="27"/>
        <v>262</v>
      </c>
    </row>
    <row r="1773" spans="1:5">
      <c r="A1773" s="706" t="s">
        <v>715</v>
      </c>
      <c r="B1773" s="457">
        <v>21176123</v>
      </c>
      <c r="C1773" s="457">
        <v>238</v>
      </c>
      <c r="D1773" s="457">
        <v>118</v>
      </c>
      <c r="E1773" s="457">
        <f t="shared" si="27"/>
        <v>356</v>
      </c>
    </row>
    <row r="1774" spans="1:5">
      <c r="A1774" s="706" t="s">
        <v>715</v>
      </c>
      <c r="B1774" s="457">
        <v>20136123</v>
      </c>
      <c r="C1774" s="457">
        <v>195</v>
      </c>
      <c r="D1774" s="457">
        <v>50</v>
      </c>
      <c r="E1774" s="457">
        <f t="shared" si="27"/>
        <v>245</v>
      </c>
    </row>
    <row r="1775" spans="1:5">
      <c r="A1775" s="706" t="s">
        <v>715</v>
      </c>
      <c r="B1775" s="457">
        <v>21156123</v>
      </c>
      <c r="C1775" s="457">
        <v>213</v>
      </c>
      <c r="D1775" s="457">
        <v>42</v>
      </c>
      <c r="E1775" s="457">
        <f t="shared" si="27"/>
        <v>255</v>
      </c>
    </row>
    <row r="1776" spans="1:5">
      <c r="A1776" s="706" t="s">
        <v>715</v>
      </c>
      <c r="B1776" s="457">
        <v>21026123</v>
      </c>
      <c r="C1776" s="457">
        <v>204</v>
      </c>
      <c r="D1776" s="457">
        <v>116</v>
      </c>
      <c r="E1776" s="457">
        <f t="shared" si="27"/>
        <v>320</v>
      </c>
    </row>
    <row r="1777" spans="1:5">
      <c r="A1777" s="706" t="s">
        <v>715</v>
      </c>
      <c r="B1777" s="457">
        <v>20156123</v>
      </c>
      <c r="C1777" s="457">
        <v>270</v>
      </c>
      <c r="D1777" s="457">
        <v>5</v>
      </c>
      <c r="E1777" s="457">
        <f t="shared" si="27"/>
        <v>275</v>
      </c>
    </row>
    <row r="1778" spans="1:5">
      <c r="A1778" s="706" t="s">
        <v>716</v>
      </c>
      <c r="B1778" s="457">
        <v>20008101</v>
      </c>
      <c r="C1778" s="457">
        <v>145</v>
      </c>
      <c r="D1778" s="457">
        <v>1</v>
      </c>
      <c r="E1778" s="457">
        <f t="shared" si="27"/>
        <v>146</v>
      </c>
    </row>
    <row r="1779" spans="1:5">
      <c r="A1779" s="706" t="s">
        <v>716</v>
      </c>
      <c r="B1779" s="457">
        <v>7008215</v>
      </c>
      <c r="C1779" s="457">
        <v>246</v>
      </c>
      <c r="D1779" s="457">
        <v>1</v>
      </c>
      <c r="E1779" s="457">
        <f>+C1779+D1779</f>
        <v>247</v>
      </c>
    </row>
    <row r="1780" spans="1:5">
      <c r="A1780" s="706" t="s">
        <v>716</v>
      </c>
      <c r="B1780" s="457">
        <v>20008108</v>
      </c>
      <c r="C1780" s="457">
        <v>472</v>
      </c>
      <c r="D1780" s="457">
        <v>1</v>
      </c>
      <c r="E1780" s="457">
        <f>+D1780+C1780</f>
        <v>473</v>
      </c>
    </row>
    <row r="1781" spans="1:5">
      <c r="A1781" s="706" t="s">
        <v>716</v>
      </c>
      <c r="B1781" s="457">
        <v>7008209</v>
      </c>
      <c r="C1781" s="457">
        <v>642</v>
      </c>
      <c r="D1781" s="457">
        <v>9</v>
      </c>
      <c r="E1781" s="457">
        <f>+D1781+C1781</f>
        <v>651</v>
      </c>
    </row>
    <row r="1782" spans="1:5">
      <c r="A1782" s="447"/>
      <c r="B1782" s="457"/>
      <c r="C1782" s="457"/>
      <c r="D1782" s="457"/>
      <c r="E1782" s="457">
        <f>+D1782+C1782</f>
        <v>0</v>
      </c>
    </row>
    <row r="1783" spans="1:5">
      <c r="A1783" s="447"/>
    </row>
    <row r="1784" spans="1:5">
      <c r="A1784" s="521"/>
      <c r="B1784" s="522"/>
      <c r="C1784" s="522"/>
      <c r="D1784" s="522"/>
      <c r="E1784" s="522"/>
    </row>
    <row r="1785" spans="1:5">
      <c r="A1785" s="521"/>
      <c r="B1785" s="522"/>
      <c r="C1785" s="522">
        <f>SUM(C3:C1784)</f>
        <v>813535</v>
      </c>
      <c r="D1785" s="522">
        <f>SUM(D3:D1784)</f>
        <v>486000</v>
      </c>
      <c r="E1785" s="522">
        <f>SUM(C1785:D1785)</f>
        <v>1299535</v>
      </c>
    </row>
    <row r="1786" spans="1:5">
      <c r="A1786" s="447"/>
    </row>
    <row r="1787" spans="1:5">
      <c r="A1787" s="447"/>
    </row>
    <row r="1788" spans="1:5">
      <c r="A1788" s="447"/>
    </row>
    <row r="1789" spans="1:5">
      <c r="A1789" s="447"/>
    </row>
    <row r="1790" spans="1:5">
      <c r="A1790" s="447"/>
    </row>
    <row r="1791" spans="1:5">
      <c r="A1791" s="447"/>
    </row>
    <row r="1792" spans="1:5">
      <c r="A1792" s="447"/>
    </row>
    <row r="1793" spans="1:1">
      <c r="A1793" s="447"/>
    </row>
    <row r="1794" spans="1:1">
      <c r="A1794" s="447"/>
    </row>
    <row r="1795" spans="1:1">
      <c r="A1795" s="447"/>
    </row>
    <row r="1796" spans="1:1">
      <c r="A1796" s="447"/>
    </row>
    <row r="1797" spans="1:1">
      <c r="A1797" s="447"/>
    </row>
    <row r="1798" spans="1:1">
      <c r="A1798" s="447"/>
    </row>
    <row r="1799" spans="1:1">
      <c r="A1799" s="447"/>
    </row>
    <row r="1800" spans="1:1">
      <c r="A1800" s="447"/>
    </row>
    <row r="1801" spans="1:1">
      <c r="A1801" s="447"/>
    </row>
    <row r="1802" spans="1:1">
      <c r="A1802" s="447"/>
    </row>
    <row r="1803" spans="1:1">
      <c r="A1803" s="447"/>
    </row>
    <row r="1804" spans="1:1">
      <c r="A1804" s="447"/>
    </row>
    <row r="1805" spans="1:1">
      <c r="A1805" s="447"/>
    </row>
    <row r="1806" spans="1:1">
      <c r="A1806" s="447"/>
    </row>
    <row r="1807" spans="1:1">
      <c r="A1807" s="447"/>
    </row>
    <row r="1808" spans="1:1">
      <c r="A1808" s="447"/>
    </row>
    <row r="1809" spans="1:1">
      <c r="A1809" s="447"/>
    </row>
    <row r="1810" spans="1:1">
      <c r="A1810" s="447"/>
    </row>
    <row r="1811" spans="1:1">
      <c r="A1811" s="447"/>
    </row>
    <row r="1812" spans="1:1">
      <c r="A1812" s="447"/>
    </row>
    <row r="1813" spans="1:1">
      <c r="A1813" s="447"/>
    </row>
    <row r="1814" spans="1:1">
      <c r="A1814" s="447"/>
    </row>
    <row r="1815" spans="1:1">
      <c r="A1815" s="447"/>
    </row>
    <row r="1816" spans="1:1">
      <c r="A1816" s="447"/>
    </row>
    <row r="1817" spans="1:1">
      <c r="A1817" s="447"/>
    </row>
    <row r="1818" spans="1:1">
      <c r="A1818" s="447"/>
    </row>
    <row r="1819" spans="1:1">
      <c r="A1819" s="447"/>
    </row>
    <row r="1820" spans="1:1">
      <c r="A1820" s="447"/>
    </row>
    <row r="1821" spans="1:1">
      <c r="A1821" s="447"/>
    </row>
    <row r="1822" spans="1:1">
      <c r="A1822" s="447"/>
    </row>
    <row r="1823" spans="1:1">
      <c r="A1823" s="447"/>
    </row>
    <row r="1824" spans="1:1">
      <c r="A1824" s="447"/>
    </row>
    <row r="1825" spans="1:1">
      <c r="A1825" s="447"/>
    </row>
    <row r="1826" spans="1:1">
      <c r="A1826" s="447"/>
    </row>
    <row r="1827" spans="1:1">
      <c r="A1827" s="447"/>
    </row>
    <row r="1828" spans="1:1">
      <c r="A1828" s="447"/>
    </row>
    <row r="1829" spans="1:1">
      <c r="A1829" s="447"/>
    </row>
    <row r="1830" spans="1:1">
      <c r="A1830" s="447"/>
    </row>
    <row r="1831" spans="1:1">
      <c r="A1831" s="447"/>
    </row>
    <row r="1832" spans="1:1">
      <c r="A1832" s="447"/>
    </row>
    <row r="1833" spans="1:1">
      <c r="A1833" s="447"/>
    </row>
    <row r="1834" spans="1:1">
      <c r="A1834" s="447"/>
    </row>
    <row r="1835" spans="1:1">
      <c r="A1835" s="447"/>
    </row>
    <row r="1836" spans="1:1">
      <c r="A1836" s="447"/>
    </row>
    <row r="1837" spans="1:1">
      <c r="A1837" s="447"/>
    </row>
    <row r="1838" spans="1:1">
      <c r="A1838" s="447"/>
    </row>
    <row r="1839" spans="1:1">
      <c r="A1839" s="447"/>
    </row>
    <row r="1840" spans="1:1">
      <c r="A1840" s="447"/>
    </row>
    <row r="1841" spans="1:1">
      <c r="A1841" s="447"/>
    </row>
    <row r="1842" spans="1:1">
      <c r="A1842" s="447"/>
    </row>
    <row r="1843" spans="1:1">
      <c r="A1843" s="447"/>
    </row>
    <row r="1844" spans="1:1">
      <c r="A1844" s="447"/>
    </row>
    <row r="1845" spans="1:1">
      <c r="A1845" s="447"/>
    </row>
    <row r="1846" spans="1:1">
      <c r="A1846" s="447"/>
    </row>
    <row r="1847" spans="1:1">
      <c r="A1847" s="447"/>
    </row>
    <row r="1848" spans="1:1">
      <c r="A1848" s="447"/>
    </row>
    <row r="1849" spans="1:1">
      <c r="A1849" s="447"/>
    </row>
    <row r="1850" spans="1:1">
      <c r="A1850" s="447"/>
    </row>
    <row r="1851" spans="1:1">
      <c r="A1851" s="447"/>
    </row>
    <row r="1852" spans="1:1">
      <c r="A1852" s="447"/>
    </row>
    <row r="1853" spans="1:1">
      <c r="A1853" s="447"/>
    </row>
    <row r="1854" spans="1:1">
      <c r="A1854" s="447"/>
    </row>
    <row r="1855" spans="1:1">
      <c r="A1855" s="447"/>
    </row>
    <row r="1856" spans="1:1">
      <c r="A1856" s="447"/>
    </row>
    <row r="1857" spans="1:1">
      <c r="A1857" s="447"/>
    </row>
    <row r="1858" spans="1:1">
      <c r="A1858" s="447"/>
    </row>
    <row r="1859" spans="1:1">
      <c r="A1859" s="447"/>
    </row>
    <row r="1860" spans="1:1">
      <c r="A1860" s="447"/>
    </row>
    <row r="1861" spans="1:1">
      <c r="A1861" s="447"/>
    </row>
    <row r="1862" spans="1:1">
      <c r="A1862" s="447"/>
    </row>
    <row r="1863" spans="1:1">
      <c r="A1863" s="447"/>
    </row>
    <row r="1864" spans="1:1">
      <c r="A1864" s="447"/>
    </row>
    <row r="1865" spans="1:1">
      <c r="A1865" s="447"/>
    </row>
    <row r="1866" spans="1:1">
      <c r="A1866" s="447"/>
    </row>
    <row r="1867" spans="1:1">
      <c r="A1867" s="447"/>
    </row>
    <row r="1868" spans="1:1">
      <c r="A1868" s="447"/>
    </row>
    <row r="1869" spans="1:1">
      <c r="A1869" s="447"/>
    </row>
    <row r="1870" spans="1:1">
      <c r="A1870" s="447"/>
    </row>
    <row r="1871" spans="1:1">
      <c r="A1871" s="447"/>
    </row>
    <row r="1872" spans="1:1">
      <c r="A1872" s="447"/>
    </row>
    <row r="1873" spans="1:1">
      <c r="A1873" s="447"/>
    </row>
    <row r="1874" spans="1:1">
      <c r="A1874" s="447"/>
    </row>
    <row r="1875" spans="1:1">
      <c r="A1875" s="447"/>
    </row>
    <row r="1876" spans="1:1">
      <c r="A1876" s="447"/>
    </row>
    <row r="1877" spans="1:1">
      <c r="A1877" s="447"/>
    </row>
    <row r="1878" spans="1:1">
      <c r="A1878" s="447"/>
    </row>
    <row r="1879" spans="1:1">
      <c r="A1879" s="447"/>
    </row>
    <row r="1880" spans="1:1">
      <c r="A1880" s="447"/>
    </row>
    <row r="1881" spans="1:1">
      <c r="A1881" s="447"/>
    </row>
    <row r="1882" spans="1:1">
      <c r="A1882" s="447"/>
    </row>
    <row r="1883" spans="1:1">
      <c r="A1883" s="447"/>
    </row>
    <row r="1884" spans="1:1">
      <c r="A1884" s="447"/>
    </row>
    <row r="1885" spans="1:1">
      <c r="A1885" s="447"/>
    </row>
    <row r="1886" spans="1:1">
      <c r="A1886" s="447"/>
    </row>
    <row r="1887" spans="1:1">
      <c r="A1887" s="447"/>
    </row>
    <row r="1888" spans="1:1">
      <c r="A1888" s="447"/>
    </row>
    <row r="1889" spans="1:1">
      <c r="A1889" s="447"/>
    </row>
    <row r="1890" spans="1:1">
      <c r="A1890" s="447"/>
    </row>
    <row r="1891" spans="1:1">
      <c r="A1891" s="447"/>
    </row>
    <row r="1892" spans="1:1">
      <c r="A1892" s="447"/>
    </row>
    <row r="1893" spans="1:1">
      <c r="A1893" s="447"/>
    </row>
    <row r="1894" spans="1:1">
      <c r="A1894" s="447"/>
    </row>
    <row r="1895" spans="1:1">
      <c r="A1895" s="447"/>
    </row>
    <row r="1896" spans="1:1">
      <c r="A1896" s="447"/>
    </row>
    <row r="1897" spans="1:1">
      <c r="A1897" s="447"/>
    </row>
    <row r="1898" spans="1:1">
      <c r="A1898" s="447"/>
    </row>
    <row r="1899" spans="1:1">
      <c r="A1899" s="447"/>
    </row>
    <row r="1900" spans="1:1">
      <c r="A1900" s="447"/>
    </row>
    <row r="1901" spans="1:1">
      <c r="A1901" s="447"/>
    </row>
    <row r="1902" spans="1:1">
      <c r="A1902" s="447"/>
    </row>
    <row r="1903" spans="1:1">
      <c r="A1903" s="447"/>
    </row>
    <row r="1904" spans="1:1">
      <c r="A1904" s="447"/>
    </row>
    <row r="1905" spans="1:1">
      <c r="A1905" s="447"/>
    </row>
    <row r="1906" spans="1:1">
      <c r="A1906" s="447"/>
    </row>
    <row r="1907" spans="1:1">
      <c r="A1907" s="447"/>
    </row>
    <row r="1908" spans="1:1">
      <c r="A1908" s="447"/>
    </row>
    <row r="1909" spans="1:1">
      <c r="A1909" s="447"/>
    </row>
    <row r="1910" spans="1:1">
      <c r="A1910" s="447"/>
    </row>
    <row r="1911" spans="1:1">
      <c r="A1911" s="447"/>
    </row>
    <row r="1912" spans="1:1">
      <c r="A1912" s="447"/>
    </row>
    <row r="1913" spans="1:1">
      <c r="A1913" s="447"/>
    </row>
    <row r="1914" spans="1:1">
      <c r="A1914" s="447"/>
    </row>
    <row r="1915" spans="1:1">
      <c r="A1915" s="447"/>
    </row>
    <row r="1916" spans="1:1">
      <c r="A1916" s="447"/>
    </row>
    <row r="1917" spans="1:1">
      <c r="A1917" s="447"/>
    </row>
    <row r="1918" spans="1:1">
      <c r="A1918" s="447"/>
    </row>
    <row r="1919" spans="1:1">
      <c r="A1919" s="447"/>
    </row>
    <row r="1920" spans="1:1">
      <c r="A1920" s="447"/>
    </row>
    <row r="1921" spans="1:1">
      <c r="A1921" s="447"/>
    </row>
    <row r="1922" spans="1:1">
      <c r="A1922" s="447"/>
    </row>
    <row r="1923" spans="1:1">
      <c r="A1923" s="447"/>
    </row>
    <row r="1924" spans="1:1">
      <c r="A1924" s="447"/>
    </row>
    <row r="1925" spans="1:1">
      <c r="A1925" s="447"/>
    </row>
    <row r="1926" spans="1:1">
      <c r="A1926" s="447"/>
    </row>
    <row r="1927" spans="1:1">
      <c r="A1927" s="447"/>
    </row>
    <row r="1928" spans="1:1">
      <c r="A1928" s="447"/>
    </row>
    <row r="1929" spans="1:1">
      <c r="A1929" s="447"/>
    </row>
    <row r="1930" spans="1:1">
      <c r="A1930" s="447"/>
    </row>
    <row r="1931" spans="1:1">
      <c r="A1931" s="447"/>
    </row>
    <row r="1932" spans="1:1">
      <c r="A1932" s="447"/>
    </row>
    <row r="1933" spans="1:1">
      <c r="A1933" s="447"/>
    </row>
    <row r="1934" spans="1:1">
      <c r="A1934" s="447"/>
    </row>
    <row r="1935" spans="1:1">
      <c r="A1935" s="447"/>
    </row>
    <row r="1936" spans="1:1">
      <c r="A1936" s="447"/>
    </row>
    <row r="1937" spans="1:1">
      <c r="A1937" s="447"/>
    </row>
    <row r="1938" spans="1:1">
      <c r="A1938" s="447"/>
    </row>
    <row r="1939" spans="1:1">
      <c r="A1939" s="447"/>
    </row>
    <row r="1940" spans="1:1">
      <c r="A1940" s="447"/>
    </row>
    <row r="1941" spans="1:1">
      <c r="A1941" s="447"/>
    </row>
    <row r="1942" spans="1:1">
      <c r="A1942" s="447"/>
    </row>
    <row r="1943" spans="1:1">
      <c r="A1943" s="447"/>
    </row>
    <row r="1944" spans="1:1">
      <c r="A1944" s="447"/>
    </row>
    <row r="1945" spans="1:1">
      <c r="A1945" s="447"/>
    </row>
    <row r="1946" spans="1:1">
      <c r="A1946" s="447"/>
    </row>
    <row r="1947" spans="1:1">
      <c r="A1947" s="447"/>
    </row>
    <row r="1948" spans="1:1">
      <c r="A1948" s="447"/>
    </row>
    <row r="1949" spans="1:1">
      <c r="A1949" s="447"/>
    </row>
    <row r="1950" spans="1:1">
      <c r="A1950" s="447"/>
    </row>
    <row r="1951" spans="1:1">
      <c r="A1951" s="447"/>
    </row>
    <row r="1952" spans="1:1">
      <c r="A1952" s="447"/>
    </row>
    <row r="1953" spans="1:1">
      <c r="A1953" s="447"/>
    </row>
    <row r="1954" spans="1:1">
      <c r="A1954" s="447"/>
    </row>
    <row r="1955" spans="1:1">
      <c r="A1955" s="447"/>
    </row>
    <row r="1956" spans="1:1">
      <c r="A1956" s="447"/>
    </row>
    <row r="1957" spans="1:1">
      <c r="A1957" s="447"/>
    </row>
    <row r="1958" spans="1:1">
      <c r="A1958" s="447"/>
    </row>
    <row r="1959" spans="1:1">
      <c r="A1959" s="447"/>
    </row>
    <row r="1960" spans="1:1">
      <c r="A1960" s="447"/>
    </row>
    <row r="1961" spans="1:1">
      <c r="A1961" s="447"/>
    </row>
    <row r="1962" spans="1:1">
      <c r="A1962" s="447"/>
    </row>
    <row r="1963" spans="1:1">
      <c r="A1963" s="447"/>
    </row>
    <row r="1964" spans="1:1">
      <c r="A1964" s="447"/>
    </row>
    <row r="1965" spans="1:1">
      <c r="A1965" s="447"/>
    </row>
    <row r="1966" spans="1:1">
      <c r="A1966" s="447"/>
    </row>
    <row r="1967" spans="1:1">
      <c r="A1967" s="447"/>
    </row>
    <row r="1968" spans="1:1">
      <c r="A1968" s="447"/>
    </row>
    <row r="1969" spans="1:1">
      <c r="A1969" s="447"/>
    </row>
    <row r="1970" spans="1:1">
      <c r="A1970" s="447"/>
    </row>
    <row r="1971" spans="1:1">
      <c r="A1971" s="447"/>
    </row>
    <row r="1972" spans="1:1">
      <c r="A1972" s="447"/>
    </row>
    <row r="1973" spans="1:1">
      <c r="A1973" s="447"/>
    </row>
    <row r="1974" spans="1:1">
      <c r="A1974" s="447"/>
    </row>
    <row r="1975" spans="1:1">
      <c r="A1975" s="447"/>
    </row>
    <row r="1976" spans="1:1">
      <c r="A1976" s="447"/>
    </row>
    <row r="1977" spans="1:1">
      <c r="A1977" s="447"/>
    </row>
    <row r="1978" spans="1:1">
      <c r="A1978" s="447"/>
    </row>
    <row r="1979" spans="1:1">
      <c r="A1979" s="447"/>
    </row>
    <row r="1980" spans="1:1">
      <c r="A1980" s="447"/>
    </row>
    <row r="1981" spans="1:1">
      <c r="A1981" s="447"/>
    </row>
    <row r="1982" spans="1:1">
      <c r="A1982" s="447"/>
    </row>
    <row r="1983" spans="1:1">
      <c r="A1983" s="447"/>
    </row>
    <row r="1984" spans="1:1">
      <c r="A1984" s="447"/>
    </row>
    <row r="1985" spans="1:1">
      <c r="A1985" s="447"/>
    </row>
    <row r="1986" spans="1:1">
      <c r="A1986" s="447"/>
    </row>
    <row r="1987" spans="1:1">
      <c r="A1987" s="447"/>
    </row>
    <row r="1988" spans="1:1">
      <c r="A1988" s="447"/>
    </row>
    <row r="1989" spans="1:1">
      <c r="A1989" s="447"/>
    </row>
    <row r="1990" spans="1:1">
      <c r="A1990" s="447"/>
    </row>
    <row r="1991" spans="1:1">
      <c r="A1991" s="447"/>
    </row>
    <row r="1992" spans="1:1">
      <c r="A1992" s="447"/>
    </row>
    <row r="1993" spans="1:1">
      <c r="A1993" s="447"/>
    </row>
    <row r="1994" spans="1:1">
      <c r="A1994" s="447"/>
    </row>
    <row r="1995" spans="1:1">
      <c r="A1995" s="447"/>
    </row>
    <row r="1996" spans="1:1">
      <c r="A1996" s="447"/>
    </row>
    <row r="1997" spans="1:1">
      <c r="A1997" s="447"/>
    </row>
    <row r="1998" spans="1:1">
      <c r="A1998" s="447"/>
    </row>
    <row r="1999" spans="1:1">
      <c r="A1999" s="447"/>
    </row>
    <row r="2000" spans="1:1">
      <c r="A2000" s="447"/>
    </row>
    <row r="2001" spans="1:1">
      <c r="A2001" s="447"/>
    </row>
    <row r="2002" spans="1:1">
      <c r="A2002" s="447"/>
    </row>
    <row r="2003" spans="1:1">
      <c r="A2003" s="447"/>
    </row>
    <row r="2004" spans="1:1">
      <c r="A2004" s="447"/>
    </row>
    <row r="2005" spans="1:1">
      <c r="A2005" s="447"/>
    </row>
    <row r="2006" spans="1:1">
      <c r="A2006" s="447"/>
    </row>
    <row r="2007" spans="1:1">
      <c r="A2007" s="447"/>
    </row>
    <row r="2008" spans="1:1">
      <c r="A2008" s="447"/>
    </row>
    <row r="2009" spans="1:1">
      <c r="A2009" s="447"/>
    </row>
    <row r="2010" spans="1:1">
      <c r="A2010" s="447"/>
    </row>
    <row r="2011" spans="1:1">
      <c r="A2011" s="447"/>
    </row>
    <row r="2012" spans="1:1">
      <c r="A2012" s="447"/>
    </row>
    <row r="2013" spans="1:1">
      <c r="A2013" s="447"/>
    </row>
    <row r="2014" spans="1:1">
      <c r="A2014" s="447"/>
    </row>
    <row r="2015" spans="1:1">
      <c r="A2015" s="447"/>
    </row>
    <row r="2016" spans="1:1">
      <c r="A2016" s="447"/>
    </row>
    <row r="2017" spans="1:1">
      <c r="A2017" s="447"/>
    </row>
    <row r="2018" spans="1:1">
      <c r="A2018" s="447"/>
    </row>
    <row r="2019" spans="1:1">
      <c r="A2019" s="447"/>
    </row>
    <row r="2020" spans="1:1">
      <c r="A2020" s="447"/>
    </row>
    <row r="2021" spans="1:1">
      <c r="A2021" s="447"/>
    </row>
    <row r="2022" spans="1:1">
      <c r="A2022" s="447"/>
    </row>
    <row r="2023" spans="1:1">
      <c r="A2023" s="447"/>
    </row>
    <row r="2024" spans="1:1">
      <c r="A2024" s="447"/>
    </row>
    <row r="2025" spans="1:1">
      <c r="A2025" s="447"/>
    </row>
    <row r="2026" spans="1:1">
      <c r="A2026" s="447"/>
    </row>
    <row r="2027" spans="1:1">
      <c r="A2027" s="447"/>
    </row>
    <row r="2028" spans="1:1">
      <c r="A2028" s="447"/>
    </row>
    <row r="2029" spans="1:1">
      <c r="A2029" s="447"/>
    </row>
    <row r="2030" spans="1:1">
      <c r="A2030" s="447"/>
    </row>
    <row r="2031" spans="1:1">
      <c r="A2031" s="447"/>
    </row>
    <row r="2032" spans="1:1">
      <c r="A2032" s="447"/>
    </row>
    <row r="2033" spans="1:1">
      <c r="A2033" s="447"/>
    </row>
    <row r="2034" spans="1:1">
      <c r="A2034" s="447"/>
    </row>
    <row r="2035" spans="1:1">
      <c r="A2035" s="447"/>
    </row>
    <row r="2036" spans="1:1">
      <c r="A2036" s="447"/>
    </row>
    <row r="2037" spans="1:1">
      <c r="A2037" s="447"/>
    </row>
    <row r="2038" spans="1:1">
      <c r="A2038" s="447"/>
    </row>
    <row r="2039" spans="1:1">
      <c r="A2039" s="447"/>
    </row>
    <row r="2040" spans="1:1">
      <c r="A2040" s="447"/>
    </row>
    <row r="2041" spans="1:1">
      <c r="A2041" s="447"/>
    </row>
    <row r="2042" spans="1:1">
      <c r="A2042" s="447"/>
    </row>
    <row r="2043" spans="1:1">
      <c r="A2043" s="447"/>
    </row>
    <row r="2044" spans="1:1">
      <c r="A2044" s="447"/>
    </row>
    <row r="2045" spans="1:1">
      <c r="A2045" s="447"/>
    </row>
    <row r="2046" spans="1:1">
      <c r="A2046" s="447"/>
    </row>
    <row r="2047" spans="1:1">
      <c r="A2047" s="447"/>
    </row>
    <row r="2048" spans="1:1">
      <c r="A2048" s="447"/>
    </row>
    <row r="2049" spans="1:1">
      <c r="A2049" s="447"/>
    </row>
    <row r="2050" spans="1:1">
      <c r="A2050" s="447"/>
    </row>
    <row r="2051" spans="1:1">
      <c r="A2051" s="447"/>
    </row>
    <row r="2052" spans="1:1">
      <c r="A2052" s="447"/>
    </row>
    <row r="2053" spans="1:1">
      <c r="A2053" s="447"/>
    </row>
    <row r="2054" spans="1:1">
      <c r="A2054" s="447"/>
    </row>
    <row r="2055" spans="1:1">
      <c r="A2055" s="447"/>
    </row>
    <row r="2056" spans="1:1">
      <c r="A2056" s="447"/>
    </row>
    <row r="2057" spans="1:1">
      <c r="A2057" s="447"/>
    </row>
    <row r="2058" spans="1:1">
      <c r="A2058" s="447"/>
    </row>
    <row r="2059" spans="1:1">
      <c r="A2059" s="447"/>
    </row>
    <row r="2060" spans="1:1">
      <c r="A2060" s="447"/>
    </row>
    <row r="2061" spans="1:1">
      <c r="A2061" s="447"/>
    </row>
    <row r="2062" spans="1:1">
      <c r="A2062" s="447"/>
    </row>
    <row r="2063" spans="1:1">
      <c r="A2063" s="447"/>
    </row>
    <row r="2064" spans="1:1">
      <c r="A2064" s="447"/>
    </row>
    <row r="2065" spans="1:1">
      <c r="A2065" s="447"/>
    </row>
    <row r="2066" spans="1:1">
      <c r="A2066" s="447"/>
    </row>
    <row r="2067" spans="1:1">
      <c r="A2067" s="447"/>
    </row>
    <row r="2068" spans="1:1">
      <c r="A2068" s="447"/>
    </row>
    <row r="2069" spans="1:1">
      <c r="A2069" s="447"/>
    </row>
    <row r="2070" spans="1:1">
      <c r="A2070" s="447"/>
    </row>
    <row r="2071" spans="1:1">
      <c r="A2071" s="447"/>
    </row>
    <row r="2072" spans="1:1">
      <c r="A2072" s="447"/>
    </row>
    <row r="2073" spans="1:1">
      <c r="A2073" s="447"/>
    </row>
    <row r="2074" spans="1:1">
      <c r="A2074" s="447"/>
    </row>
    <row r="2075" spans="1:1">
      <c r="A2075" s="447"/>
    </row>
    <row r="2076" spans="1:1">
      <c r="A2076" s="447"/>
    </row>
    <row r="2077" spans="1:1">
      <c r="A2077" s="447"/>
    </row>
    <row r="2078" spans="1:1">
      <c r="A2078" s="447"/>
    </row>
    <row r="2079" spans="1:1">
      <c r="A2079" s="447"/>
    </row>
    <row r="2080" spans="1:1">
      <c r="A2080" s="447"/>
    </row>
    <row r="2081" spans="1:1">
      <c r="A2081" s="447"/>
    </row>
    <row r="2082" spans="1:1">
      <c r="A2082" s="447"/>
    </row>
    <row r="2083" spans="1:1">
      <c r="A2083" s="447"/>
    </row>
    <row r="2084" spans="1:1">
      <c r="A2084" s="447"/>
    </row>
    <row r="2085" spans="1:1">
      <c r="A2085" s="447"/>
    </row>
    <row r="2086" spans="1:1">
      <c r="A2086" s="447"/>
    </row>
    <row r="2087" spans="1:1">
      <c r="A2087" s="447"/>
    </row>
    <row r="2088" spans="1:1">
      <c r="A2088" s="447"/>
    </row>
    <row r="2089" spans="1:1">
      <c r="A2089" s="447"/>
    </row>
    <row r="2090" spans="1:1">
      <c r="A2090" s="447"/>
    </row>
    <row r="2091" spans="1:1">
      <c r="A2091" s="447"/>
    </row>
    <row r="2092" spans="1:1">
      <c r="A2092" s="447"/>
    </row>
    <row r="2093" spans="1:1">
      <c r="A2093" s="447"/>
    </row>
    <row r="2094" spans="1:1">
      <c r="A2094" s="447"/>
    </row>
    <row r="2095" spans="1:1">
      <c r="A2095" s="447"/>
    </row>
    <row r="2096" spans="1:1">
      <c r="A2096" s="447"/>
    </row>
    <row r="2097" spans="1:1">
      <c r="A2097" s="447"/>
    </row>
    <row r="2098" spans="1:1">
      <c r="A2098" s="447"/>
    </row>
    <row r="2099" spans="1:1">
      <c r="A2099" s="447"/>
    </row>
    <row r="2100" spans="1:1">
      <c r="A2100" s="447"/>
    </row>
    <row r="2101" spans="1:1">
      <c r="A2101" s="447"/>
    </row>
    <row r="2102" spans="1:1">
      <c r="A2102" s="447"/>
    </row>
    <row r="2103" spans="1:1">
      <c r="A2103" s="447"/>
    </row>
    <row r="2104" spans="1:1">
      <c r="A2104" s="447"/>
    </row>
    <row r="2105" spans="1:1">
      <c r="A2105" s="447"/>
    </row>
    <row r="2106" spans="1:1">
      <c r="A2106" s="447"/>
    </row>
    <row r="2107" spans="1:1">
      <c r="A2107" s="447"/>
    </row>
    <row r="2108" spans="1:1">
      <c r="A2108" s="447"/>
    </row>
    <row r="2109" spans="1:1">
      <c r="A2109" s="447"/>
    </row>
    <row r="2110" spans="1:1">
      <c r="A2110" s="447"/>
    </row>
    <row r="2111" spans="1:1">
      <c r="A2111" s="447"/>
    </row>
    <row r="2112" spans="1:1">
      <c r="A2112" s="447"/>
    </row>
    <row r="2113" spans="1:1">
      <c r="A2113" s="447"/>
    </row>
    <row r="2114" spans="1:1">
      <c r="A2114" s="447"/>
    </row>
    <row r="2115" spans="1:1">
      <c r="A2115" s="447"/>
    </row>
    <row r="2116" spans="1:1">
      <c r="A2116" s="447"/>
    </row>
    <row r="2117" spans="1:1">
      <c r="A2117" s="447"/>
    </row>
    <row r="2118" spans="1:1">
      <c r="A2118" s="447"/>
    </row>
    <row r="2119" spans="1:1">
      <c r="A2119" s="447"/>
    </row>
    <row r="2120" spans="1:1">
      <c r="A2120" s="447"/>
    </row>
    <row r="2121" spans="1:1">
      <c r="A2121" s="447"/>
    </row>
    <row r="2122" spans="1:1">
      <c r="A2122" s="447"/>
    </row>
    <row r="2123" spans="1:1">
      <c r="A2123" s="447"/>
    </row>
    <row r="2124" spans="1:1">
      <c r="A2124" s="447"/>
    </row>
    <row r="2125" spans="1:1">
      <c r="A2125" s="447"/>
    </row>
    <row r="2126" spans="1:1">
      <c r="A2126" s="447"/>
    </row>
    <row r="2127" spans="1:1">
      <c r="A2127" s="447"/>
    </row>
    <row r="2128" spans="1:1">
      <c r="A2128" s="447"/>
    </row>
    <row r="2129" spans="1:1">
      <c r="A2129" s="447"/>
    </row>
    <row r="2130" spans="1:1">
      <c r="A2130" s="447"/>
    </row>
    <row r="2131" spans="1:1">
      <c r="A2131" s="447"/>
    </row>
    <row r="2132" spans="1:1">
      <c r="A2132" s="447"/>
    </row>
    <row r="2133" spans="1:1">
      <c r="A2133" s="447"/>
    </row>
    <row r="2134" spans="1:1">
      <c r="A2134" s="447"/>
    </row>
    <row r="2135" spans="1:1">
      <c r="A2135" s="447"/>
    </row>
    <row r="2136" spans="1:1">
      <c r="A2136" s="447"/>
    </row>
    <row r="2137" spans="1:1">
      <c r="A2137" s="447"/>
    </row>
    <row r="2138" spans="1:1">
      <c r="A2138" s="447"/>
    </row>
    <row r="2139" spans="1:1">
      <c r="A2139" s="447"/>
    </row>
    <row r="2140" spans="1:1">
      <c r="A2140" s="447"/>
    </row>
    <row r="2141" spans="1:1">
      <c r="A2141" s="447"/>
    </row>
    <row r="2142" spans="1:1">
      <c r="A2142" s="447"/>
    </row>
    <row r="2143" spans="1:1">
      <c r="A2143" s="447"/>
    </row>
    <row r="2144" spans="1:1">
      <c r="A2144" s="447"/>
    </row>
    <row r="2145" spans="1:1">
      <c r="A2145" s="447"/>
    </row>
    <row r="2146" spans="1:1">
      <c r="A2146" s="447"/>
    </row>
    <row r="2147" spans="1:1">
      <c r="A2147" s="447"/>
    </row>
    <row r="2148" spans="1:1">
      <c r="A2148" s="447"/>
    </row>
    <row r="2149" spans="1:1">
      <c r="A2149" s="447"/>
    </row>
    <row r="2150" spans="1:1">
      <c r="A2150" s="447"/>
    </row>
    <row r="2151" spans="1:1">
      <c r="A2151" s="447"/>
    </row>
    <row r="2152" spans="1:1">
      <c r="A2152" s="447"/>
    </row>
    <row r="2153" spans="1:1">
      <c r="A2153" s="447"/>
    </row>
    <row r="2154" spans="1:1">
      <c r="A2154" s="447"/>
    </row>
    <row r="2155" spans="1:1">
      <c r="A2155" s="447"/>
    </row>
    <row r="2156" spans="1:1">
      <c r="A2156" s="447"/>
    </row>
    <row r="2157" spans="1:1">
      <c r="A2157" s="447"/>
    </row>
    <row r="2158" spans="1:1">
      <c r="A2158" s="447"/>
    </row>
    <row r="2159" spans="1:1">
      <c r="A2159" s="447"/>
    </row>
    <row r="2160" spans="1:1">
      <c r="A2160" s="447"/>
    </row>
    <row r="2161" spans="1:1">
      <c r="A2161" s="447"/>
    </row>
    <row r="2162" spans="1:1">
      <c r="A2162" s="447"/>
    </row>
    <row r="2163" spans="1:1">
      <c r="A2163" s="447"/>
    </row>
    <row r="2164" spans="1:1">
      <c r="A2164" s="447"/>
    </row>
    <row r="2165" spans="1:1">
      <c r="A2165" s="447"/>
    </row>
    <row r="2166" spans="1:1">
      <c r="A2166" s="447"/>
    </row>
    <row r="2167" spans="1:1">
      <c r="A2167" s="447"/>
    </row>
    <row r="2168" spans="1:1">
      <c r="A2168" s="447"/>
    </row>
    <row r="2169" spans="1:1">
      <c r="A2169" s="447"/>
    </row>
    <row r="2170" spans="1:1">
      <c r="A2170" s="447"/>
    </row>
    <row r="2171" spans="1:1">
      <c r="A2171" s="447"/>
    </row>
    <row r="2172" spans="1:1">
      <c r="A2172" s="447"/>
    </row>
    <row r="2173" spans="1:1">
      <c r="A2173" s="447"/>
    </row>
    <row r="2174" spans="1:1">
      <c r="A2174" s="447"/>
    </row>
    <row r="2175" spans="1:1">
      <c r="A2175" s="447"/>
    </row>
    <row r="2176" spans="1:1">
      <c r="A2176" s="447"/>
    </row>
    <row r="2177" spans="1:1">
      <c r="A2177" s="447"/>
    </row>
    <row r="2178" spans="1:1">
      <c r="A2178" s="447"/>
    </row>
    <row r="2179" spans="1:1">
      <c r="A2179" s="447"/>
    </row>
    <row r="2180" spans="1:1">
      <c r="A2180" s="447"/>
    </row>
    <row r="2181" spans="1:1">
      <c r="A2181" s="447"/>
    </row>
    <row r="2182" spans="1:1">
      <c r="A2182" s="447"/>
    </row>
    <row r="2183" spans="1:1">
      <c r="A2183" s="447"/>
    </row>
    <row r="2184" spans="1:1">
      <c r="A2184" s="447"/>
    </row>
    <row r="2185" spans="1:1">
      <c r="A2185" s="447"/>
    </row>
    <row r="2186" spans="1:1">
      <c r="A2186" s="447"/>
    </row>
    <row r="2187" spans="1:1">
      <c r="A2187" s="447"/>
    </row>
    <row r="2188" spans="1:1">
      <c r="A2188" s="447"/>
    </row>
    <row r="2189" spans="1:1">
      <c r="A2189" s="447"/>
    </row>
    <row r="2190" spans="1:1">
      <c r="A2190" s="447"/>
    </row>
    <row r="2191" spans="1:1">
      <c r="A2191" s="447"/>
    </row>
    <row r="2192" spans="1:1">
      <c r="A2192" s="447"/>
    </row>
    <row r="2193" spans="1:1">
      <c r="A2193" s="447"/>
    </row>
    <row r="2194" spans="1:1">
      <c r="A2194" s="447"/>
    </row>
    <row r="2195" spans="1:1">
      <c r="A2195" s="447"/>
    </row>
    <row r="2196" spans="1:1">
      <c r="A2196" s="447"/>
    </row>
    <row r="2197" spans="1:1">
      <c r="A2197" s="447"/>
    </row>
    <row r="2198" spans="1:1">
      <c r="A2198" s="447"/>
    </row>
    <row r="2199" spans="1:1">
      <c r="A2199" s="447"/>
    </row>
    <row r="2200" spans="1:1">
      <c r="A2200" s="447"/>
    </row>
    <row r="2201" spans="1:1">
      <c r="A2201" s="447"/>
    </row>
    <row r="2202" spans="1:1">
      <c r="A2202" s="447"/>
    </row>
    <row r="2203" spans="1:1">
      <c r="A2203" s="447"/>
    </row>
    <row r="2204" spans="1:1">
      <c r="A2204" s="447"/>
    </row>
    <row r="2205" spans="1:1">
      <c r="A2205" s="447"/>
    </row>
    <row r="2206" spans="1:1">
      <c r="A2206" s="447"/>
    </row>
    <row r="2207" spans="1:1">
      <c r="A2207" s="447"/>
    </row>
    <row r="2208" spans="1:1">
      <c r="A2208" s="447"/>
    </row>
    <row r="2209" spans="1:1">
      <c r="A2209" s="447"/>
    </row>
    <row r="2210" spans="1:1">
      <c r="A2210" s="447"/>
    </row>
    <row r="2211" spans="1:1">
      <c r="A2211" s="447"/>
    </row>
    <row r="2212" spans="1:1">
      <c r="A2212" s="447"/>
    </row>
    <row r="2213" spans="1:1">
      <c r="A2213" s="447"/>
    </row>
    <row r="2214" spans="1:1">
      <c r="A2214" s="447"/>
    </row>
    <row r="2215" spans="1:1">
      <c r="A2215" s="447"/>
    </row>
    <row r="2216" spans="1:1">
      <c r="A2216" s="447"/>
    </row>
    <row r="2217" spans="1:1">
      <c r="A2217" s="447"/>
    </row>
    <row r="2218" spans="1:1">
      <c r="A2218" s="447"/>
    </row>
    <row r="2219" spans="1:1">
      <c r="A2219" s="447"/>
    </row>
    <row r="2220" spans="1:1">
      <c r="A2220" s="447"/>
    </row>
    <row r="2221" spans="1:1">
      <c r="A2221" s="447"/>
    </row>
    <row r="2222" spans="1:1">
      <c r="A2222" s="447"/>
    </row>
    <row r="2223" spans="1:1">
      <c r="A2223" s="447"/>
    </row>
    <row r="2224" spans="1:1">
      <c r="A2224" s="447"/>
    </row>
    <row r="2225" spans="1:1">
      <c r="A2225" s="447"/>
    </row>
    <row r="2226" spans="1:1">
      <c r="A2226" s="447"/>
    </row>
    <row r="2227" spans="1:1">
      <c r="A2227" s="447"/>
    </row>
    <row r="2228" spans="1:1">
      <c r="A2228" s="447"/>
    </row>
    <row r="2229" spans="1:1">
      <c r="A2229" s="447"/>
    </row>
    <row r="2230" spans="1:1">
      <c r="A2230" s="447"/>
    </row>
    <row r="2231" spans="1:1">
      <c r="A2231" s="447"/>
    </row>
    <row r="2232" spans="1:1">
      <c r="A2232" s="447"/>
    </row>
    <row r="2233" spans="1:1">
      <c r="A2233" s="447"/>
    </row>
    <row r="2234" spans="1:1">
      <c r="A2234" s="447"/>
    </row>
    <row r="2235" spans="1:1">
      <c r="A2235" s="447"/>
    </row>
    <row r="2236" spans="1:1">
      <c r="A2236" s="447"/>
    </row>
    <row r="2237" spans="1:1">
      <c r="A2237" s="447"/>
    </row>
    <row r="2238" spans="1:1">
      <c r="A2238" s="447"/>
    </row>
    <row r="2239" spans="1:1">
      <c r="A2239" s="447"/>
    </row>
    <row r="2240" spans="1:1">
      <c r="A2240" s="447"/>
    </row>
    <row r="2241" spans="1:1">
      <c r="A2241" s="447"/>
    </row>
    <row r="2242" spans="1:1">
      <c r="A2242" s="447"/>
    </row>
    <row r="2243" spans="1:1">
      <c r="A2243" s="447"/>
    </row>
    <row r="2244" spans="1:1">
      <c r="A2244" s="447"/>
    </row>
    <row r="2245" spans="1:1">
      <c r="A2245" s="447"/>
    </row>
    <row r="2246" spans="1:1">
      <c r="A2246" s="447"/>
    </row>
    <row r="2247" spans="1:1">
      <c r="A2247" s="447"/>
    </row>
    <row r="2248" spans="1:1">
      <c r="A2248" s="447"/>
    </row>
    <row r="2249" spans="1:1">
      <c r="A2249" s="447"/>
    </row>
    <row r="2250" spans="1:1">
      <c r="A2250" s="447"/>
    </row>
    <row r="2251" spans="1:1">
      <c r="A2251" s="447"/>
    </row>
    <row r="2252" spans="1:1">
      <c r="A2252" s="447"/>
    </row>
    <row r="2253" spans="1:1">
      <c r="A2253" s="447"/>
    </row>
    <row r="2254" spans="1:1">
      <c r="A2254" s="447"/>
    </row>
    <row r="2255" spans="1:1">
      <c r="A2255" s="447"/>
    </row>
    <row r="2256" spans="1:1">
      <c r="A2256" s="447"/>
    </row>
    <row r="2257" spans="1:1">
      <c r="A2257" s="447"/>
    </row>
    <row r="2258" spans="1:1">
      <c r="A2258" s="447"/>
    </row>
    <row r="2259" spans="1:1">
      <c r="A2259" s="447"/>
    </row>
    <row r="2260" spans="1:1">
      <c r="A2260" s="447"/>
    </row>
    <row r="2261" spans="1:1">
      <c r="A2261" s="447"/>
    </row>
    <row r="2262" spans="1:1">
      <c r="A2262" s="447"/>
    </row>
    <row r="2263" spans="1:1">
      <c r="A2263" s="447"/>
    </row>
    <row r="2264" spans="1:1">
      <c r="A2264" s="447"/>
    </row>
    <row r="2265" spans="1:1">
      <c r="A2265" s="447"/>
    </row>
    <row r="2266" spans="1:1">
      <c r="A2266" s="447"/>
    </row>
    <row r="2267" spans="1:1">
      <c r="A2267" s="447"/>
    </row>
    <row r="2268" spans="1:1">
      <c r="A2268" s="447"/>
    </row>
    <row r="2269" spans="1:1">
      <c r="A2269" s="447"/>
    </row>
    <row r="2270" spans="1:1">
      <c r="A2270" s="447"/>
    </row>
    <row r="2271" spans="1:1">
      <c r="A2271" s="447"/>
    </row>
    <row r="2272" spans="1:1">
      <c r="A2272" s="447"/>
    </row>
    <row r="2273" spans="1:1">
      <c r="A2273" s="447"/>
    </row>
    <row r="2274" spans="1:1">
      <c r="A2274" s="447"/>
    </row>
    <row r="2275" spans="1:1">
      <c r="A2275" s="447"/>
    </row>
    <row r="2276" spans="1:1">
      <c r="A2276" s="447"/>
    </row>
    <row r="2277" spans="1:1">
      <c r="A2277" s="447"/>
    </row>
    <row r="2278" spans="1:1">
      <c r="A2278" s="447"/>
    </row>
    <row r="2279" spans="1:1">
      <c r="A2279" s="447"/>
    </row>
    <row r="2280" spans="1:1">
      <c r="A2280" s="447"/>
    </row>
    <row r="2281" spans="1:1">
      <c r="A2281" s="447"/>
    </row>
    <row r="2282" spans="1:1">
      <c r="A2282" s="447"/>
    </row>
    <row r="2283" spans="1:1">
      <c r="A2283" s="447"/>
    </row>
    <row r="2284" spans="1:1">
      <c r="A2284" s="447"/>
    </row>
    <row r="2285" spans="1:1">
      <c r="A2285" s="447"/>
    </row>
    <row r="2286" spans="1:1">
      <c r="A2286" s="447"/>
    </row>
    <row r="2287" spans="1:1">
      <c r="A2287" s="447"/>
    </row>
    <row r="2288" spans="1:1">
      <c r="A2288" s="447"/>
    </row>
    <row r="2289" spans="1:1">
      <c r="A2289" s="447"/>
    </row>
    <row r="2290" spans="1:1">
      <c r="A2290" s="447"/>
    </row>
    <row r="2291" spans="1:1">
      <c r="A2291" s="447"/>
    </row>
    <row r="2292" spans="1:1">
      <c r="A2292" s="447"/>
    </row>
    <row r="2293" spans="1:1">
      <c r="A2293" s="447"/>
    </row>
    <row r="2294" spans="1:1">
      <c r="A2294" s="447"/>
    </row>
    <row r="2295" spans="1:1">
      <c r="A2295" s="447"/>
    </row>
    <row r="2296" spans="1:1">
      <c r="A2296" s="447"/>
    </row>
    <row r="2297" spans="1:1">
      <c r="A2297" s="447"/>
    </row>
    <row r="2298" spans="1:1">
      <c r="A2298" s="447"/>
    </row>
    <row r="2299" spans="1:1">
      <c r="A2299" s="447"/>
    </row>
    <row r="2300" spans="1:1">
      <c r="A2300" s="447"/>
    </row>
    <row r="2301" spans="1:1">
      <c r="A2301" s="447"/>
    </row>
    <row r="2302" spans="1:1">
      <c r="A2302" s="447"/>
    </row>
    <row r="2303" spans="1:1">
      <c r="A2303" s="447"/>
    </row>
    <row r="2304" spans="1:1">
      <c r="A2304" s="447"/>
    </row>
    <row r="2305" spans="1:1">
      <c r="A2305" s="447"/>
    </row>
    <row r="2306" spans="1:1">
      <c r="A2306" s="447"/>
    </row>
    <row r="2307" spans="1:1">
      <c r="A2307" s="447"/>
    </row>
    <row r="2308" spans="1:1">
      <c r="A2308" s="447"/>
    </row>
    <row r="2309" spans="1:1">
      <c r="A2309" s="447"/>
    </row>
    <row r="2310" spans="1:1">
      <c r="A2310" s="447"/>
    </row>
    <row r="2311" spans="1:1">
      <c r="A2311" s="447"/>
    </row>
    <row r="2312" spans="1:1">
      <c r="A2312" s="447"/>
    </row>
    <row r="2313" spans="1:1">
      <c r="A2313" s="447"/>
    </row>
    <row r="2314" spans="1:1">
      <c r="A2314" s="447"/>
    </row>
    <row r="2315" spans="1:1">
      <c r="A2315" s="447"/>
    </row>
    <row r="2316" spans="1:1">
      <c r="A2316" s="447"/>
    </row>
    <row r="2317" spans="1:1">
      <c r="A2317" s="447"/>
    </row>
    <row r="2318" spans="1:1">
      <c r="A2318" s="447"/>
    </row>
    <row r="2319" spans="1:1">
      <c r="A2319" s="447"/>
    </row>
    <row r="2320" spans="1:1">
      <c r="A2320" s="447"/>
    </row>
    <row r="2321" spans="1:1">
      <c r="A2321" s="447"/>
    </row>
    <row r="2322" spans="1:1">
      <c r="A2322" s="447"/>
    </row>
    <row r="2323" spans="1:1">
      <c r="A2323" s="447"/>
    </row>
    <row r="2324" spans="1:1">
      <c r="A2324" s="447"/>
    </row>
    <row r="2325" spans="1:1">
      <c r="A2325" s="447"/>
    </row>
    <row r="2326" spans="1:1">
      <c r="A2326" s="447"/>
    </row>
    <row r="2327" spans="1:1">
      <c r="A2327" s="447"/>
    </row>
    <row r="2328" spans="1:1">
      <c r="A2328" s="447"/>
    </row>
    <row r="2329" spans="1:1">
      <c r="A2329" s="447"/>
    </row>
    <row r="2330" spans="1:1">
      <c r="A2330" s="447"/>
    </row>
    <row r="2331" spans="1:1">
      <c r="A2331" s="447"/>
    </row>
    <row r="2332" spans="1:1">
      <c r="A2332" s="447"/>
    </row>
    <row r="2333" spans="1:1">
      <c r="A2333" s="447"/>
    </row>
    <row r="2334" spans="1:1">
      <c r="A2334" s="447"/>
    </row>
    <row r="2335" spans="1:1">
      <c r="A2335" s="447"/>
    </row>
    <row r="2336" spans="1:1">
      <c r="A2336" s="447"/>
    </row>
    <row r="2337" spans="1:1">
      <c r="A2337" s="447"/>
    </row>
    <row r="2338" spans="1:1">
      <c r="A2338" s="447"/>
    </row>
    <row r="2339" spans="1:1">
      <c r="A2339" s="447"/>
    </row>
    <row r="2340" spans="1:1">
      <c r="A2340" s="447"/>
    </row>
    <row r="2341" spans="1:1">
      <c r="A2341" s="447"/>
    </row>
    <row r="2342" spans="1:1">
      <c r="A2342" s="447"/>
    </row>
    <row r="2343" spans="1:1">
      <c r="A2343" s="447"/>
    </row>
    <row r="2344" spans="1:1">
      <c r="A2344" s="447"/>
    </row>
    <row r="2345" spans="1:1">
      <c r="A2345" s="447"/>
    </row>
    <row r="2346" spans="1:1">
      <c r="A2346" s="447"/>
    </row>
    <row r="2347" spans="1:1">
      <c r="A2347" s="447"/>
    </row>
    <row r="2348" spans="1:1">
      <c r="A2348" s="447"/>
    </row>
    <row r="2349" spans="1:1">
      <c r="A2349" s="447"/>
    </row>
    <row r="2350" spans="1:1">
      <c r="A2350" s="447"/>
    </row>
    <row r="2351" spans="1:1">
      <c r="A2351" s="447"/>
    </row>
    <row r="2352" spans="1:1">
      <c r="A2352" s="447"/>
    </row>
    <row r="2353" spans="1:1">
      <c r="A2353" s="447"/>
    </row>
    <row r="2354" spans="1:1">
      <c r="A2354" s="447"/>
    </row>
    <row r="2355" spans="1:1">
      <c r="A2355" s="447"/>
    </row>
    <row r="2356" spans="1:1">
      <c r="A2356" s="447"/>
    </row>
    <row r="2357" spans="1:1">
      <c r="A2357" s="447"/>
    </row>
    <row r="2358" spans="1:1">
      <c r="A2358" s="447"/>
    </row>
    <row r="2359" spans="1:1">
      <c r="A2359" s="447"/>
    </row>
    <row r="2360" spans="1:1">
      <c r="A2360" s="447"/>
    </row>
    <row r="2361" spans="1:1">
      <c r="A2361" s="447"/>
    </row>
    <row r="2362" spans="1:1">
      <c r="A2362" s="447"/>
    </row>
    <row r="2363" spans="1:1">
      <c r="A2363" s="447"/>
    </row>
    <row r="2364" spans="1:1">
      <c r="A2364" s="447"/>
    </row>
    <row r="2365" spans="1:1">
      <c r="A2365" s="447"/>
    </row>
    <row r="2366" spans="1:1">
      <c r="A2366" s="447"/>
    </row>
    <row r="2367" spans="1:1">
      <c r="A2367" s="447"/>
    </row>
    <row r="2368" spans="1:1">
      <c r="A2368" s="447"/>
    </row>
    <row r="2369" spans="1:1">
      <c r="A2369" s="447"/>
    </row>
    <row r="2370" spans="1:1">
      <c r="A2370" s="447"/>
    </row>
    <row r="2371" spans="1:1">
      <c r="A2371" s="447"/>
    </row>
    <row r="2372" spans="1:1">
      <c r="A2372" s="447"/>
    </row>
    <row r="2373" spans="1:1">
      <c r="A2373" s="447"/>
    </row>
    <row r="2374" spans="1:1">
      <c r="A2374" s="447"/>
    </row>
    <row r="2375" spans="1:1">
      <c r="A2375" s="447"/>
    </row>
    <row r="2376" spans="1:1">
      <c r="A2376" s="447"/>
    </row>
    <row r="2377" spans="1:1">
      <c r="A2377" s="447"/>
    </row>
    <row r="2378" spans="1:1">
      <c r="A2378" s="447"/>
    </row>
    <row r="2379" spans="1:1">
      <c r="A2379" s="447"/>
    </row>
    <row r="2380" spans="1:1">
      <c r="A2380" s="447"/>
    </row>
    <row r="2381" spans="1:1">
      <c r="A2381" s="447"/>
    </row>
    <row r="2382" spans="1:1">
      <c r="A2382" s="447"/>
    </row>
    <row r="2383" spans="1:1">
      <c r="A2383" s="447"/>
    </row>
    <row r="2384" spans="1:1">
      <c r="A2384" s="447"/>
    </row>
    <row r="2385" spans="1:1">
      <c r="A2385" s="447"/>
    </row>
    <row r="2386" spans="1:1">
      <c r="A2386" s="447"/>
    </row>
    <row r="2387" spans="1:1">
      <c r="A2387" s="447"/>
    </row>
    <row r="2388" spans="1:1">
      <c r="A2388" s="447"/>
    </row>
    <row r="2389" spans="1:1">
      <c r="A2389" s="447"/>
    </row>
    <row r="2390" spans="1:1">
      <c r="A2390" s="447"/>
    </row>
    <row r="2391" spans="1:1">
      <c r="A2391" s="447"/>
    </row>
    <row r="2392" spans="1:1">
      <c r="A2392" s="447"/>
    </row>
    <row r="2393" spans="1:1">
      <c r="A2393" s="447"/>
    </row>
    <row r="2394" spans="1:1">
      <c r="A2394" s="447"/>
    </row>
    <row r="2395" spans="1:1">
      <c r="A2395" s="447"/>
    </row>
    <row r="2396" spans="1:1">
      <c r="A2396" s="447"/>
    </row>
    <row r="2397" spans="1:1">
      <c r="A2397" s="447"/>
    </row>
    <row r="2398" spans="1:1">
      <c r="A2398" s="447"/>
    </row>
    <row r="2399" spans="1:1">
      <c r="A2399" s="447"/>
    </row>
    <row r="2400" spans="1:1">
      <c r="A2400" s="447"/>
    </row>
    <row r="2401" spans="1:1">
      <c r="A2401" s="447"/>
    </row>
    <row r="2402" spans="1:1">
      <c r="A2402" s="447"/>
    </row>
    <row r="2403" spans="1:1">
      <c r="A2403" s="447"/>
    </row>
    <row r="2404" spans="1:1">
      <c r="A2404" s="447"/>
    </row>
    <row r="2405" spans="1:1">
      <c r="A2405" s="447"/>
    </row>
    <row r="2406" spans="1:1">
      <c r="A2406" s="447"/>
    </row>
    <row r="2407" spans="1:1">
      <c r="A2407" s="447"/>
    </row>
    <row r="2408" spans="1:1">
      <c r="A2408" s="447"/>
    </row>
    <row r="2409" spans="1:1">
      <c r="A2409" s="447"/>
    </row>
    <row r="2410" spans="1:1">
      <c r="A2410" s="447"/>
    </row>
    <row r="2411" spans="1:1">
      <c r="A2411" s="447"/>
    </row>
    <row r="2412" spans="1:1">
      <c r="A2412" s="447"/>
    </row>
    <row r="2413" spans="1:1">
      <c r="A2413" s="447"/>
    </row>
    <row r="2414" spans="1:1">
      <c r="A2414" s="447"/>
    </row>
    <row r="2415" spans="1:1">
      <c r="A2415" s="447"/>
    </row>
    <row r="2416" spans="1:1">
      <c r="A2416" s="447"/>
    </row>
    <row r="2417" spans="1:1">
      <c r="A2417" s="447"/>
    </row>
    <row r="2418" spans="1:1">
      <c r="A2418" s="447"/>
    </row>
    <row r="2419" spans="1:1">
      <c r="A2419" s="447"/>
    </row>
    <row r="2420" spans="1:1">
      <c r="A2420" s="447"/>
    </row>
    <row r="2421" spans="1:1">
      <c r="A2421" s="447"/>
    </row>
    <row r="2422" spans="1:1">
      <c r="A2422" s="447"/>
    </row>
    <row r="2423" spans="1:1">
      <c r="A2423" s="447"/>
    </row>
    <row r="2424" spans="1:1">
      <c r="A2424" s="447"/>
    </row>
    <row r="2425" spans="1:1">
      <c r="A2425" s="447"/>
    </row>
    <row r="2426" spans="1:1">
      <c r="A2426" s="447"/>
    </row>
    <row r="2427" spans="1:1">
      <c r="A2427" s="447"/>
    </row>
    <row r="2428" spans="1:1">
      <c r="A2428" s="447"/>
    </row>
    <row r="2429" spans="1:1">
      <c r="A2429" s="447"/>
    </row>
    <row r="2430" spans="1:1">
      <c r="A2430" s="447"/>
    </row>
    <row r="2431" spans="1:1">
      <c r="A2431" s="447"/>
    </row>
    <row r="2432" spans="1:1">
      <c r="A2432" s="447"/>
    </row>
    <row r="2433" spans="1:1">
      <c r="A2433" s="447"/>
    </row>
    <row r="2434" spans="1:1">
      <c r="A2434" s="447"/>
    </row>
    <row r="2435" spans="1:1">
      <c r="A2435" s="447"/>
    </row>
    <row r="2436" spans="1:1">
      <c r="A2436" s="447"/>
    </row>
    <row r="2437" spans="1:1">
      <c r="A2437" s="447"/>
    </row>
    <row r="2438" spans="1:1">
      <c r="A2438" s="447"/>
    </row>
    <row r="2439" spans="1:1">
      <c r="A2439" s="447"/>
    </row>
    <row r="2440" spans="1:1">
      <c r="A2440" s="447"/>
    </row>
    <row r="2441" spans="1:1">
      <c r="A2441" s="447"/>
    </row>
    <row r="2442" spans="1:1">
      <c r="A2442" s="447"/>
    </row>
    <row r="2443" spans="1:1">
      <c r="A2443" s="447"/>
    </row>
    <row r="2444" spans="1:1">
      <c r="A2444" s="447"/>
    </row>
    <row r="2445" spans="1:1">
      <c r="A2445" s="447"/>
    </row>
    <row r="2446" spans="1:1">
      <c r="A2446" s="447"/>
    </row>
    <row r="2447" spans="1:1">
      <c r="A2447" s="447"/>
    </row>
    <row r="2448" spans="1:1">
      <c r="A2448" s="447"/>
    </row>
    <row r="2449" spans="1:1">
      <c r="A2449" s="447"/>
    </row>
    <row r="2450" spans="1:1">
      <c r="A2450" s="447"/>
    </row>
    <row r="2451" spans="1:1">
      <c r="A2451" s="447"/>
    </row>
    <row r="2452" spans="1:1">
      <c r="A2452" s="447"/>
    </row>
    <row r="2453" spans="1:1">
      <c r="A2453" s="447"/>
    </row>
    <row r="2454" spans="1:1">
      <c r="A2454" s="447"/>
    </row>
    <row r="2455" spans="1:1">
      <c r="A2455" s="447"/>
    </row>
    <row r="2456" spans="1:1">
      <c r="A2456" s="447"/>
    </row>
    <row r="2457" spans="1:1">
      <c r="A2457" s="447"/>
    </row>
    <row r="2458" spans="1:1">
      <c r="A2458" s="447"/>
    </row>
    <row r="2459" spans="1:1">
      <c r="A2459" s="447"/>
    </row>
    <row r="2460" spans="1:1">
      <c r="A2460" s="447"/>
    </row>
    <row r="2461" spans="1:1">
      <c r="A2461" s="447"/>
    </row>
    <row r="2462" spans="1:1">
      <c r="A2462" s="447"/>
    </row>
    <row r="2463" spans="1:1">
      <c r="A2463" s="447"/>
    </row>
    <row r="2464" spans="1:1">
      <c r="A2464" s="447"/>
    </row>
    <row r="2465" spans="1:1">
      <c r="A2465" s="447"/>
    </row>
    <row r="2466" spans="1:1">
      <c r="A2466" s="447"/>
    </row>
    <row r="2467" spans="1:1">
      <c r="A2467" s="447"/>
    </row>
    <row r="2468" spans="1:1">
      <c r="A2468" s="447"/>
    </row>
    <row r="2469" spans="1:1">
      <c r="A2469" s="447"/>
    </row>
    <row r="2470" spans="1:1">
      <c r="A2470" s="447"/>
    </row>
    <row r="2471" spans="1:1">
      <c r="A2471" s="447"/>
    </row>
    <row r="2472" spans="1:1">
      <c r="A2472" s="447"/>
    </row>
    <row r="2473" spans="1:1">
      <c r="A2473" s="447"/>
    </row>
    <row r="2474" spans="1:1">
      <c r="A2474" s="447"/>
    </row>
    <row r="2475" spans="1:1">
      <c r="A2475" s="447"/>
    </row>
    <row r="2476" spans="1:1">
      <c r="A2476" s="447"/>
    </row>
    <row r="2477" spans="1:1">
      <c r="A2477" s="447"/>
    </row>
    <row r="2478" spans="1:1">
      <c r="A2478" s="447"/>
    </row>
    <row r="2479" spans="1:1">
      <c r="A2479" s="447"/>
    </row>
    <row r="2480" spans="1:1">
      <c r="A2480" s="447"/>
    </row>
    <row r="2481" spans="1:1">
      <c r="A2481" s="447"/>
    </row>
    <row r="2482" spans="1:1">
      <c r="A2482" s="447"/>
    </row>
    <row r="2483" spans="1:1">
      <c r="A2483" s="447"/>
    </row>
    <row r="2484" spans="1:1">
      <c r="A2484" s="447"/>
    </row>
    <row r="2485" spans="1:1">
      <c r="A2485" s="447"/>
    </row>
    <row r="2486" spans="1:1">
      <c r="A2486" s="447"/>
    </row>
    <row r="2487" spans="1:1">
      <c r="A2487" s="447"/>
    </row>
    <row r="2488" spans="1:1">
      <c r="A2488" s="447"/>
    </row>
    <row r="2489" spans="1:1">
      <c r="A2489" s="447"/>
    </row>
    <row r="2490" spans="1:1">
      <c r="A2490" s="447"/>
    </row>
    <row r="2491" spans="1:1">
      <c r="A2491" s="447"/>
    </row>
    <row r="2492" spans="1:1">
      <c r="A2492" s="447"/>
    </row>
    <row r="2493" spans="1:1">
      <c r="A2493" s="447"/>
    </row>
    <row r="2494" spans="1:1">
      <c r="A2494" s="447"/>
    </row>
    <row r="2495" spans="1:1">
      <c r="A2495" s="447"/>
    </row>
    <row r="2496" spans="1:1">
      <c r="A2496" s="447"/>
    </row>
    <row r="2497" spans="1:1">
      <c r="A2497" s="447"/>
    </row>
    <row r="2498" spans="1:1">
      <c r="A2498" s="447"/>
    </row>
    <row r="2499" spans="1:1">
      <c r="A2499" s="447"/>
    </row>
    <row r="2500" spans="1:1">
      <c r="A2500" s="447"/>
    </row>
    <row r="2501" spans="1:1">
      <c r="A2501" s="447"/>
    </row>
    <row r="2502" spans="1:1">
      <c r="A2502" s="447"/>
    </row>
    <row r="2503" spans="1:1">
      <c r="A2503" s="447"/>
    </row>
    <row r="2504" spans="1:1">
      <c r="A2504" s="447"/>
    </row>
    <row r="2505" spans="1:1">
      <c r="A2505" s="447"/>
    </row>
    <row r="2506" spans="1:1">
      <c r="A2506" s="447"/>
    </row>
    <row r="2507" spans="1:1">
      <c r="A2507" s="447"/>
    </row>
    <row r="2508" spans="1:1">
      <c r="A2508" s="447"/>
    </row>
    <row r="2509" spans="1:1">
      <c r="A2509" s="447"/>
    </row>
    <row r="2510" spans="1:1">
      <c r="A2510" s="447"/>
    </row>
    <row r="2511" spans="1:1">
      <c r="A2511" s="447"/>
    </row>
    <row r="2512" spans="1:1">
      <c r="A2512" s="447"/>
    </row>
    <row r="2513" spans="1:1">
      <c r="A2513" s="447"/>
    </row>
    <row r="2514" spans="1:1">
      <c r="A2514" s="447"/>
    </row>
    <row r="2515" spans="1:1">
      <c r="A2515" s="447"/>
    </row>
    <row r="2516" spans="1:1">
      <c r="A2516" s="447"/>
    </row>
    <row r="2517" spans="1:1">
      <c r="A2517" s="447"/>
    </row>
    <row r="2518" spans="1:1">
      <c r="A2518" s="447"/>
    </row>
    <row r="2519" spans="1:1">
      <c r="A2519" s="447"/>
    </row>
    <row r="2520" spans="1:1">
      <c r="A2520" s="447"/>
    </row>
    <row r="2521" spans="1:1">
      <c r="A2521" s="447"/>
    </row>
    <row r="2522" spans="1:1">
      <c r="A2522" s="447"/>
    </row>
    <row r="2523" spans="1:1">
      <c r="A2523" s="447"/>
    </row>
    <row r="2524" spans="1:1">
      <c r="A2524" s="447"/>
    </row>
    <row r="2525" spans="1:1">
      <c r="A2525" s="447"/>
    </row>
    <row r="2526" spans="1:1">
      <c r="A2526" s="447"/>
    </row>
    <row r="2527" spans="1:1">
      <c r="A2527" s="447"/>
    </row>
    <row r="2528" spans="1:1">
      <c r="A2528" s="447"/>
    </row>
    <row r="2529" spans="1:1">
      <c r="A2529" s="447"/>
    </row>
    <row r="2530" spans="1:1">
      <c r="A2530" s="447"/>
    </row>
    <row r="2531" spans="1:1">
      <c r="A2531" s="447"/>
    </row>
    <row r="2532" spans="1:1">
      <c r="A2532" s="447"/>
    </row>
    <row r="2533" spans="1:1">
      <c r="A2533" s="447"/>
    </row>
    <row r="2534" spans="1:1">
      <c r="A2534" s="447"/>
    </row>
    <row r="2535" spans="1:1">
      <c r="A2535" s="447"/>
    </row>
    <row r="2536" spans="1:1">
      <c r="A2536" s="447"/>
    </row>
    <row r="2537" spans="1:1">
      <c r="A2537" s="447"/>
    </row>
    <row r="2538" spans="1:1">
      <c r="A2538" s="447"/>
    </row>
    <row r="2539" spans="1:1">
      <c r="A2539" s="447"/>
    </row>
    <row r="2540" spans="1:1">
      <c r="A2540" s="447"/>
    </row>
    <row r="2541" spans="1:1">
      <c r="A2541" s="447"/>
    </row>
    <row r="2542" spans="1:1">
      <c r="A2542" s="447"/>
    </row>
    <row r="2543" spans="1:1">
      <c r="A2543" s="447"/>
    </row>
    <row r="2544" spans="1:1">
      <c r="A2544" s="447"/>
    </row>
    <row r="2545" spans="1:1">
      <c r="A2545" s="447"/>
    </row>
    <row r="2546" spans="1:1">
      <c r="A2546" s="447"/>
    </row>
    <row r="2547" spans="1:1">
      <c r="A2547" s="447"/>
    </row>
    <row r="2548" spans="1:1">
      <c r="A2548" s="447"/>
    </row>
    <row r="2549" spans="1:1">
      <c r="A2549" s="447"/>
    </row>
    <row r="2550" spans="1:1">
      <c r="A2550" s="447"/>
    </row>
    <row r="2551" spans="1:1">
      <c r="A2551" s="447"/>
    </row>
    <row r="2552" spans="1:1">
      <c r="A2552" s="447"/>
    </row>
    <row r="2553" spans="1:1">
      <c r="A2553" s="447"/>
    </row>
    <row r="2554" spans="1:1">
      <c r="A2554" s="447"/>
    </row>
    <row r="2555" spans="1:1">
      <c r="A2555" s="447"/>
    </row>
    <row r="2556" spans="1:1">
      <c r="A2556" s="447"/>
    </row>
    <row r="2557" spans="1:1">
      <c r="A2557" s="447"/>
    </row>
    <row r="2558" spans="1:1">
      <c r="A2558" s="447"/>
    </row>
    <row r="2559" spans="1:1">
      <c r="A2559" s="447"/>
    </row>
    <row r="2560" spans="1:1">
      <c r="A2560" s="447"/>
    </row>
    <row r="2561" spans="1:1">
      <c r="A2561" s="447"/>
    </row>
    <row r="2562" spans="1:1">
      <c r="A2562" s="447"/>
    </row>
    <row r="2563" spans="1:1">
      <c r="A2563" s="447"/>
    </row>
    <row r="2564" spans="1:1">
      <c r="A2564" s="447"/>
    </row>
    <row r="2565" spans="1:1">
      <c r="A2565" s="447"/>
    </row>
    <row r="2566" spans="1:1">
      <c r="A2566" s="447"/>
    </row>
    <row r="2567" spans="1:1">
      <c r="A2567" s="447"/>
    </row>
    <row r="2568" spans="1:1">
      <c r="A2568" s="447"/>
    </row>
    <row r="2569" spans="1:1">
      <c r="A2569" s="447"/>
    </row>
    <row r="2570" spans="1:1">
      <c r="A2570" s="447"/>
    </row>
    <row r="2571" spans="1:1">
      <c r="A2571" s="447"/>
    </row>
    <row r="2572" spans="1:1">
      <c r="A2572" s="447"/>
    </row>
    <row r="2573" spans="1:1">
      <c r="A2573" s="447"/>
    </row>
    <row r="2574" spans="1:1">
      <c r="A2574" s="447"/>
    </row>
    <row r="2575" spans="1:1">
      <c r="A2575" s="447"/>
    </row>
    <row r="2576" spans="1:1">
      <c r="A2576" s="447"/>
    </row>
    <row r="2577" spans="1:1">
      <c r="A2577" s="447"/>
    </row>
    <row r="2578" spans="1:1">
      <c r="A2578" s="447"/>
    </row>
    <row r="2579" spans="1:1">
      <c r="A2579" s="447"/>
    </row>
    <row r="2580" spans="1:1">
      <c r="A2580" s="447"/>
    </row>
    <row r="2581" spans="1:1">
      <c r="A2581" s="447"/>
    </row>
    <row r="2582" spans="1:1">
      <c r="A2582" s="447"/>
    </row>
    <row r="2583" spans="1:1">
      <c r="A2583" s="447"/>
    </row>
    <row r="2584" spans="1:1">
      <c r="A2584" s="447"/>
    </row>
    <row r="2585" spans="1:1">
      <c r="A2585" s="447"/>
    </row>
    <row r="2586" spans="1:1">
      <c r="A2586" s="447"/>
    </row>
    <row r="2587" spans="1:1">
      <c r="A2587" s="447"/>
    </row>
    <row r="2588" spans="1:1">
      <c r="A2588" s="447"/>
    </row>
    <row r="2589" spans="1:1">
      <c r="A2589" s="447"/>
    </row>
    <row r="2590" spans="1:1">
      <c r="A2590" s="447"/>
    </row>
    <row r="2591" spans="1:1">
      <c r="A2591" s="447"/>
    </row>
    <row r="2592" spans="1:1">
      <c r="A2592" s="447"/>
    </row>
    <row r="2593" spans="1:1">
      <c r="A2593" s="447"/>
    </row>
    <row r="2594" spans="1:1">
      <c r="A2594" s="447"/>
    </row>
    <row r="2595" spans="1:1">
      <c r="A2595" s="447"/>
    </row>
    <row r="2596" spans="1:1">
      <c r="A2596" s="447"/>
    </row>
    <row r="2597" spans="1:1">
      <c r="A2597" s="447"/>
    </row>
    <row r="2598" spans="1:1">
      <c r="A2598" s="447"/>
    </row>
    <row r="2599" spans="1:1">
      <c r="A2599" s="447"/>
    </row>
    <row r="2600" spans="1:1">
      <c r="A2600" s="447"/>
    </row>
    <row r="2601" spans="1:1">
      <c r="A2601" s="447"/>
    </row>
    <row r="2602" spans="1:1">
      <c r="A2602" s="447"/>
    </row>
    <row r="2603" spans="1:1">
      <c r="A2603" s="447"/>
    </row>
    <row r="2604" spans="1:1">
      <c r="A2604" s="447"/>
    </row>
    <row r="2605" spans="1:1">
      <c r="A2605" s="447"/>
    </row>
    <row r="2606" spans="1:1">
      <c r="A2606" s="447"/>
    </row>
    <row r="2607" spans="1:1">
      <c r="A2607" s="447"/>
    </row>
    <row r="2608" spans="1:1">
      <c r="A2608" s="447"/>
    </row>
    <row r="2609" spans="1:1">
      <c r="A2609" s="447"/>
    </row>
    <row r="2610" spans="1:1">
      <c r="A2610" s="447"/>
    </row>
    <row r="2611" spans="1:1">
      <c r="A2611" s="447"/>
    </row>
    <row r="2612" spans="1:1">
      <c r="A2612" s="447"/>
    </row>
    <row r="2613" spans="1:1">
      <c r="A2613" s="447"/>
    </row>
    <row r="2614" spans="1:1">
      <c r="A2614" s="447"/>
    </row>
    <row r="2615" spans="1:1">
      <c r="A2615" s="447"/>
    </row>
    <row r="2616" spans="1:1">
      <c r="A2616" s="447"/>
    </row>
    <row r="2617" spans="1:1">
      <c r="A2617" s="447"/>
    </row>
    <row r="2618" spans="1:1">
      <c r="A2618" s="447"/>
    </row>
    <row r="2619" spans="1:1">
      <c r="A2619" s="447"/>
    </row>
    <row r="2620" spans="1:1">
      <c r="A2620" s="447"/>
    </row>
    <row r="2621" spans="1:1">
      <c r="A2621" s="447"/>
    </row>
    <row r="2622" spans="1:1">
      <c r="A2622" s="447"/>
    </row>
    <row r="2623" spans="1:1">
      <c r="A2623" s="447"/>
    </row>
    <row r="2624" spans="1:1">
      <c r="A2624" s="447"/>
    </row>
    <row r="2625" spans="1:1">
      <c r="A2625" s="447"/>
    </row>
    <row r="2626" spans="1:1">
      <c r="A2626" s="447"/>
    </row>
    <row r="2627" spans="1:1">
      <c r="A2627" s="447"/>
    </row>
    <row r="2628" spans="1:1">
      <c r="A2628" s="447"/>
    </row>
    <row r="2629" spans="1:1">
      <c r="A2629" s="447"/>
    </row>
    <row r="2630" spans="1:1">
      <c r="A2630" s="447"/>
    </row>
    <row r="2631" spans="1:1">
      <c r="A2631" s="447"/>
    </row>
    <row r="2632" spans="1:1">
      <c r="A2632" s="447"/>
    </row>
    <row r="2633" spans="1:1">
      <c r="A2633" s="447"/>
    </row>
    <row r="2634" spans="1:1">
      <c r="A2634" s="447"/>
    </row>
    <row r="2635" spans="1:1">
      <c r="A2635" s="447"/>
    </row>
    <row r="2636" spans="1:1">
      <c r="A2636" s="447"/>
    </row>
    <row r="2637" spans="1:1">
      <c r="A2637" s="447"/>
    </row>
    <row r="2638" spans="1:1">
      <c r="A2638" s="447"/>
    </row>
    <row r="2639" spans="1:1">
      <c r="A2639" s="447"/>
    </row>
    <row r="2640" spans="1:1">
      <c r="A2640" s="447"/>
    </row>
    <row r="2641" spans="1:1">
      <c r="A2641" s="447"/>
    </row>
    <row r="2642" spans="1:1">
      <c r="A2642" s="447"/>
    </row>
    <row r="2643" spans="1:1">
      <c r="A2643" s="447"/>
    </row>
    <row r="2644" spans="1:1">
      <c r="A2644" s="447"/>
    </row>
    <row r="2645" spans="1:1">
      <c r="A2645" s="447"/>
    </row>
    <row r="2646" spans="1:1">
      <c r="A2646" s="447"/>
    </row>
    <row r="2647" spans="1:1">
      <c r="A2647" s="447"/>
    </row>
    <row r="2648" spans="1:1">
      <c r="A2648" s="447"/>
    </row>
    <row r="2649" spans="1:1">
      <c r="A2649" s="447"/>
    </row>
    <row r="2650" spans="1:1">
      <c r="A2650" s="447"/>
    </row>
    <row r="2651" spans="1:1">
      <c r="A2651" s="447"/>
    </row>
    <row r="2652" spans="1:1">
      <c r="A2652" s="447"/>
    </row>
    <row r="2653" spans="1:1">
      <c r="A2653" s="447"/>
    </row>
    <row r="2654" spans="1:1">
      <c r="A2654" s="447"/>
    </row>
    <row r="2655" spans="1:1">
      <c r="A2655" s="447"/>
    </row>
    <row r="2656" spans="1:1">
      <c r="A2656" s="447"/>
    </row>
    <row r="2657" spans="1:1">
      <c r="A2657" s="447"/>
    </row>
    <row r="2658" spans="1:1">
      <c r="A2658" s="447"/>
    </row>
    <row r="2659" spans="1:1">
      <c r="A2659" s="447"/>
    </row>
    <row r="2660" spans="1:1">
      <c r="A2660" s="447"/>
    </row>
    <row r="2661" spans="1:1">
      <c r="A2661" s="447"/>
    </row>
    <row r="2662" spans="1:1">
      <c r="A2662" s="447"/>
    </row>
    <row r="2663" spans="1:1">
      <c r="A2663" s="447"/>
    </row>
    <row r="2664" spans="1:1">
      <c r="A2664" s="447"/>
    </row>
    <row r="2665" spans="1:1">
      <c r="A2665" s="447"/>
    </row>
    <row r="2666" spans="1:1">
      <c r="A2666" s="447"/>
    </row>
    <row r="2667" spans="1:1">
      <c r="A2667" s="447"/>
    </row>
    <row r="2668" spans="1:1">
      <c r="A2668" s="447"/>
    </row>
    <row r="2669" spans="1:1">
      <c r="A2669" s="447"/>
    </row>
    <row r="2670" spans="1:1">
      <c r="A2670" s="447"/>
    </row>
    <row r="2671" spans="1:1">
      <c r="A2671" s="447"/>
    </row>
    <row r="2672" spans="1:1">
      <c r="A2672" s="447"/>
    </row>
    <row r="2673" spans="1:1">
      <c r="A2673" s="447"/>
    </row>
    <row r="2674" spans="1:1">
      <c r="A2674" s="447"/>
    </row>
    <row r="2675" spans="1:1">
      <c r="A2675" s="447"/>
    </row>
    <row r="2676" spans="1:1">
      <c r="A2676" s="447"/>
    </row>
    <row r="2677" spans="1:1">
      <c r="A2677" s="447"/>
    </row>
    <row r="2678" spans="1:1">
      <c r="A2678" s="447"/>
    </row>
    <row r="2679" spans="1:1">
      <c r="A2679" s="447"/>
    </row>
    <row r="2680" spans="1:1">
      <c r="A2680" s="447"/>
    </row>
    <row r="2681" spans="1:1">
      <c r="A2681" s="447"/>
    </row>
    <row r="2682" spans="1:1">
      <c r="A2682" s="447"/>
    </row>
    <row r="2683" spans="1:1">
      <c r="A2683" s="447"/>
    </row>
    <row r="2684" spans="1:1">
      <c r="A2684" s="447"/>
    </row>
    <row r="2685" spans="1:1">
      <c r="A2685" s="447"/>
    </row>
    <row r="2686" spans="1:1">
      <c r="A2686" s="447"/>
    </row>
    <row r="2687" spans="1:1">
      <c r="A2687" s="447"/>
    </row>
    <row r="2688" spans="1:1">
      <c r="A2688" s="447"/>
    </row>
    <row r="2689" spans="1:1">
      <c r="A2689" s="447"/>
    </row>
    <row r="2690" spans="1:1">
      <c r="A2690" s="447"/>
    </row>
    <row r="2691" spans="1:1">
      <c r="A2691" s="447"/>
    </row>
    <row r="2692" spans="1:1">
      <c r="A2692" s="447"/>
    </row>
    <row r="2693" spans="1:1">
      <c r="A2693" s="447"/>
    </row>
    <row r="2694" spans="1:1">
      <c r="A2694" s="447"/>
    </row>
    <row r="2695" spans="1:1">
      <c r="A2695" s="447"/>
    </row>
    <row r="2696" spans="1:1">
      <c r="A2696" s="447"/>
    </row>
    <row r="2697" spans="1:1">
      <c r="A2697" s="447"/>
    </row>
    <row r="2698" spans="1:1">
      <c r="A2698" s="447"/>
    </row>
    <row r="2699" spans="1:1">
      <c r="A2699" s="447"/>
    </row>
    <row r="2700" spans="1:1">
      <c r="A2700" s="447"/>
    </row>
    <row r="2701" spans="1:1">
      <c r="A2701" s="447"/>
    </row>
    <row r="2702" spans="1:1">
      <c r="A2702" s="447"/>
    </row>
    <row r="2703" spans="1:1">
      <c r="A2703" s="447"/>
    </row>
    <row r="2704" spans="1:1">
      <c r="A2704" s="447"/>
    </row>
    <row r="2705" spans="1:1">
      <c r="A2705" s="447"/>
    </row>
    <row r="2706" spans="1:1">
      <c r="A2706" s="447"/>
    </row>
    <row r="2707" spans="1:1">
      <c r="A2707" s="447"/>
    </row>
    <row r="2708" spans="1:1">
      <c r="A2708" s="447"/>
    </row>
    <row r="2709" spans="1:1">
      <c r="A2709" s="447"/>
    </row>
    <row r="2710" spans="1:1">
      <c r="A2710" s="447"/>
    </row>
    <row r="2711" spans="1:1">
      <c r="A2711" s="447"/>
    </row>
    <row r="2712" spans="1:1">
      <c r="A2712" s="447"/>
    </row>
    <row r="2713" spans="1:1">
      <c r="A2713" s="447"/>
    </row>
    <row r="2714" spans="1:1">
      <c r="A2714" s="447"/>
    </row>
    <row r="2715" spans="1:1">
      <c r="A2715" s="447"/>
    </row>
    <row r="2716" spans="1:1">
      <c r="A2716" s="447"/>
    </row>
    <row r="2717" spans="1:1">
      <c r="A2717" s="447"/>
    </row>
    <row r="2718" spans="1:1">
      <c r="A2718" s="447"/>
    </row>
    <row r="2719" spans="1:1">
      <c r="A2719" s="447"/>
    </row>
    <row r="2720" spans="1:1">
      <c r="A2720" s="447"/>
    </row>
    <row r="2721" spans="1:1">
      <c r="A2721" s="447"/>
    </row>
    <row r="2722" spans="1:1">
      <c r="A2722" s="447"/>
    </row>
    <row r="2723" spans="1:1">
      <c r="A2723" s="447"/>
    </row>
    <row r="2724" spans="1:1">
      <c r="A2724" s="447"/>
    </row>
    <row r="2725" spans="1:1">
      <c r="A2725" s="447"/>
    </row>
    <row r="2726" spans="1:1">
      <c r="A2726" s="447"/>
    </row>
    <row r="2727" spans="1:1">
      <c r="A2727" s="447"/>
    </row>
    <row r="2728" spans="1:1">
      <c r="A2728" s="447"/>
    </row>
    <row r="2729" spans="1:1">
      <c r="A2729" s="447"/>
    </row>
    <row r="2730" spans="1:1">
      <c r="A2730" s="447"/>
    </row>
    <row r="2731" spans="1:1">
      <c r="A2731" s="447"/>
    </row>
    <row r="2732" spans="1:1">
      <c r="A2732" s="447"/>
    </row>
    <row r="2733" spans="1:1">
      <c r="A2733" s="447"/>
    </row>
    <row r="2734" spans="1:1">
      <c r="A2734" s="447"/>
    </row>
    <row r="2735" spans="1:1">
      <c r="A2735" s="447"/>
    </row>
    <row r="2736" spans="1:1">
      <c r="A2736" s="447"/>
    </row>
    <row r="2737" spans="1:1">
      <c r="A2737" s="447"/>
    </row>
    <row r="2738" spans="1:1">
      <c r="A2738" s="447"/>
    </row>
    <row r="2739" spans="1:1">
      <c r="A2739" s="447"/>
    </row>
    <row r="2740" spans="1:1">
      <c r="A2740" s="447"/>
    </row>
    <row r="2741" spans="1:1">
      <c r="A2741" s="447"/>
    </row>
    <row r="2742" spans="1:1">
      <c r="A2742" s="447"/>
    </row>
    <row r="2743" spans="1:1">
      <c r="A2743" s="447"/>
    </row>
    <row r="2744" spans="1:1">
      <c r="A2744" s="447"/>
    </row>
    <row r="2745" spans="1:1">
      <c r="A2745" s="447"/>
    </row>
    <row r="2746" spans="1:1">
      <c r="A2746" s="447"/>
    </row>
    <row r="2747" spans="1:1">
      <c r="A2747" s="447"/>
    </row>
    <row r="2748" spans="1:1">
      <c r="A2748" s="447"/>
    </row>
    <row r="2749" spans="1:1">
      <c r="A2749" s="447"/>
    </row>
    <row r="2750" spans="1:1">
      <c r="A2750" s="447"/>
    </row>
    <row r="2751" spans="1:1">
      <c r="A2751" s="447"/>
    </row>
    <row r="2752" spans="1:1">
      <c r="A2752" s="447"/>
    </row>
    <row r="2753" spans="1:1">
      <c r="A2753" s="447"/>
    </row>
    <row r="2754" spans="1:1">
      <c r="A2754" s="447"/>
    </row>
    <row r="2755" spans="1:1">
      <c r="A2755" s="447"/>
    </row>
    <row r="2756" spans="1:1">
      <c r="A2756" s="447"/>
    </row>
    <row r="2757" spans="1:1">
      <c r="A2757" s="447"/>
    </row>
    <row r="2758" spans="1:1">
      <c r="A2758" s="447"/>
    </row>
    <row r="2759" spans="1:1">
      <c r="A2759" s="447"/>
    </row>
    <row r="2760" spans="1:1">
      <c r="A2760" s="447"/>
    </row>
    <row r="2761" spans="1:1">
      <c r="A2761" s="447"/>
    </row>
    <row r="2762" spans="1:1">
      <c r="A2762" s="447"/>
    </row>
    <row r="2763" spans="1:1">
      <c r="A2763" s="447"/>
    </row>
    <row r="2764" spans="1:1">
      <c r="A2764" s="447"/>
    </row>
    <row r="2765" spans="1:1">
      <c r="A2765" s="447"/>
    </row>
    <row r="2766" spans="1:1">
      <c r="A2766" s="447"/>
    </row>
    <row r="2767" spans="1:1">
      <c r="A2767" s="447"/>
    </row>
    <row r="2768" spans="1:1">
      <c r="A2768" s="447"/>
    </row>
    <row r="2769" spans="1:1">
      <c r="A2769" s="447"/>
    </row>
    <row r="2770" spans="1:1">
      <c r="A2770" s="447"/>
    </row>
    <row r="2771" spans="1:1">
      <c r="A2771" s="447"/>
    </row>
    <row r="2772" spans="1:1">
      <c r="A2772" s="447"/>
    </row>
    <row r="2773" spans="1:1">
      <c r="A2773" s="447"/>
    </row>
    <row r="2774" spans="1:1">
      <c r="A2774" s="447"/>
    </row>
    <row r="2775" spans="1:1">
      <c r="A2775" s="447"/>
    </row>
    <row r="2776" spans="1:1">
      <c r="A2776" s="447"/>
    </row>
    <row r="2777" spans="1:1">
      <c r="A2777" s="447"/>
    </row>
    <row r="2778" spans="1:1">
      <c r="A2778" s="447"/>
    </row>
    <row r="2779" spans="1:1">
      <c r="A2779" s="447"/>
    </row>
    <row r="2780" spans="1:1">
      <c r="A2780" s="447"/>
    </row>
    <row r="2781" spans="1:1">
      <c r="A2781" s="447"/>
    </row>
    <row r="2782" spans="1:1">
      <c r="A2782" s="447"/>
    </row>
    <row r="2783" spans="1:1">
      <c r="A2783" s="447"/>
    </row>
    <row r="2784" spans="1:1">
      <c r="A2784" s="447"/>
    </row>
    <row r="2785" spans="1:1">
      <c r="A2785" s="447"/>
    </row>
    <row r="2786" spans="1:1">
      <c r="A2786" s="447"/>
    </row>
    <row r="2787" spans="1:1">
      <c r="A2787" s="447"/>
    </row>
    <row r="2788" spans="1:1">
      <c r="A2788" s="447"/>
    </row>
    <row r="2789" spans="1:1">
      <c r="A2789" s="447"/>
    </row>
    <row r="2790" spans="1:1">
      <c r="A2790" s="447"/>
    </row>
    <row r="2791" spans="1:1">
      <c r="A2791" s="447"/>
    </row>
    <row r="2792" spans="1:1">
      <c r="A2792" s="447"/>
    </row>
    <row r="2793" spans="1:1">
      <c r="A2793" s="447"/>
    </row>
    <row r="2794" spans="1:1">
      <c r="A2794" s="447"/>
    </row>
    <row r="2795" spans="1:1">
      <c r="A2795" s="447"/>
    </row>
    <row r="2796" spans="1:1">
      <c r="A2796" s="447"/>
    </row>
    <row r="2797" spans="1:1">
      <c r="A2797" s="447"/>
    </row>
    <row r="2798" spans="1:1">
      <c r="A2798" s="447"/>
    </row>
    <row r="2799" spans="1:1">
      <c r="A2799" s="447"/>
    </row>
    <row r="2800" spans="1:1">
      <c r="A2800" s="447"/>
    </row>
    <row r="2801" spans="1:1">
      <c r="A2801" s="447"/>
    </row>
    <row r="2802" spans="1:1">
      <c r="A2802" s="447"/>
    </row>
    <row r="2803" spans="1:1">
      <c r="A2803" s="447"/>
    </row>
    <row r="2804" spans="1:1">
      <c r="A2804" s="447"/>
    </row>
    <row r="2805" spans="1:1">
      <c r="A2805" s="447"/>
    </row>
    <row r="2806" spans="1:1">
      <c r="A2806" s="447"/>
    </row>
    <row r="2807" spans="1:1">
      <c r="A2807" s="447"/>
    </row>
    <row r="2808" spans="1:1">
      <c r="A2808" s="447"/>
    </row>
    <row r="2809" spans="1:1">
      <c r="A2809" s="447"/>
    </row>
    <row r="2810" spans="1:1">
      <c r="A2810" s="447"/>
    </row>
    <row r="2811" spans="1:1">
      <c r="A2811" s="447"/>
    </row>
    <row r="2812" spans="1:1">
      <c r="A2812" s="447"/>
    </row>
    <row r="2813" spans="1:1">
      <c r="A2813" s="447"/>
    </row>
    <row r="2814" spans="1:1">
      <c r="A2814" s="447"/>
    </row>
    <row r="2815" spans="1:1">
      <c r="A2815" s="447"/>
    </row>
    <row r="2816" spans="1:1">
      <c r="A2816" s="447"/>
    </row>
    <row r="2817" spans="1:1">
      <c r="A2817" s="447"/>
    </row>
    <row r="2818" spans="1:1">
      <c r="A2818" s="447"/>
    </row>
    <row r="2819" spans="1:1">
      <c r="A2819" s="447"/>
    </row>
    <row r="2820" spans="1:1">
      <c r="A2820" s="447"/>
    </row>
    <row r="2821" spans="1:1">
      <c r="A2821" s="447"/>
    </row>
    <row r="2822" spans="1:1">
      <c r="A2822" s="447"/>
    </row>
    <row r="2823" spans="1:1">
      <c r="A2823" s="447"/>
    </row>
    <row r="2824" spans="1:1">
      <c r="A2824" s="447"/>
    </row>
    <row r="2825" spans="1:1">
      <c r="A2825" s="447"/>
    </row>
    <row r="2826" spans="1:1">
      <c r="A2826" s="447"/>
    </row>
    <row r="2827" spans="1:1">
      <c r="A2827" s="447"/>
    </row>
    <row r="2828" spans="1:1">
      <c r="A2828" s="447"/>
    </row>
    <row r="2829" spans="1:1">
      <c r="A2829" s="447"/>
    </row>
    <row r="2830" spans="1:1">
      <c r="A2830" s="447"/>
    </row>
    <row r="2831" spans="1:1">
      <c r="A2831" s="447"/>
    </row>
    <row r="2832" spans="1:1">
      <c r="A2832" s="447"/>
    </row>
    <row r="2833" spans="1:1">
      <c r="A2833" s="447"/>
    </row>
    <row r="2834" spans="1:1">
      <c r="A2834" s="447"/>
    </row>
    <row r="2835" spans="1:1">
      <c r="A2835" s="447"/>
    </row>
    <row r="2836" spans="1:1">
      <c r="A2836" s="447"/>
    </row>
    <row r="2837" spans="1:1">
      <c r="A2837" s="447"/>
    </row>
    <row r="2838" spans="1:1">
      <c r="A2838" s="447"/>
    </row>
    <row r="2839" spans="1:1">
      <c r="A2839" s="447"/>
    </row>
    <row r="2840" spans="1:1">
      <c r="A2840" s="447"/>
    </row>
    <row r="2841" spans="1:1">
      <c r="A2841" s="447"/>
    </row>
    <row r="2842" spans="1:1">
      <c r="A2842" s="447"/>
    </row>
    <row r="2843" spans="1:1">
      <c r="A2843" s="447"/>
    </row>
    <row r="2844" spans="1:1">
      <c r="A2844" s="447"/>
    </row>
    <row r="2845" spans="1:1">
      <c r="A2845" s="447"/>
    </row>
    <row r="2846" spans="1:1">
      <c r="A2846" s="447"/>
    </row>
    <row r="2847" spans="1:1">
      <c r="A2847" s="447"/>
    </row>
    <row r="2848" spans="1:1">
      <c r="A2848" s="447"/>
    </row>
    <row r="2849" spans="1:1">
      <c r="A2849" s="447"/>
    </row>
    <row r="2850" spans="1:1">
      <c r="A2850" s="447"/>
    </row>
    <row r="2851" spans="1:1">
      <c r="A2851" s="447"/>
    </row>
    <row r="2852" spans="1:1">
      <c r="A2852" s="447"/>
    </row>
    <row r="2853" spans="1:1">
      <c r="A2853" s="447"/>
    </row>
    <row r="2854" spans="1:1">
      <c r="A2854" s="447"/>
    </row>
    <row r="2855" spans="1:1">
      <c r="A2855" s="447"/>
    </row>
    <row r="2856" spans="1:1">
      <c r="A2856" s="447"/>
    </row>
    <row r="2857" spans="1:1">
      <c r="A2857" s="447"/>
    </row>
    <row r="2858" spans="1:1">
      <c r="A2858" s="447"/>
    </row>
    <row r="2859" spans="1:1">
      <c r="A2859" s="447"/>
    </row>
    <row r="2860" spans="1:1">
      <c r="A2860" s="447"/>
    </row>
    <row r="2861" spans="1:1">
      <c r="A2861" s="447"/>
    </row>
    <row r="2862" spans="1:1">
      <c r="A2862" s="447"/>
    </row>
    <row r="2863" spans="1:1">
      <c r="A2863" s="447"/>
    </row>
    <row r="2864" spans="1:1">
      <c r="A2864" s="447"/>
    </row>
    <row r="2865" spans="1:1">
      <c r="A2865" s="447"/>
    </row>
    <row r="2866" spans="1:1">
      <c r="A2866" s="447"/>
    </row>
    <row r="2867" spans="1:1">
      <c r="A2867" s="447"/>
    </row>
    <row r="2868" spans="1:1">
      <c r="A2868" s="447"/>
    </row>
    <row r="2869" spans="1:1">
      <c r="A2869" s="447"/>
    </row>
    <row r="2870" spans="1:1">
      <c r="A2870" s="447"/>
    </row>
    <row r="2871" spans="1:1">
      <c r="A2871" s="447"/>
    </row>
    <row r="2872" spans="1:1">
      <c r="A2872" s="447"/>
    </row>
    <row r="2873" spans="1:1">
      <c r="A2873" s="447"/>
    </row>
    <row r="2874" spans="1:1">
      <c r="A2874" s="447"/>
    </row>
    <row r="2875" spans="1:1">
      <c r="A2875" s="447"/>
    </row>
    <row r="2876" spans="1:1">
      <c r="A2876" s="447"/>
    </row>
    <row r="2877" spans="1:1">
      <c r="A2877" s="447"/>
    </row>
    <row r="2878" spans="1:1">
      <c r="A2878" s="447"/>
    </row>
    <row r="2879" spans="1:1">
      <c r="A2879" s="447"/>
    </row>
    <row r="2880" spans="1:1">
      <c r="A2880" s="447"/>
    </row>
    <row r="2881" spans="1:1">
      <c r="A2881" s="447"/>
    </row>
    <row r="2882" spans="1:1">
      <c r="A2882" s="447"/>
    </row>
    <row r="2883" spans="1:1">
      <c r="A2883" s="447"/>
    </row>
    <row r="2884" spans="1:1">
      <c r="A2884" s="447"/>
    </row>
    <row r="2885" spans="1:1">
      <c r="A2885" s="447"/>
    </row>
    <row r="2886" spans="1:1">
      <c r="A2886" s="447"/>
    </row>
    <row r="2887" spans="1:1">
      <c r="A2887" s="447"/>
    </row>
    <row r="2888" spans="1:1">
      <c r="A2888" s="447"/>
    </row>
    <row r="2889" spans="1:1">
      <c r="A2889" s="447"/>
    </row>
    <row r="2890" spans="1:1">
      <c r="A2890" s="447"/>
    </row>
    <row r="2891" spans="1:1">
      <c r="A2891" s="447"/>
    </row>
    <row r="2892" spans="1:1">
      <c r="A2892" s="447"/>
    </row>
    <row r="2893" spans="1:1">
      <c r="A2893" s="447"/>
    </row>
    <row r="2894" spans="1:1">
      <c r="A2894" s="447"/>
    </row>
    <row r="2895" spans="1:1">
      <c r="A2895" s="447"/>
    </row>
    <row r="2896" spans="1:1">
      <c r="A2896" s="447"/>
    </row>
    <row r="2897" spans="1:1">
      <c r="A2897" s="447"/>
    </row>
    <row r="2898" spans="1:1">
      <c r="A2898" s="447"/>
    </row>
    <row r="2899" spans="1:1">
      <c r="A2899" s="447"/>
    </row>
    <row r="2900" spans="1:1">
      <c r="A2900" s="447"/>
    </row>
    <row r="2901" spans="1:1">
      <c r="A2901" s="447"/>
    </row>
    <row r="2902" spans="1:1">
      <c r="A2902" s="447"/>
    </row>
    <row r="2903" spans="1:1">
      <c r="A2903" s="447"/>
    </row>
    <row r="2904" spans="1:1">
      <c r="A2904" s="447"/>
    </row>
    <row r="2905" spans="1:1">
      <c r="A2905" s="447"/>
    </row>
    <row r="2906" spans="1:1">
      <c r="A2906" s="447"/>
    </row>
    <row r="2907" spans="1:1">
      <c r="A2907" s="447"/>
    </row>
    <row r="2908" spans="1:1">
      <c r="A2908" s="447"/>
    </row>
    <row r="2909" spans="1:1">
      <c r="A2909" s="447"/>
    </row>
    <row r="2910" spans="1:1">
      <c r="A2910" s="447"/>
    </row>
    <row r="2911" spans="1:1">
      <c r="A2911" s="447"/>
    </row>
    <row r="2912" spans="1:1">
      <c r="A2912" s="447"/>
    </row>
    <row r="2913" spans="1:1">
      <c r="A2913" s="447"/>
    </row>
    <row r="2914" spans="1:1">
      <c r="A2914" s="447"/>
    </row>
    <row r="2915" spans="1:1">
      <c r="A2915" s="447"/>
    </row>
    <row r="2916" spans="1:1">
      <c r="A2916" s="447"/>
    </row>
    <row r="2917" spans="1:1">
      <c r="A2917" s="447"/>
    </row>
    <row r="2918" spans="1:1">
      <c r="A2918" s="447"/>
    </row>
    <row r="2919" spans="1:1">
      <c r="A2919" s="447"/>
    </row>
    <row r="2920" spans="1:1">
      <c r="A2920" s="447"/>
    </row>
    <row r="2921" spans="1:1">
      <c r="A2921" s="447"/>
    </row>
    <row r="2922" spans="1:1">
      <c r="A2922" s="447"/>
    </row>
    <row r="2923" spans="1:1">
      <c r="A2923" s="447"/>
    </row>
    <row r="2924" spans="1:1">
      <c r="A2924" s="447"/>
    </row>
    <row r="2925" spans="1:1">
      <c r="A2925" s="447"/>
    </row>
    <row r="2926" spans="1:1">
      <c r="A2926" s="447"/>
    </row>
    <row r="2927" spans="1:1">
      <c r="A2927" s="447"/>
    </row>
    <row r="2928" spans="1:1">
      <c r="A2928" s="447"/>
    </row>
    <row r="2929" spans="1:1">
      <c r="A2929" s="447"/>
    </row>
    <row r="2930" spans="1:1">
      <c r="A2930" s="447"/>
    </row>
    <row r="2931" spans="1:1">
      <c r="A2931" s="447"/>
    </row>
    <row r="2932" spans="1:1">
      <c r="A2932" s="447"/>
    </row>
    <row r="2933" spans="1:1">
      <c r="A2933" s="447"/>
    </row>
    <row r="2934" spans="1:1">
      <c r="A2934" s="447"/>
    </row>
    <row r="2935" spans="1:1">
      <c r="A2935" s="447"/>
    </row>
    <row r="2936" spans="1:1">
      <c r="A2936" s="447"/>
    </row>
    <row r="2937" spans="1:1">
      <c r="A2937" s="447"/>
    </row>
    <row r="2938" spans="1:1">
      <c r="A2938" s="447"/>
    </row>
    <row r="2939" spans="1:1">
      <c r="A2939" s="447"/>
    </row>
    <row r="2940" spans="1:1">
      <c r="A2940" s="447"/>
    </row>
    <row r="2941" spans="1:1">
      <c r="A2941" s="447"/>
    </row>
    <row r="2942" spans="1:1">
      <c r="A2942" s="447"/>
    </row>
    <row r="2943" spans="1:1">
      <c r="A2943" s="447"/>
    </row>
    <row r="2944" spans="1:1">
      <c r="A2944" s="447"/>
    </row>
    <row r="2945" spans="1:1">
      <c r="A2945" s="447"/>
    </row>
    <row r="2946" spans="1:1">
      <c r="A2946" s="447"/>
    </row>
    <row r="2947" spans="1:1">
      <c r="A2947" s="447"/>
    </row>
    <row r="2948" spans="1:1">
      <c r="A2948" s="447"/>
    </row>
    <row r="2949" spans="1:1">
      <c r="A2949" s="447"/>
    </row>
    <row r="2950" spans="1:1">
      <c r="A2950" s="447"/>
    </row>
    <row r="2951" spans="1:1">
      <c r="A2951" s="447"/>
    </row>
    <row r="2952" spans="1:1">
      <c r="A2952" s="447"/>
    </row>
    <row r="2953" spans="1:1">
      <c r="A2953" s="447"/>
    </row>
    <row r="2954" spans="1:1">
      <c r="A2954" s="447"/>
    </row>
    <row r="2955" spans="1:1">
      <c r="A2955" s="447"/>
    </row>
    <row r="2956" spans="1:1">
      <c r="A2956" s="447"/>
    </row>
    <row r="2957" spans="1:1">
      <c r="A2957" s="447"/>
    </row>
    <row r="2958" spans="1:1">
      <c r="A2958" s="447"/>
    </row>
    <row r="2959" spans="1:1">
      <c r="A2959" s="447"/>
    </row>
    <row r="2960" spans="1:1">
      <c r="A2960" s="447"/>
    </row>
    <row r="2961" spans="1:1">
      <c r="A2961" s="447"/>
    </row>
    <row r="2962" spans="1:1">
      <c r="A2962" s="447"/>
    </row>
    <row r="2963" spans="1:1">
      <c r="A2963" s="447"/>
    </row>
    <row r="2964" spans="1:1">
      <c r="A2964" s="447"/>
    </row>
    <row r="2965" spans="1:1">
      <c r="A2965" s="447"/>
    </row>
    <row r="2966" spans="1:1">
      <c r="A2966" s="447"/>
    </row>
    <row r="2967" spans="1:1">
      <c r="A2967" s="447"/>
    </row>
    <row r="2968" spans="1:1">
      <c r="A2968" s="447"/>
    </row>
    <row r="2969" spans="1:1">
      <c r="A2969" s="447"/>
    </row>
    <row r="2970" spans="1:1">
      <c r="A2970" s="447"/>
    </row>
    <row r="2971" spans="1:1">
      <c r="A2971" s="447"/>
    </row>
    <row r="2972" spans="1:1">
      <c r="A2972" s="447"/>
    </row>
    <row r="2973" spans="1:1">
      <c r="A2973" s="447"/>
    </row>
    <row r="2974" spans="1:1">
      <c r="A2974" s="447"/>
    </row>
    <row r="2975" spans="1:1">
      <c r="A2975" s="447"/>
    </row>
    <row r="2976" spans="1:1">
      <c r="A2976" s="447"/>
    </row>
    <row r="2977" spans="1:1">
      <c r="A2977" s="447"/>
    </row>
    <row r="2978" spans="1:1">
      <c r="A2978" s="447"/>
    </row>
    <row r="2979" spans="1:1">
      <c r="A2979" s="447"/>
    </row>
    <row r="2980" spans="1:1">
      <c r="A2980" s="447"/>
    </row>
    <row r="2981" spans="1:1">
      <c r="A2981" s="447"/>
    </row>
    <row r="2982" spans="1:1">
      <c r="A2982" s="447"/>
    </row>
    <row r="2983" spans="1:1">
      <c r="A2983" s="447"/>
    </row>
    <row r="2984" spans="1:1">
      <c r="A2984" s="447"/>
    </row>
    <row r="2985" spans="1:1">
      <c r="A2985" s="447"/>
    </row>
    <row r="2986" spans="1:1">
      <c r="A2986" s="447"/>
    </row>
    <row r="2987" spans="1:1">
      <c r="A2987" s="447"/>
    </row>
    <row r="2988" spans="1:1">
      <c r="A2988" s="447"/>
    </row>
    <row r="2989" spans="1:1">
      <c r="A2989" s="447"/>
    </row>
    <row r="2990" spans="1:1">
      <c r="A2990" s="447"/>
    </row>
    <row r="2991" spans="1:1">
      <c r="A2991" s="447"/>
    </row>
    <row r="2992" spans="1:1">
      <c r="A2992" s="447"/>
    </row>
    <row r="2993" spans="1:1">
      <c r="A2993" s="447"/>
    </row>
    <row r="2994" spans="1:1">
      <c r="A2994" s="447"/>
    </row>
    <row r="2995" spans="1:1">
      <c r="A2995" s="447"/>
    </row>
    <row r="2996" spans="1:1">
      <c r="A2996" s="447"/>
    </row>
    <row r="2997" spans="1:1">
      <c r="A2997" s="447"/>
    </row>
    <row r="2998" spans="1:1">
      <c r="A2998" s="447"/>
    </row>
    <row r="2999" spans="1:1">
      <c r="A2999" s="447"/>
    </row>
    <row r="3000" spans="1:1">
      <c r="A3000" s="447"/>
    </row>
    <row r="3001" spans="1:1">
      <c r="A3001" s="447"/>
    </row>
    <row r="3002" spans="1:1">
      <c r="A3002" s="447"/>
    </row>
    <row r="3003" spans="1:1">
      <c r="A3003" s="447"/>
    </row>
    <row r="3004" spans="1:1">
      <c r="A3004" s="447"/>
    </row>
    <row r="3005" spans="1:1">
      <c r="A3005" s="447"/>
    </row>
    <row r="3006" spans="1:1">
      <c r="A3006" s="447"/>
    </row>
    <row r="3007" spans="1:1">
      <c r="A3007" s="447"/>
    </row>
    <row r="3008" spans="1:1">
      <c r="A3008" s="447"/>
    </row>
    <row r="3009" spans="1:1">
      <c r="A3009" s="447"/>
    </row>
    <row r="3010" spans="1:1">
      <c r="A3010" s="447"/>
    </row>
    <row r="3011" spans="1:1">
      <c r="A3011" s="447"/>
    </row>
    <row r="3012" spans="1:1">
      <c r="A3012" s="447"/>
    </row>
    <row r="3013" spans="1:1">
      <c r="A3013" s="447"/>
    </row>
    <row r="3014" spans="1:1">
      <c r="A3014" s="447"/>
    </row>
    <row r="3015" spans="1:1">
      <c r="A3015" s="447"/>
    </row>
    <row r="3016" spans="1:1">
      <c r="A3016" s="447"/>
    </row>
    <row r="3017" spans="1:1">
      <c r="A3017" s="447"/>
    </row>
    <row r="3018" spans="1:1">
      <c r="A3018" s="447"/>
    </row>
    <row r="3019" spans="1:1">
      <c r="A3019" s="447"/>
    </row>
    <row r="3020" spans="1:1">
      <c r="A3020" s="447"/>
    </row>
    <row r="3021" spans="1:1">
      <c r="A3021" s="447"/>
    </row>
    <row r="3022" spans="1:1">
      <c r="A3022" s="447"/>
    </row>
    <row r="3023" spans="1:1">
      <c r="A3023" s="447"/>
    </row>
    <row r="3024" spans="1:1">
      <c r="A3024" s="447"/>
    </row>
    <row r="3025" spans="1:1">
      <c r="A3025" s="447"/>
    </row>
    <row r="3026" spans="1:1">
      <c r="A3026" s="447"/>
    </row>
    <row r="3027" spans="1:1">
      <c r="A3027" s="447"/>
    </row>
    <row r="3028" spans="1:1">
      <c r="A3028" s="447"/>
    </row>
    <row r="3029" spans="1:1">
      <c r="A3029" s="447"/>
    </row>
    <row r="3030" spans="1:1">
      <c r="A3030" s="447"/>
    </row>
    <row r="3031" spans="1:1">
      <c r="A3031" s="447"/>
    </row>
    <row r="3032" spans="1:1">
      <c r="A3032" s="447"/>
    </row>
    <row r="3033" spans="1:1">
      <c r="A3033" s="447"/>
    </row>
    <row r="3034" spans="1:1">
      <c r="A3034" s="447"/>
    </row>
    <row r="3035" spans="1:1">
      <c r="A3035" s="447"/>
    </row>
    <row r="3036" spans="1:1">
      <c r="A3036" s="447"/>
    </row>
    <row r="3037" spans="1:1">
      <c r="A3037" s="447"/>
    </row>
    <row r="3038" spans="1:1">
      <c r="A3038" s="447"/>
    </row>
    <row r="3039" spans="1:1">
      <c r="A3039" s="447"/>
    </row>
    <row r="3040" spans="1:1">
      <c r="A3040" s="447"/>
    </row>
    <row r="3041" spans="1:1">
      <c r="A3041" s="447"/>
    </row>
    <row r="3042" spans="1:1">
      <c r="A3042" s="447"/>
    </row>
    <row r="3043" spans="1:1">
      <c r="A3043" s="447"/>
    </row>
    <row r="3044" spans="1:1">
      <c r="A3044" s="447"/>
    </row>
    <row r="3045" spans="1:1">
      <c r="A3045" s="447"/>
    </row>
    <row r="3046" spans="1:1">
      <c r="A3046" s="447"/>
    </row>
    <row r="3047" spans="1:1">
      <c r="A3047" s="447"/>
    </row>
    <row r="3048" spans="1:1">
      <c r="A3048" s="447"/>
    </row>
    <row r="3049" spans="1:1">
      <c r="A3049" s="447"/>
    </row>
    <row r="3050" spans="1:1">
      <c r="A3050" s="447"/>
    </row>
    <row r="3051" spans="1:1">
      <c r="A3051" s="447"/>
    </row>
    <row r="3052" spans="1:1">
      <c r="A3052" s="447"/>
    </row>
    <row r="3053" spans="1:1">
      <c r="A3053" s="447"/>
    </row>
    <row r="3054" spans="1:1">
      <c r="A3054" s="447"/>
    </row>
    <row r="3055" spans="1:1">
      <c r="A3055" s="447"/>
    </row>
    <row r="3056" spans="1:1">
      <c r="A3056" s="447"/>
    </row>
    <row r="3057" spans="1:1">
      <c r="A3057" s="447"/>
    </row>
    <row r="3058" spans="1:1">
      <c r="A3058" s="447"/>
    </row>
    <row r="3059" spans="1:1">
      <c r="A3059" s="447"/>
    </row>
    <row r="3060" spans="1:1">
      <c r="A3060" s="447"/>
    </row>
    <row r="3061" spans="1:1">
      <c r="A3061" s="447"/>
    </row>
    <row r="3062" spans="1:1">
      <c r="A3062" s="447"/>
    </row>
    <row r="3063" spans="1:1">
      <c r="A3063" s="447"/>
    </row>
    <row r="3064" spans="1:1">
      <c r="A3064" s="447"/>
    </row>
    <row r="3065" spans="1:1">
      <c r="A3065" s="447"/>
    </row>
    <row r="3066" spans="1:1">
      <c r="A3066" s="447"/>
    </row>
    <row r="3067" spans="1:1">
      <c r="A3067" s="447"/>
    </row>
    <row r="3068" spans="1:1">
      <c r="A3068" s="447"/>
    </row>
    <row r="3069" spans="1:1">
      <c r="A3069" s="447"/>
    </row>
    <row r="3070" spans="1:1">
      <c r="A3070" s="447"/>
    </row>
    <row r="3071" spans="1:1">
      <c r="A3071" s="447"/>
    </row>
    <row r="3072" spans="1:1">
      <c r="A3072" s="447"/>
    </row>
    <row r="3073" spans="1:1">
      <c r="A3073" s="447"/>
    </row>
    <row r="3074" spans="1:1">
      <c r="A3074" s="447"/>
    </row>
    <row r="3075" spans="1:1">
      <c r="A3075" s="447"/>
    </row>
    <row r="3076" spans="1:1">
      <c r="A3076" s="447"/>
    </row>
    <row r="3077" spans="1:1">
      <c r="A3077" s="447"/>
    </row>
    <row r="3078" spans="1:1">
      <c r="A3078" s="447"/>
    </row>
    <row r="3079" spans="1:1">
      <c r="A3079" s="447"/>
    </row>
    <row r="3080" spans="1:1">
      <c r="A3080" s="447"/>
    </row>
    <row r="3081" spans="1:1">
      <c r="A3081" s="447"/>
    </row>
    <row r="3082" spans="1:1">
      <c r="A3082" s="447"/>
    </row>
    <row r="3083" spans="1:1">
      <c r="A3083" s="447"/>
    </row>
    <row r="3084" spans="1:1">
      <c r="A3084" s="447"/>
    </row>
    <row r="3085" spans="1:1">
      <c r="A3085" s="447"/>
    </row>
    <row r="3086" spans="1:1">
      <c r="A3086" s="447"/>
    </row>
    <row r="3087" spans="1:1">
      <c r="A3087" s="447"/>
    </row>
    <row r="3088" spans="1:1">
      <c r="A3088" s="447"/>
    </row>
    <row r="3089" spans="1:1">
      <c r="A3089" s="447"/>
    </row>
    <row r="3090" spans="1:1">
      <c r="A3090" s="447"/>
    </row>
    <row r="3091" spans="1:1">
      <c r="A3091" s="447"/>
    </row>
    <row r="3092" spans="1:1">
      <c r="A3092" s="447"/>
    </row>
    <row r="3093" spans="1:1">
      <c r="A3093" s="447"/>
    </row>
    <row r="3094" spans="1:1">
      <c r="A3094" s="447"/>
    </row>
    <row r="3095" spans="1:1">
      <c r="A3095" s="447"/>
    </row>
    <row r="3096" spans="1:1">
      <c r="A3096" s="447"/>
    </row>
    <row r="3097" spans="1:1">
      <c r="A3097" s="447"/>
    </row>
    <row r="3098" spans="1:1">
      <c r="A3098" s="447"/>
    </row>
    <row r="3099" spans="1:1">
      <c r="A3099" s="447"/>
    </row>
    <row r="3100" spans="1:1">
      <c r="A3100" s="447"/>
    </row>
    <row r="3101" spans="1:1">
      <c r="A3101" s="447"/>
    </row>
    <row r="3102" spans="1:1">
      <c r="A3102" s="447"/>
    </row>
    <row r="3103" spans="1:1">
      <c r="A3103" s="447"/>
    </row>
    <row r="3104" spans="1:1">
      <c r="A3104" s="447"/>
    </row>
    <row r="3105" spans="1:1">
      <c r="A3105" s="447"/>
    </row>
    <row r="3106" spans="1:1">
      <c r="A3106" s="447"/>
    </row>
    <row r="3107" spans="1:1">
      <c r="A3107" s="447"/>
    </row>
    <row r="3108" spans="1:1">
      <c r="A3108" s="447"/>
    </row>
    <row r="3109" spans="1:1">
      <c r="A3109" s="447"/>
    </row>
    <row r="3110" spans="1:1">
      <c r="A3110" s="447"/>
    </row>
    <row r="3111" spans="1:1">
      <c r="A3111" s="447"/>
    </row>
    <row r="3112" spans="1:1">
      <c r="A3112" s="447"/>
    </row>
    <row r="3113" spans="1:1">
      <c r="A3113" s="447"/>
    </row>
    <row r="3114" spans="1:1">
      <c r="A3114" s="447"/>
    </row>
    <row r="3115" spans="1:1">
      <c r="A3115" s="447"/>
    </row>
    <row r="3116" spans="1:1">
      <c r="A3116" s="447"/>
    </row>
    <row r="3117" spans="1:1">
      <c r="A3117" s="447"/>
    </row>
    <row r="3118" spans="1:1">
      <c r="A3118" s="447"/>
    </row>
    <row r="3119" spans="1:1">
      <c r="A3119" s="447"/>
    </row>
    <row r="3120" spans="1:1">
      <c r="A3120" s="447"/>
    </row>
    <row r="3121" spans="1:1">
      <c r="A3121" s="447"/>
    </row>
    <row r="3122" spans="1:1">
      <c r="A3122" s="447"/>
    </row>
    <row r="3123" spans="1:1">
      <c r="A3123" s="447"/>
    </row>
    <row r="3124" spans="1:1">
      <c r="A3124" s="447"/>
    </row>
    <row r="3125" spans="1:1">
      <c r="A3125" s="447"/>
    </row>
    <row r="3126" spans="1:1">
      <c r="A3126" s="447"/>
    </row>
    <row r="3127" spans="1:1">
      <c r="A3127" s="447"/>
    </row>
    <row r="3128" spans="1:1">
      <c r="A3128" s="447"/>
    </row>
    <row r="3129" spans="1:1">
      <c r="A3129" s="447"/>
    </row>
    <row r="3130" spans="1:1">
      <c r="A3130" s="447"/>
    </row>
    <row r="3131" spans="1:1">
      <c r="A3131" s="447"/>
    </row>
    <row r="3132" spans="1:1">
      <c r="A3132" s="447"/>
    </row>
    <row r="3133" spans="1:1">
      <c r="A3133" s="447"/>
    </row>
    <row r="3134" spans="1:1">
      <c r="A3134" s="447"/>
    </row>
    <row r="3135" spans="1:1">
      <c r="A3135" s="447"/>
    </row>
    <row r="3136" spans="1:1">
      <c r="A3136" s="447"/>
    </row>
    <row r="3137" spans="1:1">
      <c r="A3137" s="447"/>
    </row>
    <row r="3138" spans="1:1">
      <c r="A3138" s="447"/>
    </row>
    <row r="3139" spans="1:1">
      <c r="A3139" s="447"/>
    </row>
    <row r="3140" spans="1:1">
      <c r="A3140" s="447"/>
    </row>
    <row r="3141" spans="1:1">
      <c r="A3141" s="447"/>
    </row>
    <row r="3142" spans="1:1">
      <c r="A3142" s="447"/>
    </row>
    <row r="3143" spans="1:1">
      <c r="A3143" s="447"/>
    </row>
    <row r="3144" spans="1:1">
      <c r="A3144" s="447"/>
    </row>
    <row r="3145" spans="1:1">
      <c r="A3145" s="447"/>
    </row>
    <row r="3146" spans="1:1">
      <c r="A3146" s="447"/>
    </row>
    <row r="3147" spans="1:1">
      <c r="A3147" s="447"/>
    </row>
    <row r="3148" spans="1:1">
      <c r="A3148" s="447"/>
    </row>
    <row r="3149" spans="1:1">
      <c r="A3149" s="447"/>
    </row>
    <row r="3150" spans="1:1">
      <c r="A3150" s="447"/>
    </row>
    <row r="3151" spans="1:1">
      <c r="A3151" s="447"/>
    </row>
    <row r="3152" spans="1:1">
      <c r="A3152" s="447"/>
    </row>
    <row r="3153" spans="1:1">
      <c r="A3153" s="447"/>
    </row>
    <row r="3154" spans="1:1">
      <c r="A3154" s="447"/>
    </row>
    <row r="3155" spans="1:1">
      <c r="A3155" s="447"/>
    </row>
    <row r="3156" spans="1:1">
      <c r="A3156" s="447"/>
    </row>
    <row r="3157" spans="1:1">
      <c r="A3157" s="447"/>
    </row>
    <row r="3158" spans="1:1">
      <c r="A3158" s="447"/>
    </row>
    <row r="3159" spans="1:1">
      <c r="A3159" s="447"/>
    </row>
    <row r="3160" spans="1:1">
      <c r="A3160" s="447"/>
    </row>
    <row r="3161" spans="1:1">
      <c r="A3161" s="447"/>
    </row>
    <row r="3162" spans="1:1">
      <c r="A3162" s="447"/>
    </row>
    <row r="3163" spans="1:1">
      <c r="A3163" s="447"/>
    </row>
    <row r="3164" spans="1:1">
      <c r="A3164" s="447"/>
    </row>
    <row r="3165" spans="1:1">
      <c r="A3165" s="447"/>
    </row>
    <row r="3166" spans="1:1">
      <c r="A3166" s="447"/>
    </row>
    <row r="3167" spans="1:1">
      <c r="A3167" s="447"/>
    </row>
    <row r="3168" spans="1:1">
      <c r="A3168" s="447"/>
    </row>
    <row r="3169" spans="1:1">
      <c r="A3169" s="447"/>
    </row>
    <row r="3170" spans="1:1">
      <c r="A3170" s="447"/>
    </row>
    <row r="3171" spans="1:1">
      <c r="A3171" s="447"/>
    </row>
    <row r="3172" spans="1:1">
      <c r="A3172" s="447"/>
    </row>
    <row r="3173" spans="1:1">
      <c r="A3173" s="447"/>
    </row>
    <row r="3174" spans="1:1">
      <c r="A3174" s="447"/>
    </row>
    <row r="3175" spans="1:1">
      <c r="A3175" s="447"/>
    </row>
    <row r="3176" spans="1:1">
      <c r="A3176" s="447"/>
    </row>
    <row r="3177" spans="1:1">
      <c r="A3177" s="447"/>
    </row>
    <row r="3178" spans="1:1">
      <c r="A3178" s="447"/>
    </row>
    <row r="3179" spans="1:1">
      <c r="A3179" s="447"/>
    </row>
    <row r="3180" spans="1:1">
      <c r="A3180" s="447"/>
    </row>
    <row r="3181" spans="1:1">
      <c r="A3181" s="447"/>
    </row>
    <row r="3182" spans="1:1">
      <c r="A3182" s="447"/>
    </row>
    <row r="3183" spans="1:1">
      <c r="A3183" s="447"/>
    </row>
    <row r="3184" spans="1:1">
      <c r="A3184" s="447"/>
    </row>
    <row r="3185" spans="1:1">
      <c r="A3185" s="447"/>
    </row>
    <row r="3186" spans="1:1">
      <c r="A3186" s="447"/>
    </row>
    <row r="3187" spans="1:1">
      <c r="A3187" s="447"/>
    </row>
    <row r="3188" spans="1:1">
      <c r="A3188" s="447"/>
    </row>
    <row r="3189" spans="1:1">
      <c r="A3189" s="447"/>
    </row>
    <row r="3190" spans="1:1">
      <c r="A3190" s="447"/>
    </row>
    <row r="3191" spans="1:1">
      <c r="A3191" s="447"/>
    </row>
    <row r="3192" spans="1:1">
      <c r="A3192" s="447"/>
    </row>
    <row r="3193" spans="1:1">
      <c r="A3193" s="447"/>
    </row>
    <row r="3194" spans="1:1">
      <c r="A3194" s="447"/>
    </row>
    <row r="3195" spans="1:1">
      <c r="A3195" s="447"/>
    </row>
    <row r="3196" spans="1:1">
      <c r="A3196" s="447"/>
    </row>
    <row r="3197" spans="1:1">
      <c r="A3197" s="447"/>
    </row>
    <row r="3198" spans="1:1">
      <c r="A3198" s="447"/>
    </row>
    <row r="3199" spans="1:1">
      <c r="A3199" s="447"/>
    </row>
    <row r="3200" spans="1:1">
      <c r="A3200" s="447"/>
    </row>
    <row r="3201" spans="1:1">
      <c r="A3201" s="447"/>
    </row>
    <row r="3202" spans="1:1">
      <c r="A3202" s="447"/>
    </row>
    <row r="3203" spans="1:1">
      <c r="A3203" s="447"/>
    </row>
    <row r="3204" spans="1:1">
      <c r="A3204" s="447"/>
    </row>
    <row r="3205" spans="1:1">
      <c r="A3205" s="447"/>
    </row>
    <row r="3206" spans="1:1">
      <c r="A3206" s="447"/>
    </row>
    <row r="3207" spans="1:1">
      <c r="A3207" s="447"/>
    </row>
    <row r="3208" spans="1:1">
      <c r="A3208" s="447"/>
    </row>
    <row r="3209" spans="1:1">
      <c r="A3209" s="447"/>
    </row>
    <row r="3210" spans="1:1">
      <c r="A3210" s="447"/>
    </row>
    <row r="3211" spans="1:1">
      <c r="A3211" s="447"/>
    </row>
    <row r="3212" spans="1:1">
      <c r="A3212" s="447"/>
    </row>
    <row r="3213" spans="1:1">
      <c r="A3213" s="447"/>
    </row>
    <row r="3214" spans="1:1">
      <c r="A3214" s="447"/>
    </row>
    <row r="3215" spans="1:1">
      <c r="A3215" s="447"/>
    </row>
    <row r="3216" spans="1:1">
      <c r="A3216" s="447"/>
    </row>
    <row r="3217" spans="1:1">
      <c r="A3217" s="447"/>
    </row>
    <row r="3218" spans="1:1">
      <c r="A3218" s="447"/>
    </row>
    <row r="3219" spans="1:1">
      <c r="A3219" s="447"/>
    </row>
    <row r="3220" spans="1:1">
      <c r="A3220" s="447"/>
    </row>
    <row r="3221" spans="1:1">
      <c r="A3221" s="447"/>
    </row>
    <row r="3222" spans="1:1">
      <c r="A3222" s="447"/>
    </row>
    <row r="3223" spans="1:1">
      <c r="A3223" s="447"/>
    </row>
    <row r="3224" spans="1:1">
      <c r="A3224" s="447"/>
    </row>
    <row r="3225" spans="1:1">
      <c r="A3225" s="447"/>
    </row>
    <row r="3226" spans="1:1">
      <c r="A3226" s="447"/>
    </row>
    <row r="3227" spans="1:1">
      <c r="A3227" s="447"/>
    </row>
    <row r="3228" spans="1:1">
      <c r="A3228" s="447"/>
    </row>
    <row r="3229" spans="1:1">
      <c r="A3229" s="447"/>
    </row>
    <row r="3230" spans="1:1">
      <c r="A3230" s="447"/>
    </row>
    <row r="3231" spans="1:1">
      <c r="A3231" s="447"/>
    </row>
    <row r="3232" spans="1:1">
      <c r="A3232" s="447"/>
    </row>
    <row r="3233" spans="1:1">
      <c r="A3233" s="447"/>
    </row>
    <row r="3234" spans="1:1">
      <c r="A3234" s="447"/>
    </row>
    <row r="3235" spans="1:1">
      <c r="A3235" s="447"/>
    </row>
    <row r="3236" spans="1:1">
      <c r="A3236" s="447"/>
    </row>
    <row r="3237" spans="1:1">
      <c r="A3237" s="447"/>
    </row>
    <row r="3238" spans="1:1">
      <c r="A3238" s="447"/>
    </row>
    <row r="3239" spans="1:1">
      <c r="A3239" s="447"/>
    </row>
    <row r="3240" spans="1:1">
      <c r="A3240" s="447"/>
    </row>
    <row r="3241" spans="1:1">
      <c r="A3241" s="447"/>
    </row>
    <row r="3242" spans="1:1">
      <c r="A3242" s="447"/>
    </row>
    <row r="3243" spans="1:1">
      <c r="A3243" s="447"/>
    </row>
    <row r="3244" spans="1:1">
      <c r="A3244" s="447"/>
    </row>
    <row r="3245" spans="1:1">
      <c r="A3245" s="447"/>
    </row>
    <row r="3246" spans="1:1">
      <c r="A3246" s="447"/>
    </row>
    <row r="3247" spans="1:1">
      <c r="A3247" s="447"/>
    </row>
    <row r="3248" spans="1:1">
      <c r="A3248" s="447"/>
    </row>
    <row r="3249" spans="1:1">
      <c r="A3249" s="447"/>
    </row>
    <row r="3250" spans="1:1">
      <c r="A3250" s="447"/>
    </row>
    <row r="3251" spans="1:1">
      <c r="A3251" s="447"/>
    </row>
    <row r="3252" spans="1:1">
      <c r="A3252" s="447"/>
    </row>
    <row r="3253" spans="1:1">
      <c r="A3253" s="447"/>
    </row>
    <row r="3254" spans="1:1">
      <c r="A3254" s="447"/>
    </row>
    <row r="3255" spans="1:1">
      <c r="A3255" s="447"/>
    </row>
    <row r="3256" spans="1:1">
      <c r="A3256" s="447"/>
    </row>
    <row r="3257" spans="1:1">
      <c r="A3257" s="447"/>
    </row>
    <row r="3258" spans="1:1">
      <c r="A3258" s="447"/>
    </row>
    <row r="3259" spans="1:1">
      <c r="A3259" s="447"/>
    </row>
    <row r="3260" spans="1:1">
      <c r="A3260" s="447"/>
    </row>
    <row r="3261" spans="1:1">
      <c r="A3261" s="447"/>
    </row>
    <row r="3262" spans="1:1">
      <c r="A3262" s="447"/>
    </row>
    <row r="3263" spans="1:1">
      <c r="A3263" s="447"/>
    </row>
    <row r="3264" spans="1:1">
      <c r="A3264" s="447"/>
    </row>
    <row r="3265" spans="1:1">
      <c r="A3265" s="447"/>
    </row>
    <row r="3266" spans="1:1">
      <c r="A3266" s="447"/>
    </row>
    <row r="3267" spans="1:1">
      <c r="A3267" s="447"/>
    </row>
    <row r="3268" spans="1:1">
      <c r="A3268" s="447"/>
    </row>
    <row r="3269" spans="1:1">
      <c r="A3269" s="447"/>
    </row>
    <row r="3270" spans="1:1">
      <c r="A3270" s="447"/>
    </row>
    <row r="3271" spans="1:1">
      <c r="A3271" s="447"/>
    </row>
    <row r="3272" spans="1:1">
      <c r="A3272" s="447"/>
    </row>
    <row r="3273" spans="1:1">
      <c r="A3273" s="447"/>
    </row>
    <row r="3274" spans="1:1">
      <c r="A3274" s="447"/>
    </row>
    <row r="3275" spans="1:1">
      <c r="A3275" s="447"/>
    </row>
    <row r="3276" spans="1:1">
      <c r="A3276" s="447"/>
    </row>
    <row r="3277" spans="1:1">
      <c r="A3277" s="447"/>
    </row>
    <row r="3278" spans="1:1">
      <c r="A3278" s="447"/>
    </row>
    <row r="3279" spans="1:1">
      <c r="A3279" s="447"/>
    </row>
    <row r="3280" spans="1:1">
      <c r="A3280" s="447"/>
    </row>
    <row r="3281" spans="1:1">
      <c r="A3281" s="447"/>
    </row>
    <row r="3282" spans="1:1">
      <c r="A3282" s="447"/>
    </row>
    <row r="3283" spans="1:1">
      <c r="A3283" s="447"/>
    </row>
    <row r="3284" spans="1:1">
      <c r="A3284" s="447"/>
    </row>
    <row r="3285" spans="1:1">
      <c r="A3285" s="447"/>
    </row>
    <row r="3286" spans="1:1">
      <c r="A3286" s="447"/>
    </row>
    <row r="3287" spans="1:1">
      <c r="A3287" s="447"/>
    </row>
    <row r="3288" spans="1:1">
      <c r="A3288" s="447"/>
    </row>
    <row r="3289" spans="1:1">
      <c r="A3289" s="447"/>
    </row>
    <row r="3290" spans="1:1">
      <c r="A3290" s="447"/>
    </row>
    <row r="3291" spans="1:1">
      <c r="A3291" s="447"/>
    </row>
    <row r="3292" spans="1:1">
      <c r="A3292" s="447"/>
    </row>
    <row r="3293" spans="1:1">
      <c r="A3293" s="447"/>
    </row>
    <row r="3294" spans="1:1">
      <c r="A3294" s="447"/>
    </row>
    <row r="3295" spans="1:1">
      <c r="A3295" s="447"/>
    </row>
    <row r="3296" spans="1:1">
      <c r="A3296" s="447"/>
    </row>
    <row r="3297" spans="1:1">
      <c r="A3297" s="447"/>
    </row>
    <row r="3298" spans="1:1">
      <c r="A3298" s="447"/>
    </row>
    <row r="3299" spans="1:1">
      <c r="A3299" s="447"/>
    </row>
    <row r="3300" spans="1:1">
      <c r="A3300" s="447"/>
    </row>
    <row r="3301" spans="1:1">
      <c r="A3301" s="447"/>
    </row>
    <row r="3302" spans="1:1">
      <c r="A3302" s="447"/>
    </row>
    <row r="3303" spans="1:1">
      <c r="A3303" s="447"/>
    </row>
    <row r="3304" spans="1:1">
      <c r="A3304" s="447"/>
    </row>
    <row r="3305" spans="1:1">
      <c r="A3305" s="447"/>
    </row>
    <row r="3306" spans="1:1">
      <c r="A3306" s="447"/>
    </row>
    <row r="3307" spans="1:1">
      <c r="A3307" s="447"/>
    </row>
    <row r="3308" spans="1:1">
      <c r="A3308" s="447"/>
    </row>
    <row r="3309" spans="1:1">
      <c r="A3309" s="447"/>
    </row>
    <row r="3310" spans="1:1">
      <c r="A3310" s="447"/>
    </row>
    <row r="3311" spans="1:1">
      <c r="A3311" s="447"/>
    </row>
    <row r="3312" spans="1:1">
      <c r="A3312" s="447"/>
    </row>
    <row r="3313" spans="1:1">
      <c r="A3313" s="447"/>
    </row>
    <row r="3314" spans="1:1">
      <c r="A3314" s="447"/>
    </row>
    <row r="3315" spans="1:1">
      <c r="A3315" s="447"/>
    </row>
    <row r="3316" spans="1:1">
      <c r="A3316" s="447"/>
    </row>
    <row r="3317" spans="1:1">
      <c r="A3317" s="447"/>
    </row>
    <row r="3318" spans="1:1">
      <c r="A3318" s="447"/>
    </row>
    <row r="3319" spans="1:1">
      <c r="A3319" s="447"/>
    </row>
    <row r="3320" spans="1:1">
      <c r="A3320" s="447"/>
    </row>
    <row r="3321" spans="1:1">
      <c r="A3321" s="447"/>
    </row>
    <row r="3322" spans="1:1">
      <c r="A3322" s="447"/>
    </row>
    <row r="3323" spans="1:1">
      <c r="A3323" s="447"/>
    </row>
    <row r="3324" spans="1:1">
      <c r="A3324" s="447"/>
    </row>
    <row r="3325" spans="1:1">
      <c r="A3325" s="447"/>
    </row>
    <row r="3326" spans="1:1">
      <c r="A3326" s="447"/>
    </row>
    <row r="3327" spans="1:1">
      <c r="A3327" s="447"/>
    </row>
    <row r="3328" spans="1:1">
      <c r="A3328" s="447"/>
    </row>
    <row r="3329" spans="1:1">
      <c r="A3329" s="447"/>
    </row>
    <row r="3330" spans="1:1">
      <c r="A3330" s="447"/>
    </row>
    <row r="3331" spans="1:1">
      <c r="A3331" s="447"/>
    </row>
    <row r="3332" spans="1:1">
      <c r="A3332" s="447"/>
    </row>
    <row r="3333" spans="1:1">
      <c r="A3333" s="447"/>
    </row>
    <row r="3334" spans="1:1">
      <c r="A3334" s="447"/>
    </row>
    <row r="3335" spans="1:1">
      <c r="A3335" s="447"/>
    </row>
    <row r="3336" spans="1:1">
      <c r="A3336" s="447"/>
    </row>
    <row r="3337" spans="1:1">
      <c r="A3337" s="447"/>
    </row>
    <row r="3338" spans="1:1">
      <c r="A3338" s="447"/>
    </row>
    <row r="3339" spans="1:1">
      <c r="A3339" s="447"/>
    </row>
    <row r="3340" spans="1:1">
      <c r="A3340" s="447"/>
    </row>
    <row r="3341" spans="1:1">
      <c r="A3341" s="447"/>
    </row>
    <row r="3342" spans="1:1">
      <c r="A3342" s="447"/>
    </row>
    <row r="3343" spans="1:1">
      <c r="A3343" s="447"/>
    </row>
    <row r="3344" spans="1:1">
      <c r="A3344" s="447"/>
    </row>
    <row r="3345" spans="1:1">
      <c r="A3345" s="447"/>
    </row>
    <row r="3346" spans="1:1">
      <c r="A3346" s="447"/>
    </row>
    <row r="3347" spans="1:1">
      <c r="A3347" s="447"/>
    </row>
    <row r="3348" spans="1:1">
      <c r="A3348" s="447"/>
    </row>
    <row r="3349" spans="1:1">
      <c r="A3349" s="447"/>
    </row>
    <row r="3350" spans="1:1">
      <c r="A3350" s="447"/>
    </row>
    <row r="3351" spans="1:1">
      <c r="A3351" s="447"/>
    </row>
    <row r="3352" spans="1:1">
      <c r="A3352" s="447"/>
    </row>
    <row r="3353" spans="1:1">
      <c r="A3353" s="447"/>
    </row>
    <row r="3354" spans="1:1">
      <c r="A3354" s="447"/>
    </row>
    <row r="3355" spans="1:1">
      <c r="A3355" s="447"/>
    </row>
    <row r="3356" spans="1:1">
      <c r="A3356" s="447"/>
    </row>
    <row r="3357" spans="1:1">
      <c r="A3357" s="447"/>
    </row>
    <row r="3358" spans="1:1">
      <c r="A3358" s="447"/>
    </row>
    <row r="3359" spans="1:1">
      <c r="A3359" s="447"/>
    </row>
    <row r="3360" spans="1:1">
      <c r="A3360" s="447"/>
    </row>
    <row r="3361" spans="1:1">
      <c r="A3361" s="447"/>
    </row>
    <row r="3362" spans="1:1">
      <c r="A3362" s="447"/>
    </row>
    <row r="3363" spans="1:1">
      <c r="A3363" s="447"/>
    </row>
    <row r="3364" spans="1:1">
      <c r="A3364" s="447"/>
    </row>
    <row r="3365" spans="1:1">
      <c r="A3365" s="447"/>
    </row>
    <row r="3366" spans="1:1">
      <c r="A3366" s="447"/>
    </row>
    <row r="3367" spans="1:1">
      <c r="A3367" s="447"/>
    </row>
    <row r="3368" spans="1:1">
      <c r="A3368" s="447"/>
    </row>
    <row r="3369" spans="1:1">
      <c r="A3369" s="447"/>
    </row>
    <row r="3370" spans="1:1">
      <c r="A3370" s="447"/>
    </row>
    <row r="3371" spans="1:1">
      <c r="A3371" s="447"/>
    </row>
    <row r="3372" spans="1:1">
      <c r="A3372" s="447"/>
    </row>
    <row r="3373" spans="1:1">
      <c r="A3373" s="447"/>
    </row>
    <row r="3374" spans="1:1">
      <c r="A3374" s="447"/>
    </row>
    <row r="3375" spans="1:1">
      <c r="A3375" s="447"/>
    </row>
    <row r="3376" spans="1:1">
      <c r="A3376" s="447"/>
    </row>
    <row r="3377" spans="1:1">
      <c r="A3377" s="447"/>
    </row>
    <row r="3378" spans="1:1">
      <c r="A3378" s="447"/>
    </row>
    <row r="3379" spans="1:1">
      <c r="A3379" s="447"/>
    </row>
    <row r="3380" spans="1:1">
      <c r="A3380" s="447"/>
    </row>
    <row r="3381" spans="1:1">
      <c r="A3381" s="447"/>
    </row>
    <row r="3382" spans="1:1">
      <c r="A3382" s="447"/>
    </row>
    <row r="3383" spans="1:1">
      <c r="A3383" s="447"/>
    </row>
    <row r="3384" spans="1:1">
      <c r="A3384" s="447"/>
    </row>
    <row r="3385" spans="1:1">
      <c r="A3385" s="447"/>
    </row>
    <row r="3386" spans="1:1">
      <c r="A3386" s="447"/>
    </row>
    <row r="3387" spans="1:1">
      <c r="A3387" s="447"/>
    </row>
  </sheetData>
  <printOptions horizontalCentered="1"/>
  <pageMargins left="0.75" right="0.75" top="0.7" bottom="0.44" header="0.28000000000000003" footer="0.3"/>
  <pageSetup scale="87" orientation="portrait" r:id="rId1"/>
  <headerFooter alignWithMargins="0">
    <oddHeader xml:space="preserve">&amp;C&amp;A
Puget Sound Energy
Combined Route Counts
</oddHeader>
    <oddFooter>&amp;CPage &amp;P of &amp;N</oddFooter>
  </headerFooter>
  <rowBreaks count="1" manualBreakCount="1">
    <brk id="1690" max="4" man="1"/>
  </rowBreaks>
  <customProperties>
    <customPr name="_pios_id" r:id="rId2"/>
  </customPropertie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94"/>
  <sheetViews>
    <sheetView zoomScale="110" zoomScaleNormal="110" workbookViewId="0">
      <pane xSplit="2" ySplit="3" topLeftCell="G568" activePane="bottomRight" state="frozen"/>
      <selection activeCell="B78" sqref="B78"/>
      <selection pane="topRight" activeCell="B78" sqref="B78"/>
      <selection pane="bottomLeft" activeCell="B78" sqref="B78"/>
      <selection pane="bottomRight" activeCell="A896" sqref="A896:XFD1028"/>
    </sheetView>
  </sheetViews>
  <sheetFormatPr defaultColWidth="9.140625" defaultRowHeight="11.4"/>
  <cols>
    <col min="1" max="1" width="44.42578125" style="10" customWidth="1"/>
    <col min="2" max="2" width="27.42578125" style="10" customWidth="1"/>
    <col min="3" max="3" width="19.140625" style="523" customWidth="1"/>
    <col min="4" max="6" width="14.42578125" style="523" bestFit="1" customWidth="1"/>
    <col min="7" max="7" width="14.42578125" style="523" customWidth="1"/>
    <col min="8" max="15" width="14.42578125" style="523" bestFit="1" customWidth="1"/>
    <col min="16" max="16" width="20.28515625" style="523" bestFit="1" customWidth="1"/>
    <col min="17" max="17" width="17.140625" style="10" bestFit="1" customWidth="1"/>
    <col min="18" max="21" width="15.85546875" style="10" bestFit="1" customWidth="1"/>
    <col min="22" max="16384" width="9.140625" style="10"/>
  </cols>
  <sheetData>
    <row r="1" spans="1:30" ht="13.8" thickBot="1">
      <c r="A1" s="28" t="s">
        <v>931</v>
      </c>
    </row>
    <row r="2" spans="1:30" ht="12">
      <c r="A2" s="1223" t="s">
        <v>309</v>
      </c>
      <c r="B2" s="1225" t="s">
        <v>382</v>
      </c>
      <c r="C2" s="524"/>
      <c r="D2" s="524"/>
      <c r="E2" s="524"/>
      <c r="F2" s="524"/>
      <c r="G2" s="524"/>
      <c r="H2" s="524" t="s">
        <v>914</v>
      </c>
      <c r="I2" s="524"/>
      <c r="J2" s="524"/>
      <c r="K2" s="524"/>
      <c r="L2" s="524"/>
      <c r="M2" s="524"/>
      <c r="N2" s="524"/>
      <c r="O2" s="524"/>
      <c r="P2" s="525" t="s">
        <v>179</v>
      </c>
    </row>
    <row r="3" spans="1:30" ht="12" thickBot="1">
      <c r="A3" s="1224"/>
      <c r="B3" s="1226"/>
      <c r="C3" s="526">
        <v>43800</v>
      </c>
      <c r="D3" s="526">
        <v>43831</v>
      </c>
      <c r="E3" s="526">
        <v>43862</v>
      </c>
      <c r="F3" s="526">
        <v>43891</v>
      </c>
      <c r="G3" s="526">
        <v>43922</v>
      </c>
      <c r="H3" s="526">
        <v>43952</v>
      </c>
      <c r="I3" s="526">
        <v>43983</v>
      </c>
      <c r="J3" s="526">
        <v>44013</v>
      </c>
      <c r="K3" s="526">
        <v>44044</v>
      </c>
      <c r="L3" s="526">
        <v>44075</v>
      </c>
      <c r="M3" s="526">
        <v>44105</v>
      </c>
      <c r="N3" s="526">
        <v>44136</v>
      </c>
      <c r="O3" s="526">
        <v>44166</v>
      </c>
      <c r="P3" s="526">
        <f>+O3</f>
        <v>44166</v>
      </c>
    </row>
    <row r="4" spans="1:30" ht="12">
      <c r="A4" s="878" t="s">
        <v>180</v>
      </c>
      <c r="B4" s="878" t="s">
        <v>181</v>
      </c>
      <c r="C4" s="880">
        <v>1741</v>
      </c>
      <c r="D4" s="880">
        <v>1741</v>
      </c>
      <c r="E4" s="880">
        <v>1741</v>
      </c>
      <c r="F4" s="880">
        <v>1741</v>
      </c>
      <c r="G4" s="880">
        <v>1741</v>
      </c>
      <c r="H4" s="880">
        <v>1741</v>
      </c>
      <c r="I4" s="880">
        <v>1741</v>
      </c>
      <c r="J4" s="880">
        <v>1741</v>
      </c>
      <c r="K4" s="880">
        <v>1741</v>
      </c>
      <c r="L4" s="880">
        <v>1741</v>
      </c>
      <c r="M4" s="880">
        <v>1741</v>
      </c>
      <c r="N4" s="880">
        <v>1741</v>
      </c>
      <c r="O4" s="880">
        <v>1741</v>
      </c>
      <c r="P4" s="880">
        <v>1740766</v>
      </c>
      <c r="Q4" s="528"/>
      <c r="R4" s="528"/>
      <c r="S4" s="528"/>
      <c r="T4" s="528"/>
      <c r="U4" s="528"/>
      <c r="V4" s="528"/>
      <c r="W4" s="528"/>
      <c r="X4" s="528"/>
      <c r="Y4" s="528"/>
      <c r="Z4" s="528"/>
      <c r="AA4" s="528"/>
      <c r="AB4" s="528"/>
      <c r="AC4" s="528"/>
      <c r="AD4" s="528"/>
    </row>
    <row r="5" spans="1:30" ht="12">
      <c r="A5" s="878" t="s">
        <v>182</v>
      </c>
      <c r="B5" s="878" t="s">
        <v>181</v>
      </c>
      <c r="C5" s="880">
        <v>1400</v>
      </c>
      <c r="D5" s="880">
        <v>1400</v>
      </c>
      <c r="E5" s="880">
        <v>1400</v>
      </c>
      <c r="F5" s="880">
        <v>1400</v>
      </c>
      <c r="G5" s="880">
        <v>1400</v>
      </c>
      <c r="H5" s="880">
        <v>1400</v>
      </c>
      <c r="I5" s="880">
        <v>1400</v>
      </c>
      <c r="J5" s="880">
        <v>1400</v>
      </c>
      <c r="K5" s="880">
        <v>1400</v>
      </c>
      <c r="L5" s="880">
        <v>1400</v>
      </c>
      <c r="M5" s="880">
        <v>1400</v>
      </c>
      <c r="N5" s="880">
        <v>1400</v>
      </c>
      <c r="O5" s="880">
        <v>1395</v>
      </c>
      <c r="P5" s="880">
        <v>1399337</v>
      </c>
      <c r="Q5" s="528"/>
      <c r="R5" s="528"/>
      <c r="S5" s="528"/>
      <c r="T5" s="528"/>
      <c r="U5" s="528"/>
      <c r="V5" s="528"/>
      <c r="W5" s="528"/>
      <c r="X5" s="528"/>
      <c r="Y5" s="528"/>
      <c r="Z5" s="528"/>
      <c r="AA5" s="528"/>
      <c r="AB5" s="528"/>
      <c r="AC5" s="528"/>
      <c r="AD5" s="528"/>
    </row>
    <row r="6" spans="1:30" ht="12">
      <c r="A6" s="878" t="s">
        <v>183</v>
      </c>
      <c r="B6" s="878" t="s">
        <v>181</v>
      </c>
      <c r="C6" s="880">
        <v>1781</v>
      </c>
      <c r="D6" s="880">
        <v>1781</v>
      </c>
      <c r="E6" s="880">
        <v>1781</v>
      </c>
      <c r="F6" s="880">
        <v>1781</v>
      </c>
      <c r="G6" s="880">
        <v>1781</v>
      </c>
      <c r="H6" s="880">
        <v>1781</v>
      </c>
      <c r="I6" s="880">
        <v>1781</v>
      </c>
      <c r="J6" s="880">
        <v>1781</v>
      </c>
      <c r="K6" s="880">
        <v>1781</v>
      </c>
      <c r="L6" s="880">
        <v>1781</v>
      </c>
      <c r="M6" s="880">
        <v>1781</v>
      </c>
      <c r="N6" s="880">
        <v>1781</v>
      </c>
      <c r="O6" s="880">
        <v>1781</v>
      </c>
      <c r="P6" s="880">
        <v>1781091</v>
      </c>
      <c r="Q6" s="528"/>
      <c r="R6" s="528"/>
      <c r="S6" s="528"/>
      <c r="T6" s="528"/>
      <c r="U6" s="528"/>
      <c r="V6" s="528"/>
      <c r="W6" s="528"/>
      <c r="X6" s="528"/>
      <c r="Y6" s="528"/>
      <c r="Z6" s="528"/>
      <c r="AA6" s="528"/>
      <c r="AB6" s="528"/>
      <c r="AC6" s="528"/>
      <c r="AD6" s="528"/>
    </row>
    <row r="7" spans="1:30" ht="12">
      <c r="A7" s="878" t="s">
        <v>184</v>
      </c>
      <c r="B7" s="878" t="s">
        <v>181</v>
      </c>
      <c r="C7" s="880">
        <v>0</v>
      </c>
      <c r="D7" s="880">
        <v>0</v>
      </c>
      <c r="E7" s="880">
        <v>0</v>
      </c>
      <c r="F7" s="880">
        <v>0</v>
      </c>
      <c r="G7" s="880">
        <v>0</v>
      </c>
      <c r="H7" s="880">
        <v>0</v>
      </c>
      <c r="I7" s="880">
        <v>0</v>
      </c>
      <c r="J7" s="880">
        <v>0</v>
      </c>
      <c r="K7" s="880">
        <v>0</v>
      </c>
      <c r="L7" s="880">
        <v>0</v>
      </c>
      <c r="M7" s="880">
        <v>0</v>
      </c>
      <c r="N7" s="880">
        <v>0</v>
      </c>
      <c r="O7" s="880">
        <v>0</v>
      </c>
      <c r="P7" s="880">
        <v>0</v>
      </c>
      <c r="Q7" s="528"/>
      <c r="R7" s="528"/>
      <c r="S7" s="528"/>
      <c r="T7" s="528"/>
      <c r="U7" s="528"/>
      <c r="V7" s="528"/>
      <c r="W7" s="528"/>
      <c r="X7" s="528"/>
      <c r="Y7" s="528"/>
      <c r="Z7" s="528"/>
      <c r="AA7" s="528"/>
      <c r="AB7" s="528"/>
      <c r="AC7" s="528"/>
      <c r="AD7" s="528"/>
    </row>
    <row r="8" spans="1:30" ht="12">
      <c r="A8" s="878" t="s">
        <v>185</v>
      </c>
      <c r="B8" s="878" t="s">
        <v>181</v>
      </c>
      <c r="C8" s="880">
        <v>10</v>
      </c>
      <c r="D8" s="880">
        <v>10</v>
      </c>
      <c r="E8" s="880">
        <v>10</v>
      </c>
      <c r="F8" s="880">
        <v>10</v>
      </c>
      <c r="G8" s="880">
        <v>10</v>
      </c>
      <c r="H8" s="880">
        <v>10</v>
      </c>
      <c r="I8" s="880">
        <v>10</v>
      </c>
      <c r="J8" s="880">
        <v>10</v>
      </c>
      <c r="K8" s="880">
        <v>10</v>
      </c>
      <c r="L8" s="880">
        <v>10</v>
      </c>
      <c r="M8" s="880">
        <v>10</v>
      </c>
      <c r="N8" s="880">
        <v>10</v>
      </c>
      <c r="O8" s="880">
        <v>10</v>
      </c>
      <c r="P8" s="880">
        <v>10247</v>
      </c>
      <c r="Q8" s="528"/>
      <c r="R8" s="528"/>
      <c r="S8" s="528"/>
      <c r="T8" s="528"/>
      <c r="U8" s="528"/>
      <c r="V8" s="528"/>
      <c r="W8" s="528"/>
      <c r="X8" s="528"/>
      <c r="Y8" s="528"/>
      <c r="Z8" s="528"/>
      <c r="AA8" s="528"/>
      <c r="AB8" s="528"/>
      <c r="AC8" s="528"/>
      <c r="AD8" s="528"/>
    </row>
    <row r="9" spans="1:30" ht="12">
      <c r="A9" s="878" t="s">
        <v>186</v>
      </c>
      <c r="B9" s="878" t="s">
        <v>181</v>
      </c>
      <c r="C9" s="880">
        <v>31</v>
      </c>
      <c r="D9" s="880">
        <v>31</v>
      </c>
      <c r="E9" s="880">
        <v>31</v>
      </c>
      <c r="F9" s="880">
        <v>31</v>
      </c>
      <c r="G9" s="880">
        <v>31</v>
      </c>
      <c r="H9" s="880">
        <v>31</v>
      </c>
      <c r="I9" s="880">
        <v>31</v>
      </c>
      <c r="J9" s="880">
        <v>31</v>
      </c>
      <c r="K9" s="880">
        <v>31</v>
      </c>
      <c r="L9" s="880">
        <v>31</v>
      </c>
      <c r="M9" s="880">
        <v>31</v>
      </c>
      <c r="N9" s="880">
        <v>31</v>
      </c>
      <c r="O9" s="880">
        <v>31</v>
      </c>
      <c r="P9" s="880">
        <v>30604</v>
      </c>
      <c r="Q9" s="528"/>
      <c r="R9" s="528"/>
      <c r="S9" s="528"/>
      <c r="T9" s="528"/>
      <c r="U9" s="528"/>
      <c r="V9" s="528"/>
      <c r="W9" s="528"/>
      <c r="X9" s="528"/>
      <c r="Y9" s="528"/>
      <c r="Z9" s="528"/>
      <c r="AA9" s="528"/>
      <c r="AB9" s="528"/>
      <c r="AC9" s="528"/>
      <c r="AD9" s="528"/>
    </row>
    <row r="10" spans="1:30" ht="12">
      <c r="A10" s="878" t="s">
        <v>187</v>
      </c>
      <c r="B10" s="878" t="s">
        <v>181</v>
      </c>
      <c r="C10" s="880">
        <v>0</v>
      </c>
      <c r="D10" s="880">
        <v>0</v>
      </c>
      <c r="E10" s="880">
        <v>0</v>
      </c>
      <c r="F10" s="880">
        <v>0</v>
      </c>
      <c r="G10" s="880">
        <v>0</v>
      </c>
      <c r="H10" s="880">
        <v>0</v>
      </c>
      <c r="I10" s="880">
        <v>0</v>
      </c>
      <c r="J10" s="880">
        <v>0</v>
      </c>
      <c r="K10" s="880">
        <v>0</v>
      </c>
      <c r="L10" s="880">
        <v>0</v>
      </c>
      <c r="M10" s="880">
        <v>0</v>
      </c>
      <c r="N10" s="880">
        <v>0</v>
      </c>
      <c r="O10" s="880">
        <v>0</v>
      </c>
      <c r="P10" s="880">
        <v>0</v>
      </c>
      <c r="Q10" s="528"/>
      <c r="R10" s="528"/>
      <c r="S10" s="528"/>
      <c r="T10" s="528"/>
      <c r="U10" s="528"/>
      <c r="V10" s="528"/>
      <c r="W10" s="528"/>
      <c r="X10" s="528"/>
      <c r="Y10" s="528"/>
      <c r="Z10" s="528"/>
      <c r="AA10" s="528"/>
      <c r="AB10" s="528"/>
      <c r="AC10" s="528"/>
      <c r="AD10" s="528"/>
    </row>
    <row r="11" spans="1:30" ht="12">
      <c r="A11" s="878" t="s">
        <v>188</v>
      </c>
      <c r="B11" s="878" t="s">
        <v>181</v>
      </c>
      <c r="C11" s="880">
        <v>52</v>
      </c>
      <c r="D11" s="880">
        <v>52</v>
      </c>
      <c r="E11" s="880">
        <v>52</v>
      </c>
      <c r="F11" s="880">
        <v>52</v>
      </c>
      <c r="G11" s="880">
        <v>52</v>
      </c>
      <c r="H11" s="880">
        <v>52</v>
      </c>
      <c r="I11" s="880">
        <v>52</v>
      </c>
      <c r="J11" s="880">
        <v>52</v>
      </c>
      <c r="K11" s="880">
        <v>52</v>
      </c>
      <c r="L11" s="880">
        <v>52</v>
      </c>
      <c r="M11" s="880">
        <v>52</v>
      </c>
      <c r="N11" s="880">
        <v>52</v>
      </c>
      <c r="O11" s="880">
        <v>52</v>
      </c>
      <c r="P11" s="880">
        <v>52087</v>
      </c>
      <c r="Q11" s="528"/>
      <c r="R11" s="528"/>
      <c r="S11" s="528"/>
      <c r="T11" s="528"/>
      <c r="U11" s="528"/>
      <c r="V11" s="528"/>
      <c r="W11" s="528"/>
      <c r="X11" s="528"/>
      <c r="Y11" s="528"/>
      <c r="Z11" s="528"/>
      <c r="AA11" s="528"/>
      <c r="AB11" s="528"/>
      <c r="AC11" s="528"/>
      <c r="AD11" s="528"/>
    </row>
    <row r="12" spans="1:30" ht="12">
      <c r="A12" s="878" t="s">
        <v>189</v>
      </c>
      <c r="B12" s="878" t="s">
        <v>181</v>
      </c>
      <c r="C12" s="880">
        <v>463</v>
      </c>
      <c r="D12" s="880">
        <v>463</v>
      </c>
      <c r="E12" s="880">
        <v>463</v>
      </c>
      <c r="F12" s="880">
        <v>463</v>
      </c>
      <c r="G12" s="880">
        <v>463</v>
      </c>
      <c r="H12" s="880">
        <v>463</v>
      </c>
      <c r="I12" s="880">
        <v>463</v>
      </c>
      <c r="J12" s="880">
        <v>463</v>
      </c>
      <c r="K12" s="880">
        <v>463</v>
      </c>
      <c r="L12" s="880">
        <v>463</v>
      </c>
      <c r="M12" s="880">
        <v>463</v>
      </c>
      <c r="N12" s="880">
        <v>463</v>
      </c>
      <c r="O12" s="880">
        <v>463</v>
      </c>
      <c r="P12" s="880">
        <v>463052</v>
      </c>
      <c r="Q12" s="528"/>
      <c r="R12" s="528"/>
      <c r="S12" s="528"/>
      <c r="T12" s="528"/>
      <c r="U12" s="528"/>
      <c r="V12" s="528"/>
      <c r="W12" s="528"/>
      <c r="X12" s="528"/>
      <c r="Y12" s="528"/>
      <c r="Z12" s="528"/>
      <c r="AA12" s="528"/>
      <c r="AB12" s="528"/>
      <c r="AC12" s="528"/>
      <c r="AD12" s="528"/>
    </row>
    <row r="13" spans="1:30" ht="12">
      <c r="A13" s="878" t="s">
        <v>991</v>
      </c>
      <c r="B13" s="878" t="s">
        <v>181</v>
      </c>
      <c r="C13" s="880">
        <v>0</v>
      </c>
      <c r="D13" s="880">
        <v>0</v>
      </c>
      <c r="E13" s="880">
        <v>0</v>
      </c>
      <c r="F13" s="880">
        <v>0</v>
      </c>
      <c r="G13" s="880">
        <v>0</v>
      </c>
      <c r="H13" s="880">
        <v>0</v>
      </c>
      <c r="I13" s="880">
        <v>0</v>
      </c>
      <c r="J13" s="880">
        <v>0</v>
      </c>
      <c r="K13" s="880">
        <v>0</v>
      </c>
      <c r="L13" s="880">
        <v>0</v>
      </c>
      <c r="M13" s="880">
        <v>0</v>
      </c>
      <c r="N13" s="880">
        <v>0</v>
      </c>
      <c r="O13" s="880">
        <v>0</v>
      </c>
      <c r="P13" s="880">
        <v>0</v>
      </c>
      <c r="Q13" s="528"/>
      <c r="R13" s="528"/>
      <c r="S13" s="528"/>
      <c r="T13" s="528"/>
      <c r="U13" s="528"/>
      <c r="V13" s="528"/>
      <c r="W13" s="528"/>
      <c r="X13" s="528"/>
      <c r="Y13" s="528"/>
      <c r="Z13" s="528"/>
      <c r="AA13" s="528"/>
      <c r="AB13" s="528"/>
      <c r="AC13" s="528"/>
      <c r="AD13" s="528"/>
    </row>
    <row r="14" spans="1:30" ht="12">
      <c r="A14" s="878" t="s">
        <v>992</v>
      </c>
      <c r="B14" s="878" t="s">
        <v>181</v>
      </c>
      <c r="C14" s="880">
        <v>0</v>
      </c>
      <c r="D14" s="880">
        <v>0</v>
      </c>
      <c r="E14" s="880">
        <v>0</v>
      </c>
      <c r="F14" s="880">
        <v>0</v>
      </c>
      <c r="G14" s="880">
        <v>0</v>
      </c>
      <c r="H14" s="880">
        <v>0</v>
      </c>
      <c r="I14" s="880">
        <v>0</v>
      </c>
      <c r="J14" s="880">
        <v>0</v>
      </c>
      <c r="K14" s="880">
        <v>0</v>
      </c>
      <c r="L14" s="880">
        <v>0</v>
      </c>
      <c r="M14" s="880">
        <v>0</v>
      </c>
      <c r="N14" s="880">
        <v>0</v>
      </c>
      <c r="O14" s="880">
        <v>0</v>
      </c>
      <c r="P14" s="880">
        <v>0</v>
      </c>
      <c r="Q14" s="528"/>
      <c r="R14" s="528"/>
      <c r="S14" s="528"/>
      <c r="T14" s="528"/>
      <c r="U14" s="528"/>
      <c r="V14" s="528"/>
      <c r="W14" s="528"/>
      <c r="X14" s="528"/>
      <c r="Y14" s="528"/>
      <c r="Z14" s="528"/>
      <c r="AA14" s="528"/>
      <c r="AB14" s="528"/>
      <c r="AC14" s="528"/>
      <c r="AD14" s="528"/>
    </row>
    <row r="15" spans="1:30" ht="12">
      <c r="A15" s="878" t="s">
        <v>966</v>
      </c>
      <c r="B15" s="878" t="s">
        <v>181</v>
      </c>
      <c r="C15" s="880">
        <v>17053</v>
      </c>
      <c r="D15" s="880">
        <v>17053</v>
      </c>
      <c r="E15" s="880">
        <v>17053</v>
      </c>
      <c r="F15" s="880">
        <v>17053</v>
      </c>
      <c r="G15" s="880">
        <v>17053</v>
      </c>
      <c r="H15" s="880">
        <v>17053</v>
      </c>
      <c r="I15" s="880">
        <v>17053</v>
      </c>
      <c r="J15" s="880">
        <v>17053</v>
      </c>
      <c r="K15" s="880">
        <v>17053</v>
      </c>
      <c r="L15" s="880">
        <v>17053</v>
      </c>
      <c r="M15" s="880">
        <v>17063</v>
      </c>
      <c r="N15" s="880">
        <v>17063</v>
      </c>
      <c r="O15" s="880">
        <v>17063</v>
      </c>
      <c r="P15" s="880">
        <v>17054951</v>
      </c>
      <c r="Q15" s="528"/>
      <c r="R15" s="528"/>
      <c r="S15" s="528"/>
      <c r="T15" s="528"/>
      <c r="U15" s="528"/>
      <c r="V15" s="528"/>
      <c r="W15" s="528"/>
      <c r="X15" s="528"/>
      <c r="Y15" s="528"/>
      <c r="Z15" s="528"/>
      <c r="AA15" s="528"/>
      <c r="AB15" s="528"/>
      <c r="AC15" s="528"/>
      <c r="AD15" s="528"/>
    </row>
    <row r="16" spans="1:30" ht="12">
      <c r="A16" s="878" t="s">
        <v>967</v>
      </c>
      <c r="B16" s="878" t="s">
        <v>181</v>
      </c>
      <c r="C16" s="880">
        <v>682</v>
      </c>
      <c r="D16" s="880">
        <v>682</v>
      </c>
      <c r="E16" s="880">
        <v>682</v>
      </c>
      <c r="F16" s="880">
        <v>682</v>
      </c>
      <c r="G16" s="880">
        <v>682</v>
      </c>
      <c r="H16" s="880">
        <v>682</v>
      </c>
      <c r="I16" s="880">
        <v>682</v>
      </c>
      <c r="J16" s="880">
        <v>682</v>
      </c>
      <c r="K16" s="880">
        <v>682</v>
      </c>
      <c r="L16" s="880">
        <v>682</v>
      </c>
      <c r="M16" s="880">
        <v>682</v>
      </c>
      <c r="N16" s="880">
        <v>682</v>
      </c>
      <c r="O16" s="880">
        <v>682</v>
      </c>
      <c r="P16" s="880">
        <v>682303</v>
      </c>
      <c r="Q16" s="528"/>
      <c r="R16" s="528"/>
      <c r="S16" s="528"/>
      <c r="T16" s="528"/>
      <c r="U16" s="528"/>
      <c r="V16" s="528"/>
      <c r="W16" s="528"/>
      <c r="X16" s="528"/>
      <c r="Y16" s="528"/>
      <c r="Z16" s="528"/>
      <c r="AA16" s="528"/>
      <c r="AB16" s="528"/>
      <c r="AC16" s="528"/>
      <c r="AD16" s="528"/>
    </row>
    <row r="17" spans="1:30" ht="12">
      <c r="A17" s="878" t="s">
        <v>968</v>
      </c>
      <c r="B17" s="878" t="s">
        <v>181</v>
      </c>
      <c r="C17" s="880">
        <v>1071</v>
      </c>
      <c r="D17" s="880">
        <v>1071</v>
      </c>
      <c r="E17" s="880">
        <v>1071</v>
      </c>
      <c r="F17" s="880">
        <v>1071</v>
      </c>
      <c r="G17" s="880">
        <v>1071</v>
      </c>
      <c r="H17" s="880">
        <v>1071</v>
      </c>
      <c r="I17" s="880">
        <v>1071</v>
      </c>
      <c r="J17" s="880">
        <v>1071</v>
      </c>
      <c r="K17" s="880">
        <v>1071</v>
      </c>
      <c r="L17" s="880">
        <v>1071</v>
      </c>
      <c r="M17" s="880">
        <v>1071</v>
      </c>
      <c r="N17" s="880">
        <v>1071</v>
      </c>
      <c r="O17" s="880">
        <v>1071</v>
      </c>
      <c r="P17" s="880">
        <v>1071124</v>
      </c>
      <c r="Q17" s="528"/>
      <c r="R17" s="528"/>
      <c r="S17" s="528"/>
      <c r="T17" s="528"/>
      <c r="U17" s="528"/>
      <c r="V17" s="528"/>
      <c r="W17" s="528"/>
      <c r="X17" s="528"/>
      <c r="Y17" s="528"/>
      <c r="Z17" s="528"/>
      <c r="AA17" s="528"/>
      <c r="AB17" s="528"/>
      <c r="AC17" s="528"/>
      <c r="AD17" s="528"/>
    </row>
    <row r="18" spans="1:30" ht="12">
      <c r="A18" s="878" t="s">
        <v>969</v>
      </c>
      <c r="B18" s="878" t="s">
        <v>181</v>
      </c>
      <c r="C18" s="880">
        <v>0</v>
      </c>
      <c r="D18" s="880">
        <v>0</v>
      </c>
      <c r="E18" s="880">
        <v>0</v>
      </c>
      <c r="F18" s="880">
        <v>0</v>
      </c>
      <c r="G18" s="880">
        <v>0</v>
      </c>
      <c r="H18" s="880">
        <v>0</v>
      </c>
      <c r="I18" s="880">
        <v>0</v>
      </c>
      <c r="J18" s="880">
        <v>0</v>
      </c>
      <c r="K18" s="880">
        <v>0</v>
      </c>
      <c r="L18" s="880">
        <v>0</v>
      </c>
      <c r="M18" s="880">
        <v>0</v>
      </c>
      <c r="N18" s="880">
        <v>0</v>
      </c>
      <c r="O18" s="880">
        <v>0</v>
      </c>
      <c r="P18" s="880">
        <v>0</v>
      </c>
      <c r="Q18" s="528"/>
      <c r="R18" s="528"/>
      <c r="S18" s="528"/>
      <c r="T18" s="528"/>
      <c r="U18" s="528"/>
      <c r="V18" s="528"/>
      <c r="W18" s="528"/>
      <c r="X18" s="528"/>
      <c r="Y18" s="528"/>
      <c r="Z18" s="528"/>
      <c r="AA18" s="528"/>
      <c r="AB18" s="528"/>
      <c r="AC18" s="528"/>
      <c r="AD18" s="528"/>
    </row>
    <row r="19" spans="1:30" ht="12">
      <c r="A19" s="878" t="s">
        <v>970</v>
      </c>
      <c r="B19" s="878" t="s">
        <v>181</v>
      </c>
      <c r="C19" s="880">
        <v>0</v>
      </c>
      <c r="D19" s="880">
        <v>0</v>
      </c>
      <c r="E19" s="880">
        <v>0</v>
      </c>
      <c r="F19" s="880">
        <v>0</v>
      </c>
      <c r="G19" s="880">
        <v>0</v>
      </c>
      <c r="H19" s="880">
        <v>0</v>
      </c>
      <c r="I19" s="880">
        <v>0</v>
      </c>
      <c r="J19" s="880">
        <v>0</v>
      </c>
      <c r="K19" s="880">
        <v>0</v>
      </c>
      <c r="L19" s="880">
        <v>0</v>
      </c>
      <c r="M19" s="880">
        <v>0</v>
      </c>
      <c r="N19" s="880">
        <v>0</v>
      </c>
      <c r="O19" s="880">
        <v>0</v>
      </c>
      <c r="P19" s="880">
        <v>0</v>
      </c>
      <c r="Q19" s="528"/>
      <c r="R19" s="528"/>
      <c r="S19" s="528"/>
      <c r="T19" s="528"/>
      <c r="U19" s="528"/>
      <c r="V19" s="528"/>
      <c r="W19" s="528"/>
      <c r="X19" s="528"/>
      <c r="Y19" s="528"/>
      <c r="Z19" s="528"/>
      <c r="AA19" s="528"/>
      <c r="AB19" s="528"/>
      <c r="AC19" s="528"/>
      <c r="AD19" s="528"/>
    </row>
    <row r="20" spans="1:30" ht="12">
      <c r="A20" s="878" t="s">
        <v>898</v>
      </c>
      <c r="B20" s="878" t="s">
        <v>181</v>
      </c>
      <c r="C20" s="880">
        <v>0</v>
      </c>
      <c r="D20" s="880">
        <v>0</v>
      </c>
      <c r="E20" s="880">
        <v>0</v>
      </c>
      <c r="F20" s="880">
        <v>0</v>
      </c>
      <c r="G20" s="880">
        <v>0</v>
      </c>
      <c r="H20" s="880">
        <v>0</v>
      </c>
      <c r="I20" s="880">
        <v>0</v>
      </c>
      <c r="J20" s="880">
        <v>0</v>
      </c>
      <c r="K20" s="880">
        <v>0</v>
      </c>
      <c r="L20" s="880">
        <v>0</v>
      </c>
      <c r="M20" s="880">
        <v>0</v>
      </c>
      <c r="N20" s="880">
        <v>0</v>
      </c>
      <c r="O20" s="880">
        <v>0</v>
      </c>
      <c r="P20" s="880">
        <v>0</v>
      </c>
      <c r="Q20" s="528"/>
      <c r="R20" s="528"/>
      <c r="S20" s="528"/>
      <c r="T20" s="528"/>
      <c r="U20" s="528"/>
      <c r="V20" s="528"/>
      <c r="W20" s="528"/>
      <c r="X20" s="528"/>
      <c r="Y20" s="528"/>
      <c r="Z20" s="528"/>
      <c r="AA20" s="528"/>
      <c r="AB20" s="528"/>
      <c r="AC20" s="528"/>
      <c r="AD20" s="528"/>
    </row>
    <row r="21" spans="1:30" ht="12">
      <c r="A21" s="878" t="s">
        <v>574</v>
      </c>
      <c r="B21" s="878" t="s">
        <v>181</v>
      </c>
      <c r="C21" s="880">
        <v>5164</v>
      </c>
      <c r="D21" s="880">
        <v>5164</v>
      </c>
      <c r="E21" s="880">
        <v>5164</v>
      </c>
      <c r="F21" s="880">
        <v>5164</v>
      </c>
      <c r="G21" s="880">
        <v>8728</v>
      </c>
      <c r="H21" s="880">
        <v>8732</v>
      </c>
      <c r="I21" s="880">
        <v>8734</v>
      </c>
      <c r="J21" s="880">
        <v>8735</v>
      </c>
      <c r="K21" s="880">
        <v>8736</v>
      </c>
      <c r="L21" s="880">
        <v>8737</v>
      </c>
      <c r="M21" s="880">
        <v>8738</v>
      </c>
      <c r="N21" s="880">
        <v>8740</v>
      </c>
      <c r="O21" s="880">
        <v>9105</v>
      </c>
      <c r="P21" s="880">
        <v>7708991</v>
      </c>
      <c r="Q21" s="528"/>
      <c r="R21" s="528"/>
      <c r="S21" s="528"/>
      <c r="T21" s="528"/>
      <c r="U21" s="528"/>
      <c r="V21" s="528"/>
      <c r="W21" s="528"/>
      <c r="X21" s="528"/>
      <c r="Y21" s="528"/>
      <c r="Z21" s="528"/>
      <c r="AA21" s="528"/>
      <c r="AB21" s="528"/>
      <c r="AC21" s="528"/>
      <c r="AD21" s="528"/>
    </row>
    <row r="22" spans="1:30" ht="12">
      <c r="A22" s="878" t="s">
        <v>473</v>
      </c>
      <c r="B22" s="878" t="s">
        <v>181</v>
      </c>
      <c r="C22" s="880">
        <v>0</v>
      </c>
      <c r="D22" s="880">
        <v>0</v>
      </c>
      <c r="E22" s="880">
        <v>0</v>
      </c>
      <c r="F22" s="880">
        <v>0</v>
      </c>
      <c r="G22" s="880">
        <v>0</v>
      </c>
      <c r="H22" s="880">
        <v>0</v>
      </c>
      <c r="I22" s="880">
        <v>0</v>
      </c>
      <c r="J22" s="880">
        <v>0</v>
      </c>
      <c r="K22" s="880">
        <v>0</v>
      </c>
      <c r="L22" s="880">
        <v>0</v>
      </c>
      <c r="M22" s="880">
        <v>0</v>
      </c>
      <c r="N22" s="880">
        <v>0</v>
      </c>
      <c r="O22" s="880">
        <v>0</v>
      </c>
      <c r="P22" s="880">
        <v>0</v>
      </c>
      <c r="Q22" s="528"/>
      <c r="R22" s="528"/>
      <c r="S22" s="528"/>
      <c r="T22" s="528"/>
      <c r="U22" s="528"/>
      <c r="V22" s="528"/>
      <c r="W22" s="528"/>
      <c r="X22" s="528"/>
      <c r="Y22" s="528"/>
      <c r="Z22" s="528"/>
      <c r="AA22" s="528"/>
      <c r="AB22" s="528"/>
      <c r="AC22" s="528"/>
      <c r="AD22" s="528"/>
    </row>
    <row r="23" spans="1:30" ht="12">
      <c r="A23" s="878" t="s">
        <v>605</v>
      </c>
      <c r="B23" s="878" t="s">
        <v>181</v>
      </c>
      <c r="C23" s="880">
        <v>0</v>
      </c>
      <c r="D23" s="880">
        <v>0</v>
      </c>
      <c r="E23" s="880">
        <v>0</v>
      </c>
      <c r="F23" s="880">
        <v>0</v>
      </c>
      <c r="G23" s="880">
        <v>0</v>
      </c>
      <c r="H23" s="880">
        <v>0</v>
      </c>
      <c r="I23" s="880">
        <v>0</v>
      </c>
      <c r="J23" s="880">
        <v>0</v>
      </c>
      <c r="K23" s="880">
        <v>0</v>
      </c>
      <c r="L23" s="880">
        <v>0</v>
      </c>
      <c r="M23" s="880">
        <v>0</v>
      </c>
      <c r="N23" s="880">
        <v>0</v>
      </c>
      <c r="O23" s="880">
        <v>0</v>
      </c>
      <c r="P23" s="880">
        <v>0</v>
      </c>
      <c r="Q23" s="528"/>
      <c r="R23" s="528"/>
      <c r="S23" s="528"/>
      <c r="T23" s="528"/>
      <c r="U23" s="528"/>
      <c r="V23" s="528"/>
      <c r="W23" s="528"/>
      <c r="X23" s="528"/>
      <c r="Y23" s="528"/>
      <c r="Z23" s="528"/>
      <c r="AA23" s="528"/>
      <c r="AB23" s="528"/>
      <c r="AC23" s="528"/>
      <c r="AD23" s="528"/>
    </row>
    <row r="24" spans="1:30" ht="12">
      <c r="A24" s="878" t="s">
        <v>474</v>
      </c>
      <c r="B24" s="878" t="s">
        <v>181</v>
      </c>
      <c r="C24" s="880">
        <v>20312</v>
      </c>
      <c r="D24" s="880">
        <v>20312</v>
      </c>
      <c r="E24" s="880">
        <v>20312</v>
      </c>
      <c r="F24" s="880">
        <v>20312</v>
      </c>
      <c r="G24" s="880">
        <v>20312</v>
      </c>
      <c r="H24" s="880">
        <v>20312</v>
      </c>
      <c r="I24" s="880">
        <v>20312</v>
      </c>
      <c r="J24" s="880">
        <v>20312</v>
      </c>
      <c r="K24" s="880">
        <v>20312</v>
      </c>
      <c r="L24" s="880">
        <v>20312</v>
      </c>
      <c r="M24" s="880">
        <v>20312</v>
      </c>
      <c r="N24" s="880">
        <v>20312</v>
      </c>
      <c r="O24" s="880">
        <v>20312</v>
      </c>
      <c r="P24" s="880">
        <v>20311643</v>
      </c>
      <c r="Q24" s="528"/>
      <c r="R24" s="528"/>
      <c r="S24" s="528"/>
      <c r="T24" s="528"/>
      <c r="U24" s="528"/>
      <c r="V24" s="528"/>
      <c r="W24" s="528"/>
      <c r="X24" s="528"/>
      <c r="Y24" s="528"/>
      <c r="Z24" s="528"/>
      <c r="AA24" s="528"/>
      <c r="AB24" s="528"/>
      <c r="AC24" s="528"/>
      <c r="AD24" s="528"/>
    </row>
    <row r="25" spans="1:30" ht="12">
      <c r="A25" s="878" t="s">
        <v>475</v>
      </c>
      <c r="B25" s="878" t="s">
        <v>181</v>
      </c>
      <c r="C25" s="880">
        <v>70</v>
      </c>
      <c r="D25" s="880">
        <v>70</v>
      </c>
      <c r="E25" s="880">
        <v>70</v>
      </c>
      <c r="F25" s="880">
        <v>70</v>
      </c>
      <c r="G25" s="880">
        <v>70</v>
      </c>
      <c r="H25" s="880">
        <v>70</v>
      </c>
      <c r="I25" s="880">
        <v>70</v>
      </c>
      <c r="J25" s="880">
        <v>70</v>
      </c>
      <c r="K25" s="880">
        <v>70</v>
      </c>
      <c r="L25" s="880">
        <v>70</v>
      </c>
      <c r="M25" s="880">
        <v>70</v>
      </c>
      <c r="N25" s="880">
        <v>70</v>
      </c>
      <c r="O25" s="880">
        <v>70</v>
      </c>
      <c r="P25" s="880">
        <v>69900</v>
      </c>
      <c r="Q25" s="528"/>
      <c r="R25" s="528"/>
      <c r="S25" s="528"/>
      <c r="T25" s="528"/>
      <c r="U25" s="528"/>
      <c r="V25" s="528"/>
      <c r="W25" s="528"/>
      <c r="X25" s="528"/>
      <c r="Y25" s="528"/>
      <c r="Z25" s="528"/>
      <c r="AA25" s="528"/>
      <c r="AB25" s="528"/>
      <c r="AC25" s="528"/>
      <c r="AD25" s="528"/>
    </row>
    <row r="26" spans="1:30" ht="12">
      <c r="A26" s="878" t="s">
        <v>476</v>
      </c>
      <c r="B26" s="878" t="s">
        <v>181</v>
      </c>
      <c r="C26" s="880">
        <v>57</v>
      </c>
      <c r="D26" s="880">
        <v>57</v>
      </c>
      <c r="E26" s="880">
        <v>57</v>
      </c>
      <c r="F26" s="880">
        <v>57</v>
      </c>
      <c r="G26" s="880">
        <v>57</v>
      </c>
      <c r="H26" s="880">
        <v>57</v>
      </c>
      <c r="I26" s="880">
        <v>57</v>
      </c>
      <c r="J26" s="880">
        <v>57</v>
      </c>
      <c r="K26" s="880">
        <v>57</v>
      </c>
      <c r="L26" s="880">
        <v>57</v>
      </c>
      <c r="M26" s="880">
        <v>57</v>
      </c>
      <c r="N26" s="880">
        <v>57</v>
      </c>
      <c r="O26" s="880">
        <v>57</v>
      </c>
      <c r="P26" s="880">
        <v>56577</v>
      </c>
      <c r="Q26" s="528"/>
      <c r="R26" s="528"/>
      <c r="S26" s="528"/>
      <c r="T26" s="528"/>
      <c r="U26" s="528"/>
      <c r="V26" s="528"/>
      <c r="W26" s="528"/>
      <c r="X26" s="528"/>
      <c r="Y26" s="528"/>
      <c r="Z26" s="528"/>
      <c r="AA26" s="528"/>
      <c r="AB26" s="528"/>
      <c r="AC26" s="528"/>
      <c r="AD26" s="528"/>
    </row>
    <row r="27" spans="1:30" ht="12">
      <c r="A27" s="878" t="s">
        <v>899</v>
      </c>
      <c r="B27" s="878" t="s">
        <v>181</v>
      </c>
      <c r="C27" s="880">
        <v>0</v>
      </c>
      <c r="D27" s="880">
        <v>0</v>
      </c>
      <c r="E27" s="880">
        <v>0</v>
      </c>
      <c r="F27" s="880">
        <v>0</v>
      </c>
      <c r="G27" s="880">
        <v>0</v>
      </c>
      <c r="H27" s="880">
        <v>0</v>
      </c>
      <c r="I27" s="880">
        <v>0</v>
      </c>
      <c r="J27" s="880">
        <v>0</v>
      </c>
      <c r="K27" s="880">
        <v>0</v>
      </c>
      <c r="L27" s="880">
        <v>0</v>
      </c>
      <c r="M27" s="880">
        <v>0</v>
      </c>
      <c r="N27" s="880">
        <v>0</v>
      </c>
      <c r="O27" s="880">
        <v>0</v>
      </c>
      <c r="P27" s="880">
        <v>0</v>
      </c>
      <c r="Q27" s="528"/>
      <c r="R27" s="528"/>
      <c r="S27" s="528"/>
      <c r="T27" s="528"/>
      <c r="U27" s="528"/>
      <c r="V27" s="528"/>
      <c r="W27" s="528"/>
      <c r="X27" s="528"/>
      <c r="Y27" s="528"/>
      <c r="Z27" s="528"/>
      <c r="AA27" s="528"/>
      <c r="AB27" s="528"/>
      <c r="AC27" s="528"/>
      <c r="AD27" s="528"/>
    </row>
    <row r="28" spans="1:30" ht="12">
      <c r="A28" s="878" t="s">
        <v>575</v>
      </c>
      <c r="B28" s="878" t="s">
        <v>181</v>
      </c>
      <c r="C28" s="880">
        <v>952</v>
      </c>
      <c r="D28" s="880">
        <v>952</v>
      </c>
      <c r="E28" s="880">
        <v>952</v>
      </c>
      <c r="F28" s="880">
        <v>952</v>
      </c>
      <c r="G28" s="880">
        <v>952</v>
      </c>
      <c r="H28" s="880">
        <v>952</v>
      </c>
      <c r="I28" s="880">
        <v>952</v>
      </c>
      <c r="J28" s="880">
        <v>952</v>
      </c>
      <c r="K28" s="880">
        <v>952</v>
      </c>
      <c r="L28" s="880">
        <v>952</v>
      </c>
      <c r="M28" s="880">
        <v>952</v>
      </c>
      <c r="N28" s="880">
        <v>952</v>
      </c>
      <c r="O28" s="880">
        <v>952</v>
      </c>
      <c r="P28" s="880">
        <v>952461</v>
      </c>
      <c r="Q28" s="528"/>
      <c r="R28" s="528"/>
      <c r="S28" s="528"/>
      <c r="T28" s="528"/>
      <c r="U28" s="528"/>
      <c r="V28" s="528"/>
      <c r="W28" s="528"/>
      <c r="X28" s="528"/>
      <c r="Y28" s="528"/>
      <c r="Z28" s="528"/>
      <c r="AA28" s="528"/>
      <c r="AB28" s="528"/>
      <c r="AC28" s="528"/>
      <c r="AD28" s="528"/>
    </row>
    <row r="29" spans="1:30" ht="12">
      <c r="A29" s="878" t="s">
        <v>477</v>
      </c>
      <c r="B29" s="878" t="s">
        <v>181</v>
      </c>
      <c r="C29" s="880">
        <v>1005</v>
      </c>
      <c r="D29" s="880">
        <v>1005</v>
      </c>
      <c r="E29" s="880">
        <v>1005</v>
      </c>
      <c r="F29" s="880">
        <v>1005</v>
      </c>
      <c r="G29" s="880">
        <v>1005</v>
      </c>
      <c r="H29" s="880">
        <v>1005</v>
      </c>
      <c r="I29" s="880">
        <v>1005</v>
      </c>
      <c r="J29" s="880">
        <v>1005</v>
      </c>
      <c r="K29" s="880">
        <v>1005</v>
      </c>
      <c r="L29" s="880">
        <v>1005</v>
      </c>
      <c r="M29" s="880">
        <v>1005</v>
      </c>
      <c r="N29" s="880">
        <v>1005</v>
      </c>
      <c r="O29" s="880">
        <v>1005</v>
      </c>
      <c r="P29" s="880">
        <v>1005331</v>
      </c>
      <c r="Q29" s="528"/>
      <c r="R29" s="528"/>
      <c r="S29" s="528"/>
      <c r="T29" s="528"/>
      <c r="U29" s="528"/>
      <c r="V29" s="528"/>
      <c r="W29" s="528"/>
      <c r="X29" s="528"/>
      <c r="Y29" s="528"/>
      <c r="Z29" s="528"/>
      <c r="AA29" s="528"/>
      <c r="AB29" s="528"/>
      <c r="AC29" s="528"/>
      <c r="AD29" s="528"/>
    </row>
    <row r="30" spans="1:30" ht="12">
      <c r="A30" s="878" t="s">
        <v>478</v>
      </c>
      <c r="B30" s="878" t="s">
        <v>181</v>
      </c>
      <c r="C30" s="880">
        <v>11096</v>
      </c>
      <c r="D30" s="880">
        <v>11096</v>
      </c>
      <c r="E30" s="880">
        <v>11096</v>
      </c>
      <c r="F30" s="880">
        <v>11096</v>
      </c>
      <c r="G30" s="880">
        <v>11096</v>
      </c>
      <c r="H30" s="880">
        <v>11096</v>
      </c>
      <c r="I30" s="880">
        <v>11096</v>
      </c>
      <c r="J30" s="880">
        <v>11096</v>
      </c>
      <c r="K30" s="880">
        <v>11096</v>
      </c>
      <c r="L30" s="880">
        <v>11096</v>
      </c>
      <c r="M30" s="880">
        <v>11096</v>
      </c>
      <c r="N30" s="880">
        <v>11096</v>
      </c>
      <c r="O30" s="880">
        <v>11096</v>
      </c>
      <c r="P30" s="880">
        <v>11095877</v>
      </c>
      <c r="Q30" s="528"/>
      <c r="R30" s="528"/>
      <c r="S30" s="528"/>
      <c r="T30" s="528"/>
      <c r="U30" s="528"/>
      <c r="V30" s="528"/>
      <c r="W30" s="528"/>
      <c r="X30" s="528"/>
      <c r="Y30" s="528"/>
      <c r="Z30" s="528"/>
      <c r="AA30" s="528"/>
      <c r="AB30" s="528"/>
      <c r="AC30" s="528"/>
      <c r="AD30" s="528"/>
    </row>
    <row r="31" spans="1:30" ht="12">
      <c r="A31" s="878" t="s">
        <v>479</v>
      </c>
      <c r="B31" s="878" t="s">
        <v>181</v>
      </c>
      <c r="C31" s="880">
        <v>2</v>
      </c>
      <c r="D31" s="880">
        <v>2</v>
      </c>
      <c r="E31" s="880">
        <v>2</v>
      </c>
      <c r="F31" s="880">
        <v>2</v>
      </c>
      <c r="G31" s="880">
        <v>2</v>
      </c>
      <c r="H31" s="880">
        <v>2</v>
      </c>
      <c r="I31" s="880">
        <v>2</v>
      </c>
      <c r="J31" s="880">
        <v>2</v>
      </c>
      <c r="K31" s="880">
        <v>2</v>
      </c>
      <c r="L31" s="880">
        <v>2</v>
      </c>
      <c r="M31" s="880">
        <v>2</v>
      </c>
      <c r="N31" s="880">
        <v>2</v>
      </c>
      <c r="O31" s="880">
        <v>2</v>
      </c>
      <c r="P31" s="880">
        <v>1908</v>
      </c>
      <c r="Q31" s="528"/>
      <c r="R31" s="528"/>
      <c r="S31" s="528"/>
      <c r="T31" s="528"/>
      <c r="U31" s="528"/>
      <c r="V31" s="528"/>
      <c r="W31" s="528"/>
      <c r="X31" s="528"/>
      <c r="Y31" s="528"/>
      <c r="Z31" s="528"/>
      <c r="AA31" s="528"/>
      <c r="AB31" s="528"/>
      <c r="AC31" s="528"/>
      <c r="AD31" s="528"/>
    </row>
    <row r="32" spans="1:30" ht="12">
      <c r="A32" s="878" t="s">
        <v>480</v>
      </c>
      <c r="B32" s="878" t="s">
        <v>181</v>
      </c>
      <c r="C32" s="880">
        <v>4</v>
      </c>
      <c r="D32" s="880">
        <v>0</v>
      </c>
      <c r="E32" s="880">
        <v>0</v>
      </c>
      <c r="F32" s="880">
        <v>0</v>
      </c>
      <c r="G32" s="880">
        <v>0</v>
      </c>
      <c r="H32" s="880">
        <v>0</v>
      </c>
      <c r="I32" s="880">
        <v>0</v>
      </c>
      <c r="J32" s="880">
        <v>0</v>
      </c>
      <c r="K32" s="880">
        <v>0</v>
      </c>
      <c r="L32" s="880">
        <v>0</v>
      </c>
      <c r="M32" s="880">
        <v>0</v>
      </c>
      <c r="N32" s="880">
        <v>0</v>
      </c>
      <c r="O32" s="880">
        <v>0</v>
      </c>
      <c r="P32" s="880">
        <v>151</v>
      </c>
      <c r="Q32" s="528"/>
      <c r="R32" s="528"/>
      <c r="S32" s="528"/>
      <c r="T32" s="528"/>
      <c r="U32" s="528"/>
      <c r="V32" s="528"/>
      <c r="W32" s="528"/>
      <c r="X32" s="528"/>
      <c r="Y32" s="528"/>
      <c r="Z32" s="528"/>
      <c r="AA32" s="528"/>
      <c r="AB32" s="528"/>
      <c r="AC32" s="528"/>
      <c r="AD32" s="528"/>
    </row>
    <row r="33" spans="1:30" ht="12">
      <c r="A33" s="878" t="s">
        <v>481</v>
      </c>
      <c r="B33" s="878" t="s">
        <v>181</v>
      </c>
      <c r="C33" s="880">
        <v>29</v>
      </c>
      <c r="D33" s="880">
        <v>29</v>
      </c>
      <c r="E33" s="880">
        <v>29</v>
      </c>
      <c r="F33" s="880">
        <v>29</v>
      </c>
      <c r="G33" s="880">
        <v>29</v>
      </c>
      <c r="H33" s="880">
        <v>29</v>
      </c>
      <c r="I33" s="880">
        <v>29</v>
      </c>
      <c r="J33" s="880">
        <v>29</v>
      </c>
      <c r="K33" s="880">
        <v>29</v>
      </c>
      <c r="L33" s="880">
        <v>29</v>
      </c>
      <c r="M33" s="880">
        <v>29</v>
      </c>
      <c r="N33" s="880">
        <v>29</v>
      </c>
      <c r="O33" s="880">
        <v>29</v>
      </c>
      <c r="P33" s="880">
        <v>28500</v>
      </c>
      <c r="Q33" s="528"/>
      <c r="R33" s="528"/>
      <c r="S33" s="528"/>
      <c r="T33" s="528"/>
      <c r="U33" s="528"/>
      <c r="V33" s="528"/>
      <c r="W33" s="528"/>
      <c r="X33" s="528"/>
      <c r="Y33" s="528"/>
      <c r="Z33" s="528"/>
      <c r="AA33" s="528"/>
      <c r="AB33" s="528"/>
      <c r="AC33" s="528"/>
      <c r="AD33" s="528"/>
    </row>
    <row r="34" spans="1:30" ht="12">
      <c r="A34" s="878" t="s">
        <v>726</v>
      </c>
      <c r="B34" s="878" t="s">
        <v>181</v>
      </c>
      <c r="C34" s="880">
        <v>0</v>
      </c>
      <c r="D34" s="880">
        <v>0</v>
      </c>
      <c r="E34" s="880">
        <v>0</v>
      </c>
      <c r="F34" s="880">
        <v>0</v>
      </c>
      <c r="G34" s="880">
        <v>0</v>
      </c>
      <c r="H34" s="880">
        <v>0</v>
      </c>
      <c r="I34" s="880">
        <v>0</v>
      </c>
      <c r="J34" s="880">
        <v>0</v>
      </c>
      <c r="K34" s="880">
        <v>0</v>
      </c>
      <c r="L34" s="880">
        <v>0</v>
      </c>
      <c r="M34" s="880">
        <v>0</v>
      </c>
      <c r="N34" s="880">
        <v>0</v>
      </c>
      <c r="O34" s="880">
        <v>0</v>
      </c>
      <c r="P34" s="880">
        <v>0</v>
      </c>
      <c r="Q34" s="528"/>
      <c r="R34" s="528"/>
      <c r="S34" s="528"/>
      <c r="T34" s="528"/>
      <c r="U34" s="528"/>
      <c r="V34" s="528"/>
      <c r="W34" s="528"/>
      <c r="X34" s="528"/>
      <c r="Y34" s="528"/>
      <c r="Z34" s="528"/>
      <c r="AA34" s="528"/>
      <c r="AB34" s="528"/>
      <c r="AC34" s="528"/>
      <c r="AD34" s="528"/>
    </row>
    <row r="35" spans="1:30" ht="12">
      <c r="A35" s="878" t="s">
        <v>482</v>
      </c>
      <c r="B35" s="878" t="s">
        <v>181</v>
      </c>
      <c r="C35" s="880">
        <v>132</v>
      </c>
      <c r="D35" s="880">
        <v>132</v>
      </c>
      <c r="E35" s="880">
        <v>132</v>
      </c>
      <c r="F35" s="880">
        <v>132</v>
      </c>
      <c r="G35" s="880">
        <v>132</v>
      </c>
      <c r="H35" s="880">
        <v>132</v>
      </c>
      <c r="I35" s="880">
        <v>132</v>
      </c>
      <c r="J35" s="880">
        <v>132</v>
      </c>
      <c r="K35" s="880">
        <v>132</v>
      </c>
      <c r="L35" s="880">
        <v>132</v>
      </c>
      <c r="M35" s="880">
        <v>132</v>
      </c>
      <c r="N35" s="880">
        <v>132</v>
      </c>
      <c r="O35" s="880">
        <v>132</v>
      </c>
      <c r="P35" s="880">
        <v>132335</v>
      </c>
      <c r="Q35" s="528"/>
      <c r="R35" s="528"/>
      <c r="S35" s="528"/>
      <c r="T35" s="528"/>
      <c r="U35" s="528"/>
      <c r="V35" s="528"/>
      <c r="W35" s="528"/>
      <c r="X35" s="528"/>
      <c r="Y35" s="528"/>
      <c r="Z35" s="528"/>
      <c r="AA35" s="528"/>
      <c r="AB35" s="528"/>
      <c r="AC35" s="528"/>
      <c r="AD35" s="528"/>
    </row>
    <row r="36" spans="1:30" ht="12">
      <c r="A36" s="878" t="s">
        <v>483</v>
      </c>
      <c r="B36" s="878" t="s">
        <v>181</v>
      </c>
      <c r="C36" s="880">
        <v>1</v>
      </c>
      <c r="D36" s="880">
        <v>1</v>
      </c>
      <c r="E36" s="880">
        <v>1</v>
      </c>
      <c r="F36" s="880">
        <v>1</v>
      </c>
      <c r="G36" s="880">
        <v>1</v>
      </c>
      <c r="H36" s="880">
        <v>1</v>
      </c>
      <c r="I36" s="880">
        <v>1</v>
      </c>
      <c r="J36" s="880">
        <v>1</v>
      </c>
      <c r="K36" s="880">
        <v>1</v>
      </c>
      <c r="L36" s="880">
        <v>1</v>
      </c>
      <c r="M36" s="880">
        <v>1</v>
      </c>
      <c r="N36" s="880">
        <v>1</v>
      </c>
      <c r="O36" s="880">
        <v>1</v>
      </c>
      <c r="P36" s="880">
        <v>965</v>
      </c>
      <c r="Q36" s="528"/>
      <c r="R36" s="528"/>
      <c r="S36" s="528"/>
      <c r="T36" s="528"/>
      <c r="U36" s="528"/>
      <c r="V36" s="528"/>
      <c r="W36" s="528"/>
      <c r="X36" s="528"/>
      <c r="Y36" s="528"/>
      <c r="Z36" s="528"/>
      <c r="AA36" s="528"/>
      <c r="AB36" s="528"/>
      <c r="AC36" s="528"/>
      <c r="AD36" s="528"/>
    </row>
    <row r="37" spans="1:30" ht="12">
      <c r="A37" s="878" t="s">
        <v>484</v>
      </c>
      <c r="B37" s="878" t="s">
        <v>181</v>
      </c>
      <c r="C37" s="880">
        <v>7</v>
      </c>
      <c r="D37" s="880">
        <v>7</v>
      </c>
      <c r="E37" s="880">
        <v>7</v>
      </c>
      <c r="F37" s="880">
        <v>7</v>
      </c>
      <c r="G37" s="880">
        <v>7</v>
      </c>
      <c r="H37" s="880">
        <v>7</v>
      </c>
      <c r="I37" s="880">
        <v>7</v>
      </c>
      <c r="J37" s="880">
        <v>7</v>
      </c>
      <c r="K37" s="880">
        <v>7</v>
      </c>
      <c r="L37" s="880">
        <v>7</v>
      </c>
      <c r="M37" s="880">
        <v>7</v>
      </c>
      <c r="N37" s="880">
        <v>7</v>
      </c>
      <c r="O37" s="880">
        <v>7</v>
      </c>
      <c r="P37" s="880">
        <v>6965</v>
      </c>
      <c r="Q37" s="528"/>
      <c r="R37" s="528"/>
      <c r="S37" s="528"/>
      <c r="T37" s="528"/>
      <c r="U37" s="528"/>
      <c r="V37" s="528"/>
      <c r="W37" s="528"/>
      <c r="X37" s="528"/>
      <c r="Y37" s="528"/>
      <c r="Z37" s="528"/>
      <c r="AA37" s="528"/>
      <c r="AB37" s="528"/>
      <c r="AC37" s="528"/>
      <c r="AD37" s="528"/>
    </row>
    <row r="38" spans="1:30" ht="12">
      <c r="A38" s="878" t="s">
        <v>485</v>
      </c>
      <c r="B38" s="878" t="s">
        <v>181</v>
      </c>
      <c r="C38" s="880">
        <v>1276</v>
      </c>
      <c r="D38" s="880">
        <v>1276</v>
      </c>
      <c r="E38" s="880">
        <v>1276</v>
      </c>
      <c r="F38" s="880">
        <v>1276</v>
      </c>
      <c r="G38" s="880">
        <v>1276</v>
      </c>
      <c r="H38" s="880">
        <v>1276</v>
      </c>
      <c r="I38" s="880">
        <v>1276</v>
      </c>
      <c r="J38" s="880">
        <v>1276</v>
      </c>
      <c r="K38" s="880">
        <v>1276</v>
      </c>
      <c r="L38" s="880">
        <v>1276</v>
      </c>
      <c r="M38" s="880">
        <v>1276</v>
      </c>
      <c r="N38" s="880">
        <v>1276</v>
      </c>
      <c r="O38" s="880">
        <v>1276</v>
      </c>
      <c r="P38" s="880">
        <v>1276264</v>
      </c>
      <c r="Q38" s="528"/>
      <c r="R38" s="528"/>
      <c r="S38" s="528"/>
      <c r="T38" s="528"/>
      <c r="U38" s="528"/>
      <c r="V38" s="528"/>
      <c r="W38" s="528"/>
      <c r="X38" s="528"/>
      <c r="Y38" s="528"/>
      <c r="Z38" s="528"/>
      <c r="AA38" s="528"/>
      <c r="AB38" s="528"/>
      <c r="AC38" s="528"/>
      <c r="AD38" s="528"/>
    </row>
    <row r="39" spans="1:30" ht="12">
      <c r="A39" s="878" t="s">
        <v>1047</v>
      </c>
      <c r="B39" s="878" t="s">
        <v>181</v>
      </c>
      <c r="C39" s="880">
        <v>0</v>
      </c>
      <c r="D39" s="880">
        <v>0</v>
      </c>
      <c r="E39" s="880">
        <v>0</v>
      </c>
      <c r="F39" s="880">
        <v>0</v>
      </c>
      <c r="G39" s="880">
        <v>0</v>
      </c>
      <c r="H39" s="880">
        <v>0</v>
      </c>
      <c r="I39" s="880">
        <v>0</v>
      </c>
      <c r="J39" s="880">
        <v>0</v>
      </c>
      <c r="K39" s="880">
        <v>0</v>
      </c>
      <c r="L39" s="880">
        <v>0</v>
      </c>
      <c r="M39" s="880">
        <v>0</v>
      </c>
      <c r="N39" s="880">
        <v>0</v>
      </c>
      <c r="O39" s="880">
        <v>0</v>
      </c>
      <c r="P39" s="880">
        <v>0</v>
      </c>
      <c r="Q39" s="528"/>
      <c r="R39" s="528"/>
      <c r="S39" s="528"/>
      <c r="T39" s="528"/>
      <c r="U39" s="528"/>
      <c r="V39" s="528"/>
      <c r="W39" s="528"/>
      <c r="X39" s="528"/>
      <c r="Y39" s="528"/>
      <c r="Z39" s="528"/>
      <c r="AA39" s="528"/>
      <c r="AB39" s="528"/>
      <c r="AC39" s="528"/>
      <c r="AD39" s="528"/>
    </row>
    <row r="40" spans="1:30" ht="12">
      <c r="A40" s="878" t="s">
        <v>993</v>
      </c>
      <c r="B40" s="878" t="s">
        <v>181</v>
      </c>
      <c r="C40" s="880">
        <v>0</v>
      </c>
      <c r="D40" s="880">
        <v>0</v>
      </c>
      <c r="E40" s="880">
        <v>0</v>
      </c>
      <c r="F40" s="880">
        <v>0</v>
      </c>
      <c r="G40" s="880">
        <v>0</v>
      </c>
      <c r="H40" s="880">
        <v>0</v>
      </c>
      <c r="I40" s="880">
        <v>0</v>
      </c>
      <c r="J40" s="880">
        <v>0</v>
      </c>
      <c r="K40" s="880">
        <v>0</v>
      </c>
      <c r="L40" s="880">
        <v>0</v>
      </c>
      <c r="M40" s="880">
        <v>0</v>
      </c>
      <c r="N40" s="880">
        <v>0</v>
      </c>
      <c r="O40" s="880">
        <v>0</v>
      </c>
      <c r="P40" s="880">
        <v>0</v>
      </c>
      <c r="Q40" s="528"/>
      <c r="R40" s="528"/>
      <c r="S40" s="528"/>
      <c r="T40" s="528"/>
      <c r="U40" s="528"/>
      <c r="V40" s="528"/>
      <c r="W40" s="528"/>
      <c r="X40" s="528"/>
      <c r="Y40" s="528"/>
      <c r="Z40" s="528"/>
      <c r="AA40" s="528"/>
      <c r="AB40" s="528"/>
      <c r="AC40" s="528"/>
      <c r="AD40" s="528"/>
    </row>
    <row r="41" spans="1:30" ht="12">
      <c r="A41" s="878" t="s">
        <v>202</v>
      </c>
      <c r="B41" s="878" t="s">
        <v>181</v>
      </c>
      <c r="C41" s="880">
        <v>425</v>
      </c>
      <c r="D41" s="880">
        <v>425</v>
      </c>
      <c r="E41" s="880">
        <v>425</v>
      </c>
      <c r="F41" s="880">
        <v>425</v>
      </c>
      <c r="G41" s="880">
        <v>425</v>
      </c>
      <c r="H41" s="880">
        <v>425</v>
      </c>
      <c r="I41" s="880">
        <v>425</v>
      </c>
      <c r="J41" s="880">
        <v>425</v>
      </c>
      <c r="K41" s="880">
        <v>425</v>
      </c>
      <c r="L41" s="880">
        <v>425</v>
      </c>
      <c r="M41" s="880">
        <v>425</v>
      </c>
      <c r="N41" s="880">
        <v>425</v>
      </c>
      <c r="O41" s="880">
        <v>425</v>
      </c>
      <c r="P41" s="880">
        <v>424586</v>
      </c>
      <c r="Q41" s="528"/>
      <c r="R41" s="528"/>
      <c r="S41" s="528"/>
      <c r="T41" s="528"/>
      <c r="U41" s="528"/>
      <c r="V41" s="528"/>
      <c r="W41" s="528"/>
      <c r="X41" s="528"/>
      <c r="Y41" s="528"/>
      <c r="Z41" s="528"/>
      <c r="AA41" s="528"/>
      <c r="AB41" s="528"/>
      <c r="AC41" s="528"/>
      <c r="AD41" s="528"/>
    </row>
    <row r="42" spans="1:30" ht="12">
      <c r="A42" s="878" t="s">
        <v>1048</v>
      </c>
      <c r="B42" s="878" t="s">
        <v>181</v>
      </c>
      <c r="C42" s="880">
        <v>0</v>
      </c>
      <c r="D42" s="880">
        <v>0</v>
      </c>
      <c r="E42" s="880">
        <v>0</v>
      </c>
      <c r="F42" s="880">
        <v>0</v>
      </c>
      <c r="G42" s="880">
        <v>0</v>
      </c>
      <c r="H42" s="880">
        <v>0</v>
      </c>
      <c r="I42" s="880">
        <v>0</v>
      </c>
      <c r="J42" s="880">
        <v>0</v>
      </c>
      <c r="K42" s="880">
        <v>0</v>
      </c>
      <c r="L42" s="880">
        <v>0</v>
      </c>
      <c r="M42" s="880">
        <v>0</v>
      </c>
      <c r="N42" s="880">
        <v>0</v>
      </c>
      <c r="O42" s="880">
        <v>0</v>
      </c>
      <c r="P42" s="880">
        <v>0</v>
      </c>
      <c r="Q42" s="528"/>
      <c r="R42" s="528"/>
      <c r="S42" s="528"/>
      <c r="T42" s="528"/>
      <c r="U42" s="528"/>
      <c r="V42" s="528"/>
      <c r="W42" s="528"/>
      <c r="X42" s="528"/>
      <c r="Y42" s="528"/>
      <c r="Z42" s="528"/>
      <c r="AA42" s="528"/>
      <c r="AB42" s="528"/>
      <c r="AC42" s="528"/>
      <c r="AD42" s="528"/>
    </row>
    <row r="43" spans="1:30" ht="12">
      <c r="A43" s="878" t="s">
        <v>2790</v>
      </c>
      <c r="B43" s="878" t="s">
        <v>181</v>
      </c>
      <c r="C43" s="880">
        <v>0</v>
      </c>
      <c r="D43" s="880">
        <v>0</v>
      </c>
      <c r="E43" s="880">
        <v>0</v>
      </c>
      <c r="F43" s="880">
        <v>0</v>
      </c>
      <c r="G43" s="880">
        <v>0</v>
      </c>
      <c r="H43" s="880">
        <v>0</v>
      </c>
      <c r="I43" s="880">
        <v>0</v>
      </c>
      <c r="J43" s="880">
        <v>0</v>
      </c>
      <c r="K43" s="880">
        <v>0</v>
      </c>
      <c r="L43" s="880">
        <v>0</v>
      </c>
      <c r="M43" s="880">
        <v>0</v>
      </c>
      <c r="N43" s="880">
        <v>0</v>
      </c>
      <c r="O43" s="880">
        <v>0</v>
      </c>
      <c r="P43" s="880">
        <v>0</v>
      </c>
      <c r="Q43" s="528"/>
      <c r="R43" s="528"/>
      <c r="S43" s="528"/>
      <c r="T43" s="528"/>
      <c r="U43" s="528"/>
      <c r="V43" s="528"/>
      <c r="W43" s="528"/>
      <c r="X43" s="528"/>
      <c r="Y43" s="528"/>
      <c r="Z43" s="528"/>
      <c r="AA43" s="528"/>
      <c r="AB43" s="528"/>
      <c r="AC43" s="528"/>
      <c r="AD43" s="528"/>
    </row>
    <row r="44" spans="1:30" ht="12">
      <c r="A44" s="878" t="s">
        <v>17</v>
      </c>
      <c r="B44" s="878" t="s">
        <v>181</v>
      </c>
      <c r="C44" s="880">
        <v>0</v>
      </c>
      <c r="D44" s="880">
        <v>0</v>
      </c>
      <c r="E44" s="880">
        <v>0</v>
      </c>
      <c r="F44" s="880">
        <v>0</v>
      </c>
      <c r="G44" s="880">
        <v>0</v>
      </c>
      <c r="H44" s="880">
        <v>0</v>
      </c>
      <c r="I44" s="880">
        <v>0</v>
      </c>
      <c r="J44" s="880">
        <v>0</v>
      </c>
      <c r="K44" s="880">
        <v>0</v>
      </c>
      <c r="L44" s="880">
        <v>0</v>
      </c>
      <c r="M44" s="880">
        <v>0</v>
      </c>
      <c r="N44" s="880">
        <v>0</v>
      </c>
      <c r="O44" s="880">
        <v>0</v>
      </c>
      <c r="P44" s="880">
        <v>0</v>
      </c>
      <c r="Q44" s="528"/>
      <c r="R44" s="528"/>
      <c r="S44" s="528"/>
      <c r="T44" s="528"/>
      <c r="U44" s="528"/>
      <c r="V44" s="528"/>
      <c r="W44" s="528"/>
      <c r="X44" s="528"/>
      <c r="Y44" s="528"/>
      <c r="Z44" s="528"/>
      <c r="AA44" s="528"/>
      <c r="AB44" s="528"/>
      <c r="AC44" s="528"/>
      <c r="AD44" s="528"/>
    </row>
    <row r="45" spans="1:30" ht="12">
      <c r="A45" s="878" t="s">
        <v>1049</v>
      </c>
      <c r="B45" s="878" t="s">
        <v>181</v>
      </c>
      <c r="C45" s="880">
        <v>0</v>
      </c>
      <c r="D45" s="880">
        <v>0</v>
      </c>
      <c r="E45" s="880">
        <v>0</v>
      </c>
      <c r="F45" s="880">
        <v>0</v>
      </c>
      <c r="G45" s="880">
        <v>0</v>
      </c>
      <c r="H45" s="880">
        <v>0</v>
      </c>
      <c r="I45" s="880">
        <v>0</v>
      </c>
      <c r="J45" s="880">
        <v>0</v>
      </c>
      <c r="K45" s="880">
        <v>0</v>
      </c>
      <c r="L45" s="880">
        <v>0</v>
      </c>
      <c r="M45" s="880">
        <v>0</v>
      </c>
      <c r="N45" s="880">
        <v>0</v>
      </c>
      <c r="O45" s="880">
        <v>0</v>
      </c>
      <c r="P45" s="880">
        <v>0</v>
      </c>
      <c r="Q45" s="528"/>
      <c r="R45" s="528"/>
      <c r="S45" s="528"/>
      <c r="T45" s="528"/>
      <c r="U45" s="528"/>
      <c r="V45" s="528"/>
      <c r="W45" s="528"/>
      <c r="X45" s="528"/>
      <c r="Y45" s="528"/>
      <c r="Z45" s="528"/>
      <c r="AA45" s="528"/>
      <c r="AB45" s="528"/>
      <c r="AC45" s="528"/>
      <c r="AD45" s="528"/>
    </row>
    <row r="46" spans="1:30" ht="12">
      <c r="A46" s="878" t="s">
        <v>1050</v>
      </c>
      <c r="B46" s="878" t="s">
        <v>181</v>
      </c>
      <c r="C46" s="880">
        <v>0</v>
      </c>
      <c r="D46" s="880">
        <v>0</v>
      </c>
      <c r="E46" s="880">
        <v>0</v>
      </c>
      <c r="F46" s="880">
        <v>0</v>
      </c>
      <c r="G46" s="880">
        <v>0</v>
      </c>
      <c r="H46" s="880">
        <v>0</v>
      </c>
      <c r="I46" s="880">
        <v>0</v>
      </c>
      <c r="J46" s="880">
        <v>0</v>
      </c>
      <c r="K46" s="880">
        <v>0</v>
      </c>
      <c r="L46" s="880">
        <v>0</v>
      </c>
      <c r="M46" s="880">
        <v>0</v>
      </c>
      <c r="N46" s="880">
        <v>0</v>
      </c>
      <c r="O46" s="880">
        <v>0</v>
      </c>
      <c r="P46" s="880">
        <v>0</v>
      </c>
      <c r="Q46" s="528"/>
      <c r="R46" s="528"/>
      <c r="S46" s="528"/>
      <c r="T46" s="528"/>
      <c r="U46" s="528"/>
      <c r="V46" s="528"/>
      <c r="W46" s="528"/>
      <c r="X46" s="528"/>
      <c r="Y46" s="528"/>
      <c r="Z46" s="528"/>
      <c r="AA46" s="528"/>
      <c r="AB46" s="528"/>
      <c r="AC46" s="528"/>
      <c r="AD46" s="528"/>
    </row>
    <row r="47" spans="1:30" ht="12">
      <c r="A47" s="878" t="s">
        <v>2791</v>
      </c>
      <c r="B47" s="878" t="s">
        <v>181</v>
      </c>
      <c r="C47" s="880">
        <v>0</v>
      </c>
      <c r="D47" s="880">
        <v>0</v>
      </c>
      <c r="E47" s="880">
        <v>0</v>
      </c>
      <c r="F47" s="880">
        <v>0</v>
      </c>
      <c r="G47" s="880">
        <v>0</v>
      </c>
      <c r="H47" s="880">
        <v>0</v>
      </c>
      <c r="I47" s="880">
        <v>0</v>
      </c>
      <c r="J47" s="880">
        <v>0</v>
      </c>
      <c r="K47" s="880">
        <v>0</v>
      </c>
      <c r="L47" s="880">
        <v>0</v>
      </c>
      <c r="M47" s="880">
        <v>0</v>
      </c>
      <c r="N47" s="880">
        <v>0</v>
      </c>
      <c r="O47" s="880">
        <v>0</v>
      </c>
      <c r="P47" s="880">
        <v>0</v>
      </c>
      <c r="Q47" s="528"/>
      <c r="R47" s="528"/>
      <c r="S47" s="528"/>
      <c r="T47" s="528"/>
      <c r="U47" s="528"/>
      <c r="V47" s="528"/>
      <c r="W47" s="528"/>
      <c r="X47" s="528"/>
      <c r="Y47" s="528"/>
      <c r="Z47" s="528"/>
      <c r="AA47" s="528"/>
      <c r="AB47" s="528"/>
      <c r="AC47" s="528"/>
      <c r="AD47" s="528"/>
    </row>
    <row r="48" spans="1:30" ht="12">
      <c r="A48" s="878" t="s">
        <v>203</v>
      </c>
      <c r="B48" s="878" t="s">
        <v>181</v>
      </c>
      <c r="C48" s="880">
        <v>4531</v>
      </c>
      <c r="D48" s="880">
        <v>4531</v>
      </c>
      <c r="E48" s="880">
        <v>4531</v>
      </c>
      <c r="F48" s="880">
        <v>4531</v>
      </c>
      <c r="G48" s="880">
        <v>4531</v>
      </c>
      <c r="H48" s="880">
        <v>4531</v>
      </c>
      <c r="I48" s="880">
        <v>4531</v>
      </c>
      <c r="J48" s="880">
        <v>4531</v>
      </c>
      <c r="K48" s="880">
        <v>4531</v>
      </c>
      <c r="L48" s="880">
        <v>4531</v>
      </c>
      <c r="M48" s="880">
        <v>4531</v>
      </c>
      <c r="N48" s="880">
        <v>4531</v>
      </c>
      <c r="O48" s="880">
        <v>4531</v>
      </c>
      <c r="P48" s="880">
        <v>4530544</v>
      </c>
      <c r="Q48" s="528"/>
      <c r="R48" s="528"/>
      <c r="S48" s="528"/>
      <c r="T48" s="528"/>
      <c r="U48" s="528"/>
      <c r="V48" s="528"/>
      <c r="W48" s="528"/>
      <c r="X48" s="528"/>
      <c r="Y48" s="528"/>
      <c r="Z48" s="528"/>
      <c r="AA48" s="528"/>
      <c r="AB48" s="528"/>
      <c r="AC48" s="528"/>
      <c r="AD48" s="528"/>
    </row>
    <row r="49" spans="1:30" ht="12">
      <c r="A49" s="878" t="s">
        <v>900</v>
      </c>
      <c r="B49" s="878" t="s">
        <v>181</v>
      </c>
      <c r="C49" s="880">
        <v>0</v>
      </c>
      <c r="D49" s="880">
        <v>0</v>
      </c>
      <c r="E49" s="880">
        <v>0</v>
      </c>
      <c r="F49" s="880">
        <v>0</v>
      </c>
      <c r="G49" s="880">
        <v>0</v>
      </c>
      <c r="H49" s="880">
        <v>0</v>
      </c>
      <c r="I49" s="880">
        <v>0</v>
      </c>
      <c r="J49" s="880">
        <v>0</v>
      </c>
      <c r="K49" s="880">
        <v>0</v>
      </c>
      <c r="L49" s="880">
        <v>0</v>
      </c>
      <c r="M49" s="880">
        <v>0</v>
      </c>
      <c r="N49" s="880">
        <v>0</v>
      </c>
      <c r="O49" s="880">
        <v>0</v>
      </c>
      <c r="P49" s="880">
        <v>0</v>
      </c>
      <c r="Q49" s="528"/>
      <c r="R49" s="528"/>
      <c r="S49" s="528"/>
      <c r="T49" s="528"/>
      <c r="U49" s="528"/>
      <c r="V49" s="528"/>
      <c r="W49" s="528"/>
      <c r="X49" s="528"/>
      <c r="Y49" s="528"/>
      <c r="Z49" s="528"/>
      <c r="AA49" s="528"/>
      <c r="AB49" s="528"/>
      <c r="AC49" s="528"/>
      <c r="AD49" s="528"/>
    </row>
    <row r="50" spans="1:30" ht="12">
      <c r="A50" s="878" t="s">
        <v>576</v>
      </c>
      <c r="B50" s="878" t="s">
        <v>181</v>
      </c>
      <c r="C50" s="880">
        <v>1760</v>
      </c>
      <c r="D50" s="880">
        <v>1760</v>
      </c>
      <c r="E50" s="880">
        <v>1760</v>
      </c>
      <c r="F50" s="880">
        <v>1760</v>
      </c>
      <c r="G50" s="880">
        <v>1760</v>
      </c>
      <c r="H50" s="880">
        <v>1760</v>
      </c>
      <c r="I50" s="880">
        <v>1760</v>
      </c>
      <c r="J50" s="880">
        <v>1760</v>
      </c>
      <c r="K50" s="880">
        <v>1760</v>
      </c>
      <c r="L50" s="880">
        <v>1760</v>
      </c>
      <c r="M50" s="880">
        <v>1760</v>
      </c>
      <c r="N50" s="880">
        <v>1760</v>
      </c>
      <c r="O50" s="880">
        <v>1760</v>
      </c>
      <c r="P50" s="880">
        <v>1759634</v>
      </c>
      <c r="Q50" s="528"/>
      <c r="R50" s="528"/>
      <c r="S50" s="528"/>
      <c r="T50" s="528"/>
      <c r="U50" s="528"/>
      <c r="V50" s="528"/>
      <c r="W50" s="528"/>
      <c r="X50" s="528"/>
      <c r="Y50" s="528"/>
      <c r="Z50" s="528"/>
      <c r="AA50" s="528"/>
      <c r="AB50" s="528"/>
      <c r="AC50" s="528"/>
      <c r="AD50" s="528"/>
    </row>
    <row r="51" spans="1:30" ht="12">
      <c r="A51" s="878" t="s">
        <v>1051</v>
      </c>
      <c r="B51" s="878" t="s">
        <v>181</v>
      </c>
      <c r="C51" s="880">
        <v>0</v>
      </c>
      <c r="D51" s="880">
        <v>0</v>
      </c>
      <c r="E51" s="880">
        <v>0</v>
      </c>
      <c r="F51" s="880">
        <v>0</v>
      </c>
      <c r="G51" s="880">
        <v>0</v>
      </c>
      <c r="H51" s="880">
        <v>0</v>
      </c>
      <c r="I51" s="880">
        <v>0</v>
      </c>
      <c r="J51" s="880">
        <v>0</v>
      </c>
      <c r="K51" s="880">
        <v>0</v>
      </c>
      <c r="L51" s="880">
        <v>0</v>
      </c>
      <c r="M51" s="880">
        <v>0</v>
      </c>
      <c r="N51" s="880">
        <v>0</v>
      </c>
      <c r="O51" s="880">
        <v>0</v>
      </c>
      <c r="P51" s="880">
        <v>0</v>
      </c>
      <c r="Q51" s="528"/>
      <c r="R51" s="528"/>
      <c r="S51" s="528"/>
      <c r="T51" s="528"/>
      <c r="U51" s="528"/>
      <c r="V51" s="528"/>
      <c r="W51" s="528"/>
      <c r="X51" s="528"/>
      <c r="Y51" s="528"/>
      <c r="Z51" s="528"/>
      <c r="AA51" s="528"/>
      <c r="AB51" s="528"/>
      <c r="AC51" s="528"/>
      <c r="AD51" s="528"/>
    </row>
    <row r="52" spans="1:30" ht="12">
      <c r="A52" s="878" t="s">
        <v>606</v>
      </c>
      <c r="B52" s="878" t="s">
        <v>181</v>
      </c>
      <c r="C52" s="880">
        <v>0</v>
      </c>
      <c r="D52" s="880">
        <v>0</v>
      </c>
      <c r="E52" s="880">
        <v>0</v>
      </c>
      <c r="F52" s="880">
        <v>0</v>
      </c>
      <c r="G52" s="880">
        <v>0</v>
      </c>
      <c r="H52" s="880">
        <v>0</v>
      </c>
      <c r="I52" s="880">
        <v>0</v>
      </c>
      <c r="J52" s="880">
        <v>0</v>
      </c>
      <c r="K52" s="880">
        <v>0</v>
      </c>
      <c r="L52" s="880">
        <v>0</v>
      </c>
      <c r="M52" s="880">
        <v>0</v>
      </c>
      <c r="N52" s="880">
        <v>0</v>
      </c>
      <c r="O52" s="880">
        <v>0</v>
      </c>
      <c r="P52" s="880">
        <v>0</v>
      </c>
      <c r="Q52" s="528"/>
      <c r="R52" s="528"/>
      <c r="S52" s="528"/>
      <c r="T52" s="528"/>
      <c r="U52" s="528"/>
      <c r="V52" s="528"/>
      <c r="W52" s="528"/>
      <c r="X52" s="528"/>
      <c r="Y52" s="528"/>
      <c r="Z52" s="528"/>
      <c r="AA52" s="528"/>
      <c r="AB52" s="528"/>
      <c r="AC52" s="528"/>
      <c r="AD52" s="528"/>
    </row>
    <row r="53" spans="1:30" ht="12">
      <c r="A53" s="878" t="s">
        <v>607</v>
      </c>
      <c r="B53" s="878" t="s">
        <v>181</v>
      </c>
      <c r="C53" s="880">
        <v>0</v>
      </c>
      <c r="D53" s="880">
        <v>0</v>
      </c>
      <c r="E53" s="880">
        <v>0</v>
      </c>
      <c r="F53" s="880">
        <v>0</v>
      </c>
      <c r="G53" s="880">
        <v>0</v>
      </c>
      <c r="H53" s="880">
        <v>0</v>
      </c>
      <c r="I53" s="880">
        <v>0</v>
      </c>
      <c r="J53" s="880">
        <v>0</v>
      </c>
      <c r="K53" s="880">
        <v>0</v>
      </c>
      <c r="L53" s="880">
        <v>0</v>
      </c>
      <c r="M53" s="880">
        <v>0</v>
      </c>
      <c r="N53" s="880">
        <v>0</v>
      </c>
      <c r="O53" s="880">
        <v>0</v>
      </c>
      <c r="P53" s="880">
        <v>0</v>
      </c>
      <c r="Q53" s="528"/>
      <c r="R53" s="528"/>
      <c r="S53" s="528"/>
      <c r="T53" s="528"/>
      <c r="U53" s="528"/>
      <c r="V53" s="528"/>
      <c r="W53" s="528"/>
      <c r="X53" s="528"/>
      <c r="Y53" s="528"/>
      <c r="Z53" s="528"/>
      <c r="AA53" s="528"/>
      <c r="AB53" s="528"/>
      <c r="AC53" s="528"/>
      <c r="AD53" s="528"/>
    </row>
    <row r="54" spans="1:30" ht="12">
      <c r="A54" s="878" t="s">
        <v>608</v>
      </c>
      <c r="B54" s="878" t="s">
        <v>181</v>
      </c>
      <c r="C54" s="880">
        <v>0</v>
      </c>
      <c r="D54" s="880">
        <v>0</v>
      </c>
      <c r="E54" s="880">
        <v>0</v>
      </c>
      <c r="F54" s="880">
        <v>0</v>
      </c>
      <c r="G54" s="880">
        <v>0</v>
      </c>
      <c r="H54" s="880">
        <v>0</v>
      </c>
      <c r="I54" s="880">
        <v>0</v>
      </c>
      <c r="J54" s="880">
        <v>0</v>
      </c>
      <c r="K54" s="880">
        <v>0</v>
      </c>
      <c r="L54" s="880">
        <v>0</v>
      </c>
      <c r="M54" s="880">
        <v>0</v>
      </c>
      <c r="N54" s="880">
        <v>0</v>
      </c>
      <c r="O54" s="880">
        <v>0</v>
      </c>
      <c r="P54" s="880">
        <v>0</v>
      </c>
      <c r="Q54" s="528"/>
      <c r="R54" s="528"/>
      <c r="S54" s="528"/>
      <c r="T54" s="528"/>
      <c r="U54" s="528"/>
      <c r="V54" s="528"/>
      <c r="W54" s="528"/>
      <c r="X54" s="528"/>
      <c r="Y54" s="528"/>
      <c r="Z54" s="528"/>
      <c r="AA54" s="528"/>
      <c r="AB54" s="528"/>
      <c r="AC54" s="528"/>
      <c r="AD54" s="528"/>
    </row>
    <row r="55" spans="1:30" ht="12">
      <c r="A55" s="878" t="s">
        <v>486</v>
      </c>
      <c r="B55" s="878" t="s">
        <v>181</v>
      </c>
      <c r="C55" s="880">
        <v>0</v>
      </c>
      <c r="D55" s="880">
        <v>0</v>
      </c>
      <c r="E55" s="880">
        <v>0</v>
      </c>
      <c r="F55" s="880">
        <v>0</v>
      </c>
      <c r="G55" s="880">
        <v>0</v>
      </c>
      <c r="H55" s="880">
        <v>0</v>
      </c>
      <c r="I55" s="880">
        <v>0</v>
      </c>
      <c r="J55" s="880">
        <v>0</v>
      </c>
      <c r="K55" s="880">
        <v>0</v>
      </c>
      <c r="L55" s="880">
        <v>0</v>
      </c>
      <c r="M55" s="880">
        <v>0</v>
      </c>
      <c r="N55" s="880">
        <v>0</v>
      </c>
      <c r="O55" s="880">
        <v>0</v>
      </c>
      <c r="P55" s="880">
        <v>0</v>
      </c>
      <c r="Q55" s="528"/>
      <c r="R55" s="528"/>
      <c r="S55" s="528"/>
      <c r="T55" s="528"/>
      <c r="U55" s="528"/>
      <c r="V55" s="528"/>
      <c r="W55" s="528"/>
      <c r="X55" s="528"/>
      <c r="Y55" s="528"/>
      <c r="Z55" s="528"/>
      <c r="AA55" s="528"/>
      <c r="AB55" s="528"/>
      <c r="AC55" s="528"/>
      <c r="AD55" s="528"/>
    </row>
    <row r="56" spans="1:30" ht="12">
      <c r="A56" s="878" t="s">
        <v>487</v>
      </c>
      <c r="B56" s="878" t="s">
        <v>181</v>
      </c>
      <c r="C56" s="880">
        <v>2256</v>
      </c>
      <c r="D56" s="880">
        <v>2256</v>
      </c>
      <c r="E56" s="880">
        <v>2256</v>
      </c>
      <c r="F56" s="880">
        <v>2150</v>
      </c>
      <c r="G56" s="880">
        <v>2150</v>
      </c>
      <c r="H56" s="880">
        <v>2150</v>
      </c>
      <c r="I56" s="880">
        <v>2150</v>
      </c>
      <c r="J56" s="880">
        <v>2150</v>
      </c>
      <c r="K56" s="880">
        <v>2150</v>
      </c>
      <c r="L56" s="880">
        <v>2150</v>
      </c>
      <c r="M56" s="880">
        <v>1931</v>
      </c>
      <c r="N56" s="880">
        <v>1931</v>
      </c>
      <c r="O56" s="880">
        <v>1931</v>
      </c>
      <c r="P56" s="880">
        <v>2126233</v>
      </c>
      <c r="Q56" s="528"/>
      <c r="R56" s="528"/>
      <c r="S56" s="528"/>
      <c r="T56" s="528"/>
      <c r="U56" s="528"/>
      <c r="V56" s="528"/>
      <c r="W56" s="528"/>
      <c r="X56" s="528"/>
      <c r="Y56" s="528"/>
      <c r="Z56" s="528"/>
      <c r="AA56" s="528"/>
      <c r="AB56" s="528"/>
      <c r="AC56" s="528"/>
      <c r="AD56" s="528"/>
    </row>
    <row r="57" spans="1:30" ht="12">
      <c r="A57" s="878" t="s">
        <v>1052</v>
      </c>
      <c r="B57" s="878" t="s">
        <v>181</v>
      </c>
      <c r="C57" s="880">
        <v>0</v>
      </c>
      <c r="D57" s="880">
        <v>0</v>
      </c>
      <c r="E57" s="880">
        <v>0</v>
      </c>
      <c r="F57" s="880">
        <v>0</v>
      </c>
      <c r="G57" s="880">
        <v>0</v>
      </c>
      <c r="H57" s="880">
        <v>0</v>
      </c>
      <c r="I57" s="880">
        <v>0</v>
      </c>
      <c r="J57" s="880">
        <v>0</v>
      </c>
      <c r="K57" s="880">
        <v>0</v>
      </c>
      <c r="L57" s="880">
        <v>0</v>
      </c>
      <c r="M57" s="880">
        <v>0</v>
      </c>
      <c r="N57" s="880">
        <v>0</v>
      </c>
      <c r="O57" s="880">
        <v>0</v>
      </c>
      <c r="P57" s="880">
        <v>0</v>
      </c>
      <c r="Q57" s="528"/>
      <c r="R57" s="528"/>
      <c r="S57" s="528"/>
      <c r="T57" s="528"/>
      <c r="U57" s="528"/>
      <c r="V57" s="528"/>
      <c r="W57" s="528"/>
      <c r="X57" s="528"/>
      <c r="Y57" s="528"/>
      <c r="Z57" s="528"/>
      <c r="AA57" s="528"/>
      <c r="AB57" s="528"/>
      <c r="AC57" s="528"/>
      <c r="AD57" s="528"/>
    </row>
    <row r="58" spans="1:30" ht="12">
      <c r="A58" s="878" t="s">
        <v>827</v>
      </c>
      <c r="B58" s="878" t="s">
        <v>181</v>
      </c>
      <c r="C58" s="880">
        <v>40</v>
      </c>
      <c r="D58" s="880">
        <v>40</v>
      </c>
      <c r="E58" s="880">
        <v>40</v>
      </c>
      <c r="F58" s="880">
        <v>40</v>
      </c>
      <c r="G58" s="880">
        <v>40</v>
      </c>
      <c r="H58" s="880">
        <v>40</v>
      </c>
      <c r="I58" s="880">
        <v>40</v>
      </c>
      <c r="J58" s="880">
        <v>40</v>
      </c>
      <c r="K58" s="880">
        <v>40</v>
      </c>
      <c r="L58" s="880">
        <v>40</v>
      </c>
      <c r="M58" s="880">
        <v>40</v>
      </c>
      <c r="N58" s="880">
        <v>40</v>
      </c>
      <c r="O58" s="880">
        <v>40</v>
      </c>
      <c r="P58" s="880">
        <v>40015</v>
      </c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</row>
    <row r="59" spans="1:30" ht="12">
      <c r="A59" s="878" t="s">
        <v>1053</v>
      </c>
      <c r="B59" s="878" t="s">
        <v>181</v>
      </c>
      <c r="C59" s="880">
        <v>0</v>
      </c>
      <c r="D59" s="880">
        <v>0</v>
      </c>
      <c r="E59" s="880">
        <v>0</v>
      </c>
      <c r="F59" s="880">
        <v>0</v>
      </c>
      <c r="G59" s="880">
        <v>0</v>
      </c>
      <c r="H59" s="880">
        <v>0</v>
      </c>
      <c r="I59" s="880">
        <v>0</v>
      </c>
      <c r="J59" s="880">
        <v>0</v>
      </c>
      <c r="K59" s="880">
        <v>0</v>
      </c>
      <c r="L59" s="880">
        <v>0</v>
      </c>
      <c r="M59" s="880">
        <v>0</v>
      </c>
      <c r="N59" s="880">
        <v>0</v>
      </c>
      <c r="O59" s="880">
        <v>0</v>
      </c>
      <c r="P59" s="880">
        <v>0</v>
      </c>
      <c r="Q59" s="528"/>
      <c r="R59" s="528"/>
      <c r="S59" s="528"/>
      <c r="T59" s="528"/>
      <c r="U59" s="528"/>
      <c r="V59" s="528"/>
      <c r="W59" s="528"/>
      <c r="X59" s="528"/>
      <c r="Y59" s="528"/>
      <c r="Z59" s="528"/>
      <c r="AA59" s="528"/>
      <c r="AB59" s="528"/>
      <c r="AC59" s="528"/>
      <c r="AD59" s="528"/>
    </row>
    <row r="60" spans="1:30" ht="12">
      <c r="A60" s="878" t="s">
        <v>719</v>
      </c>
      <c r="B60" s="878" t="s">
        <v>181</v>
      </c>
      <c r="C60" s="880">
        <v>0</v>
      </c>
      <c r="D60" s="880">
        <v>0</v>
      </c>
      <c r="E60" s="880">
        <v>0</v>
      </c>
      <c r="F60" s="880">
        <v>0</v>
      </c>
      <c r="G60" s="880">
        <v>0</v>
      </c>
      <c r="H60" s="880">
        <v>0</v>
      </c>
      <c r="I60" s="880">
        <v>0</v>
      </c>
      <c r="J60" s="880">
        <v>0</v>
      </c>
      <c r="K60" s="880">
        <v>0</v>
      </c>
      <c r="L60" s="880">
        <v>0</v>
      </c>
      <c r="M60" s="880">
        <v>0</v>
      </c>
      <c r="N60" s="880">
        <v>0</v>
      </c>
      <c r="O60" s="880">
        <v>0</v>
      </c>
      <c r="P60" s="880">
        <v>0</v>
      </c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</row>
    <row r="61" spans="1:30" ht="12">
      <c r="A61" s="878" t="s">
        <v>1054</v>
      </c>
      <c r="B61" s="878" t="s">
        <v>181</v>
      </c>
      <c r="C61" s="880">
        <v>0</v>
      </c>
      <c r="D61" s="880">
        <v>0</v>
      </c>
      <c r="E61" s="880">
        <v>0</v>
      </c>
      <c r="F61" s="880">
        <v>0</v>
      </c>
      <c r="G61" s="880">
        <v>0</v>
      </c>
      <c r="H61" s="880">
        <v>0</v>
      </c>
      <c r="I61" s="880">
        <v>0</v>
      </c>
      <c r="J61" s="880">
        <v>0</v>
      </c>
      <c r="K61" s="880">
        <v>0</v>
      </c>
      <c r="L61" s="880">
        <v>0</v>
      </c>
      <c r="M61" s="880">
        <v>0</v>
      </c>
      <c r="N61" s="880">
        <v>0</v>
      </c>
      <c r="O61" s="880">
        <v>0</v>
      </c>
      <c r="P61" s="880">
        <v>0</v>
      </c>
      <c r="Q61" s="528"/>
      <c r="R61" s="528"/>
      <c r="S61" s="528"/>
      <c r="T61" s="528"/>
      <c r="U61" s="528"/>
      <c r="V61" s="528"/>
      <c r="W61" s="528"/>
      <c r="X61" s="528"/>
      <c r="Y61" s="528"/>
      <c r="Z61" s="528"/>
      <c r="AA61" s="528"/>
      <c r="AB61" s="528"/>
      <c r="AC61" s="528"/>
      <c r="AD61" s="528"/>
    </row>
    <row r="62" spans="1:30" ht="12">
      <c r="A62" s="878" t="s">
        <v>727</v>
      </c>
      <c r="B62" s="878" t="s">
        <v>181</v>
      </c>
      <c r="C62" s="880">
        <v>1684</v>
      </c>
      <c r="D62" s="880">
        <v>1684</v>
      </c>
      <c r="E62" s="880">
        <v>1684</v>
      </c>
      <c r="F62" s="880">
        <v>1684</v>
      </c>
      <c r="G62" s="880">
        <v>1684</v>
      </c>
      <c r="H62" s="880">
        <v>1684</v>
      </c>
      <c r="I62" s="880">
        <v>1684</v>
      </c>
      <c r="J62" s="880">
        <v>1684</v>
      </c>
      <c r="K62" s="880">
        <v>1684</v>
      </c>
      <c r="L62" s="880">
        <v>1684</v>
      </c>
      <c r="M62" s="880">
        <v>1684</v>
      </c>
      <c r="N62" s="880">
        <v>1684</v>
      </c>
      <c r="O62" s="880">
        <v>1684</v>
      </c>
      <c r="P62" s="880">
        <v>1684036</v>
      </c>
      <c r="Q62" s="528"/>
      <c r="R62" s="528"/>
      <c r="S62" s="528"/>
      <c r="T62" s="528"/>
      <c r="U62" s="528"/>
      <c r="V62" s="528"/>
      <c r="W62" s="528"/>
      <c r="X62" s="528"/>
      <c r="Y62" s="528"/>
      <c r="Z62" s="528"/>
      <c r="AA62" s="528"/>
      <c r="AB62" s="528"/>
      <c r="AC62" s="528"/>
      <c r="AD62" s="528"/>
    </row>
    <row r="63" spans="1:30" ht="12">
      <c r="A63" s="878" t="s">
        <v>1055</v>
      </c>
      <c r="B63" s="878" t="s">
        <v>181</v>
      </c>
      <c r="C63" s="880">
        <v>0</v>
      </c>
      <c r="D63" s="880">
        <v>0</v>
      </c>
      <c r="E63" s="880">
        <v>0</v>
      </c>
      <c r="F63" s="880">
        <v>0</v>
      </c>
      <c r="G63" s="880">
        <v>0</v>
      </c>
      <c r="H63" s="880">
        <v>0</v>
      </c>
      <c r="I63" s="880">
        <v>0</v>
      </c>
      <c r="J63" s="880">
        <v>0</v>
      </c>
      <c r="K63" s="880">
        <v>0</v>
      </c>
      <c r="L63" s="880">
        <v>0</v>
      </c>
      <c r="M63" s="880">
        <v>0</v>
      </c>
      <c r="N63" s="880">
        <v>0</v>
      </c>
      <c r="O63" s="880">
        <v>0</v>
      </c>
      <c r="P63" s="880">
        <v>0</v>
      </c>
      <c r="Q63" s="528"/>
      <c r="R63" s="528"/>
      <c r="S63" s="528"/>
      <c r="T63" s="528"/>
      <c r="U63" s="528"/>
      <c r="V63" s="528"/>
      <c r="W63" s="528"/>
      <c r="X63" s="528"/>
      <c r="Y63" s="528"/>
      <c r="Z63" s="528"/>
      <c r="AA63" s="528"/>
      <c r="AB63" s="528"/>
      <c r="AC63" s="528"/>
      <c r="AD63" s="528"/>
    </row>
    <row r="64" spans="1:30" ht="12">
      <c r="A64" s="878" t="s">
        <v>488</v>
      </c>
      <c r="B64" s="878" t="s">
        <v>181</v>
      </c>
      <c r="C64" s="880">
        <v>153</v>
      </c>
      <c r="D64" s="880">
        <v>153</v>
      </c>
      <c r="E64" s="880">
        <v>153</v>
      </c>
      <c r="F64" s="880">
        <v>153</v>
      </c>
      <c r="G64" s="880">
        <v>153</v>
      </c>
      <c r="H64" s="880">
        <v>153</v>
      </c>
      <c r="I64" s="880">
        <v>153</v>
      </c>
      <c r="J64" s="880">
        <v>153</v>
      </c>
      <c r="K64" s="880">
        <v>153</v>
      </c>
      <c r="L64" s="880">
        <v>153</v>
      </c>
      <c r="M64" s="880">
        <v>153</v>
      </c>
      <c r="N64" s="880">
        <v>153</v>
      </c>
      <c r="O64" s="880">
        <v>153</v>
      </c>
      <c r="P64" s="880">
        <v>153083</v>
      </c>
      <c r="Q64" s="528"/>
      <c r="R64" s="528"/>
      <c r="S64" s="528"/>
      <c r="T64" s="528"/>
      <c r="U64" s="528"/>
      <c r="V64" s="528"/>
      <c r="W64" s="528"/>
      <c r="X64" s="528"/>
      <c r="Y64" s="528"/>
      <c r="Z64" s="528"/>
      <c r="AA64" s="528"/>
      <c r="AB64" s="528"/>
      <c r="AC64" s="528"/>
      <c r="AD64" s="528"/>
    </row>
    <row r="65" spans="1:30" ht="12">
      <c r="A65" s="878" t="s">
        <v>1056</v>
      </c>
      <c r="B65" s="878" t="s">
        <v>181</v>
      </c>
      <c r="C65" s="880">
        <v>0</v>
      </c>
      <c r="D65" s="880">
        <v>0</v>
      </c>
      <c r="E65" s="880">
        <v>0</v>
      </c>
      <c r="F65" s="880">
        <v>0</v>
      </c>
      <c r="G65" s="880">
        <v>0</v>
      </c>
      <c r="H65" s="880">
        <v>0</v>
      </c>
      <c r="I65" s="880">
        <v>0</v>
      </c>
      <c r="J65" s="880">
        <v>0</v>
      </c>
      <c r="K65" s="880">
        <v>0</v>
      </c>
      <c r="L65" s="880">
        <v>0</v>
      </c>
      <c r="M65" s="880">
        <v>0</v>
      </c>
      <c r="N65" s="880">
        <v>0</v>
      </c>
      <c r="O65" s="880">
        <v>0</v>
      </c>
      <c r="P65" s="880">
        <v>0</v>
      </c>
      <c r="Q65" s="528"/>
      <c r="R65" s="528"/>
      <c r="S65" s="528"/>
      <c r="T65" s="528"/>
      <c r="U65" s="528"/>
      <c r="V65" s="528"/>
      <c r="W65" s="528"/>
      <c r="X65" s="528"/>
      <c r="Y65" s="528"/>
      <c r="Z65" s="528"/>
      <c r="AA65" s="528"/>
      <c r="AB65" s="528"/>
      <c r="AC65" s="528"/>
      <c r="AD65" s="528"/>
    </row>
    <row r="66" spans="1:30" ht="12">
      <c r="A66" s="878" t="s">
        <v>609</v>
      </c>
      <c r="B66" s="878" t="s">
        <v>181</v>
      </c>
      <c r="C66" s="880">
        <v>0</v>
      </c>
      <c r="D66" s="880">
        <v>0</v>
      </c>
      <c r="E66" s="880">
        <v>0</v>
      </c>
      <c r="F66" s="880">
        <v>0</v>
      </c>
      <c r="G66" s="880">
        <v>0</v>
      </c>
      <c r="H66" s="880">
        <v>0</v>
      </c>
      <c r="I66" s="880">
        <v>0</v>
      </c>
      <c r="J66" s="880">
        <v>0</v>
      </c>
      <c r="K66" s="880">
        <v>0</v>
      </c>
      <c r="L66" s="880">
        <v>0</v>
      </c>
      <c r="M66" s="880">
        <v>0</v>
      </c>
      <c r="N66" s="880">
        <v>0</v>
      </c>
      <c r="O66" s="880">
        <v>0</v>
      </c>
      <c r="P66" s="880">
        <v>0</v>
      </c>
      <c r="Q66" s="528"/>
      <c r="R66" s="528"/>
      <c r="S66" s="528"/>
      <c r="T66" s="528"/>
      <c r="U66" s="528"/>
      <c r="V66" s="528"/>
      <c r="W66" s="528"/>
      <c r="X66" s="528"/>
      <c r="Y66" s="528"/>
      <c r="Z66" s="528"/>
      <c r="AA66" s="528"/>
      <c r="AB66" s="528"/>
      <c r="AC66" s="528"/>
      <c r="AD66" s="528"/>
    </row>
    <row r="67" spans="1:30" ht="12">
      <c r="A67" s="878" t="s">
        <v>610</v>
      </c>
      <c r="B67" s="878" t="s">
        <v>181</v>
      </c>
      <c r="C67" s="880">
        <v>0</v>
      </c>
      <c r="D67" s="880">
        <v>0</v>
      </c>
      <c r="E67" s="880">
        <v>0</v>
      </c>
      <c r="F67" s="880">
        <v>0</v>
      </c>
      <c r="G67" s="880">
        <v>0</v>
      </c>
      <c r="H67" s="880">
        <v>0</v>
      </c>
      <c r="I67" s="880">
        <v>0</v>
      </c>
      <c r="J67" s="880">
        <v>0</v>
      </c>
      <c r="K67" s="880">
        <v>0</v>
      </c>
      <c r="L67" s="880">
        <v>0</v>
      </c>
      <c r="M67" s="880">
        <v>0</v>
      </c>
      <c r="N67" s="880">
        <v>0</v>
      </c>
      <c r="O67" s="880">
        <v>0</v>
      </c>
      <c r="P67" s="880">
        <v>0</v>
      </c>
      <c r="Q67" s="528"/>
      <c r="R67" s="528"/>
      <c r="S67" s="528"/>
      <c r="T67" s="528"/>
      <c r="U67" s="528"/>
      <c r="V67" s="528"/>
      <c r="W67" s="528"/>
      <c r="X67" s="528"/>
      <c r="Y67" s="528"/>
      <c r="Z67" s="528"/>
      <c r="AA67" s="528"/>
      <c r="AB67" s="528"/>
      <c r="AC67" s="528"/>
      <c r="AD67" s="528"/>
    </row>
    <row r="68" spans="1:30" ht="12">
      <c r="A68" s="878" t="s">
        <v>489</v>
      </c>
      <c r="B68" s="878" t="s">
        <v>181</v>
      </c>
      <c r="C68" s="880">
        <v>79</v>
      </c>
      <c r="D68" s="880">
        <v>79</v>
      </c>
      <c r="E68" s="880">
        <v>79</v>
      </c>
      <c r="F68" s="880">
        <v>79</v>
      </c>
      <c r="G68" s="880">
        <v>79</v>
      </c>
      <c r="H68" s="880">
        <v>79</v>
      </c>
      <c r="I68" s="880">
        <v>79</v>
      </c>
      <c r="J68" s="880">
        <v>79</v>
      </c>
      <c r="K68" s="880">
        <v>79</v>
      </c>
      <c r="L68" s="880">
        <v>79</v>
      </c>
      <c r="M68" s="880">
        <v>79</v>
      </c>
      <c r="N68" s="880">
        <v>79</v>
      </c>
      <c r="O68" s="880">
        <v>79</v>
      </c>
      <c r="P68" s="880">
        <v>79169</v>
      </c>
      <c r="Q68" s="528"/>
      <c r="R68" s="528"/>
      <c r="S68" s="528"/>
      <c r="T68" s="528"/>
      <c r="U68" s="528"/>
      <c r="V68" s="528"/>
      <c r="W68" s="528"/>
      <c r="X68" s="528"/>
      <c r="Y68" s="528"/>
      <c r="Z68" s="528"/>
      <c r="AA68" s="528"/>
      <c r="AB68" s="528"/>
      <c r="AC68" s="528"/>
      <c r="AD68" s="528"/>
    </row>
    <row r="69" spans="1:30" ht="12">
      <c r="A69" s="878" t="s">
        <v>1057</v>
      </c>
      <c r="B69" s="878" t="s">
        <v>181</v>
      </c>
      <c r="C69" s="880">
        <v>0</v>
      </c>
      <c r="D69" s="880">
        <v>0</v>
      </c>
      <c r="E69" s="880">
        <v>0</v>
      </c>
      <c r="F69" s="880">
        <v>0</v>
      </c>
      <c r="G69" s="880">
        <v>0</v>
      </c>
      <c r="H69" s="880">
        <v>0</v>
      </c>
      <c r="I69" s="880">
        <v>0</v>
      </c>
      <c r="J69" s="880">
        <v>0</v>
      </c>
      <c r="K69" s="880">
        <v>0</v>
      </c>
      <c r="L69" s="880">
        <v>0</v>
      </c>
      <c r="M69" s="880">
        <v>0</v>
      </c>
      <c r="N69" s="880">
        <v>0</v>
      </c>
      <c r="O69" s="880">
        <v>0</v>
      </c>
      <c r="P69" s="880">
        <v>0</v>
      </c>
      <c r="Q69" s="528"/>
      <c r="R69" s="528"/>
      <c r="S69" s="528"/>
      <c r="T69" s="528"/>
      <c r="U69" s="528"/>
      <c r="V69" s="528"/>
      <c r="W69" s="528"/>
      <c r="X69" s="528"/>
      <c r="Y69" s="528"/>
      <c r="Z69" s="528"/>
      <c r="AA69" s="528"/>
      <c r="AB69" s="528"/>
      <c r="AC69" s="528"/>
      <c r="AD69" s="528"/>
    </row>
    <row r="70" spans="1:30" ht="12">
      <c r="A70" s="878" t="s">
        <v>611</v>
      </c>
      <c r="B70" s="878" t="s">
        <v>181</v>
      </c>
      <c r="C70" s="880">
        <v>0</v>
      </c>
      <c r="D70" s="880">
        <v>0</v>
      </c>
      <c r="E70" s="880">
        <v>0</v>
      </c>
      <c r="F70" s="880">
        <v>0</v>
      </c>
      <c r="G70" s="880">
        <v>0</v>
      </c>
      <c r="H70" s="880">
        <v>0</v>
      </c>
      <c r="I70" s="880">
        <v>0</v>
      </c>
      <c r="J70" s="880">
        <v>0</v>
      </c>
      <c r="K70" s="880">
        <v>0</v>
      </c>
      <c r="L70" s="880">
        <v>0</v>
      </c>
      <c r="M70" s="880">
        <v>0</v>
      </c>
      <c r="N70" s="880">
        <v>0</v>
      </c>
      <c r="O70" s="880">
        <v>0</v>
      </c>
      <c r="P70" s="880">
        <v>0</v>
      </c>
      <c r="Q70" s="528"/>
      <c r="R70" s="528"/>
      <c r="S70" s="528"/>
      <c r="T70" s="528"/>
      <c r="U70" s="528"/>
      <c r="V70" s="528"/>
      <c r="W70" s="528"/>
      <c r="X70" s="528"/>
      <c r="Y70" s="528"/>
      <c r="Z70" s="528"/>
      <c r="AA70" s="528"/>
      <c r="AB70" s="528"/>
      <c r="AC70" s="528"/>
      <c r="AD70" s="528"/>
    </row>
    <row r="71" spans="1:30" ht="12">
      <c r="A71" s="878" t="s">
        <v>612</v>
      </c>
      <c r="B71" s="878" t="s">
        <v>181</v>
      </c>
      <c r="C71" s="880">
        <v>0</v>
      </c>
      <c r="D71" s="880">
        <v>0</v>
      </c>
      <c r="E71" s="880">
        <v>0</v>
      </c>
      <c r="F71" s="880">
        <v>0</v>
      </c>
      <c r="G71" s="880">
        <v>0</v>
      </c>
      <c r="H71" s="880">
        <v>0</v>
      </c>
      <c r="I71" s="880">
        <v>0</v>
      </c>
      <c r="J71" s="880">
        <v>0</v>
      </c>
      <c r="K71" s="880">
        <v>0</v>
      </c>
      <c r="L71" s="880">
        <v>0</v>
      </c>
      <c r="M71" s="880">
        <v>0</v>
      </c>
      <c r="N71" s="880">
        <v>0</v>
      </c>
      <c r="O71" s="880">
        <v>0</v>
      </c>
      <c r="P71" s="880">
        <v>0</v>
      </c>
      <c r="Q71" s="528"/>
      <c r="R71" s="528"/>
      <c r="S71" s="528"/>
      <c r="T71" s="528"/>
      <c r="U71" s="528"/>
      <c r="V71" s="528"/>
      <c r="W71" s="528"/>
      <c r="X71" s="528"/>
      <c r="Y71" s="528"/>
      <c r="Z71" s="528"/>
      <c r="AA71" s="528"/>
      <c r="AB71" s="528"/>
      <c r="AC71" s="528"/>
      <c r="AD71" s="528"/>
    </row>
    <row r="72" spans="1:30" ht="12">
      <c r="A72" s="878" t="s">
        <v>901</v>
      </c>
      <c r="B72" s="878" t="s">
        <v>181</v>
      </c>
      <c r="C72" s="880">
        <v>0</v>
      </c>
      <c r="D72" s="880">
        <v>0</v>
      </c>
      <c r="E72" s="880">
        <v>0</v>
      </c>
      <c r="F72" s="880">
        <v>0</v>
      </c>
      <c r="G72" s="880">
        <v>0</v>
      </c>
      <c r="H72" s="880">
        <v>0</v>
      </c>
      <c r="I72" s="880">
        <v>0</v>
      </c>
      <c r="J72" s="880">
        <v>0</v>
      </c>
      <c r="K72" s="880">
        <v>0</v>
      </c>
      <c r="L72" s="880">
        <v>0</v>
      </c>
      <c r="M72" s="880">
        <v>0</v>
      </c>
      <c r="N72" s="880">
        <v>0</v>
      </c>
      <c r="O72" s="880">
        <v>0</v>
      </c>
      <c r="P72" s="880">
        <v>0</v>
      </c>
      <c r="Q72" s="528"/>
      <c r="R72" s="528"/>
      <c r="S72" s="528"/>
      <c r="T72" s="528"/>
      <c r="U72" s="528"/>
      <c r="V72" s="528"/>
      <c r="W72" s="528"/>
      <c r="X72" s="528"/>
      <c r="Y72" s="528"/>
      <c r="Z72" s="528"/>
      <c r="AA72" s="528"/>
      <c r="AB72" s="528"/>
      <c r="AC72" s="528"/>
      <c r="AD72" s="528"/>
    </row>
    <row r="73" spans="1:30" ht="12">
      <c r="A73" s="878" t="s">
        <v>597</v>
      </c>
      <c r="B73" s="878" t="s">
        <v>181</v>
      </c>
      <c r="C73" s="880">
        <v>0</v>
      </c>
      <c r="D73" s="880">
        <v>0</v>
      </c>
      <c r="E73" s="880">
        <v>0</v>
      </c>
      <c r="F73" s="880">
        <v>0</v>
      </c>
      <c r="G73" s="880">
        <v>0</v>
      </c>
      <c r="H73" s="880">
        <v>0</v>
      </c>
      <c r="I73" s="880">
        <v>0</v>
      </c>
      <c r="J73" s="880">
        <v>0</v>
      </c>
      <c r="K73" s="880">
        <v>0</v>
      </c>
      <c r="L73" s="880">
        <v>0</v>
      </c>
      <c r="M73" s="880">
        <v>0</v>
      </c>
      <c r="N73" s="880">
        <v>0</v>
      </c>
      <c r="O73" s="880">
        <v>0</v>
      </c>
      <c r="P73" s="880">
        <v>0</v>
      </c>
      <c r="Q73" s="528"/>
      <c r="R73" s="528"/>
      <c r="S73" s="528"/>
      <c r="T73" s="528"/>
      <c r="U73" s="528"/>
      <c r="V73" s="528"/>
      <c r="W73" s="528"/>
      <c r="X73" s="528"/>
      <c r="Y73" s="528"/>
      <c r="Z73" s="528"/>
      <c r="AA73" s="528"/>
      <c r="AB73" s="528"/>
      <c r="AC73" s="528"/>
      <c r="AD73" s="528"/>
    </row>
    <row r="74" spans="1:30" ht="12">
      <c r="A74" s="878" t="s">
        <v>2792</v>
      </c>
      <c r="B74" s="878" t="s">
        <v>181</v>
      </c>
      <c r="C74" s="880">
        <v>0</v>
      </c>
      <c r="D74" s="880">
        <v>0</v>
      </c>
      <c r="E74" s="880">
        <v>0</v>
      </c>
      <c r="F74" s="880">
        <v>0</v>
      </c>
      <c r="G74" s="880">
        <v>0</v>
      </c>
      <c r="H74" s="880">
        <v>0</v>
      </c>
      <c r="I74" s="880">
        <v>0</v>
      </c>
      <c r="J74" s="880">
        <v>0</v>
      </c>
      <c r="K74" s="880">
        <v>0</v>
      </c>
      <c r="L74" s="880">
        <v>0</v>
      </c>
      <c r="M74" s="880">
        <v>0</v>
      </c>
      <c r="N74" s="880">
        <v>0</v>
      </c>
      <c r="O74" s="880">
        <v>0</v>
      </c>
      <c r="P74" s="880">
        <v>0</v>
      </c>
      <c r="Q74" s="528"/>
      <c r="R74" s="528"/>
      <c r="S74" s="528"/>
      <c r="T74" s="528"/>
      <c r="U74" s="528"/>
      <c r="V74" s="528"/>
      <c r="W74" s="528"/>
      <c r="X74" s="528"/>
      <c r="Y74" s="528"/>
      <c r="Z74" s="528"/>
      <c r="AA74" s="528"/>
      <c r="AB74" s="528"/>
      <c r="AC74" s="528"/>
      <c r="AD74" s="528"/>
    </row>
    <row r="75" spans="1:30" ht="12">
      <c r="A75" s="878" t="s">
        <v>490</v>
      </c>
      <c r="B75" s="878" t="s">
        <v>181</v>
      </c>
      <c r="C75" s="880">
        <v>43828</v>
      </c>
      <c r="D75" s="880">
        <v>41920</v>
      </c>
      <c r="E75" s="880">
        <v>41920</v>
      </c>
      <c r="F75" s="880">
        <v>41920</v>
      </c>
      <c r="G75" s="880">
        <v>41920</v>
      </c>
      <c r="H75" s="880">
        <v>41920</v>
      </c>
      <c r="I75" s="880">
        <v>41920</v>
      </c>
      <c r="J75" s="880">
        <v>41920</v>
      </c>
      <c r="K75" s="880">
        <v>41920</v>
      </c>
      <c r="L75" s="880">
        <v>41920</v>
      </c>
      <c r="M75" s="880">
        <v>41920</v>
      </c>
      <c r="N75" s="880">
        <v>41920</v>
      </c>
      <c r="O75" s="880">
        <v>41920</v>
      </c>
      <c r="P75" s="880">
        <v>41999371</v>
      </c>
      <c r="Q75" s="528"/>
      <c r="R75" s="528"/>
      <c r="S75" s="528"/>
      <c r="T75" s="528"/>
      <c r="U75" s="528"/>
      <c r="V75" s="528"/>
      <c r="W75" s="528"/>
      <c r="X75" s="528"/>
      <c r="Y75" s="528"/>
      <c r="Z75" s="528"/>
      <c r="AA75" s="528"/>
      <c r="AB75" s="528"/>
      <c r="AC75" s="528"/>
      <c r="AD75" s="528"/>
    </row>
    <row r="76" spans="1:30" ht="12">
      <c r="A76" s="878" t="s">
        <v>2793</v>
      </c>
      <c r="B76" s="878" t="s">
        <v>181</v>
      </c>
      <c r="C76" s="880">
        <v>0</v>
      </c>
      <c r="D76" s="880">
        <v>0</v>
      </c>
      <c r="E76" s="880">
        <v>0</v>
      </c>
      <c r="F76" s="880">
        <v>0</v>
      </c>
      <c r="G76" s="880">
        <v>0</v>
      </c>
      <c r="H76" s="880">
        <v>0</v>
      </c>
      <c r="I76" s="880">
        <v>0</v>
      </c>
      <c r="J76" s="880">
        <v>0</v>
      </c>
      <c r="K76" s="880">
        <v>0</v>
      </c>
      <c r="L76" s="880">
        <v>0</v>
      </c>
      <c r="M76" s="880">
        <v>0</v>
      </c>
      <c r="N76" s="880">
        <v>0</v>
      </c>
      <c r="O76" s="880">
        <v>0</v>
      </c>
      <c r="P76" s="880">
        <v>0</v>
      </c>
      <c r="Q76" s="528"/>
      <c r="R76" s="528"/>
      <c r="S76" s="528"/>
      <c r="T76" s="528"/>
      <c r="U76" s="528"/>
      <c r="V76" s="528"/>
      <c r="W76" s="528"/>
      <c r="X76" s="528"/>
      <c r="Y76" s="528"/>
      <c r="Z76" s="528"/>
      <c r="AA76" s="528"/>
      <c r="AB76" s="528"/>
      <c r="AC76" s="528"/>
      <c r="AD76" s="528"/>
    </row>
    <row r="77" spans="1:30" ht="12">
      <c r="A77" s="878" t="s">
        <v>994</v>
      </c>
      <c r="B77" s="878" t="s">
        <v>181</v>
      </c>
      <c r="C77" s="880">
        <v>0</v>
      </c>
      <c r="D77" s="880">
        <v>0</v>
      </c>
      <c r="E77" s="880">
        <v>0</v>
      </c>
      <c r="F77" s="880">
        <v>0</v>
      </c>
      <c r="G77" s="880">
        <v>0</v>
      </c>
      <c r="H77" s="880">
        <v>0</v>
      </c>
      <c r="I77" s="880">
        <v>0</v>
      </c>
      <c r="J77" s="880">
        <v>0</v>
      </c>
      <c r="K77" s="880">
        <v>0</v>
      </c>
      <c r="L77" s="880">
        <v>0</v>
      </c>
      <c r="M77" s="880">
        <v>0</v>
      </c>
      <c r="N77" s="880">
        <v>0</v>
      </c>
      <c r="O77" s="880">
        <v>0</v>
      </c>
      <c r="P77" s="880">
        <v>0</v>
      </c>
      <c r="Q77" s="528"/>
      <c r="R77" s="528"/>
      <c r="S77" s="528"/>
      <c r="T77" s="528"/>
      <c r="U77" s="528"/>
      <c r="V77" s="528"/>
      <c r="W77" s="528"/>
      <c r="X77" s="528"/>
      <c r="Y77" s="528"/>
      <c r="Z77" s="528"/>
      <c r="AA77" s="528"/>
      <c r="AB77" s="528"/>
      <c r="AC77" s="528"/>
      <c r="AD77" s="528"/>
    </row>
    <row r="78" spans="1:30" ht="12">
      <c r="A78" s="878" t="s">
        <v>204</v>
      </c>
      <c r="B78" s="878" t="s">
        <v>181</v>
      </c>
      <c r="C78" s="880">
        <v>0</v>
      </c>
      <c r="D78" s="880">
        <v>0</v>
      </c>
      <c r="E78" s="880">
        <v>0</v>
      </c>
      <c r="F78" s="880">
        <v>0</v>
      </c>
      <c r="G78" s="880">
        <v>0</v>
      </c>
      <c r="H78" s="880">
        <v>0</v>
      </c>
      <c r="I78" s="880">
        <v>0</v>
      </c>
      <c r="J78" s="880">
        <v>0</v>
      </c>
      <c r="K78" s="880">
        <v>0</v>
      </c>
      <c r="L78" s="880">
        <v>0</v>
      </c>
      <c r="M78" s="880">
        <v>0</v>
      </c>
      <c r="N78" s="880">
        <v>0</v>
      </c>
      <c r="O78" s="880">
        <v>0</v>
      </c>
      <c r="P78" s="880">
        <v>0</v>
      </c>
      <c r="Q78" s="528"/>
      <c r="R78" s="528"/>
      <c r="S78" s="528"/>
      <c r="T78" s="528"/>
      <c r="U78" s="528"/>
      <c r="V78" s="528"/>
      <c r="W78" s="528"/>
      <c r="X78" s="528"/>
      <c r="Y78" s="528"/>
      <c r="Z78" s="528"/>
      <c r="AA78" s="528"/>
      <c r="AB78" s="528"/>
      <c r="AC78" s="528"/>
      <c r="AD78" s="528"/>
    </row>
    <row r="79" spans="1:30" ht="12">
      <c r="A79" s="878" t="s">
        <v>2794</v>
      </c>
      <c r="B79" s="878" t="s">
        <v>181</v>
      </c>
      <c r="C79" s="880">
        <v>22680</v>
      </c>
      <c r="D79" s="880">
        <v>22779</v>
      </c>
      <c r="E79" s="880">
        <v>22779</v>
      </c>
      <c r="F79" s="880">
        <v>22779</v>
      </c>
      <c r="G79" s="880">
        <v>22797</v>
      </c>
      <c r="H79" s="880">
        <v>22797</v>
      </c>
      <c r="I79" s="880">
        <v>22797</v>
      </c>
      <c r="J79" s="880">
        <v>22797</v>
      </c>
      <c r="K79" s="880">
        <v>22797</v>
      </c>
      <c r="L79" s="880">
        <v>22797</v>
      </c>
      <c r="M79" s="880">
        <v>22797</v>
      </c>
      <c r="N79" s="880">
        <v>22797</v>
      </c>
      <c r="O79" s="880">
        <v>24081</v>
      </c>
      <c r="P79" s="880">
        <v>22841136</v>
      </c>
      <c r="Q79" s="528"/>
      <c r="R79" s="528"/>
      <c r="S79" s="528"/>
      <c r="T79" s="528"/>
      <c r="U79" s="528"/>
      <c r="V79" s="528"/>
      <c r="W79" s="528"/>
      <c r="X79" s="528"/>
      <c r="Y79" s="528"/>
      <c r="Z79" s="528"/>
      <c r="AA79" s="528"/>
      <c r="AB79" s="528"/>
      <c r="AC79" s="528"/>
      <c r="AD79" s="528"/>
    </row>
    <row r="80" spans="1:30" ht="12">
      <c r="A80" s="878" t="s">
        <v>2795</v>
      </c>
      <c r="B80" s="878" t="s">
        <v>181</v>
      </c>
      <c r="C80" s="880">
        <v>0</v>
      </c>
      <c r="D80" s="880">
        <v>0</v>
      </c>
      <c r="E80" s="880">
        <v>0</v>
      </c>
      <c r="F80" s="880">
        <v>0</v>
      </c>
      <c r="G80" s="880">
        <v>0</v>
      </c>
      <c r="H80" s="880">
        <v>0</v>
      </c>
      <c r="I80" s="880">
        <v>0</v>
      </c>
      <c r="J80" s="880">
        <v>0</v>
      </c>
      <c r="K80" s="880">
        <v>0</v>
      </c>
      <c r="L80" s="880">
        <v>0</v>
      </c>
      <c r="M80" s="880">
        <v>0</v>
      </c>
      <c r="N80" s="880">
        <v>0</v>
      </c>
      <c r="O80" s="880">
        <v>0</v>
      </c>
      <c r="P80" s="880">
        <v>0</v>
      </c>
      <c r="Q80" s="528"/>
      <c r="R80" s="528"/>
      <c r="S80" s="528"/>
      <c r="T80" s="528"/>
      <c r="U80" s="528"/>
      <c r="V80" s="528"/>
      <c r="W80" s="528"/>
      <c r="X80" s="528"/>
      <c r="Y80" s="528"/>
      <c r="Z80" s="528"/>
      <c r="AA80" s="528"/>
      <c r="AB80" s="528"/>
      <c r="AC80" s="528"/>
      <c r="AD80" s="528"/>
    </row>
    <row r="81" spans="1:30" ht="12">
      <c r="A81" s="878" t="s">
        <v>2796</v>
      </c>
      <c r="B81" s="878" t="s">
        <v>181</v>
      </c>
      <c r="C81" s="880">
        <v>0</v>
      </c>
      <c r="D81" s="880">
        <v>0</v>
      </c>
      <c r="E81" s="880">
        <v>0</v>
      </c>
      <c r="F81" s="880">
        <v>0</v>
      </c>
      <c r="G81" s="880">
        <v>0</v>
      </c>
      <c r="H81" s="880">
        <v>0</v>
      </c>
      <c r="I81" s="880">
        <v>0</v>
      </c>
      <c r="J81" s="880">
        <v>0</v>
      </c>
      <c r="K81" s="880">
        <v>0</v>
      </c>
      <c r="L81" s="880">
        <v>0</v>
      </c>
      <c r="M81" s="880">
        <v>0</v>
      </c>
      <c r="N81" s="880">
        <v>0</v>
      </c>
      <c r="O81" s="880">
        <v>0</v>
      </c>
      <c r="P81" s="880">
        <v>0</v>
      </c>
      <c r="Q81" s="528"/>
      <c r="R81" s="528"/>
      <c r="S81" s="528"/>
      <c r="T81" s="528"/>
      <c r="U81" s="528"/>
      <c r="V81" s="528"/>
      <c r="W81" s="528"/>
      <c r="X81" s="528"/>
      <c r="Y81" s="528"/>
      <c r="Z81" s="528"/>
      <c r="AA81" s="528"/>
      <c r="AB81" s="528"/>
      <c r="AC81" s="528"/>
      <c r="AD81" s="528"/>
    </row>
    <row r="82" spans="1:30" ht="12">
      <c r="A82" s="878" t="s">
        <v>613</v>
      </c>
      <c r="B82" s="878" t="s">
        <v>181</v>
      </c>
      <c r="C82" s="880">
        <v>0</v>
      </c>
      <c r="D82" s="880">
        <v>0</v>
      </c>
      <c r="E82" s="880">
        <v>0</v>
      </c>
      <c r="F82" s="880">
        <v>0</v>
      </c>
      <c r="G82" s="880">
        <v>0</v>
      </c>
      <c r="H82" s="880">
        <v>0</v>
      </c>
      <c r="I82" s="880">
        <v>0</v>
      </c>
      <c r="J82" s="880">
        <v>0</v>
      </c>
      <c r="K82" s="880">
        <v>0</v>
      </c>
      <c r="L82" s="880">
        <v>0</v>
      </c>
      <c r="M82" s="880">
        <v>0</v>
      </c>
      <c r="N82" s="880">
        <v>0</v>
      </c>
      <c r="O82" s="880">
        <v>0</v>
      </c>
      <c r="P82" s="880">
        <v>0</v>
      </c>
      <c r="Q82" s="528"/>
      <c r="R82" s="528"/>
      <c r="S82" s="528"/>
      <c r="T82" s="528"/>
      <c r="U82" s="528"/>
      <c r="V82" s="528"/>
      <c r="W82" s="528"/>
      <c r="X82" s="528"/>
      <c r="Y82" s="528"/>
      <c r="Z82" s="528"/>
      <c r="AA82" s="528"/>
      <c r="AB82" s="528"/>
      <c r="AC82" s="528"/>
      <c r="AD82" s="528"/>
    </row>
    <row r="83" spans="1:30" ht="12">
      <c r="A83" s="878" t="s">
        <v>902</v>
      </c>
      <c r="B83" s="878" t="s">
        <v>181</v>
      </c>
      <c r="C83" s="880">
        <v>0</v>
      </c>
      <c r="D83" s="880">
        <v>0</v>
      </c>
      <c r="E83" s="880">
        <v>0</v>
      </c>
      <c r="F83" s="880">
        <v>0</v>
      </c>
      <c r="G83" s="880">
        <v>0</v>
      </c>
      <c r="H83" s="880">
        <v>0</v>
      </c>
      <c r="I83" s="880">
        <v>0</v>
      </c>
      <c r="J83" s="880">
        <v>0</v>
      </c>
      <c r="K83" s="880">
        <v>0</v>
      </c>
      <c r="L83" s="880">
        <v>0</v>
      </c>
      <c r="M83" s="880">
        <v>0</v>
      </c>
      <c r="N83" s="880">
        <v>0</v>
      </c>
      <c r="O83" s="880">
        <v>0</v>
      </c>
      <c r="P83" s="880">
        <v>0</v>
      </c>
      <c r="Q83" s="528"/>
      <c r="R83" s="528"/>
      <c r="S83" s="528"/>
      <c r="T83" s="528"/>
      <c r="U83" s="528"/>
      <c r="V83" s="528"/>
      <c r="W83" s="528"/>
      <c r="X83" s="528"/>
      <c r="Y83" s="528"/>
      <c r="Z83" s="528"/>
      <c r="AA83" s="528"/>
      <c r="AB83" s="528"/>
      <c r="AC83" s="528"/>
      <c r="AD83" s="528"/>
    </row>
    <row r="84" spans="1:30" ht="12">
      <c r="A84" s="878" t="s">
        <v>2797</v>
      </c>
      <c r="B84" s="878" t="s">
        <v>181</v>
      </c>
      <c r="C84" s="880">
        <v>0</v>
      </c>
      <c r="D84" s="880">
        <v>0</v>
      </c>
      <c r="E84" s="880">
        <v>0</v>
      </c>
      <c r="F84" s="880">
        <v>0</v>
      </c>
      <c r="G84" s="880">
        <v>0</v>
      </c>
      <c r="H84" s="880">
        <v>0</v>
      </c>
      <c r="I84" s="880">
        <v>0</v>
      </c>
      <c r="J84" s="880">
        <v>0</v>
      </c>
      <c r="K84" s="880">
        <v>0</v>
      </c>
      <c r="L84" s="880">
        <v>0</v>
      </c>
      <c r="M84" s="880">
        <v>0</v>
      </c>
      <c r="N84" s="880">
        <v>0</v>
      </c>
      <c r="O84" s="880">
        <v>0</v>
      </c>
      <c r="P84" s="880">
        <v>0</v>
      </c>
      <c r="Q84" s="528"/>
      <c r="R84" s="528"/>
      <c r="S84" s="528"/>
      <c r="T84" s="528"/>
      <c r="U84" s="528"/>
      <c r="V84" s="528"/>
      <c r="W84" s="528"/>
      <c r="X84" s="528"/>
      <c r="Y84" s="528"/>
      <c r="Z84" s="528"/>
      <c r="AA84" s="528"/>
      <c r="AB84" s="528"/>
      <c r="AC84" s="528"/>
      <c r="AD84" s="528"/>
    </row>
    <row r="85" spans="1:30" ht="12">
      <c r="A85" s="878" t="s">
        <v>614</v>
      </c>
      <c r="B85" s="878" t="s">
        <v>181</v>
      </c>
      <c r="C85" s="880">
        <v>0</v>
      </c>
      <c r="D85" s="880">
        <v>0</v>
      </c>
      <c r="E85" s="880">
        <v>0</v>
      </c>
      <c r="F85" s="880">
        <v>0</v>
      </c>
      <c r="G85" s="880">
        <v>0</v>
      </c>
      <c r="H85" s="880">
        <v>0</v>
      </c>
      <c r="I85" s="880">
        <v>0</v>
      </c>
      <c r="J85" s="880">
        <v>0</v>
      </c>
      <c r="K85" s="880">
        <v>0</v>
      </c>
      <c r="L85" s="880">
        <v>0</v>
      </c>
      <c r="M85" s="880">
        <v>0</v>
      </c>
      <c r="N85" s="880">
        <v>0</v>
      </c>
      <c r="O85" s="880">
        <v>0</v>
      </c>
      <c r="P85" s="880">
        <v>0</v>
      </c>
      <c r="Q85" s="528"/>
      <c r="R85" s="528"/>
      <c r="S85" s="528"/>
      <c r="T85" s="528"/>
      <c r="U85" s="528"/>
      <c r="V85" s="528"/>
      <c r="W85" s="528"/>
      <c r="X85" s="528"/>
      <c r="Y85" s="528"/>
      <c r="Z85" s="528"/>
      <c r="AA85" s="528"/>
      <c r="AB85" s="528"/>
      <c r="AC85" s="528"/>
      <c r="AD85" s="528"/>
    </row>
    <row r="86" spans="1:30" ht="12">
      <c r="A86" s="878" t="s">
        <v>995</v>
      </c>
      <c r="B86" s="878" t="s">
        <v>181</v>
      </c>
      <c r="C86" s="880">
        <v>0</v>
      </c>
      <c r="D86" s="880">
        <v>0</v>
      </c>
      <c r="E86" s="880">
        <v>0</v>
      </c>
      <c r="F86" s="880">
        <v>0</v>
      </c>
      <c r="G86" s="880">
        <v>0</v>
      </c>
      <c r="H86" s="880">
        <v>0</v>
      </c>
      <c r="I86" s="880">
        <v>0</v>
      </c>
      <c r="J86" s="880">
        <v>0</v>
      </c>
      <c r="K86" s="880">
        <v>0</v>
      </c>
      <c r="L86" s="880">
        <v>0</v>
      </c>
      <c r="M86" s="880">
        <v>0</v>
      </c>
      <c r="N86" s="880">
        <v>0</v>
      </c>
      <c r="O86" s="880">
        <v>0</v>
      </c>
      <c r="P86" s="880">
        <v>0</v>
      </c>
      <c r="Q86" s="528"/>
      <c r="R86" s="528"/>
      <c r="S86" s="528"/>
      <c r="T86" s="528"/>
      <c r="U86" s="528"/>
      <c r="V86" s="528"/>
      <c r="W86" s="528"/>
      <c r="X86" s="528"/>
      <c r="Y86" s="528"/>
      <c r="Z86" s="528"/>
      <c r="AA86" s="528"/>
      <c r="AB86" s="528"/>
      <c r="AC86" s="528"/>
      <c r="AD86" s="528"/>
    </row>
    <row r="87" spans="1:30" ht="12">
      <c r="A87" s="878" t="s">
        <v>615</v>
      </c>
      <c r="B87" s="878" t="s">
        <v>181</v>
      </c>
      <c r="C87" s="880">
        <v>0</v>
      </c>
      <c r="D87" s="880">
        <v>0</v>
      </c>
      <c r="E87" s="880">
        <v>0</v>
      </c>
      <c r="F87" s="880">
        <v>0</v>
      </c>
      <c r="G87" s="880">
        <v>0</v>
      </c>
      <c r="H87" s="880">
        <v>0</v>
      </c>
      <c r="I87" s="880">
        <v>0</v>
      </c>
      <c r="J87" s="880">
        <v>0</v>
      </c>
      <c r="K87" s="880">
        <v>0</v>
      </c>
      <c r="L87" s="880">
        <v>0</v>
      </c>
      <c r="M87" s="880">
        <v>0</v>
      </c>
      <c r="N87" s="880">
        <v>0</v>
      </c>
      <c r="O87" s="880">
        <v>0</v>
      </c>
      <c r="P87" s="880">
        <v>0</v>
      </c>
      <c r="Q87" s="528"/>
      <c r="R87" s="528"/>
      <c r="S87" s="528"/>
      <c r="T87" s="528"/>
      <c r="U87" s="528"/>
      <c r="V87" s="528"/>
      <c r="W87" s="528"/>
      <c r="X87" s="528"/>
      <c r="Y87" s="528"/>
      <c r="Z87" s="528"/>
      <c r="AA87" s="528"/>
      <c r="AB87" s="528"/>
      <c r="AC87" s="528"/>
      <c r="AD87" s="528"/>
    </row>
    <row r="88" spans="1:30" ht="12">
      <c r="A88" s="878" t="s">
        <v>616</v>
      </c>
      <c r="B88" s="878" t="s">
        <v>181</v>
      </c>
      <c r="C88" s="880">
        <v>0</v>
      </c>
      <c r="D88" s="880">
        <v>0</v>
      </c>
      <c r="E88" s="880">
        <v>0</v>
      </c>
      <c r="F88" s="880">
        <v>0</v>
      </c>
      <c r="G88" s="880">
        <v>0</v>
      </c>
      <c r="H88" s="880">
        <v>0</v>
      </c>
      <c r="I88" s="880">
        <v>0</v>
      </c>
      <c r="J88" s="880">
        <v>0</v>
      </c>
      <c r="K88" s="880">
        <v>0</v>
      </c>
      <c r="L88" s="880">
        <v>0</v>
      </c>
      <c r="M88" s="880">
        <v>0</v>
      </c>
      <c r="N88" s="880">
        <v>0</v>
      </c>
      <c r="O88" s="880">
        <v>0</v>
      </c>
      <c r="P88" s="880">
        <v>0</v>
      </c>
      <c r="Q88" s="528"/>
      <c r="R88" s="528"/>
      <c r="S88" s="528"/>
      <c r="T88" s="528"/>
      <c r="U88" s="528"/>
      <c r="V88" s="528"/>
      <c r="W88" s="528"/>
      <c r="X88" s="528"/>
      <c r="Y88" s="528"/>
      <c r="Z88" s="528"/>
      <c r="AA88" s="528"/>
      <c r="AB88" s="528"/>
      <c r="AC88" s="528"/>
      <c r="AD88" s="528"/>
    </row>
    <row r="89" spans="1:30" ht="12">
      <c r="A89" s="878" t="s">
        <v>2798</v>
      </c>
      <c r="B89" s="878" t="s">
        <v>181</v>
      </c>
      <c r="C89" s="880">
        <v>0</v>
      </c>
      <c r="D89" s="880">
        <v>0</v>
      </c>
      <c r="E89" s="880">
        <v>0</v>
      </c>
      <c r="F89" s="880">
        <v>0</v>
      </c>
      <c r="G89" s="880">
        <v>0</v>
      </c>
      <c r="H89" s="880">
        <v>0</v>
      </c>
      <c r="I89" s="880">
        <v>0</v>
      </c>
      <c r="J89" s="880">
        <v>0</v>
      </c>
      <c r="K89" s="880">
        <v>0</v>
      </c>
      <c r="L89" s="880">
        <v>0</v>
      </c>
      <c r="M89" s="880">
        <v>0</v>
      </c>
      <c r="N89" s="880">
        <v>0</v>
      </c>
      <c r="O89" s="880">
        <v>0</v>
      </c>
      <c r="P89" s="880">
        <v>0</v>
      </c>
      <c r="Q89" s="528"/>
      <c r="R89" s="528"/>
      <c r="S89" s="528"/>
      <c r="T89" s="528"/>
      <c r="U89" s="528"/>
      <c r="V89" s="528"/>
      <c r="W89" s="528"/>
      <c r="X89" s="528"/>
      <c r="Y89" s="528"/>
      <c r="Z89" s="528"/>
      <c r="AA89" s="528"/>
      <c r="AB89" s="528"/>
      <c r="AC89" s="528"/>
      <c r="AD89" s="528"/>
    </row>
    <row r="90" spans="1:30" ht="12">
      <c r="A90" s="878" t="s">
        <v>617</v>
      </c>
      <c r="B90" s="878" t="s">
        <v>181</v>
      </c>
      <c r="C90" s="880">
        <v>0</v>
      </c>
      <c r="D90" s="880">
        <v>0</v>
      </c>
      <c r="E90" s="880">
        <v>0</v>
      </c>
      <c r="F90" s="880">
        <v>0</v>
      </c>
      <c r="G90" s="880">
        <v>0</v>
      </c>
      <c r="H90" s="880">
        <v>0</v>
      </c>
      <c r="I90" s="880">
        <v>0</v>
      </c>
      <c r="J90" s="880">
        <v>0</v>
      </c>
      <c r="K90" s="880">
        <v>0</v>
      </c>
      <c r="L90" s="880">
        <v>0</v>
      </c>
      <c r="M90" s="880">
        <v>0</v>
      </c>
      <c r="N90" s="880">
        <v>0</v>
      </c>
      <c r="O90" s="880">
        <v>0</v>
      </c>
      <c r="P90" s="880">
        <v>0</v>
      </c>
      <c r="Q90" s="528"/>
      <c r="R90" s="528"/>
      <c r="S90" s="528"/>
      <c r="T90" s="528"/>
      <c r="U90" s="528"/>
      <c r="V90" s="528"/>
      <c r="W90" s="528"/>
      <c r="X90" s="528"/>
      <c r="Y90" s="528"/>
      <c r="Z90" s="528"/>
      <c r="AA90" s="528"/>
      <c r="AB90" s="528"/>
      <c r="AC90" s="528"/>
      <c r="AD90" s="528"/>
    </row>
    <row r="91" spans="1:30" ht="12">
      <c r="A91" s="878" t="s">
        <v>996</v>
      </c>
      <c r="B91" s="878" t="s">
        <v>181</v>
      </c>
      <c r="C91" s="880">
        <v>0</v>
      </c>
      <c r="D91" s="880">
        <v>0</v>
      </c>
      <c r="E91" s="880">
        <v>0</v>
      </c>
      <c r="F91" s="880">
        <v>0</v>
      </c>
      <c r="G91" s="880">
        <v>0</v>
      </c>
      <c r="H91" s="880">
        <v>0</v>
      </c>
      <c r="I91" s="880">
        <v>0</v>
      </c>
      <c r="J91" s="880">
        <v>0</v>
      </c>
      <c r="K91" s="880">
        <v>0</v>
      </c>
      <c r="L91" s="880">
        <v>0</v>
      </c>
      <c r="M91" s="880">
        <v>0</v>
      </c>
      <c r="N91" s="880">
        <v>0</v>
      </c>
      <c r="O91" s="880">
        <v>0</v>
      </c>
      <c r="P91" s="880">
        <v>0</v>
      </c>
      <c r="Q91" s="528"/>
      <c r="R91" s="528"/>
      <c r="S91" s="528"/>
      <c r="T91" s="528"/>
      <c r="U91" s="528"/>
      <c r="V91" s="528"/>
      <c r="W91" s="528"/>
      <c r="X91" s="528"/>
      <c r="Y91" s="528"/>
      <c r="Z91" s="528"/>
      <c r="AA91" s="528"/>
      <c r="AB91" s="528"/>
      <c r="AC91" s="528"/>
      <c r="AD91" s="528"/>
    </row>
    <row r="92" spans="1:30" ht="12">
      <c r="A92" s="878" t="s">
        <v>997</v>
      </c>
      <c r="B92" s="878" t="s">
        <v>181</v>
      </c>
      <c r="C92" s="880">
        <v>0</v>
      </c>
      <c r="D92" s="880">
        <v>0</v>
      </c>
      <c r="E92" s="880">
        <v>0</v>
      </c>
      <c r="F92" s="880">
        <v>0</v>
      </c>
      <c r="G92" s="880">
        <v>0</v>
      </c>
      <c r="H92" s="880">
        <v>0</v>
      </c>
      <c r="I92" s="880">
        <v>0</v>
      </c>
      <c r="J92" s="880">
        <v>0</v>
      </c>
      <c r="K92" s="880">
        <v>0</v>
      </c>
      <c r="L92" s="880">
        <v>0</v>
      </c>
      <c r="M92" s="880">
        <v>0</v>
      </c>
      <c r="N92" s="880">
        <v>0</v>
      </c>
      <c r="O92" s="880">
        <v>0</v>
      </c>
      <c r="P92" s="880">
        <v>0</v>
      </c>
      <c r="Q92" s="528"/>
      <c r="R92" s="528"/>
      <c r="S92" s="528"/>
      <c r="T92" s="528"/>
      <c r="U92" s="528"/>
      <c r="V92" s="528"/>
      <c r="W92" s="528"/>
      <c r="X92" s="528"/>
      <c r="Y92" s="528"/>
      <c r="Z92" s="528"/>
      <c r="AA92" s="528"/>
      <c r="AB92" s="528"/>
      <c r="AC92" s="528"/>
      <c r="AD92" s="528"/>
    </row>
    <row r="93" spans="1:30" ht="12">
      <c r="A93" s="878" t="s">
        <v>205</v>
      </c>
      <c r="B93" s="878" t="s">
        <v>181</v>
      </c>
      <c r="C93" s="880">
        <v>0</v>
      </c>
      <c r="D93" s="880">
        <v>0</v>
      </c>
      <c r="E93" s="880">
        <v>0</v>
      </c>
      <c r="F93" s="880">
        <v>0</v>
      </c>
      <c r="G93" s="880">
        <v>0</v>
      </c>
      <c r="H93" s="880">
        <v>0</v>
      </c>
      <c r="I93" s="880">
        <v>0</v>
      </c>
      <c r="J93" s="880">
        <v>0</v>
      </c>
      <c r="K93" s="880">
        <v>0</v>
      </c>
      <c r="L93" s="880">
        <v>0</v>
      </c>
      <c r="M93" s="880">
        <v>0</v>
      </c>
      <c r="N93" s="880">
        <v>0</v>
      </c>
      <c r="O93" s="880">
        <v>0</v>
      </c>
      <c r="P93" s="880">
        <v>0</v>
      </c>
      <c r="Q93" s="528"/>
      <c r="R93" s="528"/>
      <c r="S93" s="528"/>
      <c r="T93" s="528"/>
      <c r="U93" s="528"/>
      <c r="V93" s="528"/>
      <c r="W93" s="528"/>
      <c r="X93" s="528"/>
      <c r="Y93" s="528"/>
      <c r="Z93" s="528"/>
      <c r="AA93" s="528"/>
      <c r="AB93" s="528"/>
      <c r="AC93" s="528"/>
      <c r="AD93" s="528"/>
    </row>
    <row r="94" spans="1:30" ht="12">
      <c r="A94" s="878" t="s">
        <v>2799</v>
      </c>
      <c r="B94" s="878" t="s">
        <v>181</v>
      </c>
      <c r="C94" s="880">
        <v>0</v>
      </c>
      <c r="D94" s="880">
        <v>0</v>
      </c>
      <c r="E94" s="880">
        <v>0</v>
      </c>
      <c r="F94" s="880">
        <v>0</v>
      </c>
      <c r="G94" s="880">
        <v>0</v>
      </c>
      <c r="H94" s="880">
        <v>0</v>
      </c>
      <c r="I94" s="880">
        <v>0</v>
      </c>
      <c r="J94" s="880">
        <v>0</v>
      </c>
      <c r="K94" s="880">
        <v>0</v>
      </c>
      <c r="L94" s="880">
        <v>0</v>
      </c>
      <c r="M94" s="880">
        <v>0</v>
      </c>
      <c r="N94" s="880">
        <v>0</v>
      </c>
      <c r="O94" s="880">
        <v>0</v>
      </c>
      <c r="P94" s="880">
        <v>0</v>
      </c>
      <c r="Q94" s="528"/>
      <c r="R94" s="528"/>
      <c r="S94" s="528"/>
      <c r="T94" s="528"/>
      <c r="U94" s="528"/>
      <c r="V94" s="528"/>
      <c r="W94" s="528"/>
      <c r="X94" s="528"/>
      <c r="Y94" s="528"/>
      <c r="Z94" s="528"/>
      <c r="AA94" s="528"/>
      <c r="AB94" s="528"/>
      <c r="AC94" s="528"/>
      <c r="AD94" s="528"/>
    </row>
    <row r="95" spans="1:30" ht="12">
      <c r="A95" s="878" t="s">
        <v>212</v>
      </c>
      <c r="B95" s="878" t="s">
        <v>181</v>
      </c>
      <c r="C95" s="880">
        <v>3427</v>
      </c>
      <c r="D95" s="880">
        <v>3427</v>
      </c>
      <c r="E95" s="880">
        <v>3427</v>
      </c>
      <c r="F95" s="880">
        <v>3427</v>
      </c>
      <c r="G95" s="880">
        <v>3427</v>
      </c>
      <c r="H95" s="880">
        <v>3427</v>
      </c>
      <c r="I95" s="880">
        <v>3427</v>
      </c>
      <c r="J95" s="880">
        <v>3427</v>
      </c>
      <c r="K95" s="880">
        <v>3427</v>
      </c>
      <c r="L95" s="880">
        <v>3427</v>
      </c>
      <c r="M95" s="880">
        <v>3427</v>
      </c>
      <c r="N95" s="880">
        <v>3427</v>
      </c>
      <c r="O95" s="880">
        <v>3427</v>
      </c>
      <c r="P95" s="880">
        <v>3427089</v>
      </c>
      <c r="Q95" s="528"/>
      <c r="R95" s="528"/>
      <c r="S95" s="528"/>
      <c r="T95" s="528"/>
      <c r="U95" s="528"/>
      <c r="V95" s="528"/>
      <c r="W95" s="528"/>
      <c r="X95" s="528"/>
      <c r="Y95" s="528"/>
      <c r="Z95" s="528"/>
      <c r="AA95" s="528"/>
      <c r="AB95" s="528"/>
      <c r="AC95" s="528"/>
      <c r="AD95" s="528"/>
    </row>
    <row r="96" spans="1:30" ht="12">
      <c r="A96" s="878" t="s">
        <v>2800</v>
      </c>
      <c r="B96" s="878" t="s">
        <v>181</v>
      </c>
      <c r="C96" s="880">
        <v>0</v>
      </c>
      <c r="D96" s="880">
        <v>0</v>
      </c>
      <c r="E96" s="880">
        <v>0</v>
      </c>
      <c r="F96" s="880">
        <v>0</v>
      </c>
      <c r="G96" s="880">
        <v>0</v>
      </c>
      <c r="H96" s="880">
        <v>0</v>
      </c>
      <c r="I96" s="880">
        <v>0</v>
      </c>
      <c r="J96" s="880">
        <v>0</v>
      </c>
      <c r="K96" s="880">
        <v>0</v>
      </c>
      <c r="L96" s="880">
        <v>0</v>
      </c>
      <c r="M96" s="880">
        <v>0</v>
      </c>
      <c r="N96" s="880">
        <v>0</v>
      </c>
      <c r="O96" s="880">
        <v>0</v>
      </c>
      <c r="P96" s="880">
        <v>0</v>
      </c>
      <c r="Q96" s="528"/>
      <c r="R96" s="528"/>
      <c r="S96" s="528"/>
      <c r="T96" s="528"/>
      <c r="U96" s="528"/>
      <c r="V96" s="528"/>
      <c r="W96" s="528"/>
      <c r="X96" s="528"/>
      <c r="Y96" s="528"/>
      <c r="Z96" s="528"/>
      <c r="AA96" s="528"/>
      <c r="AB96" s="528"/>
      <c r="AC96" s="528"/>
      <c r="AD96" s="528"/>
    </row>
    <row r="97" spans="1:30" ht="12">
      <c r="A97" s="878" t="s">
        <v>213</v>
      </c>
      <c r="B97" s="878" t="s">
        <v>181</v>
      </c>
      <c r="C97" s="880">
        <v>4375</v>
      </c>
      <c r="D97" s="880">
        <v>4375</v>
      </c>
      <c r="E97" s="880">
        <v>4273</v>
      </c>
      <c r="F97" s="880">
        <v>4273</v>
      </c>
      <c r="G97" s="880">
        <v>4273</v>
      </c>
      <c r="H97" s="880">
        <v>4273</v>
      </c>
      <c r="I97" s="880">
        <v>4273</v>
      </c>
      <c r="J97" s="880">
        <v>4273</v>
      </c>
      <c r="K97" s="880">
        <v>4273</v>
      </c>
      <c r="L97" s="880">
        <v>4273</v>
      </c>
      <c r="M97" s="880">
        <v>4273</v>
      </c>
      <c r="N97" s="880">
        <v>4273</v>
      </c>
      <c r="O97" s="880">
        <v>4273</v>
      </c>
      <c r="P97" s="880">
        <v>4285701</v>
      </c>
      <c r="Q97" s="528"/>
      <c r="R97" s="528"/>
      <c r="S97" s="528"/>
      <c r="T97" s="528"/>
      <c r="U97" s="528"/>
      <c r="V97" s="528"/>
      <c r="W97" s="528"/>
      <c r="X97" s="528"/>
      <c r="Y97" s="528"/>
      <c r="Z97" s="528"/>
      <c r="AA97" s="528"/>
      <c r="AB97" s="528"/>
      <c r="AC97" s="528"/>
      <c r="AD97" s="528"/>
    </row>
    <row r="98" spans="1:30" ht="12">
      <c r="A98" s="878" t="s">
        <v>214</v>
      </c>
      <c r="B98" s="878" t="s">
        <v>181</v>
      </c>
      <c r="C98" s="880">
        <v>110564</v>
      </c>
      <c r="D98" s="880">
        <v>110564</v>
      </c>
      <c r="E98" s="880">
        <v>110564</v>
      </c>
      <c r="F98" s="880">
        <v>110568</v>
      </c>
      <c r="G98" s="880">
        <v>110783</v>
      </c>
      <c r="H98" s="880">
        <v>110786</v>
      </c>
      <c r="I98" s="880">
        <v>112744</v>
      </c>
      <c r="J98" s="880">
        <v>112748</v>
      </c>
      <c r="K98" s="880">
        <v>112750</v>
      </c>
      <c r="L98" s="880">
        <v>112803</v>
      </c>
      <c r="M98" s="880">
        <v>112818</v>
      </c>
      <c r="N98" s="880">
        <v>112786</v>
      </c>
      <c r="O98" s="880">
        <v>112795</v>
      </c>
      <c r="P98" s="880">
        <v>111799604</v>
      </c>
      <c r="Q98" s="528"/>
      <c r="R98" s="528"/>
      <c r="S98" s="528"/>
      <c r="T98" s="528"/>
      <c r="U98" s="528"/>
      <c r="V98" s="528"/>
      <c r="W98" s="528"/>
      <c r="X98" s="528"/>
      <c r="Y98" s="528"/>
      <c r="Z98" s="528"/>
      <c r="AA98" s="528"/>
      <c r="AB98" s="528"/>
      <c r="AC98" s="528"/>
      <c r="AD98" s="528"/>
    </row>
    <row r="99" spans="1:30" ht="12">
      <c r="A99" s="878" t="s">
        <v>1058</v>
      </c>
      <c r="B99" s="878" t="s">
        <v>181</v>
      </c>
      <c r="C99" s="880">
        <v>0</v>
      </c>
      <c r="D99" s="880">
        <v>0</v>
      </c>
      <c r="E99" s="880">
        <v>0</v>
      </c>
      <c r="F99" s="880">
        <v>0</v>
      </c>
      <c r="G99" s="880">
        <v>0</v>
      </c>
      <c r="H99" s="880">
        <v>0</v>
      </c>
      <c r="I99" s="880">
        <v>0</v>
      </c>
      <c r="J99" s="880">
        <v>0</v>
      </c>
      <c r="K99" s="880">
        <v>0</v>
      </c>
      <c r="L99" s="880">
        <v>0</v>
      </c>
      <c r="M99" s="880">
        <v>0</v>
      </c>
      <c r="N99" s="880">
        <v>0</v>
      </c>
      <c r="O99" s="880">
        <v>0</v>
      </c>
      <c r="P99" s="880">
        <v>0</v>
      </c>
      <c r="Q99" s="528"/>
      <c r="R99" s="528"/>
      <c r="S99" s="528"/>
      <c r="T99" s="528"/>
      <c r="U99" s="528"/>
      <c r="V99" s="528"/>
      <c r="W99" s="528"/>
      <c r="X99" s="528"/>
      <c r="Y99" s="528"/>
      <c r="Z99" s="528"/>
      <c r="AA99" s="528"/>
      <c r="AB99" s="528"/>
      <c r="AC99" s="528"/>
      <c r="AD99" s="528"/>
    </row>
    <row r="100" spans="1:30" ht="12">
      <c r="A100" s="878" t="s">
        <v>2801</v>
      </c>
      <c r="B100" s="878" t="s">
        <v>181</v>
      </c>
      <c r="C100" s="880">
        <v>0</v>
      </c>
      <c r="D100" s="880">
        <v>0</v>
      </c>
      <c r="E100" s="880">
        <v>0</v>
      </c>
      <c r="F100" s="880">
        <v>0</v>
      </c>
      <c r="G100" s="880">
        <v>0</v>
      </c>
      <c r="H100" s="880">
        <v>0</v>
      </c>
      <c r="I100" s="880">
        <v>0</v>
      </c>
      <c r="J100" s="880">
        <v>0</v>
      </c>
      <c r="K100" s="880">
        <v>0</v>
      </c>
      <c r="L100" s="880">
        <v>0</v>
      </c>
      <c r="M100" s="880">
        <v>0</v>
      </c>
      <c r="N100" s="880">
        <v>0</v>
      </c>
      <c r="O100" s="880">
        <v>0</v>
      </c>
      <c r="P100" s="880">
        <v>0</v>
      </c>
      <c r="Q100" s="528"/>
      <c r="R100" s="528"/>
      <c r="S100" s="528"/>
      <c r="T100" s="528"/>
      <c r="U100" s="528"/>
      <c r="V100" s="528"/>
      <c r="W100" s="528"/>
      <c r="X100" s="528"/>
      <c r="Y100" s="528"/>
      <c r="Z100" s="528"/>
      <c r="AA100" s="528"/>
      <c r="AB100" s="528"/>
      <c r="AC100" s="528"/>
      <c r="AD100" s="528"/>
    </row>
    <row r="101" spans="1:30" ht="12">
      <c r="A101" s="878" t="s">
        <v>2802</v>
      </c>
      <c r="B101" s="878" t="s">
        <v>181</v>
      </c>
      <c r="C101" s="880">
        <v>0</v>
      </c>
      <c r="D101" s="880">
        <v>0</v>
      </c>
      <c r="E101" s="880">
        <v>0</v>
      </c>
      <c r="F101" s="880">
        <v>0</v>
      </c>
      <c r="G101" s="880">
        <v>0</v>
      </c>
      <c r="H101" s="880">
        <v>0</v>
      </c>
      <c r="I101" s="880">
        <v>0</v>
      </c>
      <c r="J101" s="880">
        <v>0</v>
      </c>
      <c r="K101" s="880">
        <v>0</v>
      </c>
      <c r="L101" s="880">
        <v>0</v>
      </c>
      <c r="M101" s="880">
        <v>0</v>
      </c>
      <c r="N101" s="880">
        <v>0</v>
      </c>
      <c r="O101" s="880">
        <v>0</v>
      </c>
      <c r="P101" s="880">
        <v>0</v>
      </c>
      <c r="Q101" s="528"/>
      <c r="R101" s="528"/>
      <c r="S101" s="528"/>
      <c r="T101" s="528"/>
      <c r="U101" s="528"/>
      <c r="V101" s="528"/>
      <c r="W101" s="528"/>
      <c r="X101" s="528"/>
      <c r="Y101" s="528"/>
      <c r="Z101" s="528"/>
      <c r="AA101" s="528"/>
      <c r="AB101" s="528"/>
      <c r="AC101" s="528"/>
      <c r="AD101" s="528"/>
    </row>
    <row r="102" spans="1:30" ht="12">
      <c r="A102" s="878" t="s">
        <v>2803</v>
      </c>
      <c r="B102" s="878" t="s">
        <v>181</v>
      </c>
      <c r="C102" s="880">
        <v>0</v>
      </c>
      <c r="D102" s="880">
        <v>0</v>
      </c>
      <c r="E102" s="880">
        <v>0</v>
      </c>
      <c r="F102" s="880">
        <v>0</v>
      </c>
      <c r="G102" s="880">
        <v>0</v>
      </c>
      <c r="H102" s="880">
        <v>0</v>
      </c>
      <c r="I102" s="880">
        <v>0</v>
      </c>
      <c r="J102" s="880">
        <v>0</v>
      </c>
      <c r="K102" s="880">
        <v>0</v>
      </c>
      <c r="L102" s="880">
        <v>0</v>
      </c>
      <c r="M102" s="880">
        <v>0</v>
      </c>
      <c r="N102" s="880">
        <v>0</v>
      </c>
      <c r="O102" s="880">
        <v>0</v>
      </c>
      <c r="P102" s="880">
        <v>0</v>
      </c>
      <c r="Q102" s="528"/>
      <c r="R102" s="528"/>
      <c r="S102" s="528"/>
      <c r="T102" s="528"/>
      <c r="U102" s="528"/>
      <c r="V102" s="528"/>
      <c r="W102" s="528"/>
      <c r="X102" s="528"/>
      <c r="Y102" s="528"/>
      <c r="Z102" s="528"/>
      <c r="AA102" s="528"/>
      <c r="AB102" s="528"/>
      <c r="AC102" s="528"/>
      <c r="AD102" s="528"/>
    </row>
    <row r="103" spans="1:30" ht="12">
      <c r="A103" s="878" t="s">
        <v>2804</v>
      </c>
      <c r="B103" s="878" t="s">
        <v>181</v>
      </c>
      <c r="C103" s="880">
        <v>0</v>
      </c>
      <c r="D103" s="880">
        <v>0</v>
      </c>
      <c r="E103" s="880">
        <v>0</v>
      </c>
      <c r="F103" s="880">
        <v>0</v>
      </c>
      <c r="G103" s="880">
        <v>0</v>
      </c>
      <c r="H103" s="880">
        <v>0</v>
      </c>
      <c r="I103" s="880">
        <v>0</v>
      </c>
      <c r="J103" s="880">
        <v>0</v>
      </c>
      <c r="K103" s="880">
        <v>0</v>
      </c>
      <c r="L103" s="880">
        <v>0</v>
      </c>
      <c r="M103" s="880">
        <v>0</v>
      </c>
      <c r="N103" s="880">
        <v>0</v>
      </c>
      <c r="O103" s="880">
        <v>0</v>
      </c>
      <c r="P103" s="880">
        <v>0</v>
      </c>
      <c r="Q103" s="528"/>
      <c r="R103" s="528"/>
      <c r="S103" s="528"/>
      <c r="T103" s="528"/>
      <c r="U103" s="528"/>
      <c r="V103" s="528"/>
      <c r="W103" s="528"/>
      <c r="X103" s="528"/>
      <c r="Y103" s="528"/>
      <c r="Z103" s="528"/>
      <c r="AA103" s="528"/>
      <c r="AB103" s="528"/>
      <c r="AC103" s="528"/>
      <c r="AD103" s="528"/>
    </row>
    <row r="104" spans="1:30" ht="12">
      <c r="A104" s="878" t="s">
        <v>618</v>
      </c>
      <c r="B104" s="878" t="s">
        <v>181</v>
      </c>
      <c r="C104" s="880">
        <v>0</v>
      </c>
      <c r="D104" s="880">
        <v>0</v>
      </c>
      <c r="E104" s="880">
        <v>0</v>
      </c>
      <c r="F104" s="880">
        <v>0</v>
      </c>
      <c r="G104" s="880">
        <v>0</v>
      </c>
      <c r="H104" s="880">
        <v>0</v>
      </c>
      <c r="I104" s="880">
        <v>0</v>
      </c>
      <c r="J104" s="880">
        <v>0</v>
      </c>
      <c r="K104" s="880">
        <v>0</v>
      </c>
      <c r="L104" s="880">
        <v>0</v>
      </c>
      <c r="M104" s="880">
        <v>0</v>
      </c>
      <c r="N104" s="880">
        <v>0</v>
      </c>
      <c r="O104" s="880">
        <v>0</v>
      </c>
      <c r="P104" s="880">
        <v>0</v>
      </c>
      <c r="Q104" s="528"/>
      <c r="R104" s="528"/>
      <c r="S104" s="528"/>
      <c r="T104" s="528"/>
      <c r="U104" s="528"/>
      <c r="V104" s="528"/>
      <c r="W104" s="528"/>
      <c r="X104" s="528"/>
      <c r="Y104" s="528"/>
      <c r="Z104" s="528"/>
      <c r="AA104" s="528"/>
      <c r="AB104" s="528"/>
      <c r="AC104" s="528"/>
      <c r="AD104" s="528"/>
    </row>
    <row r="105" spans="1:30" ht="12">
      <c r="A105" s="878" t="s">
        <v>2805</v>
      </c>
      <c r="B105" s="878" t="s">
        <v>181</v>
      </c>
      <c r="C105" s="880">
        <v>0</v>
      </c>
      <c r="D105" s="880">
        <v>0</v>
      </c>
      <c r="E105" s="880">
        <v>0</v>
      </c>
      <c r="F105" s="880">
        <v>0</v>
      </c>
      <c r="G105" s="880">
        <v>0</v>
      </c>
      <c r="H105" s="880">
        <v>0</v>
      </c>
      <c r="I105" s="880">
        <v>0</v>
      </c>
      <c r="J105" s="880">
        <v>0</v>
      </c>
      <c r="K105" s="880">
        <v>0</v>
      </c>
      <c r="L105" s="880">
        <v>0</v>
      </c>
      <c r="M105" s="880">
        <v>0</v>
      </c>
      <c r="N105" s="880">
        <v>0</v>
      </c>
      <c r="O105" s="880">
        <v>0</v>
      </c>
      <c r="P105" s="880">
        <v>0</v>
      </c>
      <c r="Q105" s="528"/>
      <c r="R105" s="528"/>
      <c r="S105" s="528"/>
      <c r="T105" s="528"/>
      <c r="U105" s="528"/>
      <c r="V105" s="528"/>
      <c r="W105" s="528"/>
      <c r="X105" s="528"/>
      <c r="Y105" s="528"/>
      <c r="Z105" s="528"/>
      <c r="AA105" s="528"/>
      <c r="AB105" s="528"/>
      <c r="AC105" s="528"/>
      <c r="AD105" s="528"/>
    </row>
    <row r="106" spans="1:30" ht="12">
      <c r="A106" s="878" t="s">
        <v>619</v>
      </c>
      <c r="B106" s="878" t="s">
        <v>181</v>
      </c>
      <c r="C106" s="880">
        <v>0</v>
      </c>
      <c r="D106" s="880">
        <v>0</v>
      </c>
      <c r="E106" s="880">
        <v>0</v>
      </c>
      <c r="F106" s="880">
        <v>0</v>
      </c>
      <c r="G106" s="880">
        <v>0</v>
      </c>
      <c r="H106" s="880">
        <v>0</v>
      </c>
      <c r="I106" s="880">
        <v>0</v>
      </c>
      <c r="J106" s="880">
        <v>0</v>
      </c>
      <c r="K106" s="880">
        <v>0</v>
      </c>
      <c r="L106" s="880">
        <v>0</v>
      </c>
      <c r="M106" s="880">
        <v>0</v>
      </c>
      <c r="N106" s="880">
        <v>0</v>
      </c>
      <c r="O106" s="880">
        <v>0</v>
      </c>
      <c r="P106" s="880">
        <v>0</v>
      </c>
      <c r="Q106" s="528"/>
      <c r="R106" s="528"/>
      <c r="S106" s="528"/>
      <c r="T106" s="528"/>
      <c r="U106" s="528"/>
      <c r="V106" s="528"/>
      <c r="W106" s="528"/>
      <c r="X106" s="528"/>
      <c r="Y106" s="528"/>
      <c r="Z106" s="528"/>
      <c r="AA106" s="528"/>
      <c r="AB106" s="528"/>
      <c r="AC106" s="528"/>
      <c r="AD106" s="528"/>
    </row>
    <row r="107" spans="1:30" ht="12">
      <c r="A107" s="878" t="s">
        <v>620</v>
      </c>
      <c r="B107" s="878" t="s">
        <v>181</v>
      </c>
      <c r="C107" s="880">
        <v>0</v>
      </c>
      <c r="D107" s="880">
        <v>0</v>
      </c>
      <c r="E107" s="880">
        <v>0</v>
      </c>
      <c r="F107" s="880">
        <v>0</v>
      </c>
      <c r="G107" s="880">
        <v>0</v>
      </c>
      <c r="H107" s="880">
        <v>0</v>
      </c>
      <c r="I107" s="880">
        <v>0</v>
      </c>
      <c r="J107" s="880">
        <v>0</v>
      </c>
      <c r="K107" s="880">
        <v>0</v>
      </c>
      <c r="L107" s="880">
        <v>0</v>
      </c>
      <c r="M107" s="880">
        <v>0</v>
      </c>
      <c r="N107" s="880">
        <v>0</v>
      </c>
      <c r="O107" s="880">
        <v>0</v>
      </c>
      <c r="P107" s="880">
        <v>0</v>
      </c>
      <c r="Q107" s="528"/>
      <c r="R107" s="528"/>
      <c r="S107" s="528"/>
      <c r="T107" s="528"/>
      <c r="U107" s="528"/>
      <c r="V107" s="528"/>
      <c r="W107" s="528"/>
      <c r="X107" s="528"/>
      <c r="Y107" s="528"/>
      <c r="Z107" s="528"/>
      <c r="AA107" s="528"/>
      <c r="AB107" s="528"/>
      <c r="AC107" s="528"/>
      <c r="AD107" s="528"/>
    </row>
    <row r="108" spans="1:30" ht="12">
      <c r="A108" s="878" t="s">
        <v>1059</v>
      </c>
      <c r="B108" s="878" t="s">
        <v>181</v>
      </c>
      <c r="C108" s="880">
        <v>0</v>
      </c>
      <c r="D108" s="880">
        <v>0</v>
      </c>
      <c r="E108" s="880">
        <v>0</v>
      </c>
      <c r="F108" s="880">
        <v>0</v>
      </c>
      <c r="G108" s="880">
        <v>0</v>
      </c>
      <c r="H108" s="880">
        <v>0</v>
      </c>
      <c r="I108" s="880">
        <v>0</v>
      </c>
      <c r="J108" s="880">
        <v>0</v>
      </c>
      <c r="K108" s="880">
        <v>0</v>
      </c>
      <c r="L108" s="880">
        <v>0</v>
      </c>
      <c r="M108" s="880">
        <v>0</v>
      </c>
      <c r="N108" s="880">
        <v>0</v>
      </c>
      <c r="O108" s="880">
        <v>0</v>
      </c>
      <c r="P108" s="880">
        <v>0</v>
      </c>
      <c r="Q108" s="528"/>
      <c r="R108" s="528"/>
      <c r="S108" s="528"/>
      <c r="T108" s="528"/>
      <c r="U108" s="528"/>
      <c r="V108" s="528"/>
      <c r="W108" s="528"/>
      <c r="X108" s="528"/>
      <c r="Y108" s="528"/>
      <c r="Z108" s="528"/>
      <c r="AA108" s="528"/>
      <c r="AB108" s="528"/>
      <c r="AC108" s="528"/>
      <c r="AD108" s="528"/>
    </row>
    <row r="109" spans="1:30" ht="12">
      <c r="A109" s="878" t="s">
        <v>1060</v>
      </c>
      <c r="B109" s="878" t="s">
        <v>181</v>
      </c>
      <c r="C109" s="880">
        <v>0</v>
      </c>
      <c r="D109" s="880">
        <v>0</v>
      </c>
      <c r="E109" s="880">
        <v>0</v>
      </c>
      <c r="F109" s="880">
        <v>0</v>
      </c>
      <c r="G109" s="880">
        <v>0</v>
      </c>
      <c r="H109" s="880">
        <v>0</v>
      </c>
      <c r="I109" s="880">
        <v>0</v>
      </c>
      <c r="J109" s="880">
        <v>0</v>
      </c>
      <c r="K109" s="880">
        <v>0</v>
      </c>
      <c r="L109" s="880">
        <v>0</v>
      </c>
      <c r="M109" s="880">
        <v>0</v>
      </c>
      <c r="N109" s="880">
        <v>0</v>
      </c>
      <c r="O109" s="880">
        <v>0</v>
      </c>
      <c r="P109" s="880">
        <v>0</v>
      </c>
      <c r="Q109" s="528"/>
      <c r="R109" s="528"/>
      <c r="S109" s="528"/>
      <c r="T109" s="528"/>
      <c r="U109" s="528"/>
      <c r="V109" s="528"/>
      <c r="W109" s="528"/>
      <c r="X109" s="528"/>
      <c r="Y109" s="528"/>
      <c r="Z109" s="528"/>
      <c r="AA109" s="528"/>
      <c r="AB109" s="528"/>
      <c r="AC109" s="528"/>
      <c r="AD109" s="528"/>
    </row>
    <row r="110" spans="1:30" ht="12">
      <c r="A110" s="878" t="s">
        <v>621</v>
      </c>
      <c r="B110" s="878" t="s">
        <v>181</v>
      </c>
      <c r="C110" s="880">
        <v>0</v>
      </c>
      <c r="D110" s="880">
        <v>0</v>
      </c>
      <c r="E110" s="880">
        <v>0</v>
      </c>
      <c r="F110" s="880">
        <v>0</v>
      </c>
      <c r="G110" s="880">
        <v>0</v>
      </c>
      <c r="H110" s="880">
        <v>0</v>
      </c>
      <c r="I110" s="880">
        <v>0</v>
      </c>
      <c r="J110" s="880">
        <v>0</v>
      </c>
      <c r="K110" s="880">
        <v>0</v>
      </c>
      <c r="L110" s="880">
        <v>0</v>
      </c>
      <c r="M110" s="880">
        <v>0</v>
      </c>
      <c r="N110" s="880">
        <v>0</v>
      </c>
      <c r="O110" s="880">
        <v>0</v>
      </c>
      <c r="P110" s="880">
        <v>0</v>
      </c>
      <c r="Q110" s="528"/>
      <c r="R110" s="528"/>
      <c r="S110" s="528"/>
      <c r="T110" s="528"/>
      <c r="U110" s="528"/>
      <c r="V110" s="528"/>
      <c r="W110" s="528"/>
      <c r="X110" s="528"/>
      <c r="Y110" s="528"/>
      <c r="Z110" s="528"/>
      <c r="AA110" s="528"/>
      <c r="AB110" s="528"/>
      <c r="AC110" s="528"/>
      <c r="AD110" s="528"/>
    </row>
    <row r="111" spans="1:30" ht="12">
      <c r="A111" s="878" t="s">
        <v>622</v>
      </c>
      <c r="B111" s="878" t="s">
        <v>181</v>
      </c>
      <c r="C111" s="880">
        <v>0</v>
      </c>
      <c r="D111" s="880">
        <v>0</v>
      </c>
      <c r="E111" s="880">
        <v>0</v>
      </c>
      <c r="F111" s="880">
        <v>0</v>
      </c>
      <c r="G111" s="880">
        <v>0</v>
      </c>
      <c r="H111" s="880">
        <v>0</v>
      </c>
      <c r="I111" s="880">
        <v>0</v>
      </c>
      <c r="J111" s="880">
        <v>0</v>
      </c>
      <c r="K111" s="880">
        <v>0</v>
      </c>
      <c r="L111" s="880">
        <v>0</v>
      </c>
      <c r="M111" s="880">
        <v>0</v>
      </c>
      <c r="N111" s="880">
        <v>0</v>
      </c>
      <c r="O111" s="880">
        <v>0</v>
      </c>
      <c r="P111" s="880">
        <v>0</v>
      </c>
      <c r="Q111" s="528"/>
      <c r="R111" s="528"/>
      <c r="S111" s="528"/>
      <c r="T111" s="528"/>
      <c r="U111" s="528"/>
      <c r="V111" s="528"/>
      <c r="W111" s="528"/>
      <c r="X111" s="528"/>
      <c r="Y111" s="528"/>
      <c r="Z111" s="528"/>
      <c r="AA111" s="528"/>
      <c r="AB111" s="528"/>
      <c r="AC111" s="528"/>
      <c r="AD111" s="528"/>
    </row>
    <row r="112" spans="1:30" ht="12">
      <c r="A112" s="878" t="s">
        <v>1061</v>
      </c>
      <c r="B112" s="878" t="s">
        <v>181</v>
      </c>
      <c r="C112" s="880">
        <v>0</v>
      </c>
      <c r="D112" s="880">
        <v>0</v>
      </c>
      <c r="E112" s="880">
        <v>0</v>
      </c>
      <c r="F112" s="880">
        <v>0</v>
      </c>
      <c r="G112" s="880">
        <v>0</v>
      </c>
      <c r="H112" s="880">
        <v>0</v>
      </c>
      <c r="I112" s="880">
        <v>0</v>
      </c>
      <c r="J112" s="880">
        <v>0</v>
      </c>
      <c r="K112" s="880">
        <v>0</v>
      </c>
      <c r="L112" s="880">
        <v>0</v>
      </c>
      <c r="M112" s="880">
        <v>0</v>
      </c>
      <c r="N112" s="880">
        <v>0</v>
      </c>
      <c r="O112" s="880">
        <v>0</v>
      </c>
      <c r="P112" s="880">
        <v>0</v>
      </c>
      <c r="Q112" s="528"/>
      <c r="R112" s="528"/>
      <c r="S112" s="528"/>
      <c r="T112" s="528"/>
      <c r="U112" s="528"/>
      <c r="V112" s="528"/>
      <c r="W112" s="528"/>
      <c r="X112" s="528"/>
      <c r="Y112" s="528"/>
      <c r="Z112" s="528"/>
      <c r="AA112" s="528"/>
      <c r="AB112" s="528"/>
      <c r="AC112" s="528"/>
      <c r="AD112" s="528"/>
    </row>
    <row r="113" spans="1:30" ht="12">
      <c r="A113" s="878" t="s">
        <v>623</v>
      </c>
      <c r="B113" s="878" t="s">
        <v>181</v>
      </c>
      <c r="C113" s="880">
        <v>0</v>
      </c>
      <c r="D113" s="880">
        <v>0</v>
      </c>
      <c r="E113" s="880">
        <v>0</v>
      </c>
      <c r="F113" s="880">
        <v>0</v>
      </c>
      <c r="G113" s="880">
        <v>0</v>
      </c>
      <c r="H113" s="880">
        <v>0</v>
      </c>
      <c r="I113" s="880">
        <v>0</v>
      </c>
      <c r="J113" s="880">
        <v>0</v>
      </c>
      <c r="K113" s="880">
        <v>0</v>
      </c>
      <c r="L113" s="880">
        <v>0</v>
      </c>
      <c r="M113" s="880">
        <v>0</v>
      </c>
      <c r="N113" s="880">
        <v>0</v>
      </c>
      <c r="O113" s="880">
        <v>0</v>
      </c>
      <c r="P113" s="880">
        <v>0</v>
      </c>
      <c r="Q113" s="528"/>
      <c r="R113" s="528"/>
      <c r="S113" s="528"/>
      <c r="T113" s="528"/>
      <c r="U113" s="528"/>
      <c r="V113" s="528"/>
      <c r="W113" s="528"/>
      <c r="X113" s="528"/>
      <c r="Y113" s="528"/>
      <c r="Z113" s="528"/>
      <c r="AA113" s="528"/>
      <c r="AB113" s="528"/>
      <c r="AC113" s="528"/>
      <c r="AD113" s="528"/>
    </row>
    <row r="114" spans="1:30" ht="12">
      <c r="A114" s="878" t="s">
        <v>624</v>
      </c>
      <c r="B114" s="878" t="s">
        <v>181</v>
      </c>
      <c r="C114" s="880">
        <v>0</v>
      </c>
      <c r="D114" s="880">
        <v>0</v>
      </c>
      <c r="E114" s="880">
        <v>0</v>
      </c>
      <c r="F114" s="880">
        <v>0</v>
      </c>
      <c r="G114" s="880">
        <v>0</v>
      </c>
      <c r="H114" s="880">
        <v>0</v>
      </c>
      <c r="I114" s="880">
        <v>0</v>
      </c>
      <c r="J114" s="880">
        <v>0</v>
      </c>
      <c r="K114" s="880">
        <v>0</v>
      </c>
      <c r="L114" s="880">
        <v>0</v>
      </c>
      <c r="M114" s="880">
        <v>0</v>
      </c>
      <c r="N114" s="880">
        <v>0</v>
      </c>
      <c r="O114" s="880">
        <v>0</v>
      </c>
      <c r="P114" s="880">
        <v>0</v>
      </c>
      <c r="Q114" s="528"/>
      <c r="R114" s="528"/>
      <c r="S114" s="528"/>
      <c r="T114" s="528"/>
      <c r="U114" s="528"/>
      <c r="V114" s="528"/>
      <c r="W114" s="528"/>
      <c r="X114" s="528"/>
      <c r="Y114" s="528"/>
      <c r="Z114" s="528"/>
      <c r="AA114" s="528"/>
      <c r="AB114" s="528"/>
      <c r="AC114" s="528"/>
      <c r="AD114" s="528"/>
    </row>
    <row r="115" spans="1:30" ht="12">
      <c r="A115" s="878" t="s">
        <v>1062</v>
      </c>
      <c r="B115" s="878" t="s">
        <v>181</v>
      </c>
      <c r="C115" s="880">
        <v>0</v>
      </c>
      <c r="D115" s="880">
        <v>0</v>
      </c>
      <c r="E115" s="880">
        <v>0</v>
      </c>
      <c r="F115" s="880">
        <v>0</v>
      </c>
      <c r="G115" s="880">
        <v>0</v>
      </c>
      <c r="H115" s="880">
        <v>0</v>
      </c>
      <c r="I115" s="880">
        <v>0</v>
      </c>
      <c r="J115" s="880">
        <v>0</v>
      </c>
      <c r="K115" s="880">
        <v>0</v>
      </c>
      <c r="L115" s="880">
        <v>0</v>
      </c>
      <c r="M115" s="880">
        <v>0</v>
      </c>
      <c r="N115" s="880">
        <v>0</v>
      </c>
      <c r="O115" s="880">
        <v>0</v>
      </c>
      <c r="P115" s="880">
        <v>0</v>
      </c>
      <c r="Q115" s="528"/>
      <c r="R115" s="528"/>
      <c r="S115" s="528"/>
      <c r="T115" s="528"/>
      <c r="U115" s="528"/>
      <c r="V115" s="528"/>
      <c r="W115" s="528"/>
      <c r="X115" s="528"/>
      <c r="Y115" s="528"/>
      <c r="Z115" s="528"/>
      <c r="AA115" s="528"/>
      <c r="AB115" s="528"/>
      <c r="AC115" s="528"/>
      <c r="AD115" s="528"/>
    </row>
    <row r="116" spans="1:30" ht="12">
      <c r="A116" s="878" t="s">
        <v>625</v>
      </c>
      <c r="B116" s="878" t="s">
        <v>181</v>
      </c>
      <c r="C116" s="880">
        <v>0</v>
      </c>
      <c r="D116" s="880">
        <v>0</v>
      </c>
      <c r="E116" s="880">
        <v>0</v>
      </c>
      <c r="F116" s="880">
        <v>0</v>
      </c>
      <c r="G116" s="880">
        <v>0</v>
      </c>
      <c r="H116" s="880">
        <v>0</v>
      </c>
      <c r="I116" s="880">
        <v>0</v>
      </c>
      <c r="J116" s="880">
        <v>0</v>
      </c>
      <c r="K116" s="880">
        <v>0</v>
      </c>
      <c r="L116" s="880">
        <v>0</v>
      </c>
      <c r="M116" s="880">
        <v>0</v>
      </c>
      <c r="N116" s="880">
        <v>0</v>
      </c>
      <c r="O116" s="880">
        <v>0</v>
      </c>
      <c r="P116" s="880">
        <v>0</v>
      </c>
      <c r="Q116" s="528"/>
      <c r="R116" s="528"/>
      <c r="S116" s="528"/>
      <c r="T116" s="528"/>
      <c r="U116" s="528"/>
      <c r="V116" s="528"/>
      <c r="W116" s="528"/>
      <c r="X116" s="528"/>
      <c r="Y116" s="528"/>
      <c r="Z116" s="528"/>
      <c r="AA116" s="528"/>
      <c r="AB116" s="528"/>
      <c r="AC116" s="528"/>
      <c r="AD116" s="528"/>
    </row>
    <row r="117" spans="1:30" ht="12">
      <c r="A117" s="878" t="s">
        <v>1063</v>
      </c>
      <c r="B117" s="878" t="s">
        <v>181</v>
      </c>
      <c r="C117" s="880">
        <v>0</v>
      </c>
      <c r="D117" s="880">
        <v>0</v>
      </c>
      <c r="E117" s="880">
        <v>0</v>
      </c>
      <c r="F117" s="880">
        <v>0</v>
      </c>
      <c r="G117" s="880">
        <v>0</v>
      </c>
      <c r="H117" s="880">
        <v>0</v>
      </c>
      <c r="I117" s="880">
        <v>0</v>
      </c>
      <c r="J117" s="880">
        <v>0</v>
      </c>
      <c r="K117" s="880">
        <v>0</v>
      </c>
      <c r="L117" s="880">
        <v>0</v>
      </c>
      <c r="M117" s="880">
        <v>0</v>
      </c>
      <c r="N117" s="880">
        <v>0</v>
      </c>
      <c r="O117" s="880">
        <v>0</v>
      </c>
      <c r="P117" s="880">
        <v>0</v>
      </c>
      <c r="Q117" s="528"/>
      <c r="R117" s="528"/>
      <c r="S117" s="528"/>
      <c r="T117" s="528"/>
      <c r="U117" s="528"/>
      <c r="V117" s="528"/>
      <c r="W117" s="528"/>
      <c r="X117" s="528"/>
      <c r="Y117" s="528"/>
      <c r="Z117" s="528"/>
      <c r="AA117" s="528"/>
      <c r="AB117" s="528"/>
      <c r="AC117" s="528"/>
      <c r="AD117" s="528"/>
    </row>
    <row r="118" spans="1:30" ht="12">
      <c r="A118" s="878" t="s">
        <v>2806</v>
      </c>
      <c r="B118" s="878" t="s">
        <v>181</v>
      </c>
      <c r="C118" s="880">
        <v>0</v>
      </c>
      <c r="D118" s="880">
        <v>0</v>
      </c>
      <c r="E118" s="880">
        <v>0</v>
      </c>
      <c r="F118" s="880">
        <v>0</v>
      </c>
      <c r="G118" s="880">
        <v>0</v>
      </c>
      <c r="H118" s="880">
        <v>0</v>
      </c>
      <c r="I118" s="880">
        <v>0</v>
      </c>
      <c r="J118" s="880">
        <v>0</v>
      </c>
      <c r="K118" s="880">
        <v>0</v>
      </c>
      <c r="L118" s="880">
        <v>0</v>
      </c>
      <c r="M118" s="880">
        <v>0</v>
      </c>
      <c r="N118" s="880">
        <v>0</v>
      </c>
      <c r="O118" s="880">
        <v>0</v>
      </c>
      <c r="P118" s="880">
        <v>0</v>
      </c>
      <c r="Q118" s="528"/>
      <c r="R118" s="528"/>
      <c r="S118" s="528"/>
      <c r="T118" s="528"/>
      <c r="U118" s="528"/>
      <c r="V118" s="528"/>
      <c r="W118" s="528"/>
      <c r="X118" s="528"/>
      <c r="Y118" s="528"/>
      <c r="Z118" s="528"/>
      <c r="AA118" s="528"/>
      <c r="AB118" s="528"/>
      <c r="AC118" s="528"/>
      <c r="AD118" s="528"/>
    </row>
    <row r="119" spans="1:30" ht="12">
      <c r="A119" s="878" t="s">
        <v>1064</v>
      </c>
      <c r="B119" s="878" t="s">
        <v>181</v>
      </c>
      <c r="C119" s="880">
        <v>0</v>
      </c>
      <c r="D119" s="880">
        <v>0</v>
      </c>
      <c r="E119" s="880">
        <v>0</v>
      </c>
      <c r="F119" s="880">
        <v>0</v>
      </c>
      <c r="G119" s="880">
        <v>0</v>
      </c>
      <c r="H119" s="880">
        <v>0</v>
      </c>
      <c r="I119" s="880">
        <v>0</v>
      </c>
      <c r="J119" s="880">
        <v>0</v>
      </c>
      <c r="K119" s="880">
        <v>0</v>
      </c>
      <c r="L119" s="880">
        <v>0</v>
      </c>
      <c r="M119" s="880">
        <v>0</v>
      </c>
      <c r="N119" s="880">
        <v>0</v>
      </c>
      <c r="O119" s="880">
        <v>0</v>
      </c>
      <c r="P119" s="880">
        <v>0</v>
      </c>
      <c r="Q119" s="528"/>
      <c r="R119" s="528"/>
      <c r="S119" s="528"/>
      <c r="T119" s="528"/>
      <c r="U119" s="528"/>
      <c r="V119" s="528"/>
      <c r="W119" s="528"/>
      <c r="X119" s="528"/>
      <c r="Y119" s="528"/>
      <c r="Z119" s="528"/>
      <c r="AA119" s="528"/>
      <c r="AB119" s="528"/>
      <c r="AC119" s="528"/>
      <c r="AD119" s="528"/>
    </row>
    <row r="120" spans="1:30" ht="12">
      <c r="A120" s="878" t="s">
        <v>626</v>
      </c>
      <c r="B120" s="878" t="s">
        <v>181</v>
      </c>
      <c r="C120" s="880">
        <v>0</v>
      </c>
      <c r="D120" s="880">
        <v>0</v>
      </c>
      <c r="E120" s="880">
        <v>0</v>
      </c>
      <c r="F120" s="880">
        <v>0</v>
      </c>
      <c r="G120" s="880">
        <v>0</v>
      </c>
      <c r="H120" s="880">
        <v>0</v>
      </c>
      <c r="I120" s="880">
        <v>0</v>
      </c>
      <c r="J120" s="880">
        <v>0</v>
      </c>
      <c r="K120" s="880">
        <v>0</v>
      </c>
      <c r="L120" s="880">
        <v>0</v>
      </c>
      <c r="M120" s="880">
        <v>0</v>
      </c>
      <c r="N120" s="880">
        <v>0</v>
      </c>
      <c r="O120" s="880">
        <v>0</v>
      </c>
      <c r="P120" s="880">
        <v>0</v>
      </c>
      <c r="Q120" s="528"/>
      <c r="R120" s="528"/>
      <c r="S120" s="528"/>
      <c r="T120" s="528"/>
      <c r="U120" s="528"/>
      <c r="V120" s="528"/>
      <c r="W120" s="528"/>
      <c r="X120" s="528"/>
      <c r="Y120" s="528"/>
      <c r="Z120" s="528"/>
      <c r="AA120" s="528"/>
      <c r="AB120" s="528"/>
      <c r="AC120" s="528"/>
      <c r="AD120" s="528"/>
    </row>
    <row r="121" spans="1:30" ht="12">
      <c r="A121" s="878" t="s">
        <v>1065</v>
      </c>
      <c r="B121" s="878" t="s">
        <v>181</v>
      </c>
      <c r="C121" s="880">
        <v>0</v>
      </c>
      <c r="D121" s="880">
        <v>0</v>
      </c>
      <c r="E121" s="880">
        <v>0</v>
      </c>
      <c r="F121" s="880">
        <v>0</v>
      </c>
      <c r="G121" s="880">
        <v>0</v>
      </c>
      <c r="H121" s="880">
        <v>0</v>
      </c>
      <c r="I121" s="880">
        <v>0</v>
      </c>
      <c r="J121" s="880">
        <v>0</v>
      </c>
      <c r="K121" s="880">
        <v>0</v>
      </c>
      <c r="L121" s="880">
        <v>0</v>
      </c>
      <c r="M121" s="880">
        <v>0</v>
      </c>
      <c r="N121" s="880">
        <v>0</v>
      </c>
      <c r="O121" s="880">
        <v>0</v>
      </c>
      <c r="P121" s="880">
        <v>0</v>
      </c>
      <c r="Q121" s="528"/>
      <c r="R121" s="528"/>
      <c r="S121" s="528"/>
      <c r="T121" s="528"/>
      <c r="U121" s="528"/>
      <c r="V121" s="528"/>
      <c r="W121" s="528"/>
      <c r="X121" s="528"/>
      <c r="Y121" s="528"/>
      <c r="Z121" s="528"/>
      <c r="AA121" s="528"/>
      <c r="AB121" s="528"/>
      <c r="AC121" s="528"/>
      <c r="AD121" s="528"/>
    </row>
    <row r="122" spans="1:30" ht="12">
      <c r="A122" s="878" t="s">
        <v>627</v>
      </c>
      <c r="B122" s="878" t="s">
        <v>181</v>
      </c>
      <c r="C122" s="880">
        <v>0</v>
      </c>
      <c r="D122" s="880">
        <v>0</v>
      </c>
      <c r="E122" s="880">
        <v>0</v>
      </c>
      <c r="F122" s="880">
        <v>0</v>
      </c>
      <c r="G122" s="880">
        <v>0</v>
      </c>
      <c r="H122" s="880">
        <v>0</v>
      </c>
      <c r="I122" s="880">
        <v>0</v>
      </c>
      <c r="J122" s="880">
        <v>0</v>
      </c>
      <c r="K122" s="880">
        <v>0</v>
      </c>
      <c r="L122" s="880">
        <v>0</v>
      </c>
      <c r="M122" s="880">
        <v>0</v>
      </c>
      <c r="N122" s="880">
        <v>0</v>
      </c>
      <c r="O122" s="880">
        <v>0</v>
      </c>
      <c r="P122" s="880">
        <v>0</v>
      </c>
      <c r="Q122" s="528"/>
      <c r="R122" s="528"/>
      <c r="S122" s="528"/>
      <c r="T122" s="528"/>
      <c r="U122" s="528"/>
      <c r="V122" s="528"/>
      <c r="W122" s="528"/>
      <c r="X122" s="528"/>
      <c r="Y122" s="528"/>
      <c r="Z122" s="528"/>
      <c r="AA122" s="528"/>
      <c r="AB122" s="528"/>
      <c r="AC122" s="528"/>
      <c r="AD122" s="528"/>
    </row>
    <row r="123" spans="1:30" ht="12">
      <c r="A123" s="878" t="s">
        <v>1066</v>
      </c>
      <c r="B123" s="878" t="s">
        <v>181</v>
      </c>
      <c r="C123" s="880">
        <v>0</v>
      </c>
      <c r="D123" s="880">
        <v>0</v>
      </c>
      <c r="E123" s="880">
        <v>0</v>
      </c>
      <c r="F123" s="880">
        <v>0</v>
      </c>
      <c r="G123" s="880">
        <v>0</v>
      </c>
      <c r="H123" s="880">
        <v>0</v>
      </c>
      <c r="I123" s="880">
        <v>0</v>
      </c>
      <c r="J123" s="880">
        <v>0</v>
      </c>
      <c r="K123" s="880">
        <v>0</v>
      </c>
      <c r="L123" s="880">
        <v>0</v>
      </c>
      <c r="M123" s="880">
        <v>0</v>
      </c>
      <c r="N123" s="880">
        <v>0</v>
      </c>
      <c r="O123" s="880">
        <v>0</v>
      </c>
      <c r="P123" s="880">
        <v>0</v>
      </c>
      <c r="Q123" s="528"/>
      <c r="R123" s="528"/>
      <c r="S123" s="528"/>
      <c r="T123" s="528"/>
      <c r="U123" s="528"/>
      <c r="V123" s="528"/>
      <c r="W123" s="528"/>
      <c r="X123" s="528"/>
      <c r="Y123" s="528"/>
      <c r="Z123" s="528"/>
      <c r="AA123" s="528"/>
      <c r="AB123" s="528"/>
      <c r="AC123" s="528"/>
      <c r="AD123" s="528"/>
    </row>
    <row r="124" spans="1:30" ht="12">
      <c r="A124" s="878" t="s">
        <v>2807</v>
      </c>
      <c r="B124" s="878" t="s">
        <v>181</v>
      </c>
      <c r="C124" s="880">
        <v>0</v>
      </c>
      <c r="D124" s="880">
        <v>0</v>
      </c>
      <c r="E124" s="880">
        <v>0</v>
      </c>
      <c r="F124" s="880">
        <v>0</v>
      </c>
      <c r="G124" s="880">
        <v>0</v>
      </c>
      <c r="H124" s="880">
        <v>0</v>
      </c>
      <c r="I124" s="880">
        <v>0</v>
      </c>
      <c r="J124" s="880">
        <v>0</v>
      </c>
      <c r="K124" s="880">
        <v>0</v>
      </c>
      <c r="L124" s="880">
        <v>0</v>
      </c>
      <c r="M124" s="880">
        <v>0</v>
      </c>
      <c r="N124" s="880">
        <v>0</v>
      </c>
      <c r="O124" s="880">
        <v>0</v>
      </c>
      <c r="P124" s="880">
        <v>0</v>
      </c>
      <c r="Q124" s="528"/>
      <c r="R124" s="528"/>
      <c r="S124" s="528"/>
      <c r="T124" s="528"/>
      <c r="U124" s="528"/>
      <c r="V124" s="528"/>
      <c r="W124" s="528"/>
      <c r="X124" s="528"/>
      <c r="Y124" s="528"/>
      <c r="Z124" s="528"/>
      <c r="AA124" s="528"/>
      <c r="AB124" s="528"/>
      <c r="AC124" s="528"/>
      <c r="AD124" s="528"/>
    </row>
    <row r="125" spans="1:30" ht="12">
      <c r="A125" s="878" t="s">
        <v>1067</v>
      </c>
      <c r="B125" s="878" t="s">
        <v>181</v>
      </c>
      <c r="C125" s="880">
        <v>0</v>
      </c>
      <c r="D125" s="880">
        <v>0</v>
      </c>
      <c r="E125" s="880">
        <v>0</v>
      </c>
      <c r="F125" s="880">
        <v>0</v>
      </c>
      <c r="G125" s="880">
        <v>0</v>
      </c>
      <c r="H125" s="880">
        <v>0</v>
      </c>
      <c r="I125" s="880">
        <v>0</v>
      </c>
      <c r="J125" s="880">
        <v>0</v>
      </c>
      <c r="K125" s="880">
        <v>0</v>
      </c>
      <c r="L125" s="880">
        <v>0</v>
      </c>
      <c r="M125" s="880">
        <v>0</v>
      </c>
      <c r="N125" s="880">
        <v>0</v>
      </c>
      <c r="O125" s="880">
        <v>0</v>
      </c>
      <c r="P125" s="880">
        <v>0</v>
      </c>
      <c r="Q125" s="528"/>
      <c r="R125" s="528"/>
      <c r="S125" s="528"/>
      <c r="T125" s="528"/>
      <c r="U125" s="528"/>
      <c r="V125" s="528"/>
      <c r="W125" s="528"/>
      <c r="X125" s="528"/>
      <c r="Y125" s="528"/>
      <c r="Z125" s="528"/>
      <c r="AA125" s="528"/>
      <c r="AB125" s="528"/>
      <c r="AC125" s="528"/>
      <c r="AD125" s="528"/>
    </row>
    <row r="126" spans="1:30" ht="12">
      <c r="A126" s="878" t="s">
        <v>628</v>
      </c>
      <c r="B126" s="878" t="s">
        <v>181</v>
      </c>
      <c r="C126" s="880">
        <v>573</v>
      </c>
      <c r="D126" s="880">
        <v>573</v>
      </c>
      <c r="E126" s="880">
        <v>573</v>
      </c>
      <c r="F126" s="880">
        <v>573</v>
      </c>
      <c r="G126" s="880">
        <v>573</v>
      </c>
      <c r="H126" s="880">
        <v>573</v>
      </c>
      <c r="I126" s="880">
        <v>573</v>
      </c>
      <c r="J126" s="880">
        <v>573</v>
      </c>
      <c r="K126" s="880">
        <v>573</v>
      </c>
      <c r="L126" s="880">
        <v>573</v>
      </c>
      <c r="M126" s="880">
        <v>573</v>
      </c>
      <c r="N126" s="880">
        <v>573</v>
      </c>
      <c r="O126" s="880">
        <v>573</v>
      </c>
      <c r="P126" s="880">
        <v>573152</v>
      </c>
      <c r="Q126" s="528"/>
      <c r="R126" s="528"/>
      <c r="S126" s="528"/>
      <c r="T126" s="528"/>
      <c r="U126" s="528"/>
      <c r="V126" s="528"/>
      <c r="W126" s="528"/>
      <c r="X126" s="528"/>
      <c r="Y126" s="528"/>
      <c r="Z126" s="528"/>
      <c r="AA126" s="528"/>
      <c r="AB126" s="528"/>
      <c r="AC126" s="528"/>
      <c r="AD126" s="528"/>
    </row>
    <row r="127" spans="1:30" ht="12">
      <c r="A127" s="878" t="s">
        <v>1068</v>
      </c>
      <c r="B127" s="878" t="s">
        <v>181</v>
      </c>
      <c r="C127" s="880">
        <v>0</v>
      </c>
      <c r="D127" s="880">
        <v>0</v>
      </c>
      <c r="E127" s="880">
        <v>0</v>
      </c>
      <c r="F127" s="880">
        <v>0</v>
      </c>
      <c r="G127" s="880">
        <v>0</v>
      </c>
      <c r="H127" s="880">
        <v>0</v>
      </c>
      <c r="I127" s="880">
        <v>0</v>
      </c>
      <c r="J127" s="880">
        <v>0</v>
      </c>
      <c r="K127" s="880">
        <v>0</v>
      </c>
      <c r="L127" s="880">
        <v>0</v>
      </c>
      <c r="M127" s="880">
        <v>0</v>
      </c>
      <c r="N127" s="880">
        <v>0</v>
      </c>
      <c r="O127" s="880">
        <v>0</v>
      </c>
      <c r="P127" s="880">
        <v>0</v>
      </c>
      <c r="Q127" s="528"/>
      <c r="R127" s="528"/>
      <c r="S127" s="528"/>
      <c r="T127" s="528"/>
      <c r="U127" s="528"/>
      <c r="V127" s="528"/>
      <c r="W127" s="528"/>
      <c r="X127" s="528"/>
      <c r="Y127" s="528"/>
      <c r="Z127" s="528"/>
      <c r="AA127" s="528"/>
      <c r="AB127" s="528"/>
      <c r="AC127" s="528"/>
      <c r="AD127" s="528"/>
    </row>
    <row r="128" spans="1:30" ht="12">
      <c r="A128" s="878" t="s">
        <v>629</v>
      </c>
      <c r="B128" s="878" t="s">
        <v>181</v>
      </c>
      <c r="C128" s="880">
        <v>0</v>
      </c>
      <c r="D128" s="880">
        <v>0</v>
      </c>
      <c r="E128" s="880">
        <v>0</v>
      </c>
      <c r="F128" s="880">
        <v>0</v>
      </c>
      <c r="G128" s="880">
        <v>0</v>
      </c>
      <c r="H128" s="880">
        <v>0</v>
      </c>
      <c r="I128" s="880">
        <v>0</v>
      </c>
      <c r="J128" s="880">
        <v>0</v>
      </c>
      <c r="K128" s="880">
        <v>0</v>
      </c>
      <c r="L128" s="880">
        <v>0</v>
      </c>
      <c r="M128" s="880">
        <v>0</v>
      </c>
      <c r="N128" s="880">
        <v>0</v>
      </c>
      <c r="O128" s="880">
        <v>0</v>
      </c>
      <c r="P128" s="880">
        <v>0</v>
      </c>
      <c r="Q128" s="528"/>
      <c r="R128" s="528"/>
      <c r="S128" s="528"/>
      <c r="T128" s="528"/>
      <c r="U128" s="528"/>
      <c r="V128" s="528"/>
      <c r="W128" s="528"/>
      <c r="X128" s="528"/>
      <c r="Y128" s="528"/>
      <c r="Z128" s="528"/>
      <c r="AA128" s="528"/>
      <c r="AB128" s="528"/>
      <c r="AC128" s="528"/>
      <c r="AD128" s="528"/>
    </row>
    <row r="129" spans="1:30" ht="12">
      <c r="A129" s="878" t="s">
        <v>1069</v>
      </c>
      <c r="B129" s="878" t="s">
        <v>181</v>
      </c>
      <c r="C129" s="880">
        <v>0</v>
      </c>
      <c r="D129" s="880">
        <v>0</v>
      </c>
      <c r="E129" s="880">
        <v>0</v>
      </c>
      <c r="F129" s="880">
        <v>0</v>
      </c>
      <c r="G129" s="880">
        <v>0</v>
      </c>
      <c r="H129" s="880">
        <v>0</v>
      </c>
      <c r="I129" s="880">
        <v>0</v>
      </c>
      <c r="J129" s="880">
        <v>0</v>
      </c>
      <c r="K129" s="880">
        <v>0</v>
      </c>
      <c r="L129" s="880">
        <v>0</v>
      </c>
      <c r="M129" s="880">
        <v>0</v>
      </c>
      <c r="N129" s="880">
        <v>0</v>
      </c>
      <c r="O129" s="880">
        <v>0</v>
      </c>
      <c r="P129" s="880">
        <v>0</v>
      </c>
      <c r="Q129" s="528"/>
      <c r="R129" s="528"/>
      <c r="S129" s="528"/>
      <c r="T129" s="528"/>
      <c r="U129" s="528"/>
      <c r="V129" s="528"/>
      <c r="W129" s="528"/>
      <c r="X129" s="528"/>
      <c r="Y129" s="528"/>
      <c r="Z129" s="528"/>
      <c r="AA129" s="528"/>
      <c r="AB129" s="528"/>
      <c r="AC129" s="528"/>
      <c r="AD129" s="528"/>
    </row>
    <row r="130" spans="1:30" ht="12">
      <c r="A130" s="878" t="s">
        <v>630</v>
      </c>
      <c r="B130" s="878" t="s">
        <v>181</v>
      </c>
      <c r="C130" s="880">
        <v>0</v>
      </c>
      <c r="D130" s="880">
        <v>0</v>
      </c>
      <c r="E130" s="880">
        <v>0</v>
      </c>
      <c r="F130" s="880">
        <v>0</v>
      </c>
      <c r="G130" s="880">
        <v>0</v>
      </c>
      <c r="H130" s="880">
        <v>0</v>
      </c>
      <c r="I130" s="880">
        <v>0</v>
      </c>
      <c r="J130" s="880">
        <v>0</v>
      </c>
      <c r="K130" s="880">
        <v>0</v>
      </c>
      <c r="L130" s="880">
        <v>0</v>
      </c>
      <c r="M130" s="880">
        <v>0</v>
      </c>
      <c r="N130" s="880">
        <v>0</v>
      </c>
      <c r="O130" s="880">
        <v>0</v>
      </c>
      <c r="P130" s="880">
        <v>0</v>
      </c>
      <c r="Q130" s="528"/>
      <c r="R130" s="528"/>
      <c r="S130" s="528"/>
      <c r="T130" s="528"/>
      <c r="U130" s="528"/>
      <c r="V130" s="528"/>
      <c r="W130" s="528"/>
      <c r="X130" s="528"/>
      <c r="Y130" s="528"/>
      <c r="Z130" s="528"/>
      <c r="AA130" s="528"/>
      <c r="AB130" s="528"/>
      <c r="AC130" s="528"/>
      <c r="AD130" s="528"/>
    </row>
    <row r="131" spans="1:30" ht="12">
      <c r="A131" s="878" t="s">
        <v>1070</v>
      </c>
      <c r="B131" s="878" t="s">
        <v>181</v>
      </c>
      <c r="C131" s="880">
        <v>0</v>
      </c>
      <c r="D131" s="880">
        <v>0</v>
      </c>
      <c r="E131" s="880">
        <v>0</v>
      </c>
      <c r="F131" s="880">
        <v>0</v>
      </c>
      <c r="G131" s="880">
        <v>0</v>
      </c>
      <c r="H131" s="880">
        <v>0</v>
      </c>
      <c r="I131" s="880">
        <v>0</v>
      </c>
      <c r="J131" s="880">
        <v>0</v>
      </c>
      <c r="K131" s="880">
        <v>0</v>
      </c>
      <c r="L131" s="880">
        <v>0</v>
      </c>
      <c r="M131" s="880">
        <v>0</v>
      </c>
      <c r="N131" s="880">
        <v>0</v>
      </c>
      <c r="O131" s="880">
        <v>0</v>
      </c>
      <c r="P131" s="880">
        <v>0</v>
      </c>
      <c r="Q131" s="528"/>
      <c r="R131" s="528"/>
      <c r="S131" s="528"/>
      <c r="T131" s="528"/>
      <c r="U131" s="528"/>
      <c r="V131" s="528"/>
      <c r="W131" s="528"/>
      <c r="X131" s="528"/>
      <c r="Y131" s="528"/>
      <c r="Z131" s="528"/>
      <c r="AA131" s="528"/>
      <c r="AB131" s="528"/>
      <c r="AC131" s="528"/>
      <c r="AD131" s="528"/>
    </row>
    <row r="132" spans="1:30" ht="12">
      <c r="A132" s="878" t="s">
        <v>631</v>
      </c>
      <c r="B132" s="878" t="s">
        <v>181</v>
      </c>
      <c r="C132" s="880">
        <v>201407</v>
      </c>
      <c r="D132" s="880">
        <v>201558</v>
      </c>
      <c r="E132" s="880">
        <v>200926</v>
      </c>
      <c r="F132" s="880">
        <v>201225</v>
      </c>
      <c r="G132" s="880">
        <v>201912</v>
      </c>
      <c r="H132" s="880">
        <v>201193</v>
      </c>
      <c r="I132" s="880">
        <v>195348</v>
      </c>
      <c r="J132" s="880">
        <v>195047</v>
      </c>
      <c r="K132" s="880">
        <v>199394</v>
      </c>
      <c r="L132" s="880">
        <v>202143</v>
      </c>
      <c r="M132" s="880">
        <v>201645</v>
      </c>
      <c r="N132" s="880">
        <v>200798</v>
      </c>
      <c r="O132" s="880">
        <v>201117</v>
      </c>
      <c r="P132" s="880">
        <v>200204185</v>
      </c>
      <c r="Q132" s="528"/>
      <c r="R132" s="528"/>
      <c r="S132" s="528"/>
      <c r="T132" s="528"/>
      <c r="U132" s="528"/>
      <c r="V132" s="528"/>
      <c r="W132" s="528"/>
      <c r="X132" s="528"/>
      <c r="Y132" s="528"/>
      <c r="Z132" s="528"/>
      <c r="AA132" s="528"/>
      <c r="AB132" s="528"/>
      <c r="AC132" s="528"/>
      <c r="AD132" s="528"/>
    </row>
    <row r="133" spans="1:30" ht="12">
      <c r="A133" s="878" t="s">
        <v>1071</v>
      </c>
      <c r="B133" s="878" t="s">
        <v>181</v>
      </c>
      <c r="C133" s="880">
        <v>0</v>
      </c>
      <c r="D133" s="880">
        <v>0</v>
      </c>
      <c r="E133" s="880">
        <v>0</v>
      </c>
      <c r="F133" s="880">
        <v>0</v>
      </c>
      <c r="G133" s="880">
        <v>0</v>
      </c>
      <c r="H133" s="880">
        <v>0</v>
      </c>
      <c r="I133" s="880">
        <v>0</v>
      </c>
      <c r="J133" s="880">
        <v>0</v>
      </c>
      <c r="K133" s="880">
        <v>0</v>
      </c>
      <c r="L133" s="880">
        <v>0</v>
      </c>
      <c r="M133" s="880">
        <v>0</v>
      </c>
      <c r="N133" s="880">
        <v>0</v>
      </c>
      <c r="O133" s="880">
        <v>0</v>
      </c>
      <c r="P133" s="880">
        <v>0</v>
      </c>
      <c r="Q133" s="528"/>
      <c r="R133" s="528"/>
      <c r="S133" s="528"/>
      <c r="T133" s="528"/>
      <c r="U133" s="528"/>
      <c r="V133" s="528"/>
      <c r="W133" s="528"/>
      <c r="X133" s="528"/>
      <c r="Y133" s="528"/>
      <c r="Z133" s="528"/>
      <c r="AA133" s="528"/>
      <c r="AB133" s="528"/>
      <c r="AC133" s="528"/>
      <c r="AD133" s="528"/>
    </row>
    <row r="134" spans="1:30" ht="12">
      <c r="A134" s="878" t="s">
        <v>632</v>
      </c>
      <c r="B134" s="878" t="s">
        <v>181</v>
      </c>
      <c r="C134" s="880">
        <v>0</v>
      </c>
      <c r="D134" s="880">
        <v>0</v>
      </c>
      <c r="E134" s="880">
        <v>0</v>
      </c>
      <c r="F134" s="880">
        <v>0</v>
      </c>
      <c r="G134" s="880">
        <v>0</v>
      </c>
      <c r="H134" s="880">
        <v>0</v>
      </c>
      <c r="I134" s="880">
        <v>0</v>
      </c>
      <c r="J134" s="880">
        <v>0</v>
      </c>
      <c r="K134" s="880">
        <v>0</v>
      </c>
      <c r="L134" s="880">
        <v>0</v>
      </c>
      <c r="M134" s="880">
        <v>0</v>
      </c>
      <c r="N134" s="880">
        <v>0</v>
      </c>
      <c r="O134" s="880">
        <v>0</v>
      </c>
      <c r="P134" s="880">
        <v>0</v>
      </c>
      <c r="Q134" s="528"/>
      <c r="R134" s="528"/>
      <c r="S134" s="528"/>
      <c r="T134" s="528"/>
      <c r="U134" s="528"/>
      <c r="V134" s="528"/>
      <c r="W134" s="528"/>
      <c r="X134" s="528"/>
      <c r="Y134" s="528"/>
      <c r="Z134" s="528"/>
      <c r="AA134" s="528"/>
      <c r="AB134" s="528"/>
      <c r="AC134" s="528"/>
      <c r="AD134" s="528"/>
    </row>
    <row r="135" spans="1:30" ht="12">
      <c r="A135" s="878" t="s">
        <v>633</v>
      </c>
      <c r="B135" s="878" t="s">
        <v>181</v>
      </c>
      <c r="C135" s="880">
        <v>0</v>
      </c>
      <c r="D135" s="880">
        <v>0</v>
      </c>
      <c r="E135" s="880">
        <v>0</v>
      </c>
      <c r="F135" s="880">
        <v>0</v>
      </c>
      <c r="G135" s="880">
        <v>0</v>
      </c>
      <c r="H135" s="880">
        <v>0</v>
      </c>
      <c r="I135" s="880">
        <v>0</v>
      </c>
      <c r="J135" s="880">
        <v>0</v>
      </c>
      <c r="K135" s="880">
        <v>0</v>
      </c>
      <c r="L135" s="880">
        <v>0</v>
      </c>
      <c r="M135" s="880">
        <v>0</v>
      </c>
      <c r="N135" s="880">
        <v>0</v>
      </c>
      <c r="O135" s="880">
        <v>0</v>
      </c>
      <c r="P135" s="880">
        <v>0</v>
      </c>
      <c r="Q135" s="528"/>
      <c r="R135" s="528"/>
      <c r="S135" s="528"/>
      <c r="T135" s="528"/>
      <c r="U135" s="528"/>
      <c r="V135" s="528"/>
      <c r="W135" s="528"/>
      <c r="X135" s="528"/>
      <c r="Y135" s="528"/>
      <c r="Z135" s="528"/>
      <c r="AA135" s="528"/>
      <c r="AB135" s="528"/>
      <c r="AC135" s="528"/>
      <c r="AD135" s="528"/>
    </row>
    <row r="136" spans="1:30" ht="12">
      <c r="A136" s="878" t="s">
        <v>2808</v>
      </c>
      <c r="B136" s="878" t="s">
        <v>181</v>
      </c>
      <c r="C136" s="880">
        <v>0</v>
      </c>
      <c r="D136" s="880">
        <v>0</v>
      </c>
      <c r="E136" s="880">
        <v>0</v>
      </c>
      <c r="F136" s="880">
        <v>0</v>
      </c>
      <c r="G136" s="880">
        <v>0</v>
      </c>
      <c r="H136" s="880">
        <v>0</v>
      </c>
      <c r="I136" s="880">
        <v>0</v>
      </c>
      <c r="J136" s="880">
        <v>0</v>
      </c>
      <c r="K136" s="880">
        <v>0</v>
      </c>
      <c r="L136" s="880">
        <v>0</v>
      </c>
      <c r="M136" s="880">
        <v>0</v>
      </c>
      <c r="N136" s="880">
        <v>0</v>
      </c>
      <c r="O136" s="880">
        <v>0</v>
      </c>
      <c r="P136" s="880">
        <v>0</v>
      </c>
      <c r="Q136" s="528"/>
      <c r="R136" s="528"/>
      <c r="S136" s="528"/>
      <c r="T136" s="528"/>
      <c r="U136" s="528"/>
      <c r="V136" s="528"/>
      <c r="W136" s="528"/>
      <c r="X136" s="528"/>
      <c r="Y136" s="528"/>
      <c r="Z136" s="528"/>
      <c r="AA136" s="528"/>
      <c r="AB136" s="528"/>
      <c r="AC136" s="528"/>
      <c r="AD136" s="528"/>
    </row>
    <row r="137" spans="1:30" ht="12">
      <c r="A137" s="878" t="s">
        <v>634</v>
      </c>
      <c r="B137" s="878" t="s">
        <v>181</v>
      </c>
      <c r="C137" s="880">
        <v>0</v>
      </c>
      <c r="D137" s="880">
        <v>0</v>
      </c>
      <c r="E137" s="880">
        <v>0</v>
      </c>
      <c r="F137" s="880">
        <v>0</v>
      </c>
      <c r="G137" s="880">
        <v>0</v>
      </c>
      <c r="H137" s="880">
        <v>0</v>
      </c>
      <c r="I137" s="880">
        <v>0</v>
      </c>
      <c r="J137" s="880">
        <v>0</v>
      </c>
      <c r="K137" s="880">
        <v>0</v>
      </c>
      <c r="L137" s="880">
        <v>0</v>
      </c>
      <c r="M137" s="880">
        <v>0</v>
      </c>
      <c r="N137" s="880">
        <v>0</v>
      </c>
      <c r="O137" s="880">
        <v>0</v>
      </c>
      <c r="P137" s="880">
        <v>0</v>
      </c>
      <c r="Q137" s="528"/>
      <c r="R137" s="528"/>
      <c r="S137" s="528"/>
      <c r="T137" s="528"/>
      <c r="U137" s="528"/>
      <c r="V137" s="528"/>
      <c r="W137" s="528"/>
      <c r="X137" s="528"/>
      <c r="Y137" s="528"/>
      <c r="Z137" s="528"/>
      <c r="AA137" s="528"/>
      <c r="AB137" s="528"/>
      <c r="AC137" s="528"/>
      <c r="AD137" s="528"/>
    </row>
    <row r="138" spans="1:30" ht="12">
      <c r="A138" s="878" t="s">
        <v>635</v>
      </c>
      <c r="B138" s="878" t="s">
        <v>181</v>
      </c>
      <c r="C138" s="880">
        <v>0</v>
      </c>
      <c r="D138" s="880">
        <v>0</v>
      </c>
      <c r="E138" s="880">
        <v>0</v>
      </c>
      <c r="F138" s="880">
        <v>0</v>
      </c>
      <c r="G138" s="880">
        <v>0</v>
      </c>
      <c r="H138" s="880">
        <v>0</v>
      </c>
      <c r="I138" s="880">
        <v>0</v>
      </c>
      <c r="J138" s="880">
        <v>0</v>
      </c>
      <c r="K138" s="880">
        <v>0</v>
      </c>
      <c r="L138" s="880">
        <v>0</v>
      </c>
      <c r="M138" s="880">
        <v>0</v>
      </c>
      <c r="N138" s="880">
        <v>0</v>
      </c>
      <c r="O138" s="880">
        <v>0</v>
      </c>
      <c r="P138" s="880">
        <v>0</v>
      </c>
      <c r="Q138" s="528"/>
      <c r="R138" s="528"/>
      <c r="S138" s="528"/>
      <c r="T138" s="528"/>
      <c r="U138" s="528"/>
      <c r="V138" s="528"/>
      <c r="W138" s="528"/>
      <c r="X138" s="528"/>
      <c r="Y138" s="528"/>
      <c r="Z138" s="528"/>
      <c r="AA138" s="528"/>
      <c r="AB138" s="528"/>
      <c r="AC138" s="528"/>
      <c r="AD138" s="528"/>
    </row>
    <row r="139" spans="1:30" ht="12">
      <c r="A139" s="878" t="s">
        <v>636</v>
      </c>
      <c r="B139" s="878" t="s">
        <v>181</v>
      </c>
      <c r="C139" s="880">
        <v>0</v>
      </c>
      <c r="D139" s="880">
        <v>0</v>
      </c>
      <c r="E139" s="880">
        <v>0</v>
      </c>
      <c r="F139" s="880">
        <v>0</v>
      </c>
      <c r="G139" s="880">
        <v>0</v>
      </c>
      <c r="H139" s="880">
        <v>0</v>
      </c>
      <c r="I139" s="880">
        <v>0</v>
      </c>
      <c r="J139" s="880">
        <v>0</v>
      </c>
      <c r="K139" s="880">
        <v>0</v>
      </c>
      <c r="L139" s="880">
        <v>0</v>
      </c>
      <c r="M139" s="880">
        <v>0</v>
      </c>
      <c r="N139" s="880">
        <v>0</v>
      </c>
      <c r="O139" s="880">
        <v>0</v>
      </c>
      <c r="P139" s="880">
        <v>0</v>
      </c>
      <c r="Q139" s="528"/>
      <c r="R139" s="528"/>
      <c r="S139" s="528"/>
      <c r="T139" s="528"/>
      <c r="U139" s="528"/>
      <c r="V139" s="528"/>
      <c r="W139" s="528"/>
      <c r="X139" s="528"/>
      <c r="Y139" s="528"/>
      <c r="Z139" s="528"/>
      <c r="AA139" s="528"/>
      <c r="AB139" s="528"/>
      <c r="AC139" s="528"/>
      <c r="AD139" s="528"/>
    </row>
    <row r="140" spans="1:30" ht="12">
      <c r="A140" s="878" t="s">
        <v>637</v>
      </c>
      <c r="B140" s="878" t="s">
        <v>181</v>
      </c>
      <c r="C140" s="880">
        <v>0</v>
      </c>
      <c r="D140" s="880">
        <v>0</v>
      </c>
      <c r="E140" s="880">
        <v>0</v>
      </c>
      <c r="F140" s="880">
        <v>0</v>
      </c>
      <c r="G140" s="880">
        <v>0</v>
      </c>
      <c r="H140" s="880">
        <v>0</v>
      </c>
      <c r="I140" s="880">
        <v>0</v>
      </c>
      <c r="J140" s="880">
        <v>0</v>
      </c>
      <c r="K140" s="880">
        <v>0</v>
      </c>
      <c r="L140" s="880">
        <v>0</v>
      </c>
      <c r="M140" s="880">
        <v>0</v>
      </c>
      <c r="N140" s="880">
        <v>0</v>
      </c>
      <c r="O140" s="880">
        <v>0</v>
      </c>
      <c r="P140" s="880">
        <v>0</v>
      </c>
      <c r="Q140" s="528"/>
      <c r="R140" s="528"/>
      <c r="S140" s="528"/>
      <c r="T140" s="528"/>
      <c r="U140" s="528"/>
      <c r="V140" s="528"/>
      <c r="W140" s="528"/>
      <c r="X140" s="528"/>
      <c r="Y140" s="528"/>
      <c r="Z140" s="528"/>
      <c r="AA140" s="528"/>
      <c r="AB140" s="528"/>
      <c r="AC140" s="528"/>
      <c r="AD140" s="528"/>
    </row>
    <row r="141" spans="1:30" ht="12">
      <c r="A141" s="878" t="s">
        <v>638</v>
      </c>
      <c r="B141" s="878" t="s">
        <v>181</v>
      </c>
      <c r="C141" s="880">
        <v>0</v>
      </c>
      <c r="D141" s="880">
        <v>0</v>
      </c>
      <c r="E141" s="880">
        <v>0</v>
      </c>
      <c r="F141" s="880">
        <v>0</v>
      </c>
      <c r="G141" s="880">
        <v>0</v>
      </c>
      <c r="H141" s="880">
        <v>0</v>
      </c>
      <c r="I141" s="880">
        <v>0</v>
      </c>
      <c r="J141" s="880">
        <v>0</v>
      </c>
      <c r="K141" s="880">
        <v>0</v>
      </c>
      <c r="L141" s="880">
        <v>0</v>
      </c>
      <c r="M141" s="880">
        <v>0</v>
      </c>
      <c r="N141" s="880">
        <v>0</v>
      </c>
      <c r="O141" s="880">
        <v>0</v>
      </c>
      <c r="P141" s="880">
        <v>0</v>
      </c>
      <c r="Q141" s="528"/>
      <c r="R141" s="528"/>
      <c r="S141" s="528"/>
      <c r="T141" s="528"/>
      <c r="U141" s="528"/>
      <c r="V141" s="528"/>
      <c r="W141" s="528"/>
      <c r="X141" s="528"/>
      <c r="Y141" s="528"/>
      <c r="Z141" s="528"/>
      <c r="AA141" s="528"/>
      <c r="AB141" s="528"/>
      <c r="AC141" s="528"/>
      <c r="AD141" s="528"/>
    </row>
    <row r="142" spans="1:30" ht="12">
      <c r="A142" s="878" t="s">
        <v>639</v>
      </c>
      <c r="B142" s="878" t="s">
        <v>181</v>
      </c>
      <c r="C142" s="880">
        <v>0</v>
      </c>
      <c r="D142" s="880">
        <v>0</v>
      </c>
      <c r="E142" s="880">
        <v>0</v>
      </c>
      <c r="F142" s="880">
        <v>0</v>
      </c>
      <c r="G142" s="880">
        <v>0</v>
      </c>
      <c r="H142" s="880">
        <v>0</v>
      </c>
      <c r="I142" s="880">
        <v>0</v>
      </c>
      <c r="J142" s="880">
        <v>0</v>
      </c>
      <c r="K142" s="880">
        <v>0</v>
      </c>
      <c r="L142" s="880">
        <v>0</v>
      </c>
      <c r="M142" s="880">
        <v>0</v>
      </c>
      <c r="N142" s="880">
        <v>0</v>
      </c>
      <c r="O142" s="880">
        <v>0</v>
      </c>
      <c r="P142" s="880">
        <v>0</v>
      </c>
      <c r="Q142" s="528"/>
      <c r="R142" s="528"/>
      <c r="S142" s="528"/>
      <c r="T142" s="528"/>
      <c r="U142" s="528"/>
      <c r="V142" s="528"/>
      <c r="W142" s="528"/>
      <c r="X142" s="528"/>
      <c r="Y142" s="528"/>
      <c r="Z142" s="528"/>
      <c r="AA142" s="528"/>
      <c r="AB142" s="528"/>
      <c r="AC142" s="528"/>
      <c r="AD142" s="528"/>
    </row>
    <row r="143" spans="1:30" ht="12">
      <c r="A143" s="878" t="s">
        <v>640</v>
      </c>
      <c r="B143" s="878" t="s">
        <v>181</v>
      </c>
      <c r="C143" s="880">
        <v>0</v>
      </c>
      <c r="D143" s="880">
        <v>0</v>
      </c>
      <c r="E143" s="880">
        <v>0</v>
      </c>
      <c r="F143" s="880">
        <v>0</v>
      </c>
      <c r="G143" s="880">
        <v>0</v>
      </c>
      <c r="H143" s="880">
        <v>0</v>
      </c>
      <c r="I143" s="880">
        <v>0</v>
      </c>
      <c r="J143" s="880">
        <v>0</v>
      </c>
      <c r="K143" s="880">
        <v>0</v>
      </c>
      <c r="L143" s="880">
        <v>0</v>
      </c>
      <c r="M143" s="880">
        <v>0</v>
      </c>
      <c r="N143" s="880">
        <v>0</v>
      </c>
      <c r="O143" s="880">
        <v>0</v>
      </c>
      <c r="P143" s="880">
        <v>0</v>
      </c>
      <c r="Q143" s="528"/>
      <c r="R143" s="528"/>
      <c r="S143" s="528"/>
      <c r="T143" s="528"/>
      <c r="U143" s="528"/>
      <c r="V143" s="528"/>
      <c r="W143" s="528"/>
      <c r="X143" s="528"/>
      <c r="Y143" s="528"/>
      <c r="Z143" s="528"/>
      <c r="AA143" s="528"/>
      <c r="AB143" s="528"/>
      <c r="AC143" s="528"/>
      <c r="AD143" s="528"/>
    </row>
    <row r="144" spans="1:30" ht="12">
      <c r="A144" s="878" t="s">
        <v>641</v>
      </c>
      <c r="B144" s="878" t="s">
        <v>181</v>
      </c>
      <c r="C144" s="880">
        <v>0</v>
      </c>
      <c r="D144" s="880">
        <v>0</v>
      </c>
      <c r="E144" s="880">
        <v>0</v>
      </c>
      <c r="F144" s="880">
        <v>0</v>
      </c>
      <c r="G144" s="880">
        <v>0</v>
      </c>
      <c r="H144" s="880">
        <v>0</v>
      </c>
      <c r="I144" s="880">
        <v>0</v>
      </c>
      <c r="J144" s="880">
        <v>0</v>
      </c>
      <c r="K144" s="880">
        <v>0</v>
      </c>
      <c r="L144" s="880">
        <v>0</v>
      </c>
      <c r="M144" s="880">
        <v>0</v>
      </c>
      <c r="N144" s="880">
        <v>0</v>
      </c>
      <c r="O144" s="880">
        <v>0</v>
      </c>
      <c r="P144" s="880">
        <v>0</v>
      </c>
      <c r="Q144" s="528"/>
      <c r="R144" s="528"/>
      <c r="S144" s="528"/>
      <c r="T144" s="528"/>
      <c r="U144" s="528"/>
      <c r="V144" s="528"/>
      <c r="W144" s="528"/>
      <c r="X144" s="528"/>
      <c r="Y144" s="528"/>
      <c r="Z144" s="528"/>
      <c r="AA144" s="528"/>
      <c r="AB144" s="528"/>
      <c r="AC144" s="528"/>
      <c r="AD144" s="528"/>
    </row>
    <row r="145" spans="1:30" ht="12">
      <c r="A145" s="878" t="s">
        <v>642</v>
      </c>
      <c r="B145" s="878" t="s">
        <v>181</v>
      </c>
      <c r="C145" s="880">
        <v>0</v>
      </c>
      <c r="D145" s="880">
        <v>0</v>
      </c>
      <c r="E145" s="880">
        <v>0</v>
      </c>
      <c r="F145" s="880">
        <v>0</v>
      </c>
      <c r="G145" s="880">
        <v>0</v>
      </c>
      <c r="H145" s="880">
        <v>0</v>
      </c>
      <c r="I145" s="880">
        <v>0</v>
      </c>
      <c r="J145" s="880">
        <v>0</v>
      </c>
      <c r="K145" s="880">
        <v>0</v>
      </c>
      <c r="L145" s="880">
        <v>0</v>
      </c>
      <c r="M145" s="880">
        <v>0</v>
      </c>
      <c r="N145" s="880">
        <v>0</v>
      </c>
      <c r="O145" s="880">
        <v>0</v>
      </c>
      <c r="P145" s="880">
        <v>0</v>
      </c>
      <c r="Q145" s="528"/>
      <c r="R145" s="528"/>
      <c r="S145" s="528"/>
      <c r="T145" s="528"/>
      <c r="U145" s="528"/>
      <c r="V145" s="528"/>
      <c r="W145" s="528"/>
      <c r="X145" s="528"/>
      <c r="Y145" s="528"/>
      <c r="Z145" s="528"/>
      <c r="AA145" s="528"/>
      <c r="AB145" s="528"/>
      <c r="AC145" s="528"/>
      <c r="AD145" s="528"/>
    </row>
    <row r="146" spans="1:30" ht="12">
      <c r="A146" s="878" t="s">
        <v>643</v>
      </c>
      <c r="B146" s="878" t="s">
        <v>181</v>
      </c>
      <c r="C146" s="880">
        <v>0</v>
      </c>
      <c r="D146" s="880">
        <v>0</v>
      </c>
      <c r="E146" s="880">
        <v>0</v>
      </c>
      <c r="F146" s="880">
        <v>0</v>
      </c>
      <c r="G146" s="880">
        <v>0</v>
      </c>
      <c r="H146" s="880">
        <v>0</v>
      </c>
      <c r="I146" s="880">
        <v>0</v>
      </c>
      <c r="J146" s="880">
        <v>0</v>
      </c>
      <c r="K146" s="880">
        <v>0</v>
      </c>
      <c r="L146" s="880">
        <v>0</v>
      </c>
      <c r="M146" s="880">
        <v>0</v>
      </c>
      <c r="N146" s="880">
        <v>0</v>
      </c>
      <c r="O146" s="880">
        <v>0</v>
      </c>
      <c r="P146" s="880">
        <v>0</v>
      </c>
      <c r="Q146" s="528"/>
      <c r="R146" s="528"/>
      <c r="S146" s="528"/>
      <c r="T146" s="528"/>
      <c r="U146" s="528"/>
      <c r="V146" s="528"/>
      <c r="W146" s="528"/>
      <c r="X146" s="528"/>
      <c r="Y146" s="528"/>
      <c r="Z146" s="528"/>
      <c r="AA146" s="528"/>
      <c r="AB146" s="528"/>
      <c r="AC146" s="528"/>
      <c r="AD146" s="528"/>
    </row>
    <row r="147" spans="1:30" ht="12">
      <c r="A147" s="878" t="s">
        <v>644</v>
      </c>
      <c r="B147" s="878" t="s">
        <v>181</v>
      </c>
      <c r="C147" s="880">
        <v>0</v>
      </c>
      <c r="D147" s="880">
        <v>0</v>
      </c>
      <c r="E147" s="880">
        <v>0</v>
      </c>
      <c r="F147" s="880">
        <v>0</v>
      </c>
      <c r="G147" s="880">
        <v>0</v>
      </c>
      <c r="H147" s="880">
        <v>0</v>
      </c>
      <c r="I147" s="880">
        <v>0</v>
      </c>
      <c r="J147" s="880">
        <v>0</v>
      </c>
      <c r="K147" s="880">
        <v>0</v>
      </c>
      <c r="L147" s="880">
        <v>0</v>
      </c>
      <c r="M147" s="880">
        <v>0</v>
      </c>
      <c r="N147" s="880">
        <v>0</v>
      </c>
      <c r="O147" s="880">
        <v>0</v>
      </c>
      <c r="P147" s="880">
        <v>0</v>
      </c>
      <c r="Q147" s="528"/>
      <c r="R147" s="528"/>
      <c r="S147" s="528"/>
      <c r="T147" s="528"/>
      <c r="U147" s="528"/>
      <c r="V147" s="528"/>
      <c r="W147" s="528"/>
      <c r="X147" s="528"/>
      <c r="Y147" s="528"/>
      <c r="Z147" s="528"/>
      <c r="AA147" s="528"/>
      <c r="AB147" s="528"/>
      <c r="AC147" s="528"/>
      <c r="AD147" s="528"/>
    </row>
    <row r="148" spans="1:30" ht="12">
      <c r="A148" s="878" t="s">
        <v>645</v>
      </c>
      <c r="B148" s="878" t="s">
        <v>181</v>
      </c>
      <c r="C148" s="880">
        <v>0</v>
      </c>
      <c r="D148" s="880">
        <v>0</v>
      </c>
      <c r="E148" s="880">
        <v>0</v>
      </c>
      <c r="F148" s="880">
        <v>0</v>
      </c>
      <c r="G148" s="880">
        <v>0</v>
      </c>
      <c r="H148" s="880">
        <v>0</v>
      </c>
      <c r="I148" s="880">
        <v>0</v>
      </c>
      <c r="J148" s="880">
        <v>0</v>
      </c>
      <c r="K148" s="880">
        <v>0</v>
      </c>
      <c r="L148" s="880">
        <v>0</v>
      </c>
      <c r="M148" s="880">
        <v>0</v>
      </c>
      <c r="N148" s="880">
        <v>0</v>
      </c>
      <c r="O148" s="880">
        <v>0</v>
      </c>
      <c r="P148" s="880">
        <v>0</v>
      </c>
      <c r="Q148" s="528"/>
      <c r="R148" s="528"/>
      <c r="S148" s="528"/>
      <c r="T148" s="528"/>
      <c r="U148" s="528"/>
      <c r="V148" s="528"/>
      <c r="W148" s="528"/>
      <c r="X148" s="528"/>
      <c r="Y148" s="528"/>
      <c r="Z148" s="528"/>
      <c r="AA148" s="528"/>
      <c r="AB148" s="528"/>
      <c r="AC148" s="528"/>
      <c r="AD148" s="528"/>
    </row>
    <row r="149" spans="1:30" ht="12">
      <c r="A149" s="878" t="s">
        <v>646</v>
      </c>
      <c r="B149" s="878" t="s">
        <v>181</v>
      </c>
      <c r="C149" s="880">
        <v>0</v>
      </c>
      <c r="D149" s="880">
        <v>0</v>
      </c>
      <c r="E149" s="880">
        <v>0</v>
      </c>
      <c r="F149" s="880">
        <v>0</v>
      </c>
      <c r="G149" s="880">
        <v>0</v>
      </c>
      <c r="H149" s="880">
        <v>0</v>
      </c>
      <c r="I149" s="880">
        <v>0</v>
      </c>
      <c r="J149" s="880">
        <v>0</v>
      </c>
      <c r="K149" s="880">
        <v>0</v>
      </c>
      <c r="L149" s="880">
        <v>0</v>
      </c>
      <c r="M149" s="880">
        <v>0</v>
      </c>
      <c r="N149" s="880">
        <v>0</v>
      </c>
      <c r="O149" s="880">
        <v>0</v>
      </c>
      <c r="P149" s="880">
        <v>0</v>
      </c>
      <c r="Q149" s="528"/>
      <c r="R149" s="528"/>
      <c r="S149" s="528"/>
      <c r="T149" s="528"/>
      <c r="U149" s="528"/>
      <c r="V149" s="528"/>
      <c r="W149" s="528"/>
      <c r="X149" s="528"/>
      <c r="Y149" s="528"/>
      <c r="Z149" s="528"/>
      <c r="AA149" s="528"/>
      <c r="AB149" s="528"/>
      <c r="AC149" s="528"/>
      <c r="AD149" s="528"/>
    </row>
    <row r="150" spans="1:30" ht="12">
      <c r="A150" s="878" t="s">
        <v>647</v>
      </c>
      <c r="B150" s="878" t="s">
        <v>181</v>
      </c>
      <c r="C150" s="880">
        <v>0</v>
      </c>
      <c r="D150" s="880">
        <v>0</v>
      </c>
      <c r="E150" s="880">
        <v>0</v>
      </c>
      <c r="F150" s="880">
        <v>0</v>
      </c>
      <c r="G150" s="880">
        <v>0</v>
      </c>
      <c r="H150" s="880">
        <v>0</v>
      </c>
      <c r="I150" s="880">
        <v>0</v>
      </c>
      <c r="J150" s="880">
        <v>0</v>
      </c>
      <c r="K150" s="880">
        <v>0</v>
      </c>
      <c r="L150" s="880">
        <v>0</v>
      </c>
      <c r="M150" s="880">
        <v>0</v>
      </c>
      <c r="N150" s="880">
        <v>0</v>
      </c>
      <c r="O150" s="880">
        <v>0</v>
      </c>
      <c r="P150" s="880">
        <v>0</v>
      </c>
      <c r="Q150" s="528"/>
      <c r="R150" s="528"/>
      <c r="S150" s="528"/>
      <c r="T150" s="528"/>
      <c r="U150" s="528"/>
      <c r="V150" s="528"/>
      <c r="W150" s="528"/>
      <c r="X150" s="528"/>
      <c r="Y150" s="528"/>
      <c r="Z150" s="528"/>
      <c r="AA150" s="528"/>
      <c r="AB150" s="528"/>
      <c r="AC150" s="528"/>
      <c r="AD150" s="528"/>
    </row>
    <row r="151" spans="1:30" ht="12">
      <c r="A151" s="878" t="s">
        <v>648</v>
      </c>
      <c r="B151" s="878" t="s">
        <v>181</v>
      </c>
      <c r="C151" s="880">
        <v>0</v>
      </c>
      <c r="D151" s="880">
        <v>0</v>
      </c>
      <c r="E151" s="880">
        <v>0</v>
      </c>
      <c r="F151" s="880">
        <v>0</v>
      </c>
      <c r="G151" s="880">
        <v>0</v>
      </c>
      <c r="H151" s="880">
        <v>0</v>
      </c>
      <c r="I151" s="880">
        <v>0</v>
      </c>
      <c r="J151" s="880">
        <v>0</v>
      </c>
      <c r="K151" s="880">
        <v>0</v>
      </c>
      <c r="L151" s="880">
        <v>0</v>
      </c>
      <c r="M151" s="880">
        <v>0</v>
      </c>
      <c r="N151" s="880">
        <v>0</v>
      </c>
      <c r="O151" s="880">
        <v>0</v>
      </c>
      <c r="P151" s="880">
        <v>0</v>
      </c>
      <c r="Q151" s="528"/>
      <c r="R151" s="528"/>
      <c r="S151" s="528"/>
      <c r="T151" s="528"/>
      <c r="U151" s="528"/>
      <c r="V151" s="528"/>
      <c r="W151" s="528"/>
      <c r="X151" s="528"/>
      <c r="Y151" s="528"/>
      <c r="Z151" s="528"/>
      <c r="AA151" s="528"/>
      <c r="AB151" s="528"/>
      <c r="AC151" s="528"/>
      <c r="AD151" s="528"/>
    </row>
    <row r="152" spans="1:30" ht="12">
      <c r="A152" s="878" t="s">
        <v>649</v>
      </c>
      <c r="B152" s="878" t="s">
        <v>181</v>
      </c>
      <c r="C152" s="880">
        <v>0</v>
      </c>
      <c r="D152" s="880">
        <v>0</v>
      </c>
      <c r="E152" s="880">
        <v>0</v>
      </c>
      <c r="F152" s="880">
        <v>0</v>
      </c>
      <c r="G152" s="880">
        <v>0</v>
      </c>
      <c r="H152" s="880">
        <v>0</v>
      </c>
      <c r="I152" s="880">
        <v>0</v>
      </c>
      <c r="J152" s="880">
        <v>0</v>
      </c>
      <c r="K152" s="880">
        <v>0</v>
      </c>
      <c r="L152" s="880">
        <v>0</v>
      </c>
      <c r="M152" s="880">
        <v>0</v>
      </c>
      <c r="N152" s="880">
        <v>0</v>
      </c>
      <c r="O152" s="880">
        <v>0</v>
      </c>
      <c r="P152" s="880">
        <v>0</v>
      </c>
      <c r="Q152" s="528"/>
      <c r="R152" s="528"/>
      <c r="S152" s="528"/>
      <c r="T152" s="528"/>
      <c r="U152" s="528"/>
      <c r="V152" s="528"/>
      <c r="W152" s="528"/>
      <c r="X152" s="528"/>
      <c r="Y152" s="528"/>
      <c r="Z152" s="528"/>
      <c r="AA152" s="528"/>
      <c r="AB152" s="528"/>
      <c r="AC152" s="528"/>
      <c r="AD152" s="528"/>
    </row>
    <row r="153" spans="1:30" ht="12">
      <c r="A153" s="878" t="s">
        <v>1072</v>
      </c>
      <c r="B153" s="878" t="s">
        <v>181</v>
      </c>
      <c r="C153" s="880">
        <v>0</v>
      </c>
      <c r="D153" s="880">
        <v>0</v>
      </c>
      <c r="E153" s="880">
        <v>0</v>
      </c>
      <c r="F153" s="880">
        <v>0</v>
      </c>
      <c r="G153" s="880">
        <v>0</v>
      </c>
      <c r="H153" s="880">
        <v>0</v>
      </c>
      <c r="I153" s="880">
        <v>0</v>
      </c>
      <c r="J153" s="880">
        <v>0</v>
      </c>
      <c r="K153" s="880">
        <v>0</v>
      </c>
      <c r="L153" s="880">
        <v>0</v>
      </c>
      <c r="M153" s="880">
        <v>0</v>
      </c>
      <c r="N153" s="880">
        <v>0</v>
      </c>
      <c r="O153" s="880">
        <v>0</v>
      </c>
      <c r="P153" s="880">
        <v>0</v>
      </c>
      <c r="Q153" s="528"/>
      <c r="R153" s="528"/>
      <c r="S153" s="528"/>
      <c r="T153" s="528"/>
      <c r="U153" s="528"/>
      <c r="V153" s="528"/>
      <c r="W153" s="528"/>
      <c r="X153" s="528"/>
      <c r="Y153" s="528"/>
      <c r="Z153" s="528"/>
      <c r="AA153" s="528"/>
      <c r="AB153" s="528"/>
      <c r="AC153" s="528"/>
      <c r="AD153" s="528"/>
    </row>
    <row r="154" spans="1:30" ht="12">
      <c r="A154" s="878" t="s">
        <v>650</v>
      </c>
      <c r="B154" s="878" t="s">
        <v>181</v>
      </c>
      <c r="C154" s="880">
        <v>0</v>
      </c>
      <c r="D154" s="880">
        <v>0</v>
      </c>
      <c r="E154" s="880">
        <v>0</v>
      </c>
      <c r="F154" s="880">
        <v>0</v>
      </c>
      <c r="G154" s="880">
        <v>0</v>
      </c>
      <c r="H154" s="880">
        <v>0</v>
      </c>
      <c r="I154" s="880">
        <v>0</v>
      </c>
      <c r="J154" s="880">
        <v>0</v>
      </c>
      <c r="K154" s="880">
        <v>0</v>
      </c>
      <c r="L154" s="880">
        <v>0</v>
      </c>
      <c r="M154" s="880">
        <v>0</v>
      </c>
      <c r="N154" s="880">
        <v>0</v>
      </c>
      <c r="O154" s="880">
        <v>0</v>
      </c>
      <c r="P154" s="880">
        <v>0</v>
      </c>
      <c r="Q154" s="528"/>
      <c r="R154" s="528"/>
      <c r="S154" s="528"/>
      <c r="T154" s="528"/>
      <c r="U154" s="528"/>
      <c r="V154" s="528"/>
      <c r="W154" s="528"/>
      <c r="X154" s="528"/>
      <c r="Y154" s="528"/>
      <c r="Z154" s="528"/>
      <c r="AA154" s="528"/>
      <c r="AB154" s="528"/>
      <c r="AC154" s="528"/>
      <c r="AD154" s="528"/>
    </row>
    <row r="155" spans="1:30" ht="12">
      <c r="A155" s="878" t="s">
        <v>491</v>
      </c>
      <c r="B155" s="878" t="s">
        <v>181</v>
      </c>
      <c r="C155" s="880">
        <v>0</v>
      </c>
      <c r="D155" s="880">
        <v>0</v>
      </c>
      <c r="E155" s="880">
        <v>0</v>
      </c>
      <c r="F155" s="880">
        <v>0</v>
      </c>
      <c r="G155" s="880">
        <v>0</v>
      </c>
      <c r="H155" s="880">
        <v>0</v>
      </c>
      <c r="I155" s="880">
        <v>0</v>
      </c>
      <c r="J155" s="880">
        <v>0</v>
      </c>
      <c r="K155" s="880">
        <v>0</v>
      </c>
      <c r="L155" s="880">
        <v>0</v>
      </c>
      <c r="M155" s="880">
        <v>0</v>
      </c>
      <c r="N155" s="880">
        <v>0</v>
      </c>
      <c r="O155" s="880">
        <v>0</v>
      </c>
      <c r="P155" s="880">
        <v>0</v>
      </c>
      <c r="Q155" s="528"/>
      <c r="R155" s="528"/>
      <c r="S155" s="528"/>
      <c r="T155" s="528"/>
      <c r="U155" s="528"/>
      <c r="V155" s="528"/>
      <c r="W155" s="528"/>
      <c r="X155" s="528"/>
      <c r="Y155" s="528"/>
      <c r="Z155" s="528"/>
      <c r="AA155" s="528"/>
      <c r="AB155" s="528"/>
      <c r="AC155" s="528"/>
      <c r="AD155" s="528"/>
    </row>
    <row r="156" spans="1:30" ht="12">
      <c r="A156" s="878" t="s">
        <v>1073</v>
      </c>
      <c r="B156" s="878" t="s">
        <v>181</v>
      </c>
      <c r="C156" s="880">
        <v>0</v>
      </c>
      <c r="D156" s="880">
        <v>0</v>
      </c>
      <c r="E156" s="880">
        <v>0</v>
      </c>
      <c r="F156" s="880">
        <v>0</v>
      </c>
      <c r="G156" s="880">
        <v>0</v>
      </c>
      <c r="H156" s="880">
        <v>0</v>
      </c>
      <c r="I156" s="880">
        <v>0</v>
      </c>
      <c r="J156" s="880">
        <v>0</v>
      </c>
      <c r="K156" s="880">
        <v>0</v>
      </c>
      <c r="L156" s="880">
        <v>0</v>
      </c>
      <c r="M156" s="880">
        <v>0</v>
      </c>
      <c r="N156" s="880">
        <v>0</v>
      </c>
      <c r="O156" s="880">
        <v>0</v>
      </c>
      <c r="P156" s="880">
        <v>0</v>
      </c>
      <c r="Q156" s="528"/>
      <c r="R156" s="528"/>
      <c r="S156" s="528"/>
      <c r="T156" s="528"/>
      <c r="U156" s="528"/>
      <c r="V156" s="528"/>
      <c r="W156" s="528"/>
      <c r="X156" s="528"/>
      <c r="Y156" s="528"/>
      <c r="Z156" s="528"/>
      <c r="AA156" s="528"/>
      <c r="AB156" s="528"/>
      <c r="AC156" s="528"/>
      <c r="AD156" s="528"/>
    </row>
    <row r="157" spans="1:30" ht="12">
      <c r="A157" s="878" t="s">
        <v>1074</v>
      </c>
      <c r="B157" s="878" t="s">
        <v>181</v>
      </c>
      <c r="C157" s="880">
        <v>0</v>
      </c>
      <c r="D157" s="880">
        <v>0</v>
      </c>
      <c r="E157" s="880">
        <v>0</v>
      </c>
      <c r="F157" s="880">
        <v>0</v>
      </c>
      <c r="G157" s="880">
        <v>0</v>
      </c>
      <c r="H157" s="880">
        <v>0</v>
      </c>
      <c r="I157" s="880">
        <v>0</v>
      </c>
      <c r="J157" s="880">
        <v>0</v>
      </c>
      <c r="K157" s="880">
        <v>0</v>
      </c>
      <c r="L157" s="880">
        <v>0</v>
      </c>
      <c r="M157" s="880">
        <v>0</v>
      </c>
      <c r="N157" s="880">
        <v>0</v>
      </c>
      <c r="O157" s="880">
        <v>0</v>
      </c>
      <c r="P157" s="880">
        <v>0</v>
      </c>
      <c r="Q157" s="528"/>
      <c r="R157" s="528"/>
      <c r="S157" s="528"/>
      <c r="T157" s="528"/>
      <c r="U157" s="528"/>
      <c r="V157" s="528"/>
      <c r="W157" s="528"/>
      <c r="X157" s="528"/>
      <c r="Y157" s="528"/>
      <c r="Z157" s="528"/>
      <c r="AA157" s="528"/>
      <c r="AB157" s="528"/>
      <c r="AC157" s="528"/>
      <c r="AD157" s="528"/>
    </row>
    <row r="158" spans="1:30" ht="12">
      <c r="A158" s="878" t="s">
        <v>492</v>
      </c>
      <c r="B158" s="878" t="s">
        <v>181</v>
      </c>
      <c r="C158" s="880">
        <v>4275</v>
      </c>
      <c r="D158" s="880">
        <v>4275</v>
      </c>
      <c r="E158" s="880">
        <v>4275</v>
      </c>
      <c r="F158" s="880">
        <v>4275</v>
      </c>
      <c r="G158" s="880">
        <v>4275</v>
      </c>
      <c r="H158" s="880">
        <v>4275</v>
      </c>
      <c r="I158" s="880">
        <v>4275</v>
      </c>
      <c r="J158" s="880">
        <v>4275</v>
      </c>
      <c r="K158" s="880">
        <v>4275</v>
      </c>
      <c r="L158" s="880">
        <v>4275</v>
      </c>
      <c r="M158" s="880">
        <v>4275</v>
      </c>
      <c r="N158" s="880">
        <v>4275</v>
      </c>
      <c r="O158" s="880">
        <v>4275</v>
      </c>
      <c r="P158" s="880">
        <v>4275337</v>
      </c>
      <c r="Q158" s="528"/>
      <c r="R158" s="528"/>
      <c r="S158" s="528"/>
      <c r="T158" s="528"/>
      <c r="U158" s="528"/>
      <c r="V158" s="528"/>
      <c r="W158" s="528"/>
      <c r="X158" s="528"/>
      <c r="Y158" s="528"/>
      <c r="Z158" s="528"/>
      <c r="AA158" s="528"/>
      <c r="AB158" s="528"/>
      <c r="AC158" s="528"/>
      <c r="AD158" s="528"/>
    </row>
    <row r="159" spans="1:30" ht="12">
      <c r="A159" s="878" t="s">
        <v>651</v>
      </c>
      <c r="B159" s="878" t="s">
        <v>181</v>
      </c>
      <c r="C159" s="880">
        <v>0</v>
      </c>
      <c r="D159" s="880">
        <v>0</v>
      </c>
      <c r="E159" s="880">
        <v>0</v>
      </c>
      <c r="F159" s="880">
        <v>0</v>
      </c>
      <c r="G159" s="880">
        <v>0</v>
      </c>
      <c r="H159" s="880">
        <v>0</v>
      </c>
      <c r="I159" s="880">
        <v>0</v>
      </c>
      <c r="J159" s="880">
        <v>0</v>
      </c>
      <c r="K159" s="880">
        <v>0</v>
      </c>
      <c r="L159" s="880">
        <v>0</v>
      </c>
      <c r="M159" s="880">
        <v>0</v>
      </c>
      <c r="N159" s="880">
        <v>0</v>
      </c>
      <c r="O159" s="880">
        <v>0</v>
      </c>
      <c r="P159" s="880">
        <v>0</v>
      </c>
      <c r="Q159" s="528"/>
      <c r="R159" s="528"/>
      <c r="S159" s="528"/>
      <c r="T159" s="528"/>
      <c r="U159" s="528"/>
      <c r="V159" s="528"/>
      <c r="W159" s="528"/>
      <c r="X159" s="528"/>
      <c r="Y159" s="528"/>
      <c r="Z159" s="528"/>
      <c r="AA159" s="528"/>
      <c r="AB159" s="528"/>
      <c r="AC159" s="528"/>
      <c r="AD159" s="528"/>
    </row>
    <row r="160" spans="1:30" ht="12">
      <c r="A160" s="878" t="s">
        <v>652</v>
      </c>
      <c r="B160" s="878" t="s">
        <v>181</v>
      </c>
      <c r="C160" s="880">
        <v>0</v>
      </c>
      <c r="D160" s="880">
        <v>0</v>
      </c>
      <c r="E160" s="880">
        <v>0</v>
      </c>
      <c r="F160" s="880">
        <v>0</v>
      </c>
      <c r="G160" s="880">
        <v>0</v>
      </c>
      <c r="H160" s="880">
        <v>0</v>
      </c>
      <c r="I160" s="880">
        <v>0</v>
      </c>
      <c r="J160" s="880">
        <v>0</v>
      </c>
      <c r="K160" s="880">
        <v>0</v>
      </c>
      <c r="L160" s="880">
        <v>0</v>
      </c>
      <c r="M160" s="880">
        <v>0</v>
      </c>
      <c r="N160" s="880">
        <v>0</v>
      </c>
      <c r="O160" s="880">
        <v>0</v>
      </c>
      <c r="P160" s="880">
        <v>0</v>
      </c>
      <c r="Q160" s="528"/>
      <c r="R160" s="528"/>
      <c r="S160" s="528"/>
      <c r="T160" s="528"/>
      <c r="U160" s="528"/>
      <c r="V160" s="528"/>
      <c r="W160" s="528"/>
      <c r="X160" s="528"/>
      <c r="Y160" s="528"/>
      <c r="Z160" s="528"/>
      <c r="AA160" s="528"/>
      <c r="AB160" s="528"/>
      <c r="AC160" s="528"/>
      <c r="AD160" s="528"/>
    </row>
    <row r="161" spans="1:30" ht="12">
      <c r="A161" s="878" t="s">
        <v>1075</v>
      </c>
      <c r="B161" s="878" t="s">
        <v>181</v>
      </c>
      <c r="C161" s="880">
        <v>0</v>
      </c>
      <c r="D161" s="880">
        <v>0</v>
      </c>
      <c r="E161" s="880">
        <v>0</v>
      </c>
      <c r="F161" s="880">
        <v>0</v>
      </c>
      <c r="G161" s="880">
        <v>0</v>
      </c>
      <c r="H161" s="880">
        <v>0</v>
      </c>
      <c r="I161" s="880">
        <v>0</v>
      </c>
      <c r="J161" s="880">
        <v>0</v>
      </c>
      <c r="K161" s="880">
        <v>0</v>
      </c>
      <c r="L161" s="880">
        <v>0</v>
      </c>
      <c r="M161" s="880">
        <v>0</v>
      </c>
      <c r="N161" s="880">
        <v>0</v>
      </c>
      <c r="O161" s="880">
        <v>0</v>
      </c>
      <c r="P161" s="880">
        <v>0</v>
      </c>
      <c r="Q161" s="528"/>
      <c r="R161" s="528"/>
      <c r="S161" s="528"/>
      <c r="T161" s="528"/>
      <c r="U161" s="528"/>
      <c r="V161" s="528"/>
      <c r="W161" s="528"/>
      <c r="X161" s="528"/>
      <c r="Y161" s="528"/>
      <c r="Z161" s="528"/>
      <c r="AA161" s="528"/>
      <c r="AB161" s="528"/>
      <c r="AC161" s="528"/>
      <c r="AD161" s="528"/>
    </row>
    <row r="162" spans="1:30" ht="12">
      <c r="A162" s="878" t="s">
        <v>2809</v>
      </c>
      <c r="B162" s="878" t="s">
        <v>181</v>
      </c>
      <c r="C162" s="880">
        <v>0</v>
      </c>
      <c r="D162" s="880">
        <v>0</v>
      </c>
      <c r="E162" s="880">
        <v>0</v>
      </c>
      <c r="F162" s="880">
        <v>0</v>
      </c>
      <c r="G162" s="880">
        <v>0</v>
      </c>
      <c r="H162" s="880">
        <v>0</v>
      </c>
      <c r="I162" s="880">
        <v>0</v>
      </c>
      <c r="J162" s="880">
        <v>0</v>
      </c>
      <c r="K162" s="880">
        <v>0</v>
      </c>
      <c r="L162" s="880">
        <v>0</v>
      </c>
      <c r="M162" s="880">
        <v>0</v>
      </c>
      <c r="N162" s="880">
        <v>0</v>
      </c>
      <c r="O162" s="880">
        <v>0</v>
      </c>
      <c r="P162" s="880">
        <v>0</v>
      </c>
      <c r="Q162" s="528"/>
      <c r="R162" s="528"/>
      <c r="S162" s="528"/>
      <c r="T162" s="528"/>
      <c r="U162" s="528"/>
      <c r="V162" s="528"/>
      <c r="W162" s="528"/>
      <c r="X162" s="528"/>
      <c r="Y162" s="528"/>
      <c r="Z162" s="528"/>
      <c r="AA162" s="528"/>
      <c r="AB162" s="528"/>
      <c r="AC162" s="528"/>
      <c r="AD162" s="528"/>
    </row>
    <row r="163" spans="1:30" ht="12">
      <c r="A163" s="878" t="s">
        <v>1076</v>
      </c>
      <c r="B163" s="878" t="s">
        <v>181</v>
      </c>
      <c r="C163" s="880">
        <v>0</v>
      </c>
      <c r="D163" s="880">
        <v>0</v>
      </c>
      <c r="E163" s="880">
        <v>0</v>
      </c>
      <c r="F163" s="880">
        <v>0</v>
      </c>
      <c r="G163" s="880">
        <v>0</v>
      </c>
      <c r="H163" s="880">
        <v>0</v>
      </c>
      <c r="I163" s="880">
        <v>0</v>
      </c>
      <c r="J163" s="880">
        <v>0</v>
      </c>
      <c r="K163" s="880">
        <v>0</v>
      </c>
      <c r="L163" s="880">
        <v>0</v>
      </c>
      <c r="M163" s="880">
        <v>0</v>
      </c>
      <c r="N163" s="880">
        <v>0</v>
      </c>
      <c r="O163" s="880">
        <v>0</v>
      </c>
      <c r="P163" s="880">
        <v>0</v>
      </c>
      <c r="Q163" s="528"/>
      <c r="R163" s="528"/>
      <c r="S163" s="528"/>
      <c r="T163" s="528"/>
      <c r="U163" s="528"/>
      <c r="V163" s="528"/>
      <c r="W163" s="528"/>
      <c r="X163" s="528"/>
      <c r="Y163" s="528"/>
      <c r="Z163" s="528"/>
      <c r="AA163" s="528"/>
      <c r="AB163" s="528"/>
      <c r="AC163" s="528"/>
      <c r="AD163" s="528"/>
    </row>
    <row r="164" spans="1:30" ht="12">
      <c r="A164" s="878" t="s">
        <v>493</v>
      </c>
      <c r="B164" s="878" t="s">
        <v>181</v>
      </c>
      <c r="C164" s="880">
        <v>0</v>
      </c>
      <c r="D164" s="880">
        <v>0</v>
      </c>
      <c r="E164" s="880">
        <v>0</v>
      </c>
      <c r="F164" s="880">
        <v>0</v>
      </c>
      <c r="G164" s="880">
        <v>0</v>
      </c>
      <c r="H164" s="880">
        <v>0</v>
      </c>
      <c r="I164" s="880">
        <v>0</v>
      </c>
      <c r="J164" s="880">
        <v>0</v>
      </c>
      <c r="K164" s="880">
        <v>0</v>
      </c>
      <c r="L164" s="880">
        <v>0</v>
      </c>
      <c r="M164" s="880">
        <v>0</v>
      </c>
      <c r="N164" s="880">
        <v>0</v>
      </c>
      <c r="O164" s="880">
        <v>0</v>
      </c>
      <c r="P164" s="880">
        <v>0</v>
      </c>
      <c r="Q164" s="528"/>
      <c r="R164" s="528"/>
      <c r="S164" s="528"/>
      <c r="T164" s="528"/>
      <c r="U164" s="528"/>
      <c r="V164" s="528"/>
      <c r="W164" s="528"/>
      <c r="X164" s="528"/>
      <c r="Y164" s="528"/>
      <c r="Z164" s="528"/>
      <c r="AA164" s="528"/>
      <c r="AB164" s="528"/>
      <c r="AC164" s="528"/>
      <c r="AD164" s="528"/>
    </row>
    <row r="165" spans="1:30" ht="12">
      <c r="A165" s="878" t="s">
        <v>577</v>
      </c>
      <c r="B165" s="878" t="s">
        <v>181</v>
      </c>
      <c r="C165" s="880">
        <v>795</v>
      </c>
      <c r="D165" s="880">
        <v>795</v>
      </c>
      <c r="E165" s="880">
        <v>795</v>
      </c>
      <c r="F165" s="880">
        <v>795</v>
      </c>
      <c r="G165" s="880">
        <v>795</v>
      </c>
      <c r="H165" s="880">
        <v>795</v>
      </c>
      <c r="I165" s="880">
        <v>795</v>
      </c>
      <c r="J165" s="880">
        <v>795</v>
      </c>
      <c r="K165" s="880">
        <v>795</v>
      </c>
      <c r="L165" s="880">
        <v>795</v>
      </c>
      <c r="M165" s="880">
        <v>795</v>
      </c>
      <c r="N165" s="880">
        <v>795</v>
      </c>
      <c r="O165" s="880">
        <v>795</v>
      </c>
      <c r="P165" s="880">
        <v>795330</v>
      </c>
      <c r="Q165" s="528"/>
      <c r="R165" s="528"/>
      <c r="S165" s="528"/>
      <c r="T165" s="528"/>
      <c r="U165" s="528"/>
      <c r="V165" s="528"/>
      <c r="W165" s="528"/>
      <c r="X165" s="528"/>
      <c r="Y165" s="528"/>
      <c r="Z165" s="528"/>
      <c r="AA165" s="528"/>
      <c r="AB165" s="528"/>
      <c r="AC165" s="528"/>
      <c r="AD165" s="528"/>
    </row>
    <row r="166" spans="1:30" ht="12">
      <c r="A166" s="878" t="s">
        <v>1077</v>
      </c>
      <c r="B166" s="878" t="s">
        <v>181</v>
      </c>
      <c r="C166" s="880">
        <v>0</v>
      </c>
      <c r="D166" s="880">
        <v>0</v>
      </c>
      <c r="E166" s="880">
        <v>0</v>
      </c>
      <c r="F166" s="880">
        <v>0</v>
      </c>
      <c r="G166" s="880">
        <v>0</v>
      </c>
      <c r="H166" s="880">
        <v>0</v>
      </c>
      <c r="I166" s="880">
        <v>0</v>
      </c>
      <c r="J166" s="880">
        <v>0</v>
      </c>
      <c r="K166" s="880">
        <v>0</v>
      </c>
      <c r="L166" s="880">
        <v>0</v>
      </c>
      <c r="M166" s="880">
        <v>0</v>
      </c>
      <c r="N166" s="880">
        <v>0</v>
      </c>
      <c r="O166" s="880">
        <v>0</v>
      </c>
      <c r="P166" s="880">
        <v>0</v>
      </c>
      <c r="Q166" s="528"/>
      <c r="R166" s="528"/>
      <c r="S166" s="528"/>
      <c r="T166" s="528"/>
      <c r="U166" s="528"/>
      <c r="V166" s="528"/>
      <c r="W166" s="528"/>
      <c r="X166" s="528"/>
      <c r="Y166" s="528"/>
      <c r="Z166" s="528"/>
      <c r="AA166" s="528"/>
      <c r="AB166" s="528"/>
      <c r="AC166" s="528"/>
      <c r="AD166" s="528"/>
    </row>
    <row r="167" spans="1:30" ht="12">
      <c r="A167" s="878" t="s">
        <v>653</v>
      </c>
      <c r="B167" s="878" t="s">
        <v>181</v>
      </c>
      <c r="C167" s="880">
        <v>0</v>
      </c>
      <c r="D167" s="880">
        <v>0</v>
      </c>
      <c r="E167" s="880">
        <v>0</v>
      </c>
      <c r="F167" s="880">
        <v>0</v>
      </c>
      <c r="G167" s="880">
        <v>0</v>
      </c>
      <c r="H167" s="880">
        <v>0</v>
      </c>
      <c r="I167" s="880">
        <v>0</v>
      </c>
      <c r="J167" s="880">
        <v>0</v>
      </c>
      <c r="K167" s="880">
        <v>0</v>
      </c>
      <c r="L167" s="880">
        <v>0</v>
      </c>
      <c r="M167" s="880">
        <v>0</v>
      </c>
      <c r="N167" s="880">
        <v>0</v>
      </c>
      <c r="O167" s="880">
        <v>0</v>
      </c>
      <c r="P167" s="880">
        <v>0</v>
      </c>
      <c r="Q167" s="528"/>
      <c r="R167" s="528"/>
      <c r="S167" s="528"/>
      <c r="T167" s="528"/>
      <c r="U167" s="528"/>
      <c r="V167" s="528"/>
      <c r="W167" s="528"/>
      <c r="X167" s="528"/>
      <c r="Y167" s="528"/>
      <c r="Z167" s="528"/>
      <c r="AA167" s="528"/>
      <c r="AB167" s="528"/>
      <c r="AC167" s="528"/>
      <c r="AD167" s="528"/>
    </row>
    <row r="168" spans="1:30" ht="12">
      <c r="A168" s="878" t="s">
        <v>1078</v>
      </c>
      <c r="B168" s="878" t="s">
        <v>181</v>
      </c>
      <c r="C168" s="880">
        <v>0</v>
      </c>
      <c r="D168" s="880">
        <v>0</v>
      </c>
      <c r="E168" s="880">
        <v>0</v>
      </c>
      <c r="F168" s="880">
        <v>0</v>
      </c>
      <c r="G168" s="880">
        <v>0</v>
      </c>
      <c r="H168" s="880">
        <v>0</v>
      </c>
      <c r="I168" s="880">
        <v>0</v>
      </c>
      <c r="J168" s="880">
        <v>0</v>
      </c>
      <c r="K168" s="880">
        <v>0</v>
      </c>
      <c r="L168" s="880">
        <v>0</v>
      </c>
      <c r="M168" s="880">
        <v>0</v>
      </c>
      <c r="N168" s="880">
        <v>0</v>
      </c>
      <c r="O168" s="880">
        <v>0</v>
      </c>
      <c r="P168" s="880">
        <v>0</v>
      </c>
      <c r="Q168" s="528"/>
      <c r="R168" s="528"/>
      <c r="S168" s="528"/>
      <c r="T168" s="528"/>
      <c r="U168" s="528"/>
      <c r="V168" s="528"/>
      <c r="W168" s="528"/>
      <c r="X168" s="528"/>
      <c r="Y168" s="528"/>
      <c r="Z168" s="528"/>
      <c r="AA168" s="528"/>
      <c r="AB168" s="528"/>
      <c r="AC168" s="528"/>
      <c r="AD168" s="528"/>
    </row>
    <row r="169" spans="1:30" ht="12">
      <c r="A169" s="878" t="s">
        <v>2810</v>
      </c>
      <c r="B169" s="878" t="s">
        <v>181</v>
      </c>
      <c r="C169" s="880">
        <v>0</v>
      </c>
      <c r="D169" s="880">
        <v>0</v>
      </c>
      <c r="E169" s="880">
        <v>0</v>
      </c>
      <c r="F169" s="880">
        <v>0</v>
      </c>
      <c r="G169" s="880">
        <v>0</v>
      </c>
      <c r="H169" s="880">
        <v>0</v>
      </c>
      <c r="I169" s="880">
        <v>0</v>
      </c>
      <c r="J169" s="880">
        <v>0</v>
      </c>
      <c r="K169" s="880">
        <v>0</v>
      </c>
      <c r="L169" s="880">
        <v>0</v>
      </c>
      <c r="M169" s="880">
        <v>0</v>
      </c>
      <c r="N169" s="880">
        <v>0</v>
      </c>
      <c r="O169" s="880">
        <v>0</v>
      </c>
      <c r="P169" s="880">
        <v>0</v>
      </c>
      <c r="Q169" s="528"/>
      <c r="R169" s="528"/>
      <c r="S169" s="528"/>
      <c r="T169" s="528"/>
      <c r="U169" s="528"/>
      <c r="V169" s="528"/>
      <c r="W169" s="528"/>
      <c r="X169" s="528"/>
      <c r="Y169" s="528"/>
      <c r="Z169" s="528"/>
      <c r="AA169" s="528"/>
      <c r="AB169" s="528"/>
      <c r="AC169" s="528"/>
      <c r="AD169" s="528"/>
    </row>
    <row r="170" spans="1:30" ht="12">
      <c r="A170" s="878" t="s">
        <v>654</v>
      </c>
      <c r="B170" s="878" t="s">
        <v>181</v>
      </c>
      <c r="C170" s="880">
        <v>0</v>
      </c>
      <c r="D170" s="880">
        <v>0</v>
      </c>
      <c r="E170" s="880">
        <v>0</v>
      </c>
      <c r="F170" s="880">
        <v>0</v>
      </c>
      <c r="G170" s="880">
        <v>0</v>
      </c>
      <c r="H170" s="880">
        <v>0</v>
      </c>
      <c r="I170" s="880">
        <v>0</v>
      </c>
      <c r="J170" s="880">
        <v>0</v>
      </c>
      <c r="K170" s="880">
        <v>0</v>
      </c>
      <c r="L170" s="880">
        <v>0</v>
      </c>
      <c r="M170" s="880">
        <v>0</v>
      </c>
      <c r="N170" s="880">
        <v>0</v>
      </c>
      <c r="O170" s="880">
        <v>0</v>
      </c>
      <c r="P170" s="880">
        <v>0</v>
      </c>
      <c r="Q170" s="528"/>
      <c r="R170" s="528"/>
      <c r="S170" s="528"/>
      <c r="T170" s="528"/>
      <c r="U170" s="528"/>
      <c r="V170" s="528"/>
      <c r="W170" s="528"/>
      <c r="X170" s="528"/>
      <c r="Y170" s="528"/>
      <c r="Z170" s="528"/>
      <c r="AA170" s="528"/>
      <c r="AB170" s="528"/>
      <c r="AC170" s="528"/>
      <c r="AD170" s="528"/>
    </row>
    <row r="171" spans="1:30" ht="12">
      <c r="A171" s="878" t="s">
        <v>1079</v>
      </c>
      <c r="B171" s="878" t="s">
        <v>181</v>
      </c>
      <c r="C171" s="880">
        <v>0</v>
      </c>
      <c r="D171" s="880">
        <v>0</v>
      </c>
      <c r="E171" s="880">
        <v>0</v>
      </c>
      <c r="F171" s="880">
        <v>0</v>
      </c>
      <c r="G171" s="880">
        <v>0</v>
      </c>
      <c r="H171" s="880">
        <v>0</v>
      </c>
      <c r="I171" s="880">
        <v>0</v>
      </c>
      <c r="J171" s="880">
        <v>0</v>
      </c>
      <c r="K171" s="880">
        <v>0</v>
      </c>
      <c r="L171" s="880">
        <v>0</v>
      </c>
      <c r="M171" s="880">
        <v>0</v>
      </c>
      <c r="N171" s="880">
        <v>0</v>
      </c>
      <c r="O171" s="880">
        <v>0</v>
      </c>
      <c r="P171" s="880">
        <v>0</v>
      </c>
      <c r="Q171" s="528"/>
      <c r="R171" s="528"/>
      <c r="S171" s="528"/>
      <c r="T171" s="528"/>
      <c r="U171" s="528"/>
      <c r="V171" s="528"/>
      <c r="W171" s="528"/>
      <c r="X171" s="528"/>
      <c r="Y171" s="528"/>
      <c r="Z171" s="528"/>
      <c r="AA171" s="528"/>
      <c r="AB171" s="528"/>
      <c r="AC171" s="528"/>
      <c r="AD171" s="528"/>
    </row>
    <row r="172" spans="1:30" ht="12">
      <c r="A172" s="878" t="s">
        <v>1080</v>
      </c>
      <c r="B172" s="878" t="s">
        <v>181</v>
      </c>
      <c r="C172" s="880">
        <v>0</v>
      </c>
      <c r="D172" s="880">
        <v>0</v>
      </c>
      <c r="E172" s="880">
        <v>0</v>
      </c>
      <c r="F172" s="880">
        <v>0</v>
      </c>
      <c r="G172" s="880">
        <v>0</v>
      </c>
      <c r="H172" s="880">
        <v>0</v>
      </c>
      <c r="I172" s="880">
        <v>0</v>
      </c>
      <c r="J172" s="880">
        <v>0</v>
      </c>
      <c r="K172" s="880">
        <v>0</v>
      </c>
      <c r="L172" s="880">
        <v>0</v>
      </c>
      <c r="M172" s="880">
        <v>0</v>
      </c>
      <c r="N172" s="880">
        <v>0</v>
      </c>
      <c r="O172" s="880">
        <v>0</v>
      </c>
      <c r="P172" s="880">
        <v>0</v>
      </c>
      <c r="Q172" s="528"/>
      <c r="R172" s="528"/>
      <c r="S172" s="528"/>
      <c r="T172" s="528"/>
      <c r="U172" s="528"/>
      <c r="V172" s="528"/>
      <c r="W172" s="528"/>
      <c r="X172" s="528"/>
      <c r="Y172" s="528"/>
      <c r="Z172" s="528"/>
      <c r="AA172" s="528"/>
      <c r="AB172" s="528"/>
      <c r="AC172" s="528"/>
      <c r="AD172" s="528"/>
    </row>
    <row r="173" spans="1:30" ht="12">
      <c r="A173" s="878" t="s">
        <v>655</v>
      </c>
      <c r="B173" s="878" t="s">
        <v>181</v>
      </c>
      <c r="C173" s="880">
        <v>0</v>
      </c>
      <c r="D173" s="880">
        <v>0</v>
      </c>
      <c r="E173" s="880">
        <v>0</v>
      </c>
      <c r="F173" s="880">
        <v>0</v>
      </c>
      <c r="G173" s="880">
        <v>0</v>
      </c>
      <c r="H173" s="880">
        <v>0</v>
      </c>
      <c r="I173" s="880">
        <v>0</v>
      </c>
      <c r="J173" s="880">
        <v>0</v>
      </c>
      <c r="K173" s="880">
        <v>0</v>
      </c>
      <c r="L173" s="880">
        <v>0</v>
      </c>
      <c r="M173" s="880">
        <v>0</v>
      </c>
      <c r="N173" s="880">
        <v>0</v>
      </c>
      <c r="O173" s="880">
        <v>0</v>
      </c>
      <c r="P173" s="880">
        <v>0</v>
      </c>
      <c r="Q173" s="528"/>
      <c r="R173" s="528"/>
      <c r="S173" s="528"/>
      <c r="T173" s="528"/>
      <c r="U173" s="528"/>
      <c r="V173" s="528"/>
      <c r="W173" s="528"/>
      <c r="X173" s="528"/>
      <c r="Y173" s="528"/>
      <c r="Z173" s="528"/>
      <c r="AA173" s="528"/>
      <c r="AB173" s="528"/>
      <c r="AC173" s="528"/>
      <c r="AD173" s="528"/>
    </row>
    <row r="174" spans="1:30" ht="12">
      <c r="A174" s="878" t="s">
        <v>1081</v>
      </c>
      <c r="B174" s="878" t="s">
        <v>181</v>
      </c>
      <c r="C174" s="880">
        <v>0</v>
      </c>
      <c r="D174" s="880">
        <v>0</v>
      </c>
      <c r="E174" s="880">
        <v>0</v>
      </c>
      <c r="F174" s="880">
        <v>0</v>
      </c>
      <c r="G174" s="880">
        <v>0</v>
      </c>
      <c r="H174" s="880">
        <v>0</v>
      </c>
      <c r="I174" s="880">
        <v>0</v>
      </c>
      <c r="J174" s="880">
        <v>0</v>
      </c>
      <c r="K174" s="880">
        <v>0</v>
      </c>
      <c r="L174" s="880">
        <v>0</v>
      </c>
      <c r="M174" s="880">
        <v>0</v>
      </c>
      <c r="N174" s="880">
        <v>0</v>
      </c>
      <c r="O174" s="880">
        <v>0</v>
      </c>
      <c r="P174" s="880">
        <v>0</v>
      </c>
      <c r="Q174" s="528"/>
      <c r="R174" s="528"/>
      <c r="S174" s="528"/>
      <c r="T174" s="528"/>
      <c r="U174" s="528"/>
      <c r="V174" s="528"/>
      <c r="W174" s="528"/>
      <c r="X174" s="528"/>
      <c r="Y174" s="528"/>
      <c r="Z174" s="528"/>
      <c r="AA174" s="528"/>
      <c r="AB174" s="528"/>
      <c r="AC174" s="528"/>
      <c r="AD174" s="528"/>
    </row>
    <row r="175" spans="1:30" ht="12">
      <c r="A175" s="878" t="s">
        <v>494</v>
      </c>
      <c r="B175" s="878" t="s">
        <v>181</v>
      </c>
      <c r="C175" s="880">
        <v>0</v>
      </c>
      <c r="D175" s="880">
        <v>0</v>
      </c>
      <c r="E175" s="880">
        <v>0</v>
      </c>
      <c r="F175" s="880">
        <v>0</v>
      </c>
      <c r="G175" s="880">
        <v>0</v>
      </c>
      <c r="H175" s="880">
        <v>0</v>
      </c>
      <c r="I175" s="880">
        <v>0</v>
      </c>
      <c r="J175" s="880">
        <v>0</v>
      </c>
      <c r="K175" s="880">
        <v>0</v>
      </c>
      <c r="L175" s="880">
        <v>0</v>
      </c>
      <c r="M175" s="880">
        <v>0</v>
      </c>
      <c r="N175" s="880">
        <v>0</v>
      </c>
      <c r="O175" s="880">
        <v>0</v>
      </c>
      <c r="P175" s="880">
        <v>0</v>
      </c>
      <c r="Q175" s="528"/>
      <c r="R175" s="528"/>
      <c r="S175" s="528"/>
      <c r="T175" s="528"/>
      <c r="U175" s="528"/>
      <c r="V175" s="528"/>
      <c r="W175" s="528"/>
      <c r="X175" s="528"/>
      <c r="Y175" s="528"/>
      <c r="Z175" s="528"/>
      <c r="AA175" s="528"/>
      <c r="AB175" s="528"/>
      <c r="AC175" s="528"/>
      <c r="AD175" s="528"/>
    </row>
    <row r="176" spans="1:30" ht="12">
      <c r="A176" s="878" t="s">
        <v>1082</v>
      </c>
      <c r="B176" s="878" t="s">
        <v>181</v>
      </c>
      <c r="C176" s="880">
        <v>0</v>
      </c>
      <c r="D176" s="880">
        <v>0</v>
      </c>
      <c r="E176" s="880">
        <v>0</v>
      </c>
      <c r="F176" s="880">
        <v>0</v>
      </c>
      <c r="G176" s="880">
        <v>0</v>
      </c>
      <c r="H176" s="880">
        <v>0</v>
      </c>
      <c r="I176" s="880">
        <v>0</v>
      </c>
      <c r="J176" s="880">
        <v>0</v>
      </c>
      <c r="K176" s="880">
        <v>0</v>
      </c>
      <c r="L176" s="880">
        <v>0</v>
      </c>
      <c r="M176" s="880">
        <v>0</v>
      </c>
      <c r="N176" s="880">
        <v>0</v>
      </c>
      <c r="O176" s="880">
        <v>0</v>
      </c>
      <c r="P176" s="880">
        <v>0</v>
      </c>
      <c r="Q176" s="528"/>
      <c r="R176" s="528"/>
      <c r="S176" s="528"/>
      <c r="T176" s="528"/>
      <c r="U176" s="528"/>
      <c r="V176" s="528"/>
      <c r="W176" s="528"/>
      <c r="X176" s="528"/>
      <c r="Y176" s="528"/>
      <c r="Z176" s="528"/>
      <c r="AA176" s="528"/>
      <c r="AB176" s="528"/>
      <c r="AC176" s="528"/>
      <c r="AD176" s="528"/>
    </row>
    <row r="177" spans="1:30" ht="12">
      <c r="A177" s="878" t="s">
        <v>2811</v>
      </c>
      <c r="B177" s="878" t="s">
        <v>181</v>
      </c>
      <c r="C177" s="880">
        <v>0</v>
      </c>
      <c r="D177" s="880">
        <v>0</v>
      </c>
      <c r="E177" s="880">
        <v>0</v>
      </c>
      <c r="F177" s="880">
        <v>0</v>
      </c>
      <c r="G177" s="880">
        <v>0</v>
      </c>
      <c r="H177" s="880">
        <v>0</v>
      </c>
      <c r="I177" s="880">
        <v>0</v>
      </c>
      <c r="J177" s="880">
        <v>0</v>
      </c>
      <c r="K177" s="880">
        <v>0</v>
      </c>
      <c r="L177" s="880">
        <v>0</v>
      </c>
      <c r="M177" s="880">
        <v>0</v>
      </c>
      <c r="N177" s="880">
        <v>0</v>
      </c>
      <c r="O177" s="880">
        <v>0</v>
      </c>
      <c r="P177" s="880">
        <v>0</v>
      </c>
      <c r="Q177" s="528"/>
      <c r="R177" s="528"/>
      <c r="S177" s="528"/>
      <c r="T177" s="528"/>
      <c r="U177" s="528"/>
      <c r="V177" s="528"/>
      <c r="W177" s="528"/>
      <c r="X177" s="528"/>
      <c r="Y177" s="528"/>
      <c r="Z177" s="528"/>
      <c r="AA177" s="528"/>
      <c r="AB177" s="528"/>
      <c r="AC177" s="528"/>
      <c r="AD177" s="528"/>
    </row>
    <row r="178" spans="1:30" ht="12">
      <c r="A178" s="878" t="s">
        <v>656</v>
      </c>
      <c r="B178" s="878" t="s">
        <v>181</v>
      </c>
      <c r="C178" s="880">
        <v>0</v>
      </c>
      <c r="D178" s="880">
        <v>0</v>
      </c>
      <c r="E178" s="880">
        <v>0</v>
      </c>
      <c r="F178" s="880">
        <v>0</v>
      </c>
      <c r="G178" s="880">
        <v>0</v>
      </c>
      <c r="H178" s="880">
        <v>0</v>
      </c>
      <c r="I178" s="880">
        <v>0</v>
      </c>
      <c r="J178" s="880">
        <v>0</v>
      </c>
      <c r="K178" s="880">
        <v>0</v>
      </c>
      <c r="L178" s="880">
        <v>0</v>
      </c>
      <c r="M178" s="880">
        <v>0</v>
      </c>
      <c r="N178" s="880">
        <v>0</v>
      </c>
      <c r="O178" s="880">
        <v>0</v>
      </c>
      <c r="P178" s="880">
        <v>0</v>
      </c>
      <c r="Q178" s="528"/>
      <c r="R178" s="528"/>
      <c r="S178" s="528"/>
      <c r="T178" s="528"/>
      <c r="U178" s="528"/>
      <c r="V178" s="528"/>
      <c r="W178" s="528"/>
      <c r="X178" s="528"/>
      <c r="Y178" s="528"/>
      <c r="Z178" s="528"/>
      <c r="AA178" s="528"/>
      <c r="AB178" s="528"/>
      <c r="AC178" s="528"/>
      <c r="AD178" s="528"/>
    </row>
    <row r="179" spans="1:30" ht="12">
      <c r="A179" s="878" t="s">
        <v>657</v>
      </c>
      <c r="B179" s="878" t="s">
        <v>181</v>
      </c>
      <c r="C179" s="880">
        <v>0</v>
      </c>
      <c r="D179" s="880">
        <v>0</v>
      </c>
      <c r="E179" s="880">
        <v>0</v>
      </c>
      <c r="F179" s="880">
        <v>0</v>
      </c>
      <c r="G179" s="880">
        <v>0</v>
      </c>
      <c r="H179" s="880">
        <v>0</v>
      </c>
      <c r="I179" s="880">
        <v>0</v>
      </c>
      <c r="J179" s="880">
        <v>0</v>
      </c>
      <c r="K179" s="880">
        <v>0</v>
      </c>
      <c r="L179" s="880">
        <v>0</v>
      </c>
      <c r="M179" s="880">
        <v>0</v>
      </c>
      <c r="N179" s="880">
        <v>0</v>
      </c>
      <c r="O179" s="880">
        <v>0</v>
      </c>
      <c r="P179" s="880">
        <v>0</v>
      </c>
      <c r="Q179" s="528"/>
      <c r="R179" s="528"/>
      <c r="S179" s="528"/>
      <c r="T179" s="528"/>
      <c r="U179" s="528"/>
      <c r="V179" s="528"/>
      <c r="W179" s="528"/>
      <c r="X179" s="528"/>
      <c r="Y179" s="528"/>
      <c r="Z179" s="528"/>
      <c r="AA179" s="528"/>
      <c r="AB179" s="528"/>
      <c r="AC179" s="528"/>
      <c r="AD179" s="528"/>
    </row>
    <row r="180" spans="1:30" ht="12">
      <c r="A180" s="878" t="s">
        <v>1083</v>
      </c>
      <c r="B180" s="878" t="s">
        <v>181</v>
      </c>
      <c r="C180" s="880">
        <v>0</v>
      </c>
      <c r="D180" s="880">
        <v>0</v>
      </c>
      <c r="E180" s="880">
        <v>0</v>
      </c>
      <c r="F180" s="880">
        <v>0</v>
      </c>
      <c r="G180" s="880">
        <v>0</v>
      </c>
      <c r="H180" s="880">
        <v>0</v>
      </c>
      <c r="I180" s="880">
        <v>0</v>
      </c>
      <c r="J180" s="880">
        <v>0</v>
      </c>
      <c r="K180" s="880">
        <v>0</v>
      </c>
      <c r="L180" s="880">
        <v>0</v>
      </c>
      <c r="M180" s="880">
        <v>0</v>
      </c>
      <c r="N180" s="880">
        <v>0</v>
      </c>
      <c r="O180" s="880">
        <v>0</v>
      </c>
      <c r="P180" s="880">
        <v>0</v>
      </c>
      <c r="Q180" s="528"/>
      <c r="R180" s="528"/>
      <c r="S180" s="528"/>
      <c r="T180" s="528"/>
      <c r="U180" s="528"/>
      <c r="V180" s="528"/>
      <c r="W180" s="528"/>
      <c r="X180" s="528"/>
      <c r="Y180" s="528"/>
      <c r="Z180" s="528"/>
      <c r="AA180" s="528"/>
      <c r="AB180" s="528"/>
      <c r="AC180" s="528"/>
      <c r="AD180" s="528"/>
    </row>
    <row r="181" spans="1:30" ht="12">
      <c r="A181" s="878" t="s">
        <v>658</v>
      </c>
      <c r="B181" s="878" t="s">
        <v>181</v>
      </c>
      <c r="C181" s="880">
        <v>0</v>
      </c>
      <c r="D181" s="880">
        <v>0</v>
      </c>
      <c r="E181" s="880">
        <v>0</v>
      </c>
      <c r="F181" s="880">
        <v>0</v>
      </c>
      <c r="G181" s="880">
        <v>0</v>
      </c>
      <c r="H181" s="880">
        <v>0</v>
      </c>
      <c r="I181" s="880">
        <v>0</v>
      </c>
      <c r="J181" s="880">
        <v>0</v>
      </c>
      <c r="K181" s="880">
        <v>0</v>
      </c>
      <c r="L181" s="880">
        <v>0</v>
      </c>
      <c r="M181" s="880">
        <v>0</v>
      </c>
      <c r="N181" s="880">
        <v>0</v>
      </c>
      <c r="O181" s="880">
        <v>0</v>
      </c>
      <c r="P181" s="880">
        <v>0</v>
      </c>
      <c r="Q181" s="528"/>
      <c r="R181" s="528"/>
      <c r="S181" s="528"/>
      <c r="T181" s="528"/>
      <c r="U181" s="528"/>
      <c r="V181" s="528"/>
      <c r="W181" s="528"/>
      <c r="X181" s="528"/>
      <c r="Y181" s="528"/>
      <c r="Z181" s="528"/>
      <c r="AA181" s="528"/>
      <c r="AB181" s="528"/>
      <c r="AC181" s="528"/>
      <c r="AD181" s="528"/>
    </row>
    <row r="182" spans="1:30" ht="12">
      <c r="A182" s="878" t="s">
        <v>1084</v>
      </c>
      <c r="B182" s="878" t="s">
        <v>181</v>
      </c>
      <c r="C182" s="880">
        <v>0</v>
      </c>
      <c r="D182" s="880">
        <v>0</v>
      </c>
      <c r="E182" s="880">
        <v>0</v>
      </c>
      <c r="F182" s="880">
        <v>0</v>
      </c>
      <c r="G182" s="880">
        <v>0</v>
      </c>
      <c r="H182" s="880">
        <v>0</v>
      </c>
      <c r="I182" s="880">
        <v>0</v>
      </c>
      <c r="J182" s="880">
        <v>0</v>
      </c>
      <c r="K182" s="880">
        <v>0</v>
      </c>
      <c r="L182" s="880">
        <v>0</v>
      </c>
      <c r="M182" s="880">
        <v>0</v>
      </c>
      <c r="N182" s="880">
        <v>0</v>
      </c>
      <c r="O182" s="880">
        <v>0</v>
      </c>
      <c r="P182" s="880">
        <v>0</v>
      </c>
      <c r="Q182" s="528"/>
      <c r="R182" s="528"/>
      <c r="S182" s="528"/>
      <c r="T182" s="528"/>
      <c r="U182" s="528"/>
      <c r="V182" s="528"/>
      <c r="W182" s="528"/>
      <c r="X182" s="528"/>
      <c r="Y182" s="528"/>
      <c r="Z182" s="528"/>
      <c r="AA182" s="528"/>
      <c r="AB182" s="528"/>
      <c r="AC182" s="528"/>
      <c r="AD182" s="528"/>
    </row>
    <row r="183" spans="1:30" ht="12">
      <c r="A183" s="878" t="s">
        <v>495</v>
      </c>
      <c r="B183" s="878" t="s">
        <v>181</v>
      </c>
      <c r="C183" s="880">
        <v>0</v>
      </c>
      <c r="D183" s="880">
        <v>0</v>
      </c>
      <c r="E183" s="880">
        <v>0</v>
      </c>
      <c r="F183" s="880">
        <v>0</v>
      </c>
      <c r="G183" s="880">
        <v>0</v>
      </c>
      <c r="H183" s="880">
        <v>0</v>
      </c>
      <c r="I183" s="880">
        <v>0</v>
      </c>
      <c r="J183" s="880">
        <v>0</v>
      </c>
      <c r="K183" s="880">
        <v>0</v>
      </c>
      <c r="L183" s="880">
        <v>0</v>
      </c>
      <c r="M183" s="880">
        <v>0</v>
      </c>
      <c r="N183" s="880">
        <v>0</v>
      </c>
      <c r="O183" s="880">
        <v>0</v>
      </c>
      <c r="P183" s="880">
        <v>0</v>
      </c>
      <c r="Q183" s="528"/>
      <c r="R183" s="528"/>
      <c r="S183" s="528"/>
      <c r="T183" s="528"/>
      <c r="U183" s="528"/>
      <c r="V183" s="528"/>
      <c r="W183" s="528"/>
      <c r="X183" s="528"/>
      <c r="Y183" s="528"/>
      <c r="Z183" s="528"/>
      <c r="AA183" s="528"/>
      <c r="AB183" s="528"/>
      <c r="AC183" s="528"/>
      <c r="AD183" s="528"/>
    </row>
    <row r="184" spans="1:30" ht="12">
      <c r="A184" s="878" t="s">
        <v>1085</v>
      </c>
      <c r="B184" s="878" t="s">
        <v>181</v>
      </c>
      <c r="C184" s="880">
        <v>0</v>
      </c>
      <c r="D184" s="880">
        <v>0</v>
      </c>
      <c r="E184" s="880">
        <v>0</v>
      </c>
      <c r="F184" s="880">
        <v>0</v>
      </c>
      <c r="G184" s="880">
        <v>0</v>
      </c>
      <c r="H184" s="880">
        <v>0</v>
      </c>
      <c r="I184" s="880">
        <v>0</v>
      </c>
      <c r="J184" s="880">
        <v>0</v>
      </c>
      <c r="K184" s="880">
        <v>0</v>
      </c>
      <c r="L184" s="880">
        <v>0</v>
      </c>
      <c r="M184" s="880">
        <v>0</v>
      </c>
      <c r="N184" s="880">
        <v>0</v>
      </c>
      <c r="O184" s="880">
        <v>0</v>
      </c>
      <c r="P184" s="880">
        <v>0</v>
      </c>
      <c r="Q184" s="528"/>
      <c r="R184" s="528"/>
      <c r="S184" s="528"/>
      <c r="T184" s="528"/>
      <c r="U184" s="528"/>
      <c r="V184" s="528"/>
      <c r="W184" s="528"/>
      <c r="X184" s="528"/>
      <c r="Y184" s="528"/>
      <c r="Z184" s="528"/>
      <c r="AA184" s="528"/>
      <c r="AB184" s="528"/>
      <c r="AC184" s="528"/>
      <c r="AD184" s="528"/>
    </row>
    <row r="185" spans="1:30" ht="12">
      <c r="A185" s="878" t="s">
        <v>496</v>
      </c>
      <c r="B185" s="878" t="s">
        <v>181</v>
      </c>
      <c r="C185" s="880">
        <v>0</v>
      </c>
      <c r="D185" s="880">
        <v>0</v>
      </c>
      <c r="E185" s="880">
        <v>0</v>
      </c>
      <c r="F185" s="880">
        <v>0</v>
      </c>
      <c r="G185" s="880">
        <v>0</v>
      </c>
      <c r="H185" s="880">
        <v>0</v>
      </c>
      <c r="I185" s="880">
        <v>0</v>
      </c>
      <c r="J185" s="880">
        <v>0</v>
      </c>
      <c r="K185" s="880">
        <v>0</v>
      </c>
      <c r="L185" s="880">
        <v>0</v>
      </c>
      <c r="M185" s="880">
        <v>0</v>
      </c>
      <c r="N185" s="880">
        <v>0</v>
      </c>
      <c r="O185" s="880">
        <v>0</v>
      </c>
      <c r="P185" s="880">
        <v>136</v>
      </c>
      <c r="Q185" s="528"/>
      <c r="R185" s="528"/>
      <c r="S185" s="528"/>
      <c r="T185" s="528"/>
      <c r="U185" s="528"/>
      <c r="V185" s="528"/>
      <c r="W185" s="528"/>
      <c r="X185" s="528"/>
      <c r="Y185" s="528"/>
      <c r="Z185" s="528"/>
      <c r="AA185" s="528"/>
      <c r="AB185" s="528"/>
      <c r="AC185" s="528"/>
      <c r="AD185" s="528"/>
    </row>
    <row r="186" spans="1:30" ht="12">
      <c r="A186" s="878" t="s">
        <v>1086</v>
      </c>
      <c r="B186" s="878" t="s">
        <v>181</v>
      </c>
      <c r="C186" s="880">
        <v>0</v>
      </c>
      <c r="D186" s="880">
        <v>0</v>
      </c>
      <c r="E186" s="880">
        <v>0</v>
      </c>
      <c r="F186" s="880">
        <v>0</v>
      </c>
      <c r="G186" s="880">
        <v>0</v>
      </c>
      <c r="H186" s="880">
        <v>0</v>
      </c>
      <c r="I186" s="880">
        <v>0</v>
      </c>
      <c r="J186" s="880">
        <v>0</v>
      </c>
      <c r="K186" s="880">
        <v>0</v>
      </c>
      <c r="L186" s="880">
        <v>0</v>
      </c>
      <c r="M186" s="880">
        <v>0</v>
      </c>
      <c r="N186" s="880">
        <v>0</v>
      </c>
      <c r="O186" s="880">
        <v>0</v>
      </c>
      <c r="P186" s="880">
        <v>0</v>
      </c>
      <c r="Q186" s="528"/>
      <c r="R186" s="528"/>
      <c r="S186" s="528"/>
      <c r="T186" s="528"/>
      <c r="U186" s="528"/>
      <c r="V186" s="528"/>
      <c r="W186" s="528"/>
      <c r="X186" s="528"/>
      <c r="Y186" s="528"/>
      <c r="Z186" s="528"/>
      <c r="AA186" s="528"/>
      <c r="AB186" s="528"/>
      <c r="AC186" s="528"/>
      <c r="AD186" s="528"/>
    </row>
    <row r="187" spans="1:30" ht="12">
      <c r="A187" s="878" t="s">
        <v>497</v>
      </c>
      <c r="B187" s="878" t="s">
        <v>181</v>
      </c>
      <c r="C187" s="880">
        <v>183637</v>
      </c>
      <c r="D187" s="880">
        <v>183563</v>
      </c>
      <c r="E187" s="880">
        <v>183563</v>
      </c>
      <c r="F187" s="880">
        <v>179263</v>
      </c>
      <c r="G187" s="880">
        <v>178307</v>
      </c>
      <c r="H187" s="880">
        <v>178267</v>
      </c>
      <c r="I187" s="880">
        <v>178241</v>
      </c>
      <c r="J187" s="880">
        <v>177777</v>
      </c>
      <c r="K187" s="880">
        <v>177764</v>
      </c>
      <c r="L187" s="880">
        <v>177764</v>
      </c>
      <c r="M187" s="880">
        <v>177553</v>
      </c>
      <c r="N187" s="880">
        <v>177553</v>
      </c>
      <c r="O187" s="880">
        <v>177553</v>
      </c>
      <c r="P187" s="880">
        <v>179184187</v>
      </c>
      <c r="Q187" s="528"/>
      <c r="R187" s="528"/>
      <c r="S187" s="528"/>
      <c r="T187" s="528"/>
      <c r="U187" s="528"/>
      <c r="V187" s="528"/>
      <c r="W187" s="528"/>
      <c r="X187" s="528"/>
      <c r="Y187" s="528"/>
      <c r="Z187" s="528"/>
      <c r="AA187" s="528"/>
      <c r="AB187" s="528"/>
      <c r="AC187" s="528"/>
      <c r="AD187" s="528"/>
    </row>
    <row r="188" spans="1:30" ht="12">
      <c r="A188" s="878" t="s">
        <v>1087</v>
      </c>
      <c r="B188" s="878" t="s">
        <v>181</v>
      </c>
      <c r="C188" s="880">
        <v>0</v>
      </c>
      <c r="D188" s="880">
        <v>0</v>
      </c>
      <c r="E188" s="880">
        <v>0</v>
      </c>
      <c r="F188" s="880">
        <v>0</v>
      </c>
      <c r="G188" s="880">
        <v>0</v>
      </c>
      <c r="H188" s="880">
        <v>0</v>
      </c>
      <c r="I188" s="880">
        <v>0</v>
      </c>
      <c r="J188" s="880">
        <v>0</v>
      </c>
      <c r="K188" s="880">
        <v>0</v>
      </c>
      <c r="L188" s="880">
        <v>0</v>
      </c>
      <c r="M188" s="880">
        <v>0</v>
      </c>
      <c r="N188" s="880">
        <v>0</v>
      </c>
      <c r="O188" s="880">
        <v>0</v>
      </c>
      <c r="P188" s="880">
        <v>0</v>
      </c>
      <c r="Q188" s="528"/>
      <c r="R188" s="528"/>
      <c r="S188" s="528"/>
      <c r="T188" s="528"/>
      <c r="U188" s="528"/>
      <c r="V188" s="528"/>
      <c r="W188" s="528"/>
      <c r="X188" s="528"/>
      <c r="Y188" s="528"/>
      <c r="Z188" s="528"/>
      <c r="AA188" s="528"/>
      <c r="AB188" s="528"/>
      <c r="AC188" s="528"/>
      <c r="AD188" s="528"/>
    </row>
    <row r="189" spans="1:30" ht="12">
      <c r="A189" s="878" t="s">
        <v>578</v>
      </c>
      <c r="B189" s="878" t="s">
        <v>181</v>
      </c>
      <c r="C189" s="880">
        <v>405</v>
      </c>
      <c r="D189" s="880">
        <v>405</v>
      </c>
      <c r="E189" s="880">
        <v>405</v>
      </c>
      <c r="F189" s="880">
        <v>405</v>
      </c>
      <c r="G189" s="880">
        <v>405</v>
      </c>
      <c r="H189" s="880">
        <v>405</v>
      </c>
      <c r="I189" s="880">
        <v>405</v>
      </c>
      <c r="J189" s="880">
        <v>405</v>
      </c>
      <c r="K189" s="880">
        <v>405</v>
      </c>
      <c r="L189" s="880">
        <v>405</v>
      </c>
      <c r="M189" s="880">
        <v>405</v>
      </c>
      <c r="N189" s="880">
        <v>405</v>
      </c>
      <c r="O189" s="880">
        <v>405</v>
      </c>
      <c r="P189" s="880">
        <v>405246</v>
      </c>
      <c r="Q189" s="528"/>
      <c r="R189" s="528"/>
      <c r="S189" s="528"/>
      <c r="T189" s="528"/>
      <c r="U189" s="528"/>
      <c r="V189" s="528"/>
      <c r="W189" s="528"/>
      <c r="X189" s="528"/>
      <c r="Y189" s="528"/>
      <c r="Z189" s="528"/>
      <c r="AA189" s="528"/>
      <c r="AB189" s="528"/>
      <c r="AC189" s="528"/>
      <c r="AD189" s="528"/>
    </row>
    <row r="190" spans="1:30" ht="12">
      <c r="A190" s="878" t="s">
        <v>1088</v>
      </c>
      <c r="B190" s="878" t="s">
        <v>181</v>
      </c>
      <c r="C190" s="880">
        <v>0</v>
      </c>
      <c r="D190" s="880">
        <v>0</v>
      </c>
      <c r="E190" s="880">
        <v>0</v>
      </c>
      <c r="F190" s="880">
        <v>0</v>
      </c>
      <c r="G190" s="880">
        <v>0</v>
      </c>
      <c r="H190" s="880">
        <v>0</v>
      </c>
      <c r="I190" s="880">
        <v>0</v>
      </c>
      <c r="J190" s="880">
        <v>0</v>
      </c>
      <c r="K190" s="880">
        <v>0</v>
      </c>
      <c r="L190" s="880">
        <v>0</v>
      </c>
      <c r="M190" s="880">
        <v>0</v>
      </c>
      <c r="N190" s="880">
        <v>0</v>
      </c>
      <c r="O190" s="880">
        <v>0</v>
      </c>
      <c r="P190" s="880">
        <v>0</v>
      </c>
      <c r="Q190" s="528"/>
      <c r="R190" s="528"/>
      <c r="S190" s="528"/>
      <c r="T190" s="528"/>
      <c r="U190" s="528"/>
      <c r="V190" s="528"/>
      <c r="W190" s="528"/>
      <c r="X190" s="528"/>
      <c r="Y190" s="528"/>
      <c r="Z190" s="528"/>
      <c r="AA190" s="528"/>
      <c r="AB190" s="528"/>
      <c r="AC190" s="528"/>
      <c r="AD190" s="528"/>
    </row>
    <row r="191" spans="1:30" ht="12">
      <c r="A191" s="878" t="s">
        <v>498</v>
      </c>
      <c r="B191" s="878" t="s">
        <v>181</v>
      </c>
      <c r="C191" s="880">
        <v>144</v>
      </c>
      <c r="D191" s="880">
        <v>144</v>
      </c>
      <c r="E191" s="880">
        <v>144</v>
      </c>
      <c r="F191" s="880">
        <v>144</v>
      </c>
      <c r="G191" s="880">
        <v>144</v>
      </c>
      <c r="H191" s="880">
        <v>144</v>
      </c>
      <c r="I191" s="880">
        <v>144</v>
      </c>
      <c r="J191" s="880">
        <v>144</v>
      </c>
      <c r="K191" s="880">
        <v>144</v>
      </c>
      <c r="L191" s="880">
        <v>144</v>
      </c>
      <c r="M191" s="880">
        <v>144</v>
      </c>
      <c r="N191" s="880">
        <v>144</v>
      </c>
      <c r="O191" s="880">
        <v>144</v>
      </c>
      <c r="P191" s="880">
        <v>144100</v>
      </c>
      <c r="Q191" s="528"/>
      <c r="R191" s="528"/>
      <c r="S191" s="528"/>
      <c r="T191" s="528"/>
      <c r="U191" s="528"/>
      <c r="V191" s="528"/>
      <c r="W191" s="528"/>
      <c r="X191" s="528"/>
      <c r="Y191" s="528"/>
      <c r="Z191" s="528"/>
      <c r="AA191" s="528"/>
      <c r="AB191" s="528"/>
      <c r="AC191" s="528"/>
      <c r="AD191" s="528"/>
    </row>
    <row r="192" spans="1:30" ht="12">
      <c r="A192" s="878" t="s">
        <v>1089</v>
      </c>
      <c r="B192" s="878" t="s">
        <v>181</v>
      </c>
      <c r="C192" s="880">
        <v>0</v>
      </c>
      <c r="D192" s="880">
        <v>0</v>
      </c>
      <c r="E192" s="880">
        <v>0</v>
      </c>
      <c r="F192" s="880">
        <v>0</v>
      </c>
      <c r="G192" s="880">
        <v>0</v>
      </c>
      <c r="H192" s="880">
        <v>0</v>
      </c>
      <c r="I192" s="880">
        <v>0</v>
      </c>
      <c r="J192" s="880">
        <v>0</v>
      </c>
      <c r="K192" s="880">
        <v>0</v>
      </c>
      <c r="L192" s="880">
        <v>0</v>
      </c>
      <c r="M192" s="880">
        <v>0</v>
      </c>
      <c r="N192" s="880">
        <v>0</v>
      </c>
      <c r="O192" s="880">
        <v>0</v>
      </c>
      <c r="P192" s="880">
        <v>0</v>
      </c>
      <c r="Q192" s="528"/>
      <c r="R192" s="528"/>
      <c r="S192" s="528"/>
      <c r="T192" s="528"/>
      <c r="U192" s="528"/>
      <c r="V192" s="528"/>
      <c r="W192" s="528"/>
      <c r="X192" s="528"/>
      <c r="Y192" s="528"/>
      <c r="Z192" s="528"/>
      <c r="AA192" s="528"/>
      <c r="AB192" s="528"/>
      <c r="AC192" s="528"/>
      <c r="AD192" s="528"/>
    </row>
    <row r="193" spans="1:30" ht="12">
      <c r="A193" s="878" t="s">
        <v>499</v>
      </c>
      <c r="B193" s="878" t="s">
        <v>181</v>
      </c>
      <c r="C193" s="880">
        <v>134</v>
      </c>
      <c r="D193" s="880">
        <v>134</v>
      </c>
      <c r="E193" s="880">
        <v>134</v>
      </c>
      <c r="F193" s="880">
        <v>134</v>
      </c>
      <c r="G193" s="880">
        <v>134</v>
      </c>
      <c r="H193" s="880">
        <v>134</v>
      </c>
      <c r="I193" s="880">
        <v>134</v>
      </c>
      <c r="J193" s="880">
        <v>134</v>
      </c>
      <c r="K193" s="880">
        <v>134</v>
      </c>
      <c r="L193" s="880">
        <v>134</v>
      </c>
      <c r="M193" s="880">
        <v>134</v>
      </c>
      <c r="N193" s="880">
        <v>134</v>
      </c>
      <c r="O193" s="880">
        <v>134</v>
      </c>
      <c r="P193" s="880">
        <v>134338</v>
      </c>
      <c r="Q193" s="528"/>
      <c r="R193" s="528"/>
      <c r="S193" s="528"/>
      <c r="T193" s="528"/>
      <c r="U193" s="528"/>
      <c r="V193" s="528"/>
      <c r="W193" s="528"/>
      <c r="X193" s="528"/>
      <c r="Y193" s="528"/>
      <c r="Z193" s="528"/>
      <c r="AA193" s="528"/>
      <c r="AB193" s="528"/>
      <c r="AC193" s="528"/>
      <c r="AD193" s="528"/>
    </row>
    <row r="194" spans="1:30" ht="12">
      <c r="A194" s="878" t="s">
        <v>1090</v>
      </c>
      <c r="B194" s="878" t="s">
        <v>181</v>
      </c>
      <c r="C194" s="880">
        <v>0</v>
      </c>
      <c r="D194" s="880">
        <v>0</v>
      </c>
      <c r="E194" s="880">
        <v>0</v>
      </c>
      <c r="F194" s="880">
        <v>0</v>
      </c>
      <c r="G194" s="880">
        <v>0</v>
      </c>
      <c r="H194" s="880">
        <v>0</v>
      </c>
      <c r="I194" s="880">
        <v>0</v>
      </c>
      <c r="J194" s="880">
        <v>0</v>
      </c>
      <c r="K194" s="880">
        <v>0</v>
      </c>
      <c r="L194" s="880">
        <v>0</v>
      </c>
      <c r="M194" s="880">
        <v>0</v>
      </c>
      <c r="N194" s="880">
        <v>0</v>
      </c>
      <c r="O194" s="880">
        <v>0</v>
      </c>
      <c r="P194" s="880">
        <v>0</v>
      </c>
      <c r="Q194" s="528"/>
      <c r="R194" s="528"/>
      <c r="S194" s="528"/>
      <c r="T194" s="528"/>
      <c r="U194" s="528"/>
      <c r="V194" s="528"/>
      <c r="W194" s="528"/>
      <c r="X194" s="528"/>
      <c r="Y194" s="528"/>
      <c r="Z194" s="528"/>
      <c r="AA194" s="528"/>
      <c r="AB194" s="528"/>
      <c r="AC194" s="528"/>
      <c r="AD194" s="528"/>
    </row>
    <row r="195" spans="1:30" ht="12">
      <c r="A195" s="878" t="s">
        <v>500</v>
      </c>
      <c r="B195" s="878" t="s">
        <v>181</v>
      </c>
      <c r="C195" s="880">
        <v>1231</v>
      </c>
      <c r="D195" s="880">
        <v>0</v>
      </c>
      <c r="E195" s="880">
        <v>0</v>
      </c>
      <c r="F195" s="880">
        <v>0</v>
      </c>
      <c r="G195" s="880">
        <v>0</v>
      </c>
      <c r="H195" s="880">
        <v>0</v>
      </c>
      <c r="I195" s="880">
        <v>0</v>
      </c>
      <c r="J195" s="880">
        <v>0</v>
      </c>
      <c r="K195" s="880">
        <v>0</v>
      </c>
      <c r="L195" s="880">
        <v>0</v>
      </c>
      <c r="M195" s="880">
        <v>0</v>
      </c>
      <c r="N195" s="880">
        <v>0</v>
      </c>
      <c r="O195" s="880">
        <v>0</v>
      </c>
      <c r="P195" s="880">
        <v>51297</v>
      </c>
      <c r="Q195" s="528"/>
      <c r="R195" s="528"/>
      <c r="S195" s="528"/>
      <c r="T195" s="528"/>
      <c r="U195" s="528"/>
      <c r="V195" s="528"/>
      <c r="W195" s="528"/>
      <c r="X195" s="528"/>
      <c r="Y195" s="528"/>
      <c r="Z195" s="528"/>
      <c r="AA195" s="528"/>
      <c r="AB195" s="528"/>
      <c r="AC195" s="528"/>
      <c r="AD195" s="528"/>
    </row>
    <row r="196" spans="1:30" ht="12">
      <c r="A196" s="878" t="s">
        <v>2812</v>
      </c>
      <c r="B196" s="878" t="s">
        <v>181</v>
      </c>
      <c r="C196" s="880">
        <v>3515</v>
      </c>
      <c r="D196" s="880">
        <v>3515</v>
      </c>
      <c r="E196" s="880">
        <v>3515</v>
      </c>
      <c r="F196" s="880">
        <v>3515</v>
      </c>
      <c r="G196" s="880">
        <v>3515</v>
      </c>
      <c r="H196" s="880">
        <v>3515</v>
      </c>
      <c r="I196" s="880">
        <v>3515</v>
      </c>
      <c r="J196" s="880">
        <v>3515</v>
      </c>
      <c r="K196" s="880">
        <v>3515</v>
      </c>
      <c r="L196" s="880">
        <v>3515</v>
      </c>
      <c r="M196" s="880">
        <v>3515</v>
      </c>
      <c r="N196" s="880">
        <v>3515</v>
      </c>
      <c r="O196" s="880">
        <v>3515</v>
      </c>
      <c r="P196" s="880">
        <v>3515294</v>
      </c>
      <c r="Q196" s="528"/>
      <c r="R196" s="528"/>
      <c r="S196" s="528"/>
      <c r="T196" s="528"/>
      <c r="U196" s="528"/>
      <c r="V196" s="528"/>
      <c r="W196" s="528"/>
      <c r="X196" s="528"/>
      <c r="Y196" s="528"/>
      <c r="Z196" s="528"/>
      <c r="AA196" s="528"/>
      <c r="AB196" s="528"/>
      <c r="AC196" s="528"/>
      <c r="AD196" s="528"/>
    </row>
    <row r="197" spans="1:30" ht="12">
      <c r="A197" s="878" t="s">
        <v>1091</v>
      </c>
      <c r="B197" s="878" t="s">
        <v>181</v>
      </c>
      <c r="C197" s="880">
        <v>0</v>
      </c>
      <c r="D197" s="880">
        <v>0</v>
      </c>
      <c r="E197" s="880">
        <v>0</v>
      </c>
      <c r="F197" s="880">
        <v>0</v>
      </c>
      <c r="G197" s="880">
        <v>0</v>
      </c>
      <c r="H197" s="880">
        <v>0</v>
      </c>
      <c r="I197" s="880">
        <v>0</v>
      </c>
      <c r="J197" s="880">
        <v>0</v>
      </c>
      <c r="K197" s="880">
        <v>0</v>
      </c>
      <c r="L197" s="880">
        <v>0</v>
      </c>
      <c r="M197" s="880">
        <v>0</v>
      </c>
      <c r="N197" s="880">
        <v>0</v>
      </c>
      <c r="O197" s="880">
        <v>0</v>
      </c>
      <c r="P197" s="880">
        <v>0</v>
      </c>
      <c r="Q197" s="528"/>
      <c r="R197" s="528"/>
      <c r="S197" s="528"/>
      <c r="T197" s="528"/>
      <c r="U197" s="528"/>
      <c r="V197" s="528"/>
      <c r="W197" s="528"/>
      <c r="X197" s="528"/>
      <c r="Y197" s="528"/>
      <c r="Z197" s="528"/>
      <c r="AA197" s="528"/>
      <c r="AB197" s="528"/>
      <c r="AC197" s="528"/>
      <c r="AD197" s="528"/>
    </row>
    <row r="198" spans="1:30" ht="12">
      <c r="A198" s="878" t="s">
        <v>1092</v>
      </c>
      <c r="B198" s="878" t="s">
        <v>181</v>
      </c>
      <c r="C198" s="880">
        <v>0</v>
      </c>
      <c r="D198" s="880">
        <v>0</v>
      </c>
      <c r="E198" s="880">
        <v>0</v>
      </c>
      <c r="F198" s="880">
        <v>0</v>
      </c>
      <c r="G198" s="880">
        <v>0</v>
      </c>
      <c r="H198" s="880">
        <v>0</v>
      </c>
      <c r="I198" s="880">
        <v>0</v>
      </c>
      <c r="J198" s="880">
        <v>0</v>
      </c>
      <c r="K198" s="880">
        <v>0</v>
      </c>
      <c r="L198" s="880">
        <v>0</v>
      </c>
      <c r="M198" s="880">
        <v>0</v>
      </c>
      <c r="N198" s="880">
        <v>0</v>
      </c>
      <c r="O198" s="880">
        <v>0</v>
      </c>
      <c r="P198" s="880">
        <v>0</v>
      </c>
      <c r="Q198" s="528"/>
      <c r="R198" s="528"/>
      <c r="S198" s="528"/>
      <c r="T198" s="528"/>
      <c r="U198" s="528"/>
      <c r="V198" s="528"/>
      <c r="W198" s="528"/>
      <c r="X198" s="528"/>
      <c r="Y198" s="528"/>
      <c r="Z198" s="528"/>
      <c r="AA198" s="528"/>
      <c r="AB198" s="528"/>
      <c r="AC198" s="528"/>
      <c r="AD198" s="528"/>
    </row>
    <row r="199" spans="1:30" ht="12">
      <c r="A199" s="878" t="s">
        <v>501</v>
      </c>
      <c r="B199" s="878" t="s">
        <v>181</v>
      </c>
      <c r="C199" s="880">
        <v>112</v>
      </c>
      <c r="D199" s="880">
        <v>112</v>
      </c>
      <c r="E199" s="880">
        <v>112</v>
      </c>
      <c r="F199" s="880">
        <v>112</v>
      </c>
      <c r="G199" s="880">
        <v>112</v>
      </c>
      <c r="H199" s="880">
        <v>112</v>
      </c>
      <c r="I199" s="880">
        <v>112</v>
      </c>
      <c r="J199" s="880">
        <v>112</v>
      </c>
      <c r="K199" s="880">
        <v>112</v>
      </c>
      <c r="L199" s="880">
        <v>112</v>
      </c>
      <c r="M199" s="880">
        <v>112</v>
      </c>
      <c r="N199" s="880">
        <v>112</v>
      </c>
      <c r="O199" s="880">
        <v>112</v>
      </c>
      <c r="P199" s="880">
        <v>112021</v>
      </c>
      <c r="Q199" s="528"/>
      <c r="R199" s="528"/>
      <c r="S199" s="528"/>
      <c r="T199" s="528"/>
      <c r="U199" s="528"/>
      <c r="V199" s="528"/>
      <c r="W199" s="528"/>
      <c r="X199" s="528"/>
      <c r="Y199" s="528"/>
      <c r="Z199" s="528"/>
      <c r="AA199" s="528"/>
      <c r="AB199" s="528"/>
      <c r="AC199" s="528"/>
      <c r="AD199" s="528"/>
    </row>
    <row r="200" spans="1:30" ht="12">
      <c r="A200" s="878" t="s">
        <v>1093</v>
      </c>
      <c r="B200" s="878" t="s">
        <v>181</v>
      </c>
      <c r="C200" s="880">
        <v>0</v>
      </c>
      <c r="D200" s="880">
        <v>0</v>
      </c>
      <c r="E200" s="880">
        <v>0</v>
      </c>
      <c r="F200" s="880">
        <v>0</v>
      </c>
      <c r="G200" s="880">
        <v>0</v>
      </c>
      <c r="H200" s="880">
        <v>0</v>
      </c>
      <c r="I200" s="880">
        <v>0</v>
      </c>
      <c r="J200" s="880">
        <v>0</v>
      </c>
      <c r="K200" s="880">
        <v>0</v>
      </c>
      <c r="L200" s="880">
        <v>0</v>
      </c>
      <c r="M200" s="880">
        <v>0</v>
      </c>
      <c r="N200" s="880">
        <v>0</v>
      </c>
      <c r="O200" s="880">
        <v>0</v>
      </c>
      <c r="P200" s="880">
        <v>0</v>
      </c>
      <c r="Q200" s="528"/>
      <c r="R200" s="528"/>
      <c r="S200" s="528"/>
      <c r="T200" s="528"/>
      <c r="U200" s="528"/>
      <c r="V200" s="528"/>
      <c r="W200" s="528"/>
      <c r="X200" s="528"/>
      <c r="Y200" s="528"/>
      <c r="Z200" s="528"/>
      <c r="AA200" s="528"/>
      <c r="AB200" s="528"/>
      <c r="AC200" s="528"/>
      <c r="AD200" s="528"/>
    </row>
    <row r="201" spans="1:30" ht="12">
      <c r="A201" s="878" t="s">
        <v>998</v>
      </c>
      <c r="B201" s="878" t="s">
        <v>181</v>
      </c>
      <c r="C201" s="880">
        <v>0</v>
      </c>
      <c r="D201" s="880">
        <v>0</v>
      </c>
      <c r="E201" s="880">
        <v>0</v>
      </c>
      <c r="F201" s="880">
        <v>0</v>
      </c>
      <c r="G201" s="880">
        <v>0</v>
      </c>
      <c r="H201" s="880">
        <v>0</v>
      </c>
      <c r="I201" s="880">
        <v>0</v>
      </c>
      <c r="J201" s="880">
        <v>0</v>
      </c>
      <c r="K201" s="880">
        <v>0</v>
      </c>
      <c r="L201" s="880">
        <v>0</v>
      </c>
      <c r="M201" s="880">
        <v>0</v>
      </c>
      <c r="N201" s="880">
        <v>0</v>
      </c>
      <c r="O201" s="880">
        <v>0</v>
      </c>
      <c r="P201" s="880">
        <v>0</v>
      </c>
      <c r="Q201" s="528"/>
      <c r="R201" s="528"/>
      <c r="S201" s="528"/>
      <c r="T201" s="528"/>
      <c r="U201" s="528"/>
      <c r="V201" s="528"/>
      <c r="W201" s="528"/>
      <c r="X201" s="528"/>
      <c r="Y201" s="528"/>
      <c r="Z201" s="528"/>
      <c r="AA201" s="528"/>
      <c r="AB201" s="528"/>
      <c r="AC201" s="528"/>
      <c r="AD201" s="528"/>
    </row>
    <row r="202" spans="1:30" ht="12">
      <c r="A202" s="878" t="s">
        <v>502</v>
      </c>
      <c r="B202" s="878" t="s">
        <v>181</v>
      </c>
      <c r="C202" s="880">
        <v>5413</v>
      </c>
      <c r="D202" s="880">
        <v>5413</v>
      </c>
      <c r="E202" s="880">
        <v>5413</v>
      </c>
      <c r="F202" s="880">
        <v>5413</v>
      </c>
      <c r="G202" s="880">
        <v>5413</v>
      </c>
      <c r="H202" s="880">
        <v>5413</v>
      </c>
      <c r="I202" s="880">
        <v>5413</v>
      </c>
      <c r="J202" s="880">
        <v>5413</v>
      </c>
      <c r="K202" s="880">
        <v>5413</v>
      </c>
      <c r="L202" s="880">
        <v>5413</v>
      </c>
      <c r="M202" s="880">
        <v>5413</v>
      </c>
      <c r="N202" s="880">
        <v>5413</v>
      </c>
      <c r="O202" s="880">
        <v>5413</v>
      </c>
      <c r="P202" s="880">
        <v>5413075</v>
      </c>
      <c r="Q202" s="528"/>
      <c r="R202" s="528"/>
      <c r="S202" s="528"/>
      <c r="T202" s="528"/>
      <c r="U202" s="528"/>
      <c r="V202" s="528"/>
      <c r="W202" s="528"/>
      <c r="X202" s="528"/>
      <c r="Y202" s="528"/>
      <c r="Z202" s="528"/>
      <c r="AA202" s="528"/>
      <c r="AB202" s="528"/>
      <c r="AC202" s="528"/>
      <c r="AD202" s="528"/>
    </row>
    <row r="203" spans="1:30" ht="12">
      <c r="A203" s="878" t="s">
        <v>1094</v>
      </c>
      <c r="B203" s="878" t="s">
        <v>181</v>
      </c>
      <c r="C203" s="880">
        <v>0</v>
      </c>
      <c r="D203" s="880">
        <v>0</v>
      </c>
      <c r="E203" s="880">
        <v>0</v>
      </c>
      <c r="F203" s="880">
        <v>0</v>
      </c>
      <c r="G203" s="880">
        <v>0</v>
      </c>
      <c r="H203" s="880">
        <v>0</v>
      </c>
      <c r="I203" s="880">
        <v>0</v>
      </c>
      <c r="J203" s="880">
        <v>0</v>
      </c>
      <c r="K203" s="880">
        <v>0</v>
      </c>
      <c r="L203" s="880">
        <v>0</v>
      </c>
      <c r="M203" s="880">
        <v>0</v>
      </c>
      <c r="N203" s="880">
        <v>0</v>
      </c>
      <c r="O203" s="880">
        <v>0</v>
      </c>
      <c r="P203" s="880">
        <v>0</v>
      </c>
      <c r="Q203" s="528"/>
      <c r="R203" s="528"/>
      <c r="S203" s="528"/>
      <c r="T203" s="528"/>
      <c r="U203" s="528"/>
      <c r="V203" s="528"/>
      <c r="W203" s="528"/>
      <c r="X203" s="528"/>
      <c r="Y203" s="528"/>
      <c r="Z203" s="528"/>
      <c r="AA203" s="528"/>
      <c r="AB203" s="528"/>
      <c r="AC203" s="528"/>
      <c r="AD203" s="528"/>
    </row>
    <row r="204" spans="1:30" ht="12">
      <c r="A204" s="878" t="s">
        <v>720</v>
      </c>
      <c r="B204" s="878" t="s">
        <v>181</v>
      </c>
      <c r="C204" s="880">
        <v>5619</v>
      </c>
      <c r="D204" s="880">
        <v>5619</v>
      </c>
      <c r="E204" s="880">
        <v>5619</v>
      </c>
      <c r="F204" s="880">
        <v>5619</v>
      </c>
      <c r="G204" s="880">
        <v>5619</v>
      </c>
      <c r="H204" s="880">
        <v>5619</v>
      </c>
      <c r="I204" s="880">
        <v>5619</v>
      </c>
      <c r="J204" s="880">
        <v>5619</v>
      </c>
      <c r="K204" s="880">
        <v>5619</v>
      </c>
      <c r="L204" s="880">
        <v>5619</v>
      </c>
      <c r="M204" s="880">
        <v>5619</v>
      </c>
      <c r="N204" s="880">
        <v>5619</v>
      </c>
      <c r="O204" s="880">
        <v>5619</v>
      </c>
      <c r="P204" s="880">
        <v>5618562</v>
      </c>
      <c r="Q204" s="528"/>
      <c r="R204" s="528"/>
      <c r="S204" s="528"/>
      <c r="T204" s="528"/>
      <c r="U204" s="528"/>
      <c r="V204" s="528"/>
      <c r="W204" s="528"/>
      <c r="X204" s="528"/>
      <c r="Y204" s="528"/>
      <c r="Z204" s="528"/>
      <c r="AA204" s="528"/>
      <c r="AB204" s="528"/>
      <c r="AC204" s="528"/>
      <c r="AD204" s="528"/>
    </row>
    <row r="205" spans="1:30" ht="12">
      <c r="A205" s="878" t="s">
        <v>1095</v>
      </c>
      <c r="B205" s="878" t="s">
        <v>181</v>
      </c>
      <c r="C205" s="880">
        <v>0</v>
      </c>
      <c r="D205" s="880">
        <v>0</v>
      </c>
      <c r="E205" s="880">
        <v>0</v>
      </c>
      <c r="F205" s="880">
        <v>0</v>
      </c>
      <c r="G205" s="880">
        <v>0</v>
      </c>
      <c r="H205" s="880">
        <v>0</v>
      </c>
      <c r="I205" s="880">
        <v>0</v>
      </c>
      <c r="J205" s="880">
        <v>0</v>
      </c>
      <c r="K205" s="880">
        <v>0</v>
      </c>
      <c r="L205" s="880">
        <v>0</v>
      </c>
      <c r="M205" s="880">
        <v>0</v>
      </c>
      <c r="N205" s="880">
        <v>0</v>
      </c>
      <c r="O205" s="880">
        <v>0</v>
      </c>
      <c r="P205" s="880">
        <v>0</v>
      </c>
      <c r="Q205" s="528"/>
      <c r="R205" s="528"/>
      <c r="S205" s="528"/>
      <c r="T205" s="528"/>
      <c r="U205" s="528"/>
      <c r="V205" s="528"/>
      <c r="W205" s="528"/>
      <c r="X205" s="528"/>
      <c r="Y205" s="528"/>
      <c r="Z205" s="528"/>
      <c r="AA205" s="528"/>
      <c r="AB205" s="528"/>
      <c r="AC205" s="528"/>
      <c r="AD205" s="528"/>
    </row>
    <row r="206" spans="1:30" ht="12">
      <c r="A206" s="878" t="s">
        <v>903</v>
      </c>
      <c r="B206" s="878" t="s">
        <v>181</v>
      </c>
      <c r="C206" s="880">
        <v>5035</v>
      </c>
      <c r="D206" s="880">
        <v>5035</v>
      </c>
      <c r="E206" s="880">
        <v>5035</v>
      </c>
      <c r="F206" s="880">
        <v>5035</v>
      </c>
      <c r="G206" s="880">
        <v>5035</v>
      </c>
      <c r="H206" s="880">
        <v>5035</v>
      </c>
      <c r="I206" s="880">
        <v>5035</v>
      </c>
      <c r="J206" s="880">
        <v>5035</v>
      </c>
      <c r="K206" s="880">
        <v>5035</v>
      </c>
      <c r="L206" s="880">
        <v>5035</v>
      </c>
      <c r="M206" s="880">
        <v>5035</v>
      </c>
      <c r="N206" s="880">
        <v>5035</v>
      </c>
      <c r="O206" s="880">
        <v>5035</v>
      </c>
      <c r="P206" s="880">
        <v>5035075</v>
      </c>
      <c r="Q206" s="528"/>
      <c r="R206" s="528"/>
      <c r="S206" s="528"/>
      <c r="T206" s="528"/>
      <c r="U206" s="528"/>
      <c r="V206" s="528"/>
      <c r="W206" s="528"/>
      <c r="X206" s="528"/>
      <c r="Y206" s="528"/>
      <c r="Z206" s="528"/>
      <c r="AA206" s="528"/>
      <c r="AB206" s="528"/>
      <c r="AC206" s="528"/>
      <c r="AD206" s="528"/>
    </row>
    <row r="207" spans="1:30" ht="12">
      <c r="A207" s="878" t="s">
        <v>1096</v>
      </c>
      <c r="B207" s="878" t="s">
        <v>181</v>
      </c>
      <c r="C207" s="880">
        <v>0</v>
      </c>
      <c r="D207" s="880">
        <v>0</v>
      </c>
      <c r="E207" s="880">
        <v>0</v>
      </c>
      <c r="F207" s="880">
        <v>0</v>
      </c>
      <c r="G207" s="880">
        <v>0</v>
      </c>
      <c r="H207" s="880">
        <v>0</v>
      </c>
      <c r="I207" s="880">
        <v>0</v>
      </c>
      <c r="J207" s="880">
        <v>0</v>
      </c>
      <c r="K207" s="880">
        <v>0</v>
      </c>
      <c r="L207" s="880">
        <v>0</v>
      </c>
      <c r="M207" s="880">
        <v>0</v>
      </c>
      <c r="N207" s="880">
        <v>0</v>
      </c>
      <c r="O207" s="880">
        <v>0</v>
      </c>
      <c r="P207" s="880">
        <v>0</v>
      </c>
      <c r="Q207" s="528"/>
      <c r="R207" s="528"/>
      <c r="S207" s="528"/>
      <c r="T207" s="528"/>
      <c r="U207" s="528"/>
      <c r="V207" s="528"/>
      <c r="W207" s="528"/>
      <c r="X207" s="528"/>
      <c r="Y207" s="528"/>
      <c r="Z207" s="528"/>
      <c r="AA207" s="528"/>
      <c r="AB207" s="528"/>
      <c r="AC207" s="528"/>
      <c r="AD207" s="528"/>
    </row>
    <row r="208" spans="1:30" ht="12">
      <c r="A208" s="878" t="s">
        <v>503</v>
      </c>
      <c r="B208" s="878" t="s">
        <v>181</v>
      </c>
      <c r="C208" s="880">
        <v>3189</v>
      </c>
      <c r="D208" s="880">
        <v>3189</v>
      </c>
      <c r="E208" s="880">
        <v>3189</v>
      </c>
      <c r="F208" s="880">
        <v>3189</v>
      </c>
      <c r="G208" s="880">
        <v>3189</v>
      </c>
      <c r="H208" s="880">
        <v>3189</v>
      </c>
      <c r="I208" s="880">
        <v>3189</v>
      </c>
      <c r="J208" s="880">
        <v>3189</v>
      </c>
      <c r="K208" s="880">
        <v>3189</v>
      </c>
      <c r="L208" s="880">
        <v>3189</v>
      </c>
      <c r="M208" s="880">
        <v>3189</v>
      </c>
      <c r="N208" s="880">
        <v>3189</v>
      </c>
      <c r="O208" s="880">
        <v>3189</v>
      </c>
      <c r="P208" s="880">
        <v>3188706</v>
      </c>
      <c r="Q208" s="528"/>
      <c r="R208" s="528"/>
      <c r="S208" s="528"/>
      <c r="T208" s="528"/>
      <c r="U208" s="528"/>
      <c r="V208" s="528"/>
      <c r="W208" s="528"/>
      <c r="X208" s="528"/>
      <c r="Y208" s="528"/>
      <c r="Z208" s="528"/>
      <c r="AA208" s="528"/>
      <c r="AB208" s="528"/>
      <c r="AC208" s="528"/>
      <c r="AD208" s="528"/>
    </row>
    <row r="209" spans="1:30" ht="12">
      <c r="A209" s="878" t="s">
        <v>1097</v>
      </c>
      <c r="B209" s="878" t="s">
        <v>181</v>
      </c>
      <c r="C209" s="880">
        <v>0</v>
      </c>
      <c r="D209" s="880">
        <v>0</v>
      </c>
      <c r="E209" s="880">
        <v>0</v>
      </c>
      <c r="F209" s="880">
        <v>0</v>
      </c>
      <c r="G209" s="880">
        <v>0</v>
      </c>
      <c r="H209" s="880">
        <v>0</v>
      </c>
      <c r="I209" s="880">
        <v>0</v>
      </c>
      <c r="J209" s="880">
        <v>0</v>
      </c>
      <c r="K209" s="880">
        <v>0</v>
      </c>
      <c r="L209" s="880">
        <v>0</v>
      </c>
      <c r="M209" s="880">
        <v>0</v>
      </c>
      <c r="N209" s="880">
        <v>0</v>
      </c>
      <c r="O209" s="880">
        <v>0</v>
      </c>
      <c r="P209" s="880">
        <v>0</v>
      </c>
      <c r="Q209" s="528"/>
      <c r="R209" s="528"/>
      <c r="S209" s="528"/>
      <c r="T209" s="528"/>
      <c r="U209" s="528"/>
      <c r="V209" s="528"/>
      <c r="W209" s="528"/>
      <c r="X209" s="528"/>
      <c r="Y209" s="528"/>
      <c r="Z209" s="528"/>
      <c r="AA209" s="528"/>
      <c r="AB209" s="528"/>
      <c r="AC209" s="528"/>
      <c r="AD209" s="528"/>
    </row>
    <row r="210" spans="1:30" ht="12">
      <c r="A210" s="878" t="s">
        <v>579</v>
      </c>
      <c r="B210" s="878" t="s">
        <v>181</v>
      </c>
      <c r="C210" s="880">
        <v>3774</v>
      </c>
      <c r="D210" s="880">
        <v>3774</v>
      </c>
      <c r="E210" s="880">
        <v>3774</v>
      </c>
      <c r="F210" s="880">
        <v>3774</v>
      </c>
      <c r="G210" s="880">
        <v>3774</v>
      </c>
      <c r="H210" s="880">
        <v>3774</v>
      </c>
      <c r="I210" s="880">
        <v>3774</v>
      </c>
      <c r="J210" s="880">
        <v>3774</v>
      </c>
      <c r="K210" s="880">
        <v>3774</v>
      </c>
      <c r="L210" s="880">
        <v>3774</v>
      </c>
      <c r="M210" s="880">
        <v>3815</v>
      </c>
      <c r="N210" s="880">
        <v>3815</v>
      </c>
      <c r="O210" s="880">
        <v>3815</v>
      </c>
      <c r="P210" s="880">
        <v>3782469</v>
      </c>
      <c r="Q210" s="528"/>
      <c r="R210" s="528"/>
      <c r="S210" s="528"/>
      <c r="T210" s="528"/>
      <c r="U210" s="528"/>
      <c r="V210" s="528"/>
      <c r="W210" s="528"/>
      <c r="X210" s="528"/>
      <c r="Y210" s="528"/>
      <c r="Z210" s="528"/>
      <c r="AA210" s="528"/>
      <c r="AB210" s="528"/>
      <c r="AC210" s="528"/>
      <c r="AD210" s="528"/>
    </row>
    <row r="211" spans="1:30" ht="12">
      <c r="A211" s="878" t="s">
        <v>1098</v>
      </c>
      <c r="B211" s="878" t="s">
        <v>181</v>
      </c>
      <c r="C211" s="880">
        <v>0</v>
      </c>
      <c r="D211" s="880">
        <v>0</v>
      </c>
      <c r="E211" s="880">
        <v>0</v>
      </c>
      <c r="F211" s="880">
        <v>0</v>
      </c>
      <c r="G211" s="880">
        <v>0</v>
      </c>
      <c r="H211" s="880">
        <v>0</v>
      </c>
      <c r="I211" s="880">
        <v>0</v>
      </c>
      <c r="J211" s="880">
        <v>0</v>
      </c>
      <c r="K211" s="880">
        <v>0</v>
      </c>
      <c r="L211" s="880">
        <v>0</v>
      </c>
      <c r="M211" s="880">
        <v>0</v>
      </c>
      <c r="N211" s="880">
        <v>0</v>
      </c>
      <c r="O211" s="880">
        <v>0</v>
      </c>
      <c r="P211" s="880">
        <v>0</v>
      </c>
      <c r="Q211" s="528"/>
      <c r="R211" s="528"/>
      <c r="S211" s="528"/>
      <c r="T211" s="528"/>
      <c r="U211" s="528"/>
      <c r="V211" s="528"/>
      <c r="W211" s="528"/>
      <c r="X211" s="528"/>
      <c r="Y211" s="528"/>
      <c r="Z211" s="528"/>
      <c r="AA211" s="528"/>
      <c r="AB211" s="528"/>
      <c r="AC211" s="528"/>
      <c r="AD211" s="528"/>
    </row>
    <row r="212" spans="1:30" ht="12">
      <c r="A212" s="878" t="s">
        <v>504</v>
      </c>
      <c r="B212" s="878" t="s">
        <v>181</v>
      </c>
      <c r="C212" s="880">
        <v>1732</v>
      </c>
      <c r="D212" s="880">
        <v>1732</v>
      </c>
      <c r="E212" s="880">
        <v>1732</v>
      </c>
      <c r="F212" s="880">
        <v>1732</v>
      </c>
      <c r="G212" s="880">
        <v>1732</v>
      </c>
      <c r="H212" s="880">
        <v>1732</v>
      </c>
      <c r="I212" s="880">
        <v>1732</v>
      </c>
      <c r="J212" s="880">
        <v>1732</v>
      </c>
      <c r="K212" s="880">
        <v>1732</v>
      </c>
      <c r="L212" s="880">
        <v>1732</v>
      </c>
      <c r="M212" s="880">
        <v>1732</v>
      </c>
      <c r="N212" s="880">
        <v>1732</v>
      </c>
      <c r="O212" s="880">
        <v>1732</v>
      </c>
      <c r="P212" s="880">
        <v>1732090</v>
      </c>
      <c r="Q212" s="528"/>
      <c r="R212" s="528"/>
      <c r="S212" s="528"/>
      <c r="T212" s="528"/>
      <c r="U212" s="528"/>
      <c r="V212" s="528"/>
      <c r="W212" s="528"/>
      <c r="X212" s="528"/>
      <c r="Y212" s="528"/>
      <c r="Z212" s="528"/>
      <c r="AA212" s="528"/>
      <c r="AB212" s="528"/>
      <c r="AC212" s="528"/>
      <c r="AD212" s="528"/>
    </row>
    <row r="213" spans="1:30" ht="12">
      <c r="A213" s="878" t="s">
        <v>1099</v>
      </c>
      <c r="B213" s="878" t="s">
        <v>181</v>
      </c>
      <c r="C213" s="880">
        <v>0</v>
      </c>
      <c r="D213" s="880">
        <v>0</v>
      </c>
      <c r="E213" s="880">
        <v>0</v>
      </c>
      <c r="F213" s="880">
        <v>0</v>
      </c>
      <c r="G213" s="880">
        <v>0</v>
      </c>
      <c r="H213" s="880">
        <v>0</v>
      </c>
      <c r="I213" s="880">
        <v>0</v>
      </c>
      <c r="J213" s="880">
        <v>0</v>
      </c>
      <c r="K213" s="880">
        <v>0</v>
      </c>
      <c r="L213" s="880">
        <v>0</v>
      </c>
      <c r="M213" s="880">
        <v>0</v>
      </c>
      <c r="N213" s="880">
        <v>0</v>
      </c>
      <c r="O213" s="880">
        <v>0</v>
      </c>
      <c r="P213" s="880">
        <v>0</v>
      </c>
      <c r="Q213" s="528"/>
      <c r="R213" s="528"/>
      <c r="S213" s="528"/>
      <c r="T213" s="528"/>
      <c r="U213" s="528"/>
      <c r="V213" s="528"/>
      <c r="W213" s="528"/>
      <c r="X213" s="528"/>
      <c r="Y213" s="528"/>
      <c r="Z213" s="528"/>
      <c r="AA213" s="528"/>
      <c r="AB213" s="528"/>
      <c r="AC213" s="528"/>
      <c r="AD213" s="528"/>
    </row>
    <row r="214" spans="1:30" ht="12">
      <c r="A214" s="878" t="s">
        <v>505</v>
      </c>
      <c r="B214" s="878" t="s">
        <v>181</v>
      </c>
      <c r="C214" s="880">
        <v>411</v>
      </c>
      <c r="D214" s="880">
        <v>411</v>
      </c>
      <c r="E214" s="880">
        <v>411</v>
      </c>
      <c r="F214" s="880">
        <v>411</v>
      </c>
      <c r="G214" s="880">
        <v>411</v>
      </c>
      <c r="H214" s="880">
        <v>411</v>
      </c>
      <c r="I214" s="880">
        <v>411</v>
      </c>
      <c r="J214" s="880">
        <v>411</v>
      </c>
      <c r="K214" s="880">
        <v>411</v>
      </c>
      <c r="L214" s="880">
        <v>411</v>
      </c>
      <c r="M214" s="880">
        <v>411</v>
      </c>
      <c r="N214" s="880">
        <v>411</v>
      </c>
      <c r="O214" s="880">
        <v>411</v>
      </c>
      <c r="P214" s="880">
        <v>411060</v>
      </c>
      <c r="Q214" s="528"/>
      <c r="R214" s="528"/>
      <c r="S214" s="528"/>
      <c r="T214" s="528"/>
      <c r="U214" s="528"/>
      <c r="V214" s="528"/>
      <c r="W214" s="528"/>
      <c r="X214" s="528"/>
      <c r="Y214" s="528"/>
      <c r="Z214" s="528"/>
      <c r="AA214" s="528"/>
      <c r="AB214" s="528"/>
      <c r="AC214" s="528"/>
      <c r="AD214" s="528"/>
    </row>
    <row r="215" spans="1:30" ht="12">
      <c r="A215" s="878" t="s">
        <v>1100</v>
      </c>
      <c r="B215" s="878" t="s">
        <v>181</v>
      </c>
      <c r="C215" s="880">
        <v>0</v>
      </c>
      <c r="D215" s="880">
        <v>0</v>
      </c>
      <c r="E215" s="880">
        <v>0</v>
      </c>
      <c r="F215" s="880">
        <v>0</v>
      </c>
      <c r="G215" s="880">
        <v>0</v>
      </c>
      <c r="H215" s="880">
        <v>0</v>
      </c>
      <c r="I215" s="880">
        <v>0</v>
      </c>
      <c r="J215" s="880">
        <v>0</v>
      </c>
      <c r="K215" s="880">
        <v>0</v>
      </c>
      <c r="L215" s="880">
        <v>0</v>
      </c>
      <c r="M215" s="880">
        <v>0</v>
      </c>
      <c r="N215" s="880">
        <v>0</v>
      </c>
      <c r="O215" s="880">
        <v>0</v>
      </c>
      <c r="P215" s="880">
        <v>0</v>
      </c>
      <c r="Q215" s="528"/>
      <c r="R215" s="528"/>
      <c r="S215" s="528"/>
      <c r="T215" s="528"/>
      <c r="U215" s="528"/>
      <c r="V215" s="528"/>
      <c r="W215" s="528"/>
      <c r="X215" s="528"/>
      <c r="Y215" s="528"/>
      <c r="Z215" s="528"/>
      <c r="AA215" s="528"/>
      <c r="AB215" s="528"/>
      <c r="AC215" s="528"/>
      <c r="AD215" s="528"/>
    </row>
    <row r="216" spans="1:30" ht="12">
      <c r="A216" s="878" t="s">
        <v>1101</v>
      </c>
      <c r="B216" s="878" t="s">
        <v>181</v>
      </c>
      <c r="C216" s="880">
        <v>0</v>
      </c>
      <c r="D216" s="880">
        <v>0</v>
      </c>
      <c r="E216" s="880">
        <v>0</v>
      </c>
      <c r="F216" s="880">
        <v>0</v>
      </c>
      <c r="G216" s="880">
        <v>0</v>
      </c>
      <c r="H216" s="880">
        <v>0</v>
      </c>
      <c r="I216" s="880">
        <v>0</v>
      </c>
      <c r="J216" s="880">
        <v>0</v>
      </c>
      <c r="K216" s="880">
        <v>0</v>
      </c>
      <c r="L216" s="880">
        <v>0</v>
      </c>
      <c r="M216" s="880">
        <v>0</v>
      </c>
      <c r="N216" s="880">
        <v>0</v>
      </c>
      <c r="O216" s="880">
        <v>0</v>
      </c>
      <c r="P216" s="880">
        <v>0</v>
      </c>
      <c r="Q216" s="528"/>
      <c r="R216" s="528"/>
      <c r="S216" s="528"/>
      <c r="T216" s="528"/>
      <c r="U216" s="528"/>
      <c r="V216" s="528"/>
      <c r="W216" s="528"/>
      <c r="X216" s="528"/>
      <c r="Y216" s="528"/>
      <c r="Z216" s="528"/>
      <c r="AA216" s="528"/>
      <c r="AB216" s="528"/>
      <c r="AC216" s="528"/>
      <c r="AD216" s="528"/>
    </row>
    <row r="217" spans="1:30" ht="12">
      <c r="A217" s="878" t="s">
        <v>506</v>
      </c>
      <c r="B217" s="878" t="s">
        <v>181</v>
      </c>
      <c r="C217" s="880">
        <v>8904</v>
      </c>
      <c r="D217" s="880">
        <v>8919</v>
      </c>
      <c r="E217" s="880">
        <v>8919</v>
      </c>
      <c r="F217" s="880">
        <v>8919</v>
      </c>
      <c r="G217" s="880">
        <v>8919</v>
      </c>
      <c r="H217" s="880">
        <v>8919</v>
      </c>
      <c r="I217" s="880">
        <v>8919</v>
      </c>
      <c r="J217" s="880">
        <v>8919</v>
      </c>
      <c r="K217" s="880">
        <v>8919</v>
      </c>
      <c r="L217" s="880">
        <v>8919</v>
      </c>
      <c r="M217" s="880">
        <v>8919</v>
      </c>
      <c r="N217" s="880">
        <v>8919</v>
      </c>
      <c r="O217" s="880">
        <v>8919</v>
      </c>
      <c r="P217" s="880">
        <v>8918405</v>
      </c>
      <c r="Q217" s="528"/>
      <c r="R217" s="528"/>
      <c r="S217" s="528"/>
      <c r="T217" s="528"/>
      <c r="U217" s="528"/>
      <c r="V217" s="528"/>
      <c r="W217" s="528"/>
      <c r="X217" s="528"/>
      <c r="Y217" s="528"/>
      <c r="Z217" s="528"/>
      <c r="AA217" s="528"/>
      <c r="AB217" s="528"/>
      <c r="AC217" s="528"/>
      <c r="AD217" s="528"/>
    </row>
    <row r="218" spans="1:30" ht="12">
      <c r="A218" s="878" t="s">
        <v>1102</v>
      </c>
      <c r="B218" s="878" t="s">
        <v>181</v>
      </c>
      <c r="C218" s="880">
        <v>0</v>
      </c>
      <c r="D218" s="880">
        <v>0</v>
      </c>
      <c r="E218" s="880">
        <v>0</v>
      </c>
      <c r="F218" s="880">
        <v>0</v>
      </c>
      <c r="G218" s="880">
        <v>0</v>
      </c>
      <c r="H218" s="880">
        <v>0</v>
      </c>
      <c r="I218" s="880">
        <v>0</v>
      </c>
      <c r="J218" s="880">
        <v>0</v>
      </c>
      <c r="K218" s="880">
        <v>0</v>
      </c>
      <c r="L218" s="880">
        <v>0</v>
      </c>
      <c r="M218" s="880">
        <v>0</v>
      </c>
      <c r="N218" s="880">
        <v>0</v>
      </c>
      <c r="O218" s="880">
        <v>0</v>
      </c>
      <c r="P218" s="880">
        <v>0</v>
      </c>
      <c r="Q218" s="528"/>
      <c r="R218" s="528"/>
      <c r="S218" s="528"/>
      <c r="T218" s="528"/>
      <c r="U218" s="528"/>
      <c r="V218" s="528"/>
      <c r="W218" s="528"/>
      <c r="X218" s="528"/>
      <c r="Y218" s="528"/>
      <c r="Z218" s="528"/>
      <c r="AA218" s="528"/>
      <c r="AB218" s="528"/>
      <c r="AC218" s="528"/>
      <c r="AD218" s="528"/>
    </row>
    <row r="219" spans="1:30" ht="12">
      <c r="A219" s="878" t="s">
        <v>507</v>
      </c>
      <c r="B219" s="878" t="s">
        <v>181</v>
      </c>
      <c r="C219" s="880">
        <v>9381</v>
      </c>
      <c r="D219" s="880">
        <v>9381</v>
      </c>
      <c r="E219" s="880">
        <v>9381</v>
      </c>
      <c r="F219" s="880">
        <v>9381</v>
      </c>
      <c r="G219" s="880">
        <v>9381</v>
      </c>
      <c r="H219" s="880">
        <v>9381</v>
      </c>
      <c r="I219" s="880">
        <v>9381</v>
      </c>
      <c r="J219" s="880">
        <v>9381</v>
      </c>
      <c r="K219" s="880">
        <v>9381</v>
      </c>
      <c r="L219" s="880">
        <v>9381</v>
      </c>
      <c r="M219" s="880">
        <v>9381</v>
      </c>
      <c r="N219" s="880">
        <v>9381</v>
      </c>
      <c r="O219" s="880">
        <v>9381</v>
      </c>
      <c r="P219" s="880">
        <v>9381358</v>
      </c>
      <c r="Q219" s="528"/>
      <c r="R219" s="528"/>
      <c r="S219" s="528"/>
      <c r="T219" s="528"/>
      <c r="U219" s="528"/>
      <c r="V219" s="528"/>
      <c r="W219" s="528"/>
      <c r="X219" s="528"/>
      <c r="Y219" s="528"/>
      <c r="Z219" s="528"/>
      <c r="AA219" s="528"/>
      <c r="AB219" s="528"/>
      <c r="AC219" s="528"/>
      <c r="AD219" s="528"/>
    </row>
    <row r="220" spans="1:30" ht="12">
      <c r="A220" s="878" t="s">
        <v>659</v>
      </c>
      <c r="B220" s="878" t="s">
        <v>181</v>
      </c>
      <c r="C220" s="880">
        <v>0</v>
      </c>
      <c r="D220" s="880">
        <v>0</v>
      </c>
      <c r="E220" s="880">
        <v>0</v>
      </c>
      <c r="F220" s="880">
        <v>0</v>
      </c>
      <c r="G220" s="880">
        <v>0</v>
      </c>
      <c r="H220" s="880">
        <v>0</v>
      </c>
      <c r="I220" s="880">
        <v>0</v>
      </c>
      <c r="J220" s="880">
        <v>0</v>
      </c>
      <c r="K220" s="880">
        <v>0</v>
      </c>
      <c r="L220" s="880">
        <v>0</v>
      </c>
      <c r="M220" s="880">
        <v>0</v>
      </c>
      <c r="N220" s="880">
        <v>0</v>
      </c>
      <c r="O220" s="880">
        <v>0</v>
      </c>
      <c r="P220" s="880">
        <v>423</v>
      </c>
      <c r="Q220" s="528"/>
      <c r="R220" s="528"/>
      <c r="S220" s="528"/>
      <c r="T220" s="528"/>
      <c r="U220" s="528"/>
      <c r="V220" s="528"/>
      <c r="W220" s="528"/>
      <c r="X220" s="528"/>
      <c r="Y220" s="528"/>
      <c r="Z220" s="528"/>
      <c r="AA220" s="528"/>
      <c r="AB220" s="528"/>
      <c r="AC220" s="528"/>
      <c r="AD220" s="528"/>
    </row>
    <row r="221" spans="1:30" ht="12">
      <c r="A221" s="878" t="s">
        <v>1103</v>
      </c>
      <c r="B221" s="878" t="s">
        <v>181</v>
      </c>
      <c r="C221" s="880">
        <v>0</v>
      </c>
      <c r="D221" s="880">
        <v>0</v>
      </c>
      <c r="E221" s="880">
        <v>0</v>
      </c>
      <c r="F221" s="880">
        <v>0</v>
      </c>
      <c r="G221" s="880">
        <v>0</v>
      </c>
      <c r="H221" s="880">
        <v>0</v>
      </c>
      <c r="I221" s="880">
        <v>0</v>
      </c>
      <c r="J221" s="880">
        <v>0</v>
      </c>
      <c r="K221" s="880">
        <v>0</v>
      </c>
      <c r="L221" s="880">
        <v>0</v>
      </c>
      <c r="M221" s="880">
        <v>0</v>
      </c>
      <c r="N221" s="880">
        <v>0</v>
      </c>
      <c r="O221" s="880">
        <v>0</v>
      </c>
      <c r="P221" s="880">
        <v>0</v>
      </c>
      <c r="Q221" s="528"/>
      <c r="R221" s="528"/>
      <c r="S221" s="528"/>
      <c r="T221" s="528"/>
      <c r="U221" s="528"/>
      <c r="V221" s="528"/>
      <c r="W221" s="528"/>
      <c r="X221" s="528"/>
      <c r="Y221" s="528"/>
      <c r="Z221" s="528"/>
      <c r="AA221" s="528"/>
      <c r="AB221" s="528"/>
      <c r="AC221" s="528"/>
      <c r="AD221" s="528"/>
    </row>
    <row r="222" spans="1:30" ht="12">
      <c r="A222" s="878" t="s">
        <v>508</v>
      </c>
      <c r="B222" s="878" t="s">
        <v>181</v>
      </c>
      <c r="C222" s="880">
        <v>2700</v>
      </c>
      <c r="D222" s="880">
        <v>2700</v>
      </c>
      <c r="E222" s="880">
        <v>2700</v>
      </c>
      <c r="F222" s="880">
        <v>2700</v>
      </c>
      <c r="G222" s="880">
        <v>2700</v>
      </c>
      <c r="H222" s="880">
        <v>2700</v>
      </c>
      <c r="I222" s="880">
        <v>2700</v>
      </c>
      <c r="J222" s="880">
        <v>2700</v>
      </c>
      <c r="K222" s="880">
        <v>2700</v>
      </c>
      <c r="L222" s="880">
        <v>2700</v>
      </c>
      <c r="M222" s="880">
        <v>2700</v>
      </c>
      <c r="N222" s="880">
        <v>2700</v>
      </c>
      <c r="O222" s="880">
        <v>2700</v>
      </c>
      <c r="P222" s="880">
        <v>2700205</v>
      </c>
      <c r="Q222" s="528"/>
      <c r="R222" s="528"/>
      <c r="S222" s="528"/>
      <c r="T222" s="528"/>
      <c r="U222" s="528"/>
      <c r="V222" s="528"/>
      <c r="W222" s="528"/>
      <c r="X222" s="528"/>
      <c r="Y222" s="528"/>
      <c r="Z222" s="528"/>
      <c r="AA222" s="528"/>
      <c r="AB222" s="528"/>
      <c r="AC222" s="528"/>
      <c r="AD222" s="528"/>
    </row>
    <row r="223" spans="1:30" ht="12">
      <c r="A223" s="878" t="s">
        <v>1104</v>
      </c>
      <c r="B223" s="878" t="s">
        <v>181</v>
      </c>
      <c r="C223" s="880">
        <v>0</v>
      </c>
      <c r="D223" s="880">
        <v>0</v>
      </c>
      <c r="E223" s="880">
        <v>0</v>
      </c>
      <c r="F223" s="880">
        <v>0</v>
      </c>
      <c r="G223" s="880">
        <v>0</v>
      </c>
      <c r="H223" s="880">
        <v>0</v>
      </c>
      <c r="I223" s="880">
        <v>0</v>
      </c>
      <c r="J223" s="880">
        <v>0</v>
      </c>
      <c r="K223" s="880">
        <v>0</v>
      </c>
      <c r="L223" s="880">
        <v>0</v>
      </c>
      <c r="M223" s="880">
        <v>0</v>
      </c>
      <c r="N223" s="880">
        <v>0</v>
      </c>
      <c r="O223" s="880">
        <v>0</v>
      </c>
      <c r="P223" s="880">
        <v>0</v>
      </c>
      <c r="Q223" s="528"/>
      <c r="R223" s="528"/>
      <c r="S223" s="528"/>
      <c r="T223" s="528"/>
      <c r="U223" s="528"/>
      <c r="V223" s="528"/>
      <c r="W223" s="528"/>
      <c r="X223" s="528"/>
      <c r="Y223" s="528"/>
      <c r="Z223" s="528"/>
      <c r="AA223" s="528"/>
      <c r="AB223" s="528"/>
      <c r="AC223" s="528"/>
      <c r="AD223" s="528"/>
    </row>
    <row r="224" spans="1:30" ht="12">
      <c r="A224" s="878" t="s">
        <v>728</v>
      </c>
      <c r="B224" s="878" t="s">
        <v>181</v>
      </c>
      <c r="C224" s="880">
        <v>24160</v>
      </c>
      <c r="D224" s="880">
        <v>24160</v>
      </c>
      <c r="E224" s="880">
        <v>24160</v>
      </c>
      <c r="F224" s="880">
        <v>24160</v>
      </c>
      <c r="G224" s="880">
        <v>24160</v>
      </c>
      <c r="H224" s="880">
        <v>24160</v>
      </c>
      <c r="I224" s="880">
        <v>24160</v>
      </c>
      <c r="J224" s="880">
        <v>24160</v>
      </c>
      <c r="K224" s="880">
        <v>24160</v>
      </c>
      <c r="L224" s="880">
        <v>24160</v>
      </c>
      <c r="M224" s="880">
        <v>24160</v>
      </c>
      <c r="N224" s="880">
        <v>24160</v>
      </c>
      <c r="O224" s="880">
        <v>24160</v>
      </c>
      <c r="P224" s="880">
        <v>24159737</v>
      </c>
      <c r="Q224" s="528"/>
      <c r="R224" s="528"/>
      <c r="S224" s="528"/>
      <c r="T224" s="528"/>
      <c r="U224" s="528"/>
      <c r="V224" s="528"/>
      <c r="W224" s="528"/>
      <c r="X224" s="528"/>
      <c r="Y224" s="528"/>
      <c r="Z224" s="528"/>
      <c r="AA224" s="528"/>
      <c r="AB224" s="528"/>
      <c r="AC224" s="528"/>
      <c r="AD224" s="528"/>
    </row>
    <row r="225" spans="1:30" ht="12">
      <c r="A225" s="878" t="s">
        <v>1105</v>
      </c>
      <c r="B225" s="878" t="s">
        <v>181</v>
      </c>
      <c r="C225" s="880">
        <v>0</v>
      </c>
      <c r="D225" s="880">
        <v>0</v>
      </c>
      <c r="E225" s="880">
        <v>0</v>
      </c>
      <c r="F225" s="880">
        <v>0</v>
      </c>
      <c r="G225" s="880">
        <v>0</v>
      </c>
      <c r="H225" s="880">
        <v>0</v>
      </c>
      <c r="I225" s="880">
        <v>0</v>
      </c>
      <c r="J225" s="880">
        <v>0</v>
      </c>
      <c r="K225" s="880">
        <v>0</v>
      </c>
      <c r="L225" s="880">
        <v>0</v>
      </c>
      <c r="M225" s="880">
        <v>0</v>
      </c>
      <c r="N225" s="880">
        <v>0</v>
      </c>
      <c r="O225" s="880">
        <v>0</v>
      </c>
      <c r="P225" s="880">
        <v>0</v>
      </c>
      <c r="Q225" s="528"/>
      <c r="R225" s="528"/>
      <c r="S225" s="528"/>
      <c r="T225" s="528"/>
      <c r="U225" s="528"/>
      <c r="V225" s="528"/>
      <c r="W225" s="528"/>
      <c r="X225" s="528"/>
      <c r="Y225" s="528"/>
      <c r="Z225" s="528"/>
      <c r="AA225" s="528"/>
      <c r="AB225" s="528"/>
      <c r="AC225" s="528"/>
      <c r="AD225" s="528"/>
    </row>
    <row r="226" spans="1:30" ht="12">
      <c r="A226" s="878" t="s">
        <v>509</v>
      </c>
      <c r="B226" s="878" t="s">
        <v>181</v>
      </c>
      <c r="C226" s="880">
        <v>1783</v>
      </c>
      <c r="D226" s="880">
        <v>1783</v>
      </c>
      <c r="E226" s="880">
        <v>1783</v>
      </c>
      <c r="F226" s="880">
        <v>1783</v>
      </c>
      <c r="G226" s="880">
        <v>1783</v>
      </c>
      <c r="H226" s="880">
        <v>1783</v>
      </c>
      <c r="I226" s="880">
        <v>1783</v>
      </c>
      <c r="J226" s="880">
        <v>1783</v>
      </c>
      <c r="K226" s="880">
        <v>1783</v>
      </c>
      <c r="L226" s="880">
        <v>1783</v>
      </c>
      <c r="M226" s="880">
        <v>1783</v>
      </c>
      <c r="N226" s="880">
        <v>1783</v>
      </c>
      <c r="O226" s="880">
        <v>1783</v>
      </c>
      <c r="P226" s="880">
        <v>1782985</v>
      </c>
      <c r="Q226" s="528"/>
      <c r="R226" s="528"/>
      <c r="S226" s="528"/>
      <c r="T226" s="528"/>
      <c r="U226" s="528"/>
      <c r="V226" s="528"/>
      <c r="W226" s="528"/>
      <c r="X226" s="528"/>
      <c r="Y226" s="528"/>
      <c r="Z226" s="528"/>
      <c r="AA226" s="528"/>
      <c r="AB226" s="528"/>
      <c r="AC226" s="528"/>
      <c r="AD226" s="528"/>
    </row>
    <row r="227" spans="1:30" ht="12">
      <c r="A227" s="878" t="s">
        <v>1106</v>
      </c>
      <c r="B227" s="878" t="s">
        <v>181</v>
      </c>
      <c r="C227" s="880">
        <v>0</v>
      </c>
      <c r="D227" s="880">
        <v>0</v>
      </c>
      <c r="E227" s="880">
        <v>0</v>
      </c>
      <c r="F227" s="880">
        <v>0</v>
      </c>
      <c r="G227" s="880">
        <v>0</v>
      </c>
      <c r="H227" s="880">
        <v>0</v>
      </c>
      <c r="I227" s="880">
        <v>0</v>
      </c>
      <c r="J227" s="880">
        <v>0</v>
      </c>
      <c r="K227" s="880">
        <v>0</v>
      </c>
      <c r="L227" s="880">
        <v>0</v>
      </c>
      <c r="M227" s="880">
        <v>0</v>
      </c>
      <c r="N227" s="880">
        <v>0</v>
      </c>
      <c r="O227" s="880">
        <v>0</v>
      </c>
      <c r="P227" s="880">
        <v>0</v>
      </c>
      <c r="Q227" s="528"/>
      <c r="R227" s="528"/>
      <c r="S227" s="528"/>
      <c r="T227" s="528"/>
      <c r="U227" s="528"/>
      <c r="V227" s="528"/>
      <c r="W227" s="528"/>
      <c r="X227" s="528"/>
      <c r="Y227" s="528"/>
      <c r="Z227" s="528"/>
      <c r="AA227" s="528"/>
      <c r="AB227" s="528"/>
      <c r="AC227" s="528"/>
      <c r="AD227" s="528"/>
    </row>
    <row r="228" spans="1:30" ht="12">
      <c r="A228" s="878" t="s">
        <v>510</v>
      </c>
      <c r="B228" s="878" t="s">
        <v>181</v>
      </c>
      <c r="C228" s="880">
        <v>31</v>
      </c>
      <c r="D228" s="880">
        <v>31</v>
      </c>
      <c r="E228" s="880">
        <v>31</v>
      </c>
      <c r="F228" s="880">
        <v>31</v>
      </c>
      <c r="G228" s="880">
        <v>31</v>
      </c>
      <c r="H228" s="880">
        <v>31</v>
      </c>
      <c r="I228" s="880">
        <v>31</v>
      </c>
      <c r="J228" s="880">
        <v>31</v>
      </c>
      <c r="K228" s="880">
        <v>31</v>
      </c>
      <c r="L228" s="880">
        <v>31</v>
      </c>
      <c r="M228" s="880">
        <v>31</v>
      </c>
      <c r="N228" s="880">
        <v>31</v>
      </c>
      <c r="O228" s="880">
        <v>31</v>
      </c>
      <c r="P228" s="880">
        <v>30560</v>
      </c>
      <c r="Q228" s="528"/>
      <c r="R228" s="528"/>
      <c r="S228" s="528"/>
      <c r="T228" s="528"/>
      <c r="U228" s="528"/>
      <c r="V228" s="528"/>
      <c r="W228" s="528"/>
      <c r="X228" s="528"/>
      <c r="Y228" s="528"/>
      <c r="Z228" s="528"/>
      <c r="AA228" s="528"/>
      <c r="AB228" s="528"/>
      <c r="AC228" s="528"/>
      <c r="AD228" s="528"/>
    </row>
    <row r="229" spans="1:30" ht="12">
      <c r="A229" s="878" t="s">
        <v>1107</v>
      </c>
      <c r="B229" s="878" t="s">
        <v>181</v>
      </c>
      <c r="C229" s="880">
        <v>0</v>
      </c>
      <c r="D229" s="880">
        <v>0</v>
      </c>
      <c r="E229" s="880">
        <v>0</v>
      </c>
      <c r="F229" s="880">
        <v>0</v>
      </c>
      <c r="G229" s="880">
        <v>0</v>
      </c>
      <c r="H229" s="880">
        <v>0</v>
      </c>
      <c r="I229" s="880">
        <v>0</v>
      </c>
      <c r="J229" s="880">
        <v>0</v>
      </c>
      <c r="K229" s="880">
        <v>0</v>
      </c>
      <c r="L229" s="880">
        <v>0</v>
      </c>
      <c r="M229" s="880">
        <v>0</v>
      </c>
      <c r="N229" s="880">
        <v>0</v>
      </c>
      <c r="O229" s="880">
        <v>0</v>
      </c>
      <c r="P229" s="880">
        <v>0</v>
      </c>
      <c r="Q229" s="528"/>
      <c r="R229" s="528"/>
      <c r="S229" s="528"/>
      <c r="T229" s="528"/>
      <c r="U229" s="528"/>
      <c r="V229" s="528"/>
      <c r="W229" s="528"/>
      <c r="X229" s="528"/>
      <c r="Y229" s="528"/>
      <c r="Z229" s="528"/>
      <c r="AA229" s="528"/>
      <c r="AB229" s="528"/>
      <c r="AC229" s="528"/>
      <c r="AD229" s="528"/>
    </row>
    <row r="230" spans="1:30" ht="12">
      <c r="A230" s="878" t="s">
        <v>511</v>
      </c>
      <c r="B230" s="878" t="s">
        <v>181</v>
      </c>
      <c r="C230" s="880">
        <v>206</v>
      </c>
      <c r="D230" s="880">
        <v>206</v>
      </c>
      <c r="E230" s="880">
        <v>206</v>
      </c>
      <c r="F230" s="880">
        <v>206</v>
      </c>
      <c r="G230" s="880">
        <v>206</v>
      </c>
      <c r="H230" s="880">
        <v>206</v>
      </c>
      <c r="I230" s="880">
        <v>206</v>
      </c>
      <c r="J230" s="880">
        <v>206</v>
      </c>
      <c r="K230" s="880">
        <v>206</v>
      </c>
      <c r="L230" s="880">
        <v>206</v>
      </c>
      <c r="M230" s="880">
        <v>206</v>
      </c>
      <c r="N230" s="880">
        <v>206</v>
      </c>
      <c r="O230" s="880">
        <v>206</v>
      </c>
      <c r="P230" s="880">
        <v>205908</v>
      </c>
      <c r="Q230" s="528"/>
      <c r="R230" s="528"/>
      <c r="S230" s="528"/>
      <c r="T230" s="528"/>
      <c r="U230" s="528"/>
      <c r="V230" s="528"/>
      <c r="W230" s="528"/>
      <c r="X230" s="528"/>
      <c r="Y230" s="528"/>
      <c r="Z230" s="528"/>
      <c r="AA230" s="528"/>
      <c r="AB230" s="528"/>
      <c r="AC230" s="528"/>
      <c r="AD230" s="528"/>
    </row>
    <row r="231" spans="1:30" ht="12">
      <c r="A231" s="878" t="s">
        <v>1108</v>
      </c>
      <c r="B231" s="878" t="s">
        <v>181</v>
      </c>
      <c r="C231" s="880">
        <v>0</v>
      </c>
      <c r="D231" s="880">
        <v>0</v>
      </c>
      <c r="E231" s="880">
        <v>0</v>
      </c>
      <c r="F231" s="880">
        <v>0</v>
      </c>
      <c r="G231" s="880">
        <v>0</v>
      </c>
      <c r="H231" s="880">
        <v>0</v>
      </c>
      <c r="I231" s="880">
        <v>0</v>
      </c>
      <c r="J231" s="880">
        <v>0</v>
      </c>
      <c r="K231" s="880">
        <v>0</v>
      </c>
      <c r="L231" s="880">
        <v>0</v>
      </c>
      <c r="M231" s="880">
        <v>0</v>
      </c>
      <c r="N231" s="880">
        <v>0</v>
      </c>
      <c r="O231" s="880">
        <v>0</v>
      </c>
      <c r="P231" s="880">
        <v>0</v>
      </c>
      <c r="Q231" s="528"/>
      <c r="R231" s="528"/>
      <c r="S231" s="528"/>
      <c r="T231" s="528"/>
      <c r="U231" s="528"/>
      <c r="V231" s="528"/>
      <c r="W231" s="528"/>
      <c r="X231" s="528"/>
      <c r="Y231" s="528"/>
      <c r="Z231" s="528"/>
      <c r="AA231" s="528"/>
      <c r="AB231" s="528"/>
      <c r="AC231" s="528"/>
      <c r="AD231" s="528"/>
    </row>
    <row r="232" spans="1:30" ht="12">
      <c r="A232" s="878" t="s">
        <v>512</v>
      </c>
      <c r="B232" s="878" t="s">
        <v>181</v>
      </c>
      <c r="C232" s="880">
        <v>127</v>
      </c>
      <c r="D232" s="880">
        <v>127</v>
      </c>
      <c r="E232" s="880">
        <v>127</v>
      </c>
      <c r="F232" s="880">
        <v>127</v>
      </c>
      <c r="G232" s="880">
        <v>127</v>
      </c>
      <c r="H232" s="880">
        <v>127</v>
      </c>
      <c r="I232" s="880">
        <v>127</v>
      </c>
      <c r="J232" s="880">
        <v>127</v>
      </c>
      <c r="K232" s="880">
        <v>127</v>
      </c>
      <c r="L232" s="880">
        <v>127</v>
      </c>
      <c r="M232" s="880">
        <v>127</v>
      </c>
      <c r="N232" s="880">
        <v>127</v>
      </c>
      <c r="O232" s="880">
        <v>127</v>
      </c>
      <c r="P232" s="880">
        <v>126549</v>
      </c>
      <c r="Q232" s="528"/>
      <c r="R232" s="528"/>
      <c r="S232" s="528"/>
      <c r="T232" s="528"/>
      <c r="U232" s="528"/>
      <c r="V232" s="528"/>
      <c r="W232" s="528"/>
      <c r="X232" s="528"/>
      <c r="Y232" s="528"/>
      <c r="Z232" s="528"/>
      <c r="AA232" s="528"/>
      <c r="AB232" s="528"/>
      <c r="AC232" s="528"/>
      <c r="AD232" s="528"/>
    </row>
    <row r="233" spans="1:30" ht="12">
      <c r="A233" s="878" t="s">
        <v>1109</v>
      </c>
      <c r="B233" s="878" t="s">
        <v>181</v>
      </c>
      <c r="C233" s="880">
        <v>0</v>
      </c>
      <c r="D233" s="880">
        <v>0</v>
      </c>
      <c r="E233" s="880">
        <v>0</v>
      </c>
      <c r="F233" s="880">
        <v>0</v>
      </c>
      <c r="G233" s="880">
        <v>0</v>
      </c>
      <c r="H233" s="880">
        <v>0</v>
      </c>
      <c r="I233" s="880">
        <v>0</v>
      </c>
      <c r="J233" s="880">
        <v>0</v>
      </c>
      <c r="K233" s="880">
        <v>0</v>
      </c>
      <c r="L233" s="880">
        <v>0</v>
      </c>
      <c r="M233" s="880">
        <v>0</v>
      </c>
      <c r="N233" s="880">
        <v>0</v>
      </c>
      <c r="O233" s="880">
        <v>0</v>
      </c>
      <c r="P233" s="880">
        <v>0</v>
      </c>
      <c r="Q233" s="528"/>
      <c r="R233" s="528"/>
      <c r="S233" s="528"/>
      <c r="T233" s="528"/>
      <c r="U233" s="528"/>
      <c r="V233" s="528"/>
      <c r="W233" s="528"/>
      <c r="X233" s="528"/>
      <c r="Y233" s="528"/>
      <c r="Z233" s="528"/>
      <c r="AA233" s="528"/>
      <c r="AB233" s="528"/>
      <c r="AC233" s="528"/>
      <c r="AD233" s="528"/>
    </row>
    <row r="234" spans="1:30" ht="12">
      <c r="A234" s="878" t="s">
        <v>660</v>
      </c>
      <c r="B234" s="878" t="s">
        <v>181</v>
      </c>
      <c r="C234" s="880">
        <v>4059</v>
      </c>
      <c r="D234" s="880">
        <v>4059</v>
      </c>
      <c r="E234" s="880">
        <v>4059</v>
      </c>
      <c r="F234" s="880">
        <v>4059</v>
      </c>
      <c r="G234" s="880">
        <v>4059</v>
      </c>
      <c r="H234" s="880">
        <v>4059</v>
      </c>
      <c r="I234" s="880">
        <v>4059</v>
      </c>
      <c r="J234" s="880">
        <v>4059</v>
      </c>
      <c r="K234" s="880">
        <v>4059</v>
      </c>
      <c r="L234" s="880">
        <v>4059</v>
      </c>
      <c r="M234" s="880">
        <v>4059</v>
      </c>
      <c r="N234" s="880">
        <v>4059</v>
      </c>
      <c r="O234" s="880">
        <v>4059</v>
      </c>
      <c r="P234" s="880">
        <v>4058986</v>
      </c>
      <c r="Q234" s="528"/>
      <c r="R234" s="528"/>
      <c r="S234" s="528"/>
      <c r="T234" s="528"/>
      <c r="U234" s="528"/>
      <c r="V234" s="528"/>
      <c r="W234" s="528"/>
      <c r="X234" s="528"/>
      <c r="Y234" s="528"/>
      <c r="Z234" s="528"/>
      <c r="AA234" s="528"/>
      <c r="AB234" s="528"/>
      <c r="AC234" s="528"/>
      <c r="AD234" s="528"/>
    </row>
    <row r="235" spans="1:30" ht="12">
      <c r="A235" s="878" t="s">
        <v>1110</v>
      </c>
      <c r="B235" s="878" t="s">
        <v>181</v>
      </c>
      <c r="C235" s="880">
        <v>0</v>
      </c>
      <c r="D235" s="880">
        <v>0</v>
      </c>
      <c r="E235" s="880">
        <v>0</v>
      </c>
      <c r="F235" s="880">
        <v>0</v>
      </c>
      <c r="G235" s="880">
        <v>0</v>
      </c>
      <c r="H235" s="880">
        <v>0</v>
      </c>
      <c r="I235" s="880">
        <v>0</v>
      </c>
      <c r="J235" s="880">
        <v>0</v>
      </c>
      <c r="K235" s="880">
        <v>0</v>
      </c>
      <c r="L235" s="880">
        <v>0</v>
      </c>
      <c r="M235" s="880">
        <v>0</v>
      </c>
      <c r="N235" s="880">
        <v>0</v>
      </c>
      <c r="O235" s="880">
        <v>0</v>
      </c>
      <c r="P235" s="880">
        <v>0</v>
      </c>
      <c r="Q235" s="528"/>
      <c r="R235" s="528"/>
      <c r="S235" s="528"/>
      <c r="T235" s="528"/>
      <c r="U235" s="528"/>
      <c r="V235" s="528"/>
      <c r="W235" s="528"/>
      <c r="X235" s="528"/>
      <c r="Y235" s="528"/>
      <c r="Z235" s="528"/>
      <c r="AA235" s="528"/>
      <c r="AB235" s="528"/>
      <c r="AC235" s="528"/>
      <c r="AD235" s="528"/>
    </row>
    <row r="236" spans="1:30" ht="12">
      <c r="A236" s="878" t="s">
        <v>661</v>
      </c>
      <c r="B236" s="878" t="s">
        <v>181</v>
      </c>
      <c r="C236" s="880">
        <v>4730</v>
      </c>
      <c r="D236" s="880">
        <v>4730</v>
      </c>
      <c r="E236" s="880">
        <v>4730</v>
      </c>
      <c r="F236" s="880">
        <v>4730</v>
      </c>
      <c r="G236" s="880">
        <v>4730</v>
      </c>
      <c r="H236" s="880">
        <v>4730</v>
      </c>
      <c r="I236" s="880">
        <v>4730</v>
      </c>
      <c r="J236" s="880">
        <v>4730</v>
      </c>
      <c r="K236" s="880">
        <v>4730</v>
      </c>
      <c r="L236" s="880">
        <v>4730</v>
      </c>
      <c r="M236" s="880">
        <v>4730</v>
      </c>
      <c r="N236" s="880">
        <v>4730</v>
      </c>
      <c r="O236" s="880">
        <v>4730</v>
      </c>
      <c r="P236" s="880">
        <v>4729803</v>
      </c>
      <c r="Q236" s="528"/>
      <c r="R236" s="528"/>
      <c r="S236" s="528"/>
      <c r="T236" s="528"/>
      <c r="U236" s="528"/>
      <c r="V236" s="528"/>
      <c r="W236" s="528"/>
      <c r="X236" s="528"/>
      <c r="Y236" s="528"/>
      <c r="Z236" s="528"/>
      <c r="AA236" s="528"/>
      <c r="AB236" s="528"/>
      <c r="AC236" s="528"/>
      <c r="AD236" s="528"/>
    </row>
    <row r="237" spans="1:30" ht="12">
      <c r="A237" s="878" t="s">
        <v>1111</v>
      </c>
      <c r="B237" s="878" t="s">
        <v>181</v>
      </c>
      <c r="C237" s="880">
        <v>0</v>
      </c>
      <c r="D237" s="880">
        <v>0</v>
      </c>
      <c r="E237" s="880">
        <v>0</v>
      </c>
      <c r="F237" s="880">
        <v>0</v>
      </c>
      <c r="G237" s="880">
        <v>0</v>
      </c>
      <c r="H237" s="880">
        <v>0</v>
      </c>
      <c r="I237" s="880">
        <v>0</v>
      </c>
      <c r="J237" s="880">
        <v>0</v>
      </c>
      <c r="K237" s="880">
        <v>0</v>
      </c>
      <c r="L237" s="880">
        <v>0</v>
      </c>
      <c r="M237" s="880">
        <v>0</v>
      </c>
      <c r="N237" s="880">
        <v>0</v>
      </c>
      <c r="O237" s="880">
        <v>0</v>
      </c>
      <c r="P237" s="880">
        <v>0</v>
      </c>
      <c r="Q237" s="528"/>
      <c r="R237" s="528"/>
      <c r="S237" s="528"/>
      <c r="T237" s="528"/>
      <c r="U237" s="528"/>
      <c r="V237" s="528"/>
      <c r="W237" s="528"/>
      <c r="X237" s="528"/>
      <c r="Y237" s="528"/>
      <c r="Z237" s="528"/>
      <c r="AA237" s="528"/>
      <c r="AB237" s="528"/>
      <c r="AC237" s="528"/>
      <c r="AD237" s="528"/>
    </row>
    <row r="238" spans="1:30" ht="12">
      <c r="A238" s="878" t="s">
        <v>1112</v>
      </c>
      <c r="B238" s="878" t="s">
        <v>181</v>
      </c>
      <c r="C238" s="880">
        <v>0</v>
      </c>
      <c r="D238" s="880">
        <v>0</v>
      </c>
      <c r="E238" s="880">
        <v>0</v>
      </c>
      <c r="F238" s="880">
        <v>0</v>
      </c>
      <c r="G238" s="880">
        <v>0</v>
      </c>
      <c r="H238" s="880">
        <v>0</v>
      </c>
      <c r="I238" s="880">
        <v>0</v>
      </c>
      <c r="J238" s="880">
        <v>0</v>
      </c>
      <c r="K238" s="880">
        <v>0</v>
      </c>
      <c r="L238" s="880">
        <v>0</v>
      </c>
      <c r="M238" s="880">
        <v>0</v>
      </c>
      <c r="N238" s="880">
        <v>0</v>
      </c>
      <c r="O238" s="880">
        <v>0</v>
      </c>
      <c r="P238" s="880">
        <v>0</v>
      </c>
      <c r="Q238" s="528"/>
      <c r="R238" s="528"/>
      <c r="S238" s="528"/>
      <c r="T238" s="528"/>
      <c r="U238" s="528"/>
      <c r="V238" s="528"/>
      <c r="W238" s="528"/>
      <c r="X238" s="528"/>
      <c r="Y238" s="528"/>
      <c r="Z238" s="528"/>
      <c r="AA238" s="528"/>
      <c r="AB238" s="528"/>
      <c r="AC238" s="528"/>
      <c r="AD238" s="528"/>
    </row>
    <row r="239" spans="1:30" ht="12">
      <c r="A239" s="878" t="s">
        <v>1113</v>
      </c>
      <c r="B239" s="878" t="s">
        <v>181</v>
      </c>
      <c r="C239" s="880">
        <v>0</v>
      </c>
      <c r="D239" s="880">
        <v>0</v>
      </c>
      <c r="E239" s="880">
        <v>0</v>
      </c>
      <c r="F239" s="880">
        <v>0</v>
      </c>
      <c r="G239" s="880">
        <v>0</v>
      </c>
      <c r="H239" s="880">
        <v>0</v>
      </c>
      <c r="I239" s="880">
        <v>0</v>
      </c>
      <c r="J239" s="880">
        <v>0</v>
      </c>
      <c r="K239" s="880">
        <v>0</v>
      </c>
      <c r="L239" s="880">
        <v>0</v>
      </c>
      <c r="M239" s="880">
        <v>0</v>
      </c>
      <c r="N239" s="880">
        <v>0</v>
      </c>
      <c r="O239" s="880">
        <v>0</v>
      </c>
      <c r="P239" s="880">
        <v>0</v>
      </c>
      <c r="Q239" s="528"/>
      <c r="R239" s="528"/>
      <c r="S239" s="528"/>
      <c r="T239" s="528"/>
      <c r="U239" s="528"/>
      <c r="V239" s="528"/>
      <c r="W239" s="528"/>
      <c r="X239" s="528"/>
      <c r="Y239" s="528"/>
      <c r="Z239" s="528"/>
      <c r="AA239" s="528"/>
      <c r="AB239" s="528"/>
      <c r="AC239" s="528"/>
      <c r="AD239" s="528"/>
    </row>
    <row r="240" spans="1:30" ht="12">
      <c r="A240" s="878" t="s">
        <v>513</v>
      </c>
      <c r="B240" s="878" t="s">
        <v>181</v>
      </c>
      <c r="C240" s="880">
        <v>209</v>
      </c>
      <c r="D240" s="880">
        <v>209</v>
      </c>
      <c r="E240" s="880">
        <v>209</v>
      </c>
      <c r="F240" s="880">
        <v>209</v>
      </c>
      <c r="G240" s="880">
        <v>209</v>
      </c>
      <c r="H240" s="880">
        <v>209</v>
      </c>
      <c r="I240" s="880">
        <v>209</v>
      </c>
      <c r="J240" s="880">
        <v>209</v>
      </c>
      <c r="K240" s="880">
        <v>209</v>
      </c>
      <c r="L240" s="880">
        <v>209</v>
      </c>
      <c r="M240" s="880">
        <v>209</v>
      </c>
      <c r="N240" s="880">
        <v>209</v>
      </c>
      <c r="O240" s="880">
        <v>209</v>
      </c>
      <c r="P240" s="880">
        <v>208637</v>
      </c>
      <c r="Q240" s="528"/>
      <c r="R240" s="528"/>
      <c r="S240" s="528"/>
      <c r="T240" s="528"/>
      <c r="U240" s="528"/>
      <c r="V240" s="528"/>
      <c r="W240" s="528"/>
      <c r="X240" s="528"/>
      <c r="Y240" s="528"/>
      <c r="Z240" s="528"/>
      <c r="AA240" s="528"/>
      <c r="AB240" s="528"/>
      <c r="AC240" s="528"/>
      <c r="AD240" s="528"/>
    </row>
    <row r="241" spans="1:30" ht="12">
      <c r="A241" s="878" t="s">
        <v>514</v>
      </c>
      <c r="B241" s="878" t="s">
        <v>181</v>
      </c>
      <c r="C241" s="880">
        <v>187</v>
      </c>
      <c r="D241" s="880">
        <v>187</v>
      </c>
      <c r="E241" s="880">
        <v>187</v>
      </c>
      <c r="F241" s="880">
        <v>187</v>
      </c>
      <c r="G241" s="880">
        <v>187</v>
      </c>
      <c r="H241" s="880">
        <v>187</v>
      </c>
      <c r="I241" s="880">
        <v>187</v>
      </c>
      <c r="J241" s="880">
        <v>187</v>
      </c>
      <c r="K241" s="880">
        <v>187</v>
      </c>
      <c r="L241" s="880">
        <v>187</v>
      </c>
      <c r="M241" s="880">
        <v>187</v>
      </c>
      <c r="N241" s="880">
        <v>187</v>
      </c>
      <c r="O241" s="880">
        <v>187</v>
      </c>
      <c r="P241" s="880">
        <v>186563</v>
      </c>
      <c r="Q241" s="528"/>
      <c r="R241" s="528"/>
      <c r="S241" s="528"/>
      <c r="T241" s="528"/>
      <c r="U241" s="528"/>
      <c r="V241" s="528"/>
      <c r="W241" s="528"/>
      <c r="X241" s="528"/>
      <c r="Y241" s="528"/>
      <c r="Z241" s="528"/>
      <c r="AA241" s="528"/>
      <c r="AB241" s="528"/>
      <c r="AC241" s="528"/>
      <c r="AD241" s="528"/>
    </row>
    <row r="242" spans="1:30" ht="12">
      <c r="A242" s="878" t="s">
        <v>515</v>
      </c>
      <c r="B242" s="878" t="s">
        <v>181</v>
      </c>
      <c r="C242" s="880">
        <v>26</v>
      </c>
      <c r="D242" s="880">
        <v>26</v>
      </c>
      <c r="E242" s="880">
        <v>26</v>
      </c>
      <c r="F242" s="880">
        <v>26</v>
      </c>
      <c r="G242" s="880">
        <v>26</v>
      </c>
      <c r="H242" s="880">
        <v>26</v>
      </c>
      <c r="I242" s="880">
        <v>26</v>
      </c>
      <c r="J242" s="880">
        <v>26</v>
      </c>
      <c r="K242" s="880">
        <v>26</v>
      </c>
      <c r="L242" s="880">
        <v>26</v>
      </c>
      <c r="M242" s="880">
        <v>26</v>
      </c>
      <c r="N242" s="880">
        <v>26</v>
      </c>
      <c r="O242" s="880">
        <v>26</v>
      </c>
      <c r="P242" s="880">
        <v>25891</v>
      </c>
      <c r="Q242" s="528"/>
      <c r="R242" s="528"/>
      <c r="S242" s="528"/>
      <c r="T242" s="528"/>
      <c r="U242" s="528"/>
      <c r="V242" s="528"/>
      <c r="W242" s="528"/>
      <c r="X242" s="528"/>
      <c r="Y242" s="528"/>
      <c r="Z242" s="528"/>
      <c r="AA242" s="528"/>
      <c r="AB242" s="528"/>
      <c r="AC242" s="528"/>
      <c r="AD242" s="528"/>
    </row>
    <row r="243" spans="1:30" ht="12">
      <c r="A243" s="878" t="s">
        <v>1114</v>
      </c>
      <c r="B243" s="878" t="s">
        <v>181</v>
      </c>
      <c r="C243" s="880">
        <v>0</v>
      </c>
      <c r="D243" s="880">
        <v>0</v>
      </c>
      <c r="E243" s="880">
        <v>0</v>
      </c>
      <c r="F243" s="880">
        <v>0</v>
      </c>
      <c r="G243" s="880">
        <v>0</v>
      </c>
      <c r="H243" s="880">
        <v>0</v>
      </c>
      <c r="I243" s="880">
        <v>0</v>
      </c>
      <c r="J243" s="880">
        <v>0</v>
      </c>
      <c r="K243" s="880">
        <v>0</v>
      </c>
      <c r="L243" s="880">
        <v>0</v>
      </c>
      <c r="M243" s="880">
        <v>0</v>
      </c>
      <c r="N243" s="880">
        <v>0</v>
      </c>
      <c r="O243" s="880">
        <v>0</v>
      </c>
      <c r="P243" s="880">
        <v>0</v>
      </c>
      <c r="Q243" s="528"/>
      <c r="R243" s="528"/>
      <c r="S243" s="528"/>
      <c r="T243" s="528"/>
      <c r="U243" s="528"/>
      <c r="V243" s="528"/>
      <c r="W243" s="528"/>
      <c r="X243" s="528"/>
      <c r="Y243" s="528"/>
      <c r="Z243" s="528"/>
      <c r="AA243" s="528"/>
      <c r="AB243" s="528"/>
      <c r="AC243" s="528"/>
      <c r="AD243" s="528"/>
    </row>
    <row r="244" spans="1:30" ht="12">
      <c r="A244" s="878" t="s">
        <v>729</v>
      </c>
      <c r="B244" s="878" t="s">
        <v>181</v>
      </c>
      <c r="C244" s="880">
        <v>2835</v>
      </c>
      <c r="D244" s="880">
        <v>2835</v>
      </c>
      <c r="E244" s="880">
        <v>2835</v>
      </c>
      <c r="F244" s="880">
        <v>2835</v>
      </c>
      <c r="G244" s="880">
        <v>2835</v>
      </c>
      <c r="H244" s="880">
        <v>2835</v>
      </c>
      <c r="I244" s="880">
        <v>2835</v>
      </c>
      <c r="J244" s="880">
        <v>2835</v>
      </c>
      <c r="K244" s="880">
        <v>2835</v>
      </c>
      <c r="L244" s="880">
        <v>2835</v>
      </c>
      <c r="M244" s="880">
        <v>2835</v>
      </c>
      <c r="N244" s="880">
        <v>2835</v>
      </c>
      <c r="O244" s="880">
        <v>2835</v>
      </c>
      <c r="P244" s="880">
        <v>2835144</v>
      </c>
      <c r="Q244" s="528"/>
      <c r="R244" s="528"/>
      <c r="S244" s="528"/>
      <c r="T244" s="528"/>
      <c r="U244" s="528"/>
      <c r="V244" s="528"/>
      <c r="W244" s="528"/>
      <c r="X244" s="528"/>
      <c r="Y244" s="528"/>
      <c r="Z244" s="528"/>
      <c r="AA244" s="528"/>
      <c r="AB244" s="528"/>
      <c r="AC244" s="528"/>
      <c r="AD244" s="528"/>
    </row>
    <row r="245" spans="1:30" ht="12">
      <c r="A245" s="878" t="s">
        <v>1115</v>
      </c>
      <c r="B245" s="878" t="s">
        <v>181</v>
      </c>
      <c r="C245" s="880">
        <v>0</v>
      </c>
      <c r="D245" s="880">
        <v>0</v>
      </c>
      <c r="E245" s="880">
        <v>0</v>
      </c>
      <c r="F245" s="880">
        <v>0</v>
      </c>
      <c r="G245" s="880">
        <v>0</v>
      </c>
      <c r="H245" s="880">
        <v>0</v>
      </c>
      <c r="I245" s="880">
        <v>0</v>
      </c>
      <c r="J245" s="880">
        <v>0</v>
      </c>
      <c r="K245" s="880">
        <v>0</v>
      </c>
      <c r="L245" s="880">
        <v>0</v>
      </c>
      <c r="M245" s="880">
        <v>0</v>
      </c>
      <c r="N245" s="880">
        <v>0</v>
      </c>
      <c r="O245" s="880">
        <v>0</v>
      </c>
      <c r="P245" s="880">
        <v>0</v>
      </c>
      <c r="Q245" s="528"/>
      <c r="R245" s="528"/>
      <c r="S245" s="528"/>
      <c r="T245" s="528"/>
      <c r="U245" s="528"/>
      <c r="V245" s="528"/>
      <c r="W245" s="528"/>
      <c r="X245" s="528"/>
      <c r="Y245" s="528"/>
      <c r="Z245" s="528"/>
      <c r="AA245" s="528"/>
      <c r="AB245" s="528"/>
      <c r="AC245" s="528"/>
      <c r="AD245" s="528"/>
    </row>
    <row r="246" spans="1:30" ht="12">
      <c r="A246" s="878" t="s">
        <v>516</v>
      </c>
      <c r="B246" s="878" t="s">
        <v>181</v>
      </c>
      <c r="C246" s="880">
        <v>3525</v>
      </c>
      <c r="D246" s="880">
        <v>3525</v>
      </c>
      <c r="E246" s="880">
        <v>3525</v>
      </c>
      <c r="F246" s="880">
        <v>3525</v>
      </c>
      <c r="G246" s="880">
        <v>3525</v>
      </c>
      <c r="H246" s="880">
        <v>3525</v>
      </c>
      <c r="I246" s="880">
        <v>3525</v>
      </c>
      <c r="J246" s="880">
        <v>3525</v>
      </c>
      <c r="K246" s="880">
        <v>3525</v>
      </c>
      <c r="L246" s="880">
        <v>3525</v>
      </c>
      <c r="M246" s="880">
        <v>3525</v>
      </c>
      <c r="N246" s="880">
        <v>3525</v>
      </c>
      <c r="O246" s="880">
        <v>3525</v>
      </c>
      <c r="P246" s="880">
        <v>3525000</v>
      </c>
      <c r="Q246" s="528"/>
      <c r="R246" s="528"/>
      <c r="S246" s="528"/>
      <c r="T246" s="528"/>
      <c r="U246" s="528"/>
      <c r="V246" s="528"/>
      <c r="W246" s="528"/>
      <c r="X246" s="528"/>
      <c r="Y246" s="528"/>
      <c r="Z246" s="528"/>
      <c r="AA246" s="528"/>
      <c r="AB246" s="528"/>
      <c r="AC246" s="528"/>
      <c r="AD246" s="528"/>
    </row>
    <row r="247" spans="1:30" ht="12">
      <c r="A247" s="878" t="s">
        <v>1116</v>
      </c>
      <c r="B247" s="878" t="s">
        <v>181</v>
      </c>
      <c r="C247" s="880">
        <v>0</v>
      </c>
      <c r="D247" s="880">
        <v>0</v>
      </c>
      <c r="E247" s="880">
        <v>0</v>
      </c>
      <c r="F247" s="880">
        <v>0</v>
      </c>
      <c r="G247" s="880">
        <v>0</v>
      </c>
      <c r="H247" s="880">
        <v>0</v>
      </c>
      <c r="I247" s="880">
        <v>0</v>
      </c>
      <c r="J247" s="880">
        <v>0</v>
      </c>
      <c r="K247" s="880">
        <v>0</v>
      </c>
      <c r="L247" s="880">
        <v>0</v>
      </c>
      <c r="M247" s="880">
        <v>0</v>
      </c>
      <c r="N247" s="880">
        <v>0</v>
      </c>
      <c r="O247" s="880">
        <v>0</v>
      </c>
      <c r="P247" s="880">
        <v>0</v>
      </c>
      <c r="Q247" s="528"/>
      <c r="R247" s="528"/>
      <c r="S247" s="528"/>
      <c r="T247" s="528"/>
      <c r="U247" s="528"/>
      <c r="V247" s="528"/>
      <c r="W247" s="528"/>
      <c r="X247" s="528"/>
      <c r="Y247" s="528"/>
      <c r="Z247" s="528"/>
      <c r="AA247" s="528"/>
      <c r="AB247" s="528"/>
      <c r="AC247" s="528"/>
      <c r="AD247" s="528"/>
    </row>
    <row r="248" spans="1:30" ht="12">
      <c r="A248" s="878" t="s">
        <v>517</v>
      </c>
      <c r="B248" s="878" t="s">
        <v>181</v>
      </c>
      <c r="C248" s="880">
        <v>137</v>
      </c>
      <c r="D248" s="880">
        <v>137</v>
      </c>
      <c r="E248" s="880">
        <v>137</v>
      </c>
      <c r="F248" s="880">
        <v>137</v>
      </c>
      <c r="G248" s="880">
        <v>137</v>
      </c>
      <c r="H248" s="880">
        <v>137</v>
      </c>
      <c r="I248" s="880">
        <v>137</v>
      </c>
      <c r="J248" s="880">
        <v>137</v>
      </c>
      <c r="K248" s="880">
        <v>137</v>
      </c>
      <c r="L248" s="880">
        <v>137</v>
      </c>
      <c r="M248" s="880">
        <v>137</v>
      </c>
      <c r="N248" s="880">
        <v>137</v>
      </c>
      <c r="O248" s="880">
        <v>137</v>
      </c>
      <c r="P248" s="880">
        <v>136831</v>
      </c>
      <c r="Q248" s="528"/>
      <c r="R248" s="528"/>
      <c r="S248" s="528"/>
      <c r="T248" s="528"/>
      <c r="U248" s="528"/>
      <c r="V248" s="528"/>
      <c r="W248" s="528"/>
      <c r="X248" s="528"/>
      <c r="Y248" s="528"/>
      <c r="Z248" s="528"/>
      <c r="AA248" s="528"/>
      <c r="AB248" s="528"/>
      <c r="AC248" s="528"/>
      <c r="AD248" s="528"/>
    </row>
    <row r="249" spans="1:30" ht="12">
      <c r="A249" s="878" t="s">
        <v>1117</v>
      </c>
      <c r="B249" s="878" t="s">
        <v>181</v>
      </c>
      <c r="C249" s="880">
        <v>0</v>
      </c>
      <c r="D249" s="880">
        <v>0</v>
      </c>
      <c r="E249" s="880">
        <v>0</v>
      </c>
      <c r="F249" s="880">
        <v>0</v>
      </c>
      <c r="G249" s="880">
        <v>0</v>
      </c>
      <c r="H249" s="880">
        <v>0</v>
      </c>
      <c r="I249" s="880">
        <v>0</v>
      </c>
      <c r="J249" s="880">
        <v>0</v>
      </c>
      <c r="K249" s="880">
        <v>0</v>
      </c>
      <c r="L249" s="880">
        <v>0</v>
      </c>
      <c r="M249" s="880">
        <v>0</v>
      </c>
      <c r="N249" s="880">
        <v>0</v>
      </c>
      <c r="O249" s="880">
        <v>0</v>
      </c>
      <c r="P249" s="880">
        <v>0</v>
      </c>
      <c r="Q249" s="528"/>
      <c r="R249" s="528"/>
      <c r="S249" s="528"/>
      <c r="T249" s="528"/>
      <c r="U249" s="528"/>
      <c r="V249" s="528"/>
      <c r="W249" s="528"/>
      <c r="X249" s="528"/>
      <c r="Y249" s="528"/>
      <c r="Z249" s="528"/>
      <c r="AA249" s="528"/>
      <c r="AB249" s="528"/>
      <c r="AC249" s="528"/>
      <c r="AD249" s="528"/>
    </row>
    <row r="250" spans="1:30" ht="12">
      <c r="A250" s="878" t="s">
        <v>518</v>
      </c>
      <c r="B250" s="878" t="s">
        <v>181</v>
      </c>
      <c r="C250" s="880">
        <v>13</v>
      </c>
      <c r="D250" s="880">
        <v>13</v>
      </c>
      <c r="E250" s="880">
        <v>13</v>
      </c>
      <c r="F250" s="880">
        <v>13</v>
      </c>
      <c r="G250" s="880">
        <v>13</v>
      </c>
      <c r="H250" s="880">
        <v>13</v>
      </c>
      <c r="I250" s="880">
        <v>13</v>
      </c>
      <c r="J250" s="880">
        <v>13</v>
      </c>
      <c r="K250" s="880">
        <v>13</v>
      </c>
      <c r="L250" s="880">
        <v>13</v>
      </c>
      <c r="M250" s="880">
        <v>13</v>
      </c>
      <c r="N250" s="880">
        <v>13</v>
      </c>
      <c r="O250" s="880">
        <v>13</v>
      </c>
      <c r="P250" s="880">
        <v>13113</v>
      </c>
      <c r="Q250" s="528"/>
      <c r="R250" s="528"/>
      <c r="S250" s="528"/>
      <c r="T250" s="528"/>
      <c r="U250" s="528"/>
      <c r="V250" s="528"/>
      <c r="W250" s="528"/>
      <c r="X250" s="528"/>
      <c r="Y250" s="528"/>
      <c r="Z250" s="528"/>
      <c r="AA250" s="528"/>
      <c r="AB250" s="528"/>
      <c r="AC250" s="528"/>
      <c r="AD250" s="528"/>
    </row>
    <row r="251" spans="1:30" ht="12">
      <c r="A251" s="878" t="s">
        <v>1118</v>
      </c>
      <c r="B251" s="878" t="s">
        <v>181</v>
      </c>
      <c r="C251" s="880">
        <v>0</v>
      </c>
      <c r="D251" s="880">
        <v>0</v>
      </c>
      <c r="E251" s="880">
        <v>0</v>
      </c>
      <c r="F251" s="880">
        <v>0</v>
      </c>
      <c r="G251" s="880">
        <v>0</v>
      </c>
      <c r="H251" s="880">
        <v>0</v>
      </c>
      <c r="I251" s="880">
        <v>0</v>
      </c>
      <c r="J251" s="880">
        <v>0</v>
      </c>
      <c r="K251" s="880">
        <v>0</v>
      </c>
      <c r="L251" s="880">
        <v>0</v>
      </c>
      <c r="M251" s="880">
        <v>0</v>
      </c>
      <c r="N251" s="880">
        <v>0</v>
      </c>
      <c r="O251" s="880">
        <v>0</v>
      </c>
      <c r="P251" s="880">
        <v>0</v>
      </c>
      <c r="Q251" s="528"/>
      <c r="R251" s="528"/>
      <c r="S251" s="528"/>
      <c r="T251" s="528"/>
      <c r="U251" s="528"/>
      <c r="V251" s="528"/>
      <c r="W251" s="528"/>
      <c r="X251" s="528"/>
      <c r="Y251" s="528"/>
      <c r="Z251" s="528"/>
      <c r="AA251" s="528"/>
      <c r="AB251" s="528"/>
      <c r="AC251" s="528"/>
      <c r="AD251" s="528"/>
    </row>
    <row r="252" spans="1:30" ht="12">
      <c r="A252" s="878" t="s">
        <v>519</v>
      </c>
      <c r="B252" s="878" t="s">
        <v>181</v>
      </c>
      <c r="C252" s="880">
        <v>2706</v>
      </c>
      <c r="D252" s="880">
        <v>2706</v>
      </c>
      <c r="E252" s="880">
        <v>2706</v>
      </c>
      <c r="F252" s="880">
        <v>2706</v>
      </c>
      <c r="G252" s="880">
        <v>2706</v>
      </c>
      <c r="H252" s="880">
        <v>2706</v>
      </c>
      <c r="I252" s="880">
        <v>2706</v>
      </c>
      <c r="J252" s="880">
        <v>2706</v>
      </c>
      <c r="K252" s="880">
        <v>2706</v>
      </c>
      <c r="L252" s="880">
        <v>2706</v>
      </c>
      <c r="M252" s="880">
        <v>2706</v>
      </c>
      <c r="N252" s="880">
        <v>2706</v>
      </c>
      <c r="O252" s="880">
        <v>2706</v>
      </c>
      <c r="P252" s="880">
        <v>2705503</v>
      </c>
      <c r="Q252" s="528"/>
      <c r="R252" s="528"/>
      <c r="S252" s="528"/>
      <c r="T252" s="528"/>
      <c r="U252" s="528"/>
      <c r="V252" s="528"/>
      <c r="W252" s="528"/>
      <c r="X252" s="528"/>
      <c r="Y252" s="528"/>
      <c r="Z252" s="528"/>
      <c r="AA252" s="528"/>
      <c r="AB252" s="528"/>
      <c r="AC252" s="528"/>
      <c r="AD252" s="528"/>
    </row>
    <row r="253" spans="1:30" ht="12">
      <c r="A253" s="878" t="s">
        <v>1119</v>
      </c>
      <c r="B253" s="878" t="s">
        <v>181</v>
      </c>
      <c r="C253" s="880">
        <v>0</v>
      </c>
      <c r="D253" s="880">
        <v>0</v>
      </c>
      <c r="E253" s="880">
        <v>0</v>
      </c>
      <c r="F253" s="880">
        <v>0</v>
      </c>
      <c r="G253" s="880">
        <v>0</v>
      </c>
      <c r="H253" s="880">
        <v>0</v>
      </c>
      <c r="I253" s="880">
        <v>0</v>
      </c>
      <c r="J253" s="880">
        <v>0</v>
      </c>
      <c r="K253" s="880">
        <v>0</v>
      </c>
      <c r="L253" s="880">
        <v>0</v>
      </c>
      <c r="M253" s="880">
        <v>0</v>
      </c>
      <c r="N253" s="880">
        <v>0</v>
      </c>
      <c r="O253" s="880">
        <v>0</v>
      </c>
      <c r="P253" s="880">
        <v>0</v>
      </c>
      <c r="Q253" s="528"/>
      <c r="R253" s="528"/>
      <c r="S253" s="528"/>
      <c r="T253" s="528"/>
      <c r="U253" s="528"/>
      <c r="V253" s="528"/>
      <c r="W253" s="528"/>
      <c r="X253" s="528"/>
      <c r="Y253" s="528"/>
      <c r="Z253" s="528"/>
      <c r="AA253" s="528"/>
      <c r="AB253" s="528"/>
      <c r="AC253" s="528"/>
      <c r="AD253" s="528"/>
    </row>
    <row r="254" spans="1:30" ht="12">
      <c r="A254" s="878" t="s">
        <v>520</v>
      </c>
      <c r="B254" s="878" t="s">
        <v>181</v>
      </c>
      <c r="C254" s="880">
        <v>2885</v>
      </c>
      <c r="D254" s="880">
        <v>2885</v>
      </c>
      <c r="E254" s="880">
        <v>2885</v>
      </c>
      <c r="F254" s="880">
        <v>2885</v>
      </c>
      <c r="G254" s="880">
        <v>2885</v>
      </c>
      <c r="H254" s="880">
        <v>2885</v>
      </c>
      <c r="I254" s="880">
        <v>2885</v>
      </c>
      <c r="J254" s="880">
        <v>2885</v>
      </c>
      <c r="K254" s="880">
        <v>2885</v>
      </c>
      <c r="L254" s="880">
        <v>2885</v>
      </c>
      <c r="M254" s="880">
        <v>2885</v>
      </c>
      <c r="N254" s="880">
        <v>2885</v>
      </c>
      <c r="O254" s="880">
        <v>2885</v>
      </c>
      <c r="P254" s="880">
        <v>2885148</v>
      </c>
      <c r="Q254" s="528"/>
      <c r="R254" s="528"/>
      <c r="S254" s="528"/>
      <c r="T254" s="528"/>
      <c r="U254" s="528"/>
      <c r="V254" s="528"/>
      <c r="W254" s="528"/>
      <c r="X254" s="528"/>
      <c r="Y254" s="528"/>
      <c r="Z254" s="528"/>
      <c r="AA254" s="528"/>
      <c r="AB254" s="528"/>
      <c r="AC254" s="528"/>
      <c r="AD254" s="528"/>
    </row>
    <row r="255" spans="1:30" ht="12">
      <c r="A255" s="878" t="s">
        <v>1120</v>
      </c>
      <c r="B255" s="878" t="s">
        <v>181</v>
      </c>
      <c r="C255" s="880">
        <v>0</v>
      </c>
      <c r="D255" s="880">
        <v>0</v>
      </c>
      <c r="E255" s="880">
        <v>0</v>
      </c>
      <c r="F255" s="880">
        <v>0</v>
      </c>
      <c r="G255" s="880">
        <v>0</v>
      </c>
      <c r="H255" s="880">
        <v>0</v>
      </c>
      <c r="I255" s="880">
        <v>0</v>
      </c>
      <c r="J255" s="880">
        <v>0</v>
      </c>
      <c r="K255" s="880">
        <v>0</v>
      </c>
      <c r="L255" s="880">
        <v>0</v>
      </c>
      <c r="M255" s="880">
        <v>0</v>
      </c>
      <c r="N255" s="880">
        <v>0</v>
      </c>
      <c r="O255" s="880">
        <v>0</v>
      </c>
      <c r="P255" s="880">
        <v>0</v>
      </c>
      <c r="Q255" s="528"/>
      <c r="R255" s="528"/>
      <c r="S255" s="528"/>
      <c r="T255" s="528"/>
      <c r="U255" s="528"/>
      <c r="V255" s="528"/>
      <c r="W255" s="528"/>
      <c r="X255" s="528"/>
      <c r="Y255" s="528"/>
      <c r="Z255" s="528"/>
      <c r="AA255" s="528"/>
      <c r="AB255" s="528"/>
      <c r="AC255" s="528"/>
      <c r="AD255" s="528"/>
    </row>
    <row r="256" spans="1:30" ht="12">
      <c r="A256" s="878" t="s">
        <v>521</v>
      </c>
      <c r="B256" s="878" t="s">
        <v>181</v>
      </c>
      <c r="C256" s="880">
        <v>2128</v>
      </c>
      <c r="D256" s="880">
        <v>2128</v>
      </c>
      <c r="E256" s="880">
        <v>2128</v>
      </c>
      <c r="F256" s="880">
        <v>2128</v>
      </c>
      <c r="G256" s="880">
        <v>2128</v>
      </c>
      <c r="H256" s="880">
        <v>2128</v>
      </c>
      <c r="I256" s="880">
        <v>2128</v>
      </c>
      <c r="J256" s="880">
        <v>2128</v>
      </c>
      <c r="K256" s="880">
        <v>2128</v>
      </c>
      <c r="L256" s="880">
        <v>2128</v>
      </c>
      <c r="M256" s="880">
        <v>2128</v>
      </c>
      <c r="N256" s="880">
        <v>2128</v>
      </c>
      <c r="O256" s="880">
        <v>2128</v>
      </c>
      <c r="P256" s="880">
        <v>2128003</v>
      </c>
      <c r="Q256" s="528"/>
      <c r="R256" s="528"/>
      <c r="S256" s="528"/>
      <c r="T256" s="528"/>
      <c r="U256" s="528"/>
      <c r="V256" s="528"/>
      <c r="W256" s="528"/>
      <c r="X256" s="528"/>
      <c r="Y256" s="528"/>
      <c r="Z256" s="528"/>
      <c r="AA256" s="528"/>
      <c r="AB256" s="528"/>
      <c r="AC256" s="528"/>
      <c r="AD256" s="528"/>
    </row>
    <row r="257" spans="1:30" ht="12">
      <c r="A257" s="878" t="s">
        <v>1121</v>
      </c>
      <c r="B257" s="878" t="s">
        <v>181</v>
      </c>
      <c r="C257" s="880">
        <v>0</v>
      </c>
      <c r="D257" s="880">
        <v>0</v>
      </c>
      <c r="E257" s="880">
        <v>0</v>
      </c>
      <c r="F257" s="880">
        <v>0</v>
      </c>
      <c r="G257" s="880">
        <v>0</v>
      </c>
      <c r="H257" s="880">
        <v>0</v>
      </c>
      <c r="I257" s="880">
        <v>0</v>
      </c>
      <c r="J257" s="880">
        <v>0</v>
      </c>
      <c r="K257" s="880">
        <v>0</v>
      </c>
      <c r="L257" s="880">
        <v>0</v>
      </c>
      <c r="M257" s="880">
        <v>0</v>
      </c>
      <c r="N257" s="880">
        <v>0</v>
      </c>
      <c r="O257" s="880">
        <v>0</v>
      </c>
      <c r="P257" s="880">
        <v>0</v>
      </c>
      <c r="Q257" s="528"/>
      <c r="R257" s="528"/>
      <c r="S257" s="528"/>
      <c r="T257" s="528"/>
      <c r="U257" s="528"/>
      <c r="V257" s="528"/>
      <c r="W257" s="528"/>
      <c r="X257" s="528"/>
      <c r="Y257" s="528"/>
      <c r="Z257" s="528"/>
      <c r="AA257" s="528"/>
      <c r="AB257" s="528"/>
      <c r="AC257" s="528"/>
      <c r="AD257" s="528"/>
    </row>
    <row r="258" spans="1:30" ht="12">
      <c r="A258" s="878" t="s">
        <v>1122</v>
      </c>
      <c r="B258" s="878" t="s">
        <v>181</v>
      </c>
      <c r="C258" s="880">
        <v>0</v>
      </c>
      <c r="D258" s="880">
        <v>0</v>
      </c>
      <c r="E258" s="880">
        <v>0</v>
      </c>
      <c r="F258" s="880">
        <v>0</v>
      </c>
      <c r="G258" s="880">
        <v>0</v>
      </c>
      <c r="H258" s="880">
        <v>0</v>
      </c>
      <c r="I258" s="880">
        <v>0</v>
      </c>
      <c r="J258" s="880">
        <v>0</v>
      </c>
      <c r="K258" s="880">
        <v>0</v>
      </c>
      <c r="L258" s="880">
        <v>0</v>
      </c>
      <c r="M258" s="880">
        <v>0</v>
      </c>
      <c r="N258" s="880">
        <v>0</v>
      </c>
      <c r="O258" s="880">
        <v>0</v>
      </c>
      <c r="P258" s="880">
        <v>0</v>
      </c>
      <c r="Q258" s="528"/>
      <c r="R258" s="528"/>
      <c r="S258" s="528"/>
      <c r="T258" s="528"/>
      <c r="U258" s="528"/>
      <c r="V258" s="528"/>
      <c r="W258" s="528"/>
      <c r="X258" s="528"/>
      <c r="Y258" s="528"/>
      <c r="Z258" s="528"/>
      <c r="AA258" s="528"/>
      <c r="AB258" s="528"/>
      <c r="AC258" s="528"/>
      <c r="AD258" s="528"/>
    </row>
    <row r="259" spans="1:30" ht="12">
      <c r="A259" s="878" t="s">
        <v>522</v>
      </c>
      <c r="B259" s="878" t="s">
        <v>181</v>
      </c>
      <c r="C259" s="880">
        <v>10815</v>
      </c>
      <c r="D259" s="880">
        <v>10815</v>
      </c>
      <c r="E259" s="880">
        <v>10815</v>
      </c>
      <c r="F259" s="880">
        <v>10815</v>
      </c>
      <c r="G259" s="880">
        <v>10815</v>
      </c>
      <c r="H259" s="880">
        <v>10815</v>
      </c>
      <c r="I259" s="880">
        <v>10815</v>
      </c>
      <c r="J259" s="880">
        <v>10815</v>
      </c>
      <c r="K259" s="880">
        <v>10815</v>
      </c>
      <c r="L259" s="880">
        <v>10815</v>
      </c>
      <c r="M259" s="880">
        <v>10815</v>
      </c>
      <c r="N259" s="880">
        <v>10815</v>
      </c>
      <c r="O259" s="880">
        <v>10815</v>
      </c>
      <c r="P259" s="880">
        <v>10814697</v>
      </c>
      <c r="Q259" s="528"/>
      <c r="R259" s="528"/>
      <c r="S259" s="528"/>
      <c r="T259" s="528"/>
      <c r="U259" s="528"/>
      <c r="V259" s="528"/>
      <c r="W259" s="528"/>
      <c r="X259" s="528"/>
      <c r="Y259" s="528"/>
      <c r="Z259" s="528"/>
      <c r="AA259" s="528"/>
      <c r="AB259" s="528"/>
      <c r="AC259" s="528"/>
      <c r="AD259" s="528"/>
    </row>
    <row r="260" spans="1:30" ht="12">
      <c r="A260" s="878" t="s">
        <v>2813</v>
      </c>
      <c r="B260" s="878" t="s">
        <v>181</v>
      </c>
      <c r="C260" s="880">
        <v>9688</v>
      </c>
      <c r="D260" s="880">
        <v>9688</v>
      </c>
      <c r="E260" s="880">
        <v>9688</v>
      </c>
      <c r="F260" s="880">
        <v>9688</v>
      </c>
      <c r="G260" s="880">
        <v>9688</v>
      </c>
      <c r="H260" s="880">
        <v>9688</v>
      </c>
      <c r="I260" s="880">
        <v>9688</v>
      </c>
      <c r="J260" s="880">
        <v>9688</v>
      </c>
      <c r="K260" s="880">
        <v>9688</v>
      </c>
      <c r="L260" s="880">
        <v>9688</v>
      </c>
      <c r="M260" s="880">
        <v>9688</v>
      </c>
      <c r="N260" s="880">
        <v>9688</v>
      </c>
      <c r="O260" s="880">
        <v>9688</v>
      </c>
      <c r="P260" s="880">
        <v>9687864</v>
      </c>
      <c r="Q260" s="528"/>
      <c r="R260" s="528"/>
      <c r="S260" s="528"/>
      <c r="T260" s="528"/>
      <c r="U260" s="528"/>
      <c r="V260" s="528"/>
      <c r="W260" s="528"/>
      <c r="X260" s="528"/>
      <c r="Y260" s="528"/>
      <c r="Z260" s="528"/>
      <c r="AA260" s="528"/>
      <c r="AB260" s="528"/>
      <c r="AC260" s="528"/>
      <c r="AD260" s="528"/>
    </row>
    <row r="261" spans="1:30" ht="12">
      <c r="A261" s="878" t="s">
        <v>523</v>
      </c>
      <c r="B261" s="878" t="s">
        <v>181</v>
      </c>
      <c r="C261" s="880">
        <v>8292</v>
      </c>
      <c r="D261" s="880">
        <v>8292</v>
      </c>
      <c r="E261" s="880">
        <v>8292</v>
      </c>
      <c r="F261" s="880">
        <v>8292</v>
      </c>
      <c r="G261" s="880">
        <v>8292</v>
      </c>
      <c r="H261" s="880">
        <v>8292</v>
      </c>
      <c r="I261" s="880">
        <v>8292</v>
      </c>
      <c r="J261" s="880">
        <v>8292</v>
      </c>
      <c r="K261" s="880">
        <v>8292</v>
      </c>
      <c r="L261" s="880">
        <v>8292</v>
      </c>
      <c r="M261" s="880">
        <v>8292</v>
      </c>
      <c r="N261" s="880">
        <v>8292</v>
      </c>
      <c r="O261" s="880">
        <v>8292</v>
      </c>
      <c r="P261" s="880">
        <v>8292075</v>
      </c>
      <c r="Q261" s="528"/>
      <c r="R261" s="528"/>
      <c r="S261" s="528"/>
      <c r="T261" s="528"/>
      <c r="U261" s="528"/>
      <c r="V261" s="528"/>
      <c r="W261" s="528"/>
      <c r="X261" s="528"/>
      <c r="Y261" s="528"/>
      <c r="Z261" s="528"/>
      <c r="AA261" s="528"/>
      <c r="AB261" s="528"/>
      <c r="AC261" s="528"/>
      <c r="AD261" s="528"/>
    </row>
    <row r="262" spans="1:30" ht="12">
      <c r="A262" s="878" t="s">
        <v>1123</v>
      </c>
      <c r="B262" s="878" t="s">
        <v>181</v>
      </c>
      <c r="C262" s="880">
        <v>0</v>
      </c>
      <c r="D262" s="880">
        <v>0</v>
      </c>
      <c r="E262" s="880">
        <v>0</v>
      </c>
      <c r="F262" s="880">
        <v>0</v>
      </c>
      <c r="G262" s="880">
        <v>0</v>
      </c>
      <c r="H262" s="880">
        <v>0</v>
      </c>
      <c r="I262" s="880">
        <v>0</v>
      </c>
      <c r="J262" s="880">
        <v>0</v>
      </c>
      <c r="K262" s="880">
        <v>0</v>
      </c>
      <c r="L262" s="880">
        <v>0</v>
      </c>
      <c r="M262" s="880">
        <v>0</v>
      </c>
      <c r="N262" s="880">
        <v>0</v>
      </c>
      <c r="O262" s="880">
        <v>0</v>
      </c>
      <c r="P262" s="880">
        <v>0</v>
      </c>
      <c r="Q262" s="528"/>
      <c r="R262" s="528"/>
      <c r="S262" s="528"/>
      <c r="T262" s="528"/>
      <c r="U262" s="528"/>
      <c r="V262" s="528"/>
      <c r="W262" s="528"/>
      <c r="X262" s="528"/>
      <c r="Y262" s="528"/>
      <c r="Z262" s="528"/>
      <c r="AA262" s="528"/>
      <c r="AB262" s="528"/>
      <c r="AC262" s="528"/>
      <c r="AD262" s="528"/>
    </row>
    <row r="263" spans="1:30" ht="12">
      <c r="A263" s="878" t="s">
        <v>580</v>
      </c>
      <c r="B263" s="878" t="s">
        <v>181</v>
      </c>
      <c r="C263" s="880">
        <v>152</v>
      </c>
      <c r="D263" s="880">
        <v>152</v>
      </c>
      <c r="E263" s="880">
        <v>152</v>
      </c>
      <c r="F263" s="880">
        <v>152</v>
      </c>
      <c r="G263" s="880">
        <v>152</v>
      </c>
      <c r="H263" s="880">
        <v>152</v>
      </c>
      <c r="I263" s="880">
        <v>152</v>
      </c>
      <c r="J263" s="880">
        <v>152</v>
      </c>
      <c r="K263" s="880">
        <v>152</v>
      </c>
      <c r="L263" s="880">
        <v>152</v>
      </c>
      <c r="M263" s="880">
        <v>152</v>
      </c>
      <c r="N263" s="880">
        <v>152</v>
      </c>
      <c r="O263" s="880">
        <v>152</v>
      </c>
      <c r="P263" s="880">
        <v>151581</v>
      </c>
      <c r="Q263" s="528"/>
      <c r="R263" s="528"/>
      <c r="S263" s="528"/>
      <c r="T263" s="528"/>
      <c r="U263" s="528"/>
      <c r="V263" s="528"/>
      <c r="W263" s="528"/>
      <c r="X263" s="528"/>
      <c r="Y263" s="528"/>
      <c r="Z263" s="528"/>
      <c r="AA263" s="528"/>
      <c r="AB263" s="528"/>
      <c r="AC263" s="528"/>
      <c r="AD263" s="528"/>
    </row>
    <row r="264" spans="1:30" ht="12">
      <c r="A264" s="878" t="s">
        <v>1124</v>
      </c>
      <c r="B264" s="878" t="s">
        <v>181</v>
      </c>
      <c r="C264" s="880">
        <v>0</v>
      </c>
      <c r="D264" s="880">
        <v>0</v>
      </c>
      <c r="E264" s="880">
        <v>0</v>
      </c>
      <c r="F264" s="880">
        <v>0</v>
      </c>
      <c r="G264" s="880">
        <v>0</v>
      </c>
      <c r="H264" s="880">
        <v>0</v>
      </c>
      <c r="I264" s="880">
        <v>0</v>
      </c>
      <c r="J264" s="880">
        <v>0</v>
      </c>
      <c r="K264" s="880">
        <v>0</v>
      </c>
      <c r="L264" s="880">
        <v>0</v>
      </c>
      <c r="M264" s="880">
        <v>0</v>
      </c>
      <c r="N264" s="880">
        <v>0</v>
      </c>
      <c r="O264" s="880">
        <v>0</v>
      </c>
      <c r="P264" s="880">
        <v>0</v>
      </c>
      <c r="Q264" s="528"/>
      <c r="R264" s="528"/>
      <c r="S264" s="528"/>
      <c r="T264" s="528"/>
      <c r="U264" s="528"/>
      <c r="V264" s="528"/>
      <c r="W264" s="528"/>
      <c r="X264" s="528"/>
      <c r="Y264" s="528"/>
      <c r="Z264" s="528"/>
      <c r="AA264" s="528"/>
      <c r="AB264" s="528"/>
      <c r="AC264" s="528"/>
      <c r="AD264" s="528"/>
    </row>
    <row r="265" spans="1:30" ht="12">
      <c r="A265" s="878" t="s">
        <v>581</v>
      </c>
      <c r="B265" s="878" t="s">
        <v>181</v>
      </c>
      <c r="C265" s="880">
        <v>159</v>
      </c>
      <c r="D265" s="880">
        <v>159</v>
      </c>
      <c r="E265" s="880">
        <v>159</v>
      </c>
      <c r="F265" s="880">
        <v>159</v>
      </c>
      <c r="G265" s="880">
        <v>159</v>
      </c>
      <c r="H265" s="880">
        <v>159</v>
      </c>
      <c r="I265" s="880">
        <v>159</v>
      </c>
      <c r="J265" s="880">
        <v>159</v>
      </c>
      <c r="K265" s="880">
        <v>159</v>
      </c>
      <c r="L265" s="880">
        <v>159</v>
      </c>
      <c r="M265" s="880">
        <v>159</v>
      </c>
      <c r="N265" s="880">
        <v>159</v>
      </c>
      <c r="O265" s="880">
        <v>159</v>
      </c>
      <c r="P265" s="880">
        <v>158947</v>
      </c>
      <c r="Q265" s="528"/>
      <c r="R265" s="528"/>
      <c r="S265" s="528"/>
      <c r="T265" s="528"/>
      <c r="U265" s="528"/>
      <c r="V265" s="528"/>
      <c r="W265" s="528"/>
      <c r="X265" s="528"/>
      <c r="Y265" s="528"/>
      <c r="Z265" s="528"/>
      <c r="AA265" s="528"/>
      <c r="AB265" s="528"/>
      <c r="AC265" s="528"/>
      <c r="AD265" s="528"/>
    </row>
    <row r="266" spans="1:30" ht="12">
      <c r="A266" s="878" t="s">
        <v>1125</v>
      </c>
      <c r="B266" s="878" t="s">
        <v>181</v>
      </c>
      <c r="C266" s="880">
        <v>0</v>
      </c>
      <c r="D266" s="880">
        <v>0</v>
      </c>
      <c r="E266" s="880">
        <v>0</v>
      </c>
      <c r="F266" s="880">
        <v>0</v>
      </c>
      <c r="G266" s="880">
        <v>0</v>
      </c>
      <c r="H266" s="880">
        <v>0</v>
      </c>
      <c r="I266" s="880">
        <v>0</v>
      </c>
      <c r="J266" s="880">
        <v>0</v>
      </c>
      <c r="K266" s="880">
        <v>0</v>
      </c>
      <c r="L266" s="880">
        <v>0</v>
      </c>
      <c r="M266" s="880">
        <v>0</v>
      </c>
      <c r="N266" s="880">
        <v>0</v>
      </c>
      <c r="O266" s="880">
        <v>0</v>
      </c>
      <c r="P266" s="880">
        <v>0</v>
      </c>
      <c r="Q266" s="528"/>
      <c r="R266" s="528"/>
      <c r="S266" s="528"/>
      <c r="T266" s="528"/>
      <c r="U266" s="528"/>
      <c r="V266" s="528"/>
      <c r="W266" s="528"/>
      <c r="X266" s="528"/>
      <c r="Y266" s="528"/>
      <c r="Z266" s="528"/>
      <c r="AA266" s="528"/>
      <c r="AB266" s="528"/>
      <c r="AC266" s="528"/>
      <c r="AD266" s="528"/>
    </row>
    <row r="267" spans="1:30" ht="12">
      <c r="A267" s="878" t="s">
        <v>2814</v>
      </c>
      <c r="B267" s="878" t="s">
        <v>181</v>
      </c>
      <c r="C267" s="880">
        <v>0</v>
      </c>
      <c r="D267" s="880">
        <v>0</v>
      </c>
      <c r="E267" s="880">
        <v>0</v>
      </c>
      <c r="F267" s="880">
        <v>0</v>
      </c>
      <c r="G267" s="880">
        <v>0</v>
      </c>
      <c r="H267" s="880">
        <v>0</v>
      </c>
      <c r="I267" s="880">
        <v>0</v>
      </c>
      <c r="J267" s="880">
        <v>0</v>
      </c>
      <c r="K267" s="880">
        <v>0</v>
      </c>
      <c r="L267" s="880">
        <v>0</v>
      </c>
      <c r="M267" s="880">
        <v>0</v>
      </c>
      <c r="N267" s="880">
        <v>0</v>
      </c>
      <c r="O267" s="880">
        <v>0</v>
      </c>
      <c r="P267" s="880">
        <v>0</v>
      </c>
      <c r="Q267" s="528"/>
      <c r="R267" s="528"/>
      <c r="S267" s="528"/>
      <c r="T267" s="528"/>
      <c r="U267" s="528"/>
      <c r="V267" s="528"/>
      <c r="W267" s="528"/>
      <c r="X267" s="528"/>
      <c r="Y267" s="528"/>
      <c r="Z267" s="528"/>
      <c r="AA267" s="528"/>
      <c r="AB267" s="528"/>
      <c r="AC267" s="528"/>
      <c r="AD267" s="528"/>
    </row>
    <row r="268" spans="1:30" ht="12">
      <c r="A268" s="878" t="s">
        <v>233</v>
      </c>
      <c r="B268" s="878" t="s">
        <v>181</v>
      </c>
      <c r="C268" s="880">
        <v>0</v>
      </c>
      <c r="D268" s="880">
        <v>0</v>
      </c>
      <c r="E268" s="880">
        <v>0</v>
      </c>
      <c r="F268" s="880">
        <v>0</v>
      </c>
      <c r="G268" s="880">
        <v>0</v>
      </c>
      <c r="H268" s="880">
        <v>0</v>
      </c>
      <c r="I268" s="880">
        <v>0</v>
      </c>
      <c r="J268" s="880">
        <v>0</v>
      </c>
      <c r="K268" s="880">
        <v>0</v>
      </c>
      <c r="L268" s="880">
        <v>0</v>
      </c>
      <c r="M268" s="880">
        <v>0</v>
      </c>
      <c r="N268" s="880">
        <v>0</v>
      </c>
      <c r="O268" s="880">
        <v>0</v>
      </c>
      <c r="P268" s="880">
        <v>0</v>
      </c>
      <c r="Q268" s="528"/>
      <c r="R268" s="528"/>
      <c r="S268" s="528"/>
      <c r="T268" s="528"/>
      <c r="U268" s="528"/>
      <c r="V268" s="528"/>
      <c r="W268" s="528"/>
      <c r="X268" s="528"/>
      <c r="Y268" s="528"/>
      <c r="Z268" s="528"/>
      <c r="AA268" s="528"/>
      <c r="AB268" s="528"/>
      <c r="AC268" s="528"/>
      <c r="AD268" s="528"/>
    </row>
    <row r="269" spans="1:30" ht="12">
      <c r="A269" s="878" t="s">
        <v>215</v>
      </c>
      <c r="B269" s="878" t="s">
        <v>181</v>
      </c>
      <c r="C269" s="880">
        <v>26963</v>
      </c>
      <c r="D269" s="880">
        <v>26963</v>
      </c>
      <c r="E269" s="880">
        <v>26963</v>
      </c>
      <c r="F269" s="880">
        <v>26963</v>
      </c>
      <c r="G269" s="880">
        <v>26963</v>
      </c>
      <c r="H269" s="880">
        <v>26963</v>
      </c>
      <c r="I269" s="880">
        <v>26963</v>
      </c>
      <c r="J269" s="880">
        <v>26963</v>
      </c>
      <c r="K269" s="880">
        <v>26963</v>
      </c>
      <c r="L269" s="880">
        <v>26963</v>
      </c>
      <c r="M269" s="880">
        <v>26963</v>
      </c>
      <c r="N269" s="880">
        <v>26963</v>
      </c>
      <c r="O269" s="880">
        <v>26963</v>
      </c>
      <c r="P269" s="880">
        <v>26962980</v>
      </c>
      <c r="Q269" s="528"/>
      <c r="R269" s="528"/>
      <c r="S269" s="528"/>
      <c r="T269" s="528"/>
      <c r="U269" s="528"/>
      <c r="V269" s="528"/>
      <c r="W269" s="528"/>
      <c r="X269" s="528"/>
      <c r="Y269" s="528"/>
      <c r="Z269" s="528"/>
      <c r="AA269" s="528"/>
      <c r="AB269" s="528"/>
      <c r="AC269" s="528"/>
      <c r="AD269" s="528"/>
    </row>
    <row r="270" spans="1:30" ht="12">
      <c r="A270" s="878" t="s">
        <v>2815</v>
      </c>
      <c r="B270" s="878" t="s">
        <v>181</v>
      </c>
      <c r="C270" s="880">
        <v>0</v>
      </c>
      <c r="D270" s="880">
        <v>0</v>
      </c>
      <c r="E270" s="880">
        <v>0</v>
      </c>
      <c r="F270" s="880">
        <v>0</v>
      </c>
      <c r="G270" s="880">
        <v>0</v>
      </c>
      <c r="H270" s="880">
        <v>0</v>
      </c>
      <c r="I270" s="880">
        <v>0</v>
      </c>
      <c r="J270" s="880">
        <v>0</v>
      </c>
      <c r="K270" s="880">
        <v>0</v>
      </c>
      <c r="L270" s="880">
        <v>0</v>
      </c>
      <c r="M270" s="880">
        <v>0</v>
      </c>
      <c r="N270" s="880">
        <v>0</v>
      </c>
      <c r="O270" s="880">
        <v>0</v>
      </c>
      <c r="P270" s="880">
        <v>0</v>
      </c>
      <c r="Q270" s="528"/>
      <c r="R270" s="528"/>
      <c r="S270" s="528"/>
      <c r="T270" s="528"/>
      <c r="U270" s="528"/>
      <c r="V270" s="528"/>
      <c r="W270" s="528"/>
      <c r="X270" s="528"/>
      <c r="Y270" s="528"/>
      <c r="Z270" s="528"/>
      <c r="AA270" s="528"/>
      <c r="AB270" s="528"/>
      <c r="AC270" s="528"/>
      <c r="AD270" s="528"/>
    </row>
    <row r="271" spans="1:30" ht="12">
      <c r="A271" s="878" t="s">
        <v>524</v>
      </c>
      <c r="B271" s="878" t="s">
        <v>181</v>
      </c>
      <c r="C271" s="880">
        <v>22781</v>
      </c>
      <c r="D271" s="880">
        <v>22781</v>
      </c>
      <c r="E271" s="880">
        <v>22781</v>
      </c>
      <c r="F271" s="880">
        <v>22781</v>
      </c>
      <c r="G271" s="880">
        <v>22781</v>
      </c>
      <c r="H271" s="880">
        <v>22781</v>
      </c>
      <c r="I271" s="880">
        <v>22781</v>
      </c>
      <c r="J271" s="880">
        <v>22781</v>
      </c>
      <c r="K271" s="880">
        <v>22781</v>
      </c>
      <c r="L271" s="880">
        <v>22781</v>
      </c>
      <c r="M271" s="880">
        <v>22781</v>
      </c>
      <c r="N271" s="880">
        <v>22781</v>
      </c>
      <c r="O271" s="880">
        <v>22781</v>
      </c>
      <c r="P271" s="880">
        <v>22781417</v>
      </c>
      <c r="Q271" s="528"/>
      <c r="R271" s="528"/>
      <c r="S271" s="528"/>
      <c r="T271" s="528"/>
      <c r="U271" s="528"/>
      <c r="V271" s="528"/>
      <c r="W271" s="528"/>
      <c r="X271" s="528"/>
      <c r="Y271" s="528"/>
      <c r="Z271" s="528"/>
      <c r="AA271" s="528"/>
      <c r="AB271" s="528"/>
      <c r="AC271" s="528"/>
      <c r="AD271" s="528"/>
    </row>
    <row r="272" spans="1:30" ht="12">
      <c r="A272" s="878" t="s">
        <v>1126</v>
      </c>
      <c r="B272" s="878" t="s">
        <v>181</v>
      </c>
      <c r="C272" s="880">
        <v>0</v>
      </c>
      <c r="D272" s="880">
        <v>0</v>
      </c>
      <c r="E272" s="880">
        <v>0</v>
      </c>
      <c r="F272" s="880">
        <v>0</v>
      </c>
      <c r="G272" s="880">
        <v>0</v>
      </c>
      <c r="H272" s="880">
        <v>0</v>
      </c>
      <c r="I272" s="880">
        <v>0</v>
      </c>
      <c r="J272" s="880">
        <v>0</v>
      </c>
      <c r="K272" s="880">
        <v>0</v>
      </c>
      <c r="L272" s="880">
        <v>0</v>
      </c>
      <c r="M272" s="880">
        <v>0</v>
      </c>
      <c r="N272" s="880">
        <v>0</v>
      </c>
      <c r="O272" s="880">
        <v>0</v>
      </c>
      <c r="P272" s="880">
        <v>0</v>
      </c>
      <c r="Q272" s="528"/>
      <c r="R272" s="528"/>
      <c r="S272" s="528"/>
      <c r="T272" s="528"/>
      <c r="U272" s="528"/>
      <c r="V272" s="528"/>
      <c r="W272" s="528"/>
      <c r="X272" s="528"/>
      <c r="Y272" s="528"/>
      <c r="Z272" s="528"/>
      <c r="AA272" s="528"/>
      <c r="AB272" s="528"/>
      <c r="AC272" s="528"/>
      <c r="AD272" s="528"/>
    </row>
    <row r="273" spans="1:30" ht="12">
      <c r="A273" s="878" t="s">
        <v>216</v>
      </c>
      <c r="B273" s="878" t="s">
        <v>181</v>
      </c>
      <c r="C273" s="880">
        <v>14486</v>
      </c>
      <c r="D273" s="880">
        <v>14486</v>
      </c>
      <c r="E273" s="880">
        <v>14486</v>
      </c>
      <c r="F273" s="880">
        <v>14486</v>
      </c>
      <c r="G273" s="880">
        <v>14486</v>
      </c>
      <c r="H273" s="880">
        <v>14486</v>
      </c>
      <c r="I273" s="880">
        <v>14486</v>
      </c>
      <c r="J273" s="880">
        <v>14486</v>
      </c>
      <c r="K273" s="880">
        <v>14486</v>
      </c>
      <c r="L273" s="880">
        <v>14486</v>
      </c>
      <c r="M273" s="880">
        <v>14486</v>
      </c>
      <c r="N273" s="880">
        <v>14486</v>
      </c>
      <c r="O273" s="880">
        <v>14486</v>
      </c>
      <c r="P273" s="880">
        <v>14485598</v>
      </c>
      <c r="Q273" s="528"/>
      <c r="R273" s="528"/>
      <c r="S273" s="528"/>
      <c r="T273" s="528"/>
      <c r="U273" s="528"/>
      <c r="V273" s="528"/>
      <c r="W273" s="528"/>
      <c r="X273" s="528"/>
      <c r="Y273" s="528"/>
      <c r="Z273" s="528"/>
      <c r="AA273" s="528"/>
      <c r="AB273" s="528"/>
      <c r="AC273" s="528"/>
      <c r="AD273" s="528"/>
    </row>
    <row r="274" spans="1:30" ht="12">
      <c r="A274" s="878" t="s">
        <v>217</v>
      </c>
      <c r="B274" s="878" t="s">
        <v>181</v>
      </c>
      <c r="C274" s="880">
        <v>20589</v>
      </c>
      <c r="D274" s="880">
        <v>20589</v>
      </c>
      <c r="E274" s="880">
        <v>20589</v>
      </c>
      <c r="F274" s="880">
        <v>20589</v>
      </c>
      <c r="G274" s="880">
        <v>20589</v>
      </c>
      <c r="H274" s="880">
        <v>20589</v>
      </c>
      <c r="I274" s="880">
        <v>20589</v>
      </c>
      <c r="J274" s="880">
        <v>20589</v>
      </c>
      <c r="K274" s="880">
        <v>20589</v>
      </c>
      <c r="L274" s="880">
        <v>20589</v>
      </c>
      <c r="M274" s="880">
        <v>20589</v>
      </c>
      <c r="N274" s="880">
        <v>20589</v>
      </c>
      <c r="O274" s="880">
        <v>20589</v>
      </c>
      <c r="P274" s="880">
        <v>20589184</v>
      </c>
      <c r="Q274" s="528"/>
      <c r="R274" s="528"/>
      <c r="S274" s="528"/>
      <c r="T274" s="528"/>
      <c r="U274" s="528"/>
      <c r="V274" s="528"/>
      <c r="W274" s="528"/>
      <c r="X274" s="528"/>
      <c r="Y274" s="528"/>
      <c r="Z274" s="528"/>
      <c r="AA274" s="528"/>
      <c r="AB274" s="528"/>
      <c r="AC274" s="528"/>
      <c r="AD274" s="528"/>
    </row>
    <row r="275" spans="1:30" ht="12">
      <c r="A275" s="878" t="s">
        <v>1127</v>
      </c>
      <c r="B275" s="878" t="s">
        <v>181</v>
      </c>
      <c r="C275" s="880">
        <v>0</v>
      </c>
      <c r="D275" s="880">
        <v>0</v>
      </c>
      <c r="E275" s="880">
        <v>0</v>
      </c>
      <c r="F275" s="880">
        <v>0</v>
      </c>
      <c r="G275" s="880">
        <v>0</v>
      </c>
      <c r="H275" s="880">
        <v>0</v>
      </c>
      <c r="I275" s="880">
        <v>0</v>
      </c>
      <c r="J275" s="880">
        <v>0</v>
      </c>
      <c r="K275" s="880">
        <v>0</v>
      </c>
      <c r="L275" s="880">
        <v>0</v>
      </c>
      <c r="M275" s="880">
        <v>0</v>
      </c>
      <c r="N275" s="880">
        <v>0</v>
      </c>
      <c r="O275" s="880">
        <v>0</v>
      </c>
      <c r="P275" s="880">
        <v>0</v>
      </c>
      <c r="Q275" s="528"/>
      <c r="R275" s="528"/>
      <c r="S275" s="528"/>
      <c r="T275" s="528"/>
      <c r="U275" s="528"/>
      <c r="V275" s="528"/>
      <c r="W275" s="528"/>
      <c r="X275" s="528"/>
      <c r="Y275" s="528"/>
      <c r="Z275" s="528"/>
      <c r="AA275" s="528"/>
      <c r="AB275" s="528"/>
      <c r="AC275" s="528"/>
      <c r="AD275" s="528"/>
    </row>
    <row r="276" spans="1:30" ht="12">
      <c r="A276" s="878" t="s">
        <v>1128</v>
      </c>
      <c r="B276" s="878" t="s">
        <v>181</v>
      </c>
      <c r="C276" s="880">
        <v>0</v>
      </c>
      <c r="D276" s="880">
        <v>0</v>
      </c>
      <c r="E276" s="880">
        <v>0</v>
      </c>
      <c r="F276" s="880">
        <v>0</v>
      </c>
      <c r="G276" s="880">
        <v>0</v>
      </c>
      <c r="H276" s="880">
        <v>0</v>
      </c>
      <c r="I276" s="880">
        <v>0</v>
      </c>
      <c r="J276" s="880">
        <v>0</v>
      </c>
      <c r="K276" s="880">
        <v>0</v>
      </c>
      <c r="L276" s="880">
        <v>0</v>
      </c>
      <c r="M276" s="880">
        <v>0</v>
      </c>
      <c r="N276" s="880">
        <v>0</v>
      </c>
      <c r="O276" s="880">
        <v>0</v>
      </c>
      <c r="P276" s="880">
        <v>0</v>
      </c>
      <c r="Q276" s="528"/>
      <c r="R276" s="528"/>
      <c r="S276" s="528"/>
      <c r="T276" s="528"/>
      <c r="U276" s="528"/>
      <c r="V276" s="528"/>
      <c r="W276" s="528"/>
      <c r="X276" s="528"/>
      <c r="Y276" s="528"/>
      <c r="Z276" s="528"/>
      <c r="AA276" s="528"/>
      <c r="AB276" s="528"/>
      <c r="AC276" s="528"/>
      <c r="AD276" s="528"/>
    </row>
    <row r="277" spans="1:30" ht="12">
      <c r="A277" s="878" t="s">
        <v>730</v>
      </c>
      <c r="B277" s="878" t="s">
        <v>181</v>
      </c>
      <c r="C277" s="880">
        <v>0</v>
      </c>
      <c r="D277" s="880">
        <v>0</v>
      </c>
      <c r="E277" s="880">
        <v>0</v>
      </c>
      <c r="F277" s="880">
        <v>0</v>
      </c>
      <c r="G277" s="880">
        <v>0</v>
      </c>
      <c r="H277" s="880">
        <v>0</v>
      </c>
      <c r="I277" s="880">
        <v>0</v>
      </c>
      <c r="J277" s="880">
        <v>0</v>
      </c>
      <c r="K277" s="880">
        <v>0</v>
      </c>
      <c r="L277" s="880">
        <v>0</v>
      </c>
      <c r="M277" s="880">
        <v>0</v>
      </c>
      <c r="N277" s="880">
        <v>0</v>
      </c>
      <c r="O277" s="880">
        <v>0</v>
      </c>
      <c r="P277" s="880">
        <v>0</v>
      </c>
      <c r="Q277" s="528"/>
      <c r="R277" s="528"/>
      <c r="S277" s="528"/>
      <c r="T277" s="528"/>
      <c r="U277" s="528"/>
      <c r="V277" s="528"/>
      <c r="W277" s="528"/>
      <c r="X277" s="528"/>
      <c r="Y277" s="528"/>
      <c r="Z277" s="528"/>
      <c r="AA277" s="528"/>
      <c r="AB277" s="528"/>
      <c r="AC277" s="528"/>
      <c r="AD277" s="528"/>
    </row>
    <row r="278" spans="1:30" ht="12">
      <c r="A278" s="878" t="s">
        <v>2816</v>
      </c>
      <c r="B278" s="878" t="s">
        <v>181</v>
      </c>
      <c r="C278" s="880">
        <v>0</v>
      </c>
      <c r="D278" s="880">
        <v>0</v>
      </c>
      <c r="E278" s="880">
        <v>0</v>
      </c>
      <c r="F278" s="880">
        <v>0</v>
      </c>
      <c r="G278" s="880">
        <v>0</v>
      </c>
      <c r="H278" s="880">
        <v>0</v>
      </c>
      <c r="I278" s="880">
        <v>0</v>
      </c>
      <c r="J278" s="880">
        <v>0</v>
      </c>
      <c r="K278" s="880">
        <v>0</v>
      </c>
      <c r="L278" s="880">
        <v>0</v>
      </c>
      <c r="M278" s="880">
        <v>0</v>
      </c>
      <c r="N278" s="880">
        <v>0</v>
      </c>
      <c r="O278" s="880">
        <v>0</v>
      </c>
      <c r="P278" s="880">
        <v>0</v>
      </c>
      <c r="Q278" s="528"/>
      <c r="R278" s="528"/>
      <c r="S278" s="528"/>
      <c r="T278" s="528"/>
      <c r="U278" s="528"/>
      <c r="V278" s="528"/>
      <c r="W278" s="528"/>
      <c r="X278" s="528"/>
      <c r="Y278" s="528"/>
      <c r="Z278" s="528"/>
      <c r="AA278" s="528"/>
      <c r="AB278" s="528"/>
      <c r="AC278" s="528"/>
      <c r="AD278" s="528"/>
    </row>
    <row r="279" spans="1:30" ht="12">
      <c r="A279" s="878" t="s">
        <v>1129</v>
      </c>
      <c r="B279" s="878" t="s">
        <v>181</v>
      </c>
      <c r="C279" s="880">
        <v>0</v>
      </c>
      <c r="D279" s="880">
        <v>0</v>
      </c>
      <c r="E279" s="880">
        <v>0</v>
      </c>
      <c r="F279" s="880">
        <v>0</v>
      </c>
      <c r="G279" s="880">
        <v>0</v>
      </c>
      <c r="H279" s="880">
        <v>0</v>
      </c>
      <c r="I279" s="880">
        <v>0</v>
      </c>
      <c r="J279" s="880">
        <v>0</v>
      </c>
      <c r="K279" s="880">
        <v>0</v>
      </c>
      <c r="L279" s="880">
        <v>0</v>
      </c>
      <c r="M279" s="880">
        <v>0</v>
      </c>
      <c r="N279" s="880">
        <v>0</v>
      </c>
      <c r="O279" s="880">
        <v>0</v>
      </c>
      <c r="P279" s="880">
        <v>0</v>
      </c>
      <c r="Q279" s="528"/>
      <c r="R279" s="528"/>
      <c r="S279" s="528"/>
      <c r="T279" s="528"/>
      <c r="U279" s="528"/>
      <c r="V279" s="528"/>
      <c r="W279" s="528"/>
      <c r="X279" s="528"/>
      <c r="Y279" s="528"/>
      <c r="Z279" s="528"/>
      <c r="AA279" s="528"/>
      <c r="AB279" s="528"/>
      <c r="AC279" s="528"/>
      <c r="AD279" s="528"/>
    </row>
    <row r="280" spans="1:30" ht="12">
      <c r="A280" s="878" t="s">
        <v>218</v>
      </c>
      <c r="B280" s="878" t="s">
        <v>181</v>
      </c>
      <c r="C280" s="880">
        <v>5744</v>
      </c>
      <c r="D280" s="880">
        <v>5744</v>
      </c>
      <c r="E280" s="880">
        <v>5744</v>
      </c>
      <c r="F280" s="880">
        <v>5744</v>
      </c>
      <c r="G280" s="880">
        <v>5744</v>
      </c>
      <c r="H280" s="880">
        <v>5744</v>
      </c>
      <c r="I280" s="880">
        <v>5744</v>
      </c>
      <c r="J280" s="880">
        <v>5744</v>
      </c>
      <c r="K280" s="880">
        <v>5744</v>
      </c>
      <c r="L280" s="880">
        <v>5744</v>
      </c>
      <c r="M280" s="880">
        <v>5744</v>
      </c>
      <c r="N280" s="880">
        <v>5744</v>
      </c>
      <c r="O280" s="880">
        <v>5744</v>
      </c>
      <c r="P280" s="880">
        <v>5744097</v>
      </c>
      <c r="Q280" s="528"/>
      <c r="R280" s="528"/>
      <c r="S280" s="528"/>
      <c r="T280" s="528"/>
      <c r="U280" s="528"/>
      <c r="V280" s="528"/>
      <c r="W280" s="528"/>
      <c r="X280" s="528"/>
      <c r="Y280" s="528"/>
      <c r="Z280" s="528"/>
      <c r="AA280" s="528"/>
      <c r="AB280" s="528"/>
      <c r="AC280" s="528"/>
      <c r="AD280" s="528"/>
    </row>
    <row r="281" spans="1:30" ht="12">
      <c r="A281" s="878" t="s">
        <v>1130</v>
      </c>
      <c r="B281" s="878" t="s">
        <v>181</v>
      </c>
      <c r="C281" s="880">
        <v>0</v>
      </c>
      <c r="D281" s="880">
        <v>0</v>
      </c>
      <c r="E281" s="880">
        <v>0</v>
      </c>
      <c r="F281" s="880">
        <v>0</v>
      </c>
      <c r="G281" s="880">
        <v>0</v>
      </c>
      <c r="H281" s="880">
        <v>0</v>
      </c>
      <c r="I281" s="880">
        <v>0</v>
      </c>
      <c r="J281" s="880">
        <v>0</v>
      </c>
      <c r="K281" s="880">
        <v>0</v>
      </c>
      <c r="L281" s="880">
        <v>0</v>
      </c>
      <c r="M281" s="880">
        <v>0</v>
      </c>
      <c r="N281" s="880">
        <v>0</v>
      </c>
      <c r="O281" s="880">
        <v>0</v>
      </c>
      <c r="P281" s="880">
        <v>0</v>
      </c>
      <c r="Q281" s="528"/>
      <c r="R281" s="528"/>
      <c r="S281" s="528"/>
      <c r="T281" s="528"/>
      <c r="U281" s="528"/>
      <c r="V281" s="528"/>
      <c r="W281" s="528"/>
      <c r="X281" s="528"/>
      <c r="Y281" s="528"/>
      <c r="Z281" s="528"/>
      <c r="AA281" s="528"/>
      <c r="AB281" s="528"/>
      <c r="AC281" s="528"/>
      <c r="AD281" s="528"/>
    </row>
    <row r="282" spans="1:30" ht="12">
      <c r="A282" s="878" t="s">
        <v>937</v>
      </c>
      <c r="B282" s="878" t="s">
        <v>181</v>
      </c>
      <c r="C282" s="880">
        <v>0</v>
      </c>
      <c r="D282" s="880">
        <v>0</v>
      </c>
      <c r="E282" s="880">
        <v>0</v>
      </c>
      <c r="F282" s="880">
        <v>0</v>
      </c>
      <c r="G282" s="880">
        <v>0</v>
      </c>
      <c r="H282" s="880">
        <v>0</v>
      </c>
      <c r="I282" s="880">
        <v>0</v>
      </c>
      <c r="J282" s="880">
        <v>0</v>
      </c>
      <c r="K282" s="880">
        <v>0</v>
      </c>
      <c r="L282" s="880">
        <v>0</v>
      </c>
      <c r="M282" s="880">
        <v>0</v>
      </c>
      <c r="N282" s="880">
        <v>0</v>
      </c>
      <c r="O282" s="880">
        <v>0</v>
      </c>
      <c r="P282" s="880">
        <v>0</v>
      </c>
      <c r="Q282" s="528"/>
      <c r="R282" s="528"/>
      <c r="S282" s="528"/>
      <c r="T282" s="528"/>
      <c r="U282" s="528"/>
      <c r="V282" s="528"/>
      <c r="W282" s="528"/>
      <c r="X282" s="528"/>
      <c r="Y282" s="528"/>
      <c r="Z282" s="528"/>
      <c r="AA282" s="528"/>
      <c r="AB282" s="528"/>
      <c r="AC282" s="528"/>
      <c r="AD282" s="528"/>
    </row>
    <row r="283" spans="1:30" ht="12">
      <c r="A283" s="878" t="s">
        <v>731</v>
      </c>
      <c r="B283" s="878" t="s">
        <v>181</v>
      </c>
      <c r="C283" s="880">
        <v>0</v>
      </c>
      <c r="D283" s="880">
        <v>0</v>
      </c>
      <c r="E283" s="880">
        <v>0</v>
      </c>
      <c r="F283" s="880">
        <v>0</v>
      </c>
      <c r="G283" s="880">
        <v>0</v>
      </c>
      <c r="H283" s="880">
        <v>0</v>
      </c>
      <c r="I283" s="880">
        <v>0</v>
      </c>
      <c r="J283" s="880">
        <v>0</v>
      </c>
      <c r="K283" s="880">
        <v>0</v>
      </c>
      <c r="L283" s="880">
        <v>0</v>
      </c>
      <c r="M283" s="880">
        <v>0</v>
      </c>
      <c r="N283" s="880">
        <v>0</v>
      </c>
      <c r="O283" s="880">
        <v>0</v>
      </c>
      <c r="P283" s="880">
        <v>0</v>
      </c>
      <c r="Q283" s="528"/>
      <c r="R283" s="528"/>
      <c r="S283" s="528"/>
      <c r="T283" s="528"/>
      <c r="U283" s="528"/>
      <c r="V283" s="528"/>
      <c r="W283" s="528"/>
      <c r="X283" s="528"/>
      <c r="Y283" s="528"/>
      <c r="Z283" s="528"/>
      <c r="AA283" s="528"/>
      <c r="AB283" s="528"/>
      <c r="AC283" s="528"/>
      <c r="AD283" s="528"/>
    </row>
    <row r="284" spans="1:30" ht="12">
      <c r="A284" s="878" t="s">
        <v>999</v>
      </c>
      <c r="B284" s="878" t="s">
        <v>181</v>
      </c>
      <c r="C284" s="880">
        <v>0</v>
      </c>
      <c r="D284" s="880">
        <v>0</v>
      </c>
      <c r="E284" s="880">
        <v>0</v>
      </c>
      <c r="F284" s="880">
        <v>0</v>
      </c>
      <c r="G284" s="880">
        <v>0</v>
      </c>
      <c r="H284" s="880">
        <v>0</v>
      </c>
      <c r="I284" s="880">
        <v>0</v>
      </c>
      <c r="J284" s="880">
        <v>0</v>
      </c>
      <c r="K284" s="880">
        <v>0</v>
      </c>
      <c r="L284" s="880">
        <v>0</v>
      </c>
      <c r="M284" s="880">
        <v>0</v>
      </c>
      <c r="N284" s="880">
        <v>0</v>
      </c>
      <c r="O284" s="880">
        <v>0</v>
      </c>
      <c r="P284" s="880">
        <v>0</v>
      </c>
      <c r="Q284" s="528"/>
      <c r="R284" s="528"/>
      <c r="S284" s="528"/>
      <c r="T284" s="528"/>
      <c r="U284" s="528"/>
      <c r="V284" s="528"/>
      <c r="W284" s="528"/>
      <c r="X284" s="528"/>
      <c r="Y284" s="528"/>
      <c r="Z284" s="528"/>
      <c r="AA284" s="528"/>
      <c r="AB284" s="528"/>
      <c r="AC284" s="528"/>
      <c r="AD284" s="528"/>
    </row>
    <row r="285" spans="1:30" ht="12">
      <c r="A285" s="878" t="s">
        <v>525</v>
      </c>
      <c r="B285" s="878" t="s">
        <v>181</v>
      </c>
      <c r="C285" s="880">
        <v>0</v>
      </c>
      <c r="D285" s="880">
        <v>0</v>
      </c>
      <c r="E285" s="880">
        <v>0</v>
      </c>
      <c r="F285" s="880">
        <v>0</v>
      </c>
      <c r="G285" s="880">
        <v>0</v>
      </c>
      <c r="H285" s="880">
        <v>0</v>
      </c>
      <c r="I285" s="880">
        <v>0</v>
      </c>
      <c r="J285" s="880">
        <v>0</v>
      </c>
      <c r="K285" s="880">
        <v>0</v>
      </c>
      <c r="L285" s="880">
        <v>0</v>
      </c>
      <c r="M285" s="880">
        <v>0</v>
      </c>
      <c r="N285" s="880">
        <v>0</v>
      </c>
      <c r="O285" s="880">
        <v>0</v>
      </c>
      <c r="P285" s="880">
        <v>0</v>
      </c>
      <c r="Q285" s="528"/>
      <c r="R285" s="528"/>
      <c r="S285" s="528"/>
      <c r="T285" s="528"/>
      <c r="U285" s="528"/>
      <c r="V285" s="528"/>
      <c r="W285" s="528"/>
      <c r="X285" s="528"/>
      <c r="Y285" s="528"/>
      <c r="Z285" s="528"/>
      <c r="AA285" s="528"/>
      <c r="AB285" s="528"/>
      <c r="AC285" s="528"/>
      <c r="AD285" s="528"/>
    </row>
    <row r="286" spans="1:30" ht="12">
      <c r="A286" s="878" t="s">
        <v>1131</v>
      </c>
      <c r="B286" s="878" t="s">
        <v>181</v>
      </c>
      <c r="C286" s="880">
        <v>0</v>
      </c>
      <c r="D286" s="880">
        <v>0</v>
      </c>
      <c r="E286" s="880">
        <v>0</v>
      </c>
      <c r="F286" s="880">
        <v>0</v>
      </c>
      <c r="G286" s="880">
        <v>0</v>
      </c>
      <c r="H286" s="880">
        <v>0</v>
      </c>
      <c r="I286" s="880">
        <v>0</v>
      </c>
      <c r="J286" s="880">
        <v>0</v>
      </c>
      <c r="K286" s="880">
        <v>0</v>
      </c>
      <c r="L286" s="880">
        <v>0</v>
      </c>
      <c r="M286" s="880">
        <v>0</v>
      </c>
      <c r="N286" s="880">
        <v>0</v>
      </c>
      <c r="O286" s="880">
        <v>0</v>
      </c>
      <c r="P286" s="880">
        <v>0</v>
      </c>
      <c r="Q286" s="528"/>
      <c r="R286" s="528"/>
      <c r="S286" s="528"/>
      <c r="T286" s="528"/>
      <c r="U286" s="528"/>
      <c r="V286" s="528"/>
      <c r="W286" s="528"/>
      <c r="X286" s="528"/>
      <c r="Y286" s="528"/>
      <c r="Z286" s="528"/>
      <c r="AA286" s="528"/>
      <c r="AB286" s="528"/>
      <c r="AC286" s="528"/>
      <c r="AD286" s="528"/>
    </row>
    <row r="287" spans="1:30" ht="12">
      <c r="A287" s="878" t="s">
        <v>526</v>
      </c>
      <c r="B287" s="878" t="s">
        <v>181</v>
      </c>
      <c r="C287" s="880">
        <v>1503</v>
      </c>
      <c r="D287" s="880">
        <v>1503</v>
      </c>
      <c r="E287" s="880">
        <v>1503</v>
      </c>
      <c r="F287" s="880">
        <v>1503</v>
      </c>
      <c r="G287" s="880">
        <v>1503</v>
      </c>
      <c r="H287" s="880">
        <v>1503</v>
      </c>
      <c r="I287" s="880">
        <v>1503</v>
      </c>
      <c r="J287" s="880">
        <v>1503</v>
      </c>
      <c r="K287" s="880">
        <v>1503</v>
      </c>
      <c r="L287" s="880">
        <v>1503</v>
      </c>
      <c r="M287" s="880">
        <v>1503</v>
      </c>
      <c r="N287" s="880">
        <v>1503</v>
      </c>
      <c r="O287" s="880">
        <v>1503</v>
      </c>
      <c r="P287" s="880">
        <v>1503331</v>
      </c>
      <c r="Q287" s="528"/>
      <c r="R287" s="528"/>
      <c r="S287" s="528"/>
      <c r="T287" s="528"/>
      <c r="U287" s="528"/>
      <c r="V287" s="528"/>
      <c r="W287" s="528"/>
      <c r="X287" s="528"/>
      <c r="Y287" s="528"/>
      <c r="Z287" s="528"/>
      <c r="AA287" s="528"/>
      <c r="AB287" s="528"/>
      <c r="AC287" s="528"/>
      <c r="AD287" s="528"/>
    </row>
    <row r="288" spans="1:30" ht="12">
      <c r="A288" s="878" t="s">
        <v>2817</v>
      </c>
      <c r="B288" s="878" t="s">
        <v>181</v>
      </c>
      <c r="C288" s="880">
        <v>0</v>
      </c>
      <c r="D288" s="880">
        <v>0</v>
      </c>
      <c r="E288" s="880">
        <v>0</v>
      </c>
      <c r="F288" s="880">
        <v>0</v>
      </c>
      <c r="G288" s="880">
        <v>0</v>
      </c>
      <c r="H288" s="880">
        <v>0</v>
      </c>
      <c r="I288" s="880">
        <v>0</v>
      </c>
      <c r="J288" s="880">
        <v>0</v>
      </c>
      <c r="K288" s="880">
        <v>0</v>
      </c>
      <c r="L288" s="880">
        <v>0</v>
      </c>
      <c r="M288" s="880">
        <v>0</v>
      </c>
      <c r="N288" s="880">
        <v>0</v>
      </c>
      <c r="O288" s="880">
        <v>0</v>
      </c>
      <c r="P288" s="880">
        <v>0</v>
      </c>
      <c r="Q288" s="528"/>
      <c r="R288" s="528"/>
      <c r="S288" s="528"/>
      <c r="T288" s="528"/>
      <c r="U288" s="528"/>
      <c r="V288" s="528"/>
      <c r="W288" s="528"/>
      <c r="X288" s="528"/>
      <c r="Y288" s="528"/>
      <c r="Z288" s="528"/>
      <c r="AA288" s="528"/>
      <c r="AB288" s="528"/>
      <c r="AC288" s="528"/>
      <c r="AD288" s="528"/>
    </row>
    <row r="289" spans="1:30" ht="12">
      <c r="A289" s="878" t="s">
        <v>2818</v>
      </c>
      <c r="B289" s="878" t="s">
        <v>181</v>
      </c>
      <c r="C289" s="880">
        <v>89</v>
      </c>
      <c r="D289" s="880">
        <v>0</v>
      </c>
      <c r="E289" s="880">
        <v>0</v>
      </c>
      <c r="F289" s="880">
        <v>0</v>
      </c>
      <c r="G289" s="880">
        <v>0</v>
      </c>
      <c r="H289" s="880">
        <v>0</v>
      </c>
      <c r="I289" s="880">
        <v>0</v>
      </c>
      <c r="J289" s="880">
        <v>0</v>
      </c>
      <c r="K289" s="880">
        <v>0</v>
      </c>
      <c r="L289" s="880">
        <v>0</v>
      </c>
      <c r="M289" s="880">
        <v>0</v>
      </c>
      <c r="N289" s="880">
        <v>0</v>
      </c>
      <c r="O289" s="880">
        <v>0</v>
      </c>
      <c r="P289" s="880">
        <v>3691</v>
      </c>
      <c r="Q289" s="528"/>
      <c r="R289" s="528"/>
      <c r="S289" s="528"/>
      <c r="T289" s="528"/>
      <c r="U289" s="528"/>
      <c r="V289" s="528"/>
      <c r="W289" s="528"/>
      <c r="X289" s="528"/>
      <c r="Y289" s="528"/>
      <c r="Z289" s="528"/>
      <c r="AA289" s="528"/>
      <c r="AB289" s="528"/>
      <c r="AC289" s="528"/>
      <c r="AD289" s="528"/>
    </row>
    <row r="290" spans="1:30" ht="12">
      <c r="A290" s="878" t="s">
        <v>527</v>
      </c>
      <c r="B290" s="878" t="s">
        <v>181</v>
      </c>
      <c r="C290" s="880">
        <v>0</v>
      </c>
      <c r="D290" s="880">
        <v>0</v>
      </c>
      <c r="E290" s="880">
        <v>0</v>
      </c>
      <c r="F290" s="880">
        <v>0</v>
      </c>
      <c r="G290" s="880">
        <v>0</v>
      </c>
      <c r="H290" s="880">
        <v>0</v>
      </c>
      <c r="I290" s="880">
        <v>0</v>
      </c>
      <c r="J290" s="880">
        <v>0</v>
      </c>
      <c r="K290" s="880">
        <v>0</v>
      </c>
      <c r="L290" s="880">
        <v>0</v>
      </c>
      <c r="M290" s="880">
        <v>0</v>
      </c>
      <c r="N290" s="880">
        <v>0</v>
      </c>
      <c r="O290" s="880">
        <v>0</v>
      </c>
      <c r="P290" s="880">
        <v>267</v>
      </c>
      <c r="Q290" s="528"/>
      <c r="R290" s="528"/>
      <c r="S290" s="528"/>
      <c r="T290" s="528"/>
      <c r="U290" s="528"/>
      <c r="V290" s="528"/>
      <c r="W290" s="528"/>
      <c r="X290" s="528"/>
      <c r="Y290" s="528"/>
      <c r="Z290" s="528"/>
      <c r="AA290" s="528"/>
      <c r="AB290" s="528"/>
      <c r="AC290" s="528"/>
      <c r="AD290" s="528"/>
    </row>
    <row r="291" spans="1:30" ht="12">
      <c r="A291" s="878" t="s">
        <v>1132</v>
      </c>
      <c r="B291" s="878" t="s">
        <v>181</v>
      </c>
      <c r="C291" s="880">
        <v>0</v>
      </c>
      <c r="D291" s="880">
        <v>0</v>
      </c>
      <c r="E291" s="880">
        <v>0</v>
      </c>
      <c r="F291" s="880">
        <v>0</v>
      </c>
      <c r="G291" s="880">
        <v>0</v>
      </c>
      <c r="H291" s="880">
        <v>0</v>
      </c>
      <c r="I291" s="880">
        <v>0</v>
      </c>
      <c r="J291" s="880">
        <v>0</v>
      </c>
      <c r="K291" s="880">
        <v>0</v>
      </c>
      <c r="L291" s="880">
        <v>0</v>
      </c>
      <c r="M291" s="880">
        <v>0</v>
      </c>
      <c r="N291" s="880">
        <v>0</v>
      </c>
      <c r="O291" s="880">
        <v>0</v>
      </c>
      <c r="P291" s="880">
        <v>0</v>
      </c>
      <c r="Q291" s="528"/>
      <c r="R291" s="528"/>
      <c r="S291" s="528"/>
      <c r="T291" s="528"/>
      <c r="U291" s="528"/>
      <c r="V291" s="528"/>
      <c r="W291" s="528"/>
      <c r="X291" s="528"/>
      <c r="Y291" s="528"/>
      <c r="Z291" s="528"/>
      <c r="AA291" s="528"/>
      <c r="AB291" s="528"/>
      <c r="AC291" s="528"/>
      <c r="AD291" s="528"/>
    </row>
    <row r="292" spans="1:30" ht="12">
      <c r="A292" s="878" t="s">
        <v>1133</v>
      </c>
      <c r="B292" s="878" t="s">
        <v>181</v>
      </c>
      <c r="C292" s="880">
        <v>0</v>
      </c>
      <c r="D292" s="880">
        <v>0</v>
      </c>
      <c r="E292" s="880">
        <v>0</v>
      </c>
      <c r="F292" s="880">
        <v>0</v>
      </c>
      <c r="G292" s="880">
        <v>0</v>
      </c>
      <c r="H292" s="880">
        <v>0</v>
      </c>
      <c r="I292" s="880">
        <v>0</v>
      </c>
      <c r="J292" s="880">
        <v>0</v>
      </c>
      <c r="K292" s="880">
        <v>0</v>
      </c>
      <c r="L292" s="880">
        <v>0</v>
      </c>
      <c r="M292" s="880">
        <v>0</v>
      </c>
      <c r="N292" s="880">
        <v>0</v>
      </c>
      <c r="O292" s="880">
        <v>0</v>
      </c>
      <c r="P292" s="880">
        <v>0</v>
      </c>
      <c r="Q292" s="528"/>
      <c r="R292" s="528"/>
      <c r="S292" s="528"/>
      <c r="T292" s="528"/>
      <c r="U292" s="528"/>
      <c r="V292" s="528"/>
      <c r="W292" s="528"/>
      <c r="X292" s="528"/>
      <c r="Y292" s="528"/>
      <c r="Z292" s="528"/>
      <c r="AA292" s="528"/>
      <c r="AB292" s="528"/>
      <c r="AC292" s="528"/>
      <c r="AD292" s="528"/>
    </row>
    <row r="293" spans="1:30" ht="12">
      <c r="A293" s="878" t="s">
        <v>721</v>
      </c>
      <c r="B293" s="878" t="s">
        <v>181</v>
      </c>
      <c r="C293" s="880">
        <v>45</v>
      </c>
      <c r="D293" s="880">
        <v>45</v>
      </c>
      <c r="E293" s="880">
        <v>45</v>
      </c>
      <c r="F293" s="880">
        <v>45</v>
      </c>
      <c r="G293" s="880">
        <v>45</v>
      </c>
      <c r="H293" s="880">
        <v>45</v>
      </c>
      <c r="I293" s="880">
        <v>45</v>
      </c>
      <c r="J293" s="880">
        <v>45</v>
      </c>
      <c r="K293" s="880">
        <v>45</v>
      </c>
      <c r="L293" s="880">
        <v>45</v>
      </c>
      <c r="M293" s="880">
        <v>45</v>
      </c>
      <c r="N293" s="880">
        <v>45</v>
      </c>
      <c r="O293" s="880">
        <v>45</v>
      </c>
      <c r="P293" s="880">
        <v>44555</v>
      </c>
      <c r="Q293" s="528"/>
      <c r="R293" s="528"/>
      <c r="S293" s="528"/>
      <c r="T293" s="528"/>
      <c r="U293" s="528"/>
      <c r="V293" s="528"/>
      <c r="W293" s="528"/>
      <c r="X293" s="528"/>
      <c r="Y293" s="528"/>
      <c r="Z293" s="528"/>
      <c r="AA293" s="528"/>
      <c r="AB293" s="528"/>
      <c r="AC293" s="528"/>
      <c r="AD293" s="528"/>
    </row>
    <row r="294" spans="1:30" ht="12">
      <c r="A294" s="878" t="s">
        <v>1134</v>
      </c>
      <c r="B294" s="878" t="s">
        <v>181</v>
      </c>
      <c r="C294" s="880">
        <v>0</v>
      </c>
      <c r="D294" s="880">
        <v>0</v>
      </c>
      <c r="E294" s="880">
        <v>0</v>
      </c>
      <c r="F294" s="880">
        <v>0</v>
      </c>
      <c r="G294" s="880">
        <v>0</v>
      </c>
      <c r="H294" s="880">
        <v>0</v>
      </c>
      <c r="I294" s="880">
        <v>0</v>
      </c>
      <c r="J294" s="880">
        <v>0</v>
      </c>
      <c r="K294" s="880">
        <v>0</v>
      </c>
      <c r="L294" s="880">
        <v>0</v>
      </c>
      <c r="M294" s="880">
        <v>0</v>
      </c>
      <c r="N294" s="880">
        <v>0</v>
      </c>
      <c r="O294" s="880">
        <v>0</v>
      </c>
      <c r="P294" s="880">
        <v>0</v>
      </c>
      <c r="Q294" s="528"/>
      <c r="R294" s="528"/>
      <c r="S294" s="528"/>
      <c r="T294" s="528"/>
      <c r="U294" s="528"/>
      <c r="V294" s="528"/>
      <c r="W294" s="528"/>
      <c r="X294" s="528"/>
      <c r="Y294" s="528"/>
      <c r="Z294" s="528"/>
      <c r="AA294" s="528"/>
      <c r="AB294" s="528"/>
      <c r="AC294" s="528"/>
      <c r="AD294" s="528"/>
    </row>
    <row r="295" spans="1:30" ht="12">
      <c r="A295" s="878" t="s">
        <v>732</v>
      </c>
      <c r="B295" s="878" t="s">
        <v>181</v>
      </c>
      <c r="C295" s="880">
        <v>0</v>
      </c>
      <c r="D295" s="880">
        <v>0</v>
      </c>
      <c r="E295" s="880">
        <v>0</v>
      </c>
      <c r="F295" s="880">
        <v>0</v>
      </c>
      <c r="G295" s="880">
        <v>0</v>
      </c>
      <c r="H295" s="880">
        <v>0</v>
      </c>
      <c r="I295" s="880">
        <v>0</v>
      </c>
      <c r="J295" s="880">
        <v>0</v>
      </c>
      <c r="K295" s="880">
        <v>0</v>
      </c>
      <c r="L295" s="880">
        <v>0</v>
      </c>
      <c r="M295" s="880">
        <v>0</v>
      </c>
      <c r="N295" s="880">
        <v>0</v>
      </c>
      <c r="O295" s="880">
        <v>0</v>
      </c>
      <c r="P295" s="880">
        <v>0</v>
      </c>
      <c r="Q295" s="528"/>
      <c r="R295" s="528"/>
      <c r="S295" s="528"/>
      <c r="T295" s="528"/>
      <c r="U295" s="528"/>
      <c r="V295" s="528"/>
      <c r="W295" s="528"/>
      <c r="X295" s="528"/>
      <c r="Y295" s="528"/>
      <c r="Z295" s="528"/>
      <c r="AA295" s="528"/>
      <c r="AB295" s="528"/>
      <c r="AC295" s="528"/>
      <c r="AD295" s="528"/>
    </row>
    <row r="296" spans="1:30" ht="12">
      <c r="A296" s="878" t="s">
        <v>1135</v>
      </c>
      <c r="B296" s="878" t="s">
        <v>181</v>
      </c>
      <c r="C296" s="880">
        <v>0</v>
      </c>
      <c r="D296" s="880">
        <v>0</v>
      </c>
      <c r="E296" s="880">
        <v>0</v>
      </c>
      <c r="F296" s="880">
        <v>0</v>
      </c>
      <c r="G296" s="880">
        <v>0</v>
      </c>
      <c r="H296" s="880">
        <v>0</v>
      </c>
      <c r="I296" s="880">
        <v>0</v>
      </c>
      <c r="J296" s="880">
        <v>0</v>
      </c>
      <c r="K296" s="880">
        <v>0</v>
      </c>
      <c r="L296" s="880">
        <v>0</v>
      </c>
      <c r="M296" s="880">
        <v>0</v>
      </c>
      <c r="N296" s="880">
        <v>0</v>
      </c>
      <c r="O296" s="880">
        <v>0</v>
      </c>
      <c r="P296" s="880">
        <v>0</v>
      </c>
      <c r="Q296" s="528"/>
      <c r="R296" s="528"/>
      <c r="S296" s="528"/>
      <c r="T296" s="528"/>
      <c r="U296" s="528"/>
      <c r="V296" s="528"/>
      <c r="W296" s="528"/>
      <c r="X296" s="528"/>
      <c r="Y296" s="528"/>
      <c r="Z296" s="528"/>
      <c r="AA296" s="528"/>
      <c r="AB296" s="528"/>
      <c r="AC296" s="528"/>
      <c r="AD296" s="528"/>
    </row>
    <row r="297" spans="1:30" ht="12">
      <c r="A297" s="878" t="s">
        <v>219</v>
      </c>
      <c r="B297" s="878" t="s">
        <v>181</v>
      </c>
      <c r="C297" s="880">
        <v>93860</v>
      </c>
      <c r="D297" s="880">
        <v>93800</v>
      </c>
      <c r="E297" s="880">
        <v>93800</v>
      </c>
      <c r="F297" s="880">
        <v>93800</v>
      </c>
      <c r="G297" s="880">
        <v>93800</v>
      </c>
      <c r="H297" s="880">
        <v>93800</v>
      </c>
      <c r="I297" s="880">
        <v>93800</v>
      </c>
      <c r="J297" s="880">
        <v>93800</v>
      </c>
      <c r="K297" s="880">
        <v>93807</v>
      </c>
      <c r="L297" s="880">
        <v>93808</v>
      </c>
      <c r="M297" s="880">
        <v>93954</v>
      </c>
      <c r="N297" s="880">
        <v>93991</v>
      </c>
      <c r="O297" s="880">
        <v>94648</v>
      </c>
      <c r="P297" s="880">
        <v>93867794</v>
      </c>
      <c r="Q297" s="528"/>
      <c r="R297" s="528"/>
      <c r="S297" s="528"/>
      <c r="T297" s="528"/>
      <c r="U297" s="528"/>
      <c r="V297" s="528"/>
      <c r="W297" s="528"/>
      <c r="X297" s="528"/>
      <c r="Y297" s="528"/>
      <c r="Z297" s="528"/>
      <c r="AA297" s="528"/>
      <c r="AB297" s="528"/>
      <c r="AC297" s="528"/>
      <c r="AD297" s="528"/>
    </row>
    <row r="298" spans="1:30" ht="12">
      <c r="A298" s="878" t="s">
        <v>1136</v>
      </c>
      <c r="B298" s="878" t="s">
        <v>181</v>
      </c>
      <c r="C298" s="880">
        <v>0</v>
      </c>
      <c r="D298" s="880">
        <v>0</v>
      </c>
      <c r="E298" s="880">
        <v>0</v>
      </c>
      <c r="F298" s="880">
        <v>0</v>
      </c>
      <c r="G298" s="880">
        <v>0</v>
      </c>
      <c r="H298" s="880">
        <v>0</v>
      </c>
      <c r="I298" s="880">
        <v>0</v>
      </c>
      <c r="J298" s="880">
        <v>0</v>
      </c>
      <c r="K298" s="880">
        <v>0</v>
      </c>
      <c r="L298" s="880">
        <v>0</v>
      </c>
      <c r="M298" s="880">
        <v>0</v>
      </c>
      <c r="N298" s="880">
        <v>0</v>
      </c>
      <c r="O298" s="880">
        <v>0</v>
      </c>
      <c r="P298" s="880">
        <v>0</v>
      </c>
      <c r="Q298" s="528"/>
      <c r="R298" s="528"/>
      <c r="S298" s="528"/>
      <c r="T298" s="528"/>
      <c r="U298" s="528"/>
      <c r="V298" s="528"/>
      <c r="W298" s="528"/>
      <c r="X298" s="528"/>
      <c r="Y298" s="528"/>
      <c r="Z298" s="528"/>
      <c r="AA298" s="528"/>
      <c r="AB298" s="528"/>
      <c r="AC298" s="528"/>
      <c r="AD298" s="528"/>
    </row>
    <row r="299" spans="1:30" ht="12">
      <c r="A299" s="878" t="s">
        <v>528</v>
      </c>
      <c r="B299" s="878" t="s">
        <v>181</v>
      </c>
      <c r="C299" s="880">
        <v>204</v>
      </c>
      <c r="D299" s="880">
        <v>204</v>
      </c>
      <c r="E299" s="880">
        <v>204</v>
      </c>
      <c r="F299" s="880">
        <v>204</v>
      </c>
      <c r="G299" s="880">
        <v>204</v>
      </c>
      <c r="H299" s="880">
        <v>204</v>
      </c>
      <c r="I299" s="880">
        <v>204</v>
      </c>
      <c r="J299" s="880">
        <v>204</v>
      </c>
      <c r="K299" s="880">
        <v>204</v>
      </c>
      <c r="L299" s="880">
        <v>204</v>
      </c>
      <c r="M299" s="880">
        <v>204</v>
      </c>
      <c r="N299" s="880">
        <v>204</v>
      </c>
      <c r="O299" s="880">
        <v>204</v>
      </c>
      <c r="P299" s="880">
        <v>204200</v>
      </c>
      <c r="Q299" s="528"/>
      <c r="R299" s="528"/>
      <c r="S299" s="528"/>
      <c r="T299" s="528"/>
      <c r="U299" s="528"/>
      <c r="V299" s="528"/>
      <c r="W299" s="528"/>
      <c r="X299" s="528"/>
      <c r="Y299" s="528"/>
      <c r="Z299" s="528"/>
      <c r="AA299" s="528"/>
      <c r="AB299" s="528"/>
      <c r="AC299" s="528"/>
      <c r="AD299" s="528"/>
    </row>
    <row r="300" spans="1:30" ht="12">
      <c r="A300" s="878" t="s">
        <v>1137</v>
      </c>
      <c r="B300" s="878" t="s">
        <v>181</v>
      </c>
      <c r="C300" s="880">
        <v>0</v>
      </c>
      <c r="D300" s="880">
        <v>0</v>
      </c>
      <c r="E300" s="880">
        <v>0</v>
      </c>
      <c r="F300" s="880">
        <v>0</v>
      </c>
      <c r="G300" s="880">
        <v>0</v>
      </c>
      <c r="H300" s="880">
        <v>0</v>
      </c>
      <c r="I300" s="880">
        <v>0</v>
      </c>
      <c r="J300" s="880">
        <v>0</v>
      </c>
      <c r="K300" s="880">
        <v>0</v>
      </c>
      <c r="L300" s="880">
        <v>0</v>
      </c>
      <c r="M300" s="880">
        <v>0</v>
      </c>
      <c r="N300" s="880">
        <v>0</v>
      </c>
      <c r="O300" s="880">
        <v>0</v>
      </c>
      <c r="P300" s="880">
        <v>0</v>
      </c>
      <c r="Q300" s="528"/>
      <c r="R300" s="528"/>
      <c r="S300" s="528"/>
      <c r="T300" s="528"/>
      <c r="U300" s="528"/>
      <c r="V300" s="528"/>
      <c r="W300" s="528"/>
      <c r="X300" s="528"/>
      <c r="Y300" s="528"/>
      <c r="Z300" s="528"/>
      <c r="AA300" s="528"/>
      <c r="AB300" s="528"/>
      <c r="AC300" s="528"/>
      <c r="AD300" s="528"/>
    </row>
    <row r="301" spans="1:30" ht="12">
      <c r="A301" s="878" t="s">
        <v>220</v>
      </c>
      <c r="B301" s="878" t="s">
        <v>181</v>
      </c>
      <c r="C301" s="880">
        <v>0</v>
      </c>
      <c r="D301" s="880">
        <v>0</v>
      </c>
      <c r="E301" s="880">
        <v>0</v>
      </c>
      <c r="F301" s="880">
        <v>0</v>
      </c>
      <c r="G301" s="880">
        <v>0</v>
      </c>
      <c r="H301" s="880">
        <v>0</v>
      </c>
      <c r="I301" s="880">
        <v>0</v>
      </c>
      <c r="J301" s="880">
        <v>0</v>
      </c>
      <c r="K301" s="880">
        <v>0</v>
      </c>
      <c r="L301" s="880">
        <v>0</v>
      </c>
      <c r="M301" s="880">
        <v>0</v>
      </c>
      <c r="N301" s="880">
        <v>0</v>
      </c>
      <c r="O301" s="880">
        <v>0</v>
      </c>
      <c r="P301" s="880">
        <v>0</v>
      </c>
      <c r="Q301" s="528"/>
      <c r="R301" s="528"/>
      <c r="S301" s="528"/>
      <c r="T301" s="528"/>
      <c r="U301" s="528"/>
      <c r="V301" s="528"/>
      <c r="W301" s="528"/>
      <c r="X301" s="528"/>
      <c r="Y301" s="528"/>
      <c r="Z301" s="528"/>
      <c r="AA301" s="528"/>
      <c r="AB301" s="528"/>
      <c r="AC301" s="528"/>
      <c r="AD301" s="528"/>
    </row>
    <row r="302" spans="1:30" ht="12">
      <c r="A302" s="878" t="s">
        <v>662</v>
      </c>
      <c r="B302" s="878" t="s">
        <v>181</v>
      </c>
      <c r="C302" s="880">
        <v>0</v>
      </c>
      <c r="D302" s="880">
        <v>0</v>
      </c>
      <c r="E302" s="880">
        <v>0</v>
      </c>
      <c r="F302" s="880">
        <v>0</v>
      </c>
      <c r="G302" s="880">
        <v>0</v>
      </c>
      <c r="H302" s="880">
        <v>0</v>
      </c>
      <c r="I302" s="880">
        <v>0</v>
      </c>
      <c r="J302" s="880">
        <v>0</v>
      </c>
      <c r="K302" s="880">
        <v>0</v>
      </c>
      <c r="L302" s="880">
        <v>0</v>
      </c>
      <c r="M302" s="880">
        <v>0</v>
      </c>
      <c r="N302" s="880">
        <v>0</v>
      </c>
      <c r="O302" s="880">
        <v>0</v>
      </c>
      <c r="P302" s="880">
        <v>0</v>
      </c>
      <c r="Q302" s="528"/>
      <c r="R302" s="528"/>
      <c r="S302" s="528"/>
      <c r="T302" s="528"/>
      <c r="U302" s="528"/>
      <c r="V302" s="528"/>
      <c r="W302" s="528"/>
      <c r="X302" s="528"/>
      <c r="Y302" s="528"/>
      <c r="Z302" s="528"/>
      <c r="AA302" s="528"/>
      <c r="AB302" s="528"/>
      <c r="AC302" s="528"/>
      <c r="AD302" s="528"/>
    </row>
    <row r="303" spans="1:30" ht="12">
      <c r="A303" s="878" t="s">
        <v>663</v>
      </c>
      <c r="B303" s="878" t="s">
        <v>181</v>
      </c>
      <c r="C303" s="880">
        <v>0</v>
      </c>
      <c r="D303" s="880">
        <v>0</v>
      </c>
      <c r="E303" s="880">
        <v>0</v>
      </c>
      <c r="F303" s="880">
        <v>0</v>
      </c>
      <c r="G303" s="880">
        <v>0</v>
      </c>
      <c r="H303" s="880">
        <v>0</v>
      </c>
      <c r="I303" s="880">
        <v>0</v>
      </c>
      <c r="J303" s="880">
        <v>0</v>
      </c>
      <c r="K303" s="880">
        <v>0</v>
      </c>
      <c r="L303" s="880">
        <v>0</v>
      </c>
      <c r="M303" s="880">
        <v>0</v>
      </c>
      <c r="N303" s="880">
        <v>0</v>
      </c>
      <c r="O303" s="880">
        <v>0</v>
      </c>
      <c r="P303" s="880">
        <v>0</v>
      </c>
      <c r="Q303" s="528"/>
      <c r="R303" s="528"/>
      <c r="S303" s="528"/>
      <c r="T303" s="528"/>
      <c r="U303" s="528"/>
      <c r="V303" s="528"/>
      <c r="W303" s="528"/>
      <c r="X303" s="528"/>
      <c r="Y303" s="528"/>
      <c r="Z303" s="528"/>
      <c r="AA303" s="528"/>
      <c r="AB303" s="528"/>
      <c r="AC303" s="528"/>
      <c r="AD303" s="528"/>
    </row>
    <row r="304" spans="1:30" ht="12">
      <c r="A304" s="878" t="s">
        <v>1138</v>
      </c>
      <c r="B304" s="878" t="s">
        <v>181</v>
      </c>
      <c r="C304" s="880">
        <v>0</v>
      </c>
      <c r="D304" s="880">
        <v>0</v>
      </c>
      <c r="E304" s="880">
        <v>0</v>
      </c>
      <c r="F304" s="880">
        <v>0</v>
      </c>
      <c r="G304" s="880">
        <v>0</v>
      </c>
      <c r="H304" s="880">
        <v>0</v>
      </c>
      <c r="I304" s="880">
        <v>0</v>
      </c>
      <c r="J304" s="880">
        <v>0</v>
      </c>
      <c r="K304" s="880">
        <v>0</v>
      </c>
      <c r="L304" s="880">
        <v>0</v>
      </c>
      <c r="M304" s="880">
        <v>0</v>
      </c>
      <c r="N304" s="880">
        <v>0</v>
      </c>
      <c r="O304" s="880">
        <v>0</v>
      </c>
      <c r="P304" s="880">
        <v>0</v>
      </c>
      <c r="Q304" s="528"/>
      <c r="R304" s="528"/>
      <c r="S304" s="528"/>
      <c r="T304" s="528"/>
      <c r="U304" s="528"/>
      <c r="V304" s="528"/>
      <c r="W304" s="528"/>
      <c r="X304" s="528"/>
      <c r="Y304" s="528"/>
      <c r="Z304" s="528"/>
      <c r="AA304" s="528"/>
      <c r="AB304" s="528"/>
      <c r="AC304" s="528"/>
      <c r="AD304" s="528"/>
    </row>
    <row r="305" spans="1:30" ht="12">
      <c r="A305" s="878" t="s">
        <v>1139</v>
      </c>
      <c r="B305" s="878" t="s">
        <v>181</v>
      </c>
      <c r="C305" s="880">
        <v>0</v>
      </c>
      <c r="D305" s="880">
        <v>0</v>
      </c>
      <c r="E305" s="880">
        <v>0</v>
      </c>
      <c r="F305" s="880">
        <v>0</v>
      </c>
      <c r="G305" s="880">
        <v>0</v>
      </c>
      <c r="H305" s="880">
        <v>0</v>
      </c>
      <c r="I305" s="880">
        <v>0</v>
      </c>
      <c r="J305" s="880">
        <v>0</v>
      </c>
      <c r="K305" s="880">
        <v>0</v>
      </c>
      <c r="L305" s="880">
        <v>0</v>
      </c>
      <c r="M305" s="880">
        <v>0</v>
      </c>
      <c r="N305" s="880">
        <v>0</v>
      </c>
      <c r="O305" s="880">
        <v>0</v>
      </c>
      <c r="P305" s="880">
        <v>0</v>
      </c>
      <c r="Q305" s="528"/>
      <c r="R305" s="528"/>
      <c r="S305" s="528"/>
      <c r="T305" s="528"/>
      <c r="U305" s="528"/>
      <c r="V305" s="528"/>
      <c r="W305" s="528"/>
      <c r="X305" s="528"/>
      <c r="Y305" s="528"/>
      <c r="Z305" s="528"/>
      <c r="AA305" s="528"/>
      <c r="AB305" s="528"/>
      <c r="AC305" s="528"/>
      <c r="AD305" s="528"/>
    </row>
    <row r="306" spans="1:30" ht="12">
      <c r="A306" s="878" t="s">
        <v>664</v>
      </c>
      <c r="B306" s="878" t="s">
        <v>181</v>
      </c>
      <c r="C306" s="880">
        <v>0</v>
      </c>
      <c r="D306" s="880">
        <v>0</v>
      </c>
      <c r="E306" s="880">
        <v>0</v>
      </c>
      <c r="F306" s="880">
        <v>0</v>
      </c>
      <c r="G306" s="880">
        <v>0</v>
      </c>
      <c r="H306" s="880">
        <v>0</v>
      </c>
      <c r="I306" s="880">
        <v>0</v>
      </c>
      <c r="J306" s="880">
        <v>0</v>
      </c>
      <c r="K306" s="880">
        <v>0</v>
      </c>
      <c r="L306" s="880">
        <v>0</v>
      </c>
      <c r="M306" s="880">
        <v>0</v>
      </c>
      <c r="N306" s="880">
        <v>0</v>
      </c>
      <c r="O306" s="880">
        <v>0</v>
      </c>
      <c r="P306" s="880">
        <v>0</v>
      </c>
      <c r="Q306" s="528"/>
      <c r="R306" s="528"/>
      <c r="S306" s="528"/>
      <c r="T306" s="528"/>
      <c r="U306" s="528"/>
      <c r="V306" s="528"/>
      <c r="W306" s="528"/>
      <c r="X306" s="528"/>
      <c r="Y306" s="528"/>
      <c r="Z306" s="528"/>
      <c r="AA306" s="528"/>
      <c r="AB306" s="528"/>
      <c r="AC306" s="528"/>
      <c r="AD306" s="528"/>
    </row>
    <row r="307" spans="1:30" ht="12">
      <c r="A307" s="878" t="s">
        <v>1000</v>
      </c>
      <c r="B307" s="878" t="s">
        <v>181</v>
      </c>
      <c r="C307" s="880">
        <v>0</v>
      </c>
      <c r="D307" s="880">
        <v>0</v>
      </c>
      <c r="E307" s="880">
        <v>0</v>
      </c>
      <c r="F307" s="880">
        <v>0</v>
      </c>
      <c r="G307" s="880">
        <v>0</v>
      </c>
      <c r="H307" s="880">
        <v>0</v>
      </c>
      <c r="I307" s="880">
        <v>0</v>
      </c>
      <c r="J307" s="880">
        <v>0</v>
      </c>
      <c r="K307" s="880">
        <v>0</v>
      </c>
      <c r="L307" s="880">
        <v>0</v>
      </c>
      <c r="M307" s="880">
        <v>0</v>
      </c>
      <c r="N307" s="880">
        <v>0</v>
      </c>
      <c r="O307" s="880">
        <v>0</v>
      </c>
      <c r="P307" s="880">
        <v>0</v>
      </c>
      <c r="Q307" s="528"/>
      <c r="R307" s="528"/>
      <c r="S307" s="528"/>
      <c r="T307" s="528"/>
      <c r="U307" s="528"/>
      <c r="V307" s="528"/>
      <c r="W307" s="528"/>
      <c r="X307" s="528"/>
      <c r="Y307" s="528"/>
      <c r="Z307" s="528"/>
      <c r="AA307" s="528"/>
      <c r="AB307" s="528"/>
      <c r="AC307" s="528"/>
      <c r="AD307" s="528"/>
    </row>
    <row r="308" spans="1:30" ht="12">
      <c r="A308" s="878" t="s">
        <v>221</v>
      </c>
      <c r="B308" s="878" t="s">
        <v>181</v>
      </c>
      <c r="C308" s="880">
        <v>3517</v>
      </c>
      <c r="D308" s="880">
        <v>3517</v>
      </c>
      <c r="E308" s="880">
        <v>3517</v>
      </c>
      <c r="F308" s="880">
        <v>3517</v>
      </c>
      <c r="G308" s="880">
        <v>3517</v>
      </c>
      <c r="H308" s="880">
        <v>3517</v>
      </c>
      <c r="I308" s="880">
        <v>3517</v>
      </c>
      <c r="J308" s="880">
        <v>3517</v>
      </c>
      <c r="K308" s="880">
        <v>3517</v>
      </c>
      <c r="L308" s="880">
        <v>3517</v>
      </c>
      <c r="M308" s="880">
        <v>3517</v>
      </c>
      <c r="N308" s="880">
        <v>3517</v>
      </c>
      <c r="O308" s="880">
        <v>3517</v>
      </c>
      <c r="P308" s="880">
        <v>3516565</v>
      </c>
      <c r="Q308" s="528"/>
      <c r="R308" s="528"/>
      <c r="S308" s="528"/>
      <c r="T308" s="528"/>
      <c r="U308" s="528"/>
      <c r="V308" s="528"/>
      <c r="W308" s="528"/>
      <c r="X308" s="528"/>
      <c r="Y308" s="528"/>
      <c r="Z308" s="528"/>
      <c r="AA308" s="528"/>
      <c r="AB308" s="528"/>
      <c r="AC308" s="528"/>
      <c r="AD308" s="528"/>
    </row>
    <row r="309" spans="1:30" ht="12">
      <c r="A309" s="878" t="s">
        <v>1140</v>
      </c>
      <c r="B309" s="878" t="s">
        <v>181</v>
      </c>
      <c r="C309" s="880">
        <v>0</v>
      </c>
      <c r="D309" s="880">
        <v>0</v>
      </c>
      <c r="E309" s="880">
        <v>0</v>
      </c>
      <c r="F309" s="880">
        <v>0</v>
      </c>
      <c r="G309" s="880">
        <v>0</v>
      </c>
      <c r="H309" s="880">
        <v>0</v>
      </c>
      <c r="I309" s="880">
        <v>0</v>
      </c>
      <c r="J309" s="880">
        <v>0</v>
      </c>
      <c r="K309" s="880">
        <v>0</v>
      </c>
      <c r="L309" s="880">
        <v>0</v>
      </c>
      <c r="M309" s="880">
        <v>0</v>
      </c>
      <c r="N309" s="880">
        <v>0</v>
      </c>
      <c r="O309" s="880">
        <v>0</v>
      </c>
      <c r="P309" s="880">
        <v>0</v>
      </c>
      <c r="Q309" s="528"/>
      <c r="R309" s="528"/>
      <c r="S309" s="528"/>
      <c r="T309" s="528"/>
      <c r="U309" s="528"/>
      <c r="V309" s="528"/>
      <c r="W309" s="528"/>
      <c r="X309" s="528"/>
      <c r="Y309" s="528"/>
      <c r="Z309" s="528"/>
      <c r="AA309" s="528"/>
      <c r="AB309" s="528"/>
      <c r="AC309" s="528"/>
      <c r="AD309" s="528"/>
    </row>
    <row r="310" spans="1:30" ht="12">
      <c r="A310" s="878" t="s">
        <v>938</v>
      </c>
      <c r="B310" s="878" t="s">
        <v>181</v>
      </c>
      <c r="C310" s="880">
        <v>0</v>
      </c>
      <c r="D310" s="880">
        <v>0</v>
      </c>
      <c r="E310" s="880">
        <v>0</v>
      </c>
      <c r="F310" s="880">
        <v>0</v>
      </c>
      <c r="G310" s="880">
        <v>0</v>
      </c>
      <c r="H310" s="880">
        <v>0</v>
      </c>
      <c r="I310" s="880">
        <v>0</v>
      </c>
      <c r="J310" s="880">
        <v>0</v>
      </c>
      <c r="K310" s="880">
        <v>0</v>
      </c>
      <c r="L310" s="880">
        <v>0</v>
      </c>
      <c r="M310" s="880">
        <v>0</v>
      </c>
      <c r="N310" s="880">
        <v>0</v>
      </c>
      <c r="O310" s="880">
        <v>0</v>
      </c>
      <c r="P310" s="880">
        <v>0</v>
      </c>
      <c r="Q310" s="528"/>
      <c r="R310" s="528"/>
      <c r="S310" s="528"/>
      <c r="T310" s="528"/>
      <c r="U310" s="528"/>
      <c r="V310" s="528"/>
      <c r="W310" s="528"/>
      <c r="X310" s="528"/>
      <c r="Y310" s="528"/>
      <c r="Z310" s="528"/>
      <c r="AA310" s="528"/>
      <c r="AB310" s="528"/>
      <c r="AC310" s="528"/>
      <c r="AD310" s="528"/>
    </row>
    <row r="311" spans="1:30" ht="12">
      <c r="A311" s="878" t="s">
        <v>665</v>
      </c>
      <c r="B311" s="878" t="s">
        <v>181</v>
      </c>
      <c r="C311" s="880">
        <v>0</v>
      </c>
      <c r="D311" s="880">
        <v>0</v>
      </c>
      <c r="E311" s="880">
        <v>0</v>
      </c>
      <c r="F311" s="880">
        <v>0</v>
      </c>
      <c r="G311" s="880">
        <v>0</v>
      </c>
      <c r="H311" s="880">
        <v>0</v>
      </c>
      <c r="I311" s="880">
        <v>0</v>
      </c>
      <c r="J311" s="880">
        <v>0</v>
      </c>
      <c r="K311" s="880">
        <v>0</v>
      </c>
      <c r="L311" s="880">
        <v>0</v>
      </c>
      <c r="M311" s="880">
        <v>0</v>
      </c>
      <c r="N311" s="880">
        <v>0</v>
      </c>
      <c r="O311" s="880">
        <v>0</v>
      </c>
      <c r="P311" s="880">
        <v>0</v>
      </c>
      <c r="Q311" s="528"/>
      <c r="R311" s="528"/>
      <c r="S311" s="528"/>
      <c r="T311" s="528"/>
      <c r="U311" s="528"/>
      <c r="V311" s="528"/>
      <c r="W311" s="528"/>
      <c r="X311" s="528"/>
      <c r="Y311" s="528"/>
      <c r="Z311" s="528"/>
      <c r="AA311" s="528"/>
      <c r="AB311" s="528"/>
      <c r="AC311" s="528"/>
      <c r="AD311" s="528"/>
    </row>
    <row r="312" spans="1:30" ht="12">
      <c r="A312" s="878" t="s">
        <v>1141</v>
      </c>
      <c r="B312" s="878" t="s">
        <v>181</v>
      </c>
      <c r="C312" s="880">
        <v>0</v>
      </c>
      <c r="D312" s="880">
        <v>0</v>
      </c>
      <c r="E312" s="880">
        <v>0</v>
      </c>
      <c r="F312" s="880">
        <v>0</v>
      </c>
      <c r="G312" s="880">
        <v>0</v>
      </c>
      <c r="H312" s="880">
        <v>0</v>
      </c>
      <c r="I312" s="880">
        <v>0</v>
      </c>
      <c r="J312" s="880">
        <v>0</v>
      </c>
      <c r="K312" s="880">
        <v>0</v>
      </c>
      <c r="L312" s="880">
        <v>0</v>
      </c>
      <c r="M312" s="880">
        <v>0</v>
      </c>
      <c r="N312" s="880">
        <v>0</v>
      </c>
      <c r="O312" s="880">
        <v>0</v>
      </c>
      <c r="P312" s="880">
        <v>0</v>
      </c>
      <c r="Q312" s="528"/>
      <c r="R312" s="528"/>
      <c r="S312" s="528"/>
      <c r="T312" s="528"/>
      <c r="U312" s="528"/>
      <c r="V312" s="528"/>
      <c r="W312" s="528"/>
      <c r="X312" s="528"/>
      <c r="Y312" s="528"/>
      <c r="Z312" s="528"/>
      <c r="AA312" s="528"/>
      <c r="AB312" s="528"/>
      <c r="AC312" s="528"/>
      <c r="AD312" s="528"/>
    </row>
    <row r="313" spans="1:30" ht="12">
      <c r="A313" s="878" t="s">
        <v>1001</v>
      </c>
      <c r="B313" s="878" t="s">
        <v>181</v>
      </c>
      <c r="C313" s="880">
        <v>0</v>
      </c>
      <c r="D313" s="880">
        <v>0</v>
      </c>
      <c r="E313" s="880">
        <v>0</v>
      </c>
      <c r="F313" s="880">
        <v>0</v>
      </c>
      <c r="G313" s="880">
        <v>0</v>
      </c>
      <c r="H313" s="880">
        <v>0</v>
      </c>
      <c r="I313" s="880">
        <v>0</v>
      </c>
      <c r="J313" s="880">
        <v>0</v>
      </c>
      <c r="K313" s="880">
        <v>0</v>
      </c>
      <c r="L313" s="880">
        <v>0</v>
      </c>
      <c r="M313" s="880">
        <v>0</v>
      </c>
      <c r="N313" s="880">
        <v>0</v>
      </c>
      <c r="O313" s="880">
        <v>0</v>
      </c>
      <c r="P313" s="880">
        <v>0</v>
      </c>
      <c r="Q313" s="528"/>
      <c r="R313" s="528"/>
      <c r="S313" s="528"/>
      <c r="T313" s="528"/>
      <c r="U313" s="528"/>
      <c r="V313" s="528"/>
      <c r="W313" s="528"/>
      <c r="X313" s="528"/>
      <c r="Y313" s="528"/>
      <c r="Z313" s="528"/>
      <c r="AA313" s="528"/>
      <c r="AB313" s="528"/>
      <c r="AC313" s="528"/>
      <c r="AD313" s="528"/>
    </row>
    <row r="314" spans="1:30" ht="12">
      <c r="A314" s="878" t="s">
        <v>222</v>
      </c>
      <c r="B314" s="878" t="s">
        <v>181</v>
      </c>
      <c r="C314" s="880">
        <v>0</v>
      </c>
      <c r="D314" s="880">
        <v>0</v>
      </c>
      <c r="E314" s="880">
        <v>0</v>
      </c>
      <c r="F314" s="880">
        <v>0</v>
      </c>
      <c r="G314" s="880">
        <v>0</v>
      </c>
      <c r="H314" s="880">
        <v>0</v>
      </c>
      <c r="I314" s="880">
        <v>0</v>
      </c>
      <c r="J314" s="880">
        <v>0</v>
      </c>
      <c r="K314" s="880">
        <v>0</v>
      </c>
      <c r="L314" s="880">
        <v>0</v>
      </c>
      <c r="M314" s="880">
        <v>0</v>
      </c>
      <c r="N314" s="880">
        <v>0</v>
      </c>
      <c r="O314" s="880">
        <v>0</v>
      </c>
      <c r="P314" s="880">
        <v>0</v>
      </c>
      <c r="Q314" s="528"/>
      <c r="R314" s="528"/>
      <c r="S314" s="528"/>
      <c r="T314" s="528"/>
      <c r="U314" s="528"/>
      <c r="V314" s="528"/>
      <c r="W314" s="528"/>
      <c r="X314" s="528"/>
      <c r="Y314" s="528"/>
      <c r="Z314" s="528"/>
      <c r="AA314" s="528"/>
      <c r="AB314" s="528"/>
      <c r="AC314" s="528"/>
      <c r="AD314" s="528"/>
    </row>
    <row r="315" spans="1:30" ht="12">
      <c r="A315" s="878" t="s">
        <v>1142</v>
      </c>
      <c r="B315" s="878" t="s">
        <v>181</v>
      </c>
      <c r="C315" s="880">
        <v>0</v>
      </c>
      <c r="D315" s="880">
        <v>0</v>
      </c>
      <c r="E315" s="880">
        <v>0</v>
      </c>
      <c r="F315" s="880">
        <v>0</v>
      </c>
      <c r="G315" s="880">
        <v>0</v>
      </c>
      <c r="H315" s="880">
        <v>0</v>
      </c>
      <c r="I315" s="880">
        <v>0</v>
      </c>
      <c r="J315" s="880">
        <v>0</v>
      </c>
      <c r="K315" s="880">
        <v>0</v>
      </c>
      <c r="L315" s="880">
        <v>0</v>
      </c>
      <c r="M315" s="880">
        <v>0</v>
      </c>
      <c r="N315" s="880">
        <v>0</v>
      </c>
      <c r="O315" s="880">
        <v>0</v>
      </c>
      <c r="P315" s="880">
        <v>0</v>
      </c>
      <c r="Q315" s="528"/>
      <c r="R315" s="528"/>
      <c r="S315" s="528"/>
      <c r="T315" s="528"/>
      <c r="U315" s="528"/>
      <c r="V315" s="528"/>
      <c r="W315" s="528"/>
      <c r="X315" s="528"/>
      <c r="Y315" s="528"/>
      <c r="Z315" s="528"/>
      <c r="AA315" s="528"/>
      <c r="AB315" s="528"/>
      <c r="AC315" s="528"/>
      <c r="AD315" s="528"/>
    </row>
    <row r="316" spans="1:30" ht="12">
      <c r="A316" s="878" t="s">
        <v>223</v>
      </c>
      <c r="B316" s="878" t="s">
        <v>181</v>
      </c>
      <c r="C316" s="880">
        <v>677</v>
      </c>
      <c r="D316" s="880">
        <v>677</v>
      </c>
      <c r="E316" s="880">
        <v>677</v>
      </c>
      <c r="F316" s="880">
        <v>677</v>
      </c>
      <c r="G316" s="880">
        <v>677</v>
      </c>
      <c r="H316" s="880">
        <v>677</v>
      </c>
      <c r="I316" s="880">
        <v>677</v>
      </c>
      <c r="J316" s="880">
        <v>677</v>
      </c>
      <c r="K316" s="880">
        <v>677</v>
      </c>
      <c r="L316" s="880">
        <v>677</v>
      </c>
      <c r="M316" s="880">
        <v>677</v>
      </c>
      <c r="N316" s="880">
        <v>677</v>
      </c>
      <c r="O316" s="880">
        <v>677</v>
      </c>
      <c r="P316" s="880">
        <v>676902</v>
      </c>
      <c r="Q316" s="528"/>
      <c r="R316" s="528"/>
      <c r="S316" s="528"/>
      <c r="T316" s="528"/>
      <c r="U316" s="528"/>
      <c r="V316" s="528"/>
      <c r="W316" s="528"/>
      <c r="X316" s="528"/>
      <c r="Y316" s="528"/>
      <c r="Z316" s="528"/>
      <c r="AA316" s="528"/>
      <c r="AB316" s="528"/>
      <c r="AC316" s="528"/>
      <c r="AD316" s="528"/>
    </row>
    <row r="317" spans="1:30" ht="12">
      <c r="A317" s="878" t="s">
        <v>1143</v>
      </c>
      <c r="B317" s="878" t="s">
        <v>181</v>
      </c>
      <c r="C317" s="880">
        <v>0</v>
      </c>
      <c r="D317" s="880">
        <v>0</v>
      </c>
      <c r="E317" s="880">
        <v>0</v>
      </c>
      <c r="F317" s="880">
        <v>0</v>
      </c>
      <c r="G317" s="880">
        <v>0</v>
      </c>
      <c r="H317" s="880">
        <v>0</v>
      </c>
      <c r="I317" s="880">
        <v>0</v>
      </c>
      <c r="J317" s="880">
        <v>0</v>
      </c>
      <c r="K317" s="880">
        <v>0</v>
      </c>
      <c r="L317" s="880">
        <v>0</v>
      </c>
      <c r="M317" s="880">
        <v>0</v>
      </c>
      <c r="N317" s="880">
        <v>0</v>
      </c>
      <c r="O317" s="880">
        <v>0</v>
      </c>
      <c r="P317" s="880">
        <v>0</v>
      </c>
      <c r="Q317" s="528"/>
      <c r="R317" s="528"/>
      <c r="S317" s="528"/>
      <c r="T317" s="528"/>
      <c r="U317" s="528"/>
      <c r="V317" s="528"/>
      <c r="W317" s="528"/>
      <c r="X317" s="528"/>
      <c r="Y317" s="528"/>
      <c r="Z317" s="528"/>
      <c r="AA317" s="528"/>
      <c r="AB317" s="528"/>
      <c r="AC317" s="528"/>
      <c r="AD317" s="528"/>
    </row>
    <row r="318" spans="1:30" ht="12">
      <c r="A318" s="878" t="s">
        <v>224</v>
      </c>
      <c r="B318" s="878" t="s">
        <v>181</v>
      </c>
      <c r="C318" s="880">
        <v>5395</v>
      </c>
      <c r="D318" s="880">
        <v>5395</v>
      </c>
      <c r="E318" s="880">
        <v>5395</v>
      </c>
      <c r="F318" s="880">
        <v>5395</v>
      </c>
      <c r="G318" s="880">
        <v>5395</v>
      </c>
      <c r="H318" s="880">
        <v>5395</v>
      </c>
      <c r="I318" s="880">
        <v>5395</v>
      </c>
      <c r="J318" s="880">
        <v>5395</v>
      </c>
      <c r="K318" s="880">
        <v>5395</v>
      </c>
      <c r="L318" s="880">
        <v>5395</v>
      </c>
      <c r="M318" s="880">
        <v>5395</v>
      </c>
      <c r="N318" s="880">
        <v>5395</v>
      </c>
      <c r="O318" s="880">
        <v>5395</v>
      </c>
      <c r="P318" s="880">
        <v>5395277</v>
      </c>
      <c r="Q318" s="528"/>
      <c r="R318" s="528"/>
      <c r="S318" s="528"/>
      <c r="T318" s="528"/>
      <c r="U318" s="528"/>
      <c r="V318" s="528"/>
      <c r="W318" s="528"/>
      <c r="X318" s="528"/>
      <c r="Y318" s="528"/>
      <c r="Z318" s="528"/>
      <c r="AA318" s="528"/>
      <c r="AB318" s="528"/>
      <c r="AC318" s="528"/>
      <c r="AD318" s="528"/>
    </row>
    <row r="319" spans="1:30" ht="12">
      <c r="A319" s="878" t="s">
        <v>1144</v>
      </c>
      <c r="B319" s="878" t="s">
        <v>181</v>
      </c>
      <c r="C319" s="880">
        <v>0</v>
      </c>
      <c r="D319" s="880">
        <v>0</v>
      </c>
      <c r="E319" s="880">
        <v>0</v>
      </c>
      <c r="F319" s="880">
        <v>0</v>
      </c>
      <c r="G319" s="880">
        <v>0</v>
      </c>
      <c r="H319" s="880">
        <v>0</v>
      </c>
      <c r="I319" s="880">
        <v>0</v>
      </c>
      <c r="J319" s="880">
        <v>0</v>
      </c>
      <c r="K319" s="880">
        <v>0</v>
      </c>
      <c r="L319" s="880">
        <v>0</v>
      </c>
      <c r="M319" s="880">
        <v>0</v>
      </c>
      <c r="N319" s="880">
        <v>0</v>
      </c>
      <c r="O319" s="880">
        <v>0</v>
      </c>
      <c r="P319" s="880">
        <v>0</v>
      </c>
      <c r="Q319" s="528"/>
      <c r="R319" s="528"/>
      <c r="S319" s="528"/>
      <c r="T319" s="528"/>
      <c r="U319" s="528"/>
      <c r="V319" s="528"/>
      <c r="W319" s="528"/>
      <c r="X319" s="528"/>
      <c r="Y319" s="528"/>
      <c r="Z319" s="528"/>
      <c r="AA319" s="528"/>
      <c r="AB319" s="528"/>
      <c r="AC319" s="528"/>
      <c r="AD319" s="528"/>
    </row>
    <row r="320" spans="1:30" ht="12">
      <c r="A320" s="878" t="s">
        <v>2819</v>
      </c>
      <c r="B320" s="878" t="s">
        <v>181</v>
      </c>
      <c r="C320" s="880">
        <v>124149</v>
      </c>
      <c r="D320" s="880">
        <v>123987</v>
      </c>
      <c r="E320" s="880">
        <v>124136</v>
      </c>
      <c r="F320" s="880">
        <v>124177</v>
      </c>
      <c r="G320" s="880">
        <v>124833</v>
      </c>
      <c r="H320" s="880">
        <v>126185</v>
      </c>
      <c r="I320" s="880">
        <v>123129</v>
      </c>
      <c r="J320" s="880">
        <v>123362</v>
      </c>
      <c r="K320" s="880">
        <v>123591</v>
      </c>
      <c r="L320" s="880">
        <v>127496</v>
      </c>
      <c r="M320" s="880">
        <v>127530</v>
      </c>
      <c r="N320" s="880">
        <v>127571</v>
      </c>
      <c r="O320" s="880">
        <v>128225</v>
      </c>
      <c r="P320" s="880">
        <v>125182064</v>
      </c>
      <c r="Q320" s="528"/>
      <c r="R320" s="528"/>
      <c r="S320" s="528"/>
      <c r="T320" s="528"/>
      <c r="U320" s="528"/>
      <c r="V320" s="528"/>
      <c r="W320" s="528"/>
      <c r="X320" s="528"/>
      <c r="Y320" s="528"/>
      <c r="Z320" s="528"/>
      <c r="AA320" s="528"/>
      <c r="AB320" s="528"/>
      <c r="AC320" s="528"/>
      <c r="AD320" s="528"/>
    </row>
    <row r="321" spans="1:30" ht="12">
      <c r="A321" s="878" t="s">
        <v>1145</v>
      </c>
      <c r="B321" s="878" t="s">
        <v>181</v>
      </c>
      <c r="C321" s="880">
        <v>0</v>
      </c>
      <c r="D321" s="880">
        <v>0</v>
      </c>
      <c r="E321" s="880">
        <v>0</v>
      </c>
      <c r="F321" s="880">
        <v>0</v>
      </c>
      <c r="G321" s="880">
        <v>0</v>
      </c>
      <c r="H321" s="880">
        <v>0</v>
      </c>
      <c r="I321" s="880">
        <v>0</v>
      </c>
      <c r="J321" s="880">
        <v>0</v>
      </c>
      <c r="K321" s="880">
        <v>0</v>
      </c>
      <c r="L321" s="880">
        <v>0</v>
      </c>
      <c r="M321" s="880">
        <v>0</v>
      </c>
      <c r="N321" s="880">
        <v>0</v>
      </c>
      <c r="O321" s="880">
        <v>0</v>
      </c>
      <c r="P321" s="880">
        <v>0</v>
      </c>
      <c r="Q321" s="528"/>
      <c r="R321" s="528"/>
      <c r="S321" s="528"/>
      <c r="T321" s="528"/>
      <c r="U321" s="528"/>
      <c r="V321" s="528"/>
      <c r="W321" s="528"/>
      <c r="X321" s="528"/>
      <c r="Y321" s="528"/>
      <c r="Z321" s="528"/>
      <c r="AA321" s="528"/>
      <c r="AB321" s="528"/>
      <c r="AC321" s="528"/>
      <c r="AD321" s="528"/>
    </row>
    <row r="322" spans="1:30" ht="12">
      <c r="A322" s="878" t="s">
        <v>733</v>
      </c>
      <c r="B322" s="878" t="s">
        <v>181</v>
      </c>
      <c r="C322" s="880">
        <v>1314</v>
      </c>
      <c r="D322" s="880">
        <v>1314</v>
      </c>
      <c r="E322" s="880">
        <v>1314</v>
      </c>
      <c r="F322" s="880">
        <v>1314</v>
      </c>
      <c r="G322" s="880">
        <v>1314</v>
      </c>
      <c r="H322" s="880">
        <v>1314</v>
      </c>
      <c r="I322" s="880">
        <v>1314</v>
      </c>
      <c r="J322" s="880">
        <v>1314</v>
      </c>
      <c r="K322" s="880">
        <v>1314</v>
      </c>
      <c r="L322" s="880">
        <v>1314</v>
      </c>
      <c r="M322" s="880">
        <v>1314</v>
      </c>
      <c r="N322" s="880">
        <v>1314</v>
      </c>
      <c r="O322" s="880">
        <v>1314</v>
      </c>
      <c r="P322" s="880">
        <v>1314040</v>
      </c>
      <c r="Q322" s="528"/>
      <c r="R322" s="528"/>
      <c r="S322" s="528"/>
      <c r="T322" s="528"/>
      <c r="U322" s="528"/>
      <c r="V322" s="528"/>
      <c r="W322" s="528"/>
      <c r="X322" s="528"/>
      <c r="Y322" s="528"/>
      <c r="Z322" s="528"/>
      <c r="AA322" s="528"/>
      <c r="AB322" s="528"/>
      <c r="AC322" s="528"/>
      <c r="AD322" s="528"/>
    </row>
    <row r="323" spans="1:30" ht="12">
      <c r="A323" s="878" t="s">
        <v>2820</v>
      </c>
      <c r="B323" s="878" t="s">
        <v>181</v>
      </c>
      <c r="C323" s="880">
        <v>161028</v>
      </c>
      <c r="D323" s="880">
        <v>161024</v>
      </c>
      <c r="E323" s="880">
        <v>161024</v>
      </c>
      <c r="F323" s="880">
        <v>161024</v>
      </c>
      <c r="G323" s="880">
        <v>161024</v>
      </c>
      <c r="H323" s="880">
        <v>161024</v>
      </c>
      <c r="I323" s="880">
        <v>161066</v>
      </c>
      <c r="J323" s="880">
        <v>161066</v>
      </c>
      <c r="K323" s="880">
        <v>161066</v>
      </c>
      <c r="L323" s="880">
        <v>161066</v>
      </c>
      <c r="M323" s="880">
        <v>161007</v>
      </c>
      <c r="N323" s="880">
        <v>161007</v>
      </c>
      <c r="O323" s="880">
        <v>161007</v>
      </c>
      <c r="P323" s="880">
        <v>161034512</v>
      </c>
      <c r="Q323" s="528"/>
      <c r="R323" s="528"/>
      <c r="S323" s="528"/>
      <c r="T323" s="528"/>
      <c r="U323" s="528"/>
      <c r="V323" s="528"/>
      <c r="W323" s="528"/>
      <c r="X323" s="528"/>
      <c r="Y323" s="528"/>
      <c r="Z323" s="528"/>
      <c r="AA323" s="528"/>
      <c r="AB323" s="528"/>
      <c r="AC323" s="528"/>
      <c r="AD323" s="528"/>
    </row>
    <row r="324" spans="1:30" ht="12">
      <c r="A324" s="878" t="s">
        <v>529</v>
      </c>
      <c r="B324" s="878" t="s">
        <v>181</v>
      </c>
      <c r="C324" s="880">
        <v>7370</v>
      </c>
      <c r="D324" s="880">
        <v>7370</v>
      </c>
      <c r="E324" s="880">
        <v>7370</v>
      </c>
      <c r="F324" s="880">
        <v>7370</v>
      </c>
      <c r="G324" s="880">
        <v>7370</v>
      </c>
      <c r="H324" s="880">
        <v>7370</v>
      </c>
      <c r="I324" s="880">
        <v>7370</v>
      </c>
      <c r="J324" s="880">
        <v>7370</v>
      </c>
      <c r="K324" s="880">
        <v>7370</v>
      </c>
      <c r="L324" s="880">
        <v>7370</v>
      </c>
      <c r="M324" s="880">
        <v>7370</v>
      </c>
      <c r="N324" s="880">
        <v>7370</v>
      </c>
      <c r="O324" s="880">
        <v>7370</v>
      </c>
      <c r="P324" s="880">
        <v>7370081</v>
      </c>
      <c r="Q324" s="528"/>
      <c r="R324" s="528"/>
      <c r="S324" s="528"/>
      <c r="T324" s="528"/>
      <c r="U324" s="528"/>
      <c r="V324" s="528"/>
      <c r="W324" s="528"/>
      <c r="X324" s="528"/>
      <c r="Y324" s="528"/>
      <c r="Z324" s="528"/>
      <c r="AA324" s="528"/>
      <c r="AB324" s="528"/>
      <c r="AC324" s="528"/>
      <c r="AD324" s="528"/>
    </row>
    <row r="325" spans="1:30" ht="12">
      <c r="A325" s="878" t="s">
        <v>1146</v>
      </c>
      <c r="B325" s="878" t="s">
        <v>181</v>
      </c>
      <c r="C325" s="880">
        <v>0</v>
      </c>
      <c r="D325" s="880">
        <v>0</v>
      </c>
      <c r="E325" s="880">
        <v>0</v>
      </c>
      <c r="F325" s="880">
        <v>0</v>
      </c>
      <c r="G325" s="880">
        <v>0</v>
      </c>
      <c r="H325" s="880">
        <v>0</v>
      </c>
      <c r="I325" s="880">
        <v>0</v>
      </c>
      <c r="J325" s="880">
        <v>0</v>
      </c>
      <c r="K325" s="880">
        <v>0</v>
      </c>
      <c r="L325" s="880">
        <v>0</v>
      </c>
      <c r="M325" s="880">
        <v>0</v>
      </c>
      <c r="N325" s="880">
        <v>0</v>
      </c>
      <c r="O325" s="880">
        <v>0</v>
      </c>
      <c r="P325" s="880">
        <v>0</v>
      </c>
      <c r="Q325" s="528"/>
      <c r="R325" s="528"/>
      <c r="S325" s="528"/>
      <c r="T325" s="528"/>
      <c r="U325" s="528"/>
      <c r="V325" s="528"/>
      <c r="W325" s="528"/>
      <c r="X325" s="528"/>
      <c r="Y325" s="528"/>
      <c r="Z325" s="528"/>
      <c r="AA325" s="528"/>
      <c r="AB325" s="528"/>
      <c r="AC325" s="528"/>
      <c r="AD325" s="528"/>
    </row>
    <row r="326" spans="1:30" ht="12">
      <c r="A326" s="878" t="s">
        <v>666</v>
      </c>
      <c r="B326" s="878" t="s">
        <v>181</v>
      </c>
      <c r="C326" s="880">
        <v>0</v>
      </c>
      <c r="D326" s="880">
        <v>0</v>
      </c>
      <c r="E326" s="880">
        <v>0</v>
      </c>
      <c r="F326" s="880">
        <v>0</v>
      </c>
      <c r="G326" s="880">
        <v>0</v>
      </c>
      <c r="H326" s="880">
        <v>0</v>
      </c>
      <c r="I326" s="880">
        <v>0</v>
      </c>
      <c r="J326" s="880">
        <v>0</v>
      </c>
      <c r="K326" s="880">
        <v>0</v>
      </c>
      <c r="L326" s="880">
        <v>0</v>
      </c>
      <c r="M326" s="880">
        <v>0</v>
      </c>
      <c r="N326" s="880">
        <v>0</v>
      </c>
      <c r="O326" s="880">
        <v>0</v>
      </c>
      <c r="P326" s="880">
        <v>0</v>
      </c>
      <c r="Q326" s="528"/>
      <c r="R326" s="528"/>
      <c r="S326" s="528"/>
      <c r="T326" s="528"/>
      <c r="U326" s="528"/>
      <c r="V326" s="528"/>
      <c r="W326" s="528"/>
      <c r="X326" s="528"/>
      <c r="Y326" s="528"/>
      <c r="Z326" s="528"/>
      <c r="AA326" s="528"/>
      <c r="AB326" s="528"/>
      <c r="AC326" s="528"/>
      <c r="AD326" s="528"/>
    </row>
    <row r="327" spans="1:30" ht="12">
      <c r="A327" s="878" t="s">
        <v>667</v>
      </c>
      <c r="B327" s="878" t="s">
        <v>181</v>
      </c>
      <c r="C327" s="880">
        <v>0</v>
      </c>
      <c r="D327" s="880">
        <v>0</v>
      </c>
      <c r="E327" s="880">
        <v>0</v>
      </c>
      <c r="F327" s="880">
        <v>0</v>
      </c>
      <c r="G327" s="880">
        <v>0</v>
      </c>
      <c r="H327" s="880">
        <v>0</v>
      </c>
      <c r="I327" s="880">
        <v>0</v>
      </c>
      <c r="J327" s="880">
        <v>0</v>
      </c>
      <c r="K327" s="880">
        <v>0</v>
      </c>
      <c r="L327" s="880">
        <v>0</v>
      </c>
      <c r="M327" s="880">
        <v>0</v>
      </c>
      <c r="N327" s="880">
        <v>0</v>
      </c>
      <c r="O327" s="880">
        <v>0</v>
      </c>
      <c r="P327" s="880">
        <v>0</v>
      </c>
      <c r="Q327" s="528"/>
      <c r="R327" s="528"/>
      <c r="S327" s="528"/>
      <c r="T327" s="528"/>
      <c r="U327" s="528"/>
      <c r="V327" s="528"/>
      <c r="W327" s="528"/>
      <c r="X327" s="528"/>
      <c r="Y327" s="528"/>
      <c r="Z327" s="528"/>
      <c r="AA327" s="528"/>
      <c r="AB327" s="528"/>
      <c r="AC327" s="528"/>
      <c r="AD327" s="528"/>
    </row>
    <row r="328" spans="1:30" ht="12">
      <c r="A328" s="878" t="s">
        <v>1147</v>
      </c>
      <c r="B328" s="878" t="s">
        <v>181</v>
      </c>
      <c r="C328" s="880">
        <v>0</v>
      </c>
      <c r="D328" s="880">
        <v>0</v>
      </c>
      <c r="E328" s="880">
        <v>0</v>
      </c>
      <c r="F328" s="880">
        <v>0</v>
      </c>
      <c r="G328" s="880">
        <v>0</v>
      </c>
      <c r="H328" s="880">
        <v>0</v>
      </c>
      <c r="I328" s="880">
        <v>0</v>
      </c>
      <c r="J328" s="880">
        <v>0</v>
      </c>
      <c r="K328" s="880">
        <v>0</v>
      </c>
      <c r="L328" s="880">
        <v>0</v>
      </c>
      <c r="M328" s="880">
        <v>0</v>
      </c>
      <c r="N328" s="880">
        <v>0</v>
      </c>
      <c r="O328" s="880">
        <v>0</v>
      </c>
      <c r="P328" s="880">
        <v>0</v>
      </c>
      <c r="Q328" s="528"/>
      <c r="R328" s="528"/>
      <c r="S328" s="528"/>
      <c r="T328" s="528"/>
      <c r="U328" s="528"/>
      <c r="V328" s="528"/>
      <c r="W328" s="528"/>
      <c r="X328" s="528"/>
      <c r="Y328" s="528"/>
      <c r="Z328" s="528"/>
      <c r="AA328" s="528"/>
      <c r="AB328" s="528"/>
      <c r="AC328" s="528"/>
      <c r="AD328" s="528"/>
    </row>
    <row r="329" spans="1:30" ht="12">
      <c r="A329" s="878" t="s">
        <v>668</v>
      </c>
      <c r="B329" s="878" t="s">
        <v>181</v>
      </c>
      <c r="C329" s="880">
        <v>0</v>
      </c>
      <c r="D329" s="880">
        <v>0</v>
      </c>
      <c r="E329" s="880">
        <v>0</v>
      </c>
      <c r="F329" s="880">
        <v>0</v>
      </c>
      <c r="G329" s="880">
        <v>0</v>
      </c>
      <c r="H329" s="880">
        <v>0</v>
      </c>
      <c r="I329" s="880">
        <v>0</v>
      </c>
      <c r="J329" s="880">
        <v>0</v>
      </c>
      <c r="K329" s="880">
        <v>0</v>
      </c>
      <c r="L329" s="880">
        <v>0</v>
      </c>
      <c r="M329" s="880">
        <v>0</v>
      </c>
      <c r="N329" s="880">
        <v>0</v>
      </c>
      <c r="O329" s="880">
        <v>0</v>
      </c>
      <c r="P329" s="880">
        <v>0</v>
      </c>
      <c r="Q329" s="528"/>
      <c r="R329" s="528"/>
      <c r="S329" s="528"/>
      <c r="T329" s="528"/>
      <c r="U329" s="528"/>
      <c r="V329" s="528"/>
      <c r="W329" s="528"/>
      <c r="X329" s="528"/>
      <c r="Y329" s="528"/>
      <c r="Z329" s="528"/>
      <c r="AA329" s="528"/>
      <c r="AB329" s="528"/>
      <c r="AC329" s="528"/>
      <c r="AD329" s="528"/>
    </row>
    <row r="330" spans="1:30" ht="12">
      <c r="A330" s="878" t="s">
        <v>1148</v>
      </c>
      <c r="B330" s="878" t="s">
        <v>181</v>
      </c>
      <c r="C330" s="880">
        <v>0</v>
      </c>
      <c r="D330" s="880">
        <v>0</v>
      </c>
      <c r="E330" s="880">
        <v>0</v>
      </c>
      <c r="F330" s="880">
        <v>0</v>
      </c>
      <c r="G330" s="880">
        <v>0</v>
      </c>
      <c r="H330" s="880">
        <v>0</v>
      </c>
      <c r="I330" s="880">
        <v>0</v>
      </c>
      <c r="J330" s="880">
        <v>0</v>
      </c>
      <c r="K330" s="880">
        <v>0</v>
      </c>
      <c r="L330" s="880">
        <v>0</v>
      </c>
      <c r="M330" s="880">
        <v>0</v>
      </c>
      <c r="N330" s="880">
        <v>0</v>
      </c>
      <c r="O330" s="880">
        <v>0</v>
      </c>
      <c r="P330" s="880">
        <v>0</v>
      </c>
      <c r="Q330" s="528"/>
      <c r="R330" s="528"/>
      <c r="S330" s="528"/>
      <c r="T330" s="528"/>
      <c r="U330" s="528"/>
      <c r="V330" s="528"/>
      <c r="W330" s="528"/>
      <c r="X330" s="528"/>
      <c r="Y330" s="528"/>
      <c r="Z330" s="528"/>
      <c r="AA330" s="528"/>
      <c r="AB330" s="528"/>
      <c r="AC330" s="528"/>
      <c r="AD330" s="528"/>
    </row>
    <row r="331" spans="1:30" ht="12">
      <c r="A331" s="878" t="s">
        <v>669</v>
      </c>
      <c r="B331" s="878" t="s">
        <v>181</v>
      </c>
      <c r="C331" s="880">
        <v>0</v>
      </c>
      <c r="D331" s="880">
        <v>0</v>
      </c>
      <c r="E331" s="880">
        <v>0</v>
      </c>
      <c r="F331" s="880">
        <v>0</v>
      </c>
      <c r="G331" s="880">
        <v>0</v>
      </c>
      <c r="H331" s="880">
        <v>0</v>
      </c>
      <c r="I331" s="880">
        <v>0</v>
      </c>
      <c r="J331" s="880">
        <v>0</v>
      </c>
      <c r="K331" s="880">
        <v>0</v>
      </c>
      <c r="L331" s="880">
        <v>0</v>
      </c>
      <c r="M331" s="880">
        <v>0</v>
      </c>
      <c r="N331" s="880">
        <v>0</v>
      </c>
      <c r="O331" s="880">
        <v>0</v>
      </c>
      <c r="P331" s="880">
        <v>0</v>
      </c>
      <c r="Q331" s="528"/>
      <c r="R331" s="528"/>
      <c r="S331" s="528"/>
      <c r="T331" s="528"/>
      <c r="U331" s="528"/>
      <c r="V331" s="528"/>
      <c r="W331" s="528"/>
      <c r="X331" s="528"/>
      <c r="Y331" s="528"/>
      <c r="Z331" s="528"/>
      <c r="AA331" s="528"/>
      <c r="AB331" s="528"/>
      <c r="AC331" s="528"/>
      <c r="AD331" s="528"/>
    </row>
    <row r="332" spans="1:30" ht="12">
      <c r="A332" s="878" t="s">
        <v>1149</v>
      </c>
      <c r="B332" s="878" t="s">
        <v>181</v>
      </c>
      <c r="C332" s="880">
        <v>0</v>
      </c>
      <c r="D332" s="880">
        <v>0</v>
      </c>
      <c r="E332" s="880">
        <v>0</v>
      </c>
      <c r="F332" s="880">
        <v>0</v>
      </c>
      <c r="G332" s="880">
        <v>0</v>
      </c>
      <c r="H332" s="880">
        <v>0</v>
      </c>
      <c r="I332" s="880">
        <v>0</v>
      </c>
      <c r="J332" s="880">
        <v>0</v>
      </c>
      <c r="K332" s="880">
        <v>0</v>
      </c>
      <c r="L332" s="880">
        <v>0</v>
      </c>
      <c r="M332" s="880">
        <v>0</v>
      </c>
      <c r="N332" s="880">
        <v>0</v>
      </c>
      <c r="O332" s="880">
        <v>0</v>
      </c>
      <c r="P332" s="880">
        <v>0</v>
      </c>
      <c r="Q332" s="528"/>
      <c r="R332" s="528"/>
      <c r="S332" s="528"/>
      <c r="T332" s="528"/>
      <c r="U332" s="528"/>
      <c r="V332" s="528"/>
      <c r="W332" s="528"/>
      <c r="X332" s="528"/>
      <c r="Y332" s="528"/>
      <c r="Z332" s="528"/>
      <c r="AA332" s="528"/>
      <c r="AB332" s="528"/>
      <c r="AC332" s="528"/>
      <c r="AD332" s="528"/>
    </row>
    <row r="333" spans="1:30" ht="12">
      <c r="A333" s="878" t="s">
        <v>670</v>
      </c>
      <c r="B333" s="878" t="s">
        <v>181</v>
      </c>
      <c r="C333" s="880">
        <v>0</v>
      </c>
      <c r="D333" s="880">
        <v>0</v>
      </c>
      <c r="E333" s="880">
        <v>0</v>
      </c>
      <c r="F333" s="880">
        <v>0</v>
      </c>
      <c r="G333" s="880">
        <v>0</v>
      </c>
      <c r="H333" s="880">
        <v>0</v>
      </c>
      <c r="I333" s="880">
        <v>0</v>
      </c>
      <c r="J333" s="880">
        <v>0</v>
      </c>
      <c r="K333" s="880">
        <v>0</v>
      </c>
      <c r="L333" s="880">
        <v>0</v>
      </c>
      <c r="M333" s="880">
        <v>0</v>
      </c>
      <c r="N333" s="880">
        <v>0</v>
      </c>
      <c r="O333" s="880">
        <v>0</v>
      </c>
      <c r="P333" s="880">
        <v>0</v>
      </c>
      <c r="Q333" s="528"/>
      <c r="R333" s="528"/>
      <c r="S333" s="528"/>
      <c r="T333" s="528"/>
      <c r="U333" s="528"/>
      <c r="V333" s="528"/>
      <c r="W333" s="528"/>
      <c r="X333" s="528"/>
      <c r="Y333" s="528"/>
      <c r="Z333" s="528"/>
      <c r="AA333" s="528"/>
      <c r="AB333" s="528"/>
      <c r="AC333" s="528"/>
      <c r="AD333" s="528"/>
    </row>
    <row r="334" spans="1:30" ht="12">
      <c r="A334" s="878" t="s">
        <v>2821</v>
      </c>
      <c r="B334" s="878" t="s">
        <v>181</v>
      </c>
      <c r="C334" s="880">
        <v>0</v>
      </c>
      <c r="D334" s="880">
        <v>0</v>
      </c>
      <c r="E334" s="880">
        <v>0</v>
      </c>
      <c r="F334" s="880">
        <v>0</v>
      </c>
      <c r="G334" s="880">
        <v>0</v>
      </c>
      <c r="H334" s="880">
        <v>0</v>
      </c>
      <c r="I334" s="880">
        <v>0</v>
      </c>
      <c r="J334" s="880">
        <v>0</v>
      </c>
      <c r="K334" s="880">
        <v>0</v>
      </c>
      <c r="L334" s="880">
        <v>0</v>
      </c>
      <c r="M334" s="880">
        <v>0</v>
      </c>
      <c r="N334" s="880">
        <v>0</v>
      </c>
      <c r="O334" s="880">
        <v>0</v>
      </c>
      <c r="P334" s="880">
        <v>0</v>
      </c>
      <c r="Q334" s="528"/>
      <c r="R334" s="528"/>
      <c r="S334" s="528"/>
      <c r="T334" s="528"/>
      <c r="U334" s="528"/>
      <c r="V334" s="528"/>
      <c r="W334" s="528"/>
      <c r="X334" s="528"/>
      <c r="Y334" s="528"/>
      <c r="Z334" s="528"/>
      <c r="AA334" s="528"/>
      <c r="AB334" s="528"/>
      <c r="AC334" s="528"/>
      <c r="AD334" s="528"/>
    </row>
    <row r="335" spans="1:30" ht="12">
      <c r="A335" s="878" t="s">
        <v>530</v>
      </c>
      <c r="B335" s="878" t="s">
        <v>181</v>
      </c>
      <c r="C335" s="880">
        <v>214</v>
      </c>
      <c r="D335" s="880">
        <v>214</v>
      </c>
      <c r="E335" s="880">
        <v>214</v>
      </c>
      <c r="F335" s="880">
        <v>214</v>
      </c>
      <c r="G335" s="880">
        <v>214</v>
      </c>
      <c r="H335" s="880">
        <v>214</v>
      </c>
      <c r="I335" s="880">
        <v>214</v>
      </c>
      <c r="J335" s="880">
        <v>214</v>
      </c>
      <c r="K335" s="880">
        <v>214</v>
      </c>
      <c r="L335" s="880">
        <v>214</v>
      </c>
      <c r="M335" s="880">
        <v>214</v>
      </c>
      <c r="N335" s="880">
        <v>214</v>
      </c>
      <c r="O335" s="880">
        <v>214</v>
      </c>
      <c r="P335" s="880">
        <v>214027</v>
      </c>
      <c r="Q335" s="528"/>
      <c r="R335" s="528"/>
      <c r="S335" s="528"/>
      <c r="T335" s="528"/>
      <c r="U335" s="528"/>
      <c r="V335" s="528"/>
      <c r="W335" s="528"/>
      <c r="X335" s="528"/>
      <c r="Y335" s="528"/>
      <c r="Z335" s="528"/>
      <c r="AA335" s="528"/>
      <c r="AB335" s="528"/>
      <c r="AC335" s="528"/>
      <c r="AD335" s="528"/>
    </row>
    <row r="336" spans="1:30" ht="12">
      <c r="A336" s="878" t="s">
        <v>1150</v>
      </c>
      <c r="B336" s="878" t="s">
        <v>181</v>
      </c>
      <c r="C336" s="880">
        <v>0</v>
      </c>
      <c r="D336" s="880">
        <v>0</v>
      </c>
      <c r="E336" s="880">
        <v>0</v>
      </c>
      <c r="F336" s="880">
        <v>0</v>
      </c>
      <c r="G336" s="880">
        <v>0</v>
      </c>
      <c r="H336" s="880">
        <v>0</v>
      </c>
      <c r="I336" s="880">
        <v>0</v>
      </c>
      <c r="J336" s="880">
        <v>0</v>
      </c>
      <c r="K336" s="880">
        <v>0</v>
      </c>
      <c r="L336" s="880">
        <v>0</v>
      </c>
      <c r="M336" s="880">
        <v>0</v>
      </c>
      <c r="N336" s="880">
        <v>0</v>
      </c>
      <c r="O336" s="880">
        <v>0</v>
      </c>
      <c r="P336" s="880">
        <v>0</v>
      </c>
      <c r="Q336" s="528"/>
      <c r="R336" s="528"/>
      <c r="S336" s="528"/>
      <c r="T336" s="528"/>
      <c r="U336" s="528"/>
      <c r="V336" s="528"/>
      <c r="W336" s="528"/>
      <c r="X336" s="528"/>
      <c r="Y336" s="528"/>
      <c r="Z336" s="528"/>
      <c r="AA336" s="528"/>
      <c r="AB336" s="528"/>
      <c r="AC336" s="528"/>
      <c r="AD336" s="528"/>
    </row>
    <row r="337" spans="1:30" ht="12">
      <c r="A337" s="878" t="s">
        <v>1151</v>
      </c>
      <c r="B337" s="878" t="s">
        <v>181</v>
      </c>
      <c r="C337" s="880">
        <v>0</v>
      </c>
      <c r="D337" s="880">
        <v>0</v>
      </c>
      <c r="E337" s="880">
        <v>0</v>
      </c>
      <c r="F337" s="880">
        <v>0</v>
      </c>
      <c r="G337" s="880">
        <v>0</v>
      </c>
      <c r="H337" s="880">
        <v>0</v>
      </c>
      <c r="I337" s="880">
        <v>0</v>
      </c>
      <c r="J337" s="880">
        <v>0</v>
      </c>
      <c r="K337" s="880">
        <v>0</v>
      </c>
      <c r="L337" s="880">
        <v>0</v>
      </c>
      <c r="M337" s="880">
        <v>0</v>
      </c>
      <c r="N337" s="880">
        <v>0</v>
      </c>
      <c r="O337" s="880">
        <v>0</v>
      </c>
      <c r="P337" s="880">
        <v>0</v>
      </c>
      <c r="Q337" s="528"/>
      <c r="R337" s="528"/>
      <c r="S337" s="528"/>
      <c r="T337" s="528"/>
      <c r="U337" s="528"/>
      <c r="V337" s="528"/>
      <c r="W337" s="528"/>
      <c r="X337" s="528"/>
      <c r="Y337" s="528"/>
      <c r="Z337" s="528"/>
      <c r="AA337" s="528"/>
      <c r="AB337" s="528"/>
      <c r="AC337" s="528"/>
      <c r="AD337" s="528"/>
    </row>
    <row r="338" spans="1:30" ht="12">
      <c r="A338" s="878" t="s">
        <v>531</v>
      </c>
      <c r="B338" s="878" t="s">
        <v>181</v>
      </c>
      <c r="C338" s="880">
        <v>49</v>
      </c>
      <c r="D338" s="880">
        <v>0</v>
      </c>
      <c r="E338" s="880">
        <v>0</v>
      </c>
      <c r="F338" s="880">
        <v>0</v>
      </c>
      <c r="G338" s="880">
        <v>0</v>
      </c>
      <c r="H338" s="880">
        <v>0</v>
      </c>
      <c r="I338" s="880">
        <v>0</v>
      </c>
      <c r="J338" s="880">
        <v>0</v>
      </c>
      <c r="K338" s="880">
        <v>0</v>
      </c>
      <c r="L338" s="880">
        <v>0</v>
      </c>
      <c r="M338" s="880">
        <v>0</v>
      </c>
      <c r="N338" s="880">
        <v>0</v>
      </c>
      <c r="O338" s="880">
        <v>0</v>
      </c>
      <c r="P338" s="880">
        <v>2042</v>
      </c>
      <c r="Q338" s="528"/>
      <c r="R338" s="528"/>
      <c r="S338" s="528"/>
      <c r="T338" s="528"/>
      <c r="U338" s="528"/>
      <c r="V338" s="528"/>
      <c r="W338" s="528"/>
      <c r="X338" s="528"/>
      <c r="Y338" s="528"/>
      <c r="Z338" s="528"/>
      <c r="AA338" s="528"/>
      <c r="AB338" s="528"/>
      <c r="AC338" s="528"/>
      <c r="AD338" s="528"/>
    </row>
    <row r="339" spans="1:30" ht="12">
      <c r="A339" s="878" t="s">
        <v>1152</v>
      </c>
      <c r="B339" s="878" t="s">
        <v>181</v>
      </c>
      <c r="C339" s="880">
        <v>0</v>
      </c>
      <c r="D339" s="880">
        <v>0</v>
      </c>
      <c r="E339" s="880">
        <v>0</v>
      </c>
      <c r="F339" s="880">
        <v>0</v>
      </c>
      <c r="G339" s="880">
        <v>0</v>
      </c>
      <c r="H339" s="880">
        <v>0</v>
      </c>
      <c r="I339" s="880">
        <v>0</v>
      </c>
      <c r="J339" s="880">
        <v>0</v>
      </c>
      <c r="K339" s="880">
        <v>0</v>
      </c>
      <c r="L339" s="880">
        <v>0</v>
      </c>
      <c r="M339" s="880">
        <v>0</v>
      </c>
      <c r="N339" s="880">
        <v>0</v>
      </c>
      <c r="O339" s="880">
        <v>0</v>
      </c>
      <c r="P339" s="880">
        <v>0</v>
      </c>
      <c r="Q339" s="528"/>
      <c r="R339" s="528"/>
      <c r="S339" s="528"/>
      <c r="T339" s="528"/>
      <c r="U339" s="528"/>
      <c r="V339" s="528"/>
      <c r="W339" s="528"/>
      <c r="X339" s="528"/>
      <c r="Y339" s="528"/>
      <c r="Z339" s="528"/>
      <c r="AA339" s="528"/>
      <c r="AB339" s="528"/>
      <c r="AC339" s="528"/>
      <c r="AD339" s="528"/>
    </row>
    <row r="340" spans="1:30" ht="12">
      <c r="A340" s="878" t="s">
        <v>532</v>
      </c>
      <c r="B340" s="878" t="s">
        <v>181</v>
      </c>
      <c r="C340" s="880">
        <v>89</v>
      </c>
      <c r="D340" s="880">
        <v>89</v>
      </c>
      <c r="E340" s="880">
        <v>89</v>
      </c>
      <c r="F340" s="880">
        <v>89</v>
      </c>
      <c r="G340" s="880">
        <v>89</v>
      </c>
      <c r="H340" s="880">
        <v>89</v>
      </c>
      <c r="I340" s="880">
        <v>89</v>
      </c>
      <c r="J340" s="880">
        <v>89</v>
      </c>
      <c r="K340" s="880">
        <v>89</v>
      </c>
      <c r="L340" s="880">
        <v>89</v>
      </c>
      <c r="M340" s="880">
        <v>89</v>
      </c>
      <c r="N340" s="880">
        <v>89</v>
      </c>
      <c r="O340" s="880">
        <v>89</v>
      </c>
      <c r="P340" s="880">
        <v>88692</v>
      </c>
      <c r="Q340" s="528"/>
      <c r="R340" s="528"/>
      <c r="S340" s="528"/>
      <c r="T340" s="528"/>
      <c r="U340" s="528"/>
      <c r="V340" s="528"/>
      <c r="W340" s="528"/>
      <c r="X340" s="528"/>
      <c r="Y340" s="528"/>
      <c r="Z340" s="528"/>
      <c r="AA340" s="528"/>
      <c r="AB340" s="528"/>
      <c r="AC340" s="528"/>
      <c r="AD340" s="528"/>
    </row>
    <row r="341" spans="1:30" ht="12">
      <c r="A341" s="878" t="s">
        <v>1153</v>
      </c>
      <c r="B341" s="878" t="s">
        <v>181</v>
      </c>
      <c r="C341" s="880">
        <v>0</v>
      </c>
      <c r="D341" s="880">
        <v>0</v>
      </c>
      <c r="E341" s="880">
        <v>0</v>
      </c>
      <c r="F341" s="880">
        <v>0</v>
      </c>
      <c r="G341" s="880">
        <v>0</v>
      </c>
      <c r="H341" s="880">
        <v>0</v>
      </c>
      <c r="I341" s="880">
        <v>0</v>
      </c>
      <c r="J341" s="880">
        <v>0</v>
      </c>
      <c r="K341" s="880">
        <v>0</v>
      </c>
      <c r="L341" s="880">
        <v>0</v>
      </c>
      <c r="M341" s="880">
        <v>0</v>
      </c>
      <c r="N341" s="880">
        <v>0</v>
      </c>
      <c r="O341" s="880">
        <v>0</v>
      </c>
      <c r="P341" s="880">
        <v>0</v>
      </c>
      <c r="Q341" s="528"/>
      <c r="R341" s="528"/>
      <c r="S341" s="528"/>
      <c r="T341" s="528"/>
      <c r="U341" s="528"/>
      <c r="V341" s="528"/>
      <c r="W341" s="528"/>
      <c r="X341" s="528"/>
      <c r="Y341" s="528"/>
      <c r="Z341" s="528"/>
      <c r="AA341" s="528"/>
      <c r="AB341" s="528"/>
      <c r="AC341" s="528"/>
      <c r="AD341" s="528"/>
    </row>
    <row r="342" spans="1:30" ht="12">
      <c r="A342" s="878" t="s">
        <v>1002</v>
      </c>
      <c r="B342" s="878" t="s">
        <v>181</v>
      </c>
      <c r="C342" s="880">
        <v>0</v>
      </c>
      <c r="D342" s="880">
        <v>0</v>
      </c>
      <c r="E342" s="880">
        <v>0</v>
      </c>
      <c r="F342" s="880">
        <v>0</v>
      </c>
      <c r="G342" s="880">
        <v>0</v>
      </c>
      <c r="H342" s="880">
        <v>0</v>
      </c>
      <c r="I342" s="880">
        <v>0</v>
      </c>
      <c r="J342" s="880">
        <v>0</v>
      </c>
      <c r="K342" s="880">
        <v>0</v>
      </c>
      <c r="L342" s="880">
        <v>0</v>
      </c>
      <c r="M342" s="880">
        <v>0</v>
      </c>
      <c r="N342" s="880">
        <v>0</v>
      </c>
      <c r="O342" s="880">
        <v>0</v>
      </c>
      <c r="P342" s="880">
        <v>0</v>
      </c>
      <c r="Q342" s="528"/>
      <c r="R342" s="528"/>
      <c r="S342" s="528"/>
      <c r="T342" s="528"/>
      <c r="U342" s="528"/>
      <c r="V342" s="528"/>
      <c r="W342" s="528"/>
      <c r="X342" s="528"/>
      <c r="Y342" s="528"/>
      <c r="Z342" s="528"/>
      <c r="AA342" s="528"/>
      <c r="AB342" s="528"/>
      <c r="AC342" s="528"/>
      <c r="AD342" s="528"/>
    </row>
    <row r="343" spans="1:30" ht="12">
      <c r="A343" s="878" t="s">
        <v>1154</v>
      </c>
      <c r="B343" s="878" t="s">
        <v>181</v>
      </c>
      <c r="C343" s="880">
        <v>0</v>
      </c>
      <c r="D343" s="880">
        <v>0</v>
      </c>
      <c r="E343" s="880">
        <v>0</v>
      </c>
      <c r="F343" s="880">
        <v>0</v>
      </c>
      <c r="G343" s="880">
        <v>0</v>
      </c>
      <c r="H343" s="880">
        <v>0</v>
      </c>
      <c r="I343" s="880">
        <v>0</v>
      </c>
      <c r="J343" s="880">
        <v>0</v>
      </c>
      <c r="K343" s="880">
        <v>0</v>
      </c>
      <c r="L343" s="880">
        <v>0</v>
      </c>
      <c r="M343" s="880">
        <v>0</v>
      </c>
      <c r="N343" s="880">
        <v>0</v>
      </c>
      <c r="O343" s="880">
        <v>0</v>
      </c>
      <c r="P343" s="880">
        <v>0</v>
      </c>
      <c r="Q343" s="528"/>
      <c r="R343" s="528"/>
      <c r="S343" s="528"/>
      <c r="T343" s="528"/>
      <c r="U343" s="528"/>
      <c r="V343" s="528"/>
      <c r="W343" s="528"/>
      <c r="X343" s="528"/>
      <c r="Y343" s="528"/>
      <c r="Z343" s="528"/>
      <c r="AA343" s="528"/>
      <c r="AB343" s="528"/>
      <c r="AC343" s="528"/>
      <c r="AD343" s="528"/>
    </row>
    <row r="344" spans="1:30" ht="12">
      <c r="A344" s="878" t="s">
        <v>533</v>
      </c>
      <c r="B344" s="878" t="s">
        <v>181</v>
      </c>
      <c r="C344" s="880">
        <v>1545</v>
      </c>
      <c r="D344" s="880">
        <v>1545</v>
      </c>
      <c r="E344" s="880">
        <v>1545</v>
      </c>
      <c r="F344" s="880">
        <v>1545</v>
      </c>
      <c r="G344" s="880">
        <v>1545</v>
      </c>
      <c r="H344" s="880">
        <v>1545</v>
      </c>
      <c r="I344" s="880">
        <v>1545</v>
      </c>
      <c r="J344" s="880">
        <v>1545</v>
      </c>
      <c r="K344" s="880">
        <v>1545</v>
      </c>
      <c r="L344" s="880">
        <v>1545</v>
      </c>
      <c r="M344" s="880">
        <v>1545</v>
      </c>
      <c r="N344" s="880">
        <v>1545</v>
      </c>
      <c r="O344" s="880">
        <v>1545</v>
      </c>
      <c r="P344" s="880">
        <v>1544999</v>
      </c>
      <c r="Q344" s="528"/>
      <c r="R344" s="528"/>
      <c r="S344" s="528"/>
      <c r="T344" s="528"/>
      <c r="U344" s="528"/>
      <c r="V344" s="528"/>
      <c r="W344" s="528"/>
      <c r="X344" s="528"/>
      <c r="Y344" s="528"/>
      <c r="Z344" s="528"/>
      <c r="AA344" s="528"/>
      <c r="AB344" s="528"/>
      <c r="AC344" s="528"/>
      <c r="AD344" s="528"/>
    </row>
    <row r="345" spans="1:30" ht="12">
      <c r="A345" s="878" t="s">
        <v>534</v>
      </c>
      <c r="B345" s="878" t="s">
        <v>181</v>
      </c>
      <c r="C345" s="880">
        <v>11</v>
      </c>
      <c r="D345" s="880">
        <v>11</v>
      </c>
      <c r="E345" s="880">
        <v>11</v>
      </c>
      <c r="F345" s="880">
        <v>11</v>
      </c>
      <c r="G345" s="880">
        <v>11</v>
      </c>
      <c r="H345" s="880">
        <v>11</v>
      </c>
      <c r="I345" s="880">
        <v>11</v>
      </c>
      <c r="J345" s="880">
        <v>11</v>
      </c>
      <c r="K345" s="880">
        <v>11</v>
      </c>
      <c r="L345" s="880">
        <v>11</v>
      </c>
      <c r="M345" s="880">
        <v>11</v>
      </c>
      <c r="N345" s="880">
        <v>11</v>
      </c>
      <c r="O345" s="880">
        <v>11</v>
      </c>
      <c r="P345" s="880">
        <v>11360</v>
      </c>
      <c r="Q345" s="528"/>
      <c r="R345" s="528"/>
      <c r="S345" s="528"/>
      <c r="T345" s="528"/>
      <c r="U345" s="528"/>
      <c r="V345" s="528"/>
      <c r="W345" s="528"/>
      <c r="X345" s="528"/>
      <c r="Y345" s="528"/>
      <c r="Z345" s="528"/>
      <c r="AA345" s="528"/>
      <c r="AB345" s="528"/>
      <c r="AC345" s="528"/>
      <c r="AD345" s="528"/>
    </row>
    <row r="346" spans="1:30" ht="12">
      <c r="A346" s="878" t="s">
        <v>1155</v>
      </c>
      <c r="B346" s="878" t="s">
        <v>181</v>
      </c>
      <c r="C346" s="880">
        <v>0</v>
      </c>
      <c r="D346" s="880">
        <v>0</v>
      </c>
      <c r="E346" s="880">
        <v>0</v>
      </c>
      <c r="F346" s="880">
        <v>0</v>
      </c>
      <c r="G346" s="880">
        <v>0</v>
      </c>
      <c r="H346" s="880">
        <v>0</v>
      </c>
      <c r="I346" s="880">
        <v>0</v>
      </c>
      <c r="J346" s="880">
        <v>0</v>
      </c>
      <c r="K346" s="880">
        <v>0</v>
      </c>
      <c r="L346" s="880">
        <v>0</v>
      </c>
      <c r="M346" s="880">
        <v>0</v>
      </c>
      <c r="N346" s="880">
        <v>0</v>
      </c>
      <c r="O346" s="880">
        <v>0</v>
      </c>
      <c r="P346" s="880">
        <v>0</v>
      </c>
      <c r="Q346" s="528"/>
      <c r="R346" s="528"/>
      <c r="S346" s="528"/>
      <c r="T346" s="528"/>
      <c r="U346" s="528"/>
      <c r="V346" s="528"/>
      <c r="W346" s="528"/>
      <c r="X346" s="528"/>
      <c r="Y346" s="528"/>
      <c r="Z346" s="528"/>
      <c r="AA346" s="528"/>
      <c r="AB346" s="528"/>
      <c r="AC346" s="528"/>
      <c r="AD346" s="528"/>
    </row>
    <row r="347" spans="1:30" ht="12">
      <c r="A347" s="878" t="s">
        <v>535</v>
      </c>
      <c r="B347" s="878" t="s">
        <v>181</v>
      </c>
      <c r="C347" s="880">
        <v>935</v>
      </c>
      <c r="D347" s="880">
        <v>935</v>
      </c>
      <c r="E347" s="880">
        <v>935</v>
      </c>
      <c r="F347" s="880">
        <v>935</v>
      </c>
      <c r="G347" s="880">
        <v>935</v>
      </c>
      <c r="H347" s="880">
        <v>935</v>
      </c>
      <c r="I347" s="880">
        <v>935</v>
      </c>
      <c r="J347" s="880">
        <v>935</v>
      </c>
      <c r="K347" s="880">
        <v>935</v>
      </c>
      <c r="L347" s="880">
        <v>935</v>
      </c>
      <c r="M347" s="880">
        <v>935</v>
      </c>
      <c r="N347" s="880">
        <v>935</v>
      </c>
      <c r="O347" s="880">
        <v>935</v>
      </c>
      <c r="P347" s="880">
        <v>935092</v>
      </c>
      <c r="Q347" s="528"/>
      <c r="R347" s="528"/>
      <c r="S347" s="528"/>
      <c r="T347" s="528"/>
      <c r="U347" s="528"/>
      <c r="V347" s="528"/>
      <c r="W347" s="528"/>
      <c r="X347" s="528"/>
      <c r="Y347" s="528"/>
      <c r="Z347" s="528"/>
      <c r="AA347" s="528"/>
      <c r="AB347" s="528"/>
      <c r="AC347" s="528"/>
      <c r="AD347" s="528"/>
    </row>
    <row r="348" spans="1:30" ht="12">
      <c r="A348" s="878" t="s">
        <v>1156</v>
      </c>
      <c r="B348" s="878" t="s">
        <v>181</v>
      </c>
      <c r="C348" s="880">
        <v>0</v>
      </c>
      <c r="D348" s="880">
        <v>0</v>
      </c>
      <c r="E348" s="880">
        <v>0</v>
      </c>
      <c r="F348" s="880">
        <v>0</v>
      </c>
      <c r="G348" s="880">
        <v>0</v>
      </c>
      <c r="H348" s="880">
        <v>0</v>
      </c>
      <c r="I348" s="880">
        <v>0</v>
      </c>
      <c r="J348" s="880">
        <v>0</v>
      </c>
      <c r="K348" s="880">
        <v>0</v>
      </c>
      <c r="L348" s="880">
        <v>0</v>
      </c>
      <c r="M348" s="880">
        <v>0</v>
      </c>
      <c r="N348" s="880">
        <v>0</v>
      </c>
      <c r="O348" s="880">
        <v>0</v>
      </c>
      <c r="P348" s="880">
        <v>0</v>
      </c>
      <c r="Q348" s="528"/>
      <c r="R348" s="528"/>
      <c r="S348" s="528"/>
      <c r="T348" s="528"/>
      <c r="U348" s="528"/>
      <c r="V348" s="528"/>
      <c r="W348" s="528"/>
      <c r="X348" s="528"/>
      <c r="Y348" s="528"/>
      <c r="Z348" s="528"/>
      <c r="AA348" s="528"/>
      <c r="AB348" s="528"/>
      <c r="AC348" s="528"/>
      <c r="AD348" s="528"/>
    </row>
    <row r="349" spans="1:30" ht="12">
      <c r="A349" s="878" t="s">
        <v>536</v>
      </c>
      <c r="B349" s="878" t="s">
        <v>181</v>
      </c>
      <c r="C349" s="880">
        <v>19</v>
      </c>
      <c r="D349" s="880">
        <v>19</v>
      </c>
      <c r="E349" s="880">
        <v>19</v>
      </c>
      <c r="F349" s="880">
        <v>19</v>
      </c>
      <c r="G349" s="880">
        <v>19</v>
      </c>
      <c r="H349" s="880">
        <v>19</v>
      </c>
      <c r="I349" s="880">
        <v>19</v>
      </c>
      <c r="J349" s="880">
        <v>19</v>
      </c>
      <c r="K349" s="880">
        <v>19</v>
      </c>
      <c r="L349" s="880">
        <v>19</v>
      </c>
      <c r="M349" s="880">
        <v>19</v>
      </c>
      <c r="N349" s="880">
        <v>19</v>
      </c>
      <c r="O349" s="880">
        <v>19</v>
      </c>
      <c r="P349" s="880">
        <v>19272</v>
      </c>
      <c r="Q349" s="528"/>
      <c r="R349" s="528"/>
      <c r="S349" s="528"/>
      <c r="T349" s="528"/>
      <c r="U349" s="528"/>
      <c r="V349" s="528"/>
      <c r="W349" s="528"/>
      <c r="X349" s="528"/>
      <c r="Y349" s="528"/>
      <c r="Z349" s="528"/>
      <c r="AA349" s="528"/>
      <c r="AB349" s="528"/>
      <c r="AC349" s="528"/>
      <c r="AD349" s="528"/>
    </row>
    <row r="350" spans="1:30" ht="12">
      <c r="A350" s="878" t="s">
        <v>1157</v>
      </c>
      <c r="B350" s="878" t="s">
        <v>181</v>
      </c>
      <c r="C350" s="880">
        <v>0</v>
      </c>
      <c r="D350" s="880">
        <v>0</v>
      </c>
      <c r="E350" s="880">
        <v>0</v>
      </c>
      <c r="F350" s="880">
        <v>0</v>
      </c>
      <c r="G350" s="880">
        <v>0</v>
      </c>
      <c r="H350" s="880">
        <v>0</v>
      </c>
      <c r="I350" s="880">
        <v>0</v>
      </c>
      <c r="J350" s="880">
        <v>0</v>
      </c>
      <c r="K350" s="880">
        <v>0</v>
      </c>
      <c r="L350" s="880">
        <v>0</v>
      </c>
      <c r="M350" s="880">
        <v>0</v>
      </c>
      <c r="N350" s="880">
        <v>0</v>
      </c>
      <c r="O350" s="880">
        <v>0</v>
      </c>
      <c r="P350" s="880">
        <v>0</v>
      </c>
      <c r="Q350" s="528"/>
      <c r="R350" s="528"/>
      <c r="S350" s="528"/>
      <c r="T350" s="528"/>
      <c r="U350" s="528"/>
      <c r="V350" s="528"/>
      <c r="W350" s="528"/>
      <c r="X350" s="528"/>
      <c r="Y350" s="528"/>
      <c r="Z350" s="528"/>
      <c r="AA350" s="528"/>
      <c r="AB350" s="528"/>
      <c r="AC350" s="528"/>
      <c r="AD350" s="528"/>
    </row>
    <row r="351" spans="1:30" ht="12">
      <c r="A351" s="878" t="s">
        <v>537</v>
      </c>
      <c r="B351" s="878" t="s">
        <v>181</v>
      </c>
      <c r="C351" s="880">
        <v>0</v>
      </c>
      <c r="D351" s="880">
        <v>0</v>
      </c>
      <c r="E351" s="880">
        <v>0</v>
      </c>
      <c r="F351" s="880">
        <v>0</v>
      </c>
      <c r="G351" s="880">
        <v>0</v>
      </c>
      <c r="H351" s="880">
        <v>0</v>
      </c>
      <c r="I351" s="880">
        <v>0</v>
      </c>
      <c r="J351" s="880">
        <v>0</v>
      </c>
      <c r="K351" s="880">
        <v>0</v>
      </c>
      <c r="L351" s="880">
        <v>0</v>
      </c>
      <c r="M351" s="880">
        <v>0</v>
      </c>
      <c r="N351" s="880">
        <v>0</v>
      </c>
      <c r="O351" s="880">
        <v>0</v>
      </c>
      <c r="P351" s="880">
        <v>236</v>
      </c>
      <c r="Q351" s="528"/>
      <c r="R351" s="528"/>
      <c r="S351" s="528"/>
      <c r="T351" s="528"/>
      <c r="U351" s="528"/>
      <c r="V351" s="528"/>
      <c r="W351" s="528"/>
      <c r="X351" s="528"/>
      <c r="Y351" s="528"/>
      <c r="Z351" s="528"/>
      <c r="AA351" s="528"/>
      <c r="AB351" s="528"/>
      <c r="AC351" s="528"/>
      <c r="AD351" s="528"/>
    </row>
    <row r="352" spans="1:30" ht="12">
      <c r="A352" s="878" t="s">
        <v>1158</v>
      </c>
      <c r="B352" s="878" t="s">
        <v>181</v>
      </c>
      <c r="C352" s="880">
        <v>0</v>
      </c>
      <c r="D352" s="880">
        <v>0</v>
      </c>
      <c r="E352" s="880">
        <v>0</v>
      </c>
      <c r="F352" s="880">
        <v>0</v>
      </c>
      <c r="G352" s="880">
        <v>0</v>
      </c>
      <c r="H352" s="880">
        <v>0</v>
      </c>
      <c r="I352" s="880">
        <v>0</v>
      </c>
      <c r="J352" s="880">
        <v>0</v>
      </c>
      <c r="K352" s="880">
        <v>0</v>
      </c>
      <c r="L352" s="880">
        <v>0</v>
      </c>
      <c r="M352" s="880">
        <v>0</v>
      </c>
      <c r="N352" s="880">
        <v>0</v>
      </c>
      <c r="O352" s="880">
        <v>0</v>
      </c>
      <c r="P352" s="880">
        <v>0</v>
      </c>
      <c r="Q352" s="528"/>
      <c r="R352" s="528"/>
      <c r="S352" s="528"/>
      <c r="T352" s="528"/>
      <c r="U352" s="528"/>
      <c r="V352" s="528"/>
      <c r="W352" s="528"/>
      <c r="X352" s="528"/>
      <c r="Y352" s="528"/>
      <c r="Z352" s="528"/>
      <c r="AA352" s="528"/>
      <c r="AB352" s="528"/>
      <c r="AC352" s="528"/>
      <c r="AD352" s="528"/>
    </row>
    <row r="353" spans="1:30" ht="12">
      <c r="A353" s="878" t="s">
        <v>538</v>
      </c>
      <c r="B353" s="878" t="s">
        <v>181</v>
      </c>
      <c r="C353" s="880">
        <v>237</v>
      </c>
      <c r="D353" s="880">
        <v>237</v>
      </c>
      <c r="E353" s="880">
        <v>237</v>
      </c>
      <c r="F353" s="880">
        <v>237</v>
      </c>
      <c r="G353" s="880">
        <v>237</v>
      </c>
      <c r="H353" s="880">
        <v>237</v>
      </c>
      <c r="I353" s="880">
        <v>237</v>
      </c>
      <c r="J353" s="880">
        <v>237</v>
      </c>
      <c r="K353" s="880">
        <v>237</v>
      </c>
      <c r="L353" s="880">
        <v>237</v>
      </c>
      <c r="M353" s="880">
        <v>237</v>
      </c>
      <c r="N353" s="880">
        <v>237</v>
      </c>
      <c r="O353" s="880">
        <v>237</v>
      </c>
      <c r="P353" s="880">
        <v>236935</v>
      </c>
      <c r="Q353" s="528"/>
      <c r="R353" s="528"/>
      <c r="S353" s="528"/>
      <c r="T353" s="528"/>
      <c r="U353" s="528"/>
      <c r="V353" s="528"/>
      <c r="W353" s="528"/>
      <c r="X353" s="528"/>
      <c r="Y353" s="528"/>
      <c r="Z353" s="528"/>
      <c r="AA353" s="528"/>
      <c r="AB353" s="528"/>
      <c r="AC353" s="528"/>
      <c r="AD353" s="528"/>
    </row>
    <row r="354" spans="1:30" ht="12">
      <c r="A354" s="878" t="s">
        <v>1159</v>
      </c>
      <c r="B354" s="878" t="s">
        <v>181</v>
      </c>
      <c r="C354" s="880">
        <v>0</v>
      </c>
      <c r="D354" s="880">
        <v>0</v>
      </c>
      <c r="E354" s="880">
        <v>0</v>
      </c>
      <c r="F354" s="880">
        <v>0</v>
      </c>
      <c r="G354" s="880">
        <v>0</v>
      </c>
      <c r="H354" s="880">
        <v>0</v>
      </c>
      <c r="I354" s="880">
        <v>0</v>
      </c>
      <c r="J354" s="880">
        <v>0</v>
      </c>
      <c r="K354" s="880">
        <v>0</v>
      </c>
      <c r="L354" s="880">
        <v>0</v>
      </c>
      <c r="M354" s="880">
        <v>0</v>
      </c>
      <c r="N354" s="880">
        <v>0</v>
      </c>
      <c r="O354" s="880">
        <v>0</v>
      </c>
      <c r="P354" s="880">
        <v>0</v>
      </c>
      <c r="Q354" s="528"/>
      <c r="R354" s="528"/>
      <c r="S354" s="528"/>
      <c r="T354" s="528"/>
      <c r="U354" s="528"/>
      <c r="V354" s="528"/>
      <c r="W354" s="528"/>
      <c r="X354" s="528"/>
      <c r="Y354" s="528"/>
      <c r="Z354" s="528"/>
      <c r="AA354" s="528"/>
      <c r="AB354" s="528"/>
      <c r="AC354" s="528"/>
      <c r="AD354" s="528"/>
    </row>
    <row r="355" spans="1:30" ht="12">
      <c r="A355" s="878" t="s">
        <v>539</v>
      </c>
      <c r="B355" s="878" t="s">
        <v>181</v>
      </c>
      <c r="C355" s="880">
        <v>63</v>
      </c>
      <c r="D355" s="880">
        <v>63</v>
      </c>
      <c r="E355" s="880">
        <v>63</v>
      </c>
      <c r="F355" s="880">
        <v>63</v>
      </c>
      <c r="G355" s="880">
        <v>63</v>
      </c>
      <c r="H355" s="880">
        <v>63</v>
      </c>
      <c r="I355" s="880">
        <v>63</v>
      </c>
      <c r="J355" s="880">
        <v>63</v>
      </c>
      <c r="K355" s="880">
        <v>63</v>
      </c>
      <c r="L355" s="880">
        <v>63</v>
      </c>
      <c r="M355" s="880">
        <v>63</v>
      </c>
      <c r="N355" s="880">
        <v>63</v>
      </c>
      <c r="O355" s="880">
        <v>63</v>
      </c>
      <c r="P355" s="880">
        <v>62500</v>
      </c>
      <c r="Q355" s="528"/>
      <c r="R355" s="528"/>
      <c r="S355" s="528"/>
      <c r="T355" s="528"/>
      <c r="U355" s="528"/>
      <c r="V355" s="528"/>
      <c r="W355" s="528"/>
      <c r="X355" s="528"/>
      <c r="Y355" s="528"/>
      <c r="Z355" s="528"/>
      <c r="AA355" s="528"/>
      <c r="AB355" s="528"/>
      <c r="AC355" s="528"/>
      <c r="AD355" s="528"/>
    </row>
    <row r="356" spans="1:30" ht="12">
      <c r="A356" s="878" t="s">
        <v>1160</v>
      </c>
      <c r="B356" s="878" t="s">
        <v>181</v>
      </c>
      <c r="C356" s="880">
        <v>0</v>
      </c>
      <c r="D356" s="880">
        <v>0</v>
      </c>
      <c r="E356" s="880">
        <v>0</v>
      </c>
      <c r="F356" s="880">
        <v>0</v>
      </c>
      <c r="G356" s="880">
        <v>0</v>
      </c>
      <c r="H356" s="880">
        <v>0</v>
      </c>
      <c r="I356" s="880">
        <v>0</v>
      </c>
      <c r="J356" s="880">
        <v>0</v>
      </c>
      <c r="K356" s="880">
        <v>0</v>
      </c>
      <c r="L356" s="880">
        <v>0</v>
      </c>
      <c r="M356" s="880">
        <v>0</v>
      </c>
      <c r="N356" s="880">
        <v>0</v>
      </c>
      <c r="O356" s="880">
        <v>0</v>
      </c>
      <c r="P356" s="880">
        <v>0</v>
      </c>
      <c r="Q356" s="528"/>
      <c r="R356" s="528"/>
      <c r="S356" s="528"/>
      <c r="T356" s="528"/>
      <c r="U356" s="528"/>
      <c r="V356" s="528"/>
      <c r="W356" s="528"/>
      <c r="X356" s="528"/>
      <c r="Y356" s="528"/>
      <c r="Z356" s="528"/>
      <c r="AA356" s="528"/>
      <c r="AB356" s="528"/>
      <c r="AC356" s="528"/>
      <c r="AD356" s="528"/>
    </row>
    <row r="357" spans="1:30" ht="12">
      <c r="A357" s="878" t="s">
        <v>1161</v>
      </c>
      <c r="B357" s="878" t="s">
        <v>181</v>
      </c>
      <c r="C357" s="880">
        <v>0</v>
      </c>
      <c r="D357" s="880">
        <v>0</v>
      </c>
      <c r="E357" s="880">
        <v>0</v>
      </c>
      <c r="F357" s="880">
        <v>0</v>
      </c>
      <c r="G357" s="880">
        <v>0</v>
      </c>
      <c r="H357" s="880">
        <v>0</v>
      </c>
      <c r="I357" s="880">
        <v>0</v>
      </c>
      <c r="J357" s="880">
        <v>0</v>
      </c>
      <c r="K357" s="880">
        <v>0</v>
      </c>
      <c r="L357" s="880">
        <v>0</v>
      </c>
      <c r="M357" s="880">
        <v>0</v>
      </c>
      <c r="N357" s="880">
        <v>0</v>
      </c>
      <c r="O357" s="880">
        <v>0</v>
      </c>
      <c r="P357" s="880">
        <v>0</v>
      </c>
      <c r="Q357" s="528"/>
      <c r="R357" s="528"/>
      <c r="S357" s="528"/>
      <c r="T357" s="528"/>
      <c r="U357" s="528"/>
      <c r="V357" s="528"/>
      <c r="W357" s="528"/>
      <c r="X357" s="528"/>
      <c r="Y357" s="528"/>
      <c r="Z357" s="528"/>
      <c r="AA357" s="528"/>
      <c r="AB357" s="528"/>
      <c r="AC357" s="528"/>
      <c r="AD357" s="528"/>
    </row>
    <row r="358" spans="1:30" ht="12">
      <c r="A358" s="878" t="s">
        <v>734</v>
      </c>
      <c r="B358" s="878" t="s">
        <v>181</v>
      </c>
      <c r="C358" s="880">
        <v>89</v>
      </c>
      <c r="D358" s="880">
        <v>89</v>
      </c>
      <c r="E358" s="880">
        <v>89</v>
      </c>
      <c r="F358" s="880">
        <v>89</v>
      </c>
      <c r="G358" s="880">
        <v>89</v>
      </c>
      <c r="H358" s="880">
        <v>89</v>
      </c>
      <c r="I358" s="880">
        <v>89</v>
      </c>
      <c r="J358" s="880">
        <v>89</v>
      </c>
      <c r="K358" s="880">
        <v>89</v>
      </c>
      <c r="L358" s="880">
        <v>89</v>
      </c>
      <c r="M358" s="880">
        <v>89</v>
      </c>
      <c r="N358" s="880">
        <v>89</v>
      </c>
      <c r="O358" s="880">
        <v>89</v>
      </c>
      <c r="P358" s="880">
        <v>89222</v>
      </c>
      <c r="Q358" s="528"/>
      <c r="R358" s="528"/>
      <c r="S358" s="528"/>
      <c r="T358" s="528"/>
      <c r="U358" s="528"/>
      <c r="V358" s="528"/>
      <c r="W358" s="528"/>
      <c r="X358" s="528"/>
      <c r="Y358" s="528"/>
      <c r="Z358" s="528"/>
      <c r="AA358" s="528"/>
      <c r="AB358" s="528"/>
      <c r="AC358" s="528"/>
      <c r="AD358" s="528"/>
    </row>
    <row r="359" spans="1:30" ht="12">
      <c r="A359" s="878" t="s">
        <v>540</v>
      </c>
      <c r="B359" s="878" t="s">
        <v>181</v>
      </c>
      <c r="C359" s="880">
        <v>152</v>
      </c>
      <c r="D359" s="880">
        <v>152</v>
      </c>
      <c r="E359" s="880">
        <v>152</v>
      </c>
      <c r="F359" s="880">
        <v>152</v>
      </c>
      <c r="G359" s="880">
        <v>152</v>
      </c>
      <c r="H359" s="880">
        <v>152</v>
      </c>
      <c r="I359" s="880">
        <v>152</v>
      </c>
      <c r="J359" s="880">
        <v>152</v>
      </c>
      <c r="K359" s="880">
        <v>152</v>
      </c>
      <c r="L359" s="880">
        <v>152</v>
      </c>
      <c r="M359" s="880">
        <v>152</v>
      </c>
      <c r="N359" s="880">
        <v>152</v>
      </c>
      <c r="O359" s="880">
        <v>152</v>
      </c>
      <c r="P359" s="880">
        <v>151700</v>
      </c>
      <c r="Q359" s="528"/>
      <c r="R359" s="528"/>
      <c r="S359" s="528"/>
      <c r="T359" s="528"/>
      <c r="U359" s="528"/>
      <c r="V359" s="528"/>
      <c r="W359" s="528"/>
      <c r="X359" s="528"/>
      <c r="Y359" s="528"/>
      <c r="Z359" s="528"/>
      <c r="AA359" s="528"/>
      <c r="AB359" s="528"/>
      <c r="AC359" s="528"/>
      <c r="AD359" s="528"/>
    </row>
    <row r="360" spans="1:30" ht="12">
      <c r="A360" s="878" t="s">
        <v>1162</v>
      </c>
      <c r="B360" s="878" t="s">
        <v>181</v>
      </c>
      <c r="C360" s="880">
        <v>0</v>
      </c>
      <c r="D360" s="880">
        <v>0</v>
      </c>
      <c r="E360" s="880">
        <v>0</v>
      </c>
      <c r="F360" s="880">
        <v>0</v>
      </c>
      <c r="G360" s="880">
        <v>0</v>
      </c>
      <c r="H360" s="880">
        <v>0</v>
      </c>
      <c r="I360" s="880">
        <v>0</v>
      </c>
      <c r="J360" s="880">
        <v>0</v>
      </c>
      <c r="K360" s="880">
        <v>0</v>
      </c>
      <c r="L360" s="880">
        <v>0</v>
      </c>
      <c r="M360" s="880">
        <v>0</v>
      </c>
      <c r="N360" s="880">
        <v>0</v>
      </c>
      <c r="O360" s="880">
        <v>0</v>
      </c>
      <c r="P360" s="880">
        <v>0</v>
      </c>
      <c r="Q360" s="528"/>
      <c r="R360" s="528"/>
      <c r="S360" s="528"/>
      <c r="T360" s="528"/>
      <c r="U360" s="528"/>
      <c r="V360" s="528"/>
      <c r="W360" s="528"/>
      <c r="X360" s="528"/>
      <c r="Y360" s="528"/>
      <c r="Z360" s="528"/>
      <c r="AA360" s="528"/>
      <c r="AB360" s="528"/>
      <c r="AC360" s="528"/>
      <c r="AD360" s="528"/>
    </row>
    <row r="361" spans="1:30" ht="12">
      <c r="A361" s="878" t="s">
        <v>541</v>
      </c>
      <c r="B361" s="878" t="s">
        <v>181</v>
      </c>
      <c r="C361" s="880">
        <v>1156</v>
      </c>
      <c r="D361" s="880">
        <v>1156</v>
      </c>
      <c r="E361" s="880">
        <v>1156</v>
      </c>
      <c r="F361" s="880">
        <v>1156</v>
      </c>
      <c r="G361" s="880">
        <v>1156</v>
      </c>
      <c r="H361" s="880">
        <v>1156</v>
      </c>
      <c r="I361" s="880">
        <v>1156</v>
      </c>
      <c r="J361" s="880">
        <v>1156</v>
      </c>
      <c r="K361" s="880">
        <v>1156</v>
      </c>
      <c r="L361" s="880">
        <v>1156</v>
      </c>
      <c r="M361" s="880">
        <v>1156</v>
      </c>
      <c r="N361" s="880">
        <v>1156</v>
      </c>
      <c r="O361" s="880">
        <v>1156</v>
      </c>
      <c r="P361" s="880">
        <v>1155954</v>
      </c>
      <c r="Q361" s="528"/>
      <c r="R361" s="528"/>
      <c r="S361" s="528"/>
      <c r="T361" s="528"/>
      <c r="U361" s="528"/>
      <c r="V361" s="528"/>
      <c r="W361" s="528"/>
      <c r="X361" s="528"/>
      <c r="Y361" s="528"/>
      <c r="Z361" s="528"/>
      <c r="AA361" s="528"/>
      <c r="AB361" s="528"/>
      <c r="AC361" s="528"/>
      <c r="AD361" s="528"/>
    </row>
    <row r="362" spans="1:30" ht="12">
      <c r="A362" s="878" t="s">
        <v>1163</v>
      </c>
      <c r="B362" s="878" t="s">
        <v>181</v>
      </c>
      <c r="C362" s="880">
        <v>0</v>
      </c>
      <c r="D362" s="880">
        <v>0</v>
      </c>
      <c r="E362" s="880">
        <v>0</v>
      </c>
      <c r="F362" s="880">
        <v>0</v>
      </c>
      <c r="G362" s="880">
        <v>0</v>
      </c>
      <c r="H362" s="880">
        <v>0</v>
      </c>
      <c r="I362" s="880">
        <v>0</v>
      </c>
      <c r="J362" s="880">
        <v>0</v>
      </c>
      <c r="K362" s="880">
        <v>0</v>
      </c>
      <c r="L362" s="880">
        <v>0</v>
      </c>
      <c r="M362" s="880">
        <v>0</v>
      </c>
      <c r="N362" s="880">
        <v>0</v>
      </c>
      <c r="O362" s="880">
        <v>0</v>
      </c>
      <c r="P362" s="880">
        <v>0</v>
      </c>
      <c r="Q362" s="528"/>
      <c r="R362" s="528"/>
      <c r="S362" s="528"/>
      <c r="T362" s="528"/>
      <c r="U362" s="528"/>
      <c r="V362" s="528"/>
      <c r="W362" s="528"/>
      <c r="X362" s="528"/>
      <c r="Y362" s="528"/>
      <c r="Z362" s="528"/>
      <c r="AA362" s="528"/>
      <c r="AB362" s="528"/>
      <c r="AC362" s="528"/>
      <c r="AD362" s="528"/>
    </row>
    <row r="363" spans="1:30" ht="12">
      <c r="A363" s="878" t="s">
        <v>735</v>
      </c>
      <c r="B363" s="878" t="s">
        <v>181</v>
      </c>
      <c r="C363" s="880">
        <v>4534</v>
      </c>
      <c r="D363" s="880">
        <v>4534</v>
      </c>
      <c r="E363" s="880">
        <v>4534</v>
      </c>
      <c r="F363" s="880">
        <v>4534</v>
      </c>
      <c r="G363" s="880">
        <v>4534</v>
      </c>
      <c r="H363" s="880">
        <v>4534</v>
      </c>
      <c r="I363" s="880">
        <v>4534</v>
      </c>
      <c r="J363" s="880">
        <v>4534</v>
      </c>
      <c r="K363" s="880">
        <v>4534</v>
      </c>
      <c r="L363" s="880">
        <v>4534</v>
      </c>
      <c r="M363" s="880">
        <v>4534</v>
      </c>
      <c r="N363" s="880">
        <v>4534</v>
      </c>
      <c r="O363" s="880">
        <v>4534</v>
      </c>
      <c r="P363" s="880">
        <v>4534314</v>
      </c>
      <c r="Q363" s="528"/>
      <c r="R363" s="528"/>
      <c r="S363" s="528"/>
      <c r="T363" s="528"/>
      <c r="U363" s="528"/>
      <c r="V363" s="528"/>
      <c r="W363" s="528"/>
      <c r="X363" s="528"/>
      <c r="Y363" s="528"/>
      <c r="Z363" s="528"/>
      <c r="AA363" s="528"/>
      <c r="AB363" s="528"/>
      <c r="AC363" s="528"/>
      <c r="AD363" s="528"/>
    </row>
    <row r="364" spans="1:30" ht="12">
      <c r="A364" s="878" t="s">
        <v>1164</v>
      </c>
      <c r="B364" s="878" t="s">
        <v>181</v>
      </c>
      <c r="C364" s="880">
        <v>0</v>
      </c>
      <c r="D364" s="880">
        <v>0</v>
      </c>
      <c r="E364" s="880">
        <v>0</v>
      </c>
      <c r="F364" s="880">
        <v>0</v>
      </c>
      <c r="G364" s="880">
        <v>0</v>
      </c>
      <c r="H364" s="880">
        <v>0</v>
      </c>
      <c r="I364" s="880">
        <v>0</v>
      </c>
      <c r="J364" s="880">
        <v>0</v>
      </c>
      <c r="K364" s="880">
        <v>0</v>
      </c>
      <c r="L364" s="880">
        <v>0</v>
      </c>
      <c r="M364" s="880">
        <v>0</v>
      </c>
      <c r="N364" s="880">
        <v>0</v>
      </c>
      <c r="O364" s="880">
        <v>0</v>
      </c>
      <c r="P364" s="880">
        <v>0</v>
      </c>
      <c r="Q364" s="528"/>
      <c r="R364" s="528"/>
      <c r="S364" s="528"/>
      <c r="T364" s="528"/>
      <c r="U364" s="528"/>
      <c r="V364" s="528"/>
      <c r="W364" s="528"/>
      <c r="X364" s="528"/>
      <c r="Y364" s="528"/>
      <c r="Z364" s="528"/>
      <c r="AA364" s="528"/>
      <c r="AB364" s="528"/>
      <c r="AC364" s="528"/>
      <c r="AD364" s="528"/>
    </row>
    <row r="365" spans="1:30" ht="12">
      <c r="A365" s="878" t="s">
        <v>542</v>
      </c>
      <c r="B365" s="878" t="s">
        <v>181</v>
      </c>
      <c r="C365" s="880">
        <v>24900</v>
      </c>
      <c r="D365" s="880">
        <v>23845</v>
      </c>
      <c r="E365" s="880">
        <v>23845</v>
      </c>
      <c r="F365" s="880">
        <v>23845</v>
      </c>
      <c r="G365" s="880">
        <v>23845</v>
      </c>
      <c r="H365" s="880">
        <v>23845</v>
      </c>
      <c r="I365" s="880">
        <v>23845</v>
      </c>
      <c r="J365" s="880">
        <v>23845</v>
      </c>
      <c r="K365" s="880">
        <v>23845</v>
      </c>
      <c r="L365" s="880">
        <v>23845</v>
      </c>
      <c r="M365" s="880">
        <v>23845</v>
      </c>
      <c r="N365" s="880">
        <v>23845</v>
      </c>
      <c r="O365" s="880">
        <v>23845</v>
      </c>
      <c r="P365" s="880">
        <v>23888622</v>
      </c>
      <c r="Q365" s="528"/>
      <c r="R365" s="528"/>
      <c r="S365" s="528"/>
      <c r="T365" s="528"/>
      <c r="U365" s="528"/>
      <c r="V365" s="528"/>
      <c r="W365" s="528"/>
      <c r="X365" s="528"/>
      <c r="Y365" s="528"/>
      <c r="Z365" s="528"/>
      <c r="AA365" s="528"/>
      <c r="AB365" s="528"/>
      <c r="AC365" s="528"/>
      <c r="AD365" s="528"/>
    </row>
    <row r="366" spans="1:30" ht="12">
      <c r="A366" s="878" t="s">
        <v>1165</v>
      </c>
      <c r="B366" s="878" t="s">
        <v>181</v>
      </c>
      <c r="C366" s="880">
        <v>0</v>
      </c>
      <c r="D366" s="880">
        <v>0</v>
      </c>
      <c r="E366" s="880">
        <v>0</v>
      </c>
      <c r="F366" s="880">
        <v>0</v>
      </c>
      <c r="G366" s="880">
        <v>0</v>
      </c>
      <c r="H366" s="880">
        <v>0</v>
      </c>
      <c r="I366" s="880">
        <v>0</v>
      </c>
      <c r="J366" s="880">
        <v>0</v>
      </c>
      <c r="K366" s="880">
        <v>0</v>
      </c>
      <c r="L366" s="880">
        <v>0</v>
      </c>
      <c r="M366" s="880">
        <v>0</v>
      </c>
      <c r="N366" s="880">
        <v>0</v>
      </c>
      <c r="O366" s="880">
        <v>0</v>
      </c>
      <c r="P366" s="880">
        <v>0</v>
      </c>
      <c r="Q366" s="528"/>
      <c r="R366" s="528"/>
      <c r="S366" s="528"/>
      <c r="T366" s="528"/>
      <c r="U366" s="528"/>
      <c r="V366" s="528"/>
      <c r="W366" s="528"/>
      <c r="X366" s="528"/>
      <c r="Y366" s="528"/>
      <c r="Z366" s="528"/>
      <c r="AA366" s="528"/>
      <c r="AB366" s="528"/>
      <c r="AC366" s="528"/>
      <c r="AD366" s="528"/>
    </row>
    <row r="367" spans="1:30" ht="12">
      <c r="A367" s="878" t="s">
        <v>225</v>
      </c>
      <c r="B367" s="878" t="s">
        <v>181</v>
      </c>
      <c r="C367" s="880">
        <v>0</v>
      </c>
      <c r="D367" s="880">
        <v>0</v>
      </c>
      <c r="E367" s="880">
        <v>0</v>
      </c>
      <c r="F367" s="880">
        <v>0</v>
      </c>
      <c r="G367" s="880">
        <v>0</v>
      </c>
      <c r="H367" s="880">
        <v>0</v>
      </c>
      <c r="I367" s="880">
        <v>0</v>
      </c>
      <c r="J367" s="880">
        <v>0</v>
      </c>
      <c r="K367" s="880">
        <v>0</v>
      </c>
      <c r="L367" s="880">
        <v>0</v>
      </c>
      <c r="M367" s="880">
        <v>0</v>
      </c>
      <c r="N367" s="880">
        <v>0</v>
      </c>
      <c r="O367" s="880">
        <v>0</v>
      </c>
      <c r="P367" s="880">
        <v>0</v>
      </c>
      <c r="Q367" s="528"/>
      <c r="R367" s="528"/>
      <c r="S367" s="528"/>
      <c r="T367" s="528"/>
      <c r="U367" s="528"/>
      <c r="V367" s="528"/>
      <c r="W367" s="528"/>
      <c r="X367" s="528"/>
      <c r="Y367" s="528"/>
      <c r="Z367" s="528"/>
      <c r="AA367" s="528"/>
      <c r="AB367" s="528"/>
      <c r="AC367" s="528"/>
      <c r="AD367" s="528"/>
    </row>
    <row r="368" spans="1:30" ht="12">
      <c r="A368" s="878" t="s">
        <v>226</v>
      </c>
      <c r="B368" s="878" t="s">
        <v>181</v>
      </c>
      <c r="C368" s="880">
        <v>12904</v>
      </c>
      <c r="D368" s="880">
        <v>12904</v>
      </c>
      <c r="E368" s="880">
        <v>12904</v>
      </c>
      <c r="F368" s="880">
        <v>12904</v>
      </c>
      <c r="G368" s="880">
        <v>12904</v>
      </c>
      <c r="H368" s="880">
        <v>12904</v>
      </c>
      <c r="I368" s="880">
        <v>12904</v>
      </c>
      <c r="J368" s="880">
        <v>12904</v>
      </c>
      <c r="K368" s="880">
        <v>12904</v>
      </c>
      <c r="L368" s="880">
        <v>12904</v>
      </c>
      <c r="M368" s="880">
        <v>12904</v>
      </c>
      <c r="N368" s="880">
        <v>12904</v>
      </c>
      <c r="O368" s="880">
        <v>12904</v>
      </c>
      <c r="P368" s="880">
        <v>12903739</v>
      </c>
      <c r="Q368" s="528"/>
      <c r="R368" s="528"/>
      <c r="S368" s="528"/>
      <c r="T368" s="528"/>
      <c r="U368" s="528"/>
      <c r="V368" s="528"/>
      <c r="W368" s="528"/>
      <c r="X368" s="528"/>
      <c r="Y368" s="528"/>
      <c r="Z368" s="528"/>
      <c r="AA368" s="528"/>
      <c r="AB368" s="528"/>
      <c r="AC368" s="528"/>
      <c r="AD368" s="528"/>
    </row>
    <row r="369" spans="1:30" ht="12">
      <c r="A369" s="878" t="s">
        <v>227</v>
      </c>
      <c r="B369" s="878" t="s">
        <v>181</v>
      </c>
      <c r="C369" s="880">
        <v>19732</v>
      </c>
      <c r="D369" s="880">
        <v>19732</v>
      </c>
      <c r="E369" s="880">
        <v>19732</v>
      </c>
      <c r="F369" s="880">
        <v>19732</v>
      </c>
      <c r="G369" s="880">
        <v>19732</v>
      </c>
      <c r="H369" s="880">
        <v>19732</v>
      </c>
      <c r="I369" s="880">
        <v>19732</v>
      </c>
      <c r="J369" s="880">
        <v>19732</v>
      </c>
      <c r="K369" s="880">
        <v>19732</v>
      </c>
      <c r="L369" s="880">
        <v>19732</v>
      </c>
      <c r="M369" s="880">
        <v>19732</v>
      </c>
      <c r="N369" s="880">
        <v>19732</v>
      </c>
      <c r="O369" s="880">
        <v>19732</v>
      </c>
      <c r="P369" s="880">
        <v>19732280</v>
      </c>
      <c r="Q369" s="528"/>
      <c r="R369" s="528"/>
      <c r="S369" s="528"/>
      <c r="T369" s="528"/>
      <c r="U369" s="528"/>
      <c r="V369" s="528"/>
      <c r="W369" s="528"/>
      <c r="X369" s="528"/>
      <c r="Y369" s="528"/>
      <c r="Z369" s="528"/>
      <c r="AA369" s="528"/>
      <c r="AB369" s="528"/>
      <c r="AC369" s="528"/>
      <c r="AD369" s="528"/>
    </row>
    <row r="370" spans="1:30" ht="12">
      <c r="A370" s="878" t="s">
        <v>1166</v>
      </c>
      <c r="B370" s="878" t="s">
        <v>181</v>
      </c>
      <c r="C370" s="880">
        <v>0</v>
      </c>
      <c r="D370" s="880">
        <v>0</v>
      </c>
      <c r="E370" s="880">
        <v>0</v>
      </c>
      <c r="F370" s="880">
        <v>0</v>
      </c>
      <c r="G370" s="880">
        <v>0</v>
      </c>
      <c r="H370" s="880">
        <v>0</v>
      </c>
      <c r="I370" s="880">
        <v>0</v>
      </c>
      <c r="J370" s="880">
        <v>0</v>
      </c>
      <c r="K370" s="880">
        <v>0</v>
      </c>
      <c r="L370" s="880">
        <v>0</v>
      </c>
      <c r="M370" s="880">
        <v>0</v>
      </c>
      <c r="N370" s="880">
        <v>0</v>
      </c>
      <c r="O370" s="880">
        <v>0</v>
      </c>
      <c r="P370" s="880">
        <v>0</v>
      </c>
      <c r="Q370" s="528"/>
      <c r="R370" s="528"/>
      <c r="S370" s="528"/>
      <c r="T370" s="528"/>
      <c r="U370" s="528"/>
      <c r="V370" s="528"/>
      <c r="W370" s="528"/>
      <c r="X370" s="528"/>
      <c r="Y370" s="528"/>
      <c r="Z370" s="528"/>
      <c r="AA370" s="528"/>
      <c r="AB370" s="528"/>
      <c r="AC370" s="528"/>
      <c r="AD370" s="528"/>
    </row>
    <row r="371" spans="1:30" ht="12">
      <c r="A371" s="878" t="s">
        <v>1167</v>
      </c>
      <c r="B371" s="878" t="s">
        <v>181</v>
      </c>
      <c r="C371" s="880">
        <v>0</v>
      </c>
      <c r="D371" s="880">
        <v>0</v>
      </c>
      <c r="E371" s="880">
        <v>0</v>
      </c>
      <c r="F371" s="880">
        <v>0</v>
      </c>
      <c r="G371" s="880">
        <v>0</v>
      </c>
      <c r="H371" s="880">
        <v>0</v>
      </c>
      <c r="I371" s="880">
        <v>0</v>
      </c>
      <c r="J371" s="880">
        <v>0</v>
      </c>
      <c r="K371" s="880">
        <v>0</v>
      </c>
      <c r="L371" s="880">
        <v>0</v>
      </c>
      <c r="M371" s="880">
        <v>0</v>
      </c>
      <c r="N371" s="880">
        <v>0</v>
      </c>
      <c r="O371" s="880">
        <v>0</v>
      </c>
      <c r="P371" s="880">
        <v>0</v>
      </c>
      <c r="Q371" s="528"/>
      <c r="R371" s="528"/>
      <c r="S371" s="528"/>
      <c r="T371" s="528"/>
      <c r="U371" s="528"/>
      <c r="V371" s="528"/>
      <c r="W371" s="528"/>
      <c r="X371" s="528"/>
      <c r="Y371" s="528"/>
      <c r="Z371" s="528"/>
      <c r="AA371" s="528"/>
      <c r="AB371" s="528"/>
      <c r="AC371" s="528"/>
      <c r="AD371" s="528"/>
    </row>
    <row r="372" spans="1:30" ht="12">
      <c r="A372" s="878" t="s">
        <v>1003</v>
      </c>
      <c r="B372" s="878" t="s">
        <v>181</v>
      </c>
      <c r="C372" s="880">
        <v>0</v>
      </c>
      <c r="D372" s="880">
        <v>0</v>
      </c>
      <c r="E372" s="880">
        <v>0</v>
      </c>
      <c r="F372" s="880">
        <v>0</v>
      </c>
      <c r="G372" s="880">
        <v>0</v>
      </c>
      <c r="H372" s="880">
        <v>0</v>
      </c>
      <c r="I372" s="880">
        <v>0</v>
      </c>
      <c r="J372" s="880">
        <v>0</v>
      </c>
      <c r="K372" s="880">
        <v>0</v>
      </c>
      <c r="L372" s="880">
        <v>0</v>
      </c>
      <c r="M372" s="880">
        <v>0</v>
      </c>
      <c r="N372" s="880">
        <v>0</v>
      </c>
      <c r="O372" s="880">
        <v>0</v>
      </c>
      <c r="P372" s="880">
        <v>0</v>
      </c>
      <c r="Q372" s="528"/>
      <c r="R372" s="528"/>
      <c r="S372" s="528"/>
      <c r="T372" s="528"/>
      <c r="U372" s="528"/>
      <c r="V372" s="528"/>
      <c r="W372" s="528"/>
      <c r="X372" s="528"/>
      <c r="Y372" s="528"/>
      <c r="Z372" s="528"/>
      <c r="AA372" s="528"/>
      <c r="AB372" s="528"/>
      <c r="AC372" s="528"/>
      <c r="AD372" s="528"/>
    </row>
    <row r="373" spans="1:30" ht="12">
      <c r="A373" s="878" t="s">
        <v>2822</v>
      </c>
      <c r="B373" s="878" t="s">
        <v>181</v>
      </c>
      <c r="C373" s="880">
        <v>0</v>
      </c>
      <c r="D373" s="880">
        <v>0</v>
      </c>
      <c r="E373" s="880">
        <v>0</v>
      </c>
      <c r="F373" s="880">
        <v>0</v>
      </c>
      <c r="G373" s="880">
        <v>0</v>
      </c>
      <c r="H373" s="880">
        <v>0</v>
      </c>
      <c r="I373" s="880">
        <v>0</v>
      </c>
      <c r="J373" s="880">
        <v>0</v>
      </c>
      <c r="K373" s="880">
        <v>0</v>
      </c>
      <c r="L373" s="880">
        <v>0</v>
      </c>
      <c r="M373" s="880">
        <v>0</v>
      </c>
      <c r="N373" s="880">
        <v>0</v>
      </c>
      <c r="O373" s="880">
        <v>0</v>
      </c>
      <c r="P373" s="880">
        <v>0</v>
      </c>
      <c r="Q373" s="528"/>
      <c r="R373" s="528"/>
      <c r="S373" s="528"/>
      <c r="T373" s="528"/>
      <c r="U373" s="528"/>
      <c r="V373" s="528"/>
      <c r="W373" s="528"/>
      <c r="X373" s="528"/>
      <c r="Y373" s="528"/>
      <c r="Z373" s="528"/>
      <c r="AA373" s="528"/>
      <c r="AB373" s="528"/>
      <c r="AC373" s="528"/>
      <c r="AD373" s="528"/>
    </row>
    <row r="374" spans="1:30" ht="12">
      <c r="A374" s="878" t="s">
        <v>671</v>
      </c>
      <c r="B374" s="878" t="s">
        <v>181</v>
      </c>
      <c r="C374" s="880">
        <v>0</v>
      </c>
      <c r="D374" s="880">
        <v>0</v>
      </c>
      <c r="E374" s="880">
        <v>0</v>
      </c>
      <c r="F374" s="880">
        <v>0</v>
      </c>
      <c r="G374" s="880">
        <v>0</v>
      </c>
      <c r="H374" s="880">
        <v>0</v>
      </c>
      <c r="I374" s="880">
        <v>0</v>
      </c>
      <c r="J374" s="880">
        <v>0</v>
      </c>
      <c r="K374" s="880">
        <v>0</v>
      </c>
      <c r="L374" s="880">
        <v>0</v>
      </c>
      <c r="M374" s="880">
        <v>0</v>
      </c>
      <c r="N374" s="880">
        <v>0</v>
      </c>
      <c r="O374" s="880">
        <v>0</v>
      </c>
      <c r="P374" s="880">
        <v>0</v>
      </c>
      <c r="Q374" s="528"/>
      <c r="R374" s="528"/>
      <c r="S374" s="528"/>
      <c r="T374" s="528"/>
      <c r="U374" s="528"/>
      <c r="V374" s="528"/>
      <c r="W374" s="528"/>
      <c r="X374" s="528"/>
      <c r="Y374" s="528"/>
      <c r="Z374" s="528"/>
      <c r="AA374" s="528"/>
      <c r="AB374" s="528"/>
      <c r="AC374" s="528"/>
      <c r="AD374" s="528"/>
    </row>
    <row r="375" spans="1:30" ht="12">
      <c r="A375" s="878" t="s">
        <v>1168</v>
      </c>
      <c r="B375" s="878" t="s">
        <v>181</v>
      </c>
      <c r="C375" s="880">
        <v>0</v>
      </c>
      <c r="D375" s="880">
        <v>0</v>
      </c>
      <c r="E375" s="880">
        <v>0</v>
      </c>
      <c r="F375" s="880">
        <v>0</v>
      </c>
      <c r="G375" s="880">
        <v>0</v>
      </c>
      <c r="H375" s="880">
        <v>0</v>
      </c>
      <c r="I375" s="880">
        <v>0</v>
      </c>
      <c r="J375" s="880">
        <v>0</v>
      </c>
      <c r="K375" s="880">
        <v>0</v>
      </c>
      <c r="L375" s="880">
        <v>0</v>
      </c>
      <c r="M375" s="880">
        <v>0</v>
      </c>
      <c r="N375" s="880">
        <v>0</v>
      </c>
      <c r="O375" s="880">
        <v>0</v>
      </c>
      <c r="P375" s="880">
        <v>0</v>
      </c>
      <c r="Q375" s="528"/>
      <c r="R375" s="528"/>
      <c r="S375" s="528"/>
      <c r="T375" s="528"/>
      <c r="U375" s="528"/>
      <c r="V375" s="528"/>
      <c r="W375" s="528"/>
      <c r="X375" s="528"/>
      <c r="Y375" s="528"/>
      <c r="Z375" s="528"/>
      <c r="AA375" s="528"/>
      <c r="AB375" s="528"/>
      <c r="AC375" s="528"/>
      <c r="AD375" s="528"/>
    </row>
    <row r="376" spans="1:30" ht="12">
      <c r="A376" s="878" t="s">
        <v>228</v>
      </c>
      <c r="B376" s="878" t="s">
        <v>181</v>
      </c>
      <c r="C376" s="880">
        <v>12701</v>
      </c>
      <c r="D376" s="880">
        <v>12701</v>
      </c>
      <c r="E376" s="880">
        <v>12701</v>
      </c>
      <c r="F376" s="880">
        <v>12701</v>
      </c>
      <c r="G376" s="880">
        <v>12701</v>
      </c>
      <c r="H376" s="880">
        <v>12701</v>
      </c>
      <c r="I376" s="880">
        <v>12701</v>
      </c>
      <c r="J376" s="880">
        <v>12701</v>
      </c>
      <c r="K376" s="880">
        <v>12701</v>
      </c>
      <c r="L376" s="880">
        <v>12701</v>
      </c>
      <c r="M376" s="880">
        <v>12701</v>
      </c>
      <c r="N376" s="880">
        <v>12701</v>
      </c>
      <c r="O376" s="880">
        <v>12701</v>
      </c>
      <c r="P376" s="880">
        <v>12700860</v>
      </c>
      <c r="Q376" s="528"/>
      <c r="R376" s="528"/>
      <c r="S376" s="528"/>
      <c r="T376" s="528"/>
      <c r="U376" s="528"/>
      <c r="V376" s="528"/>
      <c r="W376" s="528"/>
      <c r="X376" s="528"/>
      <c r="Y376" s="528"/>
      <c r="Z376" s="528"/>
      <c r="AA376" s="528"/>
      <c r="AB376" s="528"/>
      <c r="AC376" s="528"/>
      <c r="AD376" s="528"/>
    </row>
    <row r="377" spans="1:30" ht="12">
      <c r="A377" s="878" t="s">
        <v>1169</v>
      </c>
      <c r="B377" s="878" t="s">
        <v>181</v>
      </c>
      <c r="C377" s="880">
        <v>0</v>
      </c>
      <c r="D377" s="880">
        <v>0</v>
      </c>
      <c r="E377" s="880">
        <v>0</v>
      </c>
      <c r="F377" s="880">
        <v>0</v>
      </c>
      <c r="G377" s="880">
        <v>0</v>
      </c>
      <c r="H377" s="880">
        <v>0</v>
      </c>
      <c r="I377" s="880">
        <v>0</v>
      </c>
      <c r="J377" s="880">
        <v>0</v>
      </c>
      <c r="K377" s="880">
        <v>0</v>
      </c>
      <c r="L377" s="880">
        <v>0</v>
      </c>
      <c r="M377" s="880">
        <v>0</v>
      </c>
      <c r="N377" s="880">
        <v>0</v>
      </c>
      <c r="O377" s="880">
        <v>0</v>
      </c>
      <c r="P377" s="880">
        <v>0</v>
      </c>
      <c r="Q377" s="528"/>
      <c r="R377" s="528"/>
      <c r="S377" s="528"/>
      <c r="T377" s="528"/>
      <c r="U377" s="528"/>
      <c r="V377" s="528"/>
      <c r="W377" s="528"/>
      <c r="X377" s="528"/>
      <c r="Y377" s="528"/>
      <c r="Z377" s="528"/>
      <c r="AA377" s="528"/>
      <c r="AB377" s="528"/>
      <c r="AC377" s="528"/>
      <c r="AD377" s="528"/>
    </row>
    <row r="378" spans="1:30" ht="12">
      <c r="A378" s="878" t="s">
        <v>672</v>
      </c>
      <c r="B378" s="878" t="s">
        <v>181</v>
      </c>
      <c r="C378" s="880">
        <v>0</v>
      </c>
      <c r="D378" s="880">
        <v>0</v>
      </c>
      <c r="E378" s="880">
        <v>0</v>
      </c>
      <c r="F378" s="880">
        <v>0</v>
      </c>
      <c r="G378" s="880">
        <v>0</v>
      </c>
      <c r="H378" s="880">
        <v>0</v>
      </c>
      <c r="I378" s="880">
        <v>0</v>
      </c>
      <c r="J378" s="880">
        <v>0</v>
      </c>
      <c r="K378" s="880">
        <v>0</v>
      </c>
      <c r="L378" s="880">
        <v>0</v>
      </c>
      <c r="M378" s="880">
        <v>0</v>
      </c>
      <c r="N378" s="880">
        <v>0</v>
      </c>
      <c r="O378" s="880">
        <v>0</v>
      </c>
      <c r="P378" s="880">
        <v>0</v>
      </c>
      <c r="Q378" s="528"/>
      <c r="R378" s="528"/>
      <c r="S378" s="528"/>
      <c r="T378" s="528"/>
      <c r="U378" s="528"/>
      <c r="V378" s="528"/>
      <c r="W378" s="528"/>
      <c r="X378" s="528"/>
      <c r="Y378" s="528"/>
      <c r="Z378" s="528"/>
      <c r="AA378" s="528"/>
      <c r="AB378" s="528"/>
      <c r="AC378" s="528"/>
      <c r="AD378" s="528"/>
    </row>
    <row r="379" spans="1:30" ht="12">
      <c r="A379" s="878" t="s">
        <v>1170</v>
      </c>
      <c r="B379" s="878" t="s">
        <v>181</v>
      </c>
      <c r="C379" s="880">
        <v>0</v>
      </c>
      <c r="D379" s="880">
        <v>0</v>
      </c>
      <c r="E379" s="880">
        <v>0</v>
      </c>
      <c r="F379" s="880">
        <v>0</v>
      </c>
      <c r="G379" s="880">
        <v>0</v>
      </c>
      <c r="H379" s="880">
        <v>0</v>
      </c>
      <c r="I379" s="880">
        <v>0</v>
      </c>
      <c r="J379" s="880">
        <v>0</v>
      </c>
      <c r="K379" s="880">
        <v>0</v>
      </c>
      <c r="L379" s="880">
        <v>0</v>
      </c>
      <c r="M379" s="880">
        <v>0</v>
      </c>
      <c r="N379" s="880">
        <v>0</v>
      </c>
      <c r="O379" s="880">
        <v>0</v>
      </c>
      <c r="P379" s="880">
        <v>0</v>
      </c>
      <c r="Q379" s="528"/>
      <c r="R379" s="528"/>
      <c r="S379" s="528"/>
      <c r="T379" s="528"/>
      <c r="U379" s="528"/>
      <c r="V379" s="528"/>
      <c r="W379" s="528"/>
      <c r="X379" s="528"/>
      <c r="Y379" s="528"/>
      <c r="Z379" s="528"/>
      <c r="AA379" s="528"/>
      <c r="AB379" s="528"/>
      <c r="AC379" s="528"/>
      <c r="AD379" s="528"/>
    </row>
    <row r="380" spans="1:30" ht="12">
      <c r="A380" s="878" t="s">
        <v>673</v>
      </c>
      <c r="B380" s="878" t="s">
        <v>181</v>
      </c>
      <c r="C380" s="880">
        <v>0</v>
      </c>
      <c r="D380" s="880">
        <v>0</v>
      </c>
      <c r="E380" s="880">
        <v>0</v>
      </c>
      <c r="F380" s="880">
        <v>0</v>
      </c>
      <c r="G380" s="880">
        <v>0</v>
      </c>
      <c r="H380" s="880">
        <v>0</v>
      </c>
      <c r="I380" s="880">
        <v>0</v>
      </c>
      <c r="J380" s="880">
        <v>0</v>
      </c>
      <c r="K380" s="880">
        <v>0</v>
      </c>
      <c r="L380" s="880">
        <v>0</v>
      </c>
      <c r="M380" s="880">
        <v>0</v>
      </c>
      <c r="N380" s="880">
        <v>0</v>
      </c>
      <c r="O380" s="880">
        <v>0</v>
      </c>
      <c r="P380" s="880">
        <v>0</v>
      </c>
      <c r="Q380" s="528"/>
      <c r="R380" s="528"/>
      <c r="S380" s="528"/>
      <c r="T380" s="528"/>
      <c r="U380" s="528"/>
      <c r="V380" s="528"/>
      <c r="W380" s="528"/>
      <c r="X380" s="528"/>
      <c r="Y380" s="528"/>
      <c r="Z380" s="528"/>
      <c r="AA380" s="528"/>
      <c r="AB380" s="528"/>
      <c r="AC380" s="528"/>
      <c r="AD380" s="528"/>
    </row>
    <row r="381" spans="1:30" ht="12">
      <c r="A381" s="878" t="s">
        <v>1171</v>
      </c>
      <c r="B381" s="878" t="s">
        <v>181</v>
      </c>
      <c r="C381" s="880">
        <v>0</v>
      </c>
      <c r="D381" s="880">
        <v>0</v>
      </c>
      <c r="E381" s="880">
        <v>0</v>
      </c>
      <c r="F381" s="880">
        <v>0</v>
      </c>
      <c r="G381" s="880">
        <v>0</v>
      </c>
      <c r="H381" s="880">
        <v>0</v>
      </c>
      <c r="I381" s="880">
        <v>0</v>
      </c>
      <c r="J381" s="880">
        <v>0</v>
      </c>
      <c r="K381" s="880">
        <v>0</v>
      </c>
      <c r="L381" s="880">
        <v>0</v>
      </c>
      <c r="M381" s="880">
        <v>0</v>
      </c>
      <c r="N381" s="880">
        <v>0</v>
      </c>
      <c r="O381" s="880">
        <v>0</v>
      </c>
      <c r="P381" s="880">
        <v>0</v>
      </c>
      <c r="Q381" s="528"/>
      <c r="R381" s="528"/>
      <c r="S381" s="528"/>
      <c r="T381" s="528"/>
      <c r="U381" s="528"/>
      <c r="V381" s="528"/>
      <c r="W381" s="528"/>
      <c r="X381" s="528"/>
      <c r="Y381" s="528"/>
      <c r="Z381" s="528"/>
      <c r="AA381" s="528"/>
      <c r="AB381" s="528"/>
      <c r="AC381" s="528"/>
      <c r="AD381" s="528"/>
    </row>
    <row r="382" spans="1:30" ht="12">
      <c r="A382" s="878" t="s">
        <v>1004</v>
      </c>
      <c r="B382" s="878" t="s">
        <v>181</v>
      </c>
      <c r="C382" s="880">
        <v>0</v>
      </c>
      <c r="D382" s="880">
        <v>0</v>
      </c>
      <c r="E382" s="880">
        <v>0</v>
      </c>
      <c r="F382" s="880">
        <v>0</v>
      </c>
      <c r="G382" s="880">
        <v>0</v>
      </c>
      <c r="H382" s="880">
        <v>0</v>
      </c>
      <c r="I382" s="880">
        <v>0</v>
      </c>
      <c r="J382" s="880">
        <v>0</v>
      </c>
      <c r="K382" s="880">
        <v>0</v>
      </c>
      <c r="L382" s="880">
        <v>0</v>
      </c>
      <c r="M382" s="880">
        <v>0</v>
      </c>
      <c r="N382" s="880">
        <v>0</v>
      </c>
      <c r="O382" s="880">
        <v>0</v>
      </c>
      <c r="P382" s="880">
        <v>0</v>
      </c>
      <c r="Q382" s="528"/>
      <c r="R382" s="528"/>
      <c r="S382" s="528"/>
      <c r="T382" s="528"/>
      <c r="U382" s="528"/>
      <c r="V382" s="528"/>
      <c r="W382" s="528"/>
      <c r="X382" s="528"/>
      <c r="Y382" s="528"/>
      <c r="Z382" s="528"/>
      <c r="AA382" s="528"/>
      <c r="AB382" s="528"/>
      <c r="AC382" s="528"/>
      <c r="AD382" s="528"/>
    </row>
    <row r="383" spans="1:30" ht="12">
      <c r="A383" s="878" t="s">
        <v>229</v>
      </c>
      <c r="B383" s="878" t="s">
        <v>181</v>
      </c>
      <c r="C383" s="880">
        <v>0</v>
      </c>
      <c r="D383" s="880">
        <v>0</v>
      </c>
      <c r="E383" s="880">
        <v>0</v>
      </c>
      <c r="F383" s="880">
        <v>0</v>
      </c>
      <c r="G383" s="880">
        <v>0</v>
      </c>
      <c r="H383" s="880">
        <v>0</v>
      </c>
      <c r="I383" s="880">
        <v>0</v>
      </c>
      <c r="J383" s="880">
        <v>0</v>
      </c>
      <c r="K383" s="880">
        <v>0</v>
      </c>
      <c r="L383" s="880">
        <v>0</v>
      </c>
      <c r="M383" s="880">
        <v>0</v>
      </c>
      <c r="N383" s="880">
        <v>0</v>
      </c>
      <c r="O383" s="880">
        <v>0</v>
      </c>
      <c r="P383" s="880">
        <v>0</v>
      </c>
      <c r="Q383" s="528"/>
      <c r="R383" s="528"/>
      <c r="S383" s="528"/>
      <c r="T383" s="528"/>
      <c r="U383" s="528"/>
      <c r="V383" s="528"/>
      <c r="W383" s="528"/>
      <c r="X383" s="528"/>
      <c r="Y383" s="528"/>
      <c r="Z383" s="528"/>
      <c r="AA383" s="528"/>
      <c r="AB383" s="528"/>
      <c r="AC383" s="528"/>
      <c r="AD383" s="528"/>
    </row>
    <row r="384" spans="1:30" ht="12">
      <c r="A384" s="878" t="s">
        <v>1172</v>
      </c>
      <c r="B384" s="878" t="s">
        <v>181</v>
      </c>
      <c r="C384" s="880">
        <v>0</v>
      </c>
      <c r="D384" s="880">
        <v>0</v>
      </c>
      <c r="E384" s="880">
        <v>0</v>
      </c>
      <c r="F384" s="880">
        <v>0</v>
      </c>
      <c r="G384" s="880">
        <v>0</v>
      </c>
      <c r="H384" s="880">
        <v>0</v>
      </c>
      <c r="I384" s="880">
        <v>0</v>
      </c>
      <c r="J384" s="880">
        <v>0</v>
      </c>
      <c r="K384" s="880">
        <v>0</v>
      </c>
      <c r="L384" s="880">
        <v>0</v>
      </c>
      <c r="M384" s="880">
        <v>0</v>
      </c>
      <c r="N384" s="880">
        <v>0</v>
      </c>
      <c r="O384" s="880">
        <v>0</v>
      </c>
      <c r="P384" s="880">
        <v>0</v>
      </c>
      <c r="Q384" s="528"/>
      <c r="R384" s="528"/>
      <c r="S384" s="528"/>
      <c r="T384" s="528"/>
      <c r="U384" s="528"/>
      <c r="V384" s="528"/>
      <c r="W384" s="528"/>
      <c r="X384" s="528"/>
      <c r="Y384" s="528"/>
      <c r="Z384" s="528"/>
      <c r="AA384" s="528"/>
      <c r="AB384" s="528"/>
      <c r="AC384" s="528"/>
      <c r="AD384" s="528"/>
    </row>
    <row r="385" spans="1:30" ht="12">
      <c r="A385" s="878" t="s">
        <v>230</v>
      </c>
      <c r="B385" s="878" t="s">
        <v>181</v>
      </c>
      <c r="C385" s="880">
        <v>286</v>
      </c>
      <c r="D385" s="880">
        <v>286</v>
      </c>
      <c r="E385" s="880">
        <v>286</v>
      </c>
      <c r="F385" s="880">
        <v>286</v>
      </c>
      <c r="G385" s="880">
        <v>286</v>
      </c>
      <c r="H385" s="880">
        <v>286</v>
      </c>
      <c r="I385" s="880">
        <v>286</v>
      </c>
      <c r="J385" s="880">
        <v>286</v>
      </c>
      <c r="K385" s="880">
        <v>286</v>
      </c>
      <c r="L385" s="880">
        <v>286</v>
      </c>
      <c r="M385" s="880">
        <v>286</v>
      </c>
      <c r="N385" s="880">
        <v>286</v>
      </c>
      <c r="O385" s="880">
        <v>286</v>
      </c>
      <c r="P385" s="880">
        <v>285560</v>
      </c>
      <c r="Q385" s="528"/>
      <c r="R385" s="528"/>
      <c r="S385" s="528"/>
      <c r="T385" s="528"/>
      <c r="U385" s="528"/>
      <c r="V385" s="528"/>
      <c r="W385" s="528"/>
      <c r="X385" s="528"/>
      <c r="Y385" s="528"/>
      <c r="Z385" s="528"/>
      <c r="AA385" s="528"/>
      <c r="AB385" s="528"/>
      <c r="AC385" s="528"/>
      <c r="AD385" s="528"/>
    </row>
    <row r="386" spans="1:30" ht="12">
      <c r="A386" s="878" t="s">
        <v>1173</v>
      </c>
      <c r="B386" s="878" t="s">
        <v>181</v>
      </c>
      <c r="C386" s="880">
        <v>0</v>
      </c>
      <c r="D386" s="880">
        <v>0</v>
      </c>
      <c r="E386" s="880">
        <v>0</v>
      </c>
      <c r="F386" s="880">
        <v>0</v>
      </c>
      <c r="G386" s="880">
        <v>0</v>
      </c>
      <c r="H386" s="880">
        <v>0</v>
      </c>
      <c r="I386" s="880">
        <v>0</v>
      </c>
      <c r="J386" s="880">
        <v>0</v>
      </c>
      <c r="K386" s="880">
        <v>0</v>
      </c>
      <c r="L386" s="880">
        <v>0</v>
      </c>
      <c r="M386" s="880">
        <v>0</v>
      </c>
      <c r="N386" s="880">
        <v>0</v>
      </c>
      <c r="O386" s="880">
        <v>0</v>
      </c>
      <c r="P386" s="880">
        <v>0</v>
      </c>
      <c r="Q386" s="528"/>
      <c r="R386" s="528"/>
      <c r="S386" s="528"/>
      <c r="T386" s="528"/>
      <c r="U386" s="528"/>
      <c r="V386" s="528"/>
      <c r="W386" s="528"/>
      <c r="X386" s="528"/>
      <c r="Y386" s="528"/>
      <c r="Z386" s="528"/>
      <c r="AA386" s="528"/>
      <c r="AB386" s="528"/>
      <c r="AC386" s="528"/>
      <c r="AD386" s="528"/>
    </row>
    <row r="387" spans="1:30" ht="12">
      <c r="A387" s="878" t="s">
        <v>231</v>
      </c>
      <c r="B387" s="878" t="s">
        <v>181</v>
      </c>
      <c r="C387" s="880">
        <v>5181</v>
      </c>
      <c r="D387" s="880">
        <v>5181</v>
      </c>
      <c r="E387" s="880">
        <v>5181</v>
      </c>
      <c r="F387" s="880">
        <v>5181</v>
      </c>
      <c r="G387" s="880">
        <v>5181</v>
      </c>
      <c r="H387" s="880">
        <v>5181</v>
      </c>
      <c r="I387" s="880">
        <v>5181</v>
      </c>
      <c r="J387" s="880">
        <v>5181</v>
      </c>
      <c r="K387" s="880">
        <v>5181</v>
      </c>
      <c r="L387" s="880">
        <v>5181</v>
      </c>
      <c r="M387" s="880">
        <v>5181</v>
      </c>
      <c r="N387" s="880">
        <v>5181</v>
      </c>
      <c r="O387" s="880">
        <v>5181</v>
      </c>
      <c r="P387" s="880">
        <v>5181092</v>
      </c>
      <c r="Q387" s="528"/>
      <c r="R387" s="528"/>
      <c r="S387" s="528"/>
      <c r="T387" s="528"/>
      <c r="U387" s="528"/>
      <c r="V387" s="528"/>
      <c r="W387" s="528"/>
      <c r="X387" s="528"/>
      <c r="Y387" s="528"/>
      <c r="Z387" s="528"/>
      <c r="AA387" s="528"/>
      <c r="AB387" s="528"/>
      <c r="AC387" s="528"/>
      <c r="AD387" s="528"/>
    </row>
    <row r="388" spans="1:30" ht="12">
      <c r="A388" s="878" t="s">
        <v>1174</v>
      </c>
      <c r="B388" s="878" t="s">
        <v>181</v>
      </c>
      <c r="C388" s="880">
        <v>0</v>
      </c>
      <c r="D388" s="880">
        <v>0</v>
      </c>
      <c r="E388" s="880">
        <v>0</v>
      </c>
      <c r="F388" s="880">
        <v>0</v>
      </c>
      <c r="G388" s="880">
        <v>0</v>
      </c>
      <c r="H388" s="880">
        <v>0</v>
      </c>
      <c r="I388" s="880">
        <v>0</v>
      </c>
      <c r="J388" s="880">
        <v>0</v>
      </c>
      <c r="K388" s="880">
        <v>0</v>
      </c>
      <c r="L388" s="880">
        <v>0</v>
      </c>
      <c r="M388" s="880">
        <v>0</v>
      </c>
      <c r="N388" s="880">
        <v>0</v>
      </c>
      <c r="O388" s="880">
        <v>0</v>
      </c>
      <c r="P388" s="880">
        <v>0</v>
      </c>
      <c r="Q388" s="528"/>
      <c r="R388" s="528"/>
      <c r="S388" s="528"/>
      <c r="T388" s="528"/>
      <c r="U388" s="528"/>
      <c r="V388" s="528"/>
      <c r="W388" s="528"/>
      <c r="X388" s="528"/>
      <c r="Y388" s="528"/>
      <c r="Z388" s="528"/>
      <c r="AA388" s="528"/>
      <c r="AB388" s="528"/>
      <c r="AC388" s="528"/>
      <c r="AD388" s="528"/>
    </row>
    <row r="389" spans="1:30" ht="12">
      <c r="A389" s="878" t="s">
        <v>1175</v>
      </c>
      <c r="B389" s="878" t="s">
        <v>181</v>
      </c>
      <c r="C389" s="880">
        <v>0</v>
      </c>
      <c r="D389" s="880">
        <v>0</v>
      </c>
      <c r="E389" s="880">
        <v>0</v>
      </c>
      <c r="F389" s="880">
        <v>0</v>
      </c>
      <c r="G389" s="880">
        <v>0</v>
      </c>
      <c r="H389" s="880">
        <v>0</v>
      </c>
      <c r="I389" s="880">
        <v>0</v>
      </c>
      <c r="J389" s="880">
        <v>0</v>
      </c>
      <c r="K389" s="880">
        <v>0</v>
      </c>
      <c r="L389" s="880">
        <v>0</v>
      </c>
      <c r="M389" s="880">
        <v>0</v>
      </c>
      <c r="N389" s="880">
        <v>0</v>
      </c>
      <c r="O389" s="880">
        <v>0</v>
      </c>
      <c r="P389" s="880">
        <v>0</v>
      </c>
      <c r="Q389" s="528"/>
      <c r="R389" s="528"/>
      <c r="S389" s="528"/>
      <c r="T389" s="528"/>
      <c r="U389" s="528"/>
      <c r="V389" s="528"/>
      <c r="W389" s="528"/>
      <c r="X389" s="528"/>
      <c r="Y389" s="528"/>
      <c r="Z389" s="528"/>
      <c r="AA389" s="528"/>
      <c r="AB389" s="528"/>
      <c r="AC389" s="528"/>
      <c r="AD389" s="528"/>
    </row>
    <row r="390" spans="1:30" ht="12">
      <c r="A390" s="878" t="s">
        <v>232</v>
      </c>
      <c r="B390" s="878" t="s">
        <v>181</v>
      </c>
      <c r="C390" s="880">
        <v>71609</v>
      </c>
      <c r="D390" s="880">
        <v>71609</v>
      </c>
      <c r="E390" s="880">
        <v>71610</v>
      </c>
      <c r="F390" s="880">
        <v>71612</v>
      </c>
      <c r="G390" s="880">
        <v>71612</v>
      </c>
      <c r="H390" s="880">
        <v>71612</v>
      </c>
      <c r="I390" s="880">
        <v>71612</v>
      </c>
      <c r="J390" s="880">
        <v>71608</v>
      </c>
      <c r="K390" s="880">
        <v>71718</v>
      </c>
      <c r="L390" s="880">
        <v>71727</v>
      </c>
      <c r="M390" s="880">
        <v>71733</v>
      </c>
      <c r="N390" s="880">
        <v>75851</v>
      </c>
      <c r="O390" s="880">
        <v>75974</v>
      </c>
      <c r="P390" s="880">
        <v>72174770</v>
      </c>
      <c r="Q390" s="528"/>
      <c r="R390" s="528"/>
      <c r="S390" s="528"/>
      <c r="T390" s="528"/>
      <c r="U390" s="528"/>
      <c r="V390" s="528"/>
      <c r="W390" s="528"/>
      <c r="X390" s="528"/>
      <c r="Y390" s="528"/>
      <c r="Z390" s="528"/>
      <c r="AA390" s="528"/>
      <c r="AB390" s="528"/>
      <c r="AC390" s="528"/>
      <c r="AD390" s="528"/>
    </row>
    <row r="391" spans="1:30" ht="12">
      <c r="A391" s="878" t="s">
        <v>234</v>
      </c>
      <c r="B391" s="878" t="s">
        <v>181</v>
      </c>
      <c r="C391" s="880">
        <v>0</v>
      </c>
      <c r="D391" s="880">
        <v>0</v>
      </c>
      <c r="E391" s="880">
        <v>0</v>
      </c>
      <c r="F391" s="880">
        <v>0</v>
      </c>
      <c r="G391" s="880">
        <v>0</v>
      </c>
      <c r="H391" s="880">
        <v>0</v>
      </c>
      <c r="I391" s="880">
        <v>0</v>
      </c>
      <c r="J391" s="880">
        <v>0</v>
      </c>
      <c r="K391" s="880">
        <v>0</v>
      </c>
      <c r="L391" s="880">
        <v>0</v>
      </c>
      <c r="M391" s="880">
        <v>0</v>
      </c>
      <c r="N391" s="880">
        <v>0</v>
      </c>
      <c r="O391" s="880">
        <v>0</v>
      </c>
      <c r="P391" s="880">
        <v>0</v>
      </c>
      <c r="Q391" s="528"/>
      <c r="R391" s="528"/>
      <c r="S391" s="528"/>
      <c r="T391" s="528"/>
      <c r="U391" s="528"/>
      <c r="V391" s="528"/>
      <c r="W391" s="528"/>
      <c r="X391" s="528"/>
      <c r="Y391" s="528"/>
      <c r="Z391" s="528"/>
      <c r="AA391" s="528"/>
      <c r="AB391" s="528"/>
      <c r="AC391" s="528"/>
      <c r="AD391" s="528"/>
    </row>
    <row r="392" spans="1:30" ht="12">
      <c r="A392" s="878" t="s">
        <v>582</v>
      </c>
      <c r="B392" s="878" t="s">
        <v>181</v>
      </c>
      <c r="C392" s="880">
        <v>34965</v>
      </c>
      <c r="D392" s="880">
        <v>35057</v>
      </c>
      <c r="E392" s="880">
        <v>35058</v>
      </c>
      <c r="F392" s="880">
        <v>35076</v>
      </c>
      <c r="G392" s="880">
        <v>35074</v>
      </c>
      <c r="H392" s="880">
        <v>35076</v>
      </c>
      <c r="I392" s="880">
        <v>35104</v>
      </c>
      <c r="J392" s="880">
        <v>35105</v>
      </c>
      <c r="K392" s="880">
        <v>35105</v>
      </c>
      <c r="L392" s="880">
        <v>40756</v>
      </c>
      <c r="M392" s="880">
        <v>41140</v>
      </c>
      <c r="N392" s="880">
        <v>41320</v>
      </c>
      <c r="O392" s="880">
        <v>41402</v>
      </c>
      <c r="P392" s="880">
        <v>36837913</v>
      </c>
      <c r="Q392" s="528"/>
      <c r="R392" s="528"/>
      <c r="S392" s="528"/>
      <c r="T392" s="528"/>
      <c r="U392" s="528"/>
      <c r="V392" s="528"/>
      <c r="W392" s="528"/>
      <c r="X392" s="528"/>
      <c r="Y392" s="528"/>
      <c r="Z392" s="528"/>
      <c r="AA392" s="528"/>
      <c r="AB392" s="528"/>
      <c r="AC392" s="528"/>
      <c r="AD392" s="528"/>
    </row>
    <row r="393" spans="1:30" ht="12">
      <c r="A393" s="878" t="s">
        <v>1176</v>
      </c>
      <c r="B393" s="878" t="s">
        <v>181</v>
      </c>
      <c r="C393" s="880">
        <v>0</v>
      </c>
      <c r="D393" s="880">
        <v>0</v>
      </c>
      <c r="E393" s="880">
        <v>0</v>
      </c>
      <c r="F393" s="880">
        <v>0</v>
      </c>
      <c r="G393" s="880">
        <v>0</v>
      </c>
      <c r="H393" s="880">
        <v>0</v>
      </c>
      <c r="I393" s="880">
        <v>0</v>
      </c>
      <c r="J393" s="880">
        <v>0</v>
      </c>
      <c r="K393" s="880">
        <v>0</v>
      </c>
      <c r="L393" s="880">
        <v>0</v>
      </c>
      <c r="M393" s="880">
        <v>0</v>
      </c>
      <c r="N393" s="880">
        <v>0</v>
      </c>
      <c r="O393" s="880">
        <v>0</v>
      </c>
      <c r="P393" s="880">
        <v>0</v>
      </c>
      <c r="Q393" s="528"/>
      <c r="R393" s="528"/>
      <c r="S393" s="528"/>
      <c r="T393" s="528"/>
      <c r="U393" s="528"/>
      <c r="V393" s="528"/>
      <c r="W393" s="528"/>
      <c r="X393" s="528"/>
      <c r="Y393" s="528"/>
      <c r="Z393" s="528"/>
      <c r="AA393" s="528"/>
      <c r="AB393" s="528"/>
      <c r="AC393" s="528"/>
      <c r="AD393" s="528"/>
    </row>
    <row r="394" spans="1:30" ht="12">
      <c r="A394" s="878" t="s">
        <v>736</v>
      </c>
      <c r="B394" s="878" t="s">
        <v>181</v>
      </c>
      <c r="C394" s="880">
        <v>557</v>
      </c>
      <c r="D394" s="880">
        <v>557</v>
      </c>
      <c r="E394" s="880">
        <v>557</v>
      </c>
      <c r="F394" s="880">
        <v>557</v>
      </c>
      <c r="G394" s="880">
        <v>557</v>
      </c>
      <c r="H394" s="880">
        <v>557</v>
      </c>
      <c r="I394" s="880">
        <v>557</v>
      </c>
      <c r="J394" s="880">
        <v>557</v>
      </c>
      <c r="K394" s="880">
        <v>557</v>
      </c>
      <c r="L394" s="880">
        <v>557</v>
      </c>
      <c r="M394" s="880">
        <v>557</v>
      </c>
      <c r="N394" s="880">
        <v>557</v>
      </c>
      <c r="O394" s="880">
        <v>557</v>
      </c>
      <c r="P394" s="880">
        <v>556599</v>
      </c>
      <c r="Q394" s="528"/>
      <c r="R394" s="528"/>
      <c r="S394" s="528"/>
      <c r="T394" s="528"/>
      <c r="U394" s="528"/>
      <c r="V394" s="528"/>
      <c r="W394" s="528"/>
      <c r="X394" s="528"/>
      <c r="Y394" s="528"/>
      <c r="Z394" s="528"/>
      <c r="AA394" s="528"/>
      <c r="AB394" s="528"/>
      <c r="AC394" s="528"/>
      <c r="AD394" s="528"/>
    </row>
    <row r="395" spans="1:30" ht="12">
      <c r="A395" s="878" t="s">
        <v>543</v>
      </c>
      <c r="B395" s="878" t="s">
        <v>181</v>
      </c>
      <c r="C395" s="880">
        <v>6098</v>
      </c>
      <c r="D395" s="880">
        <v>6098</v>
      </c>
      <c r="E395" s="880">
        <v>6098</v>
      </c>
      <c r="F395" s="880">
        <v>6098</v>
      </c>
      <c r="G395" s="880">
        <v>6098</v>
      </c>
      <c r="H395" s="880">
        <v>6098</v>
      </c>
      <c r="I395" s="880">
        <v>6098</v>
      </c>
      <c r="J395" s="880">
        <v>6098</v>
      </c>
      <c r="K395" s="880">
        <v>6098</v>
      </c>
      <c r="L395" s="880">
        <v>6098</v>
      </c>
      <c r="M395" s="880">
        <v>6098</v>
      </c>
      <c r="N395" s="880">
        <v>6098</v>
      </c>
      <c r="O395" s="880">
        <v>6098</v>
      </c>
      <c r="P395" s="880">
        <v>6097570</v>
      </c>
      <c r="Q395" s="528"/>
      <c r="R395" s="528"/>
      <c r="S395" s="528"/>
      <c r="T395" s="528"/>
      <c r="U395" s="528"/>
      <c r="V395" s="528"/>
      <c r="W395" s="528"/>
      <c r="X395" s="528"/>
      <c r="Y395" s="528"/>
      <c r="Z395" s="528"/>
      <c r="AA395" s="528"/>
      <c r="AB395" s="528"/>
      <c r="AC395" s="528"/>
      <c r="AD395" s="528"/>
    </row>
    <row r="396" spans="1:30" ht="12">
      <c r="A396" s="878" t="s">
        <v>1177</v>
      </c>
      <c r="B396" s="878" t="s">
        <v>181</v>
      </c>
      <c r="C396" s="880">
        <v>0</v>
      </c>
      <c r="D396" s="880">
        <v>0</v>
      </c>
      <c r="E396" s="880">
        <v>0</v>
      </c>
      <c r="F396" s="880">
        <v>0</v>
      </c>
      <c r="G396" s="880">
        <v>0</v>
      </c>
      <c r="H396" s="880">
        <v>0</v>
      </c>
      <c r="I396" s="880">
        <v>0</v>
      </c>
      <c r="J396" s="880">
        <v>0</v>
      </c>
      <c r="K396" s="880">
        <v>0</v>
      </c>
      <c r="L396" s="880">
        <v>0</v>
      </c>
      <c r="M396" s="880">
        <v>0</v>
      </c>
      <c r="N396" s="880">
        <v>0</v>
      </c>
      <c r="O396" s="880">
        <v>0</v>
      </c>
      <c r="P396" s="880">
        <v>0</v>
      </c>
      <c r="Q396" s="528"/>
      <c r="R396" s="528"/>
      <c r="S396" s="528"/>
      <c r="T396" s="528"/>
      <c r="U396" s="528"/>
      <c r="V396" s="528"/>
      <c r="W396" s="528"/>
      <c r="X396" s="528"/>
      <c r="Y396" s="528"/>
      <c r="Z396" s="528"/>
      <c r="AA396" s="528"/>
      <c r="AB396" s="528"/>
      <c r="AC396" s="528"/>
      <c r="AD396" s="528"/>
    </row>
    <row r="397" spans="1:30" ht="12">
      <c r="A397" s="878" t="s">
        <v>1178</v>
      </c>
      <c r="B397" s="878" t="s">
        <v>181</v>
      </c>
      <c r="C397" s="880">
        <v>0</v>
      </c>
      <c r="D397" s="880">
        <v>0</v>
      </c>
      <c r="E397" s="880">
        <v>0</v>
      </c>
      <c r="F397" s="880">
        <v>0</v>
      </c>
      <c r="G397" s="880">
        <v>0</v>
      </c>
      <c r="H397" s="880">
        <v>0</v>
      </c>
      <c r="I397" s="880">
        <v>0</v>
      </c>
      <c r="J397" s="880">
        <v>0</v>
      </c>
      <c r="K397" s="880">
        <v>0</v>
      </c>
      <c r="L397" s="880">
        <v>0</v>
      </c>
      <c r="M397" s="880">
        <v>0</v>
      </c>
      <c r="N397" s="880">
        <v>0</v>
      </c>
      <c r="O397" s="880">
        <v>0</v>
      </c>
      <c r="P397" s="880">
        <v>0</v>
      </c>
      <c r="Q397" s="528"/>
      <c r="R397" s="528"/>
      <c r="S397" s="528"/>
      <c r="T397" s="528"/>
      <c r="U397" s="528"/>
      <c r="V397" s="528"/>
      <c r="W397" s="528"/>
      <c r="X397" s="528"/>
      <c r="Y397" s="528"/>
      <c r="Z397" s="528"/>
      <c r="AA397" s="528"/>
      <c r="AB397" s="528"/>
      <c r="AC397" s="528"/>
      <c r="AD397" s="528"/>
    </row>
    <row r="398" spans="1:30" ht="12">
      <c r="A398" s="878" t="s">
        <v>674</v>
      </c>
      <c r="B398" s="878" t="s">
        <v>181</v>
      </c>
      <c r="C398" s="880">
        <v>0</v>
      </c>
      <c r="D398" s="880">
        <v>0</v>
      </c>
      <c r="E398" s="880">
        <v>0</v>
      </c>
      <c r="F398" s="880">
        <v>0</v>
      </c>
      <c r="G398" s="880">
        <v>0</v>
      </c>
      <c r="H398" s="880">
        <v>0</v>
      </c>
      <c r="I398" s="880">
        <v>0</v>
      </c>
      <c r="J398" s="880">
        <v>0</v>
      </c>
      <c r="K398" s="880">
        <v>0</v>
      </c>
      <c r="L398" s="880">
        <v>0</v>
      </c>
      <c r="M398" s="880">
        <v>0</v>
      </c>
      <c r="N398" s="880">
        <v>0</v>
      </c>
      <c r="O398" s="880">
        <v>0</v>
      </c>
      <c r="P398" s="880">
        <v>0</v>
      </c>
      <c r="Q398" s="528"/>
      <c r="R398" s="528"/>
      <c r="S398" s="528"/>
      <c r="T398" s="528"/>
      <c r="U398" s="528"/>
      <c r="V398" s="528"/>
      <c r="W398" s="528"/>
      <c r="X398" s="528"/>
      <c r="Y398" s="528"/>
      <c r="Z398" s="528"/>
      <c r="AA398" s="528"/>
      <c r="AB398" s="528"/>
      <c r="AC398" s="528"/>
      <c r="AD398" s="528"/>
    </row>
    <row r="399" spans="1:30" ht="12">
      <c r="A399" s="878" t="s">
        <v>675</v>
      </c>
      <c r="B399" s="878" t="s">
        <v>181</v>
      </c>
      <c r="C399" s="880">
        <v>0</v>
      </c>
      <c r="D399" s="880">
        <v>0</v>
      </c>
      <c r="E399" s="880">
        <v>0</v>
      </c>
      <c r="F399" s="880">
        <v>0</v>
      </c>
      <c r="G399" s="880">
        <v>0</v>
      </c>
      <c r="H399" s="880">
        <v>0</v>
      </c>
      <c r="I399" s="880">
        <v>0</v>
      </c>
      <c r="J399" s="880">
        <v>0</v>
      </c>
      <c r="K399" s="880">
        <v>0</v>
      </c>
      <c r="L399" s="880">
        <v>0</v>
      </c>
      <c r="M399" s="880">
        <v>0</v>
      </c>
      <c r="N399" s="880">
        <v>0</v>
      </c>
      <c r="O399" s="880">
        <v>0</v>
      </c>
      <c r="P399" s="880">
        <v>0</v>
      </c>
      <c r="Q399" s="528"/>
      <c r="R399" s="528"/>
      <c r="S399" s="528"/>
      <c r="T399" s="528"/>
      <c r="U399" s="528"/>
      <c r="V399" s="528"/>
      <c r="W399" s="528"/>
      <c r="X399" s="528"/>
      <c r="Y399" s="528"/>
      <c r="Z399" s="528"/>
      <c r="AA399" s="528"/>
      <c r="AB399" s="528"/>
      <c r="AC399" s="528"/>
      <c r="AD399" s="528"/>
    </row>
    <row r="400" spans="1:30" ht="12">
      <c r="A400" s="878" t="s">
        <v>1179</v>
      </c>
      <c r="B400" s="878" t="s">
        <v>181</v>
      </c>
      <c r="C400" s="880">
        <v>0</v>
      </c>
      <c r="D400" s="880">
        <v>0</v>
      </c>
      <c r="E400" s="880">
        <v>0</v>
      </c>
      <c r="F400" s="880">
        <v>0</v>
      </c>
      <c r="G400" s="880">
        <v>0</v>
      </c>
      <c r="H400" s="880">
        <v>0</v>
      </c>
      <c r="I400" s="880">
        <v>0</v>
      </c>
      <c r="J400" s="880">
        <v>0</v>
      </c>
      <c r="K400" s="880">
        <v>0</v>
      </c>
      <c r="L400" s="880">
        <v>0</v>
      </c>
      <c r="M400" s="880">
        <v>0</v>
      </c>
      <c r="N400" s="880">
        <v>0</v>
      </c>
      <c r="O400" s="880">
        <v>0</v>
      </c>
      <c r="P400" s="880">
        <v>0</v>
      </c>
      <c r="Q400" s="528"/>
      <c r="R400" s="528"/>
      <c r="S400" s="528"/>
      <c r="T400" s="528"/>
      <c r="U400" s="528"/>
      <c r="V400" s="528"/>
      <c r="W400" s="528"/>
      <c r="X400" s="528"/>
      <c r="Y400" s="528"/>
      <c r="Z400" s="528"/>
      <c r="AA400" s="528"/>
      <c r="AB400" s="528"/>
      <c r="AC400" s="528"/>
      <c r="AD400" s="528"/>
    </row>
    <row r="401" spans="1:30" ht="12">
      <c r="A401" s="878" t="s">
        <v>1180</v>
      </c>
      <c r="B401" s="878" t="s">
        <v>181</v>
      </c>
      <c r="C401" s="880">
        <v>0</v>
      </c>
      <c r="D401" s="880">
        <v>0</v>
      </c>
      <c r="E401" s="880">
        <v>0</v>
      </c>
      <c r="F401" s="880">
        <v>0</v>
      </c>
      <c r="G401" s="880">
        <v>0</v>
      </c>
      <c r="H401" s="880">
        <v>0</v>
      </c>
      <c r="I401" s="880">
        <v>0</v>
      </c>
      <c r="J401" s="880">
        <v>0</v>
      </c>
      <c r="K401" s="880">
        <v>0</v>
      </c>
      <c r="L401" s="880">
        <v>0</v>
      </c>
      <c r="M401" s="880">
        <v>0</v>
      </c>
      <c r="N401" s="880">
        <v>0</v>
      </c>
      <c r="O401" s="880">
        <v>0</v>
      </c>
      <c r="P401" s="880">
        <v>0</v>
      </c>
      <c r="Q401" s="528"/>
      <c r="R401" s="528"/>
      <c r="S401" s="528"/>
      <c r="T401" s="528"/>
      <c r="U401" s="528"/>
      <c r="V401" s="528"/>
      <c r="W401" s="528"/>
      <c r="X401" s="528"/>
      <c r="Y401" s="528"/>
      <c r="Z401" s="528"/>
      <c r="AA401" s="528"/>
      <c r="AB401" s="528"/>
      <c r="AC401" s="528"/>
      <c r="AD401" s="528"/>
    </row>
    <row r="402" spans="1:30" ht="12">
      <c r="A402" s="878" t="s">
        <v>1181</v>
      </c>
      <c r="B402" s="878" t="s">
        <v>181</v>
      </c>
      <c r="C402" s="880">
        <v>0</v>
      </c>
      <c r="D402" s="880">
        <v>0</v>
      </c>
      <c r="E402" s="880">
        <v>0</v>
      </c>
      <c r="F402" s="880">
        <v>0</v>
      </c>
      <c r="G402" s="880">
        <v>0</v>
      </c>
      <c r="H402" s="880">
        <v>0</v>
      </c>
      <c r="I402" s="880">
        <v>0</v>
      </c>
      <c r="J402" s="880">
        <v>0</v>
      </c>
      <c r="K402" s="880">
        <v>0</v>
      </c>
      <c r="L402" s="880">
        <v>0</v>
      </c>
      <c r="M402" s="880">
        <v>0</v>
      </c>
      <c r="N402" s="880">
        <v>0</v>
      </c>
      <c r="O402" s="880">
        <v>0</v>
      </c>
      <c r="P402" s="880">
        <v>0</v>
      </c>
      <c r="Q402" s="528"/>
      <c r="R402" s="528"/>
      <c r="S402" s="528"/>
      <c r="T402" s="528"/>
      <c r="U402" s="528"/>
      <c r="V402" s="528"/>
      <c r="W402" s="528"/>
      <c r="X402" s="528"/>
      <c r="Y402" s="528"/>
      <c r="Z402" s="528"/>
      <c r="AA402" s="528"/>
      <c r="AB402" s="528"/>
      <c r="AC402" s="528"/>
      <c r="AD402" s="528"/>
    </row>
    <row r="403" spans="1:30" ht="12">
      <c r="A403" s="878" t="s">
        <v>676</v>
      </c>
      <c r="B403" s="878" t="s">
        <v>181</v>
      </c>
      <c r="C403" s="880">
        <v>0</v>
      </c>
      <c r="D403" s="880">
        <v>0</v>
      </c>
      <c r="E403" s="880">
        <v>0</v>
      </c>
      <c r="F403" s="880">
        <v>0</v>
      </c>
      <c r="G403" s="880">
        <v>0</v>
      </c>
      <c r="H403" s="880">
        <v>0</v>
      </c>
      <c r="I403" s="880">
        <v>0</v>
      </c>
      <c r="J403" s="880">
        <v>0</v>
      </c>
      <c r="K403" s="880">
        <v>0</v>
      </c>
      <c r="L403" s="880">
        <v>0</v>
      </c>
      <c r="M403" s="880">
        <v>0</v>
      </c>
      <c r="N403" s="880">
        <v>0</v>
      </c>
      <c r="O403" s="880">
        <v>0</v>
      </c>
      <c r="P403" s="880">
        <v>0</v>
      </c>
      <c r="Q403" s="528"/>
      <c r="R403" s="528"/>
      <c r="S403" s="528"/>
      <c r="T403" s="528"/>
      <c r="U403" s="528"/>
      <c r="V403" s="528"/>
      <c r="W403" s="528"/>
      <c r="X403" s="528"/>
      <c r="Y403" s="528"/>
      <c r="Z403" s="528"/>
      <c r="AA403" s="528"/>
      <c r="AB403" s="528"/>
      <c r="AC403" s="528"/>
      <c r="AD403" s="528"/>
    </row>
    <row r="404" spans="1:30" ht="12">
      <c r="A404" s="878" t="s">
        <v>677</v>
      </c>
      <c r="B404" s="878" t="s">
        <v>181</v>
      </c>
      <c r="C404" s="880">
        <v>0</v>
      </c>
      <c r="D404" s="880">
        <v>0</v>
      </c>
      <c r="E404" s="880">
        <v>0</v>
      </c>
      <c r="F404" s="880">
        <v>0</v>
      </c>
      <c r="G404" s="880">
        <v>0</v>
      </c>
      <c r="H404" s="880">
        <v>0</v>
      </c>
      <c r="I404" s="880">
        <v>0</v>
      </c>
      <c r="J404" s="880">
        <v>0</v>
      </c>
      <c r="K404" s="880">
        <v>0</v>
      </c>
      <c r="L404" s="880">
        <v>0</v>
      </c>
      <c r="M404" s="880">
        <v>0</v>
      </c>
      <c r="N404" s="880">
        <v>0</v>
      </c>
      <c r="O404" s="880">
        <v>0</v>
      </c>
      <c r="P404" s="880">
        <v>0</v>
      </c>
      <c r="Q404" s="528"/>
      <c r="R404" s="528"/>
      <c r="S404" s="528"/>
      <c r="T404" s="528"/>
      <c r="U404" s="528"/>
      <c r="V404" s="528"/>
      <c r="W404" s="528"/>
      <c r="X404" s="528"/>
      <c r="Y404" s="528"/>
      <c r="Z404" s="528"/>
      <c r="AA404" s="528"/>
      <c r="AB404" s="528"/>
      <c r="AC404" s="528"/>
      <c r="AD404" s="528"/>
    </row>
    <row r="405" spans="1:30" ht="12">
      <c r="A405" s="878" t="s">
        <v>2823</v>
      </c>
      <c r="B405" s="878" t="s">
        <v>181</v>
      </c>
      <c r="C405" s="880">
        <v>0</v>
      </c>
      <c r="D405" s="880">
        <v>0</v>
      </c>
      <c r="E405" s="880">
        <v>0</v>
      </c>
      <c r="F405" s="880">
        <v>0</v>
      </c>
      <c r="G405" s="880">
        <v>0</v>
      </c>
      <c r="H405" s="880">
        <v>0</v>
      </c>
      <c r="I405" s="880">
        <v>0</v>
      </c>
      <c r="J405" s="880">
        <v>0</v>
      </c>
      <c r="K405" s="880">
        <v>0</v>
      </c>
      <c r="L405" s="880">
        <v>0</v>
      </c>
      <c r="M405" s="880">
        <v>0</v>
      </c>
      <c r="N405" s="880">
        <v>0</v>
      </c>
      <c r="O405" s="880">
        <v>0</v>
      </c>
      <c r="P405" s="880">
        <v>0</v>
      </c>
      <c r="Q405" s="528"/>
      <c r="R405" s="528"/>
      <c r="S405" s="528"/>
      <c r="T405" s="528"/>
      <c r="U405" s="528"/>
      <c r="V405" s="528"/>
      <c r="W405" s="528"/>
      <c r="X405" s="528"/>
      <c r="Y405" s="528"/>
      <c r="Z405" s="528"/>
      <c r="AA405" s="528"/>
      <c r="AB405" s="528"/>
      <c r="AC405" s="528"/>
      <c r="AD405" s="528"/>
    </row>
    <row r="406" spans="1:30" ht="12">
      <c r="A406" s="878" t="s">
        <v>678</v>
      </c>
      <c r="B406" s="878" t="s">
        <v>181</v>
      </c>
      <c r="C406" s="880">
        <v>0</v>
      </c>
      <c r="D406" s="880">
        <v>0</v>
      </c>
      <c r="E406" s="880">
        <v>0</v>
      </c>
      <c r="F406" s="880">
        <v>0</v>
      </c>
      <c r="G406" s="880">
        <v>0</v>
      </c>
      <c r="H406" s="880">
        <v>0</v>
      </c>
      <c r="I406" s="880">
        <v>0</v>
      </c>
      <c r="J406" s="880">
        <v>0</v>
      </c>
      <c r="K406" s="880">
        <v>0</v>
      </c>
      <c r="L406" s="880">
        <v>0</v>
      </c>
      <c r="M406" s="880">
        <v>0</v>
      </c>
      <c r="N406" s="880">
        <v>0</v>
      </c>
      <c r="O406" s="880">
        <v>0</v>
      </c>
      <c r="P406" s="880">
        <v>0</v>
      </c>
      <c r="Q406" s="528"/>
      <c r="R406" s="528"/>
      <c r="S406" s="528"/>
      <c r="T406" s="528"/>
      <c r="U406" s="528"/>
      <c r="V406" s="528"/>
      <c r="W406" s="528"/>
      <c r="X406" s="528"/>
      <c r="Y406" s="528"/>
      <c r="Z406" s="528"/>
      <c r="AA406" s="528"/>
      <c r="AB406" s="528"/>
      <c r="AC406" s="528"/>
      <c r="AD406" s="528"/>
    </row>
    <row r="407" spans="1:30" ht="12">
      <c r="A407" s="878" t="s">
        <v>1182</v>
      </c>
      <c r="B407" s="878" t="s">
        <v>181</v>
      </c>
      <c r="C407" s="880">
        <v>0</v>
      </c>
      <c r="D407" s="880">
        <v>0</v>
      </c>
      <c r="E407" s="880">
        <v>0</v>
      </c>
      <c r="F407" s="880">
        <v>0</v>
      </c>
      <c r="G407" s="880">
        <v>0</v>
      </c>
      <c r="H407" s="880">
        <v>0</v>
      </c>
      <c r="I407" s="880">
        <v>0</v>
      </c>
      <c r="J407" s="880">
        <v>0</v>
      </c>
      <c r="K407" s="880">
        <v>0</v>
      </c>
      <c r="L407" s="880">
        <v>0</v>
      </c>
      <c r="M407" s="880">
        <v>0</v>
      </c>
      <c r="N407" s="880">
        <v>0</v>
      </c>
      <c r="O407" s="880">
        <v>0</v>
      </c>
      <c r="P407" s="880">
        <v>0</v>
      </c>
      <c r="Q407" s="528"/>
      <c r="R407" s="528"/>
      <c r="S407" s="528"/>
      <c r="T407" s="528"/>
      <c r="U407" s="528"/>
      <c r="V407" s="528"/>
      <c r="W407" s="528"/>
      <c r="X407" s="528"/>
      <c r="Y407" s="528"/>
      <c r="Z407" s="528"/>
      <c r="AA407" s="528"/>
      <c r="AB407" s="528"/>
      <c r="AC407" s="528"/>
      <c r="AD407" s="528"/>
    </row>
    <row r="408" spans="1:30" ht="12">
      <c r="A408" s="878" t="s">
        <v>2824</v>
      </c>
      <c r="B408" s="878" t="s">
        <v>181</v>
      </c>
      <c r="C408" s="880">
        <v>0</v>
      </c>
      <c r="D408" s="880">
        <v>0</v>
      </c>
      <c r="E408" s="880">
        <v>0</v>
      </c>
      <c r="F408" s="880">
        <v>0</v>
      </c>
      <c r="G408" s="880">
        <v>0</v>
      </c>
      <c r="H408" s="880">
        <v>0</v>
      </c>
      <c r="I408" s="880">
        <v>0</v>
      </c>
      <c r="J408" s="880">
        <v>0</v>
      </c>
      <c r="K408" s="880">
        <v>0</v>
      </c>
      <c r="L408" s="880">
        <v>0</v>
      </c>
      <c r="M408" s="880">
        <v>0</v>
      </c>
      <c r="N408" s="880">
        <v>0</v>
      </c>
      <c r="O408" s="880">
        <v>0</v>
      </c>
      <c r="P408" s="880">
        <v>0</v>
      </c>
      <c r="Q408" s="528"/>
      <c r="R408" s="528"/>
      <c r="S408" s="528"/>
      <c r="T408" s="528"/>
      <c r="U408" s="528"/>
      <c r="V408" s="528"/>
      <c r="W408" s="528"/>
      <c r="X408" s="528"/>
      <c r="Y408" s="528"/>
      <c r="Z408" s="528"/>
      <c r="AA408" s="528"/>
      <c r="AB408" s="528"/>
      <c r="AC408" s="528"/>
      <c r="AD408" s="528"/>
    </row>
    <row r="409" spans="1:30" ht="12">
      <c r="A409" s="878" t="s">
        <v>583</v>
      </c>
      <c r="B409" s="878" t="s">
        <v>181</v>
      </c>
      <c r="C409" s="880">
        <v>683</v>
      </c>
      <c r="D409" s="880">
        <v>683</v>
      </c>
      <c r="E409" s="880">
        <v>683</v>
      </c>
      <c r="F409" s="880">
        <v>683</v>
      </c>
      <c r="G409" s="880">
        <v>683</v>
      </c>
      <c r="H409" s="880">
        <v>683</v>
      </c>
      <c r="I409" s="880">
        <v>683</v>
      </c>
      <c r="J409" s="880">
        <v>683</v>
      </c>
      <c r="K409" s="880">
        <v>683</v>
      </c>
      <c r="L409" s="880">
        <v>683</v>
      </c>
      <c r="M409" s="880">
        <v>683</v>
      </c>
      <c r="N409" s="880">
        <v>683</v>
      </c>
      <c r="O409" s="880">
        <v>683</v>
      </c>
      <c r="P409" s="880">
        <v>683462</v>
      </c>
      <c r="Q409" s="528"/>
      <c r="R409" s="528"/>
      <c r="S409" s="528"/>
      <c r="T409" s="528"/>
      <c r="U409" s="528"/>
      <c r="V409" s="528"/>
      <c r="W409" s="528"/>
      <c r="X409" s="528"/>
      <c r="Y409" s="528"/>
      <c r="Z409" s="528"/>
      <c r="AA409" s="528"/>
      <c r="AB409" s="528"/>
      <c r="AC409" s="528"/>
      <c r="AD409" s="528"/>
    </row>
    <row r="410" spans="1:30" ht="12">
      <c r="A410" s="878" t="s">
        <v>1183</v>
      </c>
      <c r="B410" s="878" t="s">
        <v>181</v>
      </c>
      <c r="C410" s="880">
        <v>0</v>
      </c>
      <c r="D410" s="880">
        <v>0</v>
      </c>
      <c r="E410" s="880">
        <v>0</v>
      </c>
      <c r="F410" s="880">
        <v>0</v>
      </c>
      <c r="G410" s="880">
        <v>0</v>
      </c>
      <c r="H410" s="880">
        <v>0</v>
      </c>
      <c r="I410" s="880">
        <v>0</v>
      </c>
      <c r="J410" s="880">
        <v>0</v>
      </c>
      <c r="K410" s="880">
        <v>0</v>
      </c>
      <c r="L410" s="880">
        <v>0</v>
      </c>
      <c r="M410" s="880">
        <v>0</v>
      </c>
      <c r="N410" s="880">
        <v>0</v>
      </c>
      <c r="O410" s="880">
        <v>0</v>
      </c>
      <c r="P410" s="880">
        <v>0</v>
      </c>
      <c r="Q410" s="528"/>
      <c r="R410" s="528"/>
      <c r="S410" s="528"/>
      <c r="T410" s="528"/>
      <c r="U410" s="528"/>
      <c r="V410" s="528"/>
      <c r="W410" s="528"/>
      <c r="X410" s="528"/>
      <c r="Y410" s="528"/>
      <c r="Z410" s="528"/>
      <c r="AA410" s="528"/>
      <c r="AB410" s="528"/>
      <c r="AC410" s="528"/>
      <c r="AD410" s="528"/>
    </row>
    <row r="411" spans="1:30" ht="12">
      <c r="A411" s="878" t="s">
        <v>544</v>
      </c>
      <c r="B411" s="878" t="s">
        <v>181</v>
      </c>
      <c r="C411" s="880">
        <v>125317</v>
      </c>
      <c r="D411" s="880">
        <v>125317</v>
      </c>
      <c r="E411" s="880">
        <v>125317</v>
      </c>
      <c r="F411" s="880">
        <v>125317</v>
      </c>
      <c r="G411" s="880">
        <v>125317</v>
      </c>
      <c r="H411" s="880">
        <v>125317</v>
      </c>
      <c r="I411" s="880">
        <v>125317</v>
      </c>
      <c r="J411" s="880">
        <v>125317</v>
      </c>
      <c r="K411" s="880">
        <v>125317</v>
      </c>
      <c r="L411" s="880">
        <v>125317</v>
      </c>
      <c r="M411" s="880">
        <v>125317</v>
      </c>
      <c r="N411" s="880">
        <v>125317</v>
      </c>
      <c r="O411" s="880">
        <v>125317</v>
      </c>
      <c r="P411" s="880">
        <v>125317294</v>
      </c>
      <c r="Q411" s="528"/>
      <c r="R411" s="528"/>
      <c r="S411" s="528"/>
      <c r="T411" s="528"/>
      <c r="U411" s="528"/>
      <c r="V411" s="528"/>
      <c r="W411" s="528"/>
      <c r="X411" s="528"/>
      <c r="Y411" s="528"/>
      <c r="Z411" s="528"/>
      <c r="AA411" s="528"/>
      <c r="AB411" s="528"/>
      <c r="AC411" s="528"/>
      <c r="AD411" s="528"/>
    </row>
    <row r="412" spans="1:30" ht="12">
      <c r="A412" s="878" t="s">
        <v>1184</v>
      </c>
      <c r="B412" s="878" t="s">
        <v>181</v>
      </c>
      <c r="C412" s="880">
        <v>0</v>
      </c>
      <c r="D412" s="880">
        <v>0</v>
      </c>
      <c r="E412" s="880">
        <v>0</v>
      </c>
      <c r="F412" s="880">
        <v>0</v>
      </c>
      <c r="G412" s="880">
        <v>0</v>
      </c>
      <c r="H412" s="880">
        <v>0</v>
      </c>
      <c r="I412" s="880">
        <v>0</v>
      </c>
      <c r="J412" s="880">
        <v>0</v>
      </c>
      <c r="K412" s="880">
        <v>0</v>
      </c>
      <c r="L412" s="880">
        <v>0</v>
      </c>
      <c r="M412" s="880">
        <v>0</v>
      </c>
      <c r="N412" s="880">
        <v>0</v>
      </c>
      <c r="O412" s="880">
        <v>0</v>
      </c>
      <c r="P412" s="880">
        <v>0</v>
      </c>
      <c r="Q412" s="528"/>
      <c r="R412" s="528"/>
      <c r="S412" s="528"/>
      <c r="T412" s="528"/>
      <c r="U412" s="528"/>
      <c r="V412" s="528"/>
      <c r="W412" s="528"/>
      <c r="X412" s="528"/>
      <c r="Y412" s="528"/>
      <c r="Z412" s="528"/>
      <c r="AA412" s="528"/>
      <c r="AB412" s="528"/>
      <c r="AC412" s="528"/>
      <c r="AD412" s="528"/>
    </row>
    <row r="413" spans="1:30" ht="12">
      <c r="A413" s="878" t="s">
        <v>545</v>
      </c>
      <c r="B413" s="878" t="s">
        <v>181</v>
      </c>
      <c r="C413" s="880">
        <v>0</v>
      </c>
      <c r="D413" s="880">
        <v>0</v>
      </c>
      <c r="E413" s="880">
        <v>0</v>
      </c>
      <c r="F413" s="880">
        <v>0</v>
      </c>
      <c r="G413" s="880">
        <v>0</v>
      </c>
      <c r="H413" s="880">
        <v>0</v>
      </c>
      <c r="I413" s="880">
        <v>0</v>
      </c>
      <c r="J413" s="880">
        <v>0</v>
      </c>
      <c r="K413" s="880">
        <v>0</v>
      </c>
      <c r="L413" s="880">
        <v>0</v>
      </c>
      <c r="M413" s="880">
        <v>0</v>
      </c>
      <c r="N413" s="880">
        <v>0</v>
      </c>
      <c r="O413" s="880">
        <v>0</v>
      </c>
      <c r="P413" s="880">
        <v>0</v>
      </c>
      <c r="Q413" s="528"/>
      <c r="R413" s="528"/>
      <c r="S413" s="528"/>
      <c r="T413" s="528"/>
      <c r="U413" s="528"/>
      <c r="V413" s="528"/>
      <c r="W413" s="528"/>
      <c r="X413" s="528"/>
      <c r="Y413" s="528"/>
      <c r="Z413" s="528"/>
      <c r="AA413" s="528"/>
      <c r="AB413" s="528"/>
      <c r="AC413" s="528"/>
      <c r="AD413" s="528"/>
    </row>
    <row r="414" spans="1:30" ht="12">
      <c r="A414" s="878" t="s">
        <v>546</v>
      </c>
      <c r="B414" s="878" t="s">
        <v>181</v>
      </c>
      <c r="C414" s="880">
        <v>254</v>
      </c>
      <c r="D414" s="880">
        <v>0</v>
      </c>
      <c r="E414" s="880">
        <v>0</v>
      </c>
      <c r="F414" s="880">
        <v>0</v>
      </c>
      <c r="G414" s="880">
        <v>0</v>
      </c>
      <c r="H414" s="880">
        <v>0</v>
      </c>
      <c r="I414" s="880">
        <v>0</v>
      </c>
      <c r="J414" s="880">
        <v>0</v>
      </c>
      <c r="K414" s="880">
        <v>0</v>
      </c>
      <c r="L414" s="880">
        <v>0</v>
      </c>
      <c r="M414" s="880">
        <v>0</v>
      </c>
      <c r="N414" s="880">
        <v>0</v>
      </c>
      <c r="O414" s="880">
        <v>0</v>
      </c>
      <c r="P414" s="880">
        <v>10601</v>
      </c>
      <c r="Q414" s="528"/>
      <c r="R414" s="528"/>
      <c r="S414" s="528"/>
      <c r="T414" s="528"/>
      <c r="U414" s="528"/>
      <c r="V414" s="528"/>
      <c r="W414" s="528"/>
      <c r="X414" s="528"/>
      <c r="Y414" s="528"/>
      <c r="Z414" s="528"/>
      <c r="AA414" s="528"/>
      <c r="AB414" s="528"/>
      <c r="AC414" s="528"/>
      <c r="AD414" s="528"/>
    </row>
    <row r="415" spans="1:30" ht="12">
      <c r="A415" s="878" t="s">
        <v>547</v>
      </c>
      <c r="B415" s="878" t="s">
        <v>181</v>
      </c>
      <c r="C415" s="880">
        <v>269</v>
      </c>
      <c r="D415" s="880">
        <v>269</v>
      </c>
      <c r="E415" s="880">
        <v>269</v>
      </c>
      <c r="F415" s="880">
        <v>269</v>
      </c>
      <c r="G415" s="880">
        <v>269</v>
      </c>
      <c r="H415" s="880">
        <v>269</v>
      </c>
      <c r="I415" s="880">
        <v>269</v>
      </c>
      <c r="J415" s="880">
        <v>269</v>
      </c>
      <c r="K415" s="880">
        <v>269</v>
      </c>
      <c r="L415" s="880">
        <v>269</v>
      </c>
      <c r="M415" s="880">
        <v>269</v>
      </c>
      <c r="N415" s="880">
        <v>269</v>
      </c>
      <c r="O415" s="880">
        <v>269</v>
      </c>
      <c r="P415" s="880">
        <v>268533</v>
      </c>
      <c r="Q415" s="528"/>
      <c r="R415" s="528"/>
      <c r="S415" s="528"/>
      <c r="T415" s="528"/>
      <c r="U415" s="528"/>
      <c r="V415" s="528"/>
      <c r="W415" s="528"/>
      <c r="X415" s="528"/>
      <c r="Y415" s="528"/>
      <c r="Z415" s="528"/>
      <c r="AA415" s="528"/>
      <c r="AB415" s="528"/>
      <c r="AC415" s="528"/>
      <c r="AD415" s="528"/>
    </row>
    <row r="416" spans="1:30" ht="12">
      <c r="A416" s="878" t="s">
        <v>1185</v>
      </c>
      <c r="B416" s="878" t="s">
        <v>181</v>
      </c>
      <c r="C416" s="880">
        <v>0</v>
      </c>
      <c r="D416" s="880">
        <v>0</v>
      </c>
      <c r="E416" s="880">
        <v>0</v>
      </c>
      <c r="F416" s="880">
        <v>0</v>
      </c>
      <c r="G416" s="880">
        <v>0</v>
      </c>
      <c r="H416" s="880">
        <v>0</v>
      </c>
      <c r="I416" s="880">
        <v>0</v>
      </c>
      <c r="J416" s="880">
        <v>0</v>
      </c>
      <c r="K416" s="880">
        <v>0</v>
      </c>
      <c r="L416" s="880">
        <v>0</v>
      </c>
      <c r="M416" s="880">
        <v>0</v>
      </c>
      <c r="N416" s="880">
        <v>0</v>
      </c>
      <c r="O416" s="880">
        <v>0</v>
      </c>
      <c r="P416" s="880">
        <v>0</v>
      </c>
      <c r="Q416" s="528"/>
      <c r="R416" s="528"/>
      <c r="S416" s="528"/>
      <c r="T416" s="528"/>
      <c r="U416" s="528"/>
      <c r="V416" s="528"/>
      <c r="W416" s="528"/>
      <c r="X416" s="528"/>
      <c r="Y416" s="528"/>
      <c r="Z416" s="528"/>
      <c r="AA416" s="528"/>
      <c r="AB416" s="528"/>
      <c r="AC416" s="528"/>
      <c r="AD416" s="528"/>
    </row>
    <row r="417" spans="1:30" ht="12">
      <c r="A417" s="878" t="s">
        <v>1186</v>
      </c>
      <c r="B417" s="878" t="s">
        <v>181</v>
      </c>
      <c r="C417" s="880">
        <v>0</v>
      </c>
      <c r="D417" s="880">
        <v>0</v>
      </c>
      <c r="E417" s="880">
        <v>0</v>
      </c>
      <c r="F417" s="880">
        <v>0</v>
      </c>
      <c r="G417" s="880">
        <v>0</v>
      </c>
      <c r="H417" s="880">
        <v>0</v>
      </c>
      <c r="I417" s="880">
        <v>0</v>
      </c>
      <c r="J417" s="880">
        <v>0</v>
      </c>
      <c r="K417" s="880">
        <v>0</v>
      </c>
      <c r="L417" s="880">
        <v>0</v>
      </c>
      <c r="M417" s="880">
        <v>0</v>
      </c>
      <c r="N417" s="880">
        <v>0</v>
      </c>
      <c r="O417" s="880">
        <v>0</v>
      </c>
      <c r="P417" s="880">
        <v>0</v>
      </c>
      <c r="Q417" s="528"/>
      <c r="R417" s="528"/>
      <c r="S417" s="528"/>
      <c r="T417" s="528"/>
      <c r="U417" s="528"/>
      <c r="V417" s="528"/>
      <c r="W417" s="528"/>
      <c r="X417" s="528"/>
      <c r="Y417" s="528"/>
      <c r="Z417" s="528"/>
      <c r="AA417" s="528"/>
      <c r="AB417" s="528"/>
      <c r="AC417" s="528"/>
      <c r="AD417" s="528"/>
    </row>
    <row r="418" spans="1:30" ht="12">
      <c r="A418" s="878" t="s">
        <v>1005</v>
      </c>
      <c r="B418" s="878" t="s">
        <v>181</v>
      </c>
      <c r="C418" s="880">
        <v>0</v>
      </c>
      <c r="D418" s="880">
        <v>0</v>
      </c>
      <c r="E418" s="880">
        <v>0</v>
      </c>
      <c r="F418" s="880">
        <v>0</v>
      </c>
      <c r="G418" s="880">
        <v>0</v>
      </c>
      <c r="H418" s="880">
        <v>0</v>
      </c>
      <c r="I418" s="880">
        <v>0</v>
      </c>
      <c r="J418" s="880">
        <v>0</v>
      </c>
      <c r="K418" s="880">
        <v>0</v>
      </c>
      <c r="L418" s="880">
        <v>0</v>
      </c>
      <c r="M418" s="880">
        <v>0</v>
      </c>
      <c r="N418" s="880">
        <v>0</v>
      </c>
      <c r="O418" s="880">
        <v>0</v>
      </c>
      <c r="P418" s="880">
        <v>0</v>
      </c>
      <c r="Q418" s="528"/>
      <c r="R418" s="528"/>
      <c r="S418" s="528"/>
      <c r="T418" s="528"/>
      <c r="U418" s="528"/>
      <c r="V418" s="528"/>
      <c r="W418" s="528"/>
      <c r="X418" s="528"/>
      <c r="Y418" s="528"/>
      <c r="Z418" s="528"/>
      <c r="AA418" s="528"/>
      <c r="AB418" s="528"/>
      <c r="AC418" s="528"/>
      <c r="AD418" s="528"/>
    </row>
    <row r="419" spans="1:30" ht="12">
      <c r="A419" s="878" t="s">
        <v>548</v>
      </c>
      <c r="B419" s="878" t="s">
        <v>181</v>
      </c>
      <c r="C419" s="880">
        <v>1665</v>
      </c>
      <c r="D419" s="880">
        <v>1665</v>
      </c>
      <c r="E419" s="880">
        <v>1665</v>
      </c>
      <c r="F419" s="880">
        <v>1665</v>
      </c>
      <c r="G419" s="880">
        <v>1665</v>
      </c>
      <c r="H419" s="880">
        <v>1665</v>
      </c>
      <c r="I419" s="880">
        <v>1665</v>
      </c>
      <c r="J419" s="880">
        <v>1665</v>
      </c>
      <c r="K419" s="880">
        <v>1665</v>
      </c>
      <c r="L419" s="880">
        <v>1665</v>
      </c>
      <c r="M419" s="880">
        <v>1665</v>
      </c>
      <c r="N419" s="880">
        <v>1665</v>
      </c>
      <c r="O419" s="880">
        <v>1665</v>
      </c>
      <c r="P419" s="880">
        <v>1664799</v>
      </c>
      <c r="Q419" s="528"/>
      <c r="R419" s="528"/>
      <c r="S419" s="528"/>
      <c r="T419" s="528"/>
      <c r="U419" s="528"/>
      <c r="V419" s="528"/>
      <c r="W419" s="528"/>
      <c r="X419" s="528"/>
      <c r="Y419" s="528"/>
      <c r="Z419" s="528"/>
      <c r="AA419" s="528"/>
      <c r="AB419" s="528"/>
      <c r="AC419" s="528"/>
      <c r="AD419" s="528"/>
    </row>
    <row r="420" spans="1:30" ht="12">
      <c r="A420" s="878" t="s">
        <v>1187</v>
      </c>
      <c r="B420" s="878" t="s">
        <v>181</v>
      </c>
      <c r="C420" s="880">
        <v>0</v>
      </c>
      <c r="D420" s="880">
        <v>0</v>
      </c>
      <c r="E420" s="880">
        <v>0</v>
      </c>
      <c r="F420" s="880">
        <v>0</v>
      </c>
      <c r="G420" s="880">
        <v>0</v>
      </c>
      <c r="H420" s="880">
        <v>0</v>
      </c>
      <c r="I420" s="880">
        <v>0</v>
      </c>
      <c r="J420" s="880">
        <v>0</v>
      </c>
      <c r="K420" s="880">
        <v>0</v>
      </c>
      <c r="L420" s="880">
        <v>0</v>
      </c>
      <c r="M420" s="880">
        <v>0</v>
      </c>
      <c r="N420" s="880">
        <v>0</v>
      </c>
      <c r="O420" s="880">
        <v>0</v>
      </c>
      <c r="P420" s="880">
        <v>0</v>
      </c>
      <c r="Q420" s="528"/>
      <c r="R420" s="528"/>
      <c r="S420" s="528"/>
      <c r="T420" s="528"/>
      <c r="U420" s="528"/>
      <c r="V420" s="528"/>
      <c r="W420" s="528"/>
      <c r="X420" s="528"/>
      <c r="Y420" s="528"/>
      <c r="Z420" s="528"/>
      <c r="AA420" s="528"/>
      <c r="AB420" s="528"/>
      <c r="AC420" s="528"/>
      <c r="AD420" s="528"/>
    </row>
    <row r="421" spans="1:30" ht="12">
      <c r="A421" s="878" t="s">
        <v>549</v>
      </c>
      <c r="B421" s="878" t="s">
        <v>181</v>
      </c>
      <c r="C421" s="880">
        <v>3</v>
      </c>
      <c r="D421" s="880">
        <v>3</v>
      </c>
      <c r="E421" s="880">
        <v>3</v>
      </c>
      <c r="F421" s="880">
        <v>3</v>
      </c>
      <c r="G421" s="880">
        <v>3</v>
      </c>
      <c r="H421" s="880">
        <v>3</v>
      </c>
      <c r="I421" s="880">
        <v>3</v>
      </c>
      <c r="J421" s="880">
        <v>3</v>
      </c>
      <c r="K421" s="880">
        <v>3</v>
      </c>
      <c r="L421" s="880">
        <v>3</v>
      </c>
      <c r="M421" s="880">
        <v>3</v>
      </c>
      <c r="N421" s="880">
        <v>3</v>
      </c>
      <c r="O421" s="880">
        <v>3</v>
      </c>
      <c r="P421" s="880">
        <v>3337</v>
      </c>
      <c r="Q421" s="528"/>
      <c r="R421" s="528"/>
      <c r="S421" s="528"/>
      <c r="T421" s="528"/>
      <c r="U421" s="528"/>
      <c r="V421" s="528"/>
      <c r="W421" s="528"/>
      <c r="X421" s="528"/>
      <c r="Y421" s="528"/>
      <c r="Z421" s="528"/>
      <c r="AA421" s="528"/>
      <c r="AB421" s="528"/>
      <c r="AC421" s="528"/>
      <c r="AD421" s="528"/>
    </row>
    <row r="422" spans="1:30" ht="12">
      <c r="A422" s="878" t="s">
        <v>1188</v>
      </c>
      <c r="B422" s="878" t="s">
        <v>181</v>
      </c>
      <c r="C422" s="880">
        <v>0</v>
      </c>
      <c r="D422" s="880">
        <v>0</v>
      </c>
      <c r="E422" s="880">
        <v>0</v>
      </c>
      <c r="F422" s="880">
        <v>0</v>
      </c>
      <c r="G422" s="880">
        <v>0</v>
      </c>
      <c r="H422" s="880">
        <v>0</v>
      </c>
      <c r="I422" s="880">
        <v>0</v>
      </c>
      <c r="J422" s="880">
        <v>0</v>
      </c>
      <c r="K422" s="880">
        <v>0</v>
      </c>
      <c r="L422" s="880">
        <v>0</v>
      </c>
      <c r="M422" s="880">
        <v>0</v>
      </c>
      <c r="N422" s="880">
        <v>0</v>
      </c>
      <c r="O422" s="880">
        <v>0</v>
      </c>
      <c r="P422" s="880">
        <v>0</v>
      </c>
      <c r="Q422" s="528"/>
      <c r="R422" s="528"/>
      <c r="S422" s="528"/>
      <c r="T422" s="528"/>
      <c r="U422" s="528"/>
      <c r="V422" s="528"/>
      <c r="W422" s="528"/>
      <c r="X422" s="528"/>
      <c r="Y422" s="528"/>
      <c r="Z422" s="528"/>
      <c r="AA422" s="528"/>
      <c r="AB422" s="528"/>
      <c r="AC422" s="528"/>
      <c r="AD422" s="528"/>
    </row>
    <row r="423" spans="1:30" ht="12">
      <c r="A423" s="878" t="s">
        <v>1189</v>
      </c>
      <c r="B423" s="878" t="s">
        <v>181</v>
      </c>
      <c r="C423" s="880">
        <v>0</v>
      </c>
      <c r="D423" s="880">
        <v>0</v>
      </c>
      <c r="E423" s="880">
        <v>0</v>
      </c>
      <c r="F423" s="880">
        <v>0</v>
      </c>
      <c r="G423" s="880">
        <v>0</v>
      </c>
      <c r="H423" s="880">
        <v>0</v>
      </c>
      <c r="I423" s="880">
        <v>0</v>
      </c>
      <c r="J423" s="880">
        <v>0</v>
      </c>
      <c r="K423" s="880">
        <v>0</v>
      </c>
      <c r="L423" s="880">
        <v>0</v>
      </c>
      <c r="M423" s="880">
        <v>0</v>
      </c>
      <c r="N423" s="880">
        <v>0</v>
      </c>
      <c r="O423" s="880">
        <v>0</v>
      </c>
      <c r="P423" s="880">
        <v>0</v>
      </c>
      <c r="Q423" s="528"/>
      <c r="R423" s="528"/>
      <c r="S423" s="528"/>
      <c r="T423" s="528"/>
      <c r="U423" s="528"/>
      <c r="V423" s="528"/>
      <c r="W423" s="528"/>
      <c r="X423" s="528"/>
      <c r="Y423" s="528"/>
      <c r="Z423" s="528"/>
      <c r="AA423" s="528"/>
      <c r="AB423" s="528"/>
      <c r="AC423" s="528"/>
      <c r="AD423" s="528"/>
    </row>
    <row r="424" spans="1:30" ht="12">
      <c r="A424" s="878" t="s">
        <v>550</v>
      </c>
      <c r="B424" s="878" t="s">
        <v>181</v>
      </c>
      <c r="C424" s="880">
        <v>252</v>
      </c>
      <c r="D424" s="880">
        <v>252</v>
      </c>
      <c r="E424" s="880">
        <v>252</v>
      </c>
      <c r="F424" s="880">
        <v>252</v>
      </c>
      <c r="G424" s="880">
        <v>252</v>
      </c>
      <c r="H424" s="880">
        <v>252</v>
      </c>
      <c r="I424" s="880">
        <v>252</v>
      </c>
      <c r="J424" s="880">
        <v>252</v>
      </c>
      <c r="K424" s="880">
        <v>252</v>
      </c>
      <c r="L424" s="880">
        <v>252</v>
      </c>
      <c r="M424" s="880">
        <v>252</v>
      </c>
      <c r="N424" s="880">
        <v>252</v>
      </c>
      <c r="O424" s="880">
        <v>252</v>
      </c>
      <c r="P424" s="880">
        <v>251566</v>
      </c>
      <c r="Q424" s="528"/>
      <c r="R424" s="528"/>
      <c r="S424" s="528"/>
      <c r="T424" s="528"/>
      <c r="U424" s="528"/>
      <c r="V424" s="528"/>
      <c r="W424" s="528"/>
      <c r="X424" s="528"/>
      <c r="Y424" s="528"/>
      <c r="Z424" s="528"/>
      <c r="AA424" s="528"/>
      <c r="AB424" s="528"/>
      <c r="AC424" s="528"/>
      <c r="AD424" s="528"/>
    </row>
    <row r="425" spans="1:30" ht="12">
      <c r="A425" s="878" t="s">
        <v>551</v>
      </c>
      <c r="B425" s="878" t="s">
        <v>181</v>
      </c>
      <c r="C425" s="880">
        <v>9</v>
      </c>
      <c r="D425" s="880">
        <v>9</v>
      </c>
      <c r="E425" s="880">
        <v>9</v>
      </c>
      <c r="F425" s="880">
        <v>9</v>
      </c>
      <c r="G425" s="880">
        <v>9</v>
      </c>
      <c r="H425" s="880">
        <v>9</v>
      </c>
      <c r="I425" s="880">
        <v>9</v>
      </c>
      <c r="J425" s="880">
        <v>9</v>
      </c>
      <c r="K425" s="880">
        <v>9</v>
      </c>
      <c r="L425" s="880">
        <v>9</v>
      </c>
      <c r="M425" s="880">
        <v>9</v>
      </c>
      <c r="N425" s="880">
        <v>9</v>
      </c>
      <c r="O425" s="880">
        <v>9</v>
      </c>
      <c r="P425" s="880">
        <v>9387</v>
      </c>
      <c r="Q425" s="528"/>
      <c r="R425" s="528"/>
      <c r="S425" s="528"/>
      <c r="T425" s="528"/>
      <c r="U425" s="528"/>
      <c r="V425" s="528"/>
      <c r="W425" s="528"/>
      <c r="X425" s="528"/>
      <c r="Y425" s="528"/>
      <c r="Z425" s="528"/>
      <c r="AA425" s="528"/>
      <c r="AB425" s="528"/>
      <c r="AC425" s="528"/>
      <c r="AD425" s="528"/>
    </row>
    <row r="426" spans="1:30" ht="12">
      <c r="A426" s="878" t="s">
        <v>1190</v>
      </c>
      <c r="B426" s="878" t="s">
        <v>181</v>
      </c>
      <c r="C426" s="880">
        <v>0</v>
      </c>
      <c r="D426" s="880">
        <v>0</v>
      </c>
      <c r="E426" s="880">
        <v>0</v>
      </c>
      <c r="F426" s="880">
        <v>0</v>
      </c>
      <c r="G426" s="880">
        <v>0</v>
      </c>
      <c r="H426" s="880">
        <v>0</v>
      </c>
      <c r="I426" s="880">
        <v>0</v>
      </c>
      <c r="J426" s="880">
        <v>0</v>
      </c>
      <c r="K426" s="880">
        <v>0</v>
      </c>
      <c r="L426" s="880">
        <v>0</v>
      </c>
      <c r="M426" s="880">
        <v>0</v>
      </c>
      <c r="N426" s="880">
        <v>0</v>
      </c>
      <c r="O426" s="880">
        <v>0</v>
      </c>
      <c r="P426" s="880">
        <v>0</v>
      </c>
      <c r="Q426" s="528"/>
      <c r="R426" s="528"/>
      <c r="S426" s="528"/>
      <c r="T426" s="528"/>
      <c r="U426" s="528"/>
      <c r="V426" s="528"/>
      <c r="W426" s="528"/>
      <c r="X426" s="528"/>
      <c r="Y426" s="528"/>
      <c r="Z426" s="528"/>
      <c r="AA426" s="528"/>
      <c r="AB426" s="528"/>
      <c r="AC426" s="528"/>
      <c r="AD426" s="528"/>
    </row>
    <row r="427" spans="1:30" ht="12">
      <c r="A427" s="878" t="s">
        <v>1191</v>
      </c>
      <c r="B427" s="878" t="s">
        <v>181</v>
      </c>
      <c r="C427" s="880">
        <v>0</v>
      </c>
      <c r="D427" s="880">
        <v>0</v>
      </c>
      <c r="E427" s="880">
        <v>0</v>
      </c>
      <c r="F427" s="880">
        <v>0</v>
      </c>
      <c r="G427" s="880">
        <v>0</v>
      </c>
      <c r="H427" s="880">
        <v>0</v>
      </c>
      <c r="I427" s="880">
        <v>0</v>
      </c>
      <c r="J427" s="880">
        <v>0</v>
      </c>
      <c r="K427" s="880">
        <v>0</v>
      </c>
      <c r="L427" s="880">
        <v>0</v>
      </c>
      <c r="M427" s="880">
        <v>0</v>
      </c>
      <c r="N427" s="880">
        <v>0</v>
      </c>
      <c r="O427" s="880">
        <v>0</v>
      </c>
      <c r="P427" s="880">
        <v>0</v>
      </c>
      <c r="Q427" s="528"/>
      <c r="R427" s="528"/>
      <c r="S427" s="528"/>
      <c r="T427" s="528"/>
      <c r="U427" s="528"/>
      <c r="V427" s="528"/>
      <c r="W427" s="528"/>
      <c r="X427" s="528"/>
      <c r="Y427" s="528"/>
      <c r="Z427" s="528"/>
      <c r="AA427" s="528"/>
      <c r="AB427" s="528"/>
      <c r="AC427" s="528"/>
      <c r="AD427" s="528"/>
    </row>
    <row r="428" spans="1:30" ht="12">
      <c r="A428" s="878" t="s">
        <v>1192</v>
      </c>
      <c r="B428" s="878" t="s">
        <v>181</v>
      </c>
      <c r="C428" s="880">
        <v>0</v>
      </c>
      <c r="D428" s="880">
        <v>0</v>
      </c>
      <c r="E428" s="880">
        <v>0</v>
      </c>
      <c r="F428" s="880">
        <v>0</v>
      </c>
      <c r="G428" s="880">
        <v>0</v>
      </c>
      <c r="H428" s="880">
        <v>0</v>
      </c>
      <c r="I428" s="880">
        <v>0</v>
      </c>
      <c r="J428" s="880">
        <v>0</v>
      </c>
      <c r="K428" s="880">
        <v>0</v>
      </c>
      <c r="L428" s="880">
        <v>0</v>
      </c>
      <c r="M428" s="880">
        <v>0</v>
      </c>
      <c r="N428" s="880">
        <v>0</v>
      </c>
      <c r="O428" s="880">
        <v>0</v>
      </c>
      <c r="P428" s="880">
        <v>0</v>
      </c>
      <c r="Q428" s="528"/>
      <c r="R428" s="528"/>
      <c r="S428" s="528"/>
      <c r="T428" s="528"/>
      <c r="U428" s="528"/>
      <c r="V428" s="528"/>
      <c r="W428" s="528"/>
      <c r="X428" s="528"/>
      <c r="Y428" s="528"/>
      <c r="Z428" s="528"/>
      <c r="AA428" s="528"/>
      <c r="AB428" s="528"/>
      <c r="AC428" s="528"/>
      <c r="AD428" s="528"/>
    </row>
    <row r="429" spans="1:30" ht="12">
      <c r="A429" s="878" t="s">
        <v>552</v>
      </c>
      <c r="B429" s="878" t="s">
        <v>181</v>
      </c>
      <c r="C429" s="880">
        <v>164</v>
      </c>
      <c r="D429" s="880">
        <v>164</v>
      </c>
      <c r="E429" s="880">
        <v>164</v>
      </c>
      <c r="F429" s="880">
        <v>164</v>
      </c>
      <c r="G429" s="880">
        <v>164</v>
      </c>
      <c r="H429" s="880">
        <v>164</v>
      </c>
      <c r="I429" s="880">
        <v>164</v>
      </c>
      <c r="J429" s="880">
        <v>164</v>
      </c>
      <c r="K429" s="880">
        <v>164</v>
      </c>
      <c r="L429" s="880">
        <v>164</v>
      </c>
      <c r="M429" s="880">
        <v>164</v>
      </c>
      <c r="N429" s="880">
        <v>164</v>
      </c>
      <c r="O429" s="880">
        <v>164</v>
      </c>
      <c r="P429" s="880">
        <v>164163</v>
      </c>
      <c r="Q429" s="528"/>
      <c r="R429" s="528"/>
      <c r="S429" s="528"/>
      <c r="T429" s="528"/>
      <c r="U429" s="528"/>
      <c r="V429" s="528"/>
      <c r="W429" s="528"/>
      <c r="X429" s="528"/>
      <c r="Y429" s="528"/>
      <c r="Z429" s="528"/>
      <c r="AA429" s="528"/>
      <c r="AB429" s="528"/>
      <c r="AC429" s="528"/>
      <c r="AD429" s="528"/>
    </row>
    <row r="430" spans="1:30" ht="12">
      <c r="A430" s="878" t="s">
        <v>553</v>
      </c>
      <c r="B430" s="878" t="s">
        <v>181</v>
      </c>
      <c r="C430" s="880">
        <v>103</v>
      </c>
      <c r="D430" s="880">
        <v>103</v>
      </c>
      <c r="E430" s="880">
        <v>103</v>
      </c>
      <c r="F430" s="880">
        <v>103</v>
      </c>
      <c r="G430" s="880">
        <v>103</v>
      </c>
      <c r="H430" s="880">
        <v>103</v>
      </c>
      <c r="I430" s="880">
        <v>103</v>
      </c>
      <c r="J430" s="880">
        <v>103</v>
      </c>
      <c r="K430" s="880">
        <v>103</v>
      </c>
      <c r="L430" s="880">
        <v>103</v>
      </c>
      <c r="M430" s="880">
        <v>103</v>
      </c>
      <c r="N430" s="880">
        <v>103</v>
      </c>
      <c r="O430" s="880">
        <v>103</v>
      </c>
      <c r="P430" s="880">
        <v>103401</v>
      </c>
      <c r="Q430" s="528"/>
      <c r="R430" s="528"/>
      <c r="S430" s="528"/>
      <c r="T430" s="528"/>
      <c r="U430" s="528"/>
      <c r="V430" s="528"/>
      <c r="W430" s="528"/>
      <c r="X430" s="528"/>
      <c r="Y430" s="528"/>
      <c r="Z430" s="528"/>
      <c r="AA430" s="528"/>
      <c r="AB430" s="528"/>
      <c r="AC430" s="528"/>
      <c r="AD430" s="528"/>
    </row>
    <row r="431" spans="1:30" ht="12">
      <c r="A431" s="878" t="s">
        <v>554</v>
      </c>
      <c r="B431" s="878" t="s">
        <v>181</v>
      </c>
      <c r="C431" s="880">
        <v>63</v>
      </c>
      <c r="D431" s="880">
        <v>63</v>
      </c>
      <c r="E431" s="880">
        <v>63</v>
      </c>
      <c r="F431" s="880">
        <v>63</v>
      </c>
      <c r="G431" s="880">
        <v>63</v>
      </c>
      <c r="H431" s="880">
        <v>63</v>
      </c>
      <c r="I431" s="880">
        <v>63</v>
      </c>
      <c r="J431" s="880">
        <v>63</v>
      </c>
      <c r="K431" s="880">
        <v>63</v>
      </c>
      <c r="L431" s="880">
        <v>63</v>
      </c>
      <c r="M431" s="880">
        <v>63</v>
      </c>
      <c r="N431" s="880">
        <v>63</v>
      </c>
      <c r="O431" s="880">
        <v>63</v>
      </c>
      <c r="P431" s="880">
        <v>62500</v>
      </c>
      <c r="Q431" s="528"/>
      <c r="R431" s="528"/>
      <c r="S431" s="528"/>
      <c r="T431" s="528"/>
      <c r="U431" s="528"/>
      <c r="V431" s="528"/>
      <c r="W431" s="528"/>
      <c r="X431" s="528"/>
      <c r="Y431" s="528"/>
      <c r="Z431" s="528"/>
      <c r="AA431" s="528"/>
      <c r="AB431" s="528"/>
      <c r="AC431" s="528"/>
      <c r="AD431" s="528"/>
    </row>
    <row r="432" spans="1:30" ht="12">
      <c r="A432" s="878" t="s">
        <v>1193</v>
      </c>
      <c r="B432" s="878" t="s">
        <v>181</v>
      </c>
      <c r="C432" s="880">
        <v>0</v>
      </c>
      <c r="D432" s="880">
        <v>0</v>
      </c>
      <c r="E432" s="880">
        <v>0</v>
      </c>
      <c r="F432" s="880">
        <v>0</v>
      </c>
      <c r="G432" s="880">
        <v>0</v>
      </c>
      <c r="H432" s="880">
        <v>0</v>
      </c>
      <c r="I432" s="880">
        <v>0</v>
      </c>
      <c r="J432" s="880">
        <v>0</v>
      </c>
      <c r="K432" s="880">
        <v>0</v>
      </c>
      <c r="L432" s="880">
        <v>0</v>
      </c>
      <c r="M432" s="880">
        <v>0</v>
      </c>
      <c r="N432" s="880">
        <v>0</v>
      </c>
      <c r="O432" s="880">
        <v>0</v>
      </c>
      <c r="P432" s="880">
        <v>0</v>
      </c>
      <c r="Q432" s="528"/>
      <c r="R432" s="528"/>
      <c r="S432" s="528"/>
      <c r="T432" s="528"/>
      <c r="U432" s="528"/>
      <c r="V432" s="528"/>
      <c r="W432" s="528"/>
      <c r="X432" s="528"/>
      <c r="Y432" s="528"/>
      <c r="Z432" s="528"/>
      <c r="AA432" s="528"/>
      <c r="AB432" s="528"/>
      <c r="AC432" s="528"/>
      <c r="AD432" s="528"/>
    </row>
    <row r="433" spans="1:30" ht="12">
      <c r="A433" s="878" t="s">
        <v>737</v>
      </c>
      <c r="B433" s="878" t="s">
        <v>181</v>
      </c>
      <c r="C433" s="880">
        <v>68</v>
      </c>
      <c r="D433" s="880">
        <v>68</v>
      </c>
      <c r="E433" s="880">
        <v>68</v>
      </c>
      <c r="F433" s="880">
        <v>68</v>
      </c>
      <c r="G433" s="880">
        <v>68</v>
      </c>
      <c r="H433" s="880">
        <v>68</v>
      </c>
      <c r="I433" s="880">
        <v>68</v>
      </c>
      <c r="J433" s="880">
        <v>68</v>
      </c>
      <c r="K433" s="880">
        <v>68</v>
      </c>
      <c r="L433" s="880">
        <v>68</v>
      </c>
      <c r="M433" s="880">
        <v>68</v>
      </c>
      <c r="N433" s="880">
        <v>68</v>
      </c>
      <c r="O433" s="880">
        <v>68</v>
      </c>
      <c r="P433" s="880">
        <v>67880</v>
      </c>
      <c r="Q433" s="528"/>
      <c r="R433" s="528"/>
      <c r="S433" s="528"/>
      <c r="T433" s="528"/>
      <c r="U433" s="528"/>
      <c r="V433" s="528"/>
      <c r="W433" s="528"/>
      <c r="X433" s="528"/>
      <c r="Y433" s="528"/>
      <c r="Z433" s="528"/>
      <c r="AA433" s="528"/>
      <c r="AB433" s="528"/>
      <c r="AC433" s="528"/>
      <c r="AD433" s="528"/>
    </row>
    <row r="434" spans="1:30" ht="12">
      <c r="A434" s="878" t="s">
        <v>1194</v>
      </c>
      <c r="B434" s="878" t="s">
        <v>181</v>
      </c>
      <c r="C434" s="880">
        <v>0</v>
      </c>
      <c r="D434" s="880">
        <v>0</v>
      </c>
      <c r="E434" s="880">
        <v>0</v>
      </c>
      <c r="F434" s="880">
        <v>0</v>
      </c>
      <c r="G434" s="880">
        <v>0</v>
      </c>
      <c r="H434" s="880">
        <v>0</v>
      </c>
      <c r="I434" s="880">
        <v>0</v>
      </c>
      <c r="J434" s="880">
        <v>0</v>
      </c>
      <c r="K434" s="880">
        <v>0</v>
      </c>
      <c r="L434" s="880">
        <v>0</v>
      </c>
      <c r="M434" s="880">
        <v>0</v>
      </c>
      <c r="N434" s="880">
        <v>0</v>
      </c>
      <c r="O434" s="880">
        <v>0</v>
      </c>
      <c r="P434" s="880">
        <v>0</v>
      </c>
      <c r="Q434" s="528"/>
      <c r="R434" s="528"/>
      <c r="S434" s="528"/>
      <c r="T434" s="528"/>
      <c r="U434" s="528"/>
      <c r="V434" s="528"/>
      <c r="W434" s="528"/>
      <c r="X434" s="528"/>
      <c r="Y434" s="528"/>
      <c r="Z434" s="528"/>
      <c r="AA434" s="528"/>
      <c r="AB434" s="528"/>
      <c r="AC434" s="528"/>
      <c r="AD434" s="528"/>
    </row>
    <row r="435" spans="1:30" ht="12">
      <c r="A435" s="878" t="s">
        <v>555</v>
      </c>
      <c r="B435" s="878" t="s">
        <v>181</v>
      </c>
      <c r="C435" s="880">
        <v>59</v>
      </c>
      <c r="D435" s="880">
        <v>59</v>
      </c>
      <c r="E435" s="880">
        <v>59</v>
      </c>
      <c r="F435" s="880">
        <v>59</v>
      </c>
      <c r="G435" s="880">
        <v>59</v>
      </c>
      <c r="H435" s="880">
        <v>59</v>
      </c>
      <c r="I435" s="880">
        <v>59</v>
      </c>
      <c r="J435" s="880">
        <v>59</v>
      </c>
      <c r="K435" s="880">
        <v>59</v>
      </c>
      <c r="L435" s="880">
        <v>59</v>
      </c>
      <c r="M435" s="880">
        <v>59</v>
      </c>
      <c r="N435" s="880">
        <v>59</v>
      </c>
      <c r="O435" s="880">
        <v>59</v>
      </c>
      <c r="P435" s="880">
        <v>59157</v>
      </c>
      <c r="Q435" s="528"/>
      <c r="R435" s="528"/>
      <c r="S435" s="528"/>
      <c r="T435" s="528"/>
      <c r="U435" s="528"/>
      <c r="V435" s="528"/>
      <c r="W435" s="528"/>
      <c r="X435" s="528"/>
      <c r="Y435" s="528"/>
      <c r="Z435" s="528"/>
      <c r="AA435" s="528"/>
      <c r="AB435" s="528"/>
      <c r="AC435" s="528"/>
      <c r="AD435" s="528"/>
    </row>
    <row r="436" spans="1:30" ht="12">
      <c r="A436" s="878" t="s">
        <v>1195</v>
      </c>
      <c r="B436" s="878" t="s">
        <v>181</v>
      </c>
      <c r="C436" s="880">
        <v>0</v>
      </c>
      <c r="D436" s="880">
        <v>0</v>
      </c>
      <c r="E436" s="880">
        <v>0</v>
      </c>
      <c r="F436" s="880">
        <v>0</v>
      </c>
      <c r="G436" s="880">
        <v>0</v>
      </c>
      <c r="H436" s="880">
        <v>0</v>
      </c>
      <c r="I436" s="880">
        <v>0</v>
      </c>
      <c r="J436" s="880">
        <v>0</v>
      </c>
      <c r="K436" s="880">
        <v>0</v>
      </c>
      <c r="L436" s="880">
        <v>0</v>
      </c>
      <c r="M436" s="880">
        <v>0</v>
      </c>
      <c r="N436" s="880">
        <v>0</v>
      </c>
      <c r="O436" s="880">
        <v>0</v>
      </c>
      <c r="P436" s="880">
        <v>0</v>
      </c>
      <c r="Q436" s="528"/>
      <c r="R436" s="528"/>
      <c r="S436" s="528"/>
      <c r="T436" s="528"/>
      <c r="U436" s="528"/>
      <c r="V436" s="528"/>
      <c r="W436" s="528"/>
      <c r="X436" s="528"/>
      <c r="Y436" s="528"/>
      <c r="Z436" s="528"/>
      <c r="AA436" s="528"/>
      <c r="AB436" s="528"/>
      <c r="AC436" s="528"/>
      <c r="AD436" s="528"/>
    </row>
    <row r="437" spans="1:30" ht="12">
      <c r="A437" s="878" t="s">
        <v>556</v>
      </c>
      <c r="B437" s="878" t="s">
        <v>181</v>
      </c>
      <c r="C437" s="880">
        <v>378</v>
      </c>
      <c r="D437" s="880">
        <v>378</v>
      </c>
      <c r="E437" s="880">
        <v>378</v>
      </c>
      <c r="F437" s="880">
        <v>378</v>
      </c>
      <c r="G437" s="880">
        <v>378</v>
      </c>
      <c r="H437" s="880">
        <v>378</v>
      </c>
      <c r="I437" s="880">
        <v>378</v>
      </c>
      <c r="J437" s="880">
        <v>378</v>
      </c>
      <c r="K437" s="880">
        <v>378</v>
      </c>
      <c r="L437" s="880">
        <v>378</v>
      </c>
      <c r="M437" s="880">
        <v>378</v>
      </c>
      <c r="N437" s="880">
        <v>378</v>
      </c>
      <c r="O437" s="880">
        <v>378</v>
      </c>
      <c r="P437" s="880">
        <v>377727</v>
      </c>
      <c r="Q437" s="528"/>
      <c r="R437" s="528"/>
      <c r="S437" s="528"/>
      <c r="T437" s="528"/>
      <c r="U437" s="528"/>
      <c r="V437" s="528"/>
      <c r="W437" s="528"/>
      <c r="X437" s="528"/>
      <c r="Y437" s="528"/>
      <c r="Z437" s="528"/>
      <c r="AA437" s="528"/>
      <c r="AB437" s="528"/>
      <c r="AC437" s="528"/>
      <c r="AD437" s="528"/>
    </row>
    <row r="438" spans="1:30" ht="12">
      <c r="A438" s="878" t="s">
        <v>1196</v>
      </c>
      <c r="B438" s="878" t="s">
        <v>181</v>
      </c>
      <c r="C438" s="880">
        <v>0</v>
      </c>
      <c r="D438" s="880">
        <v>0</v>
      </c>
      <c r="E438" s="880">
        <v>0</v>
      </c>
      <c r="F438" s="880">
        <v>0</v>
      </c>
      <c r="G438" s="880">
        <v>0</v>
      </c>
      <c r="H438" s="880">
        <v>0</v>
      </c>
      <c r="I438" s="880">
        <v>0</v>
      </c>
      <c r="J438" s="880">
        <v>0</v>
      </c>
      <c r="K438" s="880">
        <v>0</v>
      </c>
      <c r="L438" s="880">
        <v>0</v>
      </c>
      <c r="M438" s="880">
        <v>0</v>
      </c>
      <c r="N438" s="880">
        <v>0</v>
      </c>
      <c r="O438" s="880">
        <v>0</v>
      </c>
      <c r="P438" s="880">
        <v>0</v>
      </c>
      <c r="Q438" s="528"/>
      <c r="R438" s="528"/>
      <c r="S438" s="528"/>
      <c r="T438" s="528"/>
      <c r="U438" s="528"/>
      <c r="V438" s="528"/>
      <c r="W438" s="528"/>
      <c r="X438" s="528"/>
      <c r="Y438" s="528"/>
      <c r="Z438" s="528"/>
      <c r="AA438" s="528"/>
      <c r="AB438" s="528"/>
      <c r="AC438" s="528"/>
      <c r="AD438" s="528"/>
    </row>
    <row r="439" spans="1:30" ht="12">
      <c r="A439" s="878" t="s">
        <v>738</v>
      </c>
      <c r="B439" s="878" t="s">
        <v>181</v>
      </c>
      <c r="C439" s="880">
        <v>3023</v>
      </c>
      <c r="D439" s="880">
        <v>3023</v>
      </c>
      <c r="E439" s="880">
        <v>3023</v>
      </c>
      <c r="F439" s="880">
        <v>3023</v>
      </c>
      <c r="G439" s="880">
        <v>3023</v>
      </c>
      <c r="H439" s="880">
        <v>3023</v>
      </c>
      <c r="I439" s="880">
        <v>3023</v>
      </c>
      <c r="J439" s="880">
        <v>3023</v>
      </c>
      <c r="K439" s="880">
        <v>3023</v>
      </c>
      <c r="L439" s="880">
        <v>3023</v>
      </c>
      <c r="M439" s="880">
        <v>3023</v>
      </c>
      <c r="N439" s="880">
        <v>3023</v>
      </c>
      <c r="O439" s="880">
        <v>3023</v>
      </c>
      <c r="P439" s="880">
        <v>3022875</v>
      </c>
      <c r="Q439" s="528"/>
      <c r="R439" s="528"/>
      <c r="S439" s="528"/>
      <c r="T439" s="528"/>
      <c r="U439" s="528"/>
      <c r="V439" s="528"/>
      <c r="W439" s="528"/>
      <c r="X439" s="528"/>
      <c r="Y439" s="528"/>
      <c r="Z439" s="528"/>
      <c r="AA439" s="528"/>
      <c r="AB439" s="528"/>
      <c r="AC439" s="528"/>
      <c r="AD439" s="528"/>
    </row>
    <row r="440" spans="1:30" ht="12">
      <c r="A440" s="878" t="s">
        <v>1197</v>
      </c>
      <c r="B440" s="878" t="s">
        <v>181</v>
      </c>
      <c r="C440" s="880">
        <v>0</v>
      </c>
      <c r="D440" s="880">
        <v>0</v>
      </c>
      <c r="E440" s="880">
        <v>0</v>
      </c>
      <c r="F440" s="880">
        <v>0</v>
      </c>
      <c r="G440" s="880">
        <v>0</v>
      </c>
      <c r="H440" s="880">
        <v>0</v>
      </c>
      <c r="I440" s="880">
        <v>0</v>
      </c>
      <c r="J440" s="880">
        <v>0</v>
      </c>
      <c r="K440" s="880">
        <v>0</v>
      </c>
      <c r="L440" s="880">
        <v>0</v>
      </c>
      <c r="M440" s="880">
        <v>0</v>
      </c>
      <c r="N440" s="880">
        <v>0</v>
      </c>
      <c r="O440" s="880">
        <v>0</v>
      </c>
      <c r="P440" s="880">
        <v>0</v>
      </c>
      <c r="Q440" s="528"/>
      <c r="R440" s="528"/>
      <c r="S440" s="528"/>
      <c r="T440" s="528"/>
      <c r="U440" s="528"/>
      <c r="V440" s="528"/>
      <c r="W440" s="528"/>
      <c r="X440" s="528"/>
      <c r="Y440" s="528"/>
      <c r="Z440" s="528"/>
      <c r="AA440" s="528"/>
      <c r="AB440" s="528"/>
      <c r="AC440" s="528"/>
      <c r="AD440" s="528"/>
    </row>
    <row r="441" spans="1:30" ht="12">
      <c r="A441" s="878" t="s">
        <v>739</v>
      </c>
      <c r="B441" s="878" t="s">
        <v>181</v>
      </c>
      <c r="C441" s="880">
        <v>0</v>
      </c>
      <c r="D441" s="880">
        <v>0</v>
      </c>
      <c r="E441" s="880">
        <v>0</v>
      </c>
      <c r="F441" s="880">
        <v>0</v>
      </c>
      <c r="G441" s="880">
        <v>0</v>
      </c>
      <c r="H441" s="880">
        <v>0</v>
      </c>
      <c r="I441" s="880">
        <v>0</v>
      </c>
      <c r="J441" s="880">
        <v>0</v>
      </c>
      <c r="K441" s="880">
        <v>0</v>
      </c>
      <c r="L441" s="880">
        <v>0</v>
      </c>
      <c r="M441" s="880">
        <v>0</v>
      </c>
      <c r="N441" s="880">
        <v>0</v>
      </c>
      <c r="O441" s="880">
        <v>0</v>
      </c>
      <c r="P441" s="880">
        <v>0</v>
      </c>
      <c r="Q441" s="528"/>
      <c r="R441" s="528"/>
      <c r="S441" s="528"/>
      <c r="T441" s="528"/>
      <c r="U441" s="528"/>
      <c r="V441" s="528"/>
      <c r="W441" s="528"/>
      <c r="X441" s="528"/>
      <c r="Y441" s="528"/>
      <c r="Z441" s="528"/>
      <c r="AA441" s="528"/>
      <c r="AB441" s="528"/>
      <c r="AC441" s="528"/>
      <c r="AD441" s="528"/>
    </row>
    <row r="442" spans="1:30" ht="12">
      <c r="A442" s="878" t="s">
        <v>1006</v>
      </c>
      <c r="B442" s="878" t="s">
        <v>181</v>
      </c>
      <c r="C442" s="880">
        <v>0</v>
      </c>
      <c r="D442" s="880">
        <v>0</v>
      </c>
      <c r="E442" s="880">
        <v>0</v>
      </c>
      <c r="F442" s="880">
        <v>0</v>
      </c>
      <c r="G442" s="880">
        <v>0</v>
      </c>
      <c r="H442" s="880">
        <v>0</v>
      </c>
      <c r="I442" s="880">
        <v>0</v>
      </c>
      <c r="J442" s="880">
        <v>0</v>
      </c>
      <c r="K442" s="880">
        <v>0</v>
      </c>
      <c r="L442" s="880">
        <v>0</v>
      </c>
      <c r="M442" s="880">
        <v>0</v>
      </c>
      <c r="N442" s="880">
        <v>0</v>
      </c>
      <c r="O442" s="880">
        <v>0</v>
      </c>
      <c r="P442" s="880">
        <v>0</v>
      </c>
      <c r="Q442" s="528"/>
      <c r="R442" s="528"/>
      <c r="S442" s="528"/>
      <c r="T442" s="528"/>
      <c r="U442" s="528"/>
      <c r="V442" s="528"/>
      <c r="W442" s="528"/>
      <c r="X442" s="528"/>
      <c r="Y442" s="528"/>
      <c r="Z442" s="528"/>
      <c r="AA442" s="528"/>
      <c r="AB442" s="528"/>
      <c r="AC442" s="528"/>
      <c r="AD442" s="528"/>
    </row>
    <row r="443" spans="1:30" ht="12">
      <c r="A443" s="878" t="s">
        <v>1007</v>
      </c>
      <c r="B443" s="878" t="s">
        <v>181</v>
      </c>
      <c r="C443" s="880">
        <v>0</v>
      </c>
      <c r="D443" s="880">
        <v>0</v>
      </c>
      <c r="E443" s="880">
        <v>0</v>
      </c>
      <c r="F443" s="880">
        <v>0</v>
      </c>
      <c r="G443" s="880">
        <v>0</v>
      </c>
      <c r="H443" s="880">
        <v>0</v>
      </c>
      <c r="I443" s="880">
        <v>0</v>
      </c>
      <c r="J443" s="880">
        <v>0</v>
      </c>
      <c r="K443" s="880">
        <v>0</v>
      </c>
      <c r="L443" s="880">
        <v>0</v>
      </c>
      <c r="M443" s="880">
        <v>0</v>
      </c>
      <c r="N443" s="880">
        <v>0</v>
      </c>
      <c r="O443" s="880">
        <v>0</v>
      </c>
      <c r="P443" s="880">
        <v>0</v>
      </c>
      <c r="Q443" s="528"/>
      <c r="R443" s="528"/>
      <c r="S443" s="528"/>
      <c r="T443" s="528"/>
      <c r="U443" s="528"/>
      <c r="V443" s="528"/>
      <c r="W443" s="528"/>
      <c r="X443" s="528"/>
      <c r="Y443" s="528"/>
      <c r="Z443" s="528"/>
      <c r="AA443" s="528"/>
      <c r="AB443" s="528"/>
      <c r="AC443" s="528"/>
      <c r="AD443" s="528"/>
    </row>
    <row r="444" spans="1:30" ht="12">
      <c r="A444" s="878" t="s">
        <v>557</v>
      </c>
      <c r="B444" s="878" t="s">
        <v>181</v>
      </c>
      <c r="C444" s="880">
        <v>701</v>
      </c>
      <c r="D444" s="880">
        <v>701</v>
      </c>
      <c r="E444" s="880">
        <v>701</v>
      </c>
      <c r="F444" s="880">
        <v>701</v>
      </c>
      <c r="G444" s="880">
        <v>701</v>
      </c>
      <c r="H444" s="880">
        <v>701</v>
      </c>
      <c r="I444" s="880">
        <v>701</v>
      </c>
      <c r="J444" s="880">
        <v>701</v>
      </c>
      <c r="K444" s="880">
        <v>701</v>
      </c>
      <c r="L444" s="880">
        <v>701</v>
      </c>
      <c r="M444" s="880">
        <v>701</v>
      </c>
      <c r="N444" s="880">
        <v>701</v>
      </c>
      <c r="O444" s="880">
        <v>701</v>
      </c>
      <c r="P444" s="880">
        <v>700575</v>
      </c>
      <c r="Q444" s="528"/>
      <c r="R444" s="528"/>
      <c r="S444" s="528"/>
      <c r="T444" s="528"/>
      <c r="U444" s="528"/>
      <c r="V444" s="528"/>
      <c r="W444" s="528"/>
      <c r="X444" s="528"/>
      <c r="Y444" s="528"/>
      <c r="Z444" s="528"/>
      <c r="AA444" s="528"/>
      <c r="AB444" s="528"/>
      <c r="AC444" s="528"/>
      <c r="AD444" s="528"/>
    </row>
    <row r="445" spans="1:30" ht="12">
      <c r="A445" s="878" t="s">
        <v>1198</v>
      </c>
      <c r="B445" s="878" t="s">
        <v>181</v>
      </c>
      <c r="C445" s="880">
        <v>0</v>
      </c>
      <c r="D445" s="880">
        <v>0</v>
      </c>
      <c r="E445" s="880">
        <v>0</v>
      </c>
      <c r="F445" s="880">
        <v>0</v>
      </c>
      <c r="G445" s="880">
        <v>0</v>
      </c>
      <c r="H445" s="880">
        <v>0</v>
      </c>
      <c r="I445" s="880">
        <v>0</v>
      </c>
      <c r="J445" s="880">
        <v>0</v>
      </c>
      <c r="K445" s="880">
        <v>0</v>
      </c>
      <c r="L445" s="880">
        <v>0</v>
      </c>
      <c r="M445" s="880">
        <v>0</v>
      </c>
      <c r="N445" s="880">
        <v>0</v>
      </c>
      <c r="O445" s="880">
        <v>0</v>
      </c>
      <c r="P445" s="880">
        <v>0</v>
      </c>
      <c r="Q445" s="528"/>
      <c r="R445" s="528"/>
      <c r="S445" s="528"/>
      <c r="T445" s="528"/>
      <c r="U445" s="528"/>
      <c r="V445" s="528"/>
      <c r="W445" s="528"/>
      <c r="X445" s="528"/>
      <c r="Y445" s="528"/>
      <c r="Z445" s="528"/>
      <c r="AA445" s="528"/>
      <c r="AB445" s="528"/>
      <c r="AC445" s="528"/>
      <c r="AD445" s="528"/>
    </row>
    <row r="446" spans="1:30" ht="12">
      <c r="A446" s="878" t="s">
        <v>679</v>
      </c>
      <c r="B446" s="878" t="s">
        <v>181</v>
      </c>
      <c r="C446" s="880">
        <v>0</v>
      </c>
      <c r="D446" s="880">
        <v>0</v>
      </c>
      <c r="E446" s="880">
        <v>0</v>
      </c>
      <c r="F446" s="880">
        <v>0</v>
      </c>
      <c r="G446" s="880">
        <v>0</v>
      </c>
      <c r="H446" s="880">
        <v>0</v>
      </c>
      <c r="I446" s="880">
        <v>0</v>
      </c>
      <c r="J446" s="880">
        <v>0</v>
      </c>
      <c r="K446" s="880">
        <v>0</v>
      </c>
      <c r="L446" s="880">
        <v>0</v>
      </c>
      <c r="M446" s="880">
        <v>0</v>
      </c>
      <c r="N446" s="880">
        <v>0</v>
      </c>
      <c r="O446" s="880">
        <v>0</v>
      </c>
      <c r="P446" s="880">
        <v>0</v>
      </c>
      <c r="Q446" s="528"/>
      <c r="R446" s="528"/>
      <c r="S446" s="528"/>
      <c r="T446" s="528"/>
      <c r="U446" s="528"/>
      <c r="V446" s="528"/>
      <c r="W446" s="528"/>
      <c r="X446" s="528"/>
      <c r="Y446" s="528"/>
      <c r="Z446" s="528"/>
      <c r="AA446" s="528"/>
      <c r="AB446" s="528"/>
      <c r="AC446" s="528"/>
      <c r="AD446" s="528"/>
    </row>
    <row r="447" spans="1:30" ht="12">
      <c r="A447" s="878" t="s">
        <v>2825</v>
      </c>
      <c r="B447" s="878" t="s">
        <v>181</v>
      </c>
      <c r="C447" s="880">
        <v>0</v>
      </c>
      <c r="D447" s="880">
        <v>0</v>
      </c>
      <c r="E447" s="880">
        <v>0</v>
      </c>
      <c r="F447" s="880">
        <v>0</v>
      </c>
      <c r="G447" s="880">
        <v>0</v>
      </c>
      <c r="H447" s="880">
        <v>0</v>
      </c>
      <c r="I447" s="880">
        <v>0</v>
      </c>
      <c r="J447" s="880">
        <v>0</v>
      </c>
      <c r="K447" s="880">
        <v>0</v>
      </c>
      <c r="L447" s="880">
        <v>0</v>
      </c>
      <c r="M447" s="880">
        <v>0</v>
      </c>
      <c r="N447" s="880">
        <v>0</v>
      </c>
      <c r="O447" s="880">
        <v>0</v>
      </c>
      <c r="P447" s="880">
        <v>0</v>
      </c>
      <c r="Q447" s="528"/>
      <c r="R447" s="528"/>
      <c r="S447" s="528"/>
      <c r="T447" s="528"/>
      <c r="U447" s="528"/>
      <c r="V447" s="528"/>
      <c r="W447" s="528"/>
      <c r="X447" s="528"/>
      <c r="Y447" s="528"/>
      <c r="Z447" s="528"/>
      <c r="AA447" s="528"/>
      <c r="AB447" s="528"/>
      <c r="AC447" s="528"/>
      <c r="AD447" s="528"/>
    </row>
    <row r="448" spans="1:30" ht="12">
      <c r="A448" s="878" t="s">
        <v>740</v>
      </c>
      <c r="B448" s="878" t="s">
        <v>181</v>
      </c>
      <c r="C448" s="880">
        <v>0</v>
      </c>
      <c r="D448" s="880">
        <v>0</v>
      </c>
      <c r="E448" s="880">
        <v>0</v>
      </c>
      <c r="F448" s="880">
        <v>0</v>
      </c>
      <c r="G448" s="880">
        <v>0</v>
      </c>
      <c r="H448" s="880">
        <v>0</v>
      </c>
      <c r="I448" s="880">
        <v>0</v>
      </c>
      <c r="J448" s="880">
        <v>0</v>
      </c>
      <c r="K448" s="880">
        <v>0</v>
      </c>
      <c r="L448" s="880">
        <v>0</v>
      </c>
      <c r="M448" s="880">
        <v>0</v>
      </c>
      <c r="N448" s="880">
        <v>0</v>
      </c>
      <c r="O448" s="880">
        <v>0</v>
      </c>
      <c r="P448" s="880">
        <v>0</v>
      </c>
      <c r="Q448" s="528"/>
      <c r="R448" s="528"/>
      <c r="S448" s="528"/>
      <c r="T448" s="528"/>
      <c r="U448" s="528"/>
      <c r="V448" s="528"/>
      <c r="W448" s="528"/>
      <c r="X448" s="528"/>
      <c r="Y448" s="528"/>
      <c r="Z448" s="528"/>
      <c r="AA448" s="528"/>
      <c r="AB448" s="528"/>
      <c r="AC448" s="528"/>
      <c r="AD448" s="528"/>
    </row>
    <row r="449" spans="1:30" ht="12">
      <c r="A449" s="878" t="s">
        <v>1199</v>
      </c>
      <c r="B449" s="878" t="s">
        <v>181</v>
      </c>
      <c r="C449" s="880">
        <v>0</v>
      </c>
      <c r="D449" s="880">
        <v>0</v>
      </c>
      <c r="E449" s="880">
        <v>0</v>
      </c>
      <c r="F449" s="880">
        <v>0</v>
      </c>
      <c r="G449" s="880">
        <v>0</v>
      </c>
      <c r="H449" s="880">
        <v>0</v>
      </c>
      <c r="I449" s="880">
        <v>0</v>
      </c>
      <c r="J449" s="880">
        <v>0</v>
      </c>
      <c r="K449" s="880">
        <v>0</v>
      </c>
      <c r="L449" s="880">
        <v>0</v>
      </c>
      <c r="M449" s="880">
        <v>0</v>
      </c>
      <c r="N449" s="880">
        <v>0</v>
      </c>
      <c r="O449" s="880">
        <v>0</v>
      </c>
      <c r="P449" s="880">
        <v>0</v>
      </c>
      <c r="Q449" s="528"/>
      <c r="R449" s="528"/>
      <c r="S449" s="528"/>
      <c r="T449" s="528"/>
      <c r="U449" s="528"/>
      <c r="V449" s="528"/>
      <c r="W449" s="528"/>
      <c r="X449" s="528"/>
      <c r="Y449" s="528"/>
      <c r="Z449" s="528"/>
      <c r="AA449" s="528"/>
      <c r="AB449" s="528"/>
      <c r="AC449" s="528"/>
      <c r="AD449" s="528"/>
    </row>
    <row r="450" spans="1:30" ht="12">
      <c r="A450" s="878" t="s">
        <v>1200</v>
      </c>
      <c r="B450" s="878" t="s">
        <v>181</v>
      </c>
      <c r="C450" s="880">
        <v>0</v>
      </c>
      <c r="D450" s="880">
        <v>0</v>
      </c>
      <c r="E450" s="880">
        <v>0</v>
      </c>
      <c r="F450" s="880">
        <v>0</v>
      </c>
      <c r="G450" s="880">
        <v>0</v>
      </c>
      <c r="H450" s="880">
        <v>0</v>
      </c>
      <c r="I450" s="880">
        <v>0</v>
      </c>
      <c r="J450" s="880">
        <v>0</v>
      </c>
      <c r="K450" s="880">
        <v>0</v>
      </c>
      <c r="L450" s="880">
        <v>0</v>
      </c>
      <c r="M450" s="880">
        <v>0</v>
      </c>
      <c r="N450" s="880">
        <v>0</v>
      </c>
      <c r="O450" s="880">
        <v>0</v>
      </c>
      <c r="P450" s="880">
        <v>0</v>
      </c>
      <c r="Q450" s="528"/>
      <c r="R450" s="528"/>
      <c r="S450" s="528"/>
      <c r="T450" s="528"/>
      <c r="U450" s="528"/>
      <c r="V450" s="528"/>
      <c r="W450" s="528"/>
      <c r="X450" s="528"/>
      <c r="Y450" s="528"/>
      <c r="Z450" s="528"/>
      <c r="AA450" s="528"/>
      <c r="AB450" s="528"/>
      <c r="AC450" s="528"/>
      <c r="AD450" s="528"/>
    </row>
    <row r="451" spans="1:30" ht="12">
      <c r="A451" s="878" t="s">
        <v>741</v>
      </c>
      <c r="B451" s="878" t="s">
        <v>181</v>
      </c>
      <c r="C451" s="880">
        <v>510</v>
      </c>
      <c r="D451" s="880">
        <v>510</v>
      </c>
      <c r="E451" s="880">
        <v>510</v>
      </c>
      <c r="F451" s="880">
        <v>510</v>
      </c>
      <c r="G451" s="880">
        <v>510</v>
      </c>
      <c r="H451" s="880">
        <v>510</v>
      </c>
      <c r="I451" s="880">
        <v>510</v>
      </c>
      <c r="J451" s="880">
        <v>510</v>
      </c>
      <c r="K451" s="880">
        <v>510</v>
      </c>
      <c r="L451" s="880">
        <v>510</v>
      </c>
      <c r="M451" s="880">
        <v>510</v>
      </c>
      <c r="N451" s="880">
        <v>510</v>
      </c>
      <c r="O451" s="880">
        <v>510</v>
      </c>
      <c r="P451" s="880">
        <v>510284</v>
      </c>
      <c r="Q451" s="528"/>
      <c r="R451" s="528"/>
      <c r="S451" s="528"/>
      <c r="T451" s="528"/>
      <c r="U451" s="528"/>
      <c r="V451" s="528"/>
      <c r="W451" s="528"/>
      <c r="X451" s="528"/>
      <c r="Y451" s="528"/>
      <c r="Z451" s="528"/>
      <c r="AA451" s="528"/>
      <c r="AB451" s="528"/>
      <c r="AC451" s="528"/>
      <c r="AD451" s="528"/>
    </row>
    <row r="452" spans="1:30" ht="12">
      <c r="A452" s="878" t="s">
        <v>1008</v>
      </c>
      <c r="B452" s="878" t="s">
        <v>181</v>
      </c>
      <c r="C452" s="880">
        <v>0</v>
      </c>
      <c r="D452" s="880">
        <v>0</v>
      </c>
      <c r="E452" s="880">
        <v>0</v>
      </c>
      <c r="F452" s="880">
        <v>0</v>
      </c>
      <c r="G452" s="880">
        <v>0</v>
      </c>
      <c r="H452" s="880">
        <v>0</v>
      </c>
      <c r="I452" s="880">
        <v>0</v>
      </c>
      <c r="J452" s="880">
        <v>0</v>
      </c>
      <c r="K452" s="880">
        <v>0</v>
      </c>
      <c r="L452" s="880">
        <v>0</v>
      </c>
      <c r="M452" s="880">
        <v>0</v>
      </c>
      <c r="N452" s="880">
        <v>0</v>
      </c>
      <c r="O452" s="880">
        <v>0</v>
      </c>
      <c r="P452" s="880">
        <v>0</v>
      </c>
      <c r="Q452" s="528"/>
      <c r="R452" s="528"/>
      <c r="S452" s="528"/>
      <c r="T452" s="528"/>
      <c r="U452" s="528"/>
      <c r="V452" s="528"/>
      <c r="W452" s="528"/>
      <c r="X452" s="528"/>
      <c r="Y452" s="528"/>
      <c r="Z452" s="528"/>
      <c r="AA452" s="528"/>
      <c r="AB452" s="528"/>
      <c r="AC452" s="528"/>
      <c r="AD452" s="528"/>
    </row>
    <row r="453" spans="1:30" ht="12">
      <c r="A453" s="878" t="s">
        <v>2826</v>
      </c>
      <c r="B453" s="878" t="s">
        <v>181</v>
      </c>
      <c r="C453" s="880">
        <v>0</v>
      </c>
      <c r="D453" s="880">
        <v>0</v>
      </c>
      <c r="E453" s="880">
        <v>0</v>
      </c>
      <c r="F453" s="880">
        <v>0</v>
      </c>
      <c r="G453" s="880">
        <v>0</v>
      </c>
      <c r="H453" s="880">
        <v>0</v>
      </c>
      <c r="I453" s="880">
        <v>0</v>
      </c>
      <c r="J453" s="880">
        <v>0</v>
      </c>
      <c r="K453" s="880">
        <v>0</v>
      </c>
      <c r="L453" s="880">
        <v>0</v>
      </c>
      <c r="M453" s="880">
        <v>0</v>
      </c>
      <c r="N453" s="880">
        <v>0</v>
      </c>
      <c r="O453" s="880">
        <v>0</v>
      </c>
      <c r="P453" s="880">
        <v>0</v>
      </c>
      <c r="Q453" s="528"/>
      <c r="R453" s="528"/>
      <c r="S453" s="528"/>
      <c r="T453" s="528"/>
      <c r="U453" s="528"/>
      <c r="V453" s="528"/>
      <c r="W453" s="528"/>
      <c r="X453" s="528"/>
      <c r="Y453" s="528"/>
      <c r="Z453" s="528"/>
      <c r="AA453" s="528"/>
      <c r="AB453" s="528"/>
      <c r="AC453" s="528"/>
      <c r="AD453" s="528"/>
    </row>
    <row r="454" spans="1:30" ht="12">
      <c r="A454" s="878" t="s">
        <v>1009</v>
      </c>
      <c r="B454" s="878" t="s">
        <v>181</v>
      </c>
      <c r="C454" s="880">
        <v>0</v>
      </c>
      <c r="D454" s="880">
        <v>0</v>
      </c>
      <c r="E454" s="880">
        <v>0</v>
      </c>
      <c r="F454" s="880">
        <v>0</v>
      </c>
      <c r="G454" s="880">
        <v>0</v>
      </c>
      <c r="H454" s="880">
        <v>0</v>
      </c>
      <c r="I454" s="880">
        <v>0</v>
      </c>
      <c r="J454" s="880">
        <v>0</v>
      </c>
      <c r="K454" s="880">
        <v>0</v>
      </c>
      <c r="L454" s="880">
        <v>0</v>
      </c>
      <c r="M454" s="880">
        <v>0</v>
      </c>
      <c r="N454" s="880">
        <v>0</v>
      </c>
      <c r="O454" s="880">
        <v>0</v>
      </c>
      <c r="P454" s="880">
        <v>0</v>
      </c>
      <c r="Q454" s="528"/>
      <c r="R454" s="528"/>
      <c r="S454" s="528"/>
      <c r="T454" s="528"/>
      <c r="U454" s="528"/>
      <c r="V454" s="528"/>
      <c r="W454" s="528"/>
      <c r="X454" s="528"/>
      <c r="Y454" s="528"/>
      <c r="Z454" s="528"/>
      <c r="AA454" s="528"/>
      <c r="AB454" s="528"/>
      <c r="AC454" s="528"/>
      <c r="AD454" s="528"/>
    </row>
    <row r="455" spans="1:30" ht="12">
      <c r="A455" s="878" t="s">
        <v>1010</v>
      </c>
      <c r="B455" s="878" t="s">
        <v>181</v>
      </c>
      <c r="C455" s="880">
        <v>0</v>
      </c>
      <c r="D455" s="880">
        <v>0</v>
      </c>
      <c r="E455" s="880">
        <v>0</v>
      </c>
      <c r="F455" s="880">
        <v>0</v>
      </c>
      <c r="G455" s="880">
        <v>0</v>
      </c>
      <c r="H455" s="880">
        <v>0</v>
      </c>
      <c r="I455" s="880">
        <v>0</v>
      </c>
      <c r="J455" s="880">
        <v>0</v>
      </c>
      <c r="K455" s="880">
        <v>0</v>
      </c>
      <c r="L455" s="880">
        <v>0</v>
      </c>
      <c r="M455" s="880">
        <v>0</v>
      </c>
      <c r="N455" s="880">
        <v>0</v>
      </c>
      <c r="O455" s="880">
        <v>0</v>
      </c>
      <c r="P455" s="880">
        <v>0</v>
      </c>
      <c r="Q455" s="528"/>
      <c r="R455" s="528"/>
      <c r="S455" s="528"/>
      <c r="T455" s="528"/>
      <c r="U455" s="528"/>
      <c r="V455" s="528"/>
      <c r="W455" s="528"/>
      <c r="X455" s="528"/>
      <c r="Y455" s="528"/>
      <c r="Z455" s="528"/>
      <c r="AA455" s="528"/>
      <c r="AB455" s="528"/>
      <c r="AC455" s="528"/>
      <c r="AD455" s="528"/>
    </row>
    <row r="456" spans="1:30" ht="12">
      <c r="A456" s="878" t="s">
        <v>598</v>
      </c>
      <c r="B456" s="878" t="s">
        <v>181</v>
      </c>
      <c r="C456" s="880">
        <v>0</v>
      </c>
      <c r="D456" s="880">
        <v>0</v>
      </c>
      <c r="E456" s="880">
        <v>0</v>
      </c>
      <c r="F456" s="880">
        <v>0</v>
      </c>
      <c r="G456" s="880">
        <v>0</v>
      </c>
      <c r="H456" s="880">
        <v>0</v>
      </c>
      <c r="I456" s="880">
        <v>0</v>
      </c>
      <c r="J456" s="880">
        <v>0</v>
      </c>
      <c r="K456" s="880">
        <v>0</v>
      </c>
      <c r="L456" s="880">
        <v>0</v>
      </c>
      <c r="M456" s="880">
        <v>0</v>
      </c>
      <c r="N456" s="880">
        <v>0</v>
      </c>
      <c r="O456" s="880">
        <v>0</v>
      </c>
      <c r="P456" s="880">
        <v>0</v>
      </c>
      <c r="Q456" s="528"/>
      <c r="R456" s="528"/>
      <c r="S456" s="528"/>
      <c r="T456" s="528"/>
      <c r="U456" s="528"/>
      <c r="V456" s="528"/>
      <c r="W456" s="528"/>
      <c r="X456" s="528"/>
      <c r="Y456" s="528"/>
      <c r="Z456" s="528"/>
      <c r="AA456" s="528"/>
      <c r="AB456" s="528"/>
      <c r="AC456" s="528"/>
      <c r="AD456" s="528"/>
    </row>
    <row r="457" spans="1:30" ht="12">
      <c r="A457" s="878" t="s">
        <v>1201</v>
      </c>
      <c r="B457" s="878" t="s">
        <v>181</v>
      </c>
      <c r="C457" s="880">
        <v>0</v>
      </c>
      <c r="D457" s="880">
        <v>0</v>
      </c>
      <c r="E457" s="880">
        <v>0</v>
      </c>
      <c r="F457" s="880">
        <v>0</v>
      </c>
      <c r="G457" s="880">
        <v>0</v>
      </c>
      <c r="H457" s="880">
        <v>0</v>
      </c>
      <c r="I457" s="880">
        <v>0</v>
      </c>
      <c r="J457" s="880">
        <v>0</v>
      </c>
      <c r="K457" s="880">
        <v>0</v>
      </c>
      <c r="L457" s="880">
        <v>0</v>
      </c>
      <c r="M457" s="880">
        <v>0</v>
      </c>
      <c r="N457" s="880">
        <v>0</v>
      </c>
      <c r="O457" s="880">
        <v>0</v>
      </c>
      <c r="P457" s="880">
        <v>0</v>
      </c>
      <c r="Q457" s="528"/>
      <c r="R457" s="528"/>
      <c r="S457" s="528"/>
      <c r="T457" s="528"/>
      <c r="U457" s="528"/>
      <c r="V457" s="528"/>
      <c r="W457" s="528"/>
      <c r="X457" s="528"/>
      <c r="Y457" s="528"/>
      <c r="Z457" s="528"/>
      <c r="AA457" s="528"/>
      <c r="AB457" s="528"/>
      <c r="AC457" s="528"/>
      <c r="AD457" s="528"/>
    </row>
    <row r="458" spans="1:30" ht="12">
      <c r="A458" s="878" t="s">
        <v>558</v>
      </c>
      <c r="B458" s="878" t="s">
        <v>181</v>
      </c>
      <c r="C458" s="880">
        <v>2933</v>
      </c>
      <c r="D458" s="880">
        <v>2933</v>
      </c>
      <c r="E458" s="880">
        <v>2933</v>
      </c>
      <c r="F458" s="880">
        <v>2933</v>
      </c>
      <c r="G458" s="880">
        <v>2933</v>
      </c>
      <c r="H458" s="880">
        <v>2933</v>
      </c>
      <c r="I458" s="880">
        <v>2933</v>
      </c>
      <c r="J458" s="880">
        <v>2933</v>
      </c>
      <c r="K458" s="880">
        <v>2933</v>
      </c>
      <c r="L458" s="880">
        <v>2933</v>
      </c>
      <c r="M458" s="880">
        <v>2933</v>
      </c>
      <c r="N458" s="880">
        <v>2933</v>
      </c>
      <c r="O458" s="880">
        <v>2933</v>
      </c>
      <c r="P458" s="880">
        <v>2932873</v>
      </c>
      <c r="Q458" s="528"/>
      <c r="R458" s="528"/>
      <c r="S458" s="528"/>
      <c r="T458" s="528"/>
      <c r="U458" s="528"/>
      <c r="V458" s="528"/>
      <c r="W458" s="528"/>
      <c r="X458" s="528"/>
      <c r="Y458" s="528"/>
      <c r="Z458" s="528"/>
      <c r="AA458" s="528"/>
      <c r="AB458" s="528"/>
      <c r="AC458" s="528"/>
      <c r="AD458" s="528"/>
    </row>
    <row r="459" spans="1:30" ht="12">
      <c r="A459" s="878" t="s">
        <v>2827</v>
      </c>
      <c r="B459" s="878" t="s">
        <v>181</v>
      </c>
      <c r="C459" s="880">
        <v>0</v>
      </c>
      <c r="D459" s="880">
        <v>0</v>
      </c>
      <c r="E459" s="880">
        <v>0</v>
      </c>
      <c r="F459" s="880">
        <v>0</v>
      </c>
      <c r="G459" s="880">
        <v>0</v>
      </c>
      <c r="H459" s="880">
        <v>0</v>
      </c>
      <c r="I459" s="880">
        <v>0</v>
      </c>
      <c r="J459" s="880">
        <v>0</v>
      </c>
      <c r="K459" s="880">
        <v>0</v>
      </c>
      <c r="L459" s="880">
        <v>0</v>
      </c>
      <c r="M459" s="880">
        <v>0</v>
      </c>
      <c r="N459" s="880">
        <v>0</v>
      </c>
      <c r="O459" s="880">
        <v>0</v>
      </c>
      <c r="P459" s="880">
        <v>0</v>
      </c>
      <c r="Q459" s="528"/>
      <c r="R459" s="528"/>
      <c r="S459" s="528"/>
      <c r="T459" s="528"/>
      <c r="U459" s="528"/>
      <c r="V459" s="528"/>
      <c r="W459" s="528"/>
      <c r="X459" s="528"/>
      <c r="Y459" s="528"/>
      <c r="Z459" s="528"/>
      <c r="AA459" s="528"/>
      <c r="AB459" s="528"/>
      <c r="AC459" s="528"/>
      <c r="AD459" s="528"/>
    </row>
    <row r="460" spans="1:30" ht="12">
      <c r="A460" s="878" t="s">
        <v>904</v>
      </c>
      <c r="B460" s="878" t="s">
        <v>181</v>
      </c>
      <c r="C460" s="880">
        <v>3475</v>
      </c>
      <c r="D460" s="880">
        <v>3475</v>
      </c>
      <c r="E460" s="880">
        <v>3475</v>
      </c>
      <c r="F460" s="880">
        <v>3475</v>
      </c>
      <c r="G460" s="880">
        <v>3475</v>
      </c>
      <c r="H460" s="880">
        <v>3475</v>
      </c>
      <c r="I460" s="880">
        <v>3475</v>
      </c>
      <c r="J460" s="880">
        <v>3475</v>
      </c>
      <c r="K460" s="880">
        <v>3475</v>
      </c>
      <c r="L460" s="880">
        <v>3475</v>
      </c>
      <c r="M460" s="880">
        <v>3475</v>
      </c>
      <c r="N460" s="880">
        <v>3475</v>
      </c>
      <c r="O460" s="880">
        <v>3475</v>
      </c>
      <c r="P460" s="880">
        <v>3475101</v>
      </c>
      <c r="Q460" s="528"/>
      <c r="R460" s="528"/>
      <c r="S460" s="528"/>
      <c r="T460" s="528"/>
      <c r="U460" s="528"/>
      <c r="V460" s="528"/>
      <c r="W460" s="528"/>
      <c r="X460" s="528"/>
      <c r="Y460" s="528"/>
      <c r="Z460" s="528"/>
      <c r="AA460" s="528"/>
      <c r="AB460" s="528"/>
      <c r="AC460" s="528"/>
      <c r="AD460" s="528"/>
    </row>
    <row r="461" spans="1:30" ht="12">
      <c r="A461" s="878" t="s">
        <v>1202</v>
      </c>
      <c r="B461" s="878" t="s">
        <v>181</v>
      </c>
      <c r="C461" s="880">
        <v>0</v>
      </c>
      <c r="D461" s="880">
        <v>0</v>
      </c>
      <c r="E461" s="880">
        <v>0</v>
      </c>
      <c r="F461" s="880">
        <v>0</v>
      </c>
      <c r="G461" s="880">
        <v>0</v>
      </c>
      <c r="H461" s="880">
        <v>0</v>
      </c>
      <c r="I461" s="880">
        <v>0</v>
      </c>
      <c r="J461" s="880">
        <v>0</v>
      </c>
      <c r="K461" s="880">
        <v>0</v>
      </c>
      <c r="L461" s="880">
        <v>0</v>
      </c>
      <c r="M461" s="880">
        <v>0</v>
      </c>
      <c r="N461" s="880">
        <v>0</v>
      </c>
      <c r="O461" s="880">
        <v>0</v>
      </c>
      <c r="P461" s="880">
        <v>0</v>
      </c>
      <c r="Q461" s="528"/>
      <c r="R461" s="528"/>
      <c r="S461" s="528"/>
      <c r="T461" s="528"/>
      <c r="U461" s="528"/>
      <c r="V461" s="528"/>
      <c r="W461" s="528"/>
      <c r="X461" s="528"/>
      <c r="Y461" s="528"/>
      <c r="Z461" s="528"/>
      <c r="AA461" s="528"/>
      <c r="AB461" s="528"/>
      <c r="AC461" s="528"/>
      <c r="AD461" s="528"/>
    </row>
    <row r="462" spans="1:30" ht="12">
      <c r="A462" s="878" t="s">
        <v>742</v>
      </c>
      <c r="B462" s="878" t="s">
        <v>181</v>
      </c>
      <c r="C462" s="880">
        <v>22546</v>
      </c>
      <c r="D462" s="880">
        <v>22546</v>
      </c>
      <c r="E462" s="880">
        <v>22546</v>
      </c>
      <c r="F462" s="880">
        <v>22546</v>
      </c>
      <c r="G462" s="880">
        <v>22546</v>
      </c>
      <c r="H462" s="880">
        <v>22546</v>
      </c>
      <c r="I462" s="880">
        <v>22546</v>
      </c>
      <c r="J462" s="880">
        <v>22546</v>
      </c>
      <c r="K462" s="880">
        <v>22546</v>
      </c>
      <c r="L462" s="880">
        <v>22546</v>
      </c>
      <c r="M462" s="880">
        <v>22546</v>
      </c>
      <c r="N462" s="880">
        <v>22546</v>
      </c>
      <c r="O462" s="880">
        <v>22546</v>
      </c>
      <c r="P462" s="880">
        <v>22545729</v>
      </c>
      <c r="Q462" s="528"/>
      <c r="R462" s="528"/>
      <c r="S462" s="528"/>
      <c r="T462" s="528"/>
      <c r="U462" s="528"/>
      <c r="V462" s="528"/>
      <c r="W462" s="528"/>
      <c r="X462" s="528"/>
      <c r="Y462" s="528"/>
      <c r="Z462" s="528"/>
      <c r="AA462" s="528"/>
      <c r="AB462" s="528"/>
      <c r="AC462" s="528"/>
      <c r="AD462" s="528"/>
    </row>
    <row r="463" spans="1:30" ht="12">
      <c r="A463" s="878" t="s">
        <v>1203</v>
      </c>
      <c r="B463" s="878" t="s">
        <v>181</v>
      </c>
      <c r="C463" s="880">
        <v>0</v>
      </c>
      <c r="D463" s="880">
        <v>0</v>
      </c>
      <c r="E463" s="880">
        <v>0</v>
      </c>
      <c r="F463" s="880">
        <v>0</v>
      </c>
      <c r="G463" s="880">
        <v>0</v>
      </c>
      <c r="H463" s="880">
        <v>0</v>
      </c>
      <c r="I463" s="880">
        <v>0</v>
      </c>
      <c r="J463" s="880">
        <v>0</v>
      </c>
      <c r="K463" s="880">
        <v>0</v>
      </c>
      <c r="L463" s="880">
        <v>0</v>
      </c>
      <c r="M463" s="880">
        <v>0</v>
      </c>
      <c r="N463" s="880">
        <v>0</v>
      </c>
      <c r="O463" s="880">
        <v>0</v>
      </c>
      <c r="P463" s="880">
        <v>0</v>
      </c>
      <c r="Q463" s="528"/>
      <c r="R463" s="528"/>
      <c r="S463" s="528"/>
      <c r="T463" s="528"/>
      <c r="U463" s="528"/>
      <c r="V463" s="528"/>
      <c r="W463" s="528"/>
      <c r="X463" s="528"/>
      <c r="Y463" s="528"/>
      <c r="Z463" s="528"/>
      <c r="AA463" s="528"/>
      <c r="AB463" s="528"/>
      <c r="AC463" s="528"/>
      <c r="AD463" s="528"/>
    </row>
    <row r="464" spans="1:30" ht="12">
      <c r="A464" s="878" t="s">
        <v>743</v>
      </c>
      <c r="B464" s="878" t="s">
        <v>181</v>
      </c>
      <c r="C464" s="880">
        <v>3837</v>
      </c>
      <c r="D464" s="880">
        <v>3837</v>
      </c>
      <c r="E464" s="880">
        <v>3837</v>
      </c>
      <c r="F464" s="880">
        <v>3837</v>
      </c>
      <c r="G464" s="880">
        <v>3837</v>
      </c>
      <c r="H464" s="880">
        <v>3837</v>
      </c>
      <c r="I464" s="880">
        <v>3837</v>
      </c>
      <c r="J464" s="880">
        <v>3837</v>
      </c>
      <c r="K464" s="880">
        <v>3837</v>
      </c>
      <c r="L464" s="880">
        <v>3837</v>
      </c>
      <c r="M464" s="880">
        <v>3837</v>
      </c>
      <c r="N464" s="880">
        <v>3837</v>
      </c>
      <c r="O464" s="880">
        <v>3837</v>
      </c>
      <c r="P464" s="880">
        <v>3836676</v>
      </c>
      <c r="Q464" s="528"/>
      <c r="R464" s="528"/>
      <c r="S464" s="528"/>
      <c r="T464" s="528"/>
      <c r="U464" s="528"/>
      <c r="V464" s="528"/>
      <c r="W464" s="528"/>
      <c r="X464" s="528"/>
      <c r="Y464" s="528"/>
      <c r="Z464" s="528"/>
      <c r="AA464" s="528"/>
      <c r="AB464" s="528"/>
      <c r="AC464" s="528"/>
      <c r="AD464" s="528"/>
    </row>
    <row r="465" spans="1:30" ht="12">
      <c r="A465" s="878" t="s">
        <v>1204</v>
      </c>
      <c r="B465" s="878" t="s">
        <v>181</v>
      </c>
      <c r="C465" s="880">
        <v>0</v>
      </c>
      <c r="D465" s="880">
        <v>0</v>
      </c>
      <c r="E465" s="880">
        <v>0</v>
      </c>
      <c r="F465" s="880">
        <v>0</v>
      </c>
      <c r="G465" s="880">
        <v>0</v>
      </c>
      <c r="H465" s="880">
        <v>0</v>
      </c>
      <c r="I465" s="880">
        <v>0</v>
      </c>
      <c r="J465" s="880">
        <v>0</v>
      </c>
      <c r="K465" s="880">
        <v>0</v>
      </c>
      <c r="L465" s="880">
        <v>0</v>
      </c>
      <c r="M465" s="880">
        <v>0</v>
      </c>
      <c r="N465" s="880">
        <v>0</v>
      </c>
      <c r="O465" s="880">
        <v>0</v>
      </c>
      <c r="P465" s="880">
        <v>0</v>
      </c>
      <c r="Q465" s="528"/>
      <c r="R465" s="528"/>
      <c r="S465" s="528"/>
      <c r="T465" s="528"/>
      <c r="U465" s="528"/>
      <c r="V465" s="528"/>
      <c r="W465" s="528"/>
      <c r="X465" s="528"/>
      <c r="Y465" s="528"/>
      <c r="Z465" s="528"/>
      <c r="AA465" s="528"/>
      <c r="AB465" s="528"/>
      <c r="AC465" s="528"/>
      <c r="AD465" s="528"/>
    </row>
    <row r="466" spans="1:30" ht="12">
      <c r="A466" s="878" t="s">
        <v>1205</v>
      </c>
      <c r="B466" s="878" t="s">
        <v>181</v>
      </c>
      <c r="C466" s="880">
        <v>0</v>
      </c>
      <c r="D466" s="880">
        <v>0</v>
      </c>
      <c r="E466" s="880">
        <v>0</v>
      </c>
      <c r="F466" s="880">
        <v>0</v>
      </c>
      <c r="G466" s="880">
        <v>0</v>
      </c>
      <c r="H466" s="880">
        <v>0</v>
      </c>
      <c r="I466" s="880">
        <v>0</v>
      </c>
      <c r="J466" s="880">
        <v>0</v>
      </c>
      <c r="K466" s="880">
        <v>0</v>
      </c>
      <c r="L466" s="880">
        <v>0</v>
      </c>
      <c r="M466" s="880">
        <v>0</v>
      </c>
      <c r="N466" s="880">
        <v>0</v>
      </c>
      <c r="O466" s="880">
        <v>0</v>
      </c>
      <c r="P466" s="880">
        <v>0</v>
      </c>
      <c r="Q466" s="528"/>
      <c r="R466" s="528"/>
      <c r="S466" s="528"/>
      <c r="T466" s="528"/>
      <c r="U466" s="528"/>
      <c r="V466" s="528"/>
      <c r="W466" s="528"/>
      <c r="X466" s="528"/>
      <c r="Y466" s="528"/>
      <c r="Z466" s="528"/>
      <c r="AA466" s="528"/>
      <c r="AB466" s="528"/>
      <c r="AC466" s="528"/>
      <c r="AD466" s="528"/>
    </row>
    <row r="467" spans="1:30" ht="12">
      <c r="A467" s="878" t="s">
        <v>744</v>
      </c>
      <c r="B467" s="878" t="s">
        <v>181</v>
      </c>
      <c r="C467" s="880">
        <v>1080</v>
      </c>
      <c r="D467" s="880">
        <v>1080</v>
      </c>
      <c r="E467" s="880">
        <v>1080</v>
      </c>
      <c r="F467" s="880">
        <v>1080</v>
      </c>
      <c r="G467" s="880">
        <v>1080</v>
      </c>
      <c r="H467" s="880">
        <v>1080</v>
      </c>
      <c r="I467" s="880">
        <v>1080</v>
      </c>
      <c r="J467" s="880">
        <v>1080</v>
      </c>
      <c r="K467" s="880">
        <v>1080</v>
      </c>
      <c r="L467" s="880">
        <v>1080</v>
      </c>
      <c r="M467" s="880">
        <v>1080</v>
      </c>
      <c r="N467" s="880">
        <v>1080</v>
      </c>
      <c r="O467" s="880">
        <v>1080</v>
      </c>
      <c r="P467" s="880">
        <v>1080001</v>
      </c>
      <c r="Q467" s="528"/>
      <c r="R467" s="528"/>
      <c r="S467" s="528"/>
      <c r="T467" s="528"/>
      <c r="U467" s="528"/>
      <c r="V467" s="528"/>
      <c r="W467" s="528"/>
      <c r="X467" s="528"/>
      <c r="Y467" s="528"/>
      <c r="Z467" s="528"/>
      <c r="AA467" s="528"/>
      <c r="AB467" s="528"/>
      <c r="AC467" s="528"/>
      <c r="AD467" s="528"/>
    </row>
    <row r="468" spans="1:30" ht="12">
      <c r="A468" s="878" t="s">
        <v>745</v>
      </c>
      <c r="B468" s="878" t="s">
        <v>181</v>
      </c>
      <c r="C468" s="880">
        <v>3086</v>
      </c>
      <c r="D468" s="880">
        <v>3086</v>
      </c>
      <c r="E468" s="880">
        <v>3086</v>
      </c>
      <c r="F468" s="880">
        <v>3086</v>
      </c>
      <c r="G468" s="880">
        <v>3086</v>
      </c>
      <c r="H468" s="880">
        <v>3086</v>
      </c>
      <c r="I468" s="880">
        <v>3086</v>
      </c>
      <c r="J468" s="880">
        <v>3086</v>
      </c>
      <c r="K468" s="880">
        <v>3086</v>
      </c>
      <c r="L468" s="880">
        <v>3086</v>
      </c>
      <c r="M468" s="880">
        <v>3086</v>
      </c>
      <c r="N468" s="880">
        <v>3086</v>
      </c>
      <c r="O468" s="880">
        <v>3086</v>
      </c>
      <c r="P468" s="880">
        <v>3086351</v>
      </c>
      <c r="Q468" s="528"/>
      <c r="R468" s="528"/>
      <c r="S468" s="528"/>
      <c r="T468" s="528"/>
      <c r="U468" s="528"/>
      <c r="V468" s="528"/>
      <c r="W468" s="528"/>
      <c r="X468" s="528"/>
      <c r="Y468" s="528"/>
      <c r="Z468" s="528"/>
      <c r="AA468" s="528"/>
      <c r="AB468" s="528"/>
      <c r="AC468" s="528"/>
      <c r="AD468" s="528"/>
    </row>
    <row r="469" spans="1:30" ht="12">
      <c r="A469" s="878" t="s">
        <v>243</v>
      </c>
      <c r="B469" s="878" t="s">
        <v>181</v>
      </c>
      <c r="C469" s="880">
        <v>820</v>
      </c>
      <c r="D469" s="880">
        <v>820</v>
      </c>
      <c r="E469" s="880">
        <v>820</v>
      </c>
      <c r="F469" s="880">
        <v>820</v>
      </c>
      <c r="G469" s="880">
        <v>820</v>
      </c>
      <c r="H469" s="880">
        <v>820</v>
      </c>
      <c r="I469" s="880">
        <v>820</v>
      </c>
      <c r="J469" s="880">
        <v>820</v>
      </c>
      <c r="K469" s="880">
        <v>820</v>
      </c>
      <c r="L469" s="880">
        <v>820</v>
      </c>
      <c r="M469" s="880">
        <v>820</v>
      </c>
      <c r="N469" s="880">
        <v>820</v>
      </c>
      <c r="O469" s="880">
        <v>820</v>
      </c>
      <c r="P469" s="880">
        <v>819764</v>
      </c>
      <c r="Q469" s="528"/>
      <c r="R469" s="528"/>
      <c r="S469" s="528"/>
      <c r="T469" s="528"/>
      <c r="U469" s="528"/>
      <c r="V469" s="528"/>
      <c r="W469" s="528"/>
      <c r="X469" s="528"/>
      <c r="Y469" s="528"/>
      <c r="Z469" s="528"/>
      <c r="AA469" s="528"/>
      <c r="AB469" s="528"/>
      <c r="AC469" s="528"/>
      <c r="AD469" s="528"/>
    </row>
    <row r="470" spans="1:30" ht="12">
      <c r="A470" s="878" t="s">
        <v>2828</v>
      </c>
      <c r="B470" s="878" t="s">
        <v>181</v>
      </c>
      <c r="C470" s="880">
        <v>0</v>
      </c>
      <c r="D470" s="880">
        <v>0</v>
      </c>
      <c r="E470" s="880">
        <v>0</v>
      </c>
      <c r="F470" s="880">
        <v>0</v>
      </c>
      <c r="G470" s="880">
        <v>0</v>
      </c>
      <c r="H470" s="880">
        <v>0</v>
      </c>
      <c r="I470" s="880">
        <v>0</v>
      </c>
      <c r="J470" s="880">
        <v>0</v>
      </c>
      <c r="K470" s="880">
        <v>0</v>
      </c>
      <c r="L470" s="880">
        <v>0</v>
      </c>
      <c r="M470" s="880">
        <v>0</v>
      </c>
      <c r="N470" s="880">
        <v>0</v>
      </c>
      <c r="O470" s="880">
        <v>0</v>
      </c>
      <c r="P470" s="880">
        <v>0</v>
      </c>
      <c r="Q470" s="528"/>
      <c r="R470" s="528"/>
      <c r="S470" s="528"/>
      <c r="T470" s="528"/>
      <c r="U470" s="528"/>
      <c r="V470" s="528"/>
      <c r="W470" s="528"/>
      <c r="X470" s="528"/>
      <c r="Y470" s="528"/>
      <c r="Z470" s="528"/>
      <c r="AA470" s="528"/>
      <c r="AB470" s="528"/>
      <c r="AC470" s="528"/>
      <c r="AD470" s="528"/>
    </row>
    <row r="471" spans="1:30" ht="12">
      <c r="A471" s="878" t="s">
        <v>559</v>
      </c>
      <c r="B471" s="878" t="s">
        <v>181</v>
      </c>
      <c r="C471" s="880">
        <v>465</v>
      </c>
      <c r="D471" s="880">
        <v>465</v>
      </c>
      <c r="E471" s="880">
        <v>465</v>
      </c>
      <c r="F471" s="880">
        <v>465</v>
      </c>
      <c r="G471" s="880">
        <v>465</v>
      </c>
      <c r="H471" s="880">
        <v>465</v>
      </c>
      <c r="I471" s="880">
        <v>465</v>
      </c>
      <c r="J471" s="880">
        <v>465</v>
      </c>
      <c r="K471" s="880">
        <v>465</v>
      </c>
      <c r="L471" s="880">
        <v>465</v>
      </c>
      <c r="M471" s="880">
        <v>465</v>
      </c>
      <c r="N471" s="880">
        <v>465</v>
      </c>
      <c r="O471" s="880">
        <v>465</v>
      </c>
      <c r="P471" s="880">
        <v>464774</v>
      </c>
      <c r="Q471" s="528"/>
      <c r="R471" s="528"/>
      <c r="S471" s="528"/>
      <c r="T471" s="528"/>
      <c r="U471" s="528"/>
      <c r="V471" s="528"/>
      <c r="W471" s="528"/>
      <c r="X471" s="528"/>
      <c r="Y471" s="528"/>
      <c r="Z471" s="528"/>
      <c r="AA471" s="528"/>
      <c r="AB471" s="528"/>
      <c r="AC471" s="528"/>
      <c r="AD471" s="528"/>
    </row>
    <row r="472" spans="1:30" ht="12">
      <c r="A472" s="878" t="s">
        <v>1206</v>
      </c>
      <c r="B472" s="878" t="s">
        <v>181</v>
      </c>
      <c r="C472" s="880">
        <v>0</v>
      </c>
      <c r="D472" s="880">
        <v>0</v>
      </c>
      <c r="E472" s="880">
        <v>0</v>
      </c>
      <c r="F472" s="880">
        <v>0</v>
      </c>
      <c r="G472" s="880">
        <v>0</v>
      </c>
      <c r="H472" s="880">
        <v>0</v>
      </c>
      <c r="I472" s="880">
        <v>0</v>
      </c>
      <c r="J472" s="880">
        <v>0</v>
      </c>
      <c r="K472" s="880">
        <v>0</v>
      </c>
      <c r="L472" s="880">
        <v>0</v>
      </c>
      <c r="M472" s="880">
        <v>0</v>
      </c>
      <c r="N472" s="880">
        <v>0</v>
      </c>
      <c r="O472" s="880">
        <v>0</v>
      </c>
      <c r="P472" s="880">
        <v>0</v>
      </c>
      <c r="Q472" s="528"/>
      <c r="R472" s="528"/>
      <c r="S472" s="528"/>
      <c r="T472" s="528"/>
      <c r="U472" s="528"/>
      <c r="V472" s="528"/>
      <c r="W472" s="528"/>
      <c r="X472" s="528"/>
      <c r="Y472" s="528"/>
      <c r="Z472" s="528"/>
      <c r="AA472" s="528"/>
      <c r="AB472" s="528"/>
      <c r="AC472" s="528"/>
      <c r="AD472" s="528"/>
    </row>
    <row r="473" spans="1:30" ht="12">
      <c r="A473" s="878" t="s">
        <v>1011</v>
      </c>
      <c r="B473" s="878" t="s">
        <v>181</v>
      </c>
      <c r="C473" s="880">
        <v>0</v>
      </c>
      <c r="D473" s="880">
        <v>0</v>
      </c>
      <c r="E473" s="880">
        <v>0</v>
      </c>
      <c r="F473" s="880">
        <v>0</v>
      </c>
      <c r="G473" s="880">
        <v>0</v>
      </c>
      <c r="H473" s="880">
        <v>0</v>
      </c>
      <c r="I473" s="880">
        <v>0</v>
      </c>
      <c r="J473" s="880">
        <v>0</v>
      </c>
      <c r="K473" s="880">
        <v>0</v>
      </c>
      <c r="L473" s="880">
        <v>0</v>
      </c>
      <c r="M473" s="880">
        <v>0</v>
      </c>
      <c r="N473" s="880">
        <v>0</v>
      </c>
      <c r="O473" s="880">
        <v>0</v>
      </c>
      <c r="P473" s="880">
        <v>0</v>
      </c>
      <c r="Q473" s="528"/>
      <c r="R473" s="528"/>
      <c r="S473" s="528"/>
      <c r="T473" s="528"/>
      <c r="U473" s="528"/>
      <c r="V473" s="528"/>
      <c r="W473" s="528"/>
      <c r="X473" s="528"/>
      <c r="Y473" s="528"/>
      <c r="Z473" s="528"/>
      <c r="AA473" s="528"/>
      <c r="AB473" s="528"/>
      <c r="AC473" s="528"/>
      <c r="AD473" s="528"/>
    </row>
    <row r="474" spans="1:30" ht="12">
      <c r="A474" s="878" t="s">
        <v>244</v>
      </c>
      <c r="B474" s="878" t="s">
        <v>181</v>
      </c>
      <c r="C474" s="880">
        <v>114</v>
      </c>
      <c r="D474" s="880">
        <v>114</v>
      </c>
      <c r="E474" s="880">
        <v>114</v>
      </c>
      <c r="F474" s="880">
        <v>114</v>
      </c>
      <c r="G474" s="880">
        <v>114</v>
      </c>
      <c r="H474" s="880">
        <v>114</v>
      </c>
      <c r="I474" s="880">
        <v>114</v>
      </c>
      <c r="J474" s="880">
        <v>114</v>
      </c>
      <c r="K474" s="880">
        <v>114</v>
      </c>
      <c r="L474" s="880">
        <v>114</v>
      </c>
      <c r="M474" s="880">
        <v>114</v>
      </c>
      <c r="N474" s="880">
        <v>114</v>
      </c>
      <c r="O474" s="880">
        <v>114</v>
      </c>
      <c r="P474" s="880">
        <v>113968</v>
      </c>
      <c r="Q474" s="528"/>
      <c r="R474" s="528"/>
      <c r="S474" s="528"/>
      <c r="T474" s="528"/>
      <c r="U474" s="528"/>
      <c r="V474" s="528"/>
      <c r="W474" s="528"/>
      <c r="X474" s="528"/>
      <c r="Y474" s="528"/>
      <c r="Z474" s="528"/>
      <c r="AA474" s="528"/>
      <c r="AB474" s="528"/>
      <c r="AC474" s="528"/>
      <c r="AD474" s="528"/>
    </row>
    <row r="475" spans="1:30" ht="12">
      <c r="A475" s="878" t="s">
        <v>245</v>
      </c>
      <c r="B475" s="878" t="s">
        <v>181</v>
      </c>
      <c r="C475" s="880">
        <v>331</v>
      </c>
      <c r="D475" s="880">
        <v>331</v>
      </c>
      <c r="E475" s="880">
        <v>331</v>
      </c>
      <c r="F475" s="880">
        <v>331</v>
      </c>
      <c r="G475" s="880">
        <v>331</v>
      </c>
      <c r="H475" s="880">
        <v>331</v>
      </c>
      <c r="I475" s="880">
        <v>331</v>
      </c>
      <c r="J475" s="880">
        <v>331</v>
      </c>
      <c r="K475" s="880">
        <v>331</v>
      </c>
      <c r="L475" s="880">
        <v>331</v>
      </c>
      <c r="M475" s="880">
        <v>331</v>
      </c>
      <c r="N475" s="880">
        <v>331</v>
      </c>
      <c r="O475" s="880">
        <v>331</v>
      </c>
      <c r="P475" s="880">
        <v>331427</v>
      </c>
      <c r="Q475" s="528"/>
      <c r="R475" s="528"/>
      <c r="S475" s="528"/>
      <c r="T475" s="528"/>
      <c r="U475" s="528"/>
      <c r="V475" s="528"/>
      <c r="W475" s="528"/>
      <c r="X475" s="528"/>
      <c r="Y475" s="528"/>
      <c r="Z475" s="528"/>
      <c r="AA475" s="528"/>
      <c r="AB475" s="528"/>
      <c r="AC475" s="528"/>
      <c r="AD475" s="528"/>
    </row>
    <row r="476" spans="1:30" ht="12">
      <c r="A476" s="878" t="s">
        <v>1207</v>
      </c>
      <c r="B476" s="878" t="s">
        <v>181</v>
      </c>
      <c r="C476" s="880">
        <v>0</v>
      </c>
      <c r="D476" s="880">
        <v>0</v>
      </c>
      <c r="E476" s="880">
        <v>0</v>
      </c>
      <c r="F476" s="880">
        <v>0</v>
      </c>
      <c r="G476" s="880">
        <v>0</v>
      </c>
      <c r="H476" s="880">
        <v>0</v>
      </c>
      <c r="I476" s="880">
        <v>0</v>
      </c>
      <c r="J476" s="880">
        <v>0</v>
      </c>
      <c r="K476" s="880">
        <v>0</v>
      </c>
      <c r="L476" s="880">
        <v>0</v>
      </c>
      <c r="M476" s="880">
        <v>0</v>
      </c>
      <c r="N476" s="880">
        <v>0</v>
      </c>
      <c r="O476" s="880">
        <v>0</v>
      </c>
      <c r="P476" s="880">
        <v>0</v>
      </c>
      <c r="Q476" s="528"/>
      <c r="R476" s="528"/>
      <c r="S476" s="528"/>
      <c r="T476" s="528"/>
      <c r="U476" s="528"/>
      <c r="V476" s="528"/>
      <c r="W476" s="528"/>
      <c r="X476" s="528"/>
      <c r="Y476" s="528"/>
      <c r="Z476" s="528"/>
      <c r="AA476" s="528"/>
      <c r="AB476" s="528"/>
      <c r="AC476" s="528"/>
      <c r="AD476" s="528"/>
    </row>
    <row r="477" spans="1:30" ht="12">
      <c r="A477" s="878" t="s">
        <v>1208</v>
      </c>
      <c r="B477" s="878" t="s">
        <v>181</v>
      </c>
      <c r="C477" s="880">
        <v>0</v>
      </c>
      <c r="D477" s="880">
        <v>0</v>
      </c>
      <c r="E477" s="880">
        <v>0</v>
      </c>
      <c r="F477" s="880">
        <v>0</v>
      </c>
      <c r="G477" s="880">
        <v>0</v>
      </c>
      <c r="H477" s="880">
        <v>0</v>
      </c>
      <c r="I477" s="880">
        <v>0</v>
      </c>
      <c r="J477" s="880">
        <v>0</v>
      </c>
      <c r="K477" s="880">
        <v>0</v>
      </c>
      <c r="L477" s="880">
        <v>0</v>
      </c>
      <c r="M477" s="880">
        <v>0</v>
      </c>
      <c r="N477" s="880">
        <v>0</v>
      </c>
      <c r="O477" s="880">
        <v>0</v>
      </c>
      <c r="P477" s="880">
        <v>0</v>
      </c>
      <c r="Q477" s="528"/>
      <c r="R477" s="528"/>
      <c r="S477" s="528"/>
      <c r="T477" s="528"/>
      <c r="U477" s="528"/>
      <c r="V477" s="528"/>
      <c r="W477" s="528"/>
      <c r="X477" s="528"/>
      <c r="Y477" s="528"/>
      <c r="Z477" s="528"/>
      <c r="AA477" s="528"/>
      <c r="AB477" s="528"/>
      <c r="AC477" s="528"/>
      <c r="AD477" s="528"/>
    </row>
    <row r="478" spans="1:30" ht="12">
      <c r="A478" s="878" t="s">
        <v>1012</v>
      </c>
      <c r="B478" s="878" t="s">
        <v>181</v>
      </c>
      <c r="C478" s="880">
        <v>0</v>
      </c>
      <c r="D478" s="880">
        <v>0</v>
      </c>
      <c r="E478" s="880">
        <v>0</v>
      </c>
      <c r="F478" s="880">
        <v>0</v>
      </c>
      <c r="G478" s="880">
        <v>0</v>
      </c>
      <c r="H478" s="880">
        <v>0</v>
      </c>
      <c r="I478" s="880">
        <v>0</v>
      </c>
      <c r="J478" s="880">
        <v>0</v>
      </c>
      <c r="K478" s="880">
        <v>0</v>
      </c>
      <c r="L478" s="880">
        <v>0</v>
      </c>
      <c r="M478" s="880">
        <v>0</v>
      </c>
      <c r="N478" s="880">
        <v>0</v>
      </c>
      <c r="O478" s="880">
        <v>0</v>
      </c>
      <c r="P478" s="880">
        <v>0</v>
      </c>
      <c r="Q478" s="528"/>
      <c r="R478" s="528"/>
      <c r="S478" s="528"/>
      <c r="T478" s="528"/>
      <c r="U478" s="528"/>
      <c r="V478" s="528"/>
      <c r="W478" s="528"/>
      <c r="X478" s="528"/>
      <c r="Y478" s="528"/>
      <c r="Z478" s="528"/>
      <c r="AA478" s="528"/>
      <c r="AB478" s="528"/>
      <c r="AC478" s="528"/>
      <c r="AD478" s="528"/>
    </row>
    <row r="479" spans="1:30" ht="12">
      <c r="A479" s="878" t="s">
        <v>1013</v>
      </c>
      <c r="B479" s="878" t="s">
        <v>181</v>
      </c>
      <c r="C479" s="880">
        <v>0</v>
      </c>
      <c r="D479" s="880">
        <v>0</v>
      </c>
      <c r="E479" s="880">
        <v>0</v>
      </c>
      <c r="F479" s="880">
        <v>0</v>
      </c>
      <c r="G479" s="880">
        <v>0</v>
      </c>
      <c r="H479" s="880">
        <v>0</v>
      </c>
      <c r="I479" s="880">
        <v>0</v>
      </c>
      <c r="J479" s="880">
        <v>0</v>
      </c>
      <c r="K479" s="880">
        <v>0</v>
      </c>
      <c r="L479" s="880">
        <v>0</v>
      </c>
      <c r="M479" s="880">
        <v>0</v>
      </c>
      <c r="N479" s="880">
        <v>0</v>
      </c>
      <c r="O479" s="880">
        <v>0</v>
      </c>
      <c r="P479" s="880">
        <v>0</v>
      </c>
      <c r="Q479" s="528"/>
      <c r="R479" s="528"/>
      <c r="S479" s="528"/>
      <c r="T479" s="528"/>
      <c r="U479" s="528"/>
      <c r="V479" s="528"/>
      <c r="W479" s="528"/>
      <c r="X479" s="528"/>
      <c r="Y479" s="528"/>
      <c r="Z479" s="528"/>
      <c r="AA479" s="528"/>
      <c r="AB479" s="528"/>
      <c r="AC479" s="528"/>
      <c r="AD479" s="528"/>
    </row>
    <row r="480" spans="1:30" ht="12">
      <c r="A480" s="878" t="s">
        <v>560</v>
      </c>
      <c r="B480" s="878" t="s">
        <v>181</v>
      </c>
      <c r="C480" s="880">
        <v>568</v>
      </c>
      <c r="D480" s="880">
        <v>568</v>
      </c>
      <c r="E480" s="880">
        <v>568</v>
      </c>
      <c r="F480" s="880">
        <v>568</v>
      </c>
      <c r="G480" s="880">
        <v>568</v>
      </c>
      <c r="H480" s="880">
        <v>568</v>
      </c>
      <c r="I480" s="880">
        <v>568</v>
      </c>
      <c r="J480" s="880">
        <v>568</v>
      </c>
      <c r="K480" s="880">
        <v>568</v>
      </c>
      <c r="L480" s="880">
        <v>568</v>
      </c>
      <c r="M480" s="880">
        <v>568</v>
      </c>
      <c r="N480" s="880">
        <v>568</v>
      </c>
      <c r="O480" s="880">
        <v>568</v>
      </c>
      <c r="P480" s="880">
        <v>568185</v>
      </c>
      <c r="Q480" s="528"/>
      <c r="R480" s="528"/>
      <c r="S480" s="528"/>
      <c r="T480" s="528"/>
      <c r="U480" s="528"/>
      <c r="V480" s="528"/>
      <c r="W480" s="528"/>
      <c r="X480" s="528"/>
      <c r="Y480" s="528"/>
      <c r="Z480" s="528"/>
      <c r="AA480" s="528"/>
      <c r="AB480" s="528"/>
      <c r="AC480" s="528"/>
      <c r="AD480" s="528"/>
    </row>
    <row r="481" spans="1:30" ht="12">
      <c r="A481" s="878" t="s">
        <v>2829</v>
      </c>
      <c r="B481" s="878" t="s">
        <v>181</v>
      </c>
      <c r="C481" s="880">
        <v>0</v>
      </c>
      <c r="D481" s="880">
        <v>0</v>
      </c>
      <c r="E481" s="880">
        <v>0</v>
      </c>
      <c r="F481" s="880">
        <v>0</v>
      </c>
      <c r="G481" s="880">
        <v>0</v>
      </c>
      <c r="H481" s="880">
        <v>0</v>
      </c>
      <c r="I481" s="880">
        <v>0</v>
      </c>
      <c r="J481" s="880">
        <v>0</v>
      </c>
      <c r="K481" s="880">
        <v>0</v>
      </c>
      <c r="L481" s="880">
        <v>0</v>
      </c>
      <c r="M481" s="880">
        <v>0</v>
      </c>
      <c r="N481" s="880">
        <v>0</v>
      </c>
      <c r="O481" s="880">
        <v>0</v>
      </c>
      <c r="P481" s="880">
        <v>0</v>
      </c>
      <c r="Q481" s="528"/>
      <c r="R481" s="528"/>
      <c r="S481" s="528"/>
      <c r="T481" s="528"/>
      <c r="U481" s="528"/>
      <c r="V481" s="528"/>
      <c r="W481" s="528"/>
      <c r="X481" s="528"/>
      <c r="Y481" s="528"/>
      <c r="Z481" s="528"/>
      <c r="AA481" s="528"/>
      <c r="AB481" s="528"/>
      <c r="AC481" s="528"/>
      <c r="AD481" s="528"/>
    </row>
    <row r="482" spans="1:30" ht="12">
      <c r="A482" s="878" t="s">
        <v>1209</v>
      </c>
      <c r="B482" s="878" t="s">
        <v>181</v>
      </c>
      <c r="C482" s="880">
        <v>0</v>
      </c>
      <c r="D482" s="880">
        <v>0</v>
      </c>
      <c r="E482" s="880">
        <v>0</v>
      </c>
      <c r="F482" s="880">
        <v>0</v>
      </c>
      <c r="G482" s="880">
        <v>0</v>
      </c>
      <c r="H482" s="880">
        <v>0</v>
      </c>
      <c r="I482" s="880">
        <v>0</v>
      </c>
      <c r="J482" s="880">
        <v>0</v>
      </c>
      <c r="K482" s="880">
        <v>0</v>
      </c>
      <c r="L482" s="880">
        <v>0</v>
      </c>
      <c r="M482" s="880">
        <v>0</v>
      </c>
      <c r="N482" s="880">
        <v>0</v>
      </c>
      <c r="O482" s="880">
        <v>0</v>
      </c>
      <c r="P482" s="880">
        <v>0</v>
      </c>
      <c r="Q482" s="528"/>
      <c r="R482" s="528"/>
      <c r="S482" s="528"/>
      <c r="T482" s="528"/>
      <c r="U482" s="528"/>
      <c r="V482" s="528"/>
      <c r="W482" s="528"/>
      <c r="X482" s="528"/>
      <c r="Y482" s="528"/>
      <c r="Z482" s="528"/>
      <c r="AA482" s="528"/>
      <c r="AB482" s="528"/>
      <c r="AC482" s="528"/>
      <c r="AD482" s="528"/>
    </row>
    <row r="483" spans="1:30" ht="12">
      <c r="A483" s="878" t="s">
        <v>561</v>
      </c>
      <c r="B483" s="878" t="s">
        <v>181</v>
      </c>
      <c r="C483" s="880">
        <v>0</v>
      </c>
      <c r="D483" s="880">
        <v>0</v>
      </c>
      <c r="E483" s="880">
        <v>0</v>
      </c>
      <c r="F483" s="880">
        <v>0</v>
      </c>
      <c r="G483" s="880">
        <v>0</v>
      </c>
      <c r="H483" s="880">
        <v>0</v>
      </c>
      <c r="I483" s="880">
        <v>0</v>
      </c>
      <c r="J483" s="880">
        <v>0</v>
      </c>
      <c r="K483" s="880">
        <v>0</v>
      </c>
      <c r="L483" s="880">
        <v>0</v>
      </c>
      <c r="M483" s="880">
        <v>0</v>
      </c>
      <c r="N483" s="880">
        <v>0</v>
      </c>
      <c r="O483" s="880">
        <v>0</v>
      </c>
      <c r="P483" s="880">
        <v>0</v>
      </c>
      <c r="Q483" s="528"/>
      <c r="R483" s="528"/>
      <c r="S483" s="528"/>
      <c r="T483" s="528"/>
      <c r="U483" s="528"/>
      <c r="V483" s="528"/>
      <c r="W483" s="528"/>
      <c r="X483" s="528"/>
      <c r="Y483" s="528"/>
      <c r="Z483" s="528"/>
      <c r="AA483" s="528"/>
      <c r="AB483" s="528"/>
      <c r="AC483" s="528"/>
      <c r="AD483" s="528"/>
    </row>
    <row r="484" spans="1:30" ht="12">
      <c r="A484" s="878" t="s">
        <v>562</v>
      </c>
      <c r="B484" s="878" t="s">
        <v>181</v>
      </c>
      <c r="C484" s="880">
        <v>0</v>
      </c>
      <c r="D484" s="880">
        <v>0</v>
      </c>
      <c r="E484" s="880">
        <v>0</v>
      </c>
      <c r="F484" s="880">
        <v>0</v>
      </c>
      <c r="G484" s="880">
        <v>0</v>
      </c>
      <c r="H484" s="880">
        <v>0</v>
      </c>
      <c r="I484" s="880">
        <v>0</v>
      </c>
      <c r="J484" s="880">
        <v>0</v>
      </c>
      <c r="K484" s="880">
        <v>0</v>
      </c>
      <c r="L484" s="880">
        <v>0</v>
      </c>
      <c r="M484" s="880">
        <v>0</v>
      </c>
      <c r="N484" s="880">
        <v>0</v>
      </c>
      <c r="O484" s="880">
        <v>0</v>
      </c>
      <c r="P484" s="880">
        <v>0</v>
      </c>
      <c r="Q484" s="528"/>
      <c r="R484" s="528"/>
      <c r="S484" s="528"/>
      <c r="T484" s="528"/>
      <c r="U484" s="528"/>
      <c r="V484" s="528"/>
      <c r="W484" s="528"/>
      <c r="X484" s="528"/>
      <c r="Y484" s="528"/>
      <c r="Z484" s="528"/>
      <c r="AA484" s="528"/>
      <c r="AB484" s="528"/>
      <c r="AC484" s="528"/>
      <c r="AD484" s="528"/>
    </row>
    <row r="485" spans="1:30" ht="12">
      <c r="A485" s="878" t="s">
        <v>1210</v>
      </c>
      <c r="B485" s="878" t="s">
        <v>181</v>
      </c>
      <c r="C485" s="880">
        <v>0</v>
      </c>
      <c r="D485" s="880">
        <v>0</v>
      </c>
      <c r="E485" s="880">
        <v>0</v>
      </c>
      <c r="F485" s="880">
        <v>0</v>
      </c>
      <c r="G485" s="880">
        <v>0</v>
      </c>
      <c r="H485" s="880">
        <v>0</v>
      </c>
      <c r="I485" s="880">
        <v>0</v>
      </c>
      <c r="J485" s="880">
        <v>0</v>
      </c>
      <c r="K485" s="880">
        <v>0</v>
      </c>
      <c r="L485" s="880">
        <v>0</v>
      </c>
      <c r="M485" s="880">
        <v>0</v>
      </c>
      <c r="N485" s="880">
        <v>0</v>
      </c>
      <c r="O485" s="880">
        <v>0</v>
      </c>
      <c r="P485" s="880">
        <v>0</v>
      </c>
      <c r="Q485" s="528"/>
      <c r="R485" s="528"/>
      <c r="S485" s="528"/>
      <c r="T485" s="528"/>
      <c r="U485" s="528"/>
      <c r="V485" s="528"/>
      <c r="W485" s="528"/>
      <c r="X485" s="528"/>
      <c r="Y485" s="528"/>
      <c r="Z485" s="528"/>
      <c r="AA485" s="528"/>
      <c r="AB485" s="528"/>
      <c r="AC485" s="528"/>
      <c r="AD485" s="528"/>
    </row>
    <row r="486" spans="1:30" ht="12">
      <c r="A486" s="878" t="s">
        <v>246</v>
      </c>
      <c r="B486" s="878" t="s">
        <v>181</v>
      </c>
      <c r="C486" s="880">
        <v>2391</v>
      </c>
      <c r="D486" s="880">
        <v>2391</v>
      </c>
      <c r="E486" s="880">
        <v>2391</v>
      </c>
      <c r="F486" s="880">
        <v>2391</v>
      </c>
      <c r="G486" s="880">
        <v>2391</v>
      </c>
      <c r="H486" s="880">
        <v>2391</v>
      </c>
      <c r="I486" s="880">
        <v>2391</v>
      </c>
      <c r="J486" s="880">
        <v>2391</v>
      </c>
      <c r="K486" s="880">
        <v>2391</v>
      </c>
      <c r="L486" s="880">
        <v>2391</v>
      </c>
      <c r="M486" s="880">
        <v>2391</v>
      </c>
      <c r="N486" s="880">
        <v>2391</v>
      </c>
      <c r="O486" s="880">
        <v>1601</v>
      </c>
      <c r="P486" s="880">
        <v>2358433</v>
      </c>
      <c r="Q486" s="528"/>
      <c r="R486" s="528"/>
      <c r="S486" s="528"/>
      <c r="T486" s="528"/>
      <c r="U486" s="528"/>
      <c r="V486" s="528"/>
      <c r="W486" s="528"/>
      <c r="X486" s="528"/>
      <c r="Y486" s="528"/>
      <c r="Z486" s="528"/>
      <c r="AA486" s="528"/>
      <c r="AB486" s="528"/>
      <c r="AC486" s="528"/>
      <c r="AD486" s="528"/>
    </row>
    <row r="487" spans="1:30" ht="12">
      <c r="A487" s="878" t="s">
        <v>563</v>
      </c>
      <c r="B487" s="878" t="s">
        <v>181</v>
      </c>
      <c r="C487" s="880">
        <v>8</v>
      </c>
      <c r="D487" s="880">
        <v>8</v>
      </c>
      <c r="E487" s="880">
        <v>8</v>
      </c>
      <c r="F487" s="880">
        <v>8</v>
      </c>
      <c r="G487" s="880">
        <v>8</v>
      </c>
      <c r="H487" s="880">
        <v>8</v>
      </c>
      <c r="I487" s="880">
        <v>8</v>
      </c>
      <c r="J487" s="880">
        <v>8</v>
      </c>
      <c r="K487" s="880">
        <v>8</v>
      </c>
      <c r="L487" s="880">
        <v>8</v>
      </c>
      <c r="M487" s="880">
        <v>8</v>
      </c>
      <c r="N487" s="880">
        <v>8</v>
      </c>
      <c r="O487" s="880">
        <v>8</v>
      </c>
      <c r="P487" s="880">
        <v>8021</v>
      </c>
      <c r="Q487" s="528"/>
      <c r="R487" s="528"/>
      <c r="S487" s="528"/>
      <c r="T487" s="528"/>
      <c r="U487" s="528"/>
      <c r="V487" s="528"/>
      <c r="W487" s="528"/>
      <c r="X487" s="528"/>
      <c r="Y487" s="528"/>
      <c r="Z487" s="528"/>
      <c r="AA487" s="528"/>
      <c r="AB487" s="528"/>
      <c r="AC487" s="528"/>
      <c r="AD487" s="528"/>
    </row>
    <row r="488" spans="1:30" ht="12">
      <c r="A488" s="878" t="s">
        <v>1211</v>
      </c>
      <c r="B488" s="878" t="s">
        <v>181</v>
      </c>
      <c r="C488" s="880">
        <v>0</v>
      </c>
      <c r="D488" s="880">
        <v>0</v>
      </c>
      <c r="E488" s="880">
        <v>0</v>
      </c>
      <c r="F488" s="880">
        <v>0</v>
      </c>
      <c r="G488" s="880">
        <v>0</v>
      </c>
      <c r="H488" s="880">
        <v>0</v>
      </c>
      <c r="I488" s="880">
        <v>0</v>
      </c>
      <c r="J488" s="880">
        <v>0</v>
      </c>
      <c r="K488" s="880">
        <v>0</v>
      </c>
      <c r="L488" s="880">
        <v>0</v>
      </c>
      <c r="M488" s="880">
        <v>0</v>
      </c>
      <c r="N488" s="880">
        <v>0</v>
      </c>
      <c r="O488" s="880">
        <v>0</v>
      </c>
      <c r="P488" s="880">
        <v>0</v>
      </c>
      <c r="Q488" s="528"/>
      <c r="R488" s="528"/>
      <c r="S488" s="528"/>
      <c r="T488" s="528"/>
      <c r="U488" s="528"/>
      <c r="V488" s="528"/>
      <c r="W488" s="528"/>
      <c r="X488" s="528"/>
      <c r="Y488" s="528"/>
      <c r="Z488" s="528"/>
      <c r="AA488" s="528"/>
      <c r="AB488" s="528"/>
      <c r="AC488" s="528"/>
      <c r="AD488" s="528"/>
    </row>
    <row r="489" spans="1:30" ht="12">
      <c r="A489" s="878" t="s">
        <v>746</v>
      </c>
      <c r="B489" s="878" t="s">
        <v>181</v>
      </c>
      <c r="C489" s="880">
        <v>0</v>
      </c>
      <c r="D489" s="880">
        <v>0</v>
      </c>
      <c r="E489" s="880">
        <v>0</v>
      </c>
      <c r="F489" s="880">
        <v>0</v>
      </c>
      <c r="G489" s="880">
        <v>0</v>
      </c>
      <c r="H489" s="880">
        <v>0</v>
      </c>
      <c r="I489" s="880">
        <v>0</v>
      </c>
      <c r="J489" s="880">
        <v>0</v>
      </c>
      <c r="K489" s="880">
        <v>0</v>
      </c>
      <c r="L489" s="880">
        <v>0</v>
      </c>
      <c r="M489" s="880">
        <v>0</v>
      </c>
      <c r="N489" s="880">
        <v>0</v>
      </c>
      <c r="O489" s="880">
        <v>0</v>
      </c>
      <c r="P489" s="880">
        <v>0</v>
      </c>
      <c r="Q489" s="528"/>
      <c r="R489" s="528"/>
      <c r="S489" s="528"/>
      <c r="T489" s="528"/>
      <c r="U489" s="528"/>
      <c r="V489" s="528"/>
      <c r="W489" s="528"/>
      <c r="X489" s="528"/>
      <c r="Y489" s="528"/>
      <c r="Z489" s="528"/>
      <c r="AA489" s="528"/>
      <c r="AB489" s="528"/>
      <c r="AC489" s="528"/>
      <c r="AD489" s="528"/>
    </row>
    <row r="490" spans="1:30" ht="12">
      <c r="A490" s="878" t="s">
        <v>1212</v>
      </c>
      <c r="B490" s="878" t="s">
        <v>181</v>
      </c>
      <c r="C490" s="880">
        <v>0</v>
      </c>
      <c r="D490" s="880">
        <v>0</v>
      </c>
      <c r="E490" s="880">
        <v>0</v>
      </c>
      <c r="F490" s="880">
        <v>0</v>
      </c>
      <c r="G490" s="880">
        <v>0</v>
      </c>
      <c r="H490" s="880">
        <v>0</v>
      </c>
      <c r="I490" s="880">
        <v>0</v>
      </c>
      <c r="J490" s="880">
        <v>0</v>
      </c>
      <c r="K490" s="880">
        <v>0</v>
      </c>
      <c r="L490" s="880">
        <v>0</v>
      </c>
      <c r="M490" s="880">
        <v>0</v>
      </c>
      <c r="N490" s="880">
        <v>0</v>
      </c>
      <c r="O490" s="880">
        <v>0</v>
      </c>
      <c r="P490" s="880">
        <v>0</v>
      </c>
      <c r="Q490" s="528"/>
      <c r="R490" s="528"/>
      <c r="S490" s="528"/>
      <c r="T490" s="528"/>
      <c r="U490" s="528"/>
      <c r="V490" s="528"/>
      <c r="W490" s="528"/>
      <c r="X490" s="528"/>
      <c r="Y490" s="528"/>
      <c r="Z490" s="528"/>
      <c r="AA490" s="528"/>
      <c r="AB490" s="528"/>
      <c r="AC490" s="528"/>
      <c r="AD490" s="528"/>
    </row>
    <row r="491" spans="1:30" ht="12">
      <c r="A491" s="878" t="s">
        <v>247</v>
      </c>
      <c r="B491" s="878" t="s">
        <v>181</v>
      </c>
      <c r="C491" s="880">
        <v>0</v>
      </c>
      <c r="D491" s="880">
        <v>0</v>
      </c>
      <c r="E491" s="880">
        <v>0</v>
      </c>
      <c r="F491" s="880">
        <v>0</v>
      </c>
      <c r="G491" s="880">
        <v>0</v>
      </c>
      <c r="H491" s="880">
        <v>0</v>
      </c>
      <c r="I491" s="880">
        <v>0</v>
      </c>
      <c r="J491" s="880">
        <v>0</v>
      </c>
      <c r="K491" s="880">
        <v>0</v>
      </c>
      <c r="L491" s="880">
        <v>0</v>
      </c>
      <c r="M491" s="880">
        <v>0</v>
      </c>
      <c r="N491" s="880">
        <v>0</v>
      </c>
      <c r="O491" s="880">
        <v>0</v>
      </c>
      <c r="P491" s="880">
        <v>0</v>
      </c>
      <c r="Q491" s="528"/>
      <c r="R491" s="528"/>
      <c r="S491" s="528"/>
      <c r="T491" s="528"/>
      <c r="U491" s="528"/>
      <c r="V491" s="528"/>
      <c r="W491" s="528"/>
      <c r="X491" s="528"/>
      <c r="Y491" s="528"/>
      <c r="Z491" s="528"/>
      <c r="AA491" s="528"/>
      <c r="AB491" s="528"/>
      <c r="AC491" s="528"/>
      <c r="AD491" s="528"/>
    </row>
    <row r="492" spans="1:30" ht="12">
      <c r="A492" s="527"/>
      <c r="B492" s="527"/>
      <c r="C492" s="880"/>
      <c r="D492" s="880"/>
      <c r="E492" s="880"/>
      <c r="F492" s="880"/>
      <c r="G492" s="880"/>
      <c r="H492" s="880"/>
      <c r="I492" s="880"/>
      <c r="J492" s="880"/>
      <c r="K492" s="880"/>
      <c r="L492" s="880"/>
      <c r="M492" s="880"/>
      <c r="N492" s="880"/>
      <c r="O492" s="880"/>
      <c r="P492" s="880"/>
      <c r="Q492" s="528"/>
      <c r="R492" s="528"/>
      <c r="S492" s="528"/>
      <c r="T492" s="528"/>
      <c r="U492" s="528"/>
      <c r="V492" s="528"/>
      <c r="W492" s="528"/>
      <c r="X492" s="528"/>
      <c r="Y492" s="528"/>
      <c r="Z492" s="528"/>
      <c r="AA492" s="528"/>
      <c r="AB492" s="528"/>
      <c r="AC492" s="528"/>
      <c r="AD492" s="528"/>
    </row>
    <row r="493" spans="1:30" s="531" customFormat="1" ht="12">
      <c r="A493" s="881"/>
      <c r="B493" s="881" t="s">
        <v>1213</v>
      </c>
      <c r="C493" s="882">
        <f>SUM(C4:C492)</f>
        <v>1644347</v>
      </c>
      <c r="D493" s="882">
        <f t="shared" ref="D493:E493" si="0">SUM(D4:D492)</f>
        <v>1639814</v>
      </c>
      <c r="E493" s="882">
        <f t="shared" si="0"/>
        <v>1639231</v>
      </c>
      <c r="F493" s="882">
        <f>SUM(F4:F492)</f>
        <v>1635189</v>
      </c>
      <c r="G493" s="882">
        <f t="shared" ref="G493:P493" si="1">SUM(G4:G492)</f>
        <v>1639371</v>
      </c>
      <c r="H493" s="882">
        <f t="shared" si="1"/>
        <v>1639973</v>
      </c>
      <c r="I493" s="882">
        <f t="shared" si="1"/>
        <v>1633076</v>
      </c>
      <c r="J493" s="882">
        <f t="shared" si="1"/>
        <v>1632546</v>
      </c>
      <c r="K493" s="882">
        <f t="shared" si="1"/>
        <v>1637229</v>
      </c>
      <c r="L493" s="882">
        <f t="shared" si="1"/>
        <v>1649598</v>
      </c>
      <c r="M493" s="882">
        <f t="shared" si="1"/>
        <v>1649248</v>
      </c>
      <c r="N493" s="882">
        <f t="shared" si="1"/>
        <v>1652747</v>
      </c>
      <c r="O493" s="882">
        <f t="shared" si="1"/>
        <v>1655445</v>
      </c>
      <c r="P493" s="882">
        <f t="shared" si="1"/>
        <v>1641489956</v>
      </c>
      <c r="Q493" s="530"/>
      <c r="R493" s="530"/>
      <c r="S493" s="530"/>
      <c r="T493" s="530"/>
      <c r="U493" s="530"/>
      <c r="V493" s="530"/>
      <c r="W493" s="530"/>
      <c r="X493" s="530"/>
      <c r="Y493" s="530"/>
      <c r="Z493" s="530"/>
      <c r="AA493" s="530"/>
      <c r="AB493" s="530"/>
      <c r="AC493" s="530"/>
      <c r="AD493" s="530"/>
    </row>
    <row r="494" spans="1:30" ht="12">
      <c r="A494" s="527"/>
      <c r="B494" s="527"/>
      <c r="C494" s="880"/>
      <c r="D494" s="880"/>
      <c r="E494" s="880"/>
      <c r="F494" s="880"/>
      <c r="G494" s="880"/>
      <c r="H494" s="880"/>
      <c r="I494" s="880"/>
      <c r="J494" s="880"/>
      <c r="K494" s="880"/>
      <c r="L494" s="880"/>
      <c r="M494" s="880"/>
      <c r="N494" s="880"/>
      <c r="O494" s="880"/>
      <c r="P494" s="880"/>
      <c r="Q494" s="528"/>
      <c r="R494" s="528"/>
      <c r="S494" s="528"/>
      <c r="T494" s="528"/>
      <c r="U494" s="528"/>
      <c r="V494" s="528"/>
      <c r="W494" s="528"/>
      <c r="X494" s="528"/>
      <c r="Y494" s="528"/>
      <c r="Z494" s="528"/>
      <c r="AA494" s="528"/>
      <c r="AB494" s="528"/>
      <c r="AC494" s="528"/>
      <c r="AD494" s="528"/>
    </row>
    <row r="495" spans="1:30" ht="12">
      <c r="A495" s="527"/>
      <c r="B495" s="527"/>
      <c r="C495" s="880"/>
      <c r="D495" s="880"/>
      <c r="E495" s="880"/>
      <c r="F495" s="880"/>
      <c r="G495" s="880"/>
      <c r="H495" s="880"/>
      <c r="I495" s="880"/>
      <c r="J495" s="880"/>
      <c r="K495" s="880"/>
      <c r="L495" s="880"/>
      <c r="M495" s="880"/>
      <c r="N495" s="880"/>
      <c r="O495" s="880"/>
      <c r="P495" s="880"/>
      <c r="Q495" s="528"/>
      <c r="R495" s="528"/>
      <c r="S495" s="528"/>
      <c r="T495" s="528"/>
      <c r="U495" s="528"/>
      <c r="V495" s="528"/>
      <c r="W495" s="528"/>
      <c r="X495" s="528"/>
      <c r="Y495" s="528"/>
      <c r="Z495" s="528"/>
      <c r="AA495" s="528"/>
      <c r="AB495" s="528"/>
      <c r="AC495" s="528"/>
      <c r="AD495" s="528"/>
    </row>
    <row r="496" spans="1:30" ht="12">
      <c r="A496" s="878" t="s">
        <v>248</v>
      </c>
      <c r="B496" s="878" t="s">
        <v>797</v>
      </c>
      <c r="C496" s="880">
        <v>10862</v>
      </c>
      <c r="D496" s="880">
        <v>10878</v>
      </c>
      <c r="E496" s="880">
        <v>10862</v>
      </c>
      <c r="F496" s="880">
        <v>10862</v>
      </c>
      <c r="G496" s="880">
        <v>10864</v>
      </c>
      <c r="H496" s="880">
        <v>10866</v>
      </c>
      <c r="I496" s="880">
        <v>10867</v>
      </c>
      <c r="J496" s="880">
        <v>10868</v>
      </c>
      <c r="K496" s="880">
        <v>10868</v>
      </c>
      <c r="L496" s="880">
        <v>10868</v>
      </c>
      <c r="M496" s="880">
        <v>10868</v>
      </c>
      <c r="N496" s="880">
        <v>10870</v>
      </c>
      <c r="O496" s="880">
        <v>10899</v>
      </c>
      <c r="P496" s="880">
        <v>10868402</v>
      </c>
      <c r="Q496" s="528"/>
      <c r="R496" s="528"/>
      <c r="S496" s="528"/>
      <c r="T496" s="528"/>
      <c r="U496" s="528"/>
      <c r="V496" s="528"/>
      <c r="W496" s="528"/>
      <c r="X496" s="528"/>
      <c r="Y496" s="528"/>
      <c r="Z496" s="528"/>
      <c r="AA496" s="528"/>
      <c r="AB496" s="528"/>
      <c r="AC496" s="528"/>
      <c r="AD496" s="528"/>
    </row>
    <row r="497" spans="1:30" ht="12">
      <c r="A497" s="878" t="s">
        <v>249</v>
      </c>
      <c r="B497" s="878" t="s">
        <v>797</v>
      </c>
      <c r="C497" s="880">
        <v>33500</v>
      </c>
      <c r="D497" s="880">
        <v>33500</v>
      </c>
      <c r="E497" s="880">
        <v>33501</v>
      </c>
      <c r="F497" s="880">
        <v>33500</v>
      </c>
      <c r="G497" s="880">
        <v>33500</v>
      </c>
      <c r="H497" s="880">
        <v>33500</v>
      </c>
      <c r="I497" s="880">
        <v>33500</v>
      </c>
      <c r="J497" s="880">
        <v>33499</v>
      </c>
      <c r="K497" s="880">
        <v>33499</v>
      </c>
      <c r="L497" s="880">
        <v>33540</v>
      </c>
      <c r="M497" s="880">
        <v>33540</v>
      </c>
      <c r="N497" s="880">
        <v>33540</v>
      </c>
      <c r="O497" s="880">
        <v>33540</v>
      </c>
      <c r="P497" s="880">
        <v>33511563</v>
      </c>
    </row>
    <row r="498" spans="1:30" ht="12">
      <c r="A498" s="878" t="s">
        <v>250</v>
      </c>
      <c r="B498" s="878" t="s">
        <v>797</v>
      </c>
      <c r="C498" s="880">
        <v>256</v>
      </c>
      <c r="D498" s="880">
        <v>256</v>
      </c>
      <c r="E498" s="880">
        <v>256</v>
      </c>
      <c r="F498" s="880">
        <v>256</v>
      </c>
      <c r="G498" s="880">
        <v>256</v>
      </c>
      <c r="H498" s="880">
        <v>256</v>
      </c>
      <c r="I498" s="880">
        <v>256</v>
      </c>
      <c r="J498" s="880">
        <v>256</v>
      </c>
      <c r="K498" s="880">
        <v>256</v>
      </c>
      <c r="L498" s="880">
        <v>256</v>
      </c>
      <c r="M498" s="880">
        <v>256</v>
      </c>
      <c r="N498" s="880">
        <v>256</v>
      </c>
      <c r="O498" s="880">
        <v>256</v>
      </c>
      <c r="P498" s="880">
        <v>255812</v>
      </c>
      <c r="Q498" s="528"/>
      <c r="R498" s="528"/>
      <c r="S498" s="528"/>
      <c r="T498" s="528"/>
      <c r="U498" s="528"/>
      <c r="V498" s="528"/>
      <c r="W498" s="528"/>
      <c r="X498" s="528"/>
      <c r="Y498" s="528"/>
      <c r="Z498" s="528"/>
      <c r="AA498" s="528"/>
      <c r="AB498" s="528"/>
      <c r="AC498" s="528"/>
      <c r="AD498" s="528"/>
    </row>
    <row r="499" spans="1:30" ht="12">
      <c r="A499" s="878" t="s">
        <v>251</v>
      </c>
      <c r="B499" s="878" t="s">
        <v>797</v>
      </c>
      <c r="C499" s="880">
        <v>31</v>
      </c>
      <c r="D499" s="880">
        <v>31</v>
      </c>
      <c r="E499" s="880">
        <v>31</v>
      </c>
      <c r="F499" s="880">
        <v>31</v>
      </c>
      <c r="G499" s="880">
        <v>31</v>
      </c>
      <c r="H499" s="880">
        <v>31</v>
      </c>
      <c r="I499" s="880">
        <v>31</v>
      </c>
      <c r="J499" s="880">
        <v>31</v>
      </c>
      <c r="K499" s="880">
        <v>31</v>
      </c>
      <c r="L499" s="880">
        <v>31</v>
      </c>
      <c r="M499" s="880">
        <v>31</v>
      </c>
      <c r="N499" s="880">
        <v>31</v>
      </c>
      <c r="O499" s="880">
        <v>31</v>
      </c>
      <c r="P499" s="880">
        <v>31040</v>
      </c>
      <c r="Q499" s="528"/>
      <c r="R499" s="528"/>
      <c r="S499" s="528"/>
      <c r="T499" s="528"/>
      <c r="U499" s="528"/>
      <c r="V499" s="528"/>
      <c r="W499" s="528"/>
      <c r="X499" s="528"/>
      <c r="Y499" s="528"/>
      <c r="Z499" s="528"/>
      <c r="AA499" s="528"/>
      <c r="AB499" s="528"/>
      <c r="AC499" s="528"/>
      <c r="AD499" s="528"/>
    </row>
    <row r="500" spans="1:30" ht="12">
      <c r="A500" s="878" t="s">
        <v>252</v>
      </c>
      <c r="B500" s="878" t="s">
        <v>797</v>
      </c>
      <c r="C500" s="880">
        <v>5</v>
      </c>
      <c r="D500" s="880">
        <v>5</v>
      </c>
      <c r="E500" s="880">
        <v>5</v>
      </c>
      <c r="F500" s="880">
        <v>5</v>
      </c>
      <c r="G500" s="880">
        <v>5</v>
      </c>
      <c r="H500" s="880">
        <v>5</v>
      </c>
      <c r="I500" s="880">
        <v>5</v>
      </c>
      <c r="J500" s="880">
        <v>5</v>
      </c>
      <c r="K500" s="880">
        <v>5</v>
      </c>
      <c r="L500" s="880">
        <v>5</v>
      </c>
      <c r="M500" s="880">
        <v>5</v>
      </c>
      <c r="N500" s="880">
        <v>5</v>
      </c>
      <c r="O500" s="880">
        <v>5</v>
      </c>
      <c r="P500" s="880">
        <v>4766</v>
      </c>
      <c r="Q500" s="528"/>
      <c r="R500" s="528"/>
      <c r="S500" s="528"/>
      <c r="T500" s="528"/>
      <c r="U500" s="528"/>
      <c r="V500" s="528"/>
      <c r="W500" s="528"/>
      <c r="X500" s="528"/>
      <c r="Y500" s="528"/>
      <c r="Z500" s="528"/>
      <c r="AA500" s="528"/>
      <c r="AB500" s="528"/>
      <c r="AC500" s="528"/>
      <c r="AD500" s="528"/>
    </row>
    <row r="501" spans="1:30" ht="12">
      <c r="A501" s="878" t="s">
        <v>253</v>
      </c>
      <c r="B501" s="878" t="s">
        <v>797</v>
      </c>
      <c r="C501" s="880">
        <v>12</v>
      </c>
      <c r="D501" s="880">
        <v>12</v>
      </c>
      <c r="E501" s="880">
        <v>12</v>
      </c>
      <c r="F501" s="880">
        <v>12</v>
      </c>
      <c r="G501" s="880">
        <v>12</v>
      </c>
      <c r="H501" s="880">
        <v>12</v>
      </c>
      <c r="I501" s="880">
        <v>12</v>
      </c>
      <c r="J501" s="880">
        <v>12</v>
      </c>
      <c r="K501" s="880">
        <v>12</v>
      </c>
      <c r="L501" s="880">
        <v>12</v>
      </c>
      <c r="M501" s="880">
        <v>12</v>
      </c>
      <c r="N501" s="880">
        <v>12</v>
      </c>
      <c r="O501" s="880">
        <v>12</v>
      </c>
      <c r="P501" s="880">
        <v>12337</v>
      </c>
      <c r="Q501" s="528"/>
      <c r="R501" s="528"/>
      <c r="S501" s="528"/>
      <c r="T501" s="528"/>
      <c r="U501" s="528"/>
      <c r="V501" s="528"/>
      <c r="W501" s="528"/>
      <c r="X501" s="528"/>
      <c r="Y501" s="528"/>
      <c r="Z501" s="528"/>
      <c r="AA501" s="528"/>
      <c r="AB501" s="528"/>
      <c r="AC501" s="528"/>
      <c r="AD501" s="528"/>
    </row>
    <row r="502" spans="1:30" ht="12">
      <c r="A502" s="878" t="s">
        <v>254</v>
      </c>
      <c r="B502" s="878" t="s">
        <v>797</v>
      </c>
      <c r="C502" s="880">
        <v>204</v>
      </c>
      <c r="D502" s="880">
        <v>204</v>
      </c>
      <c r="E502" s="880">
        <v>204</v>
      </c>
      <c r="F502" s="880">
        <v>204</v>
      </c>
      <c r="G502" s="880">
        <v>204</v>
      </c>
      <c r="H502" s="880">
        <v>204</v>
      </c>
      <c r="I502" s="880">
        <v>204</v>
      </c>
      <c r="J502" s="880">
        <v>204</v>
      </c>
      <c r="K502" s="880">
        <v>204</v>
      </c>
      <c r="L502" s="880">
        <v>204</v>
      </c>
      <c r="M502" s="880">
        <v>204</v>
      </c>
      <c r="N502" s="880">
        <v>204</v>
      </c>
      <c r="O502" s="880">
        <v>204</v>
      </c>
      <c r="P502" s="880">
        <v>204314</v>
      </c>
      <c r="Q502" s="528"/>
      <c r="R502" s="528"/>
      <c r="S502" s="528"/>
      <c r="T502" s="528"/>
      <c r="U502" s="528"/>
      <c r="V502" s="528"/>
      <c r="W502" s="528"/>
      <c r="X502" s="528"/>
      <c r="Y502" s="528"/>
      <c r="Z502" s="528"/>
      <c r="AA502" s="528"/>
      <c r="AB502" s="528"/>
      <c r="AC502" s="528"/>
      <c r="AD502" s="528"/>
    </row>
    <row r="503" spans="1:30" ht="12">
      <c r="A503" s="878" t="s">
        <v>255</v>
      </c>
      <c r="B503" s="878" t="s">
        <v>797</v>
      </c>
      <c r="C503" s="880">
        <v>4</v>
      </c>
      <c r="D503" s="880">
        <v>4</v>
      </c>
      <c r="E503" s="880">
        <v>4</v>
      </c>
      <c r="F503" s="880">
        <v>4</v>
      </c>
      <c r="G503" s="880">
        <v>4</v>
      </c>
      <c r="H503" s="880">
        <v>4</v>
      </c>
      <c r="I503" s="880">
        <v>4</v>
      </c>
      <c r="J503" s="880">
        <v>4</v>
      </c>
      <c r="K503" s="880">
        <v>4</v>
      </c>
      <c r="L503" s="880">
        <v>4</v>
      </c>
      <c r="M503" s="880">
        <v>4</v>
      </c>
      <c r="N503" s="880">
        <v>4</v>
      </c>
      <c r="O503" s="880">
        <v>4</v>
      </c>
      <c r="P503" s="880">
        <v>4494</v>
      </c>
      <c r="Q503" s="528"/>
      <c r="R503" s="528"/>
      <c r="S503" s="528"/>
      <c r="T503" s="528"/>
      <c r="U503" s="528"/>
      <c r="V503" s="528"/>
      <c r="W503" s="528"/>
      <c r="X503" s="528"/>
      <c r="Y503" s="528"/>
      <c r="Z503" s="528"/>
      <c r="AA503" s="528"/>
      <c r="AB503" s="528"/>
      <c r="AC503" s="528"/>
      <c r="AD503" s="528"/>
    </row>
    <row r="504" spans="1:30" ht="12">
      <c r="A504" s="878" t="s">
        <v>256</v>
      </c>
      <c r="B504" s="878" t="s">
        <v>797</v>
      </c>
      <c r="C504" s="880">
        <v>0</v>
      </c>
      <c r="D504" s="880">
        <v>0</v>
      </c>
      <c r="E504" s="880">
        <v>0</v>
      </c>
      <c r="F504" s="880">
        <v>0</v>
      </c>
      <c r="G504" s="880">
        <v>0</v>
      </c>
      <c r="H504" s="880">
        <v>0</v>
      </c>
      <c r="I504" s="880">
        <v>0</v>
      </c>
      <c r="J504" s="880">
        <v>0</v>
      </c>
      <c r="K504" s="880">
        <v>0</v>
      </c>
      <c r="L504" s="880">
        <v>0</v>
      </c>
      <c r="M504" s="880">
        <v>0</v>
      </c>
      <c r="N504" s="880">
        <v>0</v>
      </c>
      <c r="O504" s="880">
        <v>0</v>
      </c>
      <c r="P504" s="880">
        <v>0</v>
      </c>
      <c r="Q504" s="528"/>
      <c r="R504" s="528"/>
      <c r="S504" s="528"/>
      <c r="T504" s="528"/>
      <c r="U504" s="528"/>
      <c r="V504" s="528"/>
      <c r="W504" s="528"/>
      <c r="X504" s="528"/>
      <c r="Y504" s="528"/>
      <c r="Z504" s="528"/>
      <c r="AA504" s="528"/>
      <c r="AB504" s="528"/>
      <c r="AC504" s="528"/>
      <c r="AD504" s="528"/>
    </row>
    <row r="505" spans="1:30" ht="12">
      <c r="A505" s="878" t="s">
        <v>257</v>
      </c>
      <c r="B505" s="878" t="s">
        <v>797</v>
      </c>
      <c r="C505" s="880">
        <v>5</v>
      </c>
      <c r="D505" s="880">
        <v>5</v>
      </c>
      <c r="E505" s="880">
        <v>5</v>
      </c>
      <c r="F505" s="880">
        <v>5</v>
      </c>
      <c r="G505" s="880">
        <v>5</v>
      </c>
      <c r="H505" s="880">
        <v>5</v>
      </c>
      <c r="I505" s="880">
        <v>5</v>
      </c>
      <c r="J505" s="880">
        <v>5</v>
      </c>
      <c r="K505" s="880">
        <v>5</v>
      </c>
      <c r="L505" s="880">
        <v>5</v>
      </c>
      <c r="M505" s="880">
        <v>5</v>
      </c>
      <c r="N505" s="880">
        <v>5</v>
      </c>
      <c r="O505" s="880">
        <v>5</v>
      </c>
      <c r="P505" s="880">
        <v>4635</v>
      </c>
      <c r="Q505" s="528"/>
      <c r="R505" s="528"/>
      <c r="S505" s="528"/>
      <c r="T505" s="528"/>
      <c r="U505" s="528"/>
      <c r="V505" s="528"/>
      <c r="W505" s="528"/>
      <c r="X505" s="528"/>
      <c r="Y505" s="528"/>
      <c r="Z505" s="528"/>
      <c r="AA505" s="528"/>
      <c r="AB505" s="528"/>
      <c r="AC505" s="528"/>
      <c r="AD505" s="528"/>
    </row>
    <row r="506" spans="1:30" ht="12">
      <c r="A506" s="878" t="s">
        <v>258</v>
      </c>
      <c r="B506" s="878" t="s">
        <v>797</v>
      </c>
      <c r="C506" s="880">
        <v>381</v>
      </c>
      <c r="D506" s="880">
        <v>381</v>
      </c>
      <c r="E506" s="880">
        <v>381</v>
      </c>
      <c r="F506" s="880">
        <v>381</v>
      </c>
      <c r="G506" s="880">
        <v>381</v>
      </c>
      <c r="H506" s="880">
        <v>381</v>
      </c>
      <c r="I506" s="880">
        <v>381</v>
      </c>
      <c r="J506" s="880">
        <v>381</v>
      </c>
      <c r="K506" s="880">
        <v>381</v>
      </c>
      <c r="L506" s="880">
        <v>381</v>
      </c>
      <c r="M506" s="880">
        <v>381</v>
      </c>
      <c r="N506" s="880">
        <v>381</v>
      </c>
      <c r="O506" s="880">
        <v>381</v>
      </c>
      <c r="P506" s="880">
        <v>381411</v>
      </c>
      <c r="Q506" s="528"/>
      <c r="R506" s="528"/>
      <c r="S506" s="528"/>
      <c r="T506" s="528"/>
      <c r="U506" s="528"/>
      <c r="V506" s="528"/>
      <c r="W506" s="528"/>
      <c r="X506" s="528"/>
      <c r="Y506" s="528"/>
      <c r="Z506" s="528"/>
      <c r="AA506" s="528"/>
      <c r="AB506" s="528"/>
      <c r="AC506" s="528"/>
      <c r="AD506" s="528"/>
    </row>
    <row r="507" spans="1:30" ht="12">
      <c r="A507" s="878" t="s">
        <v>259</v>
      </c>
      <c r="B507" s="878" t="s">
        <v>797</v>
      </c>
      <c r="C507" s="880">
        <v>54</v>
      </c>
      <c r="D507" s="880">
        <v>54</v>
      </c>
      <c r="E507" s="880">
        <v>54</v>
      </c>
      <c r="F507" s="880">
        <v>54</v>
      </c>
      <c r="G507" s="880">
        <v>54</v>
      </c>
      <c r="H507" s="880">
        <v>54</v>
      </c>
      <c r="I507" s="880">
        <v>54</v>
      </c>
      <c r="J507" s="880">
        <v>54</v>
      </c>
      <c r="K507" s="880">
        <v>54</v>
      </c>
      <c r="L507" s="880">
        <v>54</v>
      </c>
      <c r="M507" s="880">
        <v>54</v>
      </c>
      <c r="N507" s="880">
        <v>54</v>
      </c>
      <c r="O507" s="880">
        <v>54</v>
      </c>
      <c r="P507" s="880">
        <v>54386</v>
      </c>
      <c r="Q507" s="528"/>
      <c r="R507" s="528"/>
      <c r="S507" s="528"/>
      <c r="T507" s="528"/>
      <c r="U507" s="528"/>
      <c r="V507" s="528"/>
      <c r="W507" s="528"/>
      <c r="X507" s="528"/>
      <c r="Y507" s="528"/>
      <c r="Z507" s="528"/>
      <c r="AA507" s="528"/>
      <c r="AB507" s="528"/>
      <c r="AC507" s="528"/>
      <c r="AD507" s="528"/>
    </row>
    <row r="508" spans="1:30" ht="12">
      <c r="A508" s="878" t="s">
        <v>680</v>
      </c>
      <c r="B508" s="878" t="s">
        <v>797</v>
      </c>
      <c r="C508" s="880">
        <v>0</v>
      </c>
      <c r="D508" s="880">
        <v>0</v>
      </c>
      <c r="E508" s="880">
        <v>0</v>
      </c>
      <c r="F508" s="880">
        <v>0</v>
      </c>
      <c r="G508" s="880">
        <v>0</v>
      </c>
      <c r="H508" s="880">
        <v>0</v>
      </c>
      <c r="I508" s="880">
        <v>0</v>
      </c>
      <c r="J508" s="880">
        <v>0</v>
      </c>
      <c r="K508" s="880">
        <v>0</v>
      </c>
      <c r="L508" s="880">
        <v>0</v>
      </c>
      <c r="M508" s="880">
        <v>0</v>
      </c>
      <c r="N508" s="880">
        <v>0</v>
      </c>
      <c r="O508" s="880">
        <v>0</v>
      </c>
      <c r="P508" s="880">
        <v>0</v>
      </c>
      <c r="Q508" s="528"/>
      <c r="R508" s="528"/>
      <c r="S508" s="528"/>
      <c r="T508" s="528"/>
      <c r="U508" s="528"/>
      <c r="V508" s="528"/>
      <c r="W508" s="528"/>
      <c r="X508" s="528"/>
      <c r="Y508" s="528"/>
      <c r="Z508" s="528"/>
      <c r="AA508" s="528"/>
      <c r="AB508" s="528"/>
      <c r="AC508" s="528"/>
      <c r="AD508" s="528"/>
    </row>
    <row r="509" spans="1:30" ht="12">
      <c r="A509" s="878" t="s">
        <v>971</v>
      </c>
      <c r="B509" s="878" t="s">
        <v>797</v>
      </c>
      <c r="C509" s="880">
        <v>6335</v>
      </c>
      <c r="D509" s="880">
        <v>6335</v>
      </c>
      <c r="E509" s="880">
        <v>6335</v>
      </c>
      <c r="F509" s="880">
        <v>6658</v>
      </c>
      <c r="G509" s="880">
        <v>7413</v>
      </c>
      <c r="H509" s="880">
        <v>7415</v>
      </c>
      <c r="I509" s="880">
        <v>7418</v>
      </c>
      <c r="J509" s="880">
        <v>8430</v>
      </c>
      <c r="K509" s="880">
        <v>8431</v>
      </c>
      <c r="L509" s="880">
        <v>8432</v>
      </c>
      <c r="M509" s="880">
        <v>8434</v>
      </c>
      <c r="N509" s="880">
        <v>8435</v>
      </c>
      <c r="O509" s="880">
        <v>8436</v>
      </c>
      <c r="P509" s="880">
        <v>7593372</v>
      </c>
      <c r="Q509" s="528"/>
      <c r="R509" s="528"/>
      <c r="S509" s="528"/>
      <c r="T509" s="528"/>
      <c r="U509" s="528"/>
      <c r="V509" s="528"/>
      <c r="W509" s="528"/>
      <c r="X509" s="528"/>
      <c r="Y509" s="528"/>
      <c r="Z509" s="528"/>
      <c r="AA509" s="528"/>
      <c r="AB509" s="528"/>
      <c r="AC509" s="528"/>
      <c r="AD509" s="528"/>
    </row>
    <row r="510" spans="1:30" ht="12">
      <c r="A510" s="878" t="s">
        <v>972</v>
      </c>
      <c r="B510" s="878" t="s">
        <v>797</v>
      </c>
      <c r="C510" s="880">
        <v>0</v>
      </c>
      <c r="D510" s="880">
        <v>0</v>
      </c>
      <c r="E510" s="880">
        <v>0</v>
      </c>
      <c r="F510" s="880">
        <v>0</v>
      </c>
      <c r="G510" s="880">
        <v>0</v>
      </c>
      <c r="H510" s="880">
        <v>0</v>
      </c>
      <c r="I510" s="880">
        <v>0</v>
      </c>
      <c r="J510" s="880">
        <v>0</v>
      </c>
      <c r="K510" s="880">
        <v>0</v>
      </c>
      <c r="L510" s="880">
        <v>0</v>
      </c>
      <c r="M510" s="880">
        <v>0</v>
      </c>
      <c r="N510" s="880">
        <v>0</v>
      </c>
      <c r="O510" s="880">
        <v>0</v>
      </c>
      <c r="P510" s="880">
        <v>0</v>
      </c>
      <c r="Q510" s="528"/>
      <c r="R510" s="528"/>
      <c r="S510" s="528"/>
      <c r="T510" s="528"/>
      <c r="U510" s="528"/>
      <c r="V510" s="528"/>
      <c r="W510" s="528"/>
      <c r="X510" s="528"/>
      <c r="Y510" s="528"/>
      <c r="Z510" s="528"/>
      <c r="AA510" s="528"/>
      <c r="AB510" s="528"/>
      <c r="AC510" s="528"/>
      <c r="AD510" s="528"/>
    </row>
    <row r="511" spans="1:30" ht="12">
      <c r="A511" s="878" t="s">
        <v>759</v>
      </c>
      <c r="B511" s="878" t="s">
        <v>797</v>
      </c>
      <c r="C511" s="880">
        <v>0</v>
      </c>
      <c r="D511" s="880">
        <v>0</v>
      </c>
      <c r="E511" s="880">
        <v>0</v>
      </c>
      <c r="F511" s="880">
        <v>0</v>
      </c>
      <c r="G511" s="880">
        <v>0</v>
      </c>
      <c r="H511" s="880">
        <v>0</v>
      </c>
      <c r="I511" s="880">
        <v>0</v>
      </c>
      <c r="J511" s="880">
        <v>0</v>
      </c>
      <c r="K511" s="880">
        <v>0</v>
      </c>
      <c r="L511" s="880">
        <v>0</v>
      </c>
      <c r="M511" s="880">
        <v>0</v>
      </c>
      <c r="N511" s="880">
        <v>0</v>
      </c>
      <c r="O511" s="880">
        <v>0</v>
      </c>
      <c r="P511" s="880">
        <v>0</v>
      </c>
      <c r="Q511" s="528"/>
      <c r="R511" s="528"/>
      <c r="S511" s="528"/>
      <c r="T511" s="528"/>
      <c r="U511" s="528"/>
      <c r="V511" s="528"/>
      <c r="W511" s="528"/>
      <c r="X511" s="528"/>
      <c r="Y511" s="528"/>
      <c r="Z511" s="528"/>
      <c r="AA511" s="528"/>
      <c r="AB511" s="528"/>
      <c r="AC511" s="528"/>
      <c r="AD511" s="528"/>
    </row>
    <row r="512" spans="1:30" ht="12">
      <c r="A512" s="878" t="s">
        <v>760</v>
      </c>
      <c r="B512" s="878" t="s">
        <v>797</v>
      </c>
      <c r="C512" s="880">
        <v>0</v>
      </c>
      <c r="D512" s="880">
        <v>0</v>
      </c>
      <c r="E512" s="880">
        <v>0</v>
      </c>
      <c r="F512" s="880">
        <v>0</v>
      </c>
      <c r="G512" s="880">
        <v>0</v>
      </c>
      <c r="H512" s="880">
        <v>0</v>
      </c>
      <c r="I512" s="880">
        <v>0</v>
      </c>
      <c r="J512" s="880">
        <v>0</v>
      </c>
      <c r="K512" s="880">
        <v>0</v>
      </c>
      <c r="L512" s="880">
        <v>0</v>
      </c>
      <c r="M512" s="880">
        <v>0</v>
      </c>
      <c r="N512" s="880">
        <v>0</v>
      </c>
      <c r="O512" s="880">
        <v>0</v>
      </c>
      <c r="P512" s="880">
        <v>0</v>
      </c>
      <c r="Q512" s="528"/>
      <c r="R512" s="528"/>
      <c r="S512" s="528"/>
      <c r="T512" s="528"/>
      <c r="U512" s="528"/>
      <c r="V512" s="528"/>
      <c r="W512" s="528"/>
      <c r="X512" s="528"/>
      <c r="Y512" s="528"/>
      <c r="Z512" s="528"/>
      <c r="AA512" s="528"/>
      <c r="AB512" s="528"/>
      <c r="AC512" s="528"/>
      <c r="AD512" s="528"/>
    </row>
    <row r="513" spans="1:30" ht="12">
      <c r="A513" s="878" t="s">
        <v>761</v>
      </c>
      <c r="B513" s="878" t="s">
        <v>797</v>
      </c>
      <c r="C513" s="880">
        <v>0</v>
      </c>
      <c r="D513" s="880">
        <v>0</v>
      </c>
      <c r="E513" s="880">
        <v>0</v>
      </c>
      <c r="F513" s="880">
        <v>0</v>
      </c>
      <c r="G513" s="880">
        <v>0</v>
      </c>
      <c r="H513" s="880">
        <v>0</v>
      </c>
      <c r="I513" s="880">
        <v>0</v>
      </c>
      <c r="J513" s="880">
        <v>0</v>
      </c>
      <c r="K513" s="880">
        <v>0</v>
      </c>
      <c r="L513" s="880">
        <v>0</v>
      </c>
      <c r="M513" s="880">
        <v>0</v>
      </c>
      <c r="N513" s="880">
        <v>0</v>
      </c>
      <c r="O513" s="880">
        <v>0</v>
      </c>
      <c r="P513" s="880">
        <v>0</v>
      </c>
      <c r="Q513" s="528"/>
      <c r="R513" s="528"/>
      <c r="S513" s="528"/>
      <c r="T513" s="528"/>
      <c r="U513" s="528"/>
      <c r="V513" s="528"/>
      <c r="W513" s="528"/>
      <c r="X513" s="528"/>
      <c r="Y513" s="528"/>
      <c r="Z513" s="528"/>
      <c r="AA513" s="528"/>
      <c r="AB513" s="528"/>
      <c r="AC513" s="528"/>
      <c r="AD513" s="528"/>
    </row>
    <row r="514" spans="1:30" ht="12">
      <c r="A514" s="878" t="s">
        <v>762</v>
      </c>
      <c r="B514" s="878" t="s">
        <v>797</v>
      </c>
      <c r="C514" s="880">
        <v>0</v>
      </c>
      <c r="D514" s="880">
        <v>0</v>
      </c>
      <c r="E514" s="880">
        <v>0</v>
      </c>
      <c r="F514" s="880">
        <v>0</v>
      </c>
      <c r="G514" s="880">
        <v>0</v>
      </c>
      <c r="H514" s="880">
        <v>0</v>
      </c>
      <c r="I514" s="880">
        <v>0</v>
      </c>
      <c r="J514" s="880">
        <v>0</v>
      </c>
      <c r="K514" s="880">
        <v>0</v>
      </c>
      <c r="L514" s="880">
        <v>0</v>
      </c>
      <c r="M514" s="880">
        <v>0</v>
      </c>
      <c r="N514" s="880">
        <v>0</v>
      </c>
      <c r="O514" s="880">
        <v>0</v>
      </c>
      <c r="P514" s="880">
        <v>0</v>
      </c>
      <c r="Q514" s="528"/>
      <c r="R514" s="528"/>
      <c r="S514" s="528"/>
      <c r="T514" s="528"/>
      <c r="U514" s="528"/>
      <c r="V514" s="528"/>
      <c r="W514" s="528"/>
      <c r="X514" s="528"/>
      <c r="Y514" s="528"/>
      <c r="Z514" s="528"/>
      <c r="AA514" s="528"/>
      <c r="AB514" s="528"/>
      <c r="AC514" s="528"/>
      <c r="AD514" s="528"/>
    </row>
    <row r="515" spans="1:30" ht="12">
      <c r="A515" s="878" t="s">
        <v>763</v>
      </c>
      <c r="B515" s="878" t="s">
        <v>797</v>
      </c>
      <c r="C515" s="880">
        <v>0</v>
      </c>
      <c r="D515" s="880">
        <v>0</v>
      </c>
      <c r="E515" s="880">
        <v>0</v>
      </c>
      <c r="F515" s="880">
        <v>0</v>
      </c>
      <c r="G515" s="880">
        <v>0</v>
      </c>
      <c r="H515" s="880">
        <v>0</v>
      </c>
      <c r="I515" s="880">
        <v>0</v>
      </c>
      <c r="J515" s="880">
        <v>0</v>
      </c>
      <c r="K515" s="880">
        <v>0</v>
      </c>
      <c r="L515" s="880">
        <v>0</v>
      </c>
      <c r="M515" s="880">
        <v>0</v>
      </c>
      <c r="N515" s="880">
        <v>0</v>
      </c>
      <c r="O515" s="880">
        <v>0</v>
      </c>
      <c r="P515" s="880">
        <v>0</v>
      </c>
      <c r="Q515" s="528"/>
      <c r="R515" s="528"/>
      <c r="S515" s="528"/>
      <c r="T515" s="528"/>
      <c r="U515" s="528"/>
      <c r="V515" s="528"/>
      <c r="W515" s="528"/>
      <c r="X515" s="528"/>
      <c r="Y515" s="528"/>
      <c r="Z515" s="528"/>
      <c r="AA515" s="528"/>
      <c r="AB515" s="528"/>
      <c r="AC515" s="528"/>
      <c r="AD515" s="528"/>
    </row>
    <row r="516" spans="1:30" ht="12">
      <c r="A516" s="878" t="s">
        <v>764</v>
      </c>
      <c r="B516" s="878" t="s">
        <v>797</v>
      </c>
      <c r="C516" s="880">
        <v>0</v>
      </c>
      <c r="D516" s="880">
        <v>0</v>
      </c>
      <c r="E516" s="880">
        <v>0</v>
      </c>
      <c r="F516" s="880">
        <v>0</v>
      </c>
      <c r="G516" s="880">
        <v>0</v>
      </c>
      <c r="H516" s="880">
        <v>0</v>
      </c>
      <c r="I516" s="880">
        <v>0</v>
      </c>
      <c r="J516" s="880">
        <v>0</v>
      </c>
      <c r="K516" s="880">
        <v>0</v>
      </c>
      <c r="L516" s="880">
        <v>0</v>
      </c>
      <c r="M516" s="880">
        <v>0</v>
      </c>
      <c r="N516" s="880">
        <v>0</v>
      </c>
      <c r="O516" s="880">
        <v>0</v>
      </c>
      <c r="P516" s="880">
        <v>0</v>
      </c>
      <c r="Q516" s="528"/>
      <c r="R516" s="528"/>
      <c r="S516" s="528"/>
      <c r="T516" s="528"/>
      <c r="U516" s="528"/>
      <c r="V516" s="528"/>
      <c r="W516" s="528"/>
      <c r="X516" s="528"/>
      <c r="Y516" s="528"/>
      <c r="Z516" s="528"/>
      <c r="AA516" s="528"/>
      <c r="AB516" s="528"/>
      <c r="AC516" s="528"/>
      <c r="AD516" s="528"/>
    </row>
    <row r="517" spans="1:30" ht="12">
      <c r="A517" s="878" t="s">
        <v>765</v>
      </c>
      <c r="B517" s="878" t="s">
        <v>797</v>
      </c>
      <c r="C517" s="880">
        <v>0</v>
      </c>
      <c r="D517" s="880">
        <v>0</v>
      </c>
      <c r="E517" s="880">
        <v>0</v>
      </c>
      <c r="F517" s="880">
        <v>0</v>
      </c>
      <c r="G517" s="880">
        <v>0</v>
      </c>
      <c r="H517" s="880">
        <v>0</v>
      </c>
      <c r="I517" s="880">
        <v>0</v>
      </c>
      <c r="J517" s="880">
        <v>0</v>
      </c>
      <c r="K517" s="880">
        <v>0</v>
      </c>
      <c r="L517" s="880">
        <v>0</v>
      </c>
      <c r="M517" s="880">
        <v>0</v>
      </c>
      <c r="N517" s="880">
        <v>0</v>
      </c>
      <c r="O517" s="880">
        <v>0</v>
      </c>
      <c r="P517" s="880">
        <v>0</v>
      </c>
      <c r="Q517" s="528"/>
      <c r="R517" s="528"/>
      <c r="S517" s="528"/>
      <c r="T517" s="528"/>
      <c r="U517" s="528"/>
      <c r="V517" s="528"/>
      <c r="W517" s="528"/>
      <c r="X517" s="528"/>
      <c r="Y517" s="528"/>
      <c r="Z517" s="528"/>
      <c r="AA517" s="528"/>
      <c r="AB517" s="528"/>
      <c r="AC517" s="528"/>
      <c r="AD517" s="528"/>
    </row>
    <row r="518" spans="1:30" ht="12">
      <c r="A518" s="878" t="s">
        <v>766</v>
      </c>
      <c r="B518" s="878" t="s">
        <v>797</v>
      </c>
      <c r="C518" s="880">
        <v>0</v>
      </c>
      <c r="D518" s="880">
        <v>0</v>
      </c>
      <c r="E518" s="880">
        <v>0</v>
      </c>
      <c r="F518" s="880">
        <v>0</v>
      </c>
      <c r="G518" s="880">
        <v>0</v>
      </c>
      <c r="H518" s="880">
        <v>0</v>
      </c>
      <c r="I518" s="880">
        <v>0</v>
      </c>
      <c r="J518" s="880">
        <v>0</v>
      </c>
      <c r="K518" s="880">
        <v>0</v>
      </c>
      <c r="L518" s="880">
        <v>0</v>
      </c>
      <c r="M518" s="880">
        <v>0</v>
      </c>
      <c r="N518" s="880">
        <v>0</v>
      </c>
      <c r="O518" s="880">
        <v>0</v>
      </c>
      <c r="P518" s="880">
        <v>0</v>
      </c>
      <c r="Q518" s="528"/>
      <c r="R518" s="528"/>
      <c r="S518" s="528"/>
      <c r="T518" s="528"/>
      <c r="U518" s="528"/>
      <c r="V518" s="528"/>
      <c r="W518" s="528"/>
      <c r="X518" s="528"/>
      <c r="Y518" s="528"/>
      <c r="Z518" s="528"/>
      <c r="AA518" s="528"/>
      <c r="AB518" s="528"/>
      <c r="AC518" s="528"/>
      <c r="AD518" s="528"/>
    </row>
    <row r="519" spans="1:30" ht="12">
      <c r="A519" s="878" t="s">
        <v>767</v>
      </c>
      <c r="B519" s="878" t="s">
        <v>797</v>
      </c>
      <c r="C519" s="880">
        <v>0</v>
      </c>
      <c r="D519" s="880">
        <v>0</v>
      </c>
      <c r="E519" s="880">
        <v>0</v>
      </c>
      <c r="F519" s="880">
        <v>0</v>
      </c>
      <c r="G519" s="880">
        <v>0</v>
      </c>
      <c r="H519" s="880">
        <v>0</v>
      </c>
      <c r="I519" s="880">
        <v>0</v>
      </c>
      <c r="J519" s="880">
        <v>0</v>
      </c>
      <c r="K519" s="880">
        <v>0</v>
      </c>
      <c r="L519" s="880">
        <v>0</v>
      </c>
      <c r="M519" s="880">
        <v>0</v>
      </c>
      <c r="N519" s="880">
        <v>0</v>
      </c>
      <c r="O519" s="880">
        <v>0</v>
      </c>
      <c r="P519" s="880">
        <v>0</v>
      </c>
      <c r="Q519" s="528"/>
      <c r="R519" s="528"/>
      <c r="S519" s="528"/>
      <c r="T519" s="528"/>
      <c r="U519" s="528"/>
      <c r="V519" s="528"/>
      <c r="W519" s="528"/>
      <c r="X519" s="528"/>
      <c r="Y519" s="528"/>
      <c r="Z519" s="528"/>
      <c r="AA519" s="528"/>
      <c r="AB519" s="528"/>
      <c r="AC519" s="528"/>
      <c r="AD519" s="528"/>
    </row>
    <row r="520" spans="1:30" ht="12">
      <c r="A520" s="878" t="s">
        <v>768</v>
      </c>
      <c r="B520" s="878" t="s">
        <v>797</v>
      </c>
      <c r="C520" s="880">
        <v>0</v>
      </c>
      <c r="D520" s="880">
        <v>0</v>
      </c>
      <c r="E520" s="880">
        <v>0</v>
      </c>
      <c r="F520" s="880">
        <v>0</v>
      </c>
      <c r="G520" s="880">
        <v>0</v>
      </c>
      <c r="H520" s="880">
        <v>0</v>
      </c>
      <c r="I520" s="880">
        <v>0</v>
      </c>
      <c r="J520" s="880">
        <v>0</v>
      </c>
      <c r="K520" s="880">
        <v>0</v>
      </c>
      <c r="L520" s="880">
        <v>0</v>
      </c>
      <c r="M520" s="880">
        <v>0</v>
      </c>
      <c r="N520" s="880">
        <v>0</v>
      </c>
      <c r="O520" s="880">
        <v>0</v>
      </c>
      <c r="P520" s="880">
        <v>0</v>
      </c>
      <c r="Q520" s="528"/>
      <c r="R520" s="528"/>
      <c r="S520" s="528"/>
      <c r="T520" s="528"/>
      <c r="U520" s="528"/>
      <c r="V520" s="528"/>
      <c r="W520" s="528"/>
      <c r="X520" s="528"/>
      <c r="Y520" s="528"/>
      <c r="Z520" s="528"/>
      <c r="AA520" s="528"/>
      <c r="AB520" s="528"/>
      <c r="AC520" s="528"/>
      <c r="AD520" s="528"/>
    </row>
    <row r="521" spans="1:30" ht="12">
      <c r="A521" s="878" t="s">
        <v>769</v>
      </c>
      <c r="B521" s="878" t="s">
        <v>797</v>
      </c>
      <c r="C521" s="880">
        <v>0</v>
      </c>
      <c r="D521" s="880">
        <v>0</v>
      </c>
      <c r="E521" s="880">
        <v>0</v>
      </c>
      <c r="F521" s="880">
        <v>0</v>
      </c>
      <c r="G521" s="880">
        <v>0</v>
      </c>
      <c r="H521" s="880">
        <v>0</v>
      </c>
      <c r="I521" s="880">
        <v>0</v>
      </c>
      <c r="J521" s="880">
        <v>0</v>
      </c>
      <c r="K521" s="880">
        <v>0</v>
      </c>
      <c r="L521" s="880">
        <v>0</v>
      </c>
      <c r="M521" s="880">
        <v>0</v>
      </c>
      <c r="N521" s="880">
        <v>0</v>
      </c>
      <c r="O521" s="880">
        <v>0</v>
      </c>
      <c r="P521" s="880">
        <v>0</v>
      </c>
      <c r="Q521" s="528"/>
      <c r="R521" s="528"/>
      <c r="S521" s="528"/>
      <c r="T521" s="528"/>
      <c r="U521" s="528"/>
      <c r="V521" s="528"/>
      <c r="W521" s="528"/>
      <c r="X521" s="528"/>
      <c r="Y521" s="528"/>
      <c r="Z521" s="528"/>
      <c r="AA521" s="528"/>
      <c r="AB521" s="528"/>
      <c r="AC521" s="528"/>
      <c r="AD521" s="528"/>
    </row>
    <row r="522" spans="1:30" ht="12">
      <c r="A522" s="878" t="s">
        <v>770</v>
      </c>
      <c r="B522" s="878" t="s">
        <v>797</v>
      </c>
      <c r="C522" s="880">
        <v>0</v>
      </c>
      <c r="D522" s="880">
        <v>0</v>
      </c>
      <c r="E522" s="880">
        <v>0</v>
      </c>
      <c r="F522" s="880">
        <v>0</v>
      </c>
      <c r="G522" s="880">
        <v>0</v>
      </c>
      <c r="H522" s="880">
        <v>0</v>
      </c>
      <c r="I522" s="880">
        <v>0</v>
      </c>
      <c r="J522" s="880">
        <v>0</v>
      </c>
      <c r="K522" s="880">
        <v>0</v>
      </c>
      <c r="L522" s="880">
        <v>0</v>
      </c>
      <c r="M522" s="880">
        <v>0</v>
      </c>
      <c r="N522" s="880">
        <v>0</v>
      </c>
      <c r="O522" s="880">
        <v>0</v>
      </c>
      <c r="P522" s="880">
        <v>0</v>
      </c>
      <c r="Q522" s="528"/>
      <c r="R522" s="528"/>
      <c r="S522" s="528"/>
      <c r="T522" s="528"/>
      <c r="U522" s="528"/>
      <c r="V522" s="528"/>
      <c r="W522" s="528"/>
      <c r="X522" s="528"/>
      <c r="Y522" s="528"/>
      <c r="Z522" s="528"/>
      <c r="AA522" s="528"/>
      <c r="AB522" s="528"/>
      <c r="AC522" s="528"/>
      <c r="AD522" s="528"/>
    </row>
    <row r="523" spans="1:30" ht="12">
      <c r="A523" s="878" t="s">
        <v>771</v>
      </c>
      <c r="B523" s="878" t="s">
        <v>797</v>
      </c>
      <c r="C523" s="880">
        <v>0</v>
      </c>
      <c r="D523" s="880">
        <v>0</v>
      </c>
      <c r="E523" s="880">
        <v>0</v>
      </c>
      <c r="F523" s="880">
        <v>0</v>
      </c>
      <c r="G523" s="880">
        <v>0</v>
      </c>
      <c r="H523" s="880">
        <v>0</v>
      </c>
      <c r="I523" s="880">
        <v>0</v>
      </c>
      <c r="J523" s="880">
        <v>0</v>
      </c>
      <c r="K523" s="880">
        <v>0</v>
      </c>
      <c r="L523" s="880">
        <v>0</v>
      </c>
      <c r="M523" s="880">
        <v>0</v>
      </c>
      <c r="N523" s="880">
        <v>0</v>
      </c>
      <c r="O523" s="880">
        <v>0</v>
      </c>
      <c r="P523" s="880">
        <v>0</v>
      </c>
      <c r="Q523" s="528"/>
      <c r="R523" s="528"/>
      <c r="S523" s="528"/>
      <c r="T523" s="528"/>
      <c r="U523" s="528"/>
      <c r="V523" s="528"/>
      <c r="W523" s="528"/>
      <c r="X523" s="528"/>
      <c r="Y523" s="528"/>
      <c r="Z523" s="528"/>
      <c r="AA523" s="528"/>
      <c r="AB523" s="528"/>
      <c r="AC523" s="528"/>
      <c r="AD523" s="528"/>
    </row>
    <row r="524" spans="1:30" ht="12">
      <c r="A524" s="878" t="s">
        <v>772</v>
      </c>
      <c r="B524" s="878" t="s">
        <v>797</v>
      </c>
      <c r="C524" s="880">
        <v>0</v>
      </c>
      <c r="D524" s="880">
        <v>0</v>
      </c>
      <c r="E524" s="880">
        <v>0</v>
      </c>
      <c r="F524" s="880">
        <v>0</v>
      </c>
      <c r="G524" s="880">
        <v>0</v>
      </c>
      <c r="H524" s="880">
        <v>0</v>
      </c>
      <c r="I524" s="880">
        <v>0</v>
      </c>
      <c r="J524" s="880">
        <v>0</v>
      </c>
      <c r="K524" s="880">
        <v>0</v>
      </c>
      <c r="L524" s="880">
        <v>0</v>
      </c>
      <c r="M524" s="880">
        <v>0</v>
      </c>
      <c r="N524" s="880">
        <v>0</v>
      </c>
      <c r="O524" s="880">
        <v>0</v>
      </c>
      <c r="P524" s="880">
        <v>0</v>
      </c>
      <c r="Q524" s="528"/>
      <c r="R524" s="528"/>
      <c r="S524" s="528"/>
      <c r="T524" s="528"/>
      <c r="U524" s="528"/>
      <c r="V524" s="528"/>
      <c r="W524" s="528"/>
      <c r="X524" s="528"/>
      <c r="Y524" s="528"/>
      <c r="Z524" s="528"/>
      <c r="AA524" s="528"/>
      <c r="AB524" s="528"/>
      <c r="AC524" s="528"/>
      <c r="AD524" s="528"/>
    </row>
    <row r="525" spans="1:30" ht="12">
      <c r="A525" s="878" t="s">
        <v>260</v>
      </c>
      <c r="B525" s="878" t="s">
        <v>797</v>
      </c>
      <c r="C525" s="880">
        <v>8103</v>
      </c>
      <c r="D525" s="880">
        <v>8103</v>
      </c>
      <c r="E525" s="880">
        <v>8103</v>
      </c>
      <c r="F525" s="880">
        <v>8141</v>
      </c>
      <c r="G525" s="880">
        <v>8141</v>
      </c>
      <c r="H525" s="880">
        <v>8141</v>
      </c>
      <c r="I525" s="880">
        <v>8141</v>
      </c>
      <c r="J525" s="880">
        <v>8141</v>
      </c>
      <c r="K525" s="880">
        <v>8141</v>
      </c>
      <c r="L525" s="880">
        <v>8141</v>
      </c>
      <c r="M525" s="880">
        <v>8141</v>
      </c>
      <c r="N525" s="880">
        <v>8141</v>
      </c>
      <c r="O525" s="880">
        <v>8141</v>
      </c>
      <c r="P525" s="880">
        <v>8133354</v>
      </c>
      <c r="Q525" s="528"/>
      <c r="R525" s="528"/>
      <c r="S525" s="528"/>
      <c r="T525" s="528"/>
      <c r="U525" s="528"/>
      <c r="V525" s="528"/>
      <c r="W525" s="528"/>
      <c r="X525" s="528"/>
      <c r="Y525" s="528"/>
      <c r="Z525" s="528"/>
      <c r="AA525" s="528"/>
      <c r="AB525" s="528"/>
      <c r="AC525" s="528"/>
      <c r="AD525" s="528"/>
    </row>
    <row r="526" spans="1:30" ht="12">
      <c r="A526" s="878" t="s">
        <v>1214</v>
      </c>
      <c r="B526" s="878" t="s">
        <v>797</v>
      </c>
      <c r="C526" s="880">
        <v>0</v>
      </c>
      <c r="D526" s="880">
        <v>0</v>
      </c>
      <c r="E526" s="880">
        <v>0</v>
      </c>
      <c r="F526" s="880">
        <v>0</v>
      </c>
      <c r="G526" s="880">
        <v>0</v>
      </c>
      <c r="H526" s="880">
        <v>0</v>
      </c>
      <c r="I526" s="880">
        <v>0</v>
      </c>
      <c r="J526" s="880">
        <v>0</v>
      </c>
      <c r="K526" s="880">
        <v>0</v>
      </c>
      <c r="L526" s="880">
        <v>0</v>
      </c>
      <c r="M526" s="880">
        <v>0</v>
      </c>
      <c r="N526" s="880">
        <v>0</v>
      </c>
      <c r="O526" s="880">
        <v>0</v>
      </c>
      <c r="P526" s="880">
        <v>0</v>
      </c>
      <c r="Q526" s="528"/>
      <c r="R526" s="528"/>
      <c r="S526" s="528"/>
      <c r="T526" s="528"/>
      <c r="U526" s="528"/>
      <c r="V526" s="528"/>
      <c r="W526" s="528"/>
      <c r="X526" s="528"/>
      <c r="Y526" s="528"/>
      <c r="Z526" s="528"/>
      <c r="AA526" s="528"/>
      <c r="AB526" s="528"/>
      <c r="AC526" s="528"/>
      <c r="AD526" s="528"/>
    </row>
    <row r="527" spans="1:30" ht="12">
      <c r="A527" s="878" t="s">
        <v>261</v>
      </c>
      <c r="B527" s="878" t="s">
        <v>797</v>
      </c>
      <c r="C527" s="880">
        <v>0</v>
      </c>
      <c r="D527" s="880">
        <v>0</v>
      </c>
      <c r="E527" s="880">
        <v>0</v>
      </c>
      <c r="F527" s="880">
        <v>0</v>
      </c>
      <c r="G527" s="880">
        <v>0</v>
      </c>
      <c r="H527" s="880">
        <v>0</v>
      </c>
      <c r="I527" s="880">
        <v>0</v>
      </c>
      <c r="J527" s="880">
        <v>0</v>
      </c>
      <c r="K527" s="880">
        <v>0</v>
      </c>
      <c r="L527" s="880">
        <v>0</v>
      </c>
      <c r="M527" s="880">
        <v>0</v>
      </c>
      <c r="N527" s="880">
        <v>0</v>
      </c>
      <c r="O527" s="880">
        <v>0</v>
      </c>
      <c r="P527" s="880">
        <v>0</v>
      </c>
      <c r="Q527" s="528"/>
      <c r="R527" s="528"/>
      <c r="S527" s="528"/>
      <c r="T527" s="528"/>
      <c r="U527" s="528"/>
      <c r="V527" s="528"/>
      <c r="W527" s="528"/>
      <c r="X527" s="528"/>
      <c r="Y527" s="528"/>
      <c r="Z527" s="528"/>
      <c r="AA527" s="528"/>
      <c r="AB527" s="528"/>
      <c r="AC527" s="528"/>
      <c r="AD527" s="528"/>
    </row>
    <row r="528" spans="1:30" ht="12">
      <c r="A528" s="878" t="s">
        <v>773</v>
      </c>
      <c r="B528" s="878" t="s">
        <v>797</v>
      </c>
      <c r="C528" s="880">
        <v>0</v>
      </c>
      <c r="D528" s="880">
        <v>0</v>
      </c>
      <c r="E528" s="880">
        <v>0</v>
      </c>
      <c r="F528" s="880">
        <v>0</v>
      </c>
      <c r="G528" s="880">
        <v>0</v>
      </c>
      <c r="H528" s="880">
        <v>0</v>
      </c>
      <c r="I528" s="880">
        <v>0</v>
      </c>
      <c r="J528" s="880">
        <v>0</v>
      </c>
      <c r="K528" s="880">
        <v>0</v>
      </c>
      <c r="L528" s="880">
        <v>0</v>
      </c>
      <c r="M528" s="880">
        <v>0</v>
      </c>
      <c r="N528" s="880">
        <v>0</v>
      </c>
      <c r="O528" s="880">
        <v>0</v>
      </c>
      <c r="P528" s="880">
        <v>0</v>
      </c>
      <c r="Q528" s="528"/>
      <c r="R528" s="528"/>
      <c r="S528" s="528"/>
      <c r="T528" s="528"/>
      <c r="U528" s="528"/>
      <c r="V528" s="528"/>
      <c r="W528" s="528"/>
      <c r="X528" s="528"/>
      <c r="Y528" s="528"/>
      <c r="Z528" s="528"/>
      <c r="AA528" s="528"/>
      <c r="AB528" s="528"/>
      <c r="AC528" s="528"/>
      <c r="AD528" s="528"/>
    </row>
    <row r="529" spans="1:30" ht="12">
      <c r="A529" s="878" t="s">
        <v>774</v>
      </c>
      <c r="B529" s="878" t="s">
        <v>797</v>
      </c>
      <c r="C529" s="880">
        <v>0</v>
      </c>
      <c r="D529" s="880">
        <v>0</v>
      </c>
      <c r="E529" s="880">
        <v>0</v>
      </c>
      <c r="F529" s="880">
        <v>0</v>
      </c>
      <c r="G529" s="880">
        <v>0</v>
      </c>
      <c r="H529" s="880">
        <v>0</v>
      </c>
      <c r="I529" s="880">
        <v>0</v>
      </c>
      <c r="J529" s="880">
        <v>0</v>
      </c>
      <c r="K529" s="880">
        <v>0</v>
      </c>
      <c r="L529" s="880">
        <v>0</v>
      </c>
      <c r="M529" s="880">
        <v>0</v>
      </c>
      <c r="N529" s="880">
        <v>0</v>
      </c>
      <c r="O529" s="880">
        <v>0</v>
      </c>
      <c r="P529" s="880">
        <v>0</v>
      </c>
      <c r="Q529" s="528"/>
      <c r="R529" s="528"/>
      <c r="S529" s="528"/>
      <c r="T529" s="528"/>
      <c r="U529" s="528"/>
      <c r="V529" s="528"/>
      <c r="W529" s="528"/>
      <c r="X529" s="528"/>
      <c r="Y529" s="528"/>
      <c r="Z529" s="528"/>
      <c r="AA529" s="528"/>
      <c r="AB529" s="528"/>
      <c r="AC529" s="528"/>
      <c r="AD529" s="528"/>
    </row>
    <row r="530" spans="1:30" ht="12">
      <c r="A530" s="878" t="s">
        <v>775</v>
      </c>
      <c r="B530" s="878" t="s">
        <v>797</v>
      </c>
      <c r="C530" s="880">
        <v>0</v>
      </c>
      <c r="D530" s="880">
        <v>0</v>
      </c>
      <c r="E530" s="880">
        <v>0</v>
      </c>
      <c r="F530" s="880">
        <v>0</v>
      </c>
      <c r="G530" s="880">
        <v>0</v>
      </c>
      <c r="H530" s="880">
        <v>0</v>
      </c>
      <c r="I530" s="880">
        <v>0</v>
      </c>
      <c r="J530" s="880">
        <v>0</v>
      </c>
      <c r="K530" s="880">
        <v>0</v>
      </c>
      <c r="L530" s="880">
        <v>0</v>
      </c>
      <c r="M530" s="880">
        <v>0</v>
      </c>
      <c r="N530" s="880">
        <v>0</v>
      </c>
      <c r="O530" s="880">
        <v>0</v>
      </c>
      <c r="P530" s="880">
        <v>0</v>
      </c>
      <c r="Q530" s="528"/>
      <c r="R530" s="528"/>
      <c r="S530" s="528"/>
      <c r="T530" s="528"/>
      <c r="U530" s="528"/>
      <c r="V530" s="528"/>
      <c r="W530" s="528"/>
      <c r="X530" s="528"/>
      <c r="Y530" s="528"/>
      <c r="Z530" s="528"/>
      <c r="AA530" s="528"/>
      <c r="AB530" s="528"/>
      <c r="AC530" s="528"/>
      <c r="AD530" s="528"/>
    </row>
    <row r="531" spans="1:30" ht="12">
      <c r="A531" s="878" t="s">
        <v>776</v>
      </c>
      <c r="B531" s="878" t="s">
        <v>797</v>
      </c>
      <c r="C531" s="880">
        <v>0</v>
      </c>
      <c r="D531" s="880">
        <v>0</v>
      </c>
      <c r="E531" s="880">
        <v>0</v>
      </c>
      <c r="F531" s="880">
        <v>0</v>
      </c>
      <c r="G531" s="880">
        <v>0</v>
      </c>
      <c r="H531" s="880">
        <v>0</v>
      </c>
      <c r="I531" s="880">
        <v>0</v>
      </c>
      <c r="J531" s="880">
        <v>0</v>
      </c>
      <c r="K531" s="880">
        <v>0</v>
      </c>
      <c r="L531" s="880">
        <v>0</v>
      </c>
      <c r="M531" s="880">
        <v>0</v>
      </c>
      <c r="N531" s="880">
        <v>0</v>
      </c>
      <c r="O531" s="880">
        <v>0</v>
      </c>
      <c r="P531" s="880">
        <v>0</v>
      </c>
      <c r="Q531" s="528"/>
      <c r="R531" s="528"/>
      <c r="S531" s="528"/>
      <c r="T531" s="528"/>
      <c r="U531" s="528"/>
      <c r="V531" s="528"/>
      <c r="W531" s="528"/>
      <c r="X531" s="528"/>
      <c r="Y531" s="528"/>
      <c r="Z531" s="528"/>
      <c r="AA531" s="528"/>
      <c r="AB531" s="528"/>
      <c r="AC531" s="528"/>
      <c r="AD531" s="528"/>
    </row>
    <row r="532" spans="1:30" ht="12">
      <c r="A532" s="878" t="s">
        <v>777</v>
      </c>
      <c r="B532" s="878" t="s">
        <v>797</v>
      </c>
      <c r="C532" s="880">
        <v>0</v>
      </c>
      <c r="D532" s="880">
        <v>0</v>
      </c>
      <c r="E532" s="880">
        <v>0</v>
      </c>
      <c r="F532" s="880">
        <v>0</v>
      </c>
      <c r="G532" s="880">
        <v>0</v>
      </c>
      <c r="H532" s="880">
        <v>0</v>
      </c>
      <c r="I532" s="880">
        <v>0</v>
      </c>
      <c r="J532" s="880">
        <v>0</v>
      </c>
      <c r="K532" s="880">
        <v>0</v>
      </c>
      <c r="L532" s="880">
        <v>0</v>
      </c>
      <c r="M532" s="880">
        <v>0</v>
      </c>
      <c r="N532" s="880">
        <v>0</v>
      </c>
      <c r="O532" s="880">
        <v>0</v>
      </c>
      <c r="P532" s="880">
        <v>0</v>
      </c>
      <c r="Q532" s="528"/>
      <c r="R532" s="528"/>
      <c r="S532" s="528"/>
      <c r="T532" s="528"/>
      <c r="U532" s="528"/>
      <c r="V532" s="528"/>
      <c r="W532" s="528"/>
      <c r="X532" s="528"/>
      <c r="Y532" s="528"/>
      <c r="Z532" s="528"/>
      <c r="AA532" s="528"/>
      <c r="AB532" s="528"/>
      <c r="AC532" s="528"/>
      <c r="AD532" s="528"/>
    </row>
    <row r="533" spans="1:30" ht="12">
      <c r="A533" s="878" t="s">
        <v>778</v>
      </c>
      <c r="B533" s="878" t="s">
        <v>797</v>
      </c>
      <c r="C533" s="880">
        <v>0</v>
      </c>
      <c r="D533" s="880">
        <v>0</v>
      </c>
      <c r="E533" s="880">
        <v>0</v>
      </c>
      <c r="F533" s="880">
        <v>0</v>
      </c>
      <c r="G533" s="880">
        <v>0</v>
      </c>
      <c r="H533" s="880">
        <v>0</v>
      </c>
      <c r="I533" s="880">
        <v>0</v>
      </c>
      <c r="J533" s="880">
        <v>0</v>
      </c>
      <c r="K533" s="880">
        <v>0</v>
      </c>
      <c r="L533" s="880">
        <v>0</v>
      </c>
      <c r="M533" s="880">
        <v>0</v>
      </c>
      <c r="N533" s="880">
        <v>0</v>
      </c>
      <c r="O533" s="880">
        <v>0</v>
      </c>
      <c r="P533" s="880">
        <v>0</v>
      </c>
      <c r="Q533" s="528"/>
      <c r="R533" s="528"/>
      <c r="S533" s="528"/>
      <c r="T533" s="528"/>
      <c r="U533" s="528"/>
      <c r="V533" s="528"/>
      <c r="W533" s="528"/>
      <c r="X533" s="528"/>
      <c r="Y533" s="528"/>
      <c r="Z533" s="528"/>
      <c r="AA533" s="528"/>
      <c r="AB533" s="528"/>
      <c r="AC533" s="528"/>
      <c r="AD533" s="528"/>
    </row>
    <row r="534" spans="1:30" ht="12">
      <c r="A534" s="878" t="s">
        <v>681</v>
      </c>
      <c r="B534" s="878" t="s">
        <v>797</v>
      </c>
      <c r="C534" s="880">
        <v>0</v>
      </c>
      <c r="D534" s="880">
        <v>0</v>
      </c>
      <c r="E534" s="880">
        <v>0</v>
      </c>
      <c r="F534" s="880">
        <v>0</v>
      </c>
      <c r="G534" s="880">
        <v>0</v>
      </c>
      <c r="H534" s="880">
        <v>0</v>
      </c>
      <c r="I534" s="880">
        <v>0</v>
      </c>
      <c r="J534" s="880">
        <v>0</v>
      </c>
      <c r="K534" s="880">
        <v>0</v>
      </c>
      <c r="L534" s="880">
        <v>0</v>
      </c>
      <c r="M534" s="880">
        <v>0</v>
      </c>
      <c r="N534" s="880">
        <v>0</v>
      </c>
      <c r="O534" s="880">
        <v>0</v>
      </c>
      <c r="P534" s="880">
        <v>0</v>
      </c>
      <c r="Q534" s="528"/>
      <c r="R534" s="528"/>
      <c r="S534" s="528"/>
      <c r="T534" s="528"/>
      <c r="U534" s="528"/>
      <c r="V534" s="528"/>
      <c r="W534" s="528"/>
      <c r="X534" s="528"/>
      <c r="Y534" s="528"/>
      <c r="Z534" s="528"/>
      <c r="AA534" s="528"/>
      <c r="AB534" s="528"/>
      <c r="AC534" s="528"/>
      <c r="AD534" s="528"/>
    </row>
    <row r="535" spans="1:30" ht="12">
      <c r="A535" s="878" t="s">
        <v>682</v>
      </c>
      <c r="B535" s="878" t="s">
        <v>797</v>
      </c>
      <c r="C535" s="880">
        <v>0</v>
      </c>
      <c r="D535" s="880">
        <v>0</v>
      </c>
      <c r="E535" s="880">
        <v>0</v>
      </c>
      <c r="F535" s="880">
        <v>0</v>
      </c>
      <c r="G535" s="880">
        <v>0</v>
      </c>
      <c r="H535" s="880">
        <v>0</v>
      </c>
      <c r="I535" s="880">
        <v>0</v>
      </c>
      <c r="J535" s="880">
        <v>0</v>
      </c>
      <c r="K535" s="880">
        <v>0</v>
      </c>
      <c r="L535" s="880">
        <v>0</v>
      </c>
      <c r="M535" s="880">
        <v>0</v>
      </c>
      <c r="N535" s="880">
        <v>0</v>
      </c>
      <c r="O535" s="880">
        <v>0</v>
      </c>
      <c r="P535" s="880">
        <v>0</v>
      </c>
      <c r="Q535" s="528"/>
      <c r="R535" s="528"/>
      <c r="S535" s="528"/>
      <c r="T535" s="528"/>
      <c r="U535" s="528"/>
      <c r="V535" s="528"/>
      <c r="W535" s="528"/>
      <c r="X535" s="528"/>
      <c r="Y535" s="528"/>
      <c r="Z535" s="528"/>
      <c r="AA535" s="528"/>
      <c r="AB535" s="528"/>
      <c r="AC535" s="528"/>
      <c r="AD535" s="528"/>
    </row>
    <row r="536" spans="1:30" ht="12">
      <c r="A536" s="878" t="s">
        <v>683</v>
      </c>
      <c r="B536" s="878" t="s">
        <v>797</v>
      </c>
      <c r="C536" s="880">
        <v>0</v>
      </c>
      <c r="D536" s="880">
        <v>0</v>
      </c>
      <c r="E536" s="880">
        <v>0</v>
      </c>
      <c r="F536" s="880">
        <v>0</v>
      </c>
      <c r="G536" s="880">
        <v>0</v>
      </c>
      <c r="H536" s="880">
        <v>0</v>
      </c>
      <c r="I536" s="880">
        <v>0</v>
      </c>
      <c r="J536" s="880">
        <v>0</v>
      </c>
      <c r="K536" s="880">
        <v>0</v>
      </c>
      <c r="L536" s="880">
        <v>0</v>
      </c>
      <c r="M536" s="880">
        <v>0</v>
      </c>
      <c r="N536" s="880">
        <v>0</v>
      </c>
      <c r="O536" s="880">
        <v>0</v>
      </c>
      <c r="P536" s="880">
        <v>0</v>
      </c>
      <c r="Q536" s="528"/>
      <c r="R536" s="528"/>
      <c r="S536" s="528"/>
      <c r="T536" s="528"/>
      <c r="U536" s="528"/>
      <c r="V536" s="528"/>
      <c r="W536" s="528"/>
      <c r="X536" s="528"/>
      <c r="Y536" s="528"/>
      <c r="Z536" s="528"/>
      <c r="AA536" s="528"/>
      <c r="AB536" s="528"/>
      <c r="AC536" s="528"/>
      <c r="AD536" s="528"/>
    </row>
    <row r="537" spans="1:30" ht="12">
      <c r="A537" s="878" t="s">
        <v>779</v>
      </c>
      <c r="B537" s="878" t="s">
        <v>797</v>
      </c>
      <c r="C537" s="880">
        <v>0</v>
      </c>
      <c r="D537" s="880">
        <v>0</v>
      </c>
      <c r="E537" s="880">
        <v>0</v>
      </c>
      <c r="F537" s="880">
        <v>0</v>
      </c>
      <c r="G537" s="880">
        <v>0</v>
      </c>
      <c r="H537" s="880">
        <v>0</v>
      </c>
      <c r="I537" s="880">
        <v>0</v>
      </c>
      <c r="J537" s="880">
        <v>0</v>
      </c>
      <c r="K537" s="880">
        <v>0</v>
      </c>
      <c r="L537" s="880">
        <v>0</v>
      </c>
      <c r="M537" s="880">
        <v>0</v>
      </c>
      <c r="N537" s="880">
        <v>0</v>
      </c>
      <c r="O537" s="880">
        <v>0</v>
      </c>
      <c r="P537" s="880">
        <v>0</v>
      </c>
      <c r="Q537" s="528"/>
      <c r="R537" s="528"/>
      <c r="S537" s="528"/>
      <c r="T537" s="528"/>
      <c r="U537" s="528"/>
      <c r="V537" s="528"/>
      <c r="W537" s="528"/>
      <c r="X537" s="528"/>
      <c r="Y537" s="528"/>
      <c r="Z537" s="528"/>
      <c r="AA537" s="528"/>
      <c r="AB537" s="528"/>
      <c r="AC537" s="528"/>
      <c r="AD537" s="528"/>
    </row>
    <row r="538" spans="1:30" ht="12">
      <c r="A538" s="878" t="s">
        <v>780</v>
      </c>
      <c r="B538" s="878" t="s">
        <v>797</v>
      </c>
      <c r="C538" s="880">
        <v>0</v>
      </c>
      <c r="D538" s="880">
        <v>0</v>
      </c>
      <c r="E538" s="880">
        <v>0</v>
      </c>
      <c r="F538" s="880">
        <v>0</v>
      </c>
      <c r="G538" s="880">
        <v>0</v>
      </c>
      <c r="H538" s="880">
        <v>0</v>
      </c>
      <c r="I538" s="880">
        <v>0</v>
      </c>
      <c r="J538" s="880">
        <v>0</v>
      </c>
      <c r="K538" s="880">
        <v>0</v>
      </c>
      <c r="L538" s="880">
        <v>0</v>
      </c>
      <c r="M538" s="880">
        <v>0</v>
      </c>
      <c r="N538" s="880">
        <v>0</v>
      </c>
      <c r="O538" s="880">
        <v>0</v>
      </c>
      <c r="P538" s="880">
        <v>0</v>
      </c>
      <c r="Q538" s="528"/>
      <c r="R538" s="528"/>
      <c r="S538" s="528"/>
      <c r="T538" s="528"/>
      <c r="U538" s="528"/>
      <c r="V538" s="528"/>
      <c r="W538" s="528"/>
      <c r="X538" s="528"/>
      <c r="Y538" s="528"/>
      <c r="Z538" s="528"/>
      <c r="AA538" s="528"/>
      <c r="AB538" s="528"/>
      <c r="AC538" s="528"/>
      <c r="AD538" s="528"/>
    </row>
    <row r="539" spans="1:30" ht="12">
      <c r="A539" s="878" t="s">
        <v>781</v>
      </c>
      <c r="B539" s="878" t="s">
        <v>797</v>
      </c>
      <c r="C539" s="880">
        <v>0</v>
      </c>
      <c r="D539" s="880">
        <v>0</v>
      </c>
      <c r="E539" s="880">
        <v>0</v>
      </c>
      <c r="F539" s="880">
        <v>0</v>
      </c>
      <c r="G539" s="880">
        <v>0</v>
      </c>
      <c r="H539" s="880">
        <v>0</v>
      </c>
      <c r="I539" s="880">
        <v>0</v>
      </c>
      <c r="J539" s="880">
        <v>0</v>
      </c>
      <c r="K539" s="880">
        <v>0</v>
      </c>
      <c r="L539" s="880">
        <v>0</v>
      </c>
      <c r="M539" s="880">
        <v>0</v>
      </c>
      <c r="N539" s="880">
        <v>0</v>
      </c>
      <c r="O539" s="880">
        <v>0</v>
      </c>
      <c r="P539" s="880">
        <v>0</v>
      </c>
      <c r="Q539" s="528"/>
      <c r="R539" s="528"/>
      <c r="S539" s="528"/>
      <c r="T539" s="528"/>
      <c r="U539" s="528"/>
      <c r="V539" s="528"/>
      <c r="W539" s="528"/>
      <c r="X539" s="528"/>
      <c r="Y539" s="528"/>
      <c r="Z539" s="528"/>
      <c r="AA539" s="528"/>
      <c r="AB539" s="528"/>
      <c r="AC539" s="528"/>
      <c r="AD539" s="528"/>
    </row>
    <row r="540" spans="1:30" ht="12">
      <c r="A540" s="878" t="s">
        <v>782</v>
      </c>
      <c r="B540" s="878" t="s">
        <v>797</v>
      </c>
      <c r="C540" s="880">
        <v>0</v>
      </c>
      <c r="D540" s="880">
        <v>0</v>
      </c>
      <c r="E540" s="880">
        <v>0</v>
      </c>
      <c r="F540" s="880">
        <v>0</v>
      </c>
      <c r="G540" s="880">
        <v>0</v>
      </c>
      <c r="H540" s="880">
        <v>0</v>
      </c>
      <c r="I540" s="880">
        <v>0</v>
      </c>
      <c r="J540" s="880">
        <v>0</v>
      </c>
      <c r="K540" s="880">
        <v>0</v>
      </c>
      <c r="L540" s="880">
        <v>0</v>
      </c>
      <c r="M540" s="880">
        <v>0</v>
      </c>
      <c r="N540" s="880">
        <v>0</v>
      </c>
      <c r="O540" s="880">
        <v>0</v>
      </c>
      <c r="P540" s="880">
        <v>0</v>
      </c>
      <c r="Q540" s="528"/>
      <c r="R540" s="528"/>
      <c r="S540" s="528"/>
      <c r="T540" s="528"/>
      <c r="U540" s="528"/>
      <c r="V540" s="528"/>
      <c r="W540" s="528"/>
      <c r="X540" s="528"/>
      <c r="Y540" s="528"/>
      <c r="Z540" s="528"/>
      <c r="AA540" s="528"/>
      <c r="AB540" s="528"/>
      <c r="AC540" s="528"/>
      <c r="AD540" s="528"/>
    </row>
    <row r="541" spans="1:30" ht="12">
      <c r="A541" s="878" t="s">
        <v>783</v>
      </c>
      <c r="B541" s="878" t="s">
        <v>797</v>
      </c>
      <c r="C541" s="880">
        <v>0</v>
      </c>
      <c r="D541" s="880">
        <v>0</v>
      </c>
      <c r="E541" s="880">
        <v>0</v>
      </c>
      <c r="F541" s="880">
        <v>0</v>
      </c>
      <c r="G541" s="880">
        <v>0</v>
      </c>
      <c r="H541" s="880">
        <v>0</v>
      </c>
      <c r="I541" s="880">
        <v>0</v>
      </c>
      <c r="J541" s="880">
        <v>0</v>
      </c>
      <c r="K541" s="880">
        <v>0</v>
      </c>
      <c r="L541" s="880">
        <v>0</v>
      </c>
      <c r="M541" s="880">
        <v>0</v>
      </c>
      <c r="N541" s="880">
        <v>0</v>
      </c>
      <c r="O541" s="880">
        <v>0</v>
      </c>
      <c r="P541" s="880">
        <v>0</v>
      </c>
      <c r="Q541" s="528"/>
      <c r="R541" s="528"/>
      <c r="S541" s="528"/>
      <c r="T541" s="528"/>
      <c r="U541" s="528"/>
      <c r="V541" s="528"/>
      <c r="W541" s="528"/>
      <c r="X541" s="528"/>
      <c r="Y541" s="528"/>
      <c r="Z541" s="528"/>
      <c r="AA541" s="528"/>
      <c r="AB541" s="528"/>
      <c r="AC541" s="528"/>
      <c r="AD541" s="528"/>
    </row>
    <row r="542" spans="1:30" ht="12">
      <c r="A542" s="878" t="s">
        <v>784</v>
      </c>
      <c r="B542" s="878" t="s">
        <v>797</v>
      </c>
      <c r="C542" s="880">
        <v>0</v>
      </c>
      <c r="D542" s="880">
        <v>0</v>
      </c>
      <c r="E542" s="880">
        <v>0</v>
      </c>
      <c r="F542" s="880">
        <v>0</v>
      </c>
      <c r="G542" s="880">
        <v>0</v>
      </c>
      <c r="H542" s="880">
        <v>0</v>
      </c>
      <c r="I542" s="880">
        <v>0</v>
      </c>
      <c r="J542" s="880">
        <v>0</v>
      </c>
      <c r="K542" s="880">
        <v>0</v>
      </c>
      <c r="L542" s="880">
        <v>0</v>
      </c>
      <c r="M542" s="880">
        <v>0</v>
      </c>
      <c r="N542" s="880">
        <v>0</v>
      </c>
      <c r="O542" s="880">
        <v>0</v>
      </c>
      <c r="P542" s="880">
        <v>0</v>
      </c>
      <c r="Q542" s="528"/>
      <c r="R542" s="528"/>
      <c r="S542" s="528"/>
      <c r="T542" s="528"/>
      <c r="U542" s="528"/>
      <c r="V542" s="528"/>
      <c r="W542" s="528"/>
      <c r="X542" s="528"/>
      <c r="Y542" s="528"/>
      <c r="Z542" s="528"/>
      <c r="AA542" s="528"/>
      <c r="AB542" s="528"/>
      <c r="AC542" s="528"/>
      <c r="AD542" s="528"/>
    </row>
    <row r="543" spans="1:30" ht="12">
      <c r="A543" s="878" t="s">
        <v>785</v>
      </c>
      <c r="B543" s="878" t="s">
        <v>797</v>
      </c>
      <c r="C543" s="880">
        <v>0</v>
      </c>
      <c r="D543" s="880">
        <v>0</v>
      </c>
      <c r="E543" s="880">
        <v>0</v>
      </c>
      <c r="F543" s="880">
        <v>0</v>
      </c>
      <c r="G543" s="880">
        <v>0</v>
      </c>
      <c r="H543" s="880">
        <v>0</v>
      </c>
      <c r="I543" s="880">
        <v>0</v>
      </c>
      <c r="J543" s="880">
        <v>0</v>
      </c>
      <c r="K543" s="880">
        <v>0</v>
      </c>
      <c r="L543" s="880">
        <v>0</v>
      </c>
      <c r="M543" s="880">
        <v>0</v>
      </c>
      <c r="N543" s="880">
        <v>0</v>
      </c>
      <c r="O543" s="880">
        <v>0</v>
      </c>
      <c r="P543" s="880">
        <v>0</v>
      </c>
      <c r="Q543" s="528"/>
      <c r="R543" s="528"/>
      <c r="S543" s="528"/>
      <c r="T543" s="528"/>
      <c r="U543" s="528"/>
      <c r="V543" s="528"/>
      <c r="W543" s="528"/>
      <c r="X543" s="528"/>
      <c r="Y543" s="528"/>
      <c r="Z543" s="528"/>
      <c r="AA543" s="528"/>
      <c r="AB543" s="528"/>
      <c r="AC543" s="528"/>
      <c r="AD543" s="528"/>
    </row>
    <row r="544" spans="1:30" ht="12">
      <c r="A544" s="878" t="s">
        <v>786</v>
      </c>
      <c r="B544" s="878" t="s">
        <v>797</v>
      </c>
      <c r="C544" s="880">
        <v>0</v>
      </c>
      <c r="D544" s="880">
        <v>0</v>
      </c>
      <c r="E544" s="880">
        <v>0</v>
      </c>
      <c r="F544" s="880">
        <v>0</v>
      </c>
      <c r="G544" s="880">
        <v>0</v>
      </c>
      <c r="H544" s="880">
        <v>0</v>
      </c>
      <c r="I544" s="880">
        <v>0</v>
      </c>
      <c r="J544" s="880">
        <v>0</v>
      </c>
      <c r="K544" s="880">
        <v>0</v>
      </c>
      <c r="L544" s="880">
        <v>0</v>
      </c>
      <c r="M544" s="880">
        <v>0</v>
      </c>
      <c r="N544" s="880">
        <v>0</v>
      </c>
      <c r="O544" s="880">
        <v>0</v>
      </c>
      <c r="P544" s="880">
        <v>0</v>
      </c>
      <c r="Q544" s="528"/>
      <c r="R544" s="528"/>
      <c r="S544" s="528"/>
      <c r="T544" s="528"/>
      <c r="U544" s="528"/>
      <c r="V544" s="528"/>
      <c r="W544" s="528"/>
      <c r="X544" s="528"/>
      <c r="Y544" s="528"/>
      <c r="Z544" s="528"/>
      <c r="AA544" s="528"/>
      <c r="AB544" s="528"/>
      <c r="AC544" s="528"/>
      <c r="AD544" s="528"/>
    </row>
    <row r="545" spans="1:30" ht="12">
      <c r="A545" s="878" t="s">
        <v>787</v>
      </c>
      <c r="B545" s="878" t="s">
        <v>797</v>
      </c>
      <c r="C545" s="880">
        <v>0</v>
      </c>
      <c r="D545" s="880">
        <v>0</v>
      </c>
      <c r="E545" s="880">
        <v>0</v>
      </c>
      <c r="F545" s="880">
        <v>0</v>
      </c>
      <c r="G545" s="880">
        <v>0</v>
      </c>
      <c r="H545" s="880">
        <v>0</v>
      </c>
      <c r="I545" s="880">
        <v>0</v>
      </c>
      <c r="J545" s="880">
        <v>0</v>
      </c>
      <c r="K545" s="880">
        <v>0</v>
      </c>
      <c r="L545" s="880">
        <v>0</v>
      </c>
      <c r="M545" s="880">
        <v>0</v>
      </c>
      <c r="N545" s="880">
        <v>0</v>
      </c>
      <c r="O545" s="880">
        <v>0</v>
      </c>
      <c r="P545" s="880">
        <v>0</v>
      </c>
      <c r="Q545" s="528"/>
      <c r="R545" s="528"/>
      <c r="S545" s="528"/>
      <c r="T545" s="528"/>
      <c r="U545" s="528"/>
      <c r="V545" s="528"/>
      <c r="W545" s="528"/>
      <c r="X545" s="528"/>
      <c r="Y545" s="528"/>
      <c r="Z545" s="528"/>
      <c r="AA545" s="528"/>
      <c r="AB545" s="528"/>
      <c r="AC545" s="528"/>
      <c r="AD545" s="528"/>
    </row>
    <row r="546" spans="1:30" ht="12">
      <c r="A546" s="878" t="s">
        <v>788</v>
      </c>
      <c r="B546" s="878" t="s">
        <v>797</v>
      </c>
      <c r="C546" s="880">
        <v>0</v>
      </c>
      <c r="D546" s="880">
        <v>0</v>
      </c>
      <c r="E546" s="880">
        <v>0</v>
      </c>
      <c r="F546" s="880">
        <v>0</v>
      </c>
      <c r="G546" s="880">
        <v>0</v>
      </c>
      <c r="H546" s="880">
        <v>0</v>
      </c>
      <c r="I546" s="880">
        <v>0</v>
      </c>
      <c r="J546" s="880">
        <v>0</v>
      </c>
      <c r="K546" s="880">
        <v>0</v>
      </c>
      <c r="L546" s="880">
        <v>0</v>
      </c>
      <c r="M546" s="880">
        <v>0</v>
      </c>
      <c r="N546" s="880">
        <v>0</v>
      </c>
      <c r="O546" s="880">
        <v>0</v>
      </c>
      <c r="P546" s="880">
        <v>0</v>
      </c>
      <c r="Q546" s="528"/>
      <c r="R546" s="528"/>
      <c r="S546" s="528"/>
      <c r="T546" s="528"/>
      <c r="U546" s="528"/>
      <c r="V546" s="528"/>
      <c r="W546" s="528"/>
      <c r="X546" s="528"/>
      <c r="Y546" s="528"/>
      <c r="Z546" s="528"/>
      <c r="AA546" s="528"/>
      <c r="AB546" s="528"/>
      <c r="AC546" s="528"/>
      <c r="AD546" s="528"/>
    </row>
    <row r="547" spans="1:30" ht="12">
      <c r="A547" s="878" t="s">
        <v>789</v>
      </c>
      <c r="B547" s="878" t="s">
        <v>797</v>
      </c>
      <c r="C547" s="880">
        <v>0</v>
      </c>
      <c r="D547" s="880">
        <v>0</v>
      </c>
      <c r="E547" s="880">
        <v>0</v>
      </c>
      <c r="F547" s="880">
        <v>0</v>
      </c>
      <c r="G547" s="880">
        <v>0</v>
      </c>
      <c r="H547" s="880">
        <v>0</v>
      </c>
      <c r="I547" s="880">
        <v>0</v>
      </c>
      <c r="J547" s="880">
        <v>0</v>
      </c>
      <c r="K547" s="880">
        <v>0</v>
      </c>
      <c r="L547" s="880">
        <v>0</v>
      </c>
      <c r="M547" s="880">
        <v>0</v>
      </c>
      <c r="N547" s="880">
        <v>0</v>
      </c>
      <c r="O547" s="880">
        <v>0</v>
      </c>
      <c r="P547" s="880">
        <v>0</v>
      </c>
      <c r="Q547" s="528"/>
      <c r="R547" s="528"/>
      <c r="S547" s="528"/>
      <c r="T547" s="528"/>
      <c r="U547" s="528"/>
      <c r="V547" s="528"/>
      <c r="W547" s="528"/>
      <c r="X547" s="528"/>
      <c r="Y547" s="528"/>
      <c r="Z547" s="528"/>
      <c r="AA547" s="528"/>
      <c r="AB547" s="528"/>
      <c r="AC547" s="528"/>
      <c r="AD547" s="528"/>
    </row>
    <row r="548" spans="1:30" ht="12">
      <c r="A548" s="878" t="s">
        <v>790</v>
      </c>
      <c r="B548" s="878" t="s">
        <v>797</v>
      </c>
      <c r="C548" s="880">
        <v>0</v>
      </c>
      <c r="D548" s="880">
        <v>0</v>
      </c>
      <c r="E548" s="880">
        <v>0</v>
      </c>
      <c r="F548" s="880">
        <v>0</v>
      </c>
      <c r="G548" s="880">
        <v>0</v>
      </c>
      <c r="H548" s="880">
        <v>0</v>
      </c>
      <c r="I548" s="880">
        <v>0</v>
      </c>
      <c r="J548" s="880">
        <v>0</v>
      </c>
      <c r="K548" s="880">
        <v>0</v>
      </c>
      <c r="L548" s="880">
        <v>0</v>
      </c>
      <c r="M548" s="880">
        <v>0</v>
      </c>
      <c r="N548" s="880">
        <v>0</v>
      </c>
      <c r="O548" s="880">
        <v>0</v>
      </c>
      <c r="P548" s="880">
        <v>0</v>
      </c>
      <c r="Q548" s="528"/>
      <c r="R548" s="528"/>
      <c r="S548" s="528"/>
      <c r="T548" s="528"/>
      <c r="U548" s="528"/>
      <c r="V548" s="528"/>
      <c r="W548" s="528"/>
      <c r="X548" s="528"/>
      <c r="Y548" s="528"/>
      <c r="Z548" s="528"/>
      <c r="AA548" s="528"/>
      <c r="AB548" s="528"/>
      <c r="AC548" s="528"/>
      <c r="AD548" s="528"/>
    </row>
    <row r="549" spans="1:30" ht="12">
      <c r="A549" s="878" t="s">
        <v>791</v>
      </c>
      <c r="B549" s="878" t="s">
        <v>797</v>
      </c>
      <c r="C549" s="880">
        <v>0</v>
      </c>
      <c r="D549" s="880">
        <v>0</v>
      </c>
      <c r="E549" s="880">
        <v>0</v>
      </c>
      <c r="F549" s="880">
        <v>0</v>
      </c>
      <c r="G549" s="880">
        <v>0</v>
      </c>
      <c r="H549" s="880">
        <v>0</v>
      </c>
      <c r="I549" s="880">
        <v>0</v>
      </c>
      <c r="J549" s="880">
        <v>0</v>
      </c>
      <c r="K549" s="880">
        <v>0</v>
      </c>
      <c r="L549" s="880">
        <v>0</v>
      </c>
      <c r="M549" s="880">
        <v>0</v>
      </c>
      <c r="N549" s="880">
        <v>0</v>
      </c>
      <c r="O549" s="880">
        <v>0</v>
      </c>
      <c r="P549" s="880">
        <v>0</v>
      </c>
      <c r="Q549" s="528"/>
      <c r="R549" s="528"/>
      <c r="S549" s="528"/>
      <c r="T549" s="528"/>
      <c r="U549" s="528"/>
      <c r="V549" s="528"/>
      <c r="W549" s="528"/>
      <c r="X549" s="528"/>
      <c r="Y549" s="528"/>
      <c r="Z549" s="528"/>
      <c r="AA549" s="528"/>
      <c r="AB549" s="528"/>
      <c r="AC549" s="528"/>
      <c r="AD549" s="528"/>
    </row>
    <row r="550" spans="1:30" ht="12">
      <c r="A550" s="878" t="s">
        <v>792</v>
      </c>
      <c r="B550" s="878" t="s">
        <v>797</v>
      </c>
      <c r="C550" s="880">
        <v>0</v>
      </c>
      <c r="D550" s="880">
        <v>0</v>
      </c>
      <c r="E550" s="880">
        <v>0</v>
      </c>
      <c r="F550" s="880">
        <v>0</v>
      </c>
      <c r="G550" s="880">
        <v>0</v>
      </c>
      <c r="H550" s="880">
        <v>0</v>
      </c>
      <c r="I550" s="880">
        <v>0</v>
      </c>
      <c r="J550" s="880">
        <v>0</v>
      </c>
      <c r="K550" s="880">
        <v>0</v>
      </c>
      <c r="L550" s="880">
        <v>0</v>
      </c>
      <c r="M550" s="880">
        <v>0</v>
      </c>
      <c r="N550" s="880">
        <v>0</v>
      </c>
      <c r="O550" s="880">
        <v>0</v>
      </c>
      <c r="P550" s="880">
        <v>0</v>
      </c>
      <c r="Q550" s="528"/>
      <c r="R550" s="528"/>
      <c r="S550" s="528"/>
      <c r="T550" s="528"/>
      <c r="U550" s="528"/>
      <c r="V550" s="528"/>
      <c r="W550" s="528"/>
      <c r="X550" s="528"/>
      <c r="Y550" s="528"/>
      <c r="Z550" s="528"/>
      <c r="AA550" s="528"/>
      <c r="AB550" s="528"/>
      <c r="AC550" s="528"/>
      <c r="AD550" s="528"/>
    </row>
    <row r="551" spans="1:30" ht="12">
      <c r="A551" s="878" t="s">
        <v>793</v>
      </c>
      <c r="B551" s="878" t="s">
        <v>797</v>
      </c>
      <c r="C551" s="880">
        <v>0</v>
      </c>
      <c r="D551" s="880">
        <v>0</v>
      </c>
      <c r="E551" s="880">
        <v>0</v>
      </c>
      <c r="F551" s="880">
        <v>0</v>
      </c>
      <c r="G551" s="880">
        <v>0</v>
      </c>
      <c r="H551" s="880">
        <v>0</v>
      </c>
      <c r="I551" s="880">
        <v>0</v>
      </c>
      <c r="J551" s="880">
        <v>0</v>
      </c>
      <c r="K551" s="880">
        <v>0</v>
      </c>
      <c r="L551" s="880">
        <v>0</v>
      </c>
      <c r="M551" s="880">
        <v>0</v>
      </c>
      <c r="N551" s="880">
        <v>0</v>
      </c>
      <c r="O551" s="880">
        <v>0</v>
      </c>
      <c r="P551" s="880">
        <v>0</v>
      </c>
      <c r="Q551" s="528"/>
      <c r="R551" s="528"/>
      <c r="S551" s="528"/>
      <c r="T551" s="528"/>
      <c r="U551" s="528"/>
      <c r="V551" s="528"/>
      <c r="W551" s="528"/>
      <c r="X551" s="528"/>
      <c r="Y551" s="528"/>
      <c r="Z551" s="528"/>
      <c r="AA551" s="528"/>
      <c r="AB551" s="528"/>
      <c r="AC551" s="528"/>
      <c r="AD551" s="528"/>
    </row>
    <row r="552" spans="1:30" ht="12">
      <c r="A552" s="878" t="s">
        <v>794</v>
      </c>
      <c r="B552" s="878" t="s">
        <v>797</v>
      </c>
      <c r="C552" s="880">
        <v>0</v>
      </c>
      <c r="D552" s="880">
        <v>0</v>
      </c>
      <c r="E552" s="880">
        <v>0</v>
      </c>
      <c r="F552" s="880">
        <v>0</v>
      </c>
      <c r="G552" s="880">
        <v>0</v>
      </c>
      <c r="H552" s="880">
        <v>0</v>
      </c>
      <c r="I552" s="880">
        <v>0</v>
      </c>
      <c r="J552" s="880">
        <v>0</v>
      </c>
      <c r="K552" s="880">
        <v>0</v>
      </c>
      <c r="L552" s="880">
        <v>0</v>
      </c>
      <c r="M552" s="880">
        <v>0</v>
      </c>
      <c r="N552" s="880">
        <v>0</v>
      </c>
      <c r="O552" s="880">
        <v>0</v>
      </c>
      <c r="P552" s="880">
        <v>0</v>
      </c>
      <c r="Q552" s="528"/>
      <c r="R552" s="528"/>
      <c r="S552" s="528"/>
      <c r="T552" s="528"/>
      <c r="U552" s="528"/>
      <c r="V552" s="528"/>
      <c r="W552" s="528"/>
      <c r="X552" s="528"/>
      <c r="Y552" s="528"/>
      <c r="Z552" s="528"/>
      <c r="AA552" s="528"/>
      <c r="AB552" s="528"/>
      <c r="AC552" s="528"/>
      <c r="AD552" s="528"/>
    </row>
    <row r="553" spans="1:30" ht="12">
      <c r="A553" s="878" t="s">
        <v>973</v>
      </c>
      <c r="B553" s="878" t="s">
        <v>797</v>
      </c>
      <c r="C553" s="880">
        <v>0</v>
      </c>
      <c r="D553" s="880">
        <v>0</v>
      </c>
      <c r="E553" s="880">
        <v>0</v>
      </c>
      <c r="F553" s="880">
        <v>0</v>
      </c>
      <c r="G553" s="880">
        <v>0</v>
      </c>
      <c r="H553" s="880">
        <v>0</v>
      </c>
      <c r="I553" s="880">
        <v>0</v>
      </c>
      <c r="J553" s="880">
        <v>0</v>
      </c>
      <c r="K553" s="880">
        <v>0</v>
      </c>
      <c r="L553" s="880">
        <v>0</v>
      </c>
      <c r="M553" s="880">
        <v>0</v>
      </c>
      <c r="N553" s="880">
        <v>0</v>
      </c>
      <c r="O553" s="880">
        <v>0</v>
      </c>
      <c r="P553" s="880">
        <v>0</v>
      </c>
      <c r="Q553" s="528"/>
      <c r="R553" s="528"/>
      <c r="S553" s="528"/>
      <c r="T553" s="528"/>
      <c r="U553" s="528"/>
      <c r="V553" s="528"/>
      <c r="W553" s="528"/>
      <c r="X553" s="528"/>
      <c r="Y553" s="528"/>
      <c r="Z553" s="528"/>
      <c r="AA553" s="528"/>
      <c r="AB553" s="528"/>
      <c r="AC553" s="528"/>
      <c r="AD553" s="528"/>
    </row>
    <row r="554" spans="1:30" ht="12">
      <c r="A554" s="878" t="s">
        <v>2830</v>
      </c>
      <c r="B554" s="878" t="s">
        <v>797</v>
      </c>
      <c r="C554" s="880">
        <v>0</v>
      </c>
      <c r="D554" s="880">
        <v>0</v>
      </c>
      <c r="E554" s="880">
        <v>0</v>
      </c>
      <c r="F554" s="880">
        <v>0</v>
      </c>
      <c r="G554" s="880">
        <v>0</v>
      </c>
      <c r="H554" s="880">
        <v>0</v>
      </c>
      <c r="I554" s="880">
        <v>0</v>
      </c>
      <c r="J554" s="880">
        <v>0</v>
      </c>
      <c r="K554" s="880">
        <v>0</v>
      </c>
      <c r="L554" s="880">
        <v>0</v>
      </c>
      <c r="M554" s="880">
        <v>0</v>
      </c>
      <c r="N554" s="880">
        <v>0</v>
      </c>
      <c r="O554" s="880">
        <v>0</v>
      </c>
      <c r="P554" s="880">
        <v>0</v>
      </c>
      <c r="Q554" s="528"/>
      <c r="R554" s="528"/>
      <c r="S554" s="528"/>
      <c r="T554" s="528"/>
      <c r="U554" s="528"/>
      <c r="V554" s="528"/>
      <c r="W554" s="528"/>
      <c r="X554" s="528"/>
      <c r="Y554" s="528"/>
      <c r="Z554" s="528"/>
      <c r="AA554" s="528"/>
      <c r="AB554" s="528"/>
      <c r="AC554" s="528"/>
      <c r="AD554" s="528"/>
    </row>
    <row r="555" spans="1:30" ht="12">
      <c r="A555" s="878" t="s">
        <v>235</v>
      </c>
      <c r="B555" s="878" t="s">
        <v>797</v>
      </c>
      <c r="C555" s="880">
        <v>0</v>
      </c>
      <c r="D555" s="880">
        <v>0</v>
      </c>
      <c r="E555" s="880">
        <v>0</v>
      </c>
      <c r="F555" s="880">
        <v>0</v>
      </c>
      <c r="G555" s="880">
        <v>0</v>
      </c>
      <c r="H555" s="880">
        <v>0</v>
      </c>
      <c r="I555" s="880">
        <v>0</v>
      </c>
      <c r="J555" s="880">
        <v>0</v>
      </c>
      <c r="K555" s="880">
        <v>0</v>
      </c>
      <c r="L555" s="880">
        <v>0</v>
      </c>
      <c r="M555" s="880">
        <v>0</v>
      </c>
      <c r="N555" s="880">
        <v>0</v>
      </c>
      <c r="O555" s="880">
        <v>0</v>
      </c>
      <c r="P555" s="880">
        <v>0</v>
      </c>
      <c r="Q555" s="528"/>
      <c r="R555" s="528"/>
      <c r="S555" s="528"/>
      <c r="T555" s="528"/>
      <c r="U555" s="528"/>
      <c r="V555" s="528"/>
      <c r="W555" s="528"/>
      <c r="X555" s="528"/>
      <c r="Y555" s="528"/>
      <c r="Z555" s="528"/>
      <c r="AA555" s="528"/>
      <c r="AB555" s="528"/>
      <c r="AC555" s="528"/>
      <c r="AD555" s="528"/>
    </row>
    <row r="556" spans="1:30" ht="12">
      <c r="A556" s="878" t="s">
        <v>18</v>
      </c>
      <c r="B556" s="878" t="s">
        <v>797</v>
      </c>
      <c r="C556" s="880">
        <v>181</v>
      </c>
      <c r="D556" s="880">
        <v>181</v>
      </c>
      <c r="E556" s="880">
        <v>181</v>
      </c>
      <c r="F556" s="880">
        <v>181</v>
      </c>
      <c r="G556" s="880">
        <v>181</v>
      </c>
      <c r="H556" s="880">
        <v>181</v>
      </c>
      <c r="I556" s="880">
        <v>181</v>
      </c>
      <c r="J556" s="880">
        <v>181</v>
      </c>
      <c r="K556" s="880">
        <v>181</v>
      </c>
      <c r="L556" s="880">
        <v>181</v>
      </c>
      <c r="M556" s="880">
        <v>181</v>
      </c>
      <c r="N556" s="880">
        <v>181</v>
      </c>
      <c r="O556" s="880">
        <v>181</v>
      </c>
      <c r="P556" s="880">
        <v>180679</v>
      </c>
      <c r="Q556" s="528"/>
      <c r="R556" s="528"/>
      <c r="S556" s="528"/>
      <c r="T556" s="528"/>
      <c r="U556" s="528"/>
      <c r="V556" s="528"/>
      <c r="W556" s="528"/>
      <c r="X556" s="528"/>
      <c r="Y556" s="528"/>
      <c r="Z556" s="528"/>
      <c r="AA556" s="528"/>
      <c r="AB556" s="528"/>
      <c r="AC556" s="528"/>
      <c r="AD556" s="528"/>
    </row>
    <row r="557" spans="1:30" ht="12">
      <c r="A557" s="878" t="s">
        <v>2831</v>
      </c>
      <c r="B557" s="878" t="s">
        <v>797</v>
      </c>
      <c r="C557" s="880">
        <v>0</v>
      </c>
      <c r="D557" s="880">
        <v>0</v>
      </c>
      <c r="E557" s="880">
        <v>0</v>
      </c>
      <c r="F557" s="880">
        <v>0</v>
      </c>
      <c r="G557" s="880">
        <v>0</v>
      </c>
      <c r="H557" s="880">
        <v>0</v>
      </c>
      <c r="I557" s="880">
        <v>0</v>
      </c>
      <c r="J557" s="880">
        <v>0</v>
      </c>
      <c r="K557" s="880">
        <v>0</v>
      </c>
      <c r="L557" s="880">
        <v>0</v>
      </c>
      <c r="M557" s="880">
        <v>0</v>
      </c>
      <c r="N557" s="880">
        <v>0</v>
      </c>
      <c r="O557" s="880">
        <v>0</v>
      </c>
      <c r="P557" s="880">
        <v>0</v>
      </c>
      <c r="Q557" s="528"/>
      <c r="R557" s="528"/>
      <c r="S557" s="528"/>
      <c r="T557" s="528"/>
      <c r="U557" s="528"/>
      <c r="V557" s="528"/>
      <c r="W557" s="528"/>
      <c r="X557" s="528"/>
      <c r="Y557" s="528"/>
      <c r="Z557" s="528"/>
      <c r="AA557" s="528"/>
      <c r="AB557" s="528"/>
      <c r="AC557" s="528"/>
      <c r="AD557" s="528"/>
    </row>
    <row r="558" spans="1:30" ht="12">
      <c r="A558" s="878" t="s">
        <v>2832</v>
      </c>
      <c r="B558" s="878" t="s">
        <v>797</v>
      </c>
      <c r="C558" s="880">
        <v>0</v>
      </c>
      <c r="D558" s="880">
        <v>0</v>
      </c>
      <c r="E558" s="880">
        <v>0</v>
      </c>
      <c r="F558" s="880">
        <v>0</v>
      </c>
      <c r="G558" s="880">
        <v>0</v>
      </c>
      <c r="H558" s="880">
        <v>0</v>
      </c>
      <c r="I558" s="880">
        <v>0</v>
      </c>
      <c r="J558" s="880">
        <v>0</v>
      </c>
      <c r="K558" s="880">
        <v>0</v>
      </c>
      <c r="L558" s="880">
        <v>0</v>
      </c>
      <c r="M558" s="880">
        <v>0</v>
      </c>
      <c r="N558" s="880">
        <v>0</v>
      </c>
      <c r="O558" s="880">
        <v>0</v>
      </c>
      <c r="P558" s="880">
        <v>0</v>
      </c>
      <c r="Q558" s="528"/>
      <c r="R558" s="528"/>
      <c r="S558" s="528"/>
      <c r="T558" s="528"/>
      <c r="U558" s="528"/>
      <c r="V558" s="528"/>
      <c r="W558" s="528"/>
      <c r="X558" s="528"/>
      <c r="Y558" s="528"/>
      <c r="Z558" s="528"/>
      <c r="AA558" s="528"/>
      <c r="AB558" s="528"/>
      <c r="AC558" s="528"/>
      <c r="AD558" s="528"/>
    </row>
    <row r="559" spans="1:30" ht="12">
      <c r="A559" s="878" t="s">
        <v>2833</v>
      </c>
      <c r="B559" s="878" t="s">
        <v>797</v>
      </c>
      <c r="C559" s="880">
        <v>0</v>
      </c>
      <c r="D559" s="880">
        <v>0</v>
      </c>
      <c r="E559" s="880">
        <v>0</v>
      </c>
      <c r="F559" s="880">
        <v>0</v>
      </c>
      <c r="G559" s="880">
        <v>0</v>
      </c>
      <c r="H559" s="880">
        <v>0</v>
      </c>
      <c r="I559" s="880">
        <v>0</v>
      </c>
      <c r="J559" s="880">
        <v>0</v>
      </c>
      <c r="K559" s="880">
        <v>0</v>
      </c>
      <c r="L559" s="880">
        <v>0</v>
      </c>
      <c r="M559" s="880">
        <v>0</v>
      </c>
      <c r="N559" s="880">
        <v>0</v>
      </c>
      <c r="O559" s="880">
        <v>0</v>
      </c>
      <c r="P559" s="880">
        <v>0</v>
      </c>
      <c r="Q559" s="528"/>
      <c r="R559" s="528"/>
      <c r="S559" s="528"/>
      <c r="T559" s="528"/>
      <c r="U559" s="528"/>
      <c r="V559" s="528"/>
      <c r="W559" s="528"/>
      <c r="X559" s="528"/>
      <c r="Y559" s="528"/>
      <c r="Z559" s="528"/>
      <c r="AA559" s="528"/>
      <c r="AB559" s="528"/>
      <c r="AC559" s="528"/>
      <c r="AD559" s="528"/>
    </row>
    <row r="560" spans="1:30" ht="12">
      <c r="A560" s="878" t="s">
        <v>236</v>
      </c>
      <c r="B560" s="878" t="s">
        <v>797</v>
      </c>
      <c r="C560" s="880">
        <v>0</v>
      </c>
      <c r="D560" s="880">
        <v>0</v>
      </c>
      <c r="E560" s="880">
        <v>0</v>
      </c>
      <c r="F560" s="880">
        <v>0</v>
      </c>
      <c r="G560" s="880">
        <v>0</v>
      </c>
      <c r="H560" s="880">
        <v>0</v>
      </c>
      <c r="I560" s="880">
        <v>0</v>
      </c>
      <c r="J560" s="880">
        <v>0</v>
      </c>
      <c r="K560" s="880">
        <v>0</v>
      </c>
      <c r="L560" s="880">
        <v>0</v>
      </c>
      <c r="M560" s="880">
        <v>0</v>
      </c>
      <c r="N560" s="880">
        <v>0</v>
      </c>
      <c r="O560" s="880">
        <v>0</v>
      </c>
      <c r="P560" s="880">
        <v>0</v>
      </c>
      <c r="Q560" s="528"/>
      <c r="R560" s="528"/>
      <c r="S560" s="528"/>
      <c r="T560" s="528"/>
      <c r="U560" s="528"/>
      <c r="V560" s="528"/>
      <c r="W560" s="528"/>
      <c r="X560" s="528"/>
      <c r="Y560" s="528"/>
      <c r="Z560" s="528"/>
      <c r="AA560" s="528"/>
      <c r="AB560" s="528"/>
      <c r="AC560" s="528"/>
      <c r="AD560" s="528"/>
    </row>
    <row r="561" spans="1:30" ht="12">
      <c r="A561" s="878" t="s">
        <v>266</v>
      </c>
      <c r="B561" s="878" t="s">
        <v>797</v>
      </c>
      <c r="C561" s="880">
        <v>481078</v>
      </c>
      <c r="D561" s="880">
        <v>482137</v>
      </c>
      <c r="E561" s="880">
        <v>482819</v>
      </c>
      <c r="F561" s="880">
        <v>483005</v>
      </c>
      <c r="G561" s="880">
        <v>482301</v>
      </c>
      <c r="H561" s="880">
        <v>482560</v>
      </c>
      <c r="I561" s="880">
        <v>483463</v>
      </c>
      <c r="J561" s="880">
        <v>483811</v>
      </c>
      <c r="K561" s="880">
        <v>486596</v>
      </c>
      <c r="L561" s="880">
        <v>489353</v>
      </c>
      <c r="M561" s="880">
        <v>493243</v>
      </c>
      <c r="N561" s="880">
        <v>495710</v>
      </c>
      <c r="O561" s="880">
        <v>497463</v>
      </c>
      <c r="P561" s="880">
        <v>486188933</v>
      </c>
      <c r="Q561" s="528"/>
      <c r="R561" s="528"/>
      <c r="S561" s="528"/>
      <c r="T561" s="528"/>
      <c r="U561" s="528"/>
      <c r="V561" s="528"/>
      <c r="W561" s="528"/>
      <c r="X561" s="528"/>
      <c r="Y561" s="528"/>
      <c r="Z561" s="528"/>
      <c r="AA561" s="528"/>
      <c r="AB561" s="528"/>
      <c r="AC561" s="528"/>
      <c r="AD561" s="528"/>
    </row>
    <row r="562" spans="1:30" ht="12">
      <c r="A562" s="878" t="s">
        <v>1215</v>
      </c>
      <c r="B562" s="878" t="s">
        <v>797</v>
      </c>
      <c r="C562" s="880">
        <v>0</v>
      </c>
      <c r="D562" s="880">
        <v>0</v>
      </c>
      <c r="E562" s="880">
        <v>0</v>
      </c>
      <c r="F562" s="880">
        <v>0</v>
      </c>
      <c r="G562" s="880">
        <v>0</v>
      </c>
      <c r="H562" s="880">
        <v>0</v>
      </c>
      <c r="I562" s="880">
        <v>0</v>
      </c>
      <c r="J562" s="880">
        <v>0</v>
      </c>
      <c r="K562" s="880">
        <v>0</v>
      </c>
      <c r="L562" s="880">
        <v>0</v>
      </c>
      <c r="M562" s="880">
        <v>0</v>
      </c>
      <c r="N562" s="880">
        <v>0</v>
      </c>
      <c r="O562" s="880">
        <v>0</v>
      </c>
      <c r="P562" s="880">
        <v>0</v>
      </c>
      <c r="Q562" s="528"/>
      <c r="R562" s="528"/>
      <c r="S562" s="528"/>
      <c r="T562" s="528"/>
      <c r="U562" s="528"/>
      <c r="V562" s="528"/>
      <c r="W562" s="528"/>
      <c r="X562" s="528"/>
      <c r="Y562" s="528"/>
      <c r="Z562" s="528"/>
      <c r="AA562" s="528"/>
      <c r="AB562" s="528"/>
      <c r="AC562" s="528"/>
      <c r="AD562" s="528"/>
    </row>
    <row r="563" spans="1:30" ht="12">
      <c r="A563" s="878" t="s">
        <v>974</v>
      </c>
      <c r="B563" s="878" t="s">
        <v>797</v>
      </c>
      <c r="C563" s="880">
        <v>1101</v>
      </c>
      <c r="D563" s="880">
        <v>1101</v>
      </c>
      <c r="E563" s="880">
        <v>1101</v>
      </c>
      <c r="F563" s="880">
        <v>1101</v>
      </c>
      <c r="G563" s="880">
        <v>1101</v>
      </c>
      <c r="H563" s="880">
        <v>1101</v>
      </c>
      <c r="I563" s="880">
        <v>1101</v>
      </c>
      <c r="J563" s="880">
        <v>1101</v>
      </c>
      <c r="K563" s="880">
        <v>1101</v>
      </c>
      <c r="L563" s="880">
        <v>1101</v>
      </c>
      <c r="M563" s="880">
        <v>1101</v>
      </c>
      <c r="N563" s="880">
        <v>1101</v>
      </c>
      <c r="O563" s="880">
        <v>1101</v>
      </c>
      <c r="P563" s="880">
        <v>1101221</v>
      </c>
      <c r="Q563" s="528"/>
      <c r="R563" s="528"/>
      <c r="S563" s="528"/>
      <c r="T563" s="528"/>
      <c r="U563" s="528"/>
      <c r="V563" s="528"/>
      <c r="W563" s="528"/>
      <c r="X563" s="528"/>
      <c r="Y563" s="528"/>
      <c r="Z563" s="528"/>
      <c r="AA563" s="528"/>
      <c r="AB563" s="528"/>
      <c r="AC563" s="528"/>
      <c r="AD563" s="528"/>
    </row>
    <row r="564" spans="1:30" ht="12">
      <c r="A564" s="878" t="s">
        <v>1216</v>
      </c>
      <c r="B564" s="878" t="s">
        <v>797</v>
      </c>
      <c r="C564" s="880">
        <v>0</v>
      </c>
      <c r="D564" s="880">
        <v>0</v>
      </c>
      <c r="E564" s="880">
        <v>0</v>
      </c>
      <c r="F564" s="880">
        <v>0</v>
      </c>
      <c r="G564" s="880">
        <v>0</v>
      </c>
      <c r="H564" s="880">
        <v>0</v>
      </c>
      <c r="I564" s="880">
        <v>0</v>
      </c>
      <c r="J564" s="880">
        <v>0</v>
      </c>
      <c r="K564" s="880">
        <v>0</v>
      </c>
      <c r="L564" s="880">
        <v>0</v>
      </c>
      <c r="M564" s="880">
        <v>0</v>
      </c>
      <c r="N564" s="880">
        <v>0</v>
      </c>
      <c r="O564" s="880">
        <v>0</v>
      </c>
      <c r="P564" s="880">
        <v>0</v>
      </c>
      <c r="Q564" s="528"/>
      <c r="R564" s="528"/>
      <c r="S564" s="528"/>
      <c r="T564" s="528"/>
      <c r="U564" s="528"/>
      <c r="V564" s="528"/>
      <c r="W564" s="528"/>
      <c r="X564" s="528"/>
      <c r="Y564" s="528"/>
      <c r="Z564" s="528"/>
      <c r="AA564" s="528"/>
      <c r="AB564" s="528"/>
      <c r="AC564" s="528"/>
      <c r="AD564" s="528"/>
    </row>
    <row r="565" spans="1:30" ht="12">
      <c r="A565" s="878" t="s">
        <v>2834</v>
      </c>
      <c r="B565" s="878" t="s">
        <v>797</v>
      </c>
      <c r="C565" s="880">
        <v>0</v>
      </c>
      <c r="D565" s="880">
        <v>0</v>
      </c>
      <c r="E565" s="880">
        <v>0</v>
      </c>
      <c r="F565" s="880">
        <v>0</v>
      </c>
      <c r="G565" s="880">
        <v>0</v>
      </c>
      <c r="H565" s="880">
        <v>0</v>
      </c>
      <c r="I565" s="880">
        <v>0</v>
      </c>
      <c r="J565" s="880">
        <v>0</v>
      </c>
      <c r="K565" s="880">
        <v>0</v>
      </c>
      <c r="L565" s="880">
        <v>0</v>
      </c>
      <c r="M565" s="880">
        <v>0</v>
      </c>
      <c r="N565" s="880">
        <v>0</v>
      </c>
      <c r="O565" s="880">
        <v>0</v>
      </c>
      <c r="P565" s="880">
        <v>0</v>
      </c>
      <c r="Q565" s="528"/>
      <c r="R565" s="528"/>
      <c r="S565" s="528"/>
      <c r="T565" s="528"/>
      <c r="U565" s="528"/>
      <c r="V565" s="528"/>
      <c r="W565" s="528"/>
      <c r="X565" s="528"/>
      <c r="Y565" s="528"/>
      <c r="Z565" s="528"/>
      <c r="AA565" s="528"/>
      <c r="AB565" s="528"/>
      <c r="AC565" s="528"/>
      <c r="AD565" s="528"/>
    </row>
    <row r="566" spans="1:30" ht="12">
      <c r="A566" s="878" t="s">
        <v>2835</v>
      </c>
      <c r="B566" s="878" t="s">
        <v>797</v>
      </c>
      <c r="C566" s="880">
        <v>109</v>
      </c>
      <c r="D566" s="880">
        <v>109</v>
      </c>
      <c r="E566" s="880">
        <v>109</v>
      </c>
      <c r="F566" s="880">
        <v>109</v>
      </c>
      <c r="G566" s="880">
        <v>109</v>
      </c>
      <c r="H566" s="880">
        <v>109</v>
      </c>
      <c r="I566" s="880">
        <v>109</v>
      </c>
      <c r="J566" s="880">
        <v>109</v>
      </c>
      <c r="K566" s="880">
        <v>109</v>
      </c>
      <c r="L566" s="880">
        <v>109</v>
      </c>
      <c r="M566" s="880">
        <v>109</v>
      </c>
      <c r="N566" s="880">
        <v>109</v>
      </c>
      <c r="O566" s="880">
        <v>109</v>
      </c>
      <c r="P566" s="880">
        <v>108819</v>
      </c>
      <c r="Q566" s="528"/>
      <c r="R566" s="528"/>
      <c r="S566" s="528"/>
      <c r="T566" s="528"/>
      <c r="U566" s="528"/>
      <c r="V566" s="528"/>
      <c r="W566" s="528"/>
      <c r="X566" s="528"/>
      <c r="Y566" s="528"/>
      <c r="Z566" s="528"/>
      <c r="AA566" s="528"/>
      <c r="AB566" s="528"/>
      <c r="AC566" s="528"/>
      <c r="AD566" s="528"/>
    </row>
    <row r="567" spans="1:30" ht="12">
      <c r="A567" s="878" t="s">
        <v>269</v>
      </c>
      <c r="B567" s="878" t="s">
        <v>797</v>
      </c>
      <c r="C567" s="880">
        <v>0</v>
      </c>
      <c r="D567" s="880">
        <v>0</v>
      </c>
      <c r="E567" s="880">
        <v>0</v>
      </c>
      <c r="F567" s="880">
        <v>0</v>
      </c>
      <c r="G567" s="880">
        <v>0</v>
      </c>
      <c r="H567" s="880">
        <v>0</v>
      </c>
      <c r="I567" s="880">
        <v>0</v>
      </c>
      <c r="J567" s="880">
        <v>0</v>
      </c>
      <c r="K567" s="880">
        <v>0</v>
      </c>
      <c r="L567" s="880">
        <v>0</v>
      </c>
      <c r="M567" s="880">
        <v>0</v>
      </c>
      <c r="N567" s="880">
        <v>0</v>
      </c>
      <c r="O567" s="880">
        <v>0</v>
      </c>
      <c r="P567" s="880">
        <v>0</v>
      </c>
      <c r="Q567" s="528"/>
      <c r="R567" s="528"/>
      <c r="S567" s="528"/>
      <c r="T567" s="528"/>
      <c r="U567" s="528"/>
      <c r="V567" s="528"/>
      <c r="W567" s="528"/>
      <c r="X567" s="528"/>
      <c r="Y567" s="528"/>
      <c r="Z567" s="528"/>
      <c r="AA567" s="528"/>
      <c r="AB567" s="528"/>
      <c r="AC567" s="528"/>
      <c r="AD567" s="528"/>
    </row>
    <row r="568" spans="1:30" ht="12">
      <c r="A568" s="878" t="s">
        <v>1217</v>
      </c>
      <c r="B568" s="878" t="s">
        <v>797</v>
      </c>
      <c r="C568" s="880">
        <v>0</v>
      </c>
      <c r="D568" s="880">
        <v>0</v>
      </c>
      <c r="E568" s="880">
        <v>0</v>
      </c>
      <c r="F568" s="880">
        <v>0</v>
      </c>
      <c r="G568" s="880">
        <v>0</v>
      </c>
      <c r="H568" s="880">
        <v>0</v>
      </c>
      <c r="I568" s="880">
        <v>0</v>
      </c>
      <c r="J568" s="880">
        <v>0</v>
      </c>
      <c r="K568" s="880">
        <v>0</v>
      </c>
      <c r="L568" s="880">
        <v>0</v>
      </c>
      <c r="M568" s="880">
        <v>0</v>
      </c>
      <c r="N568" s="880">
        <v>0</v>
      </c>
      <c r="O568" s="880">
        <v>0</v>
      </c>
      <c r="P568" s="880">
        <v>0</v>
      </c>
      <c r="Q568" s="528"/>
      <c r="R568" s="528"/>
      <c r="S568" s="528"/>
      <c r="T568" s="528"/>
      <c r="U568" s="528"/>
      <c r="V568" s="528"/>
      <c r="W568" s="528"/>
      <c r="X568" s="528"/>
      <c r="Y568" s="528"/>
      <c r="Z568" s="528"/>
      <c r="AA568" s="528"/>
      <c r="AB568" s="528"/>
      <c r="AC568" s="528"/>
      <c r="AD568" s="528"/>
    </row>
    <row r="569" spans="1:30" ht="12">
      <c r="A569" s="878" t="s">
        <v>584</v>
      </c>
      <c r="B569" s="878" t="s">
        <v>797</v>
      </c>
      <c r="C569" s="880">
        <v>0</v>
      </c>
      <c r="D569" s="880">
        <v>0</v>
      </c>
      <c r="E569" s="880">
        <v>0</v>
      </c>
      <c r="F569" s="880">
        <v>0</v>
      </c>
      <c r="G569" s="880">
        <v>0</v>
      </c>
      <c r="H569" s="880">
        <v>0</v>
      </c>
      <c r="I569" s="880">
        <v>0</v>
      </c>
      <c r="J569" s="880">
        <v>0</v>
      </c>
      <c r="K569" s="880">
        <v>0</v>
      </c>
      <c r="L569" s="880">
        <v>0</v>
      </c>
      <c r="M569" s="880">
        <v>0</v>
      </c>
      <c r="N569" s="880">
        <v>0</v>
      </c>
      <c r="O569" s="880">
        <v>0</v>
      </c>
      <c r="P569" s="880">
        <v>0</v>
      </c>
      <c r="Q569" s="528"/>
      <c r="R569" s="528"/>
      <c r="S569" s="528"/>
      <c r="T569" s="528"/>
      <c r="U569" s="528"/>
      <c r="V569" s="528"/>
      <c r="W569" s="528"/>
      <c r="X569" s="528"/>
      <c r="Y569" s="528"/>
      <c r="Z569" s="528"/>
      <c r="AA569" s="528"/>
      <c r="AB569" s="528"/>
      <c r="AC569" s="528"/>
      <c r="AD569" s="528"/>
    </row>
    <row r="570" spans="1:30" ht="12">
      <c r="A570" s="878" t="s">
        <v>1218</v>
      </c>
      <c r="B570" s="878" t="s">
        <v>797</v>
      </c>
      <c r="C570" s="880">
        <v>0</v>
      </c>
      <c r="D570" s="880">
        <v>0</v>
      </c>
      <c r="E570" s="880">
        <v>0</v>
      </c>
      <c r="F570" s="880">
        <v>0</v>
      </c>
      <c r="G570" s="880">
        <v>0</v>
      </c>
      <c r="H570" s="880">
        <v>0</v>
      </c>
      <c r="I570" s="880">
        <v>0</v>
      </c>
      <c r="J570" s="880">
        <v>0</v>
      </c>
      <c r="K570" s="880">
        <v>0</v>
      </c>
      <c r="L570" s="880">
        <v>0</v>
      </c>
      <c r="M570" s="880">
        <v>0</v>
      </c>
      <c r="N570" s="880">
        <v>0</v>
      </c>
      <c r="O570" s="880">
        <v>0</v>
      </c>
      <c r="P570" s="880">
        <v>0</v>
      </c>
      <c r="Q570" s="528"/>
      <c r="R570" s="528"/>
      <c r="S570" s="528"/>
      <c r="T570" s="528"/>
      <c r="U570" s="528"/>
      <c r="V570" s="528"/>
      <c r="W570" s="528"/>
      <c r="X570" s="528"/>
      <c r="Y570" s="528"/>
      <c r="Z570" s="528"/>
      <c r="AA570" s="528"/>
      <c r="AB570" s="528"/>
      <c r="AC570" s="528"/>
      <c r="AD570" s="528"/>
    </row>
    <row r="571" spans="1:30" ht="12">
      <c r="A571" s="878" t="s">
        <v>684</v>
      </c>
      <c r="B571" s="878" t="s">
        <v>797</v>
      </c>
      <c r="C571" s="880">
        <v>0</v>
      </c>
      <c r="D571" s="880">
        <v>0</v>
      </c>
      <c r="E571" s="880">
        <v>0</v>
      </c>
      <c r="F571" s="880">
        <v>0</v>
      </c>
      <c r="G571" s="880">
        <v>0</v>
      </c>
      <c r="H571" s="880">
        <v>0</v>
      </c>
      <c r="I571" s="880">
        <v>0</v>
      </c>
      <c r="J571" s="880">
        <v>0</v>
      </c>
      <c r="K571" s="880">
        <v>0</v>
      </c>
      <c r="L571" s="880">
        <v>0</v>
      </c>
      <c r="M571" s="880">
        <v>0</v>
      </c>
      <c r="N571" s="880">
        <v>0</v>
      </c>
      <c r="O571" s="880">
        <v>0</v>
      </c>
      <c r="P571" s="880">
        <v>0</v>
      </c>
      <c r="Q571" s="528"/>
      <c r="R571" s="528"/>
      <c r="S571" s="528"/>
      <c r="T571" s="528"/>
      <c r="U571" s="528"/>
      <c r="V571" s="528"/>
      <c r="W571" s="528"/>
      <c r="X571" s="528"/>
      <c r="Y571" s="528"/>
      <c r="Z571" s="528"/>
      <c r="AA571" s="528"/>
      <c r="AB571" s="528"/>
      <c r="AC571" s="528"/>
      <c r="AD571" s="528"/>
    </row>
    <row r="572" spans="1:30" ht="12">
      <c r="A572" s="878" t="s">
        <v>685</v>
      </c>
      <c r="B572" s="878" t="s">
        <v>797</v>
      </c>
      <c r="C572" s="880">
        <v>0</v>
      </c>
      <c r="D572" s="880">
        <v>0</v>
      </c>
      <c r="E572" s="880">
        <v>0</v>
      </c>
      <c r="F572" s="880">
        <v>0</v>
      </c>
      <c r="G572" s="880">
        <v>0</v>
      </c>
      <c r="H572" s="880">
        <v>0</v>
      </c>
      <c r="I572" s="880">
        <v>0</v>
      </c>
      <c r="J572" s="880">
        <v>0</v>
      </c>
      <c r="K572" s="880">
        <v>0</v>
      </c>
      <c r="L572" s="880">
        <v>0</v>
      </c>
      <c r="M572" s="880">
        <v>0</v>
      </c>
      <c r="N572" s="880">
        <v>0</v>
      </c>
      <c r="O572" s="880">
        <v>0</v>
      </c>
      <c r="P572" s="880">
        <v>0</v>
      </c>
      <c r="Q572" s="528"/>
      <c r="R572" s="528"/>
      <c r="S572" s="528"/>
      <c r="T572" s="528"/>
      <c r="U572" s="528"/>
      <c r="V572" s="528"/>
      <c r="W572" s="528"/>
      <c r="X572" s="528"/>
      <c r="Y572" s="528"/>
      <c r="Z572" s="528"/>
      <c r="AA572" s="528"/>
      <c r="AB572" s="528"/>
      <c r="AC572" s="528"/>
      <c r="AD572" s="528"/>
    </row>
    <row r="573" spans="1:30" ht="12">
      <c r="A573" s="878" t="s">
        <v>190</v>
      </c>
      <c r="B573" s="878" t="s">
        <v>797</v>
      </c>
      <c r="C573" s="880">
        <v>71</v>
      </c>
      <c r="D573" s="880">
        <v>71</v>
      </c>
      <c r="E573" s="880">
        <v>71</v>
      </c>
      <c r="F573" s="880">
        <v>71</v>
      </c>
      <c r="G573" s="880">
        <v>71</v>
      </c>
      <c r="H573" s="880">
        <v>71</v>
      </c>
      <c r="I573" s="880">
        <v>71</v>
      </c>
      <c r="J573" s="880">
        <v>71</v>
      </c>
      <c r="K573" s="880">
        <v>71</v>
      </c>
      <c r="L573" s="880">
        <v>71</v>
      </c>
      <c r="M573" s="880">
        <v>71</v>
      </c>
      <c r="N573" s="880">
        <v>71</v>
      </c>
      <c r="O573" s="880">
        <v>71</v>
      </c>
      <c r="P573" s="880">
        <v>71312</v>
      </c>
      <c r="Q573" s="528"/>
      <c r="R573" s="528"/>
      <c r="S573" s="528"/>
      <c r="T573" s="528"/>
      <c r="U573" s="528"/>
      <c r="V573" s="528"/>
      <c r="W573" s="528"/>
      <c r="X573" s="528"/>
      <c r="Y573" s="528"/>
      <c r="Z573" s="528"/>
      <c r="AA573" s="528"/>
      <c r="AB573" s="528"/>
      <c r="AC573" s="528"/>
      <c r="AD573" s="528"/>
    </row>
    <row r="574" spans="1:30" ht="12">
      <c r="A574" s="878" t="s">
        <v>1219</v>
      </c>
      <c r="B574" s="878" t="s">
        <v>797</v>
      </c>
      <c r="C574" s="880">
        <v>0</v>
      </c>
      <c r="D574" s="880">
        <v>0</v>
      </c>
      <c r="E574" s="880">
        <v>0</v>
      </c>
      <c r="F574" s="880">
        <v>0</v>
      </c>
      <c r="G574" s="880">
        <v>0</v>
      </c>
      <c r="H574" s="880">
        <v>0</v>
      </c>
      <c r="I574" s="880">
        <v>0</v>
      </c>
      <c r="J574" s="880">
        <v>0</v>
      </c>
      <c r="K574" s="880">
        <v>0</v>
      </c>
      <c r="L574" s="880">
        <v>0</v>
      </c>
      <c r="M574" s="880">
        <v>0</v>
      </c>
      <c r="N574" s="880">
        <v>0</v>
      </c>
      <c r="O574" s="880">
        <v>0</v>
      </c>
      <c r="P574" s="880">
        <v>0</v>
      </c>
      <c r="Q574" s="528"/>
      <c r="R574" s="528"/>
      <c r="S574" s="528"/>
      <c r="T574" s="528"/>
      <c r="U574" s="528"/>
      <c r="V574" s="528"/>
      <c r="W574" s="528"/>
      <c r="X574" s="528"/>
      <c r="Y574" s="528"/>
      <c r="Z574" s="528"/>
      <c r="AA574" s="528"/>
      <c r="AB574" s="528"/>
      <c r="AC574" s="528"/>
      <c r="AD574" s="528"/>
    </row>
    <row r="575" spans="1:30" ht="12">
      <c r="A575" s="878" t="s">
        <v>1220</v>
      </c>
      <c r="B575" s="878" t="s">
        <v>797</v>
      </c>
      <c r="C575" s="880">
        <v>0</v>
      </c>
      <c r="D575" s="880">
        <v>0</v>
      </c>
      <c r="E575" s="880">
        <v>0</v>
      </c>
      <c r="F575" s="880">
        <v>0</v>
      </c>
      <c r="G575" s="880">
        <v>0</v>
      </c>
      <c r="H575" s="880">
        <v>0</v>
      </c>
      <c r="I575" s="880">
        <v>0</v>
      </c>
      <c r="J575" s="880">
        <v>0</v>
      </c>
      <c r="K575" s="880">
        <v>0</v>
      </c>
      <c r="L575" s="880">
        <v>0</v>
      </c>
      <c r="M575" s="880">
        <v>0</v>
      </c>
      <c r="N575" s="880">
        <v>0</v>
      </c>
      <c r="O575" s="880">
        <v>0</v>
      </c>
      <c r="P575" s="880">
        <v>0</v>
      </c>
      <c r="Q575" s="528"/>
      <c r="R575" s="528"/>
      <c r="S575" s="528"/>
      <c r="T575" s="528"/>
      <c r="U575" s="528"/>
      <c r="V575" s="528"/>
      <c r="W575" s="528"/>
      <c r="X575" s="528"/>
      <c r="Y575" s="528"/>
      <c r="Z575" s="528"/>
      <c r="AA575" s="528"/>
      <c r="AB575" s="528"/>
      <c r="AC575" s="528"/>
      <c r="AD575" s="528"/>
    </row>
    <row r="576" spans="1:30" ht="12">
      <c r="A576" s="878" t="s">
        <v>1221</v>
      </c>
      <c r="B576" s="878" t="s">
        <v>797</v>
      </c>
      <c r="C576" s="880">
        <v>0</v>
      </c>
      <c r="D576" s="880">
        <v>0</v>
      </c>
      <c r="E576" s="880">
        <v>0</v>
      </c>
      <c r="F576" s="880">
        <v>0</v>
      </c>
      <c r="G576" s="880">
        <v>0</v>
      </c>
      <c r="H576" s="880">
        <v>0</v>
      </c>
      <c r="I576" s="880">
        <v>0</v>
      </c>
      <c r="J576" s="880">
        <v>0</v>
      </c>
      <c r="K576" s="880">
        <v>0</v>
      </c>
      <c r="L576" s="880">
        <v>0</v>
      </c>
      <c r="M576" s="880">
        <v>0</v>
      </c>
      <c r="N576" s="880">
        <v>0</v>
      </c>
      <c r="O576" s="880">
        <v>0</v>
      </c>
      <c r="P576" s="880">
        <v>0</v>
      </c>
      <c r="Q576" s="528"/>
      <c r="R576" s="528"/>
      <c r="S576" s="528"/>
      <c r="T576" s="528"/>
      <c r="U576" s="528"/>
      <c r="V576" s="528"/>
      <c r="W576" s="528"/>
      <c r="X576" s="528"/>
      <c r="Y576" s="528"/>
      <c r="Z576" s="528"/>
      <c r="AA576" s="528"/>
      <c r="AB576" s="528"/>
      <c r="AC576" s="528"/>
      <c r="AD576" s="528"/>
    </row>
    <row r="577" spans="1:30" ht="12">
      <c r="A577" s="878" t="s">
        <v>270</v>
      </c>
      <c r="B577" s="878" t="s">
        <v>797</v>
      </c>
      <c r="C577" s="880">
        <v>413526</v>
      </c>
      <c r="D577" s="880">
        <v>416260</v>
      </c>
      <c r="E577" s="880">
        <v>417392</v>
      </c>
      <c r="F577" s="880">
        <v>419535</v>
      </c>
      <c r="G577" s="880">
        <v>422471</v>
      </c>
      <c r="H577" s="880">
        <v>424581</v>
      </c>
      <c r="I577" s="880">
        <v>427169</v>
      </c>
      <c r="J577" s="880">
        <v>428086</v>
      </c>
      <c r="K577" s="880">
        <v>431614</v>
      </c>
      <c r="L577" s="880">
        <v>434341</v>
      </c>
      <c r="M577" s="880">
        <v>438899</v>
      </c>
      <c r="N577" s="880">
        <v>439480</v>
      </c>
      <c r="O577" s="880">
        <v>448082</v>
      </c>
      <c r="P577" s="880">
        <v>427552677</v>
      </c>
      <c r="Q577" s="528"/>
      <c r="R577" s="528"/>
      <c r="S577" s="528"/>
      <c r="T577" s="528"/>
      <c r="U577" s="528"/>
      <c r="V577" s="528"/>
      <c r="W577" s="528"/>
      <c r="X577" s="528"/>
      <c r="Y577" s="528"/>
      <c r="Z577" s="528"/>
      <c r="AA577" s="528"/>
      <c r="AB577" s="528"/>
      <c r="AC577" s="528"/>
      <c r="AD577" s="528"/>
    </row>
    <row r="578" spans="1:30" ht="12">
      <c r="A578" s="878" t="s">
        <v>2836</v>
      </c>
      <c r="B578" s="878" t="s">
        <v>797</v>
      </c>
      <c r="C578" s="880">
        <v>0</v>
      </c>
      <c r="D578" s="880">
        <v>0</v>
      </c>
      <c r="E578" s="880">
        <v>0</v>
      </c>
      <c r="F578" s="880">
        <v>0</v>
      </c>
      <c r="G578" s="880">
        <v>0</v>
      </c>
      <c r="H578" s="880">
        <v>0</v>
      </c>
      <c r="I578" s="880">
        <v>0</v>
      </c>
      <c r="J578" s="880">
        <v>0</v>
      </c>
      <c r="K578" s="880">
        <v>0</v>
      </c>
      <c r="L578" s="880">
        <v>0</v>
      </c>
      <c r="M578" s="880">
        <v>0</v>
      </c>
      <c r="N578" s="880">
        <v>0</v>
      </c>
      <c r="O578" s="880">
        <v>0</v>
      </c>
      <c r="P578" s="880">
        <v>0</v>
      </c>
      <c r="Q578" s="528"/>
      <c r="R578" s="528"/>
      <c r="S578" s="528"/>
      <c r="T578" s="528"/>
      <c r="U578" s="528"/>
      <c r="V578" s="528"/>
      <c r="W578" s="528"/>
      <c r="X578" s="528"/>
      <c r="Y578" s="528"/>
      <c r="Z578" s="528"/>
      <c r="AA578" s="528"/>
      <c r="AB578" s="528"/>
      <c r="AC578" s="528"/>
      <c r="AD578" s="528"/>
    </row>
    <row r="579" spans="1:30" ht="12">
      <c r="A579" s="878" t="s">
        <v>271</v>
      </c>
      <c r="B579" s="878" t="s">
        <v>797</v>
      </c>
      <c r="C579" s="880">
        <v>0</v>
      </c>
      <c r="D579" s="880">
        <v>0</v>
      </c>
      <c r="E579" s="880">
        <v>0</v>
      </c>
      <c r="F579" s="880">
        <v>0</v>
      </c>
      <c r="G579" s="880">
        <v>0</v>
      </c>
      <c r="H579" s="880">
        <v>0</v>
      </c>
      <c r="I579" s="880">
        <v>0</v>
      </c>
      <c r="J579" s="880">
        <v>0</v>
      </c>
      <c r="K579" s="880">
        <v>0</v>
      </c>
      <c r="L579" s="880">
        <v>0</v>
      </c>
      <c r="M579" s="880">
        <v>0</v>
      </c>
      <c r="N579" s="880">
        <v>0</v>
      </c>
      <c r="O579" s="880">
        <v>0</v>
      </c>
      <c r="P579" s="880">
        <v>0</v>
      </c>
      <c r="Q579" s="528"/>
      <c r="R579" s="528"/>
      <c r="S579" s="528"/>
      <c r="T579" s="528"/>
      <c r="U579" s="528"/>
      <c r="V579" s="528"/>
      <c r="W579" s="528"/>
      <c r="X579" s="528"/>
      <c r="Y579" s="528"/>
      <c r="Z579" s="528"/>
      <c r="AA579" s="528"/>
      <c r="AB579" s="528"/>
      <c r="AC579" s="528"/>
      <c r="AD579" s="528"/>
    </row>
    <row r="580" spans="1:30" ht="12">
      <c r="A580" s="878" t="s">
        <v>2837</v>
      </c>
      <c r="B580" s="878" t="s">
        <v>797</v>
      </c>
      <c r="C580" s="880">
        <v>0</v>
      </c>
      <c r="D580" s="880">
        <v>0</v>
      </c>
      <c r="E580" s="880">
        <v>0</v>
      </c>
      <c r="F580" s="880">
        <v>0</v>
      </c>
      <c r="G580" s="880">
        <v>0</v>
      </c>
      <c r="H580" s="880">
        <v>0</v>
      </c>
      <c r="I580" s="880">
        <v>0</v>
      </c>
      <c r="J580" s="880">
        <v>0</v>
      </c>
      <c r="K580" s="880">
        <v>0</v>
      </c>
      <c r="L580" s="880">
        <v>0</v>
      </c>
      <c r="M580" s="880">
        <v>0</v>
      </c>
      <c r="N580" s="880">
        <v>0</v>
      </c>
      <c r="O580" s="880">
        <v>0</v>
      </c>
      <c r="P580" s="880">
        <v>0</v>
      </c>
      <c r="Q580" s="528"/>
      <c r="R580" s="528"/>
      <c r="S580" s="528"/>
      <c r="T580" s="528"/>
      <c r="U580" s="528"/>
      <c r="V580" s="528"/>
      <c r="W580" s="528"/>
      <c r="X580" s="528"/>
      <c r="Y580" s="528"/>
      <c r="Z580" s="528"/>
      <c r="AA580" s="528"/>
      <c r="AB580" s="528"/>
      <c r="AC580" s="528"/>
      <c r="AD580" s="528"/>
    </row>
    <row r="581" spans="1:30" ht="12">
      <c r="A581" s="878" t="s">
        <v>272</v>
      </c>
      <c r="B581" s="878" t="s">
        <v>797</v>
      </c>
      <c r="C581" s="880">
        <v>0</v>
      </c>
      <c r="D581" s="880">
        <v>0</v>
      </c>
      <c r="E581" s="880">
        <v>0</v>
      </c>
      <c r="F581" s="880">
        <v>0</v>
      </c>
      <c r="G581" s="880">
        <v>0</v>
      </c>
      <c r="H581" s="880">
        <v>0</v>
      </c>
      <c r="I581" s="880">
        <v>0</v>
      </c>
      <c r="J581" s="880">
        <v>0</v>
      </c>
      <c r="K581" s="880">
        <v>0</v>
      </c>
      <c r="L581" s="880">
        <v>0</v>
      </c>
      <c r="M581" s="880">
        <v>0</v>
      </c>
      <c r="N581" s="880">
        <v>0</v>
      </c>
      <c r="O581" s="880">
        <v>0</v>
      </c>
      <c r="P581" s="880">
        <v>0</v>
      </c>
      <c r="Q581" s="528"/>
      <c r="R581" s="528"/>
      <c r="S581" s="528"/>
      <c r="T581" s="528"/>
      <c r="U581" s="528"/>
      <c r="V581" s="528"/>
      <c r="W581" s="528"/>
      <c r="X581" s="528"/>
      <c r="Y581" s="528"/>
      <c r="Z581" s="528"/>
      <c r="AA581" s="528"/>
      <c r="AB581" s="528"/>
      <c r="AC581" s="528"/>
      <c r="AD581" s="528"/>
    </row>
    <row r="582" spans="1:30" ht="12">
      <c r="A582" s="878" t="s">
        <v>756</v>
      </c>
      <c r="B582" s="878" t="s">
        <v>797</v>
      </c>
      <c r="C582" s="880">
        <v>0</v>
      </c>
      <c r="D582" s="880">
        <v>0</v>
      </c>
      <c r="E582" s="880">
        <v>0</v>
      </c>
      <c r="F582" s="880">
        <v>0</v>
      </c>
      <c r="G582" s="880">
        <v>0</v>
      </c>
      <c r="H582" s="880">
        <v>0</v>
      </c>
      <c r="I582" s="880">
        <v>0</v>
      </c>
      <c r="J582" s="880">
        <v>0</v>
      </c>
      <c r="K582" s="880">
        <v>0</v>
      </c>
      <c r="L582" s="880">
        <v>0</v>
      </c>
      <c r="M582" s="880">
        <v>0</v>
      </c>
      <c r="N582" s="880">
        <v>0</v>
      </c>
      <c r="O582" s="880">
        <v>0</v>
      </c>
      <c r="P582" s="880">
        <v>0</v>
      </c>
    </row>
    <row r="583" spans="1:30" ht="12">
      <c r="A583" s="878" t="s">
        <v>2838</v>
      </c>
      <c r="B583" s="878" t="s">
        <v>797</v>
      </c>
      <c r="C583" s="880">
        <v>0</v>
      </c>
      <c r="D583" s="880">
        <v>0</v>
      </c>
      <c r="E583" s="880">
        <v>0</v>
      </c>
      <c r="F583" s="880">
        <v>0</v>
      </c>
      <c r="G583" s="880">
        <v>0</v>
      </c>
      <c r="H583" s="880">
        <v>0</v>
      </c>
      <c r="I583" s="880">
        <v>0</v>
      </c>
      <c r="J583" s="880">
        <v>0</v>
      </c>
      <c r="K583" s="880">
        <v>0</v>
      </c>
      <c r="L583" s="880">
        <v>0</v>
      </c>
      <c r="M583" s="880">
        <v>0</v>
      </c>
      <c r="N583" s="880">
        <v>0</v>
      </c>
      <c r="O583" s="880">
        <v>0</v>
      </c>
      <c r="P583" s="880">
        <v>0</v>
      </c>
    </row>
    <row r="584" spans="1:30" ht="12">
      <c r="A584" s="878" t="s">
        <v>686</v>
      </c>
      <c r="B584" s="878" t="s">
        <v>797</v>
      </c>
      <c r="C584" s="880">
        <v>0</v>
      </c>
      <c r="D584" s="880">
        <v>0</v>
      </c>
      <c r="E584" s="880">
        <v>0</v>
      </c>
      <c r="F584" s="880">
        <v>0</v>
      </c>
      <c r="G584" s="880">
        <v>0</v>
      </c>
      <c r="H584" s="880">
        <v>0</v>
      </c>
      <c r="I584" s="880">
        <v>0</v>
      </c>
      <c r="J584" s="880">
        <v>0</v>
      </c>
      <c r="K584" s="880">
        <v>0</v>
      </c>
      <c r="L584" s="880">
        <v>0</v>
      </c>
      <c r="M584" s="880">
        <v>0</v>
      </c>
      <c r="N584" s="880">
        <v>0</v>
      </c>
      <c r="O584" s="880">
        <v>0</v>
      </c>
      <c r="P584" s="880">
        <v>0</v>
      </c>
    </row>
    <row r="585" spans="1:30" ht="12">
      <c r="A585" s="878" t="s">
        <v>2839</v>
      </c>
      <c r="B585" s="878" t="s">
        <v>797</v>
      </c>
      <c r="C585" s="880">
        <v>0</v>
      </c>
      <c r="D585" s="880">
        <v>0</v>
      </c>
      <c r="E585" s="880">
        <v>0</v>
      </c>
      <c r="F585" s="880">
        <v>0</v>
      </c>
      <c r="G585" s="880">
        <v>0</v>
      </c>
      <c r="H585" s="880">
        <v>0</v>
      </c>
      <c r="I585" s="880">
        <v>0</v>
      </c>
      <c r="J585" s="880">
        <v>0</v>
      </c>
      <c r="K585" s="880">
        <v>0</v>
      </c>
      <c r="L585" s="880">
        <v>0</v>
      </c>
      <c r="M585" s="880">
        <v>0</v>
      </c>
      <c r="N585" s="880">
        <v>0</v>
      </c>
      <c r="O585" s="880">
        <v>0</v>
      </c>
      <c r="P585" s="880">
        <v>0</v>
      </c>
    </row>
    <row r="586" spans="1:30" ht="12">
      <c r="A586" s="878" t="s">
        <v>2840</v>
      </c>
      <c r="B586" s="878" t="s">
        <v>797</v>
      </c>
      <c r="C586" s="880">
        <v>0</v>
      </c>
      <c r="D586" s="880">
        <v>0</v>
      </c>
      <c r="E586" s="880">
        <v>0</v>
      </c>
      <c r="F586" s="880">
        <v>0</v>
      </c>
      <c r="G586" s="880">
        <v>0</v>
      </c>
      <c r="H586" s="880">
        <v>0</v>
      </c>
      <c r="I586" s="880">
        <v>0</v>
      </c>
      <c r="J586" s="880">
        <v>0</v>
      </c>
      <c r="K586" s="880">
        <v>0</v>
      </c>
      <c r="L586" s="880">
        <v>0</v>
      </c>
      <c r="M586" s="880">
        <v>0</v>
      </c>
      <c r="N586" s="880">
        <v>0</v>
      </c>
      <c r="O586" s="880">
        <v>0</v>
      </c>
      <c r="P586" s="880">
        <v>0</v>
      </c>
    </row>
    <row r="587" spans="1:30" ht="12">
      <c r="A587" s="878" t="s">
        <v>687</v>
      </c>
      <c r="B587" s="878" t="s">
        <v>797</v>
      </c>
      <c r="C587" s="880">
        <v>0</v>
      </c>
      <c r="D587" s="880">
        <v>0</v>
      </c>
      <c r="E587" s="880">
        <v>0</v>
      </c>
      <c r="F587" s="880">
        <v>0</v>
      </c>
      <c r="G587" s="880">
        <v>0</v>
      </c>
      <c r="H587" s="880">
        <v>0</v>
      </c>
      <c r="I587" s="880">
        <v>0</v>
      </c>
      <c r="J587" s="880">
        <v>0</v>
      </c>
      <c r="K587" s="880">
        <v>0</v>
      </c>
      <c r="L587" s="880">
        <v>0</v>
      </c>
      <c r="M587" s="880">
        <v>0</v>
      </c>
      <c r="N587" s="880">
        <v>0</v>
      </c>
      <c r="O587" s="880">
        <v>0</v>
      </c>
      <c r="P587" s="880">
        <v>0</v>
      </c>
    </row>
    <row r="588" spans="1:30" ht="12">
      <c r="A588" s="878" t="s">
        <v>2841</v>
      </c>
      <c r="B588" s="878" t="s">
        <v>797</v>
      </c>
      <c r="C588" s="880">
        <v>0</v>
      </c>
      <c r="D588" s="880">
        <v>0</v>
      </c>
      <c r="E588" s="880">
        <v>0</v>
      </c>
      <c r="F588" s="880">
        <v>0</v>
      </c>
      <c r="G588" s="880">
        <v>0</v>
      </c>
      <c r="H588" s="880">
        <v>0</v>
      </c>
      <c r="I588" s="880">
        <v>0</v>
      </c>
      <c r="J588" s="880">
        <v>0</v>
      </c>
      <c r="K588" s="880">
        <v>0</v>
      </c>
      <c r="L588" s="880">
        <v>0</v>
      </c>
      <c r="M588" s="880">
        <v>0</v>
      </c>
      <c r="N588" s="880">
        <v>0</v>
      </c>
      <c r="O588" s="880">
        <v>0</v>
      </c>
      <c r="P588" s="880">
        <v>0</v>
      </c>
    </row>
    <row r="589" spans="1:30" ht="12">
      <c r="A589" s="878" t="s">
        <v>273</v>
      </c>
      <c r="B589" s="878" t="s">
        <v>797</v>
      </c>
      <c r="C589" s="880">
        <v>75</v>
      </c>
      <c r="D589" s="880">
        <v>75</v>
      </c>
      <c r="E589" s="880">
        <v>75</v>
      </c>
      <c r="F589" s="880">
        <v>75</v>
      </c>
      <c r="G589" s="880">
        <v>75</v>
      </c>
      <c r="H589" s="880">
        <v>75</v>
      </c>
      <c r="I589" s="880">
        <v>75</v>
      </c>
      <c r="J589" s="880">
        <v>75</v>
      </c>
      <c r="K589" s="880">
        <v>75</v>
      </c>
      <c r="L589" s="880">
        <v>75</v>
      </c>
      <c r="M589" s="880">
        <v>75</v>
      </c>
      <c r="N589" s="880">
        <v>75</v>
      </c>
      <c r="O589" s="880">
        <v>75</v>
      </c>
      <c r="P589" s="880">
        <v>75387</v>
      </c>
    </row>
    <row r="590" spans="1:30" ht="12">
      <c r="A590" s="878" t="s">
        <v>274</v>
      </c>
      <c r="B590" s="878" t="s">
        <v>797</v>
      </c>
      <c r="C590" s="880">
        <v>515500</v>
      </c>
      <c r="D590" s="880">
        <v>518264</v>
      </c>
      <c r="E590" s="880">
        <v>519884</v>
      </c>
      <c r="F590" s="880">
        <v>524605</v>
      </c>
      <c r="G590" s="880">
        <v>526407</v>
      </c>
      <c r="H590" s="880">
        <v>527126</v>
      </c>
      <c r="I590" s="880">
        <v>530598</v>
      </c>
      <c r="J590" s="880">
        <v>532497</v>
      </c>
      <c r="K590" s="880">
        <v>535949</v>
      </c>
      <c r="L590" s="880">
        <v>538529</v>
      </c>
      <c r="M590" s="880">
        <v>542747</v>
      </c>
      <c r="N590" s="880">
        <v>544935</v>
      </c>
      <c r="O590" s="880">
        <v>552047</v>
      </c>
      <c r="P590" s="880">
        <v>531276200</v>
      </c>
    </row>
    <row r="591" spans="1:30" ht="12">
      <c r="A591" s="878" t="s">
        <v>1222</v>
      </c>
      <c r="B591" s="878" t="s">
        <v>797</v>
      </c>
      <c r="C591" s="880">
        <v>0</v>
      </c>
      <c r="D591" s="880">
        <v>0</v>
      </c>
      <c r="E591" s="880">
        <v>0</v>
      </c>
      <c r="F591" s="880">
        <v>0</v>
      </c>
      <c r="G591" s="880">
        <v>0</v>
      </c>
      <c r="H591" s="880">
        <v>0</v>
      </c>
      <c r="I591" s="880">
        <v>0</v>
      </c>
      <c r="J591" s="880">
        <v>0</v>
      </c>
      <c r="K591" s="880">
        <v>0</v>
      </c>
      <c r="L591" s="880">
        <v>0</v>
      </c>
      <c r="M591" s="880">
        <v>0</v>
      </c>
      <c r="N591" s="880">
        <v>0</v>
      </c>
      <c r="O591" s="880">
        <v>0</v>
      </c>
      <c r="P591" s="880">
        <v>0</v>
      </c>
    </row>
    <row r="592" spans="1:30" ht="12">
      <c r="A592" s="878" t="s">
        <v>237</v>
      </c>
      <c r="B592" s="878" t="s">
        <v>797</v>
      </c>
      <c r="C592" s="880">
        <v>0</v>
      </c>
      <c r="D592" s="880">
        <v>0</v>
      </c>
      <c r="E592" s="880">
        <v>0</v>
      </c>
      <c r="F592" s="880">
        <v>0</v>
      </c>
      <c r="G592" s="880">
        <v>0</v>
      </c>
      <c r="H592" s="880">
        <v>0</v>
      </c>
      <c r="I592" s="880">
        <v>0</v>
      </c>
      <c r="J592" s="880">
        <v>0</v>
      </c>
      <c r="K592" s="880">
        <v>0</v>
      </c>
      <c r="L592" s="880">
        <v>0</v>
      </c>
      <c r="M592" s="880">
        <v>0</v>
      </c>
      <c r="N592" s="880">
        <v>0</v>
      </c>
      <c r="O592" s="880">
        <v>0</v>
      </c>
      <c r="P592" s="880">
        <v>0</v>
      </c>
    </row>
    <row r="593" spans="1:16" ht="12">
      <c r="A593" s="878" t="s">
        <v>191</v>
      </c>
      <c r="B593" s="878" t="s">
        <v>797</v>
      </c>
      <c r="C593" s="880">
        <v>0</v>
      </c>
      <c r="D593" s="880">
        <v>0</v>
      </c>
      <c r="E593" s="880">
        <v>0</v>
      </c>
      <c r="F593" s="880">
        <v>0</v>
      </c>
      <c r="G593" s="880">
        <v>0</v>
      </c>
      <c r="H593" s="880">
        <v>0</v>
      </c>
      <c r="I593" s="880">
        <v>0</v>
      </c>
      <c r="J593" s="880">
        <v>0</v>
      </c>
      <c r="K593" s="880">
        <v>0</v>
      </c>
      <c r="L593" s="880">
        <v>0</v>
      </c>
      <c r="M593" s="880">
        <v>0</v>
      </c>
      <c r="N593" s="880">
        <v>0</v>
      </c>
      <c r="O593" s="880">
        <v>0</v>
      </c>
      <c r="P593" s="880">
        <v>0</v>
      </c>
    </row>
    <row r="594" spans="1:16" ht="12">
      <c r="A594" s="878" t="s">
        <v>192</v>
      </c>
      <c r="B594" s="878" t="s">
        <v>797</v>
      </c>
      <c r="C594" s="880">
        <v>0</v>
      </c>
      <c r="D594" s="880">
        <v>0</v>
      </c>
      <c r="E594" s="880">
        <v>0</v>
      </c>
      <c r="F594" s="880">
        <v>0</v>
      </c>
      <c r="G594" s="880">
        <v>0</v>
      </c>
      <c r="H594" s="880">
        <v>0</v>
      </c>
      <c r="I594" s="880">
        <v>0</v>
      </c>
      <c r="J594" s="880">
        <v>0</v>
      </c>
      <c r="K594" s="880">
        <v>0</v>
      </c>
      <c r="L594" s="880">
        <v>0</v>
      </c>
      <c r="M594" s="880">
        <v>0</v>
      </c>
      <c r="N594" s="880">
        <v>0</v>
      </c>
      <c r="O594" s="880">
        <v>0</v>
      </c>
      <c r="P594" s="880">
        <v>0</v>
      </c>
    </row>
    <row r="595" spans="1:16" ht="12">
      <c r="A595" s="878" t="s">
        <v>1223</v>
      </c>
      <c r="B595" s="878" t="s">
        <v>797</v>
      </c>
      <c r="C595" s="880">
        <v>0</v>
      </c>
      <c r="D595" s="880">
        <v>0</v>
      </c>
      <c r="E595" s="880">
        <v>0</v>
      </c>
      <c r="F595" s="880">
        <v>0</v>
      </c>
      <c r="G595" s="880">
        <v>0</v>
      </c>
      <c r="H595" s="880">
        <v>0</v>
      </c>
      <c r="I595" s="880">
        <v>0</v>
      </c>
      <c r="J595" s="880">
        <v>0</v>
      </c>
      <c r="K595" s="880">
        <v>0</v>
      </c>
      <c r="L595" s="880">
        <v>0</v>
      </c>
      <c r="M595" s="880">
        <v>0</v>
      </c>
      <c r="N595" s="880">
        <v>0</v>
      </c>
      <c r="O595" s="880">
        <v>0</v>
      </c>
      <c r="P595" s="880">
        <v>0</v>
      </c>
    </row>
    <row r="596" spans="1:16" ht="12">
      <c r="A596" s="878" t="s">
        <v>1224</v>
      </c>
      <c r="B596" s="878" t="s">
        <v>797</v>
      </c>
      <c r="C596" s="880">
        <v>0</v>
      </c>
      <c r="D596" s="880">
        <v>0</v>
      </c>
      <c r="E596" s="880">
        <v>0</v>
      </c>
      <c r="F596" s="880">
        <v>0</v>
      </c>
      <c r="G596" s="880">
        <v>0</v>
      </c>
      <c r="H596" s="880">
        <v>0</v>
      </c>
      <c r="I596" s="880">
        <v>0</v>
      </c>
      <c r="J596" s="880">
        <v>0</v>
      </c>
      <c r="K596" s="880">
        <v>0</v>
      </c>
      <c r="L596" s="880">
        <v>0</v>
      </c>
      <c r="M596" s="880">
        <v>0</v>
      </c>
      <c r="N596" s="880">
        <v>0</v>
      </c>
      <c r="O596" s="880">
        <v>0</v>
      </c>
      <c r="P596" s="880">
        <v>0</v>
      </c>
    </row>
    <row r="597" spans="1:16" ht="12">
      <c r="A597" s="878" t="s">
        <v>1225</v>
      </c>
      <c r="B597" s="878" t="s">
        <v>797</v>
      </c>
      <c r="C597" s="880">
        <v>0</v>
      </c>
      <c r="D597" s="880">
        <v>0</v>
      </c>
      <c r="E597" s="880">
        <v>0</v>
      </c>
      <c r="F597" s="880">
        <v>0</v>
      </c>
      <c r="G597" s="880">
        <v>0</v>
      </c>
      <c r="H597" s="880">
        <v>0</v>
      </c>
      <c r="I597" s="880">
        <v>0</v>
      </c>
      <c r="J597" s="880">
        <v>0</v>
      </c>
      <c r="K597" s="880">
        <v>0</v>
      </c>
      <c r="L597" s="880">
        <v>0</v>
      </c>
      <c r="M597" s="880">
        <v>0</v>
      </c>
      <c r="N597" s="880">
        <v>0</v>
      </c>
      <c r="O597" s="880">
        <v>0</v>
      </c>
      <c r="P597" s="880">
        <v>0</v>
      </c>
    </row>
    <row r="598" spans="1:16" ht="12">
      <c r="A598" s="878" t="s">
        <v>275</v>
      </c>
      <c r="B598" s="878" t="s">
        <v>797</v>
      </c>
      <c r="C598" s="880">
        <v>780282</v>
      </c>
      <c r="D598" s="880">
        <v>783037</v>
      </c>
      <c r="E598" s="880">
        <v>784338</v>
      </c>
      <c r="F598" s="880">
        <v>784665</v>
      </c>
      <c r="G598" s="880">
        <v>785758</v>
      </c>
      <c r="H598" s="880">
        <v>787023</v>
      </c>
      <c r="I598" s="880">
        <v>787371</v>
      </c>
      <c r="J598" s="880">
        <v>789895</v>
      </c>
      <c r="K598" s="880">
        <v>794221</v>
      </c>
      <c r="L598" s="880">
        <v>795976</v>
      </c>
      <c r="M598" s="880">
        <v>798632</v>
      </c>
      <c r="N598" s="880">
        <v>799084</v>
      </c>
      <c r="O598" s="880">
        <v>804035</v>
      </c>
      <c r="P598" s="880">
        <v>790179962</v>
      </c>
    </row>
    <row r="599" spans="1:16" ht="12">
      <c r="A599" s="878" t="s">
        <v>276</v>
      </c>
      <c r="B599" s="878" t="s">
        <v>797</v>
      </c>
      <c r="C599" s="880">
        <v>0</v>
      </c>
      <c r="D599" s="880">
        <v>0</v>
      </c>
      <c r="E599" s="880">
        <v>0</v>
      </c>
      <c r="F599" s="880">
        <v>0</v>
      </c>
      <c r="G599" s="880">
        <v>0</v>
      </c>
      <c r="H599" s="880">
        <v>0</v>
      </c>
      <c r="I599" s="880">
        <v>0</v>
      </c>
      <c r="J599" s="880">
        <v>0</v>
      </c>
      <c r="K599" s="880">
        <v>0</v>
      </c>
      <c r="L599" s="880">
        <v>0</v>
      </c>
      <c r="M599" s="880">
        <v>0</v>
      </c>
      <c r="N599" s="880">
        <v>0</v>
      </c>
      <c r="O599" s="880">
        <v>0</v>
      </c>
      <c r="P599" s="880">
        <v>0</v>
      </c>
    </row>
    <row r="600" spans="1:16" ht="12">
      <c r="A600" s="878" t="s">
        <v>1226</v>
      </c>
      <c r="B600" s="878" t="s">
        <v>797</v>
      </c>
      <c r="C600" s="880">
        <v>0</v>
      </c>
      <c r="D600" s="880">
        <v>0</v>
      </c>
      <c r="E600" s="880">
        <v>0</v>
      </c>
      <c r="F600" s="880">
        <v>0</v>
      </c>
      <c r="G600" s="880">
        <v>0</v>
      </c>
      <c r="H600" s="880">
        <v>0</v>
      </c>
      <c r="I600" s="880">
        <v>0</v>
      </c>
      <c r="J600" s="880">
        <v>0</v>
      </c>
      <c r="K600" s="880">
        <v>0</v>
      </c>
      <c r="L600" s="880">
        <v>0</v>
      </c>
      <c r="M600" s="880">
        <v>0</v>
      </c>
      <c r="N600" s="880">
        <v>0</v>
      </c>
      <c r="O600" s="880">
        <v>0</v>
      </c>
      <c r="P600" s="880">
        <v>0</v>
      </c>
    </row>
    <row r="601" spans="1:16" ht="12">
      <c r="A601" s="878" t="s">
        <v>585</v>
      </c>
      <c r="B601" s="878" t="s">
        <v>797</v>
      </c>
      <c r="C601" s="880">
        <v>0</v>
      </c>
      <c r="D601" s="880">
        <v>0</v>
      </c>
      <c r="E601" s="880">
        <v>0</v>
      </c>
      <c r="F601" s="880">
        <v>0</v>
      </c>
      <c r="G601" s="880">
        <v>0</v>
      </c>
      <c r="H601" s="880">
        <v>0</v>
      </c>
      <c r="I601" s="880">
        <v>0</v>
      </c>
      <c r="J601" s="880">
        <v>0</v>
      </c>
      <c r="K601" s="880">
        <v>0</v>
      </c>
      <c r="L601" s="880">
        <v>0</v>
      </c>
      <c r="M601" s="880">
        <v>0</v>
      </c>
      <c r="N601" s="880">
        <v>0</v>
      </c>
      <c r="O601" s="880">
        <v>0</v>
      </c>
      <c r="P601" s="880">
        <v>0</v>
      </c>
    </row>
    <row r="602" spans="1:16" ht="12">
      <c r="A602" s="878" t="s">
        <v>1227</v>
      </c>
      <c r="B602" s="878" t="s">
        <v>797</v>
      </c>
      <c r="C602" s="880">
        <v>0</v>
      </c>
      <c r="D602" s="880">
        <v>0</v>
      </c>
      <c r="E602" s="880">
        <v>0</v>
      </c>
      <c r="F602" s="880">
        <v>0</v>
      </c>
      <c r="G602" s="880">
        <v>0</v>
      </c>
      <c r="H602" s="880">
        <v>0</v>
      </c>
      <c r="I602" s="880">
        <v>0</v>
      </c>
      <c r="J602" s="880">
        <v>0</v>
      </c>
      <c r="K602" s="880">
        <v>0</v>
      </c>
      <c r="L602" s="880">
        <v>0</v>
      </c>
      <c r="M602" s="880">
        <v>0</v>
      </c>
      <c r="N602" s="880">
        <v>0</v>
      </c>
      <c r="O602" s="880">
        <v>0</v>
      </c>
      <c r="P602" s="880">
        <v>0</v>
      </c>
    </row>
    <row r="603" spans="1:16" ht="12">
      <c r="A603" s="878" t="s">
        <v>2842</v>
      </c>
      <c r="B603" s="878" t="s">
        <v>797</v>
      </c>
      <c r="C603" s="880">
        <v>0</v>
      </c>
      <c r="D603" s="880">
        <v>0</v>
      </c>
      <c r="E603" s="880">
        <v>0</v>
      </c>
      <c r="F603" s="880">
        <v>0</v>
      </c>
      <c r="G603" s="880">
        <v>0</v>
      </c>
      <c r="H603" s="880">
        <v>0</v>
      </c>
      <c r="I603" s="880">
        <v>0</v>
      </c>
      <c r="J603" s="880">
        <v>0</v>
      </c>
      <c r="K603" s="880">
        <v>0</v>
      </c>
      <c r="L603" s="880">
        <v>0</v>
      </c>
      <c r="M603" s="880">
        <v>0</v>
      </c>
      <c r="N603" s="880">
        <v>0</v>
      </c>
      <c r="O603" s="880">
        <v>0</v>
      </c>
      <c r="P603" s="880">
        <v>0</v>
      </c>
    </row>
    <row r="604" spans="1:16" ht="12">
      <c r="A604" s="878" t="s">
        <v>1228</v>
      </c>
      <c r="B604" s="878" t="s">
        <v>797</v>
      </c>
      <c r="C604" s="880">
        <v>0</v>
      </c>
      <c r="D604" s="880">
        <v>0</v>
      </c>
      <c r="E604" s="880">
        <v>0</v>
      </c>
      <c r="F604" s="880">
        <v>0</v>
      </c>
      <c r="G604" s="880">
        <v>0</v>
      </c>
      <c r="H604" s="880">
        <v>0</v>
      </c>
      <c r="I604" s="880">
        <v>0</v>
      </c>
      <c r="J604" s="880">
        <v>0</v>
      </c>
      <c r="K604" s="880">
        <v>0</v>
      </c>
      <c r="L604" s="880">
        <v>0</v>
      </c>
      <c r="M604" s="880">
        <v>0</v>
      </c>
      <c r="N604" s="880">
        <v>0</v>
      </c>
      <c r="O604" s="880">
        <v>0</v>
      </c>
      <c r="P604" s="880">
        <v>0</v>
      </c>
    </row>
    <row r="605" spans="1:16" ht="12">
      <c r="A605" s="878" t="s">
        <v>277</v>
      </c>
      <c r="B605" s="878" t="s">
        <v>797</v>
      </c>
      <c r="C605" s="880">
        <v>0</v>
      </c>
      <c r="D605" s="880">
        <v>0</v>
      </c>
      <c r="E605" s="880">
        <v>0</v>
      </c>
      <c r="F605" s="880">
        <v>0</v>
      </c>
      <c r="G605" s="880">
        <v>0</v>
      </c>
      <c r="H605" s="880">
        <v>0</v>
      </c>
      <c r="I605" s="880">
        <v>0</v>
      </c>
      <c r="J605" s="880">
        <v>0</v>
      </c>
      <c r="K605" s="880">
        <v>0</v>
      </c>
      <c r="L605" s="880">
        <v>0</v>
      </c>
      <c r="M605" s="880">
        <v>0</v>
      </c>
      <c r="N605" s="880">
        <v>0</v>
      </c>
      <c r="O605" s="880">
        <v>0</v>
      </c>
      <c r="P605" s="880">
        <v>0</v>
      </c>
    </row>
    <row r="606" spans="1:16" ht="12">
      <c r="A606" s="878" t="s">
        <v>586</v>
      </c>
      <c r="B606" s="878" t="s">
        <v>797</v>
      </c>
      <c r="C606" s="880">
        <v>0</v>
      </c>
      <c r="D606" s="880">
        <v>0</v>
      </c>
      <c r="E606" s="880">
        <v>0</v>
      </c>
      <c r="F606" s="880">
        <v>0</v>
      </c>
      <c r="G606" s="880">
        <v>0</v>
      </c>
      <c r="H606" s="880">
        <v>0</v>
      </c>
      <c r="I606" s="880">
        <v>0</v>
      </c>
      <c r="J606" s="880">
        <v>0</v>
      </c>
      <c r="K606" s="880">
        <v>0</v>
      </c>
      <c r="L606" s="880">
        <v>0</v>
      </c>
      <c r="M606" s="880">
        <v>0</v>
      </c>
      <c r="N606" s="880">
        <v>0</v>
      </c>
      <c r="O606" s="880">
        <v>0</v>
      </c>
      <c r="P606" s="880">
        <v>62</v>
      </c>
    </row>
    <row r="607" spans="1:16" ht="12">
      <c r="A607" s="878" t="s">
        <v>1229</v>
      </c>
      <c r="B607" s="878" t="s">
        <v>797</v>
      </c>
      <c r="C607" s="880">
        <v>0</v>
      </c>
      <c r="D607" s="880">
        <v>0</v>
      </c>
      <c r="E607" s="880">
        <v>0</v>
      </c>
      <c r="F607" s="880">
        <v>0</v>
      </c>
      <c r="G607" s="880">
        <v>0</v>
      </c>
      <c r="H607" s="880">
        <v>0</v>
      </c>
      <c r="I607" s="880">
        <v>0</v>
      </c>
      <c r="J607" s="880">
        <v>0</v>
      </c>
      <c r="K607" s="880">
        <v>0</v>
      </c>
      <c r="L607" s="880">
        <v>0</v>
      </c>
      <c r="M607" s="880">
        <v>0</v>
      </c>
      <c r="N607" s="880">
        <v>0</v>
      </c>
      <c r="O607" s="880">
        <v>0</v>
      </c>
      <c r="P607" s="880">
        <v>0</v>
      </c>
    </row>
    <row r="608" spans="1:16" ht="12">
      <c r="A608" s="878" t="s">
        <v>278</v>
      </c>
      <c r="B608" s="878" t="s">
        <v>797</v>
      </c>
      <c r="C608" s="880">
        <v>0</v>
      </c>
      <c r="D608" s="880">
        <v>0</v>
      </c>
      <c r="E608" s="880">
        <v>0</v>
      </c>
      <c r="F608" s="880">
        <v>0</v>
      </c>
      <c r="G608" s="880">
        <v>0</v>
      </c>
      <c r="H608" s="880">
        <v>0</v>
      </c>
      <c r="I608" s="880">
        <v>0</v>
      </c>
      <c r="J608" s="880">
        <v>0</v>
      </c>
      <c r="K608" s="880">
        <v>0</v>
      </c>
      <c r="L608" s="880">
        <v>0</v>
      </c>
      <c r="M608" s="880">
        <v>0</v>
      </c>
      <c r="N608" s="880">
        <v>0</v>
      </c>
      <c r="O608" s="880">
        <v>0</v>
      </c>
      <c r="P608" s="880">
        <v>0</v>
      </c>
    </row>
    <row r="609" spans="1:16" ht="12">
      <c r="A609" s="878" t="s">
        <v>238</v>
      </c>
      <c r="B609" s="878" t="s">
        <v>797</v>
      </c>
      <c r="C609" s="880">
        <v>0</v>
      </c>
      <c r="D609" s="880">
        <v>0</v>
      </c>
      <c r="E609" s="880">
        <v>0</v>
      </c>
      <c r="F609" s="880">
        <v>0</v>
      </c>
      <c r="G609" s="880">
        <v>0</v>
      </c>
      <c r="H609" s="880">
        <v>0</v>
      </c>
      <c r="I609" s="880">
        <v>0</v>
      </c>
      <c r="J609" s="880">
        <v>0</v>
      </c>
      <c r="K609" s="880">
        <v>0</v>
      </c>
      <c r="L609" s="880">
        <v>0</v>
      </c>
      <c r="M609" s="880">
        <v>0</v>
      </c>
      <c r="N609" s="880">
        <v>0</v>
      </c>
      <c r="O609" s="880">
        <v>0</v>
      </c>
      <c r="P609" s="880">
        <v>0</v>
      </c>
    </row>
    <row r="610" spans="1:16" ht="12">
      <c r="A610" s="878" t="s">
        <v>1230</v>
      </c>
      <c r="B610" s="878" t="s">
        <v>797</v>
      </c>
      <c r="C610" s="880">
        <v>0</v>
      </c>
      <c r="D610" s="880">
        <v>0</v>
      </c>
      <c r="E610" s="880">
        <v>0</v>
      </c>
      <c r="F610" s="880">
        <v>0</v>
      </c>
      <c r="G610" s="880">
        <v>0</v>
      </c>
      <c r="H610" s="880">
        <v>0</v>
      </c>
      <c r="I610" s="880">
        <v>0</v>
      </c>
      <c r="J610" s="880">
        <v>0</v>
      </c>
      <c r="K610" s="880">
        <v>0</v>
      </c>
      <c r="L610" s="880">
        <v>0</v>
      </c>
      <c r="M610" s="880">
        <v>0</v>
      </c>
      <c r="N610" s="880">
        <v>0</v>
      </c>
      <c r="O610" s="880">
        <v>0</v>
      </c>
      <c r="P610" s="880">
        <v>0</v>
      </c>
    </row>
    <row r="611" spans="1:16" ht="12">
      <c r="A611" s="878" t="s">
        <v>1231</v>
      </c>
      <c r="B611" s="878" t="s">
        <v>797</v>
      </c>
      <c r="C611" s="880">
        <v>0</v>
      </c>
      <c r="D611" s="880">
        <v>0</v>
      </c>
      <c r="E611" s="880">
        <v>0</v>
      </c>
      <c r="F611" s="880">
        <v>0</v>
      </c>
      <c r="G611" s="880">
        <v>0</v>
      </c>
      <c r="H611" s="880">
        <v>0</v>
      </c>
      <c r="I611" s="880">
        <v>0</v>
      </c>
      <c r="J611" s="880">
        <v>0</v>
      </c>
      <c r="K611" s="880">
        <v>0</v>
      </c>
      <c r="L611" s="880">
        <v>0</v>
      </c>
      <c r="M611" s="880">
        <v>0</v>
      </c>
      <c r="N611" s="880">
        <v>0</v>
      </c>
      <c r="O611" s="880">
        <v>0</v>
      </c>
      <c r="P611" s="880">
        <v>0</v>
      </c>
    </row>
    <row r="612" spans="1:16" ht="12">
      <c r="A612" s="878" t="s">
        <v>279</v>
      </c>
      <c r="B612" s="878" t="s">
        <v>797</v>
      </c>
      <c r="C612" s="880">
        <v>1055579</v>
      </c>
      <c r="D612" s="880">
        <v>1057993</v>
      </c>
      <c r="E612" s="880">
        <v>1057930</v>
      </c>
      <c r="F612" s="880">
        <v>1064809</v>
      </c>
      <c r="G612" s="880">
        <v>1068392</v>
      </c>
      <c r="H612" s="880">
        <v>1068517</v>
      </c>
      <c r="I612" s="880">
        <v>1075606</v>
      </c>
      <c r="J612" s="880">
        <v>1078488</v>
      </c>
      <c r="K612" s="880">
        <v>1082646</v>
      </c>
      <c r="L612" s="880">
        <v>1084392</v>
      </c>
      <c r="M612" s="880">
        <v>1090379</v>
      </c>
      <c r="N612" s="880">
        <v>1094068</v>
      </c>
      <c r="O612" s="880">
        <v>1100637</v>
      </c>
      <c r="P612" s="880">
        <v>1075110699</v>
      </c>
    </row>
    <row r="613" spans="1:16" ht="12">
      <c r="A613" s="878" t="s">
        <v>2843</v>
      </c>
      <c r="B613" s="878" t="s">
        <v>797</v>
      </c>
      <c r="C613" s="880">
        <v>0</v>
      </c>
      <c r="D613" s="880">
        <v>0</v>
      </c>
      <c r="E613" s="880">
        <v>0</v>
      </c>
      <c r="F613" s="880">
        <v>0</v>
      </c>
      <c r="G613" s="880">
        <v>0</v>
      </c>
      <c r="H613" s="880">
        <v>0</v>
      </c>
      <c r="I613" s="880">
        <v>0</v>
      </c>
      <c r="J613" s="880">
        <v>0</v>
      </c>
      <c r="K613" s="880">
        <v>0</v>
      </c>
      <c r="L613" s="880">
        <v>0</v>
      </c>
      <c r="M613" s="880">
        <v>0</v>
      </c>
      <c r="N613" s="880">
        <v>0</v>
      </c>
      <c r="O613" s="880">
        <v>0</v>
      </c>
      <c r="P613" s="880">
        <v>0</v>
      </c>
    </row>
    <row r="614" spans="1:16" ht="12">
      <c r="A614" s="878" t="s">
        <v>280</v>
      </c>
      <c r="B614" s="878" t="s">
        <v>797</v>
      </c>
      <c r="C614" s="880">
        <v>518717</v>
      </c>
      <c r="D614" s="880">
        <v>521743</v>
      </c>
      <c r="E614" s="880">
        <v>523218</v>
      </c>
      <c r="F614" s="880">
        <v>526080</v>
      </c>
      <c r="G614" s="880">
        <v>527042</v>
      </c>
      <c r="H614" s="880">
        <v>528584</v>
      </c>
      <c r="I614" s="880">
        <v>530851</v>
      </c>
      <c r="J614" s="880">
        <v>531770</v>
      </c>
      <c r="K614" s="880">
        <v>532898</v>
      </c>
      <c r="L614" s="880">
        <v>534687</v>
      </c>
      <c r="M614" s="880">
        <v>535009</v>
      </c>
      <c r="N614" s="880">
        <v>536292</v>
      </c>
      <c r="O614" s="880">
        <v>540408</v>
      </c>
      <c r="P614" s="880">
        <v>529811414</v>
      </c>
    </row>
    <row r="615" spans="1:16" ht="12">
      <c r="A615" s="878" t="s">
        <v>1232</v>
      </c>
      <c r="B615" s="878" t="s">
        <v>797</v>
      </c>
      <c r="C615" s="880">
        <v>0</v>
      </c>
      <c r="D615" s="880">
        <v>0</v>
      </c>
      <c r="E615" s="880">
        <v>0</v>
      </c>
      <c r="F615" s="880">
        <v>0</v>
      </c>
      <c r="G615" s="880">
        <v>0</v>
      </c>
      <c r="H615" s="880">
        <v>0</v>
      </c>
      <c r="I615" s="880">
        <v>0</v>
      </c>
      <c r="J615" s="880">
        <v>0</v>
      </c>
      <c r="K615" s="880">
        <v>0</v>
      </c>
      <c r="L615" s="880">
        <v>0</v>
      </c>
      <c r="M615" s="880">
        <v>0</v>
      </c>
      <c r="N615" s="880">
        <v>0</v>
      </c>
      <c r="O615" s="880">
        <v>0</v>
      </c>
      <c r="P615" s="880">
        <v>0</v>
      </c>
    </row>
    <row r="616" spans="1:16" ht="12">
      <c r="A616" s="878" t="s">
        <v>281</v>
      </c>
      <c r="B616" s="878" t="s">
        <v>797</v>
      </c>
      <c r="C616" s="880">
        <v>192426</v>
      </c>
      <c r="D616" s="880">
        <v>192608</v>
      </c>
      <c r="E616" s="880">
        <v>192964</v>
      </c>
      <c r="F616" s="880">
        <v>193222</v>
      </c>
      <c r="G616" s="880">
        <v>193287</v>
      </c>
      <c r="H616" s="880">
        <v>193644</v>
      </c>
      <c r="I616" s="880">
        <v>194047</v>
      </c>
      <c r="J616" s="880">
        <v>194254</v>
      </c>
      <c r="K616" s="880">
        <v>194638</v>
      </c>
      <c r="L616" s="880">
        <v>194642</v>
      </c>
      <c r="M616" s="880">
        <v>195266</v>
      </c>
      <c r="N616" s="880">
        <v>195396</v>
      </c>
      <c r="O616" s="880">
        <v>195767</v>
      </c>
      <c r="P616" s="880">
        <v>194005363</v>
      </c>
    </row>
    <row r="617" spans="1:16" ht="12">
      <c r="A617" s="878" t="s">
        <v>1233</v>
      </c>
      <c r="B617" s="878" t="s">
        <v>797</v>
      </c>
      <c r="C617" s="880">
        <v>0</v>
      </c>
      <c r="D617" s="880">
        <v>0</v>
      </c>
      <c r="E617" s="880">
        <v>0</v>
      </c>
      <c r="F617" s="880">
        <v>0</v>
      </c>
      <c r="G617" s="880">
        <v>0</v>
      </c>
      <c r="H617" s="880">
        <v>0</v>
      </c>
      <c r="I617" s="880">
        <v>0</v>
      </c>
      <c r="J617" s="880">
        <v>0</v>
      </c>
      <c r="K617" s="880">
        <v>0</v>
      </c>
      <c r="L617" s="880">
        <v>0</v>
      </c>
      <c r="M617" s="880">
        <v>0</v>
      </c>
      <c r="N617" s="880">
        <v>0</v>
      </c>
      <c r="O617" s="880">
        <v>0</v>
      </c>
      <c r="P617" s="880">
        <v>0</v>
      </c>
    </row>
    <row r="618" spans="1:16" ht="12">
      <c r="A618" s="878" t="s">
        <v>905</v>
      </c>
      <c r="B618" s="878" t="s">
        <v>797</v>
      </c>
      <c r="C618" s="880">
        <v>0</v>
      </c>
      <c r="D618" s="880">
        <v>0</v>
      </c>
      <c r="E618" s="880">
        <v>0</v>
      </c>
      <c r="F618" s="880">
        <v>0</v>
      </c>
      <c r="G618" s="880">
        <v>0</v>
      </c>
      <c r="H618" s="880">
        <v>0</v>
      </c>
      <c r="I618" s="880">
        <v>0</v>
      </c>
      <c r="J618" s="880">
        <v>0</v>
      </c>
      <c r="K618" s="880">
        <v>0</v>
      </c>
      <c r="L618" s="880">
        <v>0</v>
      </c>
      <c r="M618" s="880">
        <v>0</v>
      </c>
      <c r="N618" s="880">
        <v>0</v>
      </c>
      <c r="O618" s="880">
        <v>0</v>
      </c>
      <c r="P618" s="880">
        <v>0</v>
      </c>
    </row>
    <row r="619" spans="1:16" ht="12">
      <c r="A619" s="878" t="s">
        <v>939</v>
      </c>
      <c r="B619" s="878" t="s">
        <v>797</v>
      </c>
      <c r="C619" s="880">
        <v>142310</v>
      </c>
      <c r="D619" s="880">
        <v>141815</v>
      </c>
      <c r="E619" s="880">
        <v>141367</v>
      </c>
      <c r="F619" s="880">
        <v>140866</v>
      </c>
      <c r="G619" s="880">
        <v>141335</v>
      </c>
      <c r="H619" s="880">
        <v>141169</v>
      </c>
      <c r="I619" s="880">
        <v>140426</v>
      </c>
      <c r="J619" s="880">
        <v>138871</v>
      </c>
      <c r="K619" s="880">
        <v>137904</v>
      </c>
      <c r="L619" s="880">
        <v>136797</v>
      </c>
      <c r="M619" s="880">
        <v>135260</v>
      </c>
      <c r="N619" s="880">
        <v>134257</v>
      </c>
      <c r="O619" s="880">
        <v>132522</v>
      </c>
      <c r="P619" s="880">
        <v>138956803</v>
      </c>
    </row>
    <row r="620" spans="1:16" ht="12">
      <c r="A620" s="878" t="s">
        <v>1234</v>
      </c>
      <c r="B620" s="878" t="s">
        <v>797</v>
      </c>
      <c r="C620" s="880">
        <v>0</v>
      </c>
      <c r="D620" s="880">
        <v>0</v>
      </c>
      <c r="E620" s="880">
        <v>0</v>
      </c>
      <c r="F620" s="880">
        <v>0</v>
      </c>
      <c r="G620" s="880">
        <v>0</v>
      </c>
      <c r="H620" s="880">
        <v>0</v>
      </c>
      <c r="I620" s="880">
        <v>0</v>
      </c>
      <c r="J620" s="880">
        <v>0</v>
      </c>
      <c r="K620" s="880">
        <v>0</v>
      </c>
      <c r="L620" s="880">
        <v>0</v>
      </c>
      <c r="M620" s="880">
        <v>0</v>
      </c>
      <c r="N620" s="880">
        <v>0</v>
      </c>
      <c r="O620" s="880">
        <v>0</v>
      </c>
      <c r="P620" s="880">
        <v>0</v>
      </c>
    </row>
    <row r="621" spans="1:16" ht="12">
      <c r="A621" s="878" t="s">
        <v>940</v>
      </c>
      <c r="B621" s="878" t="s">
        <v>797</v>
      </c>
      <c r="C621" s="880">
        <v>89148</v>
      </c>
      <c r="D621" s="880">
        <v>92921</v>
      </c>
      <c r="E621" s="880">
        <v>95920</v>
      </c>
      <c r="F621" s="880">
        <v>96936</v>
      </c>
      <c r="G621" s="880">
        <v>96937</v>
      </c>
      <c r="H621" s="880">
        <v>101853</v>
      </c>
      <c r="I621" s="880">
        <v>102270</v>
      </c>
      <c r="J621" s="880">
        <v>104861</v>
      </c>
      <c r="K621" s="880">
        <v>108453</v>
      </c>
      <c r="L621" s="880">
        <v>118911</v>
      </c>
      <c r="M621" s="880">
        <v>119928</v>
      </c>
      <c r="N621" s="880">
        <v>121709</v>
      </c>
      <c r="O621" s="880">
        <v>129017</v>
      </c>
      <c r="P621" s="880">
        <v>105815110</v>
      </c>
    </row>
    <row r="622" spans="1:16" ht="12">
      <c r="A622" s="878" t="s">
        <v>1235</v>
      </c>
      <c r="B622" s="878" t="s">
        <v>797</v>
      </c>
      <c r="C622" s="880">
        <v>0</v>
      </c>
      <c r="D622" s="880">
        <v>0</v>
      </c>
      <c r="E622" s="880">
        <v>0</v>
      </c>
      <c r="F622" s="880">
        <v>0</v>
      </c>
      <c r="G622" s="880">
        <v>0</v>
      </c>
      <c r="H622" s="880">
        <v>0</v>
      </c>
      <c r="I622" s="880">
        <v>0</v>
      </c>
      <c r="J622" s="880">
        <v>0</v>
      </c>
      <c r="K622" s="880">
        <v>0</v>
      </c>
      <c r="L622" s="880">
        <v>0</v>
      </c>
      <c r="M622" s="880">
        <v>0</v>
      </c>
      <c r="N622" s="880">
        <v>0</v>
      </c>
      <c r="O622" s="880">
        <v>0</v>
      </c>
      <c r="P622" s="880">
        <v>0</v>
      </c>
    </row>
    <row r="623" spans="1:16" ht="12">
      <c r="A623" s="878" t="s">
        <v>2844</v>
      </c>
      <c r="B623" s="878" t="s">
        <v>797</v>
      </c>
      <c r="C623" s="880">
        <v>229</v>
      </c>
      <c r="D623" s="880">
        <v>279</v>
      </c>
      <c r="E623" s="880">
        <v>388</v>
      </c>
      <c r="F623" s="880">
        <v>464</v>
      </c>
      <c r="G623" s="880">
        <v>531</v>
      </c>
      <c r="H623" s="880">
        <v>532</v>
      </c>
      <c r="I623" s="880">
        <v>679</v>
      </c>
      <c r="J623" s="880">
        <v>678</v>
      </c>
      <c r="K623" s="880">
        <v>691</v>
      </c>
      <c r="L623" s="880">
        <v>744</v>
      </c>
      <c r="M623" s="880">
        <v>745</v>
      </c>
      <c r="N623" s="880">
        <v>776</v>
      </c>
      <c r="O623" s="880">
        <v>822</v>
      </c>
      <c r="P623" s="880">
        <v>586065</v>
      </c>
    </row>
    <row r="624" spans="1:16" ht="12">
      <c r="A624" s="878" t="s">
        <v>2845</v>
      </c>
      <c r="B624" s="878" t="s">
        <v>797</v>
      </c>
      <c r="C624" s="880">
        <v>0</v>
      </c>
      <c r="D624" s="880">
        <v>0</v>
      </c>
      <c r="E624" s="880">
        <v>0</v>
      </c>
      <c r="F624" s="880">
        <v>0</v>
      </c>
      <c r="G624" s="880">
        <v>0</v>
      </c>
      <c r="H624" s="880">
        <v>0</v>
      </c>
      <c r="I624" s="880">
        <v>0</v>
      </c>
      <c r="J624" s="880">
        <v>0</v>
      </c>
      <c r="K624" s="880">
        <v>0</v>
      </c>
      <c r="L624" s="880">
        <v>0</v>
      </c>
      <c r="M624" s="880">
        <v>0</v>
      </c>
      <c r="N624" s="880">
        <v>0</v>
      </c>
      <c r="O624" s="880">
        <v>0</v>
      </c>
      <c r="P624" s="880">
        <v>0</v>
      </c>
    </row>
    <row r="625" spans="1:16" ht="12">
      <c r="A625" s="878" t="s">
        <v>2846</v>
      </c>
      <c r="B625" s="878" t="s">
        <v>797</v>
      </c>
      <c r="C625" s="880">
        <v>0</v>
      </c>
      <c r="D625" s="880">
        <v>0</v>
      </c>
      <c r="E625" s="880">
        <v>0</v>
      </c>
      <c r="F625" s="880">
        <v>0</v>
      </c>
      <c r="G625" s="880">
        <v>0</v>
      </c>
      <c r="H625" s="880">
        <v>0</v>
      </c>
      <c r="I625" s="880">
        <v>0</v>
      </c>
      <c r="J625" s="880">
        <v>0</v>
      </c>
      <c r="K625" s="880">
        <v>0</v>
      </c>
      <c r="L625" s="880">
        <v>0</v>
      </c>
      <c r="M625" s="880">
        <v>0</v>
      </c>
      <c r="N625" s="880">
        <v>0</v>
      </c>
      <c r="O625" s="880">
        <v>0</v>
      </c>
      <c r="P625" s="880">
        <v>0</v>
      </c>
    </row>
    <row r="626" spans="1:16" ht="12">
      <c r="A626" s="878" t="s">
        <v>1014</v>
      </c>
      <c r="B626" s="878" t="s">
        <v>797</v>
      </c>
      <c r="C626" s="880">
        <v>0</v>
      </c>
      <c r="D626" s="880">
        <v>0</v>
      </c>
      <c r="E626" s="880">
        <v>0</v>
      </c>
      <c r="F626" s="880">
        <v>0</v>
      </c>
      <c r="G626" s="880">
        <v>0</v>
      </c>
      <c r="H626" s="880">
        <v>0</v>
      </c>
      <c r="I626" s="880">
        <v>0</v>
      </c>
      <c r="J626" s="880">
        <v>0</v>
      </c>
      <c r="K626" s="880">
        <v>0</v>
      </c>
      <c r="L626" s="880">
        <v>0</v>
      </c>
      <c r="M626" s="880">
        <v>0</v>
      </c>
      <c r="N626" s="880">
        <v>0</v>
      </c>
      <c r="O626" s="880">
        <v>0</v>
      </c>
      <c r="P626" s="880">
        <v>0</v>
      </c>
    </row>
    <row r="627" spans="1:16" ht="12">
      <c r="A627" s="878" t="s">
        <v>795</v>
      </c>
      <c r="B627" s="878" t="s">
        <v>797</v>
      </c>
      <c r="C627" s="880">
        <v>0</v>
      </c>
      <c r="D627" s="880">
        <v>0</v>
      </c>
      <c r="E627" s="880">
        <v>0</v>
      </c>
      <c r="F627" s="880">
        <v>0</v>
      </c>
      <c r="G627" s="880">
        <v>0</v>
      </c>
      <c r="H627" s="880">
        <v>0</v>
      </c>
      <c r="I627" s="880">
        <v>0</v>
      </c>
      <c r="J627" s="880">
        <v>0</v>
      </c>
      <c r="K627" s="880">
        <v>0</v>
      </c>
      <c r="L627" s="880">
        <v>0</v>
      </c>
      <c r="M627" s="880">
        <v>0</v>
      </c>
      <c r="N627" s="880">
        <v>0</v>
      </c>
      <c r="O627" s="880">
        <v>0</v>
      </c>
      <c r="P627" s="880">
        <v>0</v>
      </c>
    </row>
    <row r="628" spans="1:16" ht="12">
      <c r="A628" s="878" t="s">
        <v>796</v>
      </c>
      <c r="B628" s="878" t="s">
        <v>797</v>
      </c>
      <c r="C628" s="880">
        <v>0</v>
      </c>
      <c r="D628" s="880">
        <v>0</v>
      </c>
      <c r="E628" s="880">
        <v>0</v>
      </c>
      <c r="F628" s="880">
        <v>0</v>
      </c>
      <c r="G628" s="880">
        <v>0</v>
      </c>
      <c r="H628" s="880">
        <v>0</v>
      </c>
      <c r="I628" s="880">
        <v>0</v>
      </c>
      <c r="J628" s="880">
        <v>0</v>
      </c>
      <c r="K628" s="880">
        <v>0</v>
      </c>
      <c r="L628" s="880">
        <v>0</v>
      </c>
      <c r="M628" s="880">
        <v>0</v>
      </c>
      <c r="N628" s="880">
        <v>0</v>
      </c>
      <c r="O628" s="880">
        <v>0</v>
      </c>
      <c r="P628" s="880">
        <v>0</v>
      </c>
    </row>
    <row r="629" spans="1:16" ht="12">
      <c r="A629" s="878" t="s">
        <v>282</v>
      </c>
      <c r="B629" s="878" t="s">
        <v>797</v>
      </c>
      <c r="C629" s="880">
        <v>60116</v>
      </c>
      <c r="D629" s="880">
        <v>59998</v>
      </c>
      <c r="E629" s="880">
        <v>59821</v>
      </c>
      <c r="F629" s="880">
        <v>59274</v>
      </c>
      <c r="G629" s="880">
        <v>59804</v>
      </c>
      <c r="H629" s="880">
        <v>59798</v>
      </c>
      <c r="I629" s="880">
        <v>59971</v>
      </c>
      <c r="J629" s="880">
        <v>60167</v>
      </c>
      <c r="K629" s="880">
        <v>60259</v>
      </c>
      <c r="L629" s="880">
        <v>60443</v>
      </c>
      <c r="M629" s="880">
        <v>60503</v>
      </c>
      <c r="N629" s="880">
        <v>60494</v>
      </c>
      <c r="O629" s="880">
        <v>61786</v>
      </c>
      <c r="P629" s="880">
        <v>60123653</v>
      </c>
    </row>
    <row r="630" spans="1:16" ht="12">
      <c r="A630" s="878" t="s">
        <v>1236</v>
      </c>
      <c r="B630" s="878" t="s">
        <v>797</v>
      </c>
      <c r="C630" s="880">
        <v>0</v>
      </c>
      <c r="D630" s="880">
        <v>0</v>
      </c>
      <c r="E630" s="880">
        <v>0</v>
      </c>
      <c r="F630" s="880">
        <v>0</v>
      </c>
      <c r="G630" s="880">
        <v>0</v>
      </c>
      <c r="H630" s="880">
        <v>0</v>
      </c>
      <c r="I630" s="880">
        <v>0</v>
      </c>
      <c r="J630" s="880">
        <v>0</v>
      </c>
      <c r="K630" s="880">
        <v>0</v>
      </c>
      <c r="L630" s="880">
        <v>0</v>
      </c>
      <c r="M630" s="880">
        <v>0</v>
      </c>
      <c r="N630" s="880">
        <v>0</v>
      </c>
      <c r="O630" s="880">
        <v>0</v>
      </c>
      <c r="P630" s="880">
        <v>0</v>
      </c>
    </row>
    <row r="631" spans="1:16" ht="12">
      <c r="A631" s="878" t="s">
        <v>283</v>
      </c>
      <c r="B631" s="878" t="s">
        <v>797</v>
      </c>
      <c r="C631" s="880">
        <v>3235</v>
      </c>
      <c r="D631" s="880">
        <v>3235</v>
      </c>
      <c r="E631" s="880">
        <v>3235</v>
      </c>
      <c r="F631" s="880">
        <v>3235</v>
      </c>
      <c r="G631" s="880">
        <v>3235</v>
      </c>
      <c r="H631" s="880">
        <v>3235</v>
      </c>
      <c r="I631" s="880">
        <v>3235</v>
      </c>
      <c r="J631" s="880">
        <v>3235</v>
      </c>
      <c r="K631" s="880">
        <v>3235</v>
      </c>
      <c r="L631" s="880">
        <v>3235</v>
      </c>
      <c r="M631" s="880">
        <v>3235</v>
      </c>
      <c r="N631" s="880">
        <v>3235</v>
      </c>
      <c r="O631" s="880">
        <v>6364</v>
      </c>
      <c r="P631" s="880">
        <v>3365355</v>
      </c>
    </row>
    <row r="632" spans="1:16" ht="12">
      <c r="A632" s="878" t="s">
        <v>284</v>
      </c>
      <c r="B632" s="878" t="s">
        <v>797</v>
      </c>
      <c r="C632" s="880">
        <v>0</v>
      </c>
      <c r="D632" s="880">
        <v>0</v>
      </c>
      <c r="E632" s="880">
        <v>0</v>
      </c>
      <c r="F632" s="880">
        <v>0</v>
      </c>
      <c r="G632" s="880">
        <v>0</v>
      </c>
      <c r="H632" s="880">
        <v>0</v>
      </c>
      <c r="I632" s="880">
        <v>0</v>
      </c>
      <c r="J632" s="880">
        <v>0</v>
      </c>
      <c r="K632" s="880">
        <v>0</v>
      </c>
      <c r="L632" s="880">
        <v>0</v>
      </c>
      <c r="M632" s="880">
        <v>0</v>
      </c>
      <c r="N632" s="880">
        <v>0</v>
      </c>
      <c r="O632" s="880">
        <v>0</v>
      </c>
      <c r="P632" s="880">
        <v>0</v>
      </c>
    </row>
    <row r="633" spans="1:16">
      <c r="A633" s="527"/>
      <c r="B633" s="527"/>
      <c r="C633" s="527"/>
      <c r="D633" s="527"/>
      <c r="E633" s="527"/>
      <c r="F633" s="527"/>
      <c r="G633" s="527"/>
      <c r="H633" s="527"/>
      <c r="I633" s="527"/>
      <c r="J633" s="527"/>
      <c r="K633" s="527"/>
      <c r="L633" s="527"/>
      <c r="M633" s="527"/>
      <c r="N633" s="527"/>
      <c r="O633" s="527"/>
      <c r="P633" s="527"/>
    </row>
    <row r="634" spans="1:16">
      <c r="A634" s="527"/>
      <c r="B634" s="527"/>
      <c r="C634" s="527"/>
      <c r="D634" s="527"/>
      <c r="E634" s="527"/>
      <c r="F634" s="527"/>
      <c r="G634" s="527"/>
      <c r="H634" s="527"/>
      <c r="I634" s="527"/>
      <c r="J634" s="527"/>
      <c r="K634" s="527"/>
      <c r="L634" s="527"/>
      <c r="M634" s="527"/>
      <c r="N634" s="527"/>
      <c r="O634" s="527"/>
      <c r="P634" s="527"/>
    </row>
    <row r="635" spans="1:16" s="531" customFormat="1">
      <c r="B635" s="529" t="s">
        <v>1237</v>
      </c>
      <c r="C635" s="529">
        <f>SUM(C496:C634)</f>
        <v>4313435</v>
      </c>
      <c r="D635" s="529">
        <f t="shared" ref="D635:P635" si="2">SUM(D496:D634)</f>
        <v>4331595</v>
      </c>
      <c r="E635" s="529">
        <f t="shared" si="2"/>
        <v>4340566</v>
      </c>
      <c r="F635" s="529">
        <f t="shared" si="2"/>
        <v>4358346</v>
      </c>
      <c r="G635" s="529">
        <f t="shared" si="2"/>
        <v>4369907</v>
      </c>
      <c r="H635" s="529">
        <f t="shared" si="2"/>
        <v>4381033</v>
      </c>
      <c r="I635" s="529">
        <f t="shared" si="2"/>
        <v>4398101</v>
      </c>
      <c r="J635" s="529">
        <f t="shared" si="2"/>
        <v>4410040</v>
      </c>
      <c r="K635" s="529">
        <f t="shared" si="2"/>
        <v>4432532</v>
      </c>
      <c r="L635" s="529">
        <f t="shared" si="2"/>
        <v>4455520</v>
      </c>
      <c r="M635" s="529">
        <f t="shared" si="2"/>
        <v>4477318</v>
      </c>
      <c r="N635" s="529">
        <f t="shared" si="2"/>
        <v>4488911</v>
      </c>
      <c r="O635" s="529">
        <f t="shared" si="2"/>
        <v>4532455</v>
      </c>
      <c r="P635" s="529">
        <f t="shared" si="2"/>
        <v>4405569600</v>
      </c>
    </row>
    <row r="636" spans="1:16" s="26" customFormat="1">
      <c r="B636" s="883"/>
      <c r="C636" s="883"/>
      <c r="D636" s="883"/>
      <c r="E636" s="883"/>
      <c r="F636" s="883"/>
      <c r="G636" s="883"/>
      <c r="H636" s="883"/>
      <c r="I636" s="883"/>
      <c r="J636" s="883"/>
      <c r="K636" s="883"/>
      <c r="L636" s="883"/>
      <c r="M636" s="883"/>
      <c r="N636" s="883"/>
      <c r="O636" s="883"/>
      <c r="P636" s="883"/>
    </row>
    <row r="637" spans="1:16" ht="12">
      <c r="A637" s="878" t="s">
        <v>285</v>
      </c>
      <c r="B637" s="878" t="s">
        <v>286</v>
      </c>
      <c r="C637" s="880">
        <v>404</v>
      </c>
      <c r="D637" s="880">
        <v>404</v>
      </c>
      <c r="E637" s="880">
        <v>404</v>
      </c>
      <c r="F637" s="880">
        <v>404</v>
      </c>
      <c r="G637" s="880">
        <v>404</v>
      </c>
      <c r="H637" s="880">
        <v>404</v>
      </c>
      <c r="I637" s="880">
        <v>404</v>
      </c>
      <c r="J637" s="880">
        <v>404</v>
      </c>
      <c r="K637" s="880">
        <v>404</v>
      </c>
      <c r="L637" s="880">
        <v>404</v>
      </c>
      <c r="M637" s="880">
        <v>404</v>
      </c>
      <c r="N637" s="880">
        <v>404</v>
      </c>
      <c r="O637" s="880">
        <v>404</v>
      </c>
      <c r="P637" s="880">
        <v>404023</v>
      </c>
    </row>
    <row r="638" spans="1:16" ht="12">
      <c r="A638" s="878" t="s">
        <v>287</v>
      </c>
      <c r="B638" s="878" t="s">
        <v>286</v>
      </c>
      <c r="C638" s="880">
        <v>5096</v>
      </c>
      <c r="D638" s="880">
        <v>5096</v>
      </c>
      <c r="E638" s="880">
        <v>5096</v>
      </c>
      <c r="F638" s="880">
        <v>5096</v>
      </c>
      <c r="G638" s="880">
        <v>5096</v>
      </c>
      <c r="H638" s="880">
        <v>5096</v>
      </c>
      <c r="I638" s="880">
        <v>5096</v>
      </c>
      <c r="J638" s="880">
        <v>5096</v>
      </c>
      <c r="K638" s="880">
        <v>5096</v>
      </c>
      <c r="L638" s="880">
        <v>5096</v>
      </c>
      <c r="M638" s="880">
        <v>5096</v>
      </c>
      <c r="N638" s="880">
        <v>5096</v>
      </c>
      <c r="O638" s="880">
        <v>5101</v>
      </c>
      <c r="P638" s="880">
        <v>5095738</v>
      </c>
    </row>
    <row r="639" spans="1:16" ht="12">
      <c r="A639" s="878" t="s">
        <v>798</v>
      </c>
      <c r="B639" s="878" t="s">
        <v>286</v>
      </c>
      <c r="C639" s="880">
        <v>0</v>
      </c>
      <c r="D639" s="880">
        <v>0</v>
      </c>
      <c r="E639" s="880">
        <v>0</v>
      </c>
      <c r="F639" s="880">
        <v>0</v>
      </c>
      <c r="G639" s="880">
        <v>0</v>
      </c>
      <c r="H639" s="880">
        <v>0</v>
      </c>
      <c r="I639" s="880">
        <v>0</v>
      </c>
      <c r="J639" s="880">
        <v>0</v>
      </c>
      <c r="K639" s="880">
        <v>0</v>
      </c>
      <c r="L639" s="880">
        <v>0</v>
      </c>
      <c r="M639" s="880">
        <v>0</v>
      </c>
      <c r="N639" s="880">
        <v>0</v>
      </c>
      <c r="O639" s="880">
        <v>0</v>
      </c>
      <c r="P639" s="880">
        <v>0</v>
      </c>
    </row>
    <row r="640" spans="1:16" ht="12">
      <c r="A640" s="878" t="s">
        <v>828</v>
      </c>
      <c r="B640" s="878" t="s">
        <v>286</v>
      </c>
      <c r="C640" s="880">
        <v>0</v>
      </c>
      <c r="D640" s="880">
        <v>0</v>
      </c>
      <c r="E640" s="880">
        <v>0</v>
      </c>
      <c r="F640" s="880">
        <v>0</v>
      </c>
      <c r="G640" s="880">
        <v>0</v>
      </c>
      <c r="H640" s="880">
        <v>0</v>
      </c>
      <c r="I640" s="880">
        <v>0</v>
      </c>
      <c r="J640" s="880">
        <v>0</v>
      </c>
      <c r="K640" s="880">
        <v>0</v>
      </c>
      <c r="L640" s="880">
        <v>0</v>
      </c>
      <c r="M640" s="880">
        <v>0</v>
      </c>
      <c r="N640" s="880">
        <v>0</v>
      </c>
      <c r="O640" s="880">
        <v>0</v>
      </c>
      <c r="P640" s="880">
        <v>0</v>
      </c>
    </row>
    <row r="641" spans="1:16" ht="12">
      <c r="A641" s="878" t="s">
        <v>854</v>
      </c>
      <c r="B641" s="878" t="s">
        <v>286</v>
      </c>
      <c r="C641" s="880">
        <v>0</v>
      </c>
      <c r="D641" s="880">
        <v>0</v>
      </c>
      <c r="E641" s="880">
        <v>0</v>
      </c>
      <c r="F641" s="880">
        <v>0</v>
      </c>
      <c r="G641" s="880">
        <v>0</v>
      </c>
      <c r="H641" s="880">
        <v>0</v>
      </c>
      <c r="I641" s="880">
        <v>0</v>
      </c>
      <c r="J641" s="880">
        <v>0</v>
      </c>
      <c r="K641" s="880">
        <v>0</v>
      </c>
      <c r="L641" s="880">
        <v>0</v>
      </c>
      <c r="M641" s="880">
        <v>0</v>
      </c>
      <c r="N641" s="880">
        <v>0</v>
      </c>
      <c r="O641" s="880">
        <v>0</v>
      </c>
      <c r="P641" s="880">
        <v>0</v>
      </c>
    </row>
    <row r="642" spans="1:16" ht="12">
      <c r="A642" s="878" t="s">
        <v>855</v>
      </c>
      <c r="B642" s="878" t="s">
        <v>286</v>
      </c>
      <c r="C642" s="880">
        <v>0</v>
      </c>
      <c r="D642" s="880">
        <v>0</v>
      </c>
      <c r="E642" s="880">
        <v>0</v>
      </c>
      <c r="F642" s="880">
        <v>0</v>
      </c>
      <c r="G642" s="880">
        <v>0</v>
      </c>
      <c r="H642" s="880">
        <v>0</v>
      </c>
      <c r="I642" s="880">
        <v>0</v>
      </c>
      <c r="J642" s="880">
        <v>0</v>
      </c>
      <c r="K642" s="880">
        <v>0</v>
      </c>
      <c r="L642" s="880">
        <v>0</v>
      </c>
      <c r="M642" s="880">
        <v>0</v>
      </c>
      <c r="N642" s="880">
        <v>0</v>
      </c>
      <c r="O642" s="880">
        <v>0</v>
      </c>
      <c r="P642" s="880">
        <v>0</v>
      </c>
    </row>
    <row r="643" spans="1:16" ht="12">
      <c r="A643" s="878" t="s">
        <v>856</v>
      </c>
      <c r="B643" s="878" t="s">
        <v>286</v>
      </c>
      <c r="C643" s="880">
        <v>0</v>
      </c>
      <c r="D643" s="880">
        <v>0</v>
      </c>
      <c r="E643" s="880">
        <v>0</v>
      </c>
      <c r="F643" s="880">
        <v>0</v>
      </c>
      <c r="G643" s="880">
        <v>0</v>
      </c>
      <c r="H643" s="880">
        <v>0</v>
      </c>
      <c r="I643" s="880">
        <v>0</v>
      </c>
      <c r="J643" s="880">
        <v>0</v>
      </c>
      <c r="K643" s="880">
        <v>0</v>
      </c>
      <c r="L643" s="880">
        <v>0</v>
      </c>
      <c r="M643" s="880">
        <v>0</v>
      </c>
      <c r="N643" s="880">
        <v>0</v>
      </c>
      <c r="O643" s="880">
        <v>0</v>
      </c>
      <c r="P643" s="880">
        <v>0</v>
      </c>
    </row>
    <row r="644" spans="1:16" ht="12">
      <c r="A644" s="878" t="s">
        <v>857</v>
      </c>
      <c r="B644" s="878" t="s">
        <v>286</v>
      </c>
      <c r="C644" s="880">
        <v>0</v>
      </c>
      <c r="D644" s="880">
        <v>0</v>
      </c>
      <c r="E644" s="880">
        <v>0</v>
      </c>
      <c r="F644" s="880">
        <v>0</v>
      </c>
      <c r="G644" s="880">
        <v>0</v>
      </c>
      <c r="H644" s="880">
        <v>0</v>
      </c>
      <c r="I644" s="880">
        <v>0</v>
      </c>
      <c r="J644" s="880">
        <v>0</v>
      </c>
      <c r="K644" s="880">
        <v>0</v>
      </c>
      <c r="L644" s="880">
        <v>0</v>
      </c>
      <c r="M644" s="880">
        <v>0</v>
      </c>
      <c r="N644" s="880">
        <v>0</v>
      </c>
      <c r="O644" s="880">
        <v>0</v>
      </c>
      <c r="P644" s="880">
        <v>0</v>
      </c>
    </row>
    <row r="645" spans="1:16" ht="12">
      <c r="A645" s="878" t="s">
        <v>858</v>
      </c>
      <c r="B645" s="878" t="s">
        <v>286</v>
      </c>
      <c r="C645" s="880">
        <v>0</v>
      </c>
      <c r="D645" s="880">
        <v>0</v>
      </c>
      <c r="E645" s="880">
        <v>0</v>
      </c>
      <c r="F645" s="880">
        <v>0</v>
      </c>
      <c r="G645" s="880">
        <v>0</v>
      </c>
      <c r="H645" s="880">
        <v>0</v>
      </c>
      <c r="I645" s="880">
        <v>0</v>
      </c>
      <c r="J645" s="880">
        <v>0</v>
      </c>
      <c r="K645" s="880">
        <v>0</v>
      </c>
      <c r="L645" s="880">
        <v>0</v>
      </c>
      <c r="M645" s="880">
        <v>0</v>
      </c>
      <c r="N645" s="880">
        <v>0</v>
      </c>
      <c r="O645" s="880">
        <v>0</v>
      </c>
      <c r="P645" s="880">
        <v>0</v>
      </c>
    </row>
    <row r="646" spans="1:16" ht="12">
      <c r="A646" s="878" t="s">
        <v>859</v>
      </c>
      <c r="B646" s="878" t="s">
        <v>286</v>
      </c>
      <c r="C646" s="880">
        <v>0</v>
      </c>
      <c r="D646" s="880">
        <v>0</v>
      </c>
      <c r="E646" s="880">
        <v>0</v>
      </c>
      <c r="F646" s="880">
        <v>0</v>
      </c>
      <c r="G646" s="880">
        <v>0</v>
      </c>
      <c r="H646" s="880">
        <v>0</v>
      </c>
      <c r="I646" s="880">
        <v>0</v>
      </c>
      <c r="J646" s="880">
        <v>0</v>
      </c>
      <c r="K646" s="880">
        <v>0</v>
      </c>
      <c r="L646" s="880">
        <v>0</v>
      </c>
      <c r="M646" s="880">
        <v>0</v>
      </c>
      <c r="N646" s="880">
        <v>0</v>
      </c>
      <c r="O646" s="880">
        <v>0</v>
      </c>
      <c r="P646" s="880">
        <v>0</v>
      </c>
    </row>
    <row r="647" spans="1:16" ht="12">
      <c r="A647" s="878" t="s">
        <v>860</v>
      </c>
      <c r="B647" s="878" t="s">
        <v>286</v>
      </c>
      <c r="C647" s="880">
        <v>0</v>
      </c>
      <c r="D647" s="880">
        <v>0</v>
      </c>
      <c r="E647" s="880">
        <v>0</v>
      </c>
      <c r="F647" s="880">
        <v>0</v>
      </c>
      <c r="G647" s="880">
        <v>0</v>
      </c>
      <c r="H647" s="880">
        <v>0</v>
      </c>
      <c r="I647" s="880">
        <v>0</v>
      </c>
      <c r="J647" s="880">
        <v>0</v>
      </c>
      <c r="K647" s="880">
        <v>0</v>
      </c>
      <c r="L647" s="880">
        <v>0</v>
      </c>
      <c r="M647" s="880">
        <v>0</v>
      </c>
      <c r="N647" s="880">
        <v>0</v>
      </c>
      <c r="O647" s="880">
        <v>0</v>
      </c>
      <c r="P647" s="880">
        <v>0</v>
      </c>
    </row>
    <row r="648" spans="1:16" ht="12">
      <c r="A648" s="878" t="s">
        <v>861</v>
      </c>
      <c r="B648" s="878" t="s">
        <v>286</v>
      </c>
      <c r="C648" s="880">
        <v>0</v>
      </c>
      <c r="D648" s="880">
        <v>0</v>
      </c>
      <c r="E648" s="880">
        <v>0</v>
      </c>
      <c r="F648" s="880">
        <v>0</v>
      </c>
      <c r="G648" s="880">
        <v>0</v>
      </c>
      <c r="H648" s="880">
        <v>0</v>
      </c>
      <c r="I648" s="880">
        <v>0</v>
      </c>
      <c r="J648" s="880">
        <v>0</v>
      </c>
      <c r="K648" s="880">
        <v>0</v>
      </c>
      <c r="L648" s="880">
        <v>0</v>
      </c>
      <c r="M648" s="880">
        <v>0</v>
      </c>
      <c r="N648" s="880">
        <v>0</v>
      </c>
      <c r="O648" s="880">
        <v>0</v>
      </c>
      <c r="P648" s="880">
        <v>0</v>
      </c>
    </row>
    <row r="649" spans="1:16" ht="12">
      <c r="A649" s="878" t="s">
        <v>862</v>
      </c>
      <c r="B649" s="878" t="s">
        <v>286</v>
      </c>
      <c r="C649" s="880">
        <v>0</v>
      </c>
      <c r="D649" s="880">
        <v>0</v>
      </c>
      <c r="E649" s="880">
        <v>0</v>
      </c>
      <c r="F649" s="880">
        <v>0</v>
      </c>
      <c r="G649" s="880">
        <v>0</v>
      </c>
      <c r="H649" s="880">
        <v>0</v>
      </c>
      <c r="I649" s="880">
        <v>0</v>
      </c>
      <c r="J649" s="880">
        <v>0</v>
      </c>
      <c r="K649" s="880">
        <v>0</v>
      </c>
      <c r="L649" s="880">
        <v>0</v>
      </c>
      <c r="M649" s="880">
        <v>0</v>
      </c>
      <c r="N649" s="880">
        <v>0</v>
      </c>
      <c r="O649" s="880">
        <v>0</v>
      </c>
      <c r="P649" s="880">
        <v>0</v>
      </c>
    </row>
    <row r="650" spans="1:16" ht="12">
      <c r="A650" s="878" t="s">
        <v>863</v>
      </c>
      <c r="B650" s="878" t="s">
        <v>286</v>
      </c>
      <c r="C650" s="880">
        <v>0</v>
      </c>
      <c r="D650" s="880">
        <v>0</v>
      </c>
      <c r="E650" s="880">
        <v>0</v>
      </c>
      <c r="F650" s="880">
        <v>0</v>
      </c>
      <c r="G650" s="880">
        <v>0</v>
      </c>
      <c r="H650" s="880">
        <v>0</v>
      </c>
      <c r="I650" s="880">
        <v>0</v>
      </c>
      <c r="J650" s="880">
        <v>0</v>
      </c>
      <c r="K650" s="880">
        <v>0</v>
      </c>
      <c r="L650" s="880">
        <v>0</v>
      </c>
      <c r="M650" s="880">
        <v>0</v>
      </c>
      <c r="N650" s="880">
        <v>0</v>
      </c>
      <c r="O650" s="880">
        <v>0</v>
      </c>
      <c r="P650" s="880">
        <v>0</v>
      </c>
    </row>
    <row r="651" spans="1:16" ht="12">
      <c r="A651" s="878" t="s">
        <v>799</v>
      </c>
      <c r="B651" s="878" t="s">
        <v>286</v>
      </c>
      <c r="C651" s="880">
        <v>0</v>
      </c>
      <c r="D651" s="880">
        <v>0</v>
      </c>
      <c r="E651" s="880">
        <v>0</v>
      </c>
      <c r="F651" s="880">
        <v>0</v>
      </c>
      <c r="G651" s="880">
        <v>0</v>
      </c>
      <c r="H651" s="880">
        <v>0</v>
      </c>
      <c r="I651" s="880">
        <v>0</v>
      </c>
      <c r="J651" s="880">
        <v>0</v>
      </c>
      <c r="K651" s="880">
        <v>0</v>
      </c>
      <c r="L651" s="880">
        <v>0</v>
      </c>
      <c r="M651" s="880">
        <v>0</v>
      </c>
      <c r="N651" s="880">
        <v>0</v>
      </c>
      <c r="O651" s="880">
        <v>0</v>
      </c>
      <c r="P651" s="880">
        <v>0</v>
      </c>
    </row>
    <row r="652" spans="1:16" ht="12">
      <c r="A652" s="878" t="s">
        <v>1238</v>
      </c>
      <c r="B652" s="878" t="s">
        <v>286</v>
      </c>
      <c r="C652" s="880">
        <v>0</v>
      </c>
      <c r="D652" s="880">
        <v>0</v>
      </c>
      <c r="E652" s="880">
        <v>0</v>
      </c>
      <c r="F652" s="880">
        <v>0</v>
      </c>
      <c r="G652" s="880">
        <v>0</v>
      </c>
      <c r="H652" s="880">
        <v>0</v>
      </c>
      <c r="I652" s="880">
        <v>0</v>
      </c>
      <c r="J652" s="880">
        <v>0</v>
      </c>
      <c r="K652" s="880">
        <v>0</v>
      </c>
      <c r="L652" s="880">
        <v>0</v>
      </c>
      <c r="M652" s="880">
        <v>0</v>
      </c>
      <c r="N652" s="880">
        <v>0</v>
      </c>
      <c r="O652" s="880">
        <v>0</v>
      </c>
      <c r="P652" s="880">
        <v>0</v>
      </c>
    </row>
    <row r="653" spans="1:16" ht="12">
      <c r="A653" s="878" t="s">
        <v>975</v>
      </c>
      <c r="B653" s="878" t="s">
        <v>286</v>
      </c>
      <c r="C653" s="880">
        <v>20918</v>
      </c>
      <c r="D653" s="880">
        <v>20918</v>
      </c>
      <c r="E653" s="880">
        <v>20918</v>
      </c>
      <c r="F653" s="880">
        <v>20918</v>
      </c>
      <c r="G653" s="880">
        <v>20918</v>
      </c>
      <c r="H653" s="880">
        <v>20918</v>
      </c>
      <c r="I653" s="880">
        <v>20918</v>
      </c>
      <c r="J653" s="880">
        <v>20918</v>
      </c>
      <c r="K653" s="880">
        <v>20918</v>
      </c>
      <c r="L653" s="880">
        <v>20918</v>
      </c>
      <c r="M653" s="880">
        <v>20918</v>
      </c>
      <c r="N653" s="880">
        <v>20918</v>
      </c>
      <c r="O653" s="880">
        <v>20918</v>
      </c>
      <c r="P653" s="880">
        <v>20917598</v>
      </c>
    </row>
    <row r="654" spans="1:16" ht="12">
      <c r="A654" s="878" t="s">
        <v>288</v>
      </c>
      <c r="B654" s="878" t="s">
        <v>286</v>
      </c>
      <c r="C654" s="880">
        <v>539</v>
      </c>
      <c r="D654" s="880">
        <v>539</v>
      </c>
      <c r="E654" s="880">
        <v>539</v>
      </c>
      <c r="F654" s="880">
        <v>539</v>
      </c>
      <c r="G654" s="880">
        <v>539</v>
      </c>
      <c r="H654" s="880">
        <v>539</v>
      </c>
      <c r="I654" s="880">
        <v>539</v>
      </c>
      <c r="J654" s="880">
        <v>539</v>
      </c>
      <c r="K654" s="880">
        <v>539</v>
      </c>
      <c r="L654" s="880">
        <v>539</v>
      </c>
      <c r="M654" s="880">
        <v>539</v>
      </c>
      <c r="N654" s="880">
        <v>539</v>
      </c>
      <c r="O654" s="880">
        <v>539</v>
      </c>
      <c r="P654" s="880">
        <v>539295</v>
      </c>
    </row>
    <row r="655" spans="1:16" ht="12">
      <c r="A655" s="878" t="s">
        <v>1239</v>
      </c>
      <c r="B655" s="878" t="s">
        <v>286</v>
      </c>
      <c r="C655" s="880">
        <v>0</v>
      </c>
      <c r="D655" s="880">
        <v>0</v>
      </c>
      <c r="E655" s="880">
        <v>0</v>
      </c>
      <c r="F655" s="880">
        <v>0</v>
      </c>
      <c r="G655" s="880">
        <v>0</v>
      </c>
      <c r="H655" s="880">
        <v>0</v>
      </c>
      <c r="I655" s="880">
        <v>0</v>
      </c>
      <c r="J655" s="880">
        <v>0</v>
      </c>
      <c r="K655" s="880">
        <v>0</v>
      </c>
      <c r="L655" s="880">
        <v>0</v>
      </c>
      <c r="M655" s="880">
        <v>0</v>
      </c>
      <c r="N655" s="880">
        <v>0</v>
      </c>
      <c r="O655" s="880">
        <v>0</v>
      </c>
      <c r="P655" s="880">
        <v>0</v>
      </c>
    </row>
    <row r="656" spans="1:16" ht="12">
      <c r="A656" s="878" t="s">
        <v>289</v>
      </c>
      <c r="B656" s="878" t="s">
        <v>286</v>
      </c>
      <c r="C656" s="880">
        <v>735</v>
      </c>
      <c r="D656" s="880">
        <v>735</v>
      </c>
      <c r="E656" s="880">
        <v>735</v>
      </c>
      <c r="F656" s="880">
        <v>735</v>
      </c>
      <c r="G656" s="880">
        <v>735</v>
      </c>
      <c r="H656" s="880">
        <v>735</v>
      </c>
      <c r="I656" s="880">
        <v>735</v>
      </c>
      <c r="J656" s="880">
        <v>735</v>
      </c>
      <c r="K656" s="880">
        <v>735</v>
      </c>
      <c r="L656" s="880">
        <v>735</v>
      </c>
      <c r="M656" s="880">
        <v>735</v>
      </c>
      <c r="N656" s="880">
        <v>735</v>
      </c>
      <c r="O656" s="880">
        <v>735</v>
      </c>
      <c r="P656" s="880">
        <v>735273</v>
      </c>
    </row>
    <row r="657" spans="1:16" ht="12">
      <c r="A657" s="878" t="s">
        <v>1240</v>
      </c>
      <c r="B657" s="878" t="s">
        <v>286</v>
      </c>
      <c r="C657" s="880">
        <v>0</v>
      </c>
      <c r="D657" s="880">
        <v>0</v>
      </c>
      <c r="E657" s="880">
        <v>0</v>
      </c>
      <c r="F657" s="880">
        <v>0</v>
      </c>
      <c r="G657" s="880">
        <v>0</v>
      </c>
      <c r="H657" s="880">
        <v>0</v>
      </c>
      <c r="I657" s="880">
        <v>0</v>
      </c>
      <c r="J657" s="880">
        <v>0</v>
      </c>
      <c r="K657" s="880">
        <v>0</v>
      </c>
      <c r="L657" s="880">
        <v>0</v>
      </c>
      <c r="M657" s="880">
        <v>0</v>
      </c>
      <c r="N657" s="880">
        <v>0</v>
      </c>
      <c r="O657" s="880">
        <v>0</v>
      </c>
      <c r="P657" s="880">
        <v>0</v>
      </c>
    </row>
    <row r="658" spans="1:16" ht="12">
      <c r="A658" s="878" t="s">
        <v>290</v>
      </c>
      <c r="B658" s="878" t="s">
        <v>286</v>
      </c>
      <c r="C658" s="880">
        <v>45530</v>
      </c>
      <c r="D658" s="880">
        <v>45530</v>
      </c>
      <c r="E658" s="880">
        <v>44827</v>
      </c>
      <c r="F658" s="880">
        <v>44838</v>
      </c>
      <c r="G658" s="880">
        <v>44846</v>
      </c>
      <c r="H658" s="880">
        <v>44846</v>
      </c>
      <c r="I658" s="880">
        <v>44857</v>
      </c>
      <c r="J658" s="880">
        <v>44977</v>
      </c>
      <c r="K658" s="880">
        <v>44978</v>
      </c>
      <c r="L658" s="880">
        <v>44958</v>
      </c>
      <c r="M658" s="880">
        <v>44958</v>
      </c>
      <c r="N658" s="880">
        <v>44959</v>
      </c>
      <c r="O658" s="880">
        <v>44976</v>
      </c>
      <c r="P658" s="880">
        <v>44985594</v>
      </c>
    </row>
    <row r="659" spans="1:16" ht="12">
      <c r="A659" s="878" t="s">
        <v>1241</v>
      </c>
      <c r="B659" s="878" t="s">
        <v>286</v>
      </c>
      <c r="C659" s="880">
        <v>0</v>
      </c>
      <c r="D659" s="880">
        <v>0</v>
      </c>
      <c r="E659" s="880">
        <v>0</v>
      </c>
      <c r="F659" s="880">
        <v>0</v>
      </c>
      <c r="G659" s="880">
        <v>0</v>
      </c>
      <c r="H659" s="880">
        <v>0</v>
      </c>
      <c r="I659" s="880">
        <v>0</v>
      </c>
      <c r="J659" s="880">
        <v>0</v>
      </c>
      <c r="K659" s="880">
        <v>0</v>
      </c>
      <c r="L659" s="880">
        <v>0</v>
      </c>
      <c r="M659" s="880">
        <v>0</v>
      </c>
      <c r="N659" s="880">
        <v>0</v>
      </c>
      <c r="O659" s="880">
        <v>0</v>
      </c>
      <c r="P659" s="880">
        <v>0</v>
      </c>
    </row>
    <row r="660" spans="1:16" ht="12">
      <c r="A660" s="878" t="s">
        <v>291</v>
      </c>
      <c r="B660" s="878" t="s">
        <v>286</v>
      </c>
      <c r="C660" s="880">
        <v>170</v>
      </c>
      <c r="D660" s="880">
        <v>170</v>
      </c>
      <c r="E660" s="880">
        <v>170</v>
      </c>
      <c r="F660" s="880">
        <v>170</v>
      </c>
      <c r="G660" s="880">
        <v>170</v>
      </c>
      <c r="H660" s="880">
        <v>170</v>
      </c>
      <c r="I660" s="880">
        <v>170</v>
      </c>
      <c r="J660" s="880">
        <v>170</v>
      </c>
      <c r="K660" s="880">
        <v>170</v>
      </c>
      <c r="L660" s="880">
        <v>170</v>
      </c>
      <c r="M660" s="880">
        <v>170</v>
      </c>
      <c r="N660" s="880">
        <v>170</v>
      </c>
      <c r="O660" s="880">
        <v>170</v>
      </c>
      <c r="P660" s="880">
        <v>170443</v>
      </c>
    </row>
    <row r="661" spans="1:16" ht="12">
      <c r="A661" s="878" t="s">
        <v>206</v>
      </c>
      <c r="B661" s="878" t="s">
        <v>286</v>
      </c>
      <c r="C661" s="880">
        <v>14</v>
      </c>
      <c r="D661" s="880">
        <v>14</v>
      </c>
      <c r="E661" s="880">
        <v>14</v>
      </c>
      <c r="F661" s="880">
        <v>14</v>
      </c>
      <c r="G661" s="880">
        <v>14</v>
      </c>
      <c r="H661" s="880">
        <v>14</v>
      </c>
      <c r="I661" s="880">
        <v>14</v>
      </c>
      <c r="J661" s="880">
        <v>14</v>
      </c>
      <c r="K661" s="880">
        <v>14</v>
      </c>
      <c r="L661" s="880">
        <v>14</v>
      </c>
      <c r="M661" s="880">
        <v>14</v>
      </c>
      <c r="N661" s="880">
        <v>14</v>
      </c>
      <c r="O661" s="880">
        <v>14</v>
      </c>
      <c r="P661" s="880">
        <v>14333</v>
      </c>
    </row>
    <row r="662" spans="1:16" ht="12">
      <c r="A662" s="878" t="s">
        <v>292</v>
      </c>
      <c r="B662" s="878" t="s">
        <v>286</v>
      </c>
      <c r="C662" s="880">
        <v>0</v>
      </c>
      <c r="D662" s="880">
        <v>0</v>
      </c>
      <c r="E662" s="880">
        <v>0</v>
      </c>
      <c r="F662" s="880">
        <v>0</v>
      </c>
      <c r="G662" s="880">
        <v>0</v>
      </c>
      <c r="H662" s="880">
        <v>0</v>
      </c>
      <c r="I662" s="880">
        <v>0</v>
      </c>
      <c r="J662" s="880">
        <v>0</v>
      </c>
      <c r="K662" s="880">
        <v>0</v>
      </c>
      <c r="L662" s="880">
        <v>0</v>
      </c>
      <c r="M662" s="880">
        <v>0</v>
      </c>
      <c r="N662" s="880">
        <v>0</v>
      </c>
      <c r="O662" s="880">
        <v>0</v>
      </c>
      <c r="P662" s="880">
        <v>0</v>
      </c>
    </row>
    <row r="663" spans="1:16" ht="12">
      <c r="A663" s="878" t="s">
        <v>864</v>
      </c>
      <c r="B663" s="878" t="s">
        <v>286</v>
      </c>
      <c r="C663" s="880">
        <v>0</v>
      </c>
      <c r="D663" s="880">
        <v>0</v>
      </c>
      <c r="E663" s="880">
        <v>0</v>
      </c>
      <c r="F663" s="880">
        <v>0</v>
      </c>
      <c r="G663" s="880">
        <v>0</v>
      </c>
      <c r="H663" s="880">
        <v>0</v>
      </c>
      <c r="I663" s="880">
        <v>0</v>
      </c>
      <c r="J663" s="880">
        <v>0</v>
      </c>
      <c r="K663" s="880">
        <v>0</v>
      </c>
      <c r="L663" s="880">
        <v>0</v>
      </c>
      <c r="M663" s="880">
        <v>0</v>
      </c>
      <c r="N663" s="880">
        <v>0</v>
      </c>
      <c r="O663" s="880">
        <v>0</v>
      </c>
      <c r="P663" s="880">
        <v>0</v>
      </c>
    </row>
    <row r="664" spans="1:16" ht="12">
      <c r="A664" s="878" t="s">
        <v>865</v>
      </c>
      <c r="B664" s="878" t="s">
        <v>286</v>
      </c>
      <c r="C664" s="880">
        <v>0</v>
      </c>
      <c r="D664" s="880">
        <v>0</v>
      </c>
      <c r="E664" s="880">
        <v>0</v>
      </c>
      <c r="F664" s="880">
        <v>0</v>
      </c>
      <c r="G664" s="880">
        <v>0</v>
      </c>
      <c r="H664" s="880">
        <v>0</v>
      </c>
      <c r="I664" s="880">
        <v>0</v>
      </c>
      <c r="J664" s="880">
        <v>0</v>
      </c>
      <c r="K664" s="880">
        <v>0</v>
      </c>
      <c r="L664" s="880">
        <v>0</v>
      </c>
      <c r="M664" s="880">
        <v>0</v>
      </c>
      <c r="N664" s="880">
        <v>0</v>
      </c>
      <c r="O664" s="880">
        <v>0</v>
      </c>
      <c r="P664" s="880">
        <v>0</v>
      </c>
    </row>
    <row r="665" spans="1:16" ht="12">
      <c r="A665" s="878" t="s">
        <v>866</v>
      </c>
      <c r="B665" s="878" t="s">
        <v>286</v>
      </c>
      <c r="C665" s="880">
        <v>0</v>
      </c>
      <c r="D665" s="880">
        <v>0</v>
      </c>
      <c r="E665" s="880">
        <v>0</v>
      </c>
      <c r="F665" s="880">
        <v>0</v>
      </c>
      <c r="G665" s="880">
        <v>0</v>
      </c>
      <c r="H665" s="880">
        <v>0</v>
      </c>
      <c r="I665" s="880">
        <v>0</v>
      </c>
      <c r="J665" s="880">
        <v>0</v>
      </c>
      <c r="K665" s="880">
        <v>0</v>
      </c>
      <c r="L665" s="880">
        <v>0</v>
      </c>
      <c r="M665" s="880">
        <v>0</v>
      </c>
      <c r="N665" s="880">
        <v>0</v>
      </c>
      <c r="O665" s="880">
        <v>0</v>
      </c>
      <c r="P665" s="880">
        <v>0</v>
      </c>
    </row>
    <row r="666" spans="1:16" ht="12">
      <c r="A666" s="878" t="s">
        <v>941</v>
      </c>
      <c r="B666" s="878" t="s">
        <v>286</v>
      </c>
      <c r="C666" s="880">
        <v>0</v>
      </c>
      <c r="D666" s="880">
        <v>0</v>
      </c>
      <c r="E666" s="880">
        <v>0</v>
      </c>
      <c r="F666" s="880">
        <v>0</v>
      </c>
      <c r="G666" s="880">
        <v>0</v>
      </c>
      <c r="H666" s="880">
        <v>0</v>
      </c>
      <c r="I666" s="880">
        <v>0</v>
      </c>
      <c r="J666" s="880">
        <v>0</v>
      </c>
      <c r="K666" s="880">
        <v>0</v>
      </c>
      <c r="L666" s="880">
        <v>0</v>
      </c>
      <c r="M666" s="880">
        <v>0</v>
      </c>
      <c r="N666" s="880">
        <v>0</v>
      </c>
      <c r="O666" s="880">
        <v>0</v>
      </c>
      <c r="P666" s="880">
        <v>0</v>
      </c>
    </row>
    <row r="667" spans="1:16" ht="12">
      <c r="A667" s="878" t="s">
        <v>942</v>
      </c>
      <c r="B667" s="878" t="s">
        <v>286</v>
      </c>
      <c r="C667" s="880">
        <v>0</v>
      </c>
      <c r="D667" s="880">
        <v>0</v>
      </c>
      <c r="E667" s="880">
        <v>0</v>
      </c>
      <c r="F667" s="880">
        <v>0</v>
      </c>
      <c r="G667" s="880">
        <v>0</v>
      </c>
      <c r="H667" s="880">
        <v>0</v>
      </c>
      <c r="I667" s="880">
        <v>0</v>
      </c>
      <c r="J667" s="880">
        <v>0</v>
      </c>
      <c r="K667" s="880">
        <v>0</v>
      </c>
      <c r="L667" s="880">
        <v>0</v>
      </c>
      <c r="M667" s="880">
        <v>0</v>
      </c>
      <c r="N667" s="880">
        <v>0</v>
      </c>
      <c r="O667" s="880">
        <v>0</v>
      </c>
      <c r="P667" s="880">
        <v>0</v>
      </c>
    </row>
    <row r="668" spans="1:16" ht="12">
      <c r="A668" s="878" t="s">
        <v>943</v>
      </c>
      <c r="B668" s="878" t="s">
        <v>286</v>
      </c>
      <c r="C668" s="880">
        <v>0</v>
      </c>
      <c r="D668" s="880">
        <v>0</v>
      </c>
      <c r="E668" s="880">
        <v>0</v>
      </c>
      <c r="F668" s="880">
        <v>0</v>
      </c>
      <c r="G668" s="880">
        <v>0</v>
      </c>
      <c r="H668" s="880">
        <v>0</v>
      </c>
      <c r="I668" s="880">
        <v>0</v>
      </c>
      <c r="J668" s="880">
        <v>0</v>
      </c>
      <c r="K668" s="880">
        <v>0</v>
      </c>
      <c r="L668" s="880">
        <v>0</v>
      </c>
      <c r="M668" s="880">
        <v>0</v>
      </c>
      <c r="N668" s="880">
        <v>0</v>
      </c>
      <c r="O668" s="880">
        <v>0</v>
      </c>
      <c r="P668" s="880">
        <v>0</v>
      </c>
    </row>
    <row r="669" spans="1:16" ht="12">
      <c r="A669" s="878" t="s">
        <v>207</v>
      </c>
      <c r="B669" s="878" t="s">
        <v>286</v>
      </c>
      <c r="C669" s="880">
        <v>0</v>
      </c>
      <c r="D669" s="880">
        <v>0</v>
      </c>
      <c r="E669" s="880">
        <v>0</v>
      </c>
      <c r="F669" s="880">
        <v>0</v>
      </c>
      <c r="G669" s="880">
        <v>0</v>
      </c>
      <c r="H669" s="880">
        <v>0</v>
      </c>
      <c r="I669" s="880">
        <v>0</v>
      </c>
      <c r="J669" s="880">
        <v>0</v>
      </c>
      <c r="K669" s="880">
        <v>0</v>
      </c>
      <c r="L669" s="880">
        <v>0</v>
      </c>
      <c r="M669" s="880">
        <v>0</v>
      </c>
      <c r="N669" s="880">
        <v>0</v>
      </c>
      <c r="O669" s="880">
        <v>0</v>
      </c>
      <c r="P669" s="880">
        <v>0</v>
      </c>
    </row>
    <row r="670" spans="1:16" ht="12">
      <c r="A670" s="878" t="s">
        <v>1242</v>
      </c>
      <c r="B670" s="878" t="s">
        <v>286</v>
      </c>
      <c r="C670" s="880">
        <v>0</v>
      </c>
      <c r="D670" s="880">
        <v>0</v>
      </c>
      <c r="E670" s="880">
        <v>0</v>
      </c>
      <c r="F670" s="880">
        <v>0</v>
      </c>
      <c r="G670" s="880">
        <v>0</v>
      </c>
      <c r="H670" s="880">
        <v>0</v>
      </c>
      <c r="I670" s="880">
        <v>0</v>
      </c>
      <c r="J670" s="880">
        <v>0</v>
      </c>
      <c r="K670" s="880">
        <v>0</v>
      </c>
      <c r="L670" s="880">
        <v>0</v>
      </c>
      <c r="M670" s="880">
        <v>0</v>
      </c>
      <c r="N670" s="880">
        <v>0</v>
      </c>
      <c r="O670" s="880">
        <v>0</v>
      </c>
      <c r="P670" s="880">
        <v>0</v>
      </c>
    </row>
    <row r="671" spans="1:16" ht="12">
      <c r="A671" s="878" t="s">
        <v>587</v>
      </c>
      <c r="B671" s="878" t="s">
        <v>286</v>
      </c>
      <c r="C671" s="880">
        <v>471</v>
      </c>
      <c r="D671" s="880">
        <v>471</v>
      </c>
      <c r="E671" s="880">
        <v>471</v>
      </c>
      <c r="F671" s="880">
        <v>471</v>
      </c>
      <c r="G671" s="880">
        <v>471</v>
      </c>
      <c r="H671" s="880">
        <v>471</v>
      </c>
      <c r="I671" s="880">
        <v>471</v>
      </c>
      <c r="J671" s="880">
        <v>471</v>
      </c>
      <c r="K671" s="880">
        <v>471</v>
      </c>
      <c r="L671" s="880">
        <v>471</v>
      </c>
      <c r="M671" s="880">
        <v>471</v>
      </c>
      <c r="N671" s="880">
        <v>471</v>
      </c>
      <c r="O671" s="880">
        <v>471</v>
      </c>
      <c r="P671" s="880">
        <v>470534</v>
      </c>
    </row>
    <row r="672" spans="1:16" ht="12">
      <c r="A672" s="878" t="s">
        <v>1243</v>
      </c>
      <c r="B672" s="878" t="s">
        <v>286</v>
      </c>
      <c r="C672" s="880">
        <v>0</v>
      </c>
      <c r="D672" s="880">
        <v>0</v>
      </c>
      <c r="E672" s="880">
        <v>0</v>
      </c>
      <c r="F672" s="880">
        <v>0</v>
      </c>
      <c r="G672" s="880">
        <v>0</v>
      </c>
      <c r="H672" s="880">
        <v>0</v>
      </c>
      <c r="I672" s="880">
        <v>0</v>
      </c>
      <c r="J672" s="880">
        <v>0</v>
      </c>
      <c r="K672" s="880">
        <v>0</v>
      </c>
      <c r="L672" s="880">
        <v>0</v>
      </c>
      <c r="M672" s="880">
        <v>0</v>
      </c>
      <c r="N672" s="880">
        <v>0</v>
      </c>
      <c r="O672" s="880">
        <v>0</v>
      </c>
      <c r="P672" s="880">
        <v>0</v>
      </c>
    </row>
    <row r="673" spans="1:16" ht="12">
      <c r="A673" s="878" t="s">
        <v>193</v>
      </c>
      <c r="B673" s="878" t="s">
        <v>286</v>
      </c>
      <c r="C673" s="880">
        <v>0</v>
      </c>
      <c r="D673" s="880">
        <v>0</v>
      </c>
      <c r="E673" s="880">
        <v>0</v>
      </c>
      <c r="F673" s="880">
        <v>0</v>
      </c>
      <c r="G673" s="880">
        <v>0</v>
      </c>
      <c r="H673" s="880">
        <v>0</v>
      </c>
      <c r="I673" s="880">
        <v>0</v>
      </c>
      <c r="J673" s="880">
        <v>0</v>
      </c>
      <c r="K673" s="880">
        <v>0</v>
      </c>
      <c r="L673" s="880">
        <v>0</v>
      </c>
      <c r="M673" s="880">
        <v>0</v>
      </c>
      <c r="N673" s="880">
        <v>0</v>
      </c>
      <c r="O673" s="880">
        <v>0</v>
      </c>
      <c r="P673" s="880">
        <v>0</v>
      </c>
    </row>
    <row r="674" spans="1:16" ht="12">
      <c r="A674" s="878" t="s">
        <v>1244</v>
      </c>
      <c r="B674" s="878" t="s">
        <v>286</v>
      </c>
      <c r="C674" s="880">
        <v>0</v>
      </c>
      <c r="D674" s="880">
        <v>0</v>
      </c>
      <c r="E674" s="880">
        <v>0</v>
      </c>
      <c r="F674" s="880">
        <v>0</v>
      </c>
      <c r="G674" s="880">
        <v>0</v>
      </c>
      <c r="H674" s="880">
        <v>0</v>
      </c>
      <c r="I674" s="880">
        <v>0</v>
      </c>
      <c r="J674" s="880">
        <v>0</v>
      </c>
      <c r="K674" s="880">
        <v>0</v>
      </c>
      <c r="L674" s="880">
        <v>0</v>
      </c>
      <c r="M674" s="880">
        <v>0</v>
      </c>
      <c r="N674" s="880">
        <v>0</v>
      </c>
      <c r="O674" s="880">
        <v>0</v>
      </c>
      <c r="P674" s="880">
        <v>0</v>
      </c>
    </row>
    <row r="675" spans="1:16" ht="12">
      <c r="A675" s="878" t="s">
        <v>194</v>
      </c>
      <c r="B675" s="878" t="s">
        <v>286</v>
      </c>
      <c r="C675" s="880">
        <v>3</v>
      </c>
      <c r="D675" s="880">
        <v>3</v>
      </c>
      <c r="E675" s="880">
        <v>3</v>
      </c>
      <c r="F675" s="880">
        <v>3</v>
      </c>
      <c r="G675" s="880">
        <v>3</v>
      </c>
      <c r="H675" s="880">
        <v>3</v>
      </c>
      <c r="I675" s="880">
        <v>3</v>
      </c>
      <c r="J675" s="880">
        <v>3</v>
      </c>
      <c r="K675" s="880">
        <v>3</v>
      </c>
      <c r="L675" s="880">
        <v>3</v>
      </c>
      <c r="M675" s="880">
        <v>3</v>
      </c>
      <c r="N675" s="880">
        <v>3</v>
      </c>
      <c r="O675" s="880">
        <v>3</v>
      </c>
      <c r="P675" s="880">
        <v>2891</v>
      </c>
    </row>
    <row r="676" spans="1:16" ht="12">
      <c r="A676" s="878" t="s">
        <v>1245</v>
      </c>
      <c r="B676" s="878" t="s">
        <v>286</v>
      </c>
      <c r="C676" s="880">
        <v>0</v>
      </c>
      <c r="D676" s="880">
        <v>0</v>
      </c>
      <c r="E676" s="880">
        <v>0</v>
      </c>
      <c r="F676" s="880">
        <v>0</v>
      </c>
      <c r="G676" s="880">
        <v>0</v>
      </c>
      <c r="H676" s="880">
        <v>0</v>
      </c>
      <c r="I676" s="880">
        <v>0</v>
      </c>
      <c r="J676" s="880">
        <v>0</v>
      </c>
      <c r="K676" s="880">
        <v>0</v>
      </c>
      <c r="L676" s="880">
        <v>0</v>
      </c>
      <c r="M676" s="880">
        <v>0</v>
      </c>
      <c r="N676" s="880">
        <v>0</v>
      </c>
      <c r="O676" s="880">
        <v>0</v>
      </c>
      <c r="P676" s="880">
        <v>0</v>
      </c>
    </row>
    <row r="677" spans="1:16" ht="12">
      <c r="A677" s="878" t="s">
        <v>1246</v>
      </c>
      <c r="B677" s="878" t="s">
        <v>286</v>
      </c>
      <c r="C677" s="880">
        <v>0</v>
      </c>
      <c r="D677" s="880">
        <v>0</v>
      </c>
      <c r="E677" s="880">
        <v>0</v>
      </c>
      <c r="F677" s="880">
        <v>0</v>
      </c>
      <c r="G677" s="880">
        <v>0</v>
      </c>
      <c r="H677" s="880">
        <v>0</v>
      </c>
      <c r="I677" s="880">
        <v>0</v>
      </c>
      <c r="J677" s="880">
        <v>0</v>
      </c>
      <c r="K677" s="880">
        <v>0</v>
      </c>
      <c r="L677" s="880">
        <v>0</v>
      </c>
      <c r="M677" s="880">
        <v>0</v>
      </c>
      <c r="N677" s="880">
        <v>0</v>
      </c>
      <c r="O677" s="880">
        <v>0</v>
      </c>
      <c r="P677" s="880">
        <v>0</v>
      </c>
    </row>
    <row r="678" spans="1:16" ht="12">
      <c r="A678" s="878" t="s">
        <v>829</v>
      </c>
      <c r="B678" s="878" t="s">
        <v>286</v>
      </c>
      <c r="C678" s="880">
        <v>7</v>
      </c>
      <c r="D678" s="880">
        <v>7</v>
      </c>
      <c r="E678" s="880">
        <v>7</v>
      </c>
      <c r="F678" s="880">
        <v>7</v>
      </c>
      <c r="G678" s="880">
        <v>7</v>
      </c>
      <c r="H678" s="880">
        <v>7</v>
      </c>
      <c r="I678" s="880">
        <v>7</v>
      </c>
      <c r="J678" s="880">
        <v>7</v>
      </c>
      <c r="K678" s="880">
        <v>7</v>
      </c>
      <c r="L678" s="880">
        <v>7</v>
      </c>
      <c r="M678" s="880">
        <v>7</v>
      </c>
      <c r="N678" s="880">
        <v>7</v>
      </c>
      <c r="O678" s="880">
        <v>7</v>
      </c>
      <c r="P678" s="880">
        <v>6824</v>
      </c>
    </row>
    <row r="679" spans="1:16" ht="12">
      <c r="A679" s="878" t="s">
        <v>239</v>
      </c>
      <c r="B679" s="878" t="s">
        <v>286</v>
      </c>
      <c r="C679" s="880">
        <v>105</v>
      </c>
      <c r="D679" s="880">
        <v>105</v>
      </c>
      <c r="E679" s="880">
        <v>105</v>
      </c>
      <c r="F679" s="880">
        <v>105</v>
      </c>
      <c r="G679" s="880">
        <v>105</v>
      </c>
      <c r="H679" s="880">
        <v>105</v>
      </c>
      <c r="I679" s="880">
        <v>105</v>
      </c>
      <c r="J679" s="880">
        <v>105</v>
      </c>
      <c r="K679" s="880">
        <v>105</v>
      </c>
      <c r="L679" s="880">
        <v>105</v>
      </c>
      <c r="M679" s="880">
        <v>105</v>
      </c>
      <c r="N679" s="880">
        <v>105</v>
      </c>
      <c r="O679" s="880">
        <v>105</v>
      </c>
      <c r="P679" s="880">
        <v>105000</v>
      </c>
    </row>
    <row r="680" spans="1:16" ht="12">
      <c r="A680" s="878" t="s">
        <v>1247</v>
      </c>
      <c r="B680" s="878" t="s">
        <v>286</v>
      </c>
      <c r="C680" s="880">
        <v>0</v>
      </c>
      <c r="D680" s="880">
        <v>0</v>
      </c>
      <c r="E680" s="880">
        <v>0</v>
      </c>
      <c r="F680" s="880">
        <v>0</v>
      </c>
      <c r="G680" s="880">
        <v>0</v>
      </c>
      <c r="H680" s="880">
        <v>0</v>
      </c>
      <c r="I680" s="880">
        <v>0</v>
      </c>
      <c r="J680" s="880">
        <v>0</v>
      </c>
      <c r="K680" s="880">
        <v>0</v>
      </c>
      <c r="L680" s="880">
        <v>0</v>
      </c>
      <c r="M680" s="880">
        <v>0</v>
      </c>
      <c r="N680" s="880">
        <v>0</v>
      </c>
      <c r="O680" s="880">
        <v>0</v>
      </c>
      <c r="P680" s="880">
        <v>0</v>
      </c>
    </row>
    <row r="681" spans="1:16" ht="12">
      <c r="A681" s="878" t="s">
        <v>208</v>
      </c>
      <c r="B681" s="878" t="s">
        <v>286</v>
      </c>
      <c r="C681" s="880">
        <v>0</v>
      </c>
      <c r="D681" s="880">
        <v>0</v>
      </c>
      <c r="E681" s="880">
        <v>0</v>
      </c>
      <c r="F681" s="880">
        <v>0</v>
      </c>
      <c r="G681" s="880">
        <v>0</v>
      </c>
      <c r="H681" s="880">
        <v>0</v>
      </c>
      <c r="I681" s="880">
        <v>0</v>
      </c>
      <c r="J681" s="880">
        <v>0</v>
      </c>
      <c r="K681" s="880">
        <v>0</v>
      </c>
      <c r="L681" s="880">
        <v>0</v>
      </c>
      <c r="M681" s="880">
        <v>0</v>
      </c>
      <c r="N681" s="880">
        <v>0</v>
      </c>
      <c r="O681" s="880">
        <v>0</v>
      </c>
      <c r="P681" s="880">
        <v>0</v>
      </c>
    </row>
    <row r="682" spans="1:16" ht="12">
      <c r="A682" s="878" t="s">
        <v>1248</v>
      </c>
      <c r="B682" s="878" t="s">
        <v>286</v>
      </c>
      <c r="C682" s="880">
        <v>0</v>
      </c>
      <c r="D682" s="880">
        <v>0</v>
      </c>
      <c r="E682" s="880">
        <v>0</v>
      </c>
      <c r="F682" s="880">
        <v>0</v>
      </c>
      <c r="G682" s="880">
        <v>0</v>
      </c>
      <c r="H682" s="880">
        <v>0</v>
      </c>
      <c r="I682" s="880">
        <v>0</v>
      </c>
      <c r="J682" s="880">
        <v>0</v>
      </c>
      <c r="K682" s="880">
        <v>0</v>
      </c>
      <c r="L682" s="880">
        <v>0</v>
      </c>
      <c r="M682" s="880">
        <v>0</v>
      </c>
      <c r="N682" s="880">
        <v>0</v>
      </c>
      <c r="O682" s="880">
        <v>0</v>
      </c>
      <c r="P682" s="880">
        <v>0</v>
      </c>
    </row>
    <row r="683" spans="1:16" ht="12">
      <c r="A683" s="878" t="s">
        <v>830</v>
      </c>
      <c r="B683" s="878" t="s">
        <v>286</v>
      </c>
      <c r="C683" s="880">
        <v>46</v>
      </c>
      <c r="D683" s="880">
        <v>46</v>
      </c>
      <c r="E683" s="880">
        <v>46</v>
      </c>
      <c r="F683" s="880">
        <v>46</v>
      </c>
      <c r="G683" s="880">
        <v>46</v>
      </c>
      <c r="H683" s="880">
        <v>46</v>
      </c>
      <c r="I683" s="880">
        <v>46</v>
      </c>
      <c r="J683" s="880">
        <v>46</v>
      </c>
      <c r="K683" s="880">
        <v>46</v>
      </c>
      <c r="L683" s="880">
        <v>46</v>
      </c>
      <c r="M683" s="880">
        <v>46</v>
      </c>
      <c r="N683" s="880">
        <v>46</v>
      </c>
      <c r="O683" s="880">
        <v>46</v>
      </c>
      <c r="P683" s="880">
        <v>45505</v>
      </c>
    </row>
    <row r="684" spans="1:16" ht="12">
      <c r="A684" s="878" t="s">
        <v>747</v>
      </c>
      <c r="B684" s="878" t="s">
        <v>286</v>
      </c>
      <c r="C684" s="880">
        <v>0</v>
      </c>
      <c r="D684" s="880">
        <v>0</v>
      </c>
      <c r="E684" s="880">
        <v>0</v>
      </c>
      <c r="F684" s="880">
        <v>0</v>
      </c>
      <c r="G684" s="880">
        <v>0</v>
      </c>
      <c r="H684" s="880">
        <v>0</v>
      </c>
      <c r="I684" s="880">
        <v>0</v>
      </c>
      <c r="J684" s="880">
        <v>0</v>
      </c>
      <c r="K684" s="880">
        <v>0</v>
      </c>
      <c r="L684" s="880">
        <v>0</v>
      </c>
      <c r="M684" s="880">
        <v>0</v>
      </c>
      <c r="N684" s="880">
        <v>0</v>
      </c>
      <c r="O684" s="880">
        <v>0</v>
      </c>
      <c r="P684" s="880">
        <v>0</v>
      </c>
    </row>
    <row r="685" spans="1:16" ht="12">
      <c r="A685" s="878" t="s">
        <v>1249</v>
      </c>
      <c r="B685" s="878" t="s">
        <v>286</v>
      </c>
      <c r="C685" s="880">
        <v>0</v>
      </c>
      <c r="D685" s="880">
        <v>0</v>
      </c>
      <c r="E685" s="880">
        <v>0</v>
      </c>
      <c r="F685" s="880">
        <v>0</v>
      </c>
      <c r="G685" s="880">
        <v>0</v>
      </c>
      <c r="H685" s="880">
        <v>0</v>
      </c>
      <c r="I685" s="880">
        <v>0</v>
      </c>
      <c r="J685" s="880">
        <v>0</v>
      </c>
      <c r="K685" s="880">
        <v>0</v>
      </c>
      <c r="L685" s="880">
        <v>0</v>
      </c>
      <c r="M685" s="880">
        <v>0</v>
      </c>
      <c r="N685" s="880">
        <v>0</v>
      </c>
      <c r="O685" s="880">
        <v>0</v>
      </c>
      <c r="P685" s="880">
        <v>0</v>
      </c>
    </row>
    <row r="686" spans="1:16" ht="12">
      <c r="A686" s="878" t="s">
        <v>1250</v>
      </c>
      <c r="B686" s="878" t="s">
        <v>286</v>
      </c>
      <c r="C686" s="880">
        <v>0</v>
      </c>
      <c r="D686" s="880">
        <v>0</v>
      </c>
      <c r="E686" s="880">
        <v>0</v>
      </c>
      <c r="F686" s="880">
        <v>0</v>
      </c>
      <c r="G686" s="880">
        <v>0</v>
      </c>
      <c r="H686" s="880">
        <v>0</v>
      </c>
      <c r="I686" s="880">
        <v>0</v>
      </c>
      <c r="J686" s="880">
        <v>0</v>
      </c>
      <c r="K686" s="880">
        <v>0</v>
      </c>
      <c r="L686" s="880">
        <v>0</v>
      </c>
      <c r="M686" s="880">
        <v>0</v>
      </c>
      <c r="N686" s="880">
        <v>0</v>
      </c>
      <c r="O686" s="880">
        <v>0</v>
      </c>
      <c r="P686" s="880">
        <v>0</v>
      </c>
    </row>
    <row r="687" spans="1:16" ht="12">
      <c r="A687" s="878" t="s">
        <v>748</v>
      </c>
      <c r="B687" s="878" t="s">
        <v>286</v>
      </c>
      <c r="C687" s="880">
        <v>0</v>
      </c>
      <c r="D687" s="880">
        <v>0</v>
      </c>
      <c r="E687" s="880">
        <v>0</v>
      </c>
      <c r="F687" s="880">
        <v>0</v>
      </c>
      <c r="G687" s="880">
        <v>0</v>
      </c>
      <c r="H687" s="880">
        <v>0</v>
      </c>
      <c r="I687" s="880">
        <v>0</v>
      </c>
      <c r="J687" s="880">
        <v>0</v>
      </c>
      <c r="K687" s="880">
        <v>0</v>
      </c>
      <c r="L687" s="880">
        <v>0</v>
      </c>
      <c r="M687" s="880">
        <v>0</v>
      </c>
      <c r="N687" s="880">
        <v>0</v>
      </c>
      <c r="O687" s="880">
        <v>0</v>
      </c>
      <c r="P687" s="880">
        <v>0</v>
      </c>
    </row>
    <row r="688" spans="1:16" ht="12">
      <c r="A688" s="878" t="s">
        <v>1251</v>
      </c>
      <c r="B688" s="878" t="s">
        <v>286</v>
      </c>
      <c r="C688" s="880">
        <v>0</v>
      </c>
      <c r="D688" s="880">
        <v>0</v>
      </c>
      <c r="E688" s="880">
        <v>0</v>
      </c>
      <c r="F688" s="880">
        <v>0</v>
      </c>
      <c r="G688" s="880">
        <v>0</v>
      </c>
      <c r="H688" s="880">
        <v>0</v>
      </c>
      <c r="I688" s="880">
        <v>0</v>
      </c>
      <c r="J688" s="880">
        <v>0</v>
      </c>
      <c r="K688" s="880">
        <v>0</v>
      </c>
      <c r="L688" s="880">
        <v>0</v>
      </c>
      <c r="M688" s="880">
        <v>0</v>
      </c>
      <c r="N688" s="880">
        <v>0</v>
      </c>
      <c r="O688" s="880">
        <v>0</v>
      </c>
      <c r="P688" s="880">
        <v>0</v>
      </c>
    </row>
    <row r="689" spans="1:16" ht="12">
      <c r="A689" s="878" t="s">
        <v>831</v>
      </c>
      <c r="B689" s="878" t="s">
        <v>286</v>
      </c>
      <c r="C689" s="880">
        <v>212</v>
      </c>
      <c r="D689" s="880">
        <v>212</v>
      </c>
      <c r="E689" s="880">
        <v>212</v>
      </c>
      <c r="F689" s="880">
        <v>212</v>
      </c>
      <c r="G689" s="880">
        <v>212</v>
      </c>
      <c r="H689" s="880">
        <v>212</v>
      </c>
      <c r="I689" s="880">
        <v>212</v>
      </c>
      <c r="J689" s="880">
        <v>212</v>
      </c>
      <c r="K689" s="880">
        <v>212</v>
      </c>
      <c r="L689" s="880">
        <v>212</v>
      </c>
      <c r="M689" s="880">
        <v>212</v>
      </c>
      <c r="N689" s="880">
        <v>212</v>
      </c>
      <c r="O689" s="880">
        <v>212</v>
      </c>
      <c r="P689" s="880">
        <v>211697</v>
      </c>
    </row>
    <row r="690" spans="1:16" ht="12">
      <c r="A690" s="878" t="s">
        <v>749</v>
      </c>
      <c r="B690" s="878" t="s">
        <v>286</v>
      </c>
      <c r="C690" s="880">
        <v>45</v>
      </c>
      <c r="D690" s="880">
        <v>45</v>
      </c>
      <c r="E690" s="880">
        <v>45</v>
      </c>
      <c r="F690" s="880">
        <v>45</v>
      </c>
      <c r="G690" s="880">
        <v>45</v>
      </c>
      <c r="H690" s="880">
        <v>45</v>
      </c>
      <c r="I690" s="880">
        <v>45</v>
      </c>
      <c r="J690" s="880">
        <v>45</v>
      </c>
      <c r="K690" s="880">
        <v>45</v>
      </c>
      <c r="L690" s="880">
        <v>45</v>
      </c>
      <c r="M690" s="880">
        <v>45</v>
      </c>
      <c r="N690" s="880">
        <v>45</v>
      </c>
      <c r="O690" s="880">
        <v>45</v>
      </c>
      <c r="P690" s="880">
        <v>45420</v>
      </c>
    </row>
    <row r="691" spans="1:16" ht="12">
      <c r="A691" s="878" t="s">
        <v>1252</v>
      </c>
      <c r="B691" s="878" t="s">
        <v>286</v>
      </c>
      <c r="C691" s="880">
        <v>0</v>
      </c>
      <c r="D691" s="880">
        <v>0</v>
      </c>
      <c r="E691" s="880">
        <v>0</v>
      </c>
      <c r="F691" s="880">
        <v>0</v>
      </c>
      <c r="G691" s="880">
        <v>0</v>
      </c>
      <c r="H691" s="880">
        <v>0</v>
      </c>
      <c r="I691" s="880">
        <v>0</v>
      </c>
      <c r="J691" s="880">
        <v>0</v>
      </c>
      <c r="K691" s="880">
        <v>0</v>
      </c>
      <c r="L691" s="880">
        <v>0</v>
      </c>
      <c r="M691" s="880">
        <v>0</v>
      </c>
      <c r="N691" s="880">
        <v>0</v>
      </c>
      <c r="O691" s="880">
        <v>0</v>
      </c>
      <c r="P691" s="880">
        <v>0</v>
      </c>
    </row>
    <row r="692" spans="1:16" ht="12">
      <c r="A692" s="878" t="s">
        <v>293</v>
      </c>
      <c r="B692" s="878" t="s">
        <v>286</v>
      </c>
      <c r="C692" s="880">
        <v>3034</v>
      </c>
      <c r="D692" s="880">
        <v>3031</v>
      </c>
      <c r="E692" s="880">
        <v>3031</v>
      </c>
      <c r="F692" s="880">
        <v>3031</v>
      </c>
      <c r="G692" s="880">
        <v>3031</v>
      </c>
      <c r="H692" s="880">
        <v>3031</v>
      </c>
      <c r="I692" s="880">
        <v>3031</v>
      </c>
      <c r="J692" s="880">
        <v>3031</v>
      </c>
      <c r="K692" s="880">
        <v>3031</v>
      </c>
      <c r="L692" s="880">
        <v>3031</v>
      </c>
      <c r="M692" s="880">
        <v>3031</v>
      </c>
      <c r="N692" s="880">
        <v>3031</v>
      </c>
      <c r="O692" s="880">
        <v>3031</v>
      </c>
      <c r="P692" s="880">
        <v>3031160</v>
      </c>
    </row>
    <row r="693" spans="1:16" ht="12">
      <c r="A693" s="878" t="s">
        <v>2847</v>
      </c>
      <c r="B693" s="878" t="s">
        <v>286</v>
      </c>
      <c r="C693" s="880">
        <v>0</v>
      </c>
      <c r="D693" s="880">
        <v>0</v>
      </c>
      <c r="E693" s="880">
        <v>0</v>
      </c>
      <c r="F693" s="880">
        <v>0</v>
      </c>
      <c r="G693" s="880">
        <v>0</v>
      </c>
      <c r="H693" s="880">
        <v>0</v>
      </c>
      <c r="I693" s="880">
        <v>0</v>
      </c>
      <c r="J693" s="880">
        <v>0</v>
      </c>
      <c r="K693" s="880">
        <v>0</v>
      </c>
      <c r="L693" s="880">
        <v>0</v>
      </c>
      <c r="M693" s="880">
        <v>0</v>
      </c>
      <c r="N693" s="880">
        <v>0</v>
      </c>
      <c r="O693" s="880">
        <v>0</v>
      </c>
      <c r="P693" s="880">
        <v>0</v>
      </c>
    </row>
    <row r="694" spans="1:16" ht="12">
      <c r="A694" s="878" t="s">
        <v>294</v>
      </c>
      <c r="B694" s="878" t="s">
        <v>286</v>
      </c>
      <c r="C694" s="880">
        <v>0</v>
      </c>
      <c r="D694" s="880">
        <v>0</v>
      </c>
      <c r="E694" s="880">
        <v>0</v>
      </c>
      <c r="F694" s="880">
        <v>0</v>
      </c>
      <c r="G694" s="880">
        <v>0</v>
      </c>
      <c r="H694" s="880">
        <v>0</v>
      </c>
      <c r="I694" s="880">
        <v>0</v>
      </c>
      <c r="J694" s="880">
        <v>0</v>
      </c>
      <c r="K694" s="880">
        <v>0</v>
      </c>
      <c r="L694" s="880">
        <v>0</v>
      </c>
      <c r="M694" s="880">
        <v>0</v>
      </c>
      <c r="N694" s="880">
        <v>0</v>
      </c>
      <c r="O694" s="880">
        <v>0</v>
      </c>
      <c r="P694" s="880">
        <v>0</v>
      </c>
    </row>
    <row r="695" spans="1:16" ht="12">
      <c r="A695" s="878" t="s">
        <v>1253</v>
      </c>
      <c r="B695" s="878" t="s">
        <v>286</v>
      </c>
      <c r="C695" s="880">
        <v>0</v>
      </c>
      <c r="D695" s="880">
        <v>0</v>
      </c>
      <c r="E695" s="880">
        <v>0</v>
      </c>
      <c r="F695" s="880">
        <v>0</v>
      </c>
      <c r="G695" s="880">
        <v>0</v>
      </c>
      <c r="H695" s="880">
        <v>0</v>
      </c>
      <c r="I695" s="880">
        <v>0</v>
      </c>
      <c r="J695" s="880">
        <v>0</v>
      </c>
      <c r="K695" s="880">
        <v>0</v>
      </c>
      <c r="L695" s="880">
        <v>0</v>
      </c>
      <c r="M695" s="880">
        <v>0</v>
      </c>
      <c r="N695" s="880">
        <v>0</v>
      </c>
      <c r="O695" s="880">
        <v>0</v>
      </c>
      <c r="P695" s="880">
        <v>0</v>
      </c>
    </row>
    <row r="696" spans="1:16" ht="12">
      <c r="A696" s="878" t="s">
        <v>832</v>
      </c>
      <c r="B696" s="878" t="s">
        <v>286</v>
      </c>
      <c r="C696" s="880">
        <v>25</v>
      </c>
      <c r="D696" s="880">
        <v>25</v>
      </c>
      <c r="E696" s="880">
        <v>25</v>
      </c>
      <c r="F696" s="880">
        <v>25</v>
      </c>
      <c r="G696" s="880">
        <v>25</v>
      </c>
      <c r="H696" s="880">
        <v>25</v>
      </c>
      <c r="I696" s="880">
        <v>25</v>
      </c>
      <c r="J696" s="880">
        <v>25</v>
      </c>
      <c r="K696" s="880">
        <v>25</v>
      </c>
      <c r="L696" s="880">
        <v>25</v>
      </c>
      <c r="M696" s="880">
        <v>25</v>
      </c>
      <c r="N696" s="880">
        <v>25</v>
      </c>
      <c r="O696" s="880">
        <v>25</v>
      </c>
      <c r="P696" s="880">
        <v>24585</v>
      </c>
    </row>
    <row r="697" spans="1:16" ht="12">
      <c r="A697" s="878" t="s">
        <v>1254</v>
      </c>
      <c r="B697" s="878" t="s">
        <v>286</v>
      </c>
      <c r="C697" s="880">
        <v>0</v>
      </c>
      <c r="D697" s="880">
        <v>0</v>
      </c>
      <c r="E697" s="880">
        <v>0</v>
      </c>
      <c r="F697" s="880">
        <v>0</v>
      </c>
      <c r="G697" s="880">
        <v>0</v>
      </c>
      <c r="H697" s="880">
        <v>0</v>
      </c>
      <c r="I697" s="880">
        <v>0</v>
      </c>
      <c r="J697" s="880">
        <v>0</v>
      </c>
      <c r="K697" s="880">
        <v>0</v>
      </c>
      <c r="L697" s="880">
        <v>0</v>
      </c>
      <c r="M697" s="880">
        <v>0</v>
      </c>
      <c r="N697" s="880">
        <v>0</v>
      </c>
      <c r="O697" s="880">
        <v>0</v>
      </c>
      <c r="P697" s="880">
        <v>0</v>
      </c>
    </row>
    <row r="698" spans="1:16" ht="12">
      <c r="A698" s="878" t="s">
        <v>810</v>
      </c>
      <c r="B698" s="878" t="s">
        <v>286</v>
      </c>
      <c r="C698" s="880">
        <v>0</v>
      </c>
      <c r="D698" s="880">
        <v>0</v>
      </c>
      <c r="E698" s="880">
        <v>0</v>
      </c>
      <c r="F698" s="880">
        <v>0</v>
      </c>
      <c r="G698" s="880">
        <v>0</v>
      </c>
      <c r="H698" s="880">
        <v>0</v>
      </c>
      <c r="I698" s="880">
        <v>0</v>
      </c>
      <c r="J698" s="880">
        <v>0</v>
      </c>
      <c r="K698" s="880">
        <v>0</v>
      </c>
      <c r="L698" s="880">
        <v>0</v>
      </c>
      <c r="M698" s="880">
        <v>0</v>
      </c>
      <c r="N698" s="880">
        <v>0</v>
      </c>
      <c r="O698" s="880">
        <v>0</v>
      </c>
      <c r="P698" s="880">
        <v>0</v>
      </c>
    </row>
    <row r="699" spans="1:16" ht="12">
      <c r="A699" s="878" t="s">
        <v>811</v>
      </c>
      <c r="B699" s="878" t="s">
        <v>286</v>
      </c>
      <c r="C699" s="880">
        <v>0</v>
      </c>
      <c r="D699" s="880">
        <v>0</v>
      </c>
      <c r="E699" s="880">
        <v>0</v>
      </c>
      <c r="F699" s="880">
        <v>0</v>
      </c>
      <c r="G699" s="880">
        <v>0</v>
      </c>
      <c r="H699" s="880">
        <v>0</v>
      </c>
      <c r="I699" s="880">
        <v>0</v>
      </c>
      <c r="J699" s="880">
        <v>0</v>
      </c>
      <c r="K699" s="880">
        <v>0</v>
      </c>
      <c r="L699" s="880">
        <v>0</v>
      </c>
      <c r="M699" s="880">
        <v>0</v>
      </c>
      <c r="N699" s="880">
        <v>0</v>
      </c>
      <c r="O699" s="880">
        <v>0</v>
      </c>
      <c r="P699" s="880">
        <v>0</v>
      </c>
    </row>
    <row r="700" spans="1:16" ht="12">
      <c r="A700" s="878" t="s">
        <v>1255</v>
      </c>
      <c r="B700" s="878" t="s">
        <v>286</v>
      </c>
      <c r="C700" s="880">
        <v>0</v>
      </c>
      <c r="D700" s="880">
        <v>0</v>
      </c>
      <c r="E700" s="880">
        <v>0</v>
      </c>
      <c r="F700" s="880">
        <v>0</v>
      </c>
      <c r="G700" s="880">
        <v>0</v>
      </c>
      <c r="H700" s="880">
        <v>0</v>
      </c>
      <c r="I700" s="880">
        <v>0</v>
      </c>
      <c r="J700" s="880">
        <v>0</v>
      </c>
      <c r="K700" s="880">
        <v>0</v>
      </c>
      <c r="L700" s="880">
        <v>0</v>
      </c>
      <c r="M700" s="880">
        <v>0</v>
      </c>
      <c r="N700" s="880">
        <v>0</v>
      </c>
      <c r="O700" s="880">
        <v>0</v>
      </c>
      <c r="P700" s="880">
        <v>0</v>
      </c>
    </row>
    <row r="701" spans="1:16" ht="12">
      <c r="A701" s="878" t="s">
        <v>906</v>
      </c>
      <c r="B701" s="878" t="s">
        <v>286</v>
      </c>
      <c r="C701" s="880">
        <v>0</v>
      </c>
      <c r="D701" s="880">
        <v>0</v>
      </c>
      <c r="E701" s="880">
        <v>0</v>
      </c>
      <c r="F701" s="880">
        <v>0</v>
      </c>
      <c r="G701" s="880">
        <v>0</v>
      </c>
      <c r="H701" s="880">
        <v>0</v>
      </c>
      <c r="I701" s="880">
        <v>0</v>
      </c>
      <c r="J701" s="880">
        <v>0</v>
      </c>
      <c r="K701" s="880">
        <v>0</v>
      </c>
      <c r="L701" s="880">
        <v>0</v>
      </c>
      <c r="M701" s="880">
        <v>0</v>
      </c>
      <c r="N701" s="880">
        <v>0</v>
      </c>
      <c r="O701" s="880">
        <v>0</v>
      </c>
      <c r="P701" s="880">
        <v>0</v>
      </c>
    </row>
    <row r="702" spans="1:16" ht="12">
      <c r="A702" s="878" t="s">
        <v>812</v>
      </c>
      <c r="B702" s="878" t="s">
        <v>286</v>
      </c>
      <c r="C702" s="880">
        <v>84</v>
      </c>
      <c r="D702" s="880">
        <v>84</v>
      </c>
      <c r="E702" s="880">
        <v>84</v>
      </c>
      <c r="F702" s="880">
        <v>84</v>
      </c>
      <c r="G702" s="880">
        <v>84</v>
      </c>
      <c r="H702" s="880">
        <v>84</v>
      </c>
      <c r="I702" s="880">
        <v>84</v>
      </c>
      <c r="J702" s="880">
        <v>84</v>
      </c>
      <c r="K702" s="880">
        <v>0</v>
      </c>
      <c r="L702" s="880">
        <v>0</v>
      </c>
      <c r="M702" s="880">
        <v>0</v>
      </c>
      <c r="N702" s="880">
        <v>0</v>
      </c>
      <c r="O702" s="880">
        <v>0</v>
      </c>
      <c r="P702" s="880">
        <v>52284</v>
      </c>
    </row>
    <row r="703" spans="1:16" ht="12">
      <c r="A703" s="878" t="s">
        <v>1256</v>
      </c>
      <c r="B703" s="878" t="s">
        <v>286</v>
      </c>
      <c r="C703" s="880">
        <v>0</v>
      </c>
      <c r="D703" s="880">
        <v>0</v>
      </c>
      <c r="E703" s="880">
        <v>0</v>
      </c>
      <c r="F703" s="880">
        <v>0</v>
      </c>
      <c r="G703" s="880">
        <v>0</v>
      </c>
      <c r="H703" s="880">
        <v>0</v>
      </c>
      <c r="I703" s="880">
        <v>0</v>
      </c>
      <c r="J703" s="880">
        <v>0</v>
      </c>
      <c r="K703" s="880">
        <v>0</v>
      </c>
      <c r="L703" s="880">
        <v>0</v>
      </c>
      <c r="M703" s="880">
        <v>0</v>
      </c>
      <c r="N703" s="880">
        <v>0</v>
      </c>
      <c r="O703" s="880">
        <v>0</v>
      </c>
      <c r="P703" s="880">
        <v>0</v>
      </c>
    </row>
    <row r="704" spans="1:16" ht="12">
      <c r="A704" s="878" t="s">
        <v>833</v>
      </c>
      <c r="B704" s="878" t="s">
        <v>286</v>
      </c>
      <c r="C704" s="880">
        <v>0</v>
      </c>
      <c r="D704" s="880">
        <v>0</v>
      </c>
      <c r="E704" s="880">
        <v>0</v>
      </c>
      <c r="F704" s="880">
        <v>0</v>
      </c>
      <c r="G704" s="880">
        <v>0</v>
      </c>
      <c r="H704" s="880">
        <v>0</v>
      </c>
      <c r="I704" s="880">
        <v>0</v>
      </c>
      <c r="J704" s="880">
        <v>0</v>
      </c>
      <c r="K704" s="880">
        <v>0</v>
      </c>
      <c r="L704" s="880">
        <v>0</v>
      </c>
      <c r="M704" s="880">
        <v>0</v>
      </c>
      <c r="N704" s="880">
        <v>0</v>
      </c>
      <c r="O704" s="880">
        <v>0</v>
      </c>
      <c r="P704" s="880">
        <v>0</v>
      </c>
    </row>
    <row r="705" spans="1:16" ht="12">
      <c r="A705" s="878" t="s">
        <v>1257</v>
      </c>
      <c r="B705" s="878" t="s">
        <v>286</v>
      </c>
      <c r="C705" s="880">
        <v>0</v>
      </c>
      <c r="D705" s="880">
        <v>0</v>
      </c>
      <c r="E705" s="880">
        <v>0</v>
      </c>
      <c r="F705" s="880">
        <v>0</v>
      </c>
      <c r="G705" s="880">
        <v>0</v>
      </c>
      <c r="H705" s="880">
        <v>0</v>
      </c>
      <c r="I705" s="880">
        <v>0</v>
      </c>
      <c r="J705" s="880">
        <v>0</v>
      </c>
      <c r="K705" s="880">
        <v>0</v>
      </c>
      <c r="L705" s="880">
        <v>0</v>
      </c>
      <c r="M705" s="880">
        <v>0</v>
      </c>
      <c r="N705" s="880">
        <v>0</v>
      </c>
      <c r="O705" s="880">
        <v>0</v>
      </c>
      <c r="P705" s="880">
        <v>0</v>
      </c>
    </row>
    <row r="706" spans="1:16" ht="12">
      <c r="A706" s="878" t="s">
        <v>55</v>
      </c>
      <c r="B706" s="878" t="s">
        <v>286</v>
      </c>
      <c r="C706" s="880">
        <v>179</v>
      </c>
      <c r="D706" s="880">
        <v>179</v>
      </c>
      <c r="E706" s="880">
        <v>179</v>
      </c>
      <c r="F706" s="880">
        <v>179</v>
      </c>
      <c r="G706" s="880">
        <v>179</v>
      </c>
      <c r="H706" s="880">
        <v>117</v>
      </c>
      <c r="I706" s="880">
        <v>0</v>
      </c>
      <c r="J706" s="880">
        <v>0</v>
      </c>
      <c r="K706" s="880">
        <v>0</v>
      </c>
      <c r="L706" s="880">
        <v>0</v>
      </c>
      <c r="M706" s="880">
        <v>0</v>
      </c>
      <c r="N706" s="880">
        <v>0</v>
      </c>
      <c r="O706" s="880">
        <v>0</v>
      </c>
      <c r="P706" s="880">
        <v>76816</v>
      </c>
    </row>
    <row r="707" spans="1:16" ht="12">
      <c r="A707" s="878" t="s">
        <v>1258</v>
      </c>
      <c r="B707" s="878" t="s">
        <v>286</v>
      </c>
      <c r="C707" s="880">
        <v>0</v>
      </c>
      <c r="D707" s="880">
        <v>0</v>
      </c>
      <c r="E707" s="880">
        <v>0</v>
      </c>
      <c r="F707" s="880">
        <v>0</v>
      </c>
      <c r="G707" s="880">
        <v>0</v>
      </c>
      <c r="H707" s="880">
        <v>0</v>
      </c>
      <c r="I707" s="880">
        <v>0</v>
      </c>
      <c r="J707" s="880">
        <v>0</v>
      </c>
      <c r="K707" s="880">
        <v>0</v>
      </c>
      <c r="L707" s="880">
        <v>0</v>
      </c>
      <c r="M707" s="880">
        <v>0</v>
      </c>
      <c r="N707" s="880">
        <v>0</v>
      </c>
      <c r="O707" s="880">
        <v>0</v>
      </c>
      <c r="P707" s="880">
        <v>0</v>
      </c>
    </row>
    <row r="708" spans="1:16" ht="12">
      <c r="A708" s="878" t="s">
        <v>834</v>
      </c>
      <c r="B708" s="878" t="s">
        <v>286</v>
      </c>
      <c r="C708" s="880">
        <v>35</v>
      </c>
      <c r="D708" s="880">
        <v>35</v>
      </c>
      <c r="E708" s="880">
        <v>35</v>
      </c>
      <c r="F708" s="880">
        <v>35</v>
      </c>
      <c r="G708" s="880">
        <v>35</v>
      </c>
      <c r="H708" s="880">
        <v>35</v>
      </c>
      <c r="I708" s="880">
        <v>35</v>
      </c>
      <c r="J708" s="880">
        <v>35</v>
      </c>
      <c r="K708" s="880">
        <v>35</v>
      </c>
      <c r="L708" s="880">
        <v>35</v>
      </c>
      <c r="M708" s="880">
        <v>35</v>
      </c>
      <c r="N708" s="880">
        <v>35</v>
      </c>
      <c r="O708" s="880">
        <v>35</v>
      </c>
      <c r="P708" s="880">
        <v>34822</v>
      </c>
    </row>
    <row r="709" spans="1:16" ht="12">
      <c r="A709" s="878" t="s">
        <v>1259</v>
      </c>
      <c r="B709" s="878" t="s">
        <v>286</v>
      </c>
      <c r="C709" s="880">
        <v>0</v>
      </c>
      <c r="D709" s="880">
        <v>0</v>
      </c>
      <c r="E709" s="880">
        <v>0</v>
      </c>
      <c r="F709" s="880">
        <v>0</v>
      </c>
      <c r="G709" s="880">
        <v>0</v>
      </c>
      <c r="H709" s="880">
        <v>0</v>
      </c>
      <c r="I709" s="880">
        <v>0</v>
      </c>
      <c r="J709" s="880">
        <v>0</v>
      </c>
      <c r="K709" s="880">
        <v>0</v>
      </c>
      <c r="L709" s="880">
        <v>0</v>
      </c>
      <c r="M709" s="880">
        <v>0</v>
      </c>
      <c r="N709" s="880">
        <v>0</v>
      </c>
      <c r="O709" s="880">
        <v>0</v>
      </c>
      <c r="P709" s="880">
        <v>0</v>
      </c>
    </row>
    <row r="710" spans="1:16" ht="12">
      <c r="A710" s="878" t="s">
        <v>688</v>
      </c>
      <c r="B710" s="878" t="s">
        <v>286</v>
      </c>
      <c r="C710" s="880">
        <v>0</v>
      </c>
      <c r="D710" s="880">
        <v>0</v>
      </c>
      <c r="E710" s="880">
        <v>0</v>
      </c>
      <c r="F710" s="880">
        <v>0</v>
      </c>
      <c r="G710" s="880">
        <v>0</v>
      </c>
      <c r="H710" s="880">
        <v>0</v>
      </c>
      <c r="I710" s="880">
        <v>0</v>
      </c>
      <c r="J710" s="880">
        <v>0</v>
      </c>
      <c r="K710" s="880">
        <v>0</v>
      </c>
      <c r="L710" s="880">
        <v>0</v>
      </c>
      <c r="M710" s="880">
        <v>0</v>
      </c>
      <c r="N710" s="880">
        <v>0</v>
      </c>
      <c r="O710" s="880">
        <v>0</v>
      </c>
      <c r="P710" s="880">
        <v>0</v>
      </c>
    </row>
    <row r="711" spans="1:16" ht="12">
      <c r="A711" s="878" t="s">
        <v>1260</v>
      </c>
      <c r="B711" s="878" t="s">
        <v>286</v>
      </c>
      <c r="C711" s="880">
        <v>0</v>
      </c>
      <c r="D711" s="880">
        <v>0</v>
      </c>
      <c r="E711" s="880">
        <v>0</v>
      </c>
      <c r="F711" s="880">
        <v>0</v>
      </c>
      <c r="G711" s="880">
        <v>0</v>
      </c>
      <c r="H711" s="880">
        <v>0</v>
      </c>
      <c r="I711" s="880">
        <v>0</v>
      </c>
      <c r="J711" s="880">
        <v>0</v>
      </c>
      <c r="K711" s="880">
        <v>0</v>
      </c>
      <c r="L711" s="880">
        <v>0</v>
      </c>
      <c r="M711" s="880">
        <v>0</v>
      </c>
      <c r="N711" s="880">
        <v>0</v>
      </c>
      <c r="O711" s="880">
        <v>0</v>
      </c>
      <c r="P711" s="880">
        <v>0</v>
      </c>
    </row>
    <row r="712" spans="1:16" ht="12">
      <c r="A712" s="878" t="s">
        <v>813</v>
      </c>
      <c r="B712" s="878" t="s">
        <v>286</v>
      </c>
      <c r="C712" s="880">
        <v>0</v>
      </c>
      <c r="D712" s="880">
        <v>0</v>
      </c>
      <c r="E712" s="880">
        <v>0</v>
      </c>
      <c r="F712" s="880">
        <v>0</v>
      </c>
      <c r="G712" s="880">
        <v>0</v>
      </c>
      <c r="H712" s="880">
        <v>0</v>
      </c>
      <c r="I712" s="880">
        <v>0</v>
      </c>
      <c r="J712" s="880">
        <v>0</v>
      </c>
      <c r="K712" s="880">
        <v>0</v>
      </c>
      <c r="L712" s="880">
        <v>0</v>
      </c>
      <c r="M712" s="880">
        <v>0</v>
      </c>
      <c r="N712" s="880">
        <v>0</v>
      </c>
      <c r="O712" s="880">
        <v>0</v>
      </c>
      <c r="P712" s="880">
        <v>0</v>
      </c>
    </row>
    <row r="713" spans="1:16" ht="12">
      <c r="A713" s="878" t="s">
        <v>1261</v>
      </c>
      <c r="B713" s="878" t="s">
        <v>286</v>
      </c>
      <c r="C713" s="880">
        <v>0</v>
      </c>
      <c r="D713" s="880">
        <v>0</v>
      </c>
      <c r="E713" s="880">
        <v>0</v>
      </c>
      <c r="F713" s="880">
        <v>0</v>
      </c>
      <c r="G713" s="880">
        <v>0</v>
      </c>
      <c r="H713" s="880">
        <v>0</v>
      </c>
      <c r="I713" s="880">
        <v>0</v>
      </c>
      <c r="J713" s="880">
        <v>0</v>
      </c>
      <c r="K713" s="880">
        <v>0</v>
      </c>
      <c r="L713" s="880">
        <v>0</v>
      </c>
      <c r="M713" s="880">
        <v>0</v>
      </c>
      <c r="N713" s="880">
        <v>0</v>
      </c>
      <c r="O713" s="880">
        <v>0</v>
      </c>
      <c r="P713" s="880">
        <v>0</v>
      </c>
    </row>
    <row r="714" spans="1:16" ht="12">
      <c r="A714" s="878" t="s">
        <v>757</v>
      </c>
      <c r="B714" s="878" t="s">
        <v>286</v>
      </c>
      <c r="C714" s="880">
        <v>0</v>
      </c>
      <c r="D714" s="880">
        <v>0</v>
      </c>
      <c r="E714" s="880">
        <v>0</v>
      </c>
      <c r="F714" s="880">
        <v>0</v>
      </c>
      <c r="G714" s="880">
        <v>0</v>
      </c>
      <c r="H714" s="880">
        <v>0</v>
      </c>
      <c r="I714" s="880">
        <v>0</v>
      </c>
      <c r="J714" s="880">
        <v>0</v>
      </c>
      <c r="K714" s="880">
        <v>0</v>
      </c>
      <c r="L714" s="880">
        <v>0</v>
      </c>
      <c r="M714" s="880">
        <v>0</v>
      </c>
      <c r="N714" s="880">
        <v>0</v>
      </c>
      <c r="O714" s="880">
        <v>0</v>
      </c>
      <c r="P714" s="880">
        <v>0</v>
      </c>
    </row>
    <row r="715" spans="1:16" ht="12">
      <c r="A715" s="878" t="s">
        <v>1262</v>
      </c>
      <c r="B715" s="878" t="s">
        <v>286</v>
      </c>
      <c r="C715" s="880">
        <v>0</v>
      </c>
      <c r="D715" s="880">
        <v>0</v>
      </c>
      <c r="E715" s="880">
        <v>0</v>
      </c>
      <c r="F715" s="880">
        <v>0</v>
      </c>
      <c r="G715" s="880">
        <v>0</v>
      </c>
      <c r="H715" s="880">
        <v>0</v>
      </c>
      <c r="I715" s="880">
        <v>0</v>
      </c>
      <c r="J715" s="880">
        <v>0</v>
      </c>
      <c r="K715" s="880">
        <v>0</v>
      </c>
      <c r="L715" s="880">
        <v>0</v>
      </c>
      <c r="M715" s="880">
        <v>0</v>
      </c>
      <c r="N715" s="880">
        <v>0</v>
      </c>
      <c r="O715" s="880">
        <v>0</v>
      </c>
      <c r="P715" s="880">
        <v>0</v>
      </c>
    </row>
    <row r="716" spans="1:16" ht="12">
      <c r="A716" s="878" t="s">
        <v>814</v>
      </c>
      <c r="B716" s="878" t="s">
        <v>286</v>
      </c>
      <c r="C716" s="880">
        <v>29</v>
      </c>
      <c r="D716" s="880">
        <v>29</v>
      </c>
      <c r="E716" s="880">
        <v>29</v>
      </c>
      <c r="F716" s="880">
        <v>29</v>
      </c>
      <c r="G716" s="880">
        <v>29</v>
      </c>
      <c r="H716" s="880">
        <v>29</v>
      </c>
      <c r="I716" s="880">
        <v>29</v>
      </c>
      <c r="J716" s="880">
        <v>29</v>
      </c>
      <c r="K716" s="880">
        <v>29</v>
      </c>
      <c r="L716" s="880">
        <v>29</v>
      </c>
      <c r="M716" s="880">
        <v>29</v>
      </c>
      <c r="N716" s="880">
        <v>29</v>
      </c>
      <c r="O716" s="880">
        <v>29</v>
      </c>
      <c r="P716" s="880">
        <v>29377</v>
      </c>
    </row>
    <row r="717" spans="1:16" ht="12">
      <c r="A717" s="878" t="s">
        <v>1263</v>
      </c>
      <c r="B717" s="878" t="s">
        <v>286</v>
      </c>
      <c r="C717" s="880">
        <v>0</v>
      </c>
      <c r="D717" s="880">
        <v>0</v>
      </c>
      <c r="E717" s="880">
        <v>0</v>
      </c>
      <c r="F717" s="880">
        <v>0</v>
      </c>
      <c r="G717" s="880">
        <v>0</v>
      </c>
      <c r="H717" s="880">
        <v>0</v>
      </c>
      <c r="I717" s="880">
        <v>0</v>
      </c>
      <c r="J717" s="880">
        <v>0</v>
      </c>
      <c r="K717" s="880">
        <v>0</v>
      </c>
      <c r="L717" s="880">
        <v>0</v>
      </c>
      <c r="M717" s="880">
        <v>0</v>
      </c>
      <c r="N717" s="880">
        <v>0</v>
      </c>
      <c r="O717" s="880">
        <v>0</v>
      </c>
      <c r="P717" s="880">
        <v>0</v>
      </c>
    </row>
    <row r="718" spans="1:16" ht="12">
      <c r="A718" s="878" t="s">
        <v>815</v>
      </c>
      <c r="B718" s="878" t="s">
        <v>286</v>
      </c>
      <c r="C718" s="880">
        <v>0</v>
      </c>
      <c r="D718" s="880">
        <v>0</v>
      </c>
      <c r="E718" s="880">
        <v>0</v>
      </c>
      <c r="F718" s="880">
        <v>0</v>
      </c>
      <c r="G718" s="880">
        <v>0</v>
      </c>
      <c r="H718" s="880">
        <v>0</v>
      </c>
      <c r="I718" s="880">
        <v>0</v>
      </c>
      <c r="J718" s="880">
        <v>0</v>
      </c>
      <c r="K718" s="880">
        <v>0</v>
      </c>
      <c r="L718" s="880">
        <v>0</v>
      </c>
      <c r="M718" s="880">
        <v>0</v>
      </c>
      <c r="N718" s="880">
        <v>0</v>
      </c>
      <c r="O718" s="880">
        <v>0</v>
      </c>
      <c r="P718" s="880">
        <v>0</v>
      </c>
    </row>
    <row r="719" spans="1:16" ht="12">
      <c r="A719" s="878" t="s">
        <v>1264</v>
      </c>
      <c r="B719" s="878" t="s">
        <v>286</v>
      </c>
      <c r="C719" s="880">
        <v>0</v>
      </c>
      <c r="D719" s="880">
        <v>0</v>
      </c>
      <c r="E719" s="880">
        <v>0</v>
      </c>
      <c r="F719" s="880">
        <v>0</v>
      </c>
      <c r="G719" s="880">
        <v>0</v>
      </c>
      <c r="H719" s="880">
        <v>0</v>
      </c>
      <c r="I719" s="880">
        <v>0</v>
      </c>
      <c r="J719" s="880">
        <v>0</v>
      </c>
      <c r="K719" s="880">
        <v>0</v>
      </c>
      <c r="L719" s="880">
        <v>0</v>
      </c>
      <c r="M719" s="880">
        <v>0</v>
      </c>
      <c r="N719" s="880">
        <v>0</v>
      </c>
      <c r="O719" s="880">
        <v>0</v>
      </c>
      <c r="P719" s="880">
        <v>0</v>
      </c>
    </row>
    <row r="720" spans="1:16" ht="12">
      <c r="A720" s="878" t="s">
        <v>295</v>
      </c>
      <c r="B720" s="878" t="s">
        <v>286</v>
      </c>
      <c r="C720" s="880">
        <v>19577</v>
      </c>
      <c r="D720" s="880">
        <v>19652</v>
      </c>
      <c r="E720" s="880">
        <v>19691</v>
      </c>
      <c r="F720" s="880">
        <v>19791</v>
      </c>
      <c r="G720" s="880">
        <v>19914</v>
      </c>
      <c r="H720" s="880">
        <v>19888</v>
      </c>
      <c r="I720" s="880">
        <v>20343</v>
      </c>
      <c r="J720" s="880">
        <v>20478</v>
      </c>
      <c r="K720" s="880">
        <v>20531</v>
      </c>
      <c r="L720" s="880">
        <v>21321</v>
      </c>
      <c r="M720" s="880">
        <v>21941</v>
      </c>
      <c r="N720" s="880">
        <v>22635</v>
      </c>
      <c r="O720" s="880">
        <v>22970</v>
      </c>
      <c r="P720" s="880">
        <v>20621570</v>
      </c>
    </row>
    <row r="721" spans="1:16" ht="12">
      <c r="A721" s="878" t="s">
        <v>1265</v>
      </c>
      <c r="B721" s="878" t="s">
        <v>286</v>
      </c>
      <c r="C721" s="880">
        <v>0</v>
      </c>
      <c r="D721" s="880">
        <v>0</v>
      </c>
      <c r="E721" s="880">
        <v>0</v>
      </c>
      <c r="F721" s="880">
        <v>0</v>
      </c>
      <c r="G721" s="880">
        <v>0</v>
      </c>
      <c r="H721" s="880">
        <v>0</v>
      </c>
      <c r="I721" s="880">
        <v>0</v>
      </c>
      <c r="J721" s="880">
        <v>0</v>
      </c>
      <c r="K721" s="880">
        <v>0</v>
      </c>
      <c r="L721" s="880">
        <v>0</v>
      </c>
      <c r="M721" s="880">
        <v>0</v>
      </c>
      <c r="N721" s="880">
        <v>0</v>
      </c>
      <c r="O721" s="880">
        <v>0</v>
      </c>
      <c r="P721" s="880">
        <v>0</v>
      </c>
    </row>
    <row r="722" spans="1:16" ht="12">
      <c r="A722" s="878" t="s">
        <v>750</v>
      </c>
      <c r="B722" s="878" t="s">
        <v>286</v>
      </c>
      <c r="C722" s="880">
        <v>0</v>
      </c>
      <c r="D722" s="880">
        <v>0</v>
      </c>
      <c r="E722" s="880">
        <v>0</v>
      </c>
      <c r="F722" s="880">
        <v>0</v>
      </c>
      <c r="G722" s="880">
        <v>0</v>
      </c>
      <c r="H722" s="880">
        <v>0</v>
      </c>
      <c r="I722" s="880">
        <v>0</v>
      </c>
      <c r="J722" s="880">
        <v>0</v>
      </c>
      <c r="K722" s="880">
        <v>0</v>
      </c>
      <c r="L722" s="880">
        <v>0</v>
      </c>
      <c r="M722" s="880">
        <v>0</v>
      </c>
      <c r="N722" s="880">
        <v>0</v>
      </c>
      <c r="O722" s="880">
        <v>0</v>
      </c>
      <c r="P722" s="880">
        <v>0</v>
      </c>
    </row>
    <row r="723" spans="1:16" ht="12">
      <c r="A723" s="878" t="s">
        <v>800</v>
      </c>
      <c r="B723" s="878" t="s">
        <v>286</v>
      </c>
      <c r="C723" s="880">
        <v>0</v>
      </c>
      <c r="D723" s="880">
        <v>0</v>
      </c>
      <c r="E723" s="880">
        <v>0</v>
      </c>
      <c r="F723" s="880">
        <v>0</v>
      </c>
      <c r="G723" s="880">
        <v>0</v>
      </c>
      <c r="H723" s="880">
        <v>0</v>
      </c>
      <c r="I723" s="880">
        <v>0</v>
      </c>
      <c r="J723" s="880">
        <v>0</v>
      </c>
      <c r="K723" s="880">
        <v>0</v>
      </c>
      <c r="L723" s="880">
        <v>0</v>
      </c>
      <c r="M723" s="880">
        <v>0</v>
      </c>
      <c r="N723" s="880">
        <v>0</v>
      </c>
      <c r="O723" s="880">
        <v>0</v>
      </c>
      <c r="P723" s="880">
        <v>0</v>
      </c>
    </row>
    <row r="724" spans="1:16" ht="12">
      <c r="A724" s="878" t="s">
        <v>801</v>
      </c>
      <c r="B724" s="878" t="s">
        <v>286</v>
      </c>
      <c r="C724" s="880">
        <v>0</v>
      </c>
      <c r="D724" s="880">
        <v>0</v>
      </c>
      <c r="E724" s="880">
        <v>0</v>
      </c>
      <c r="F724" s="880">
        <v>0</v>
      </c>
      <c r="G724" s="880">
        <v>0</v>
      </c>
      <c r="H724" s="880">
        <v>0</v>
      </c>
      <c r="I724" s="880">
        <v>0</v>
      </c>
      <c r="J724" s="880">
        <v>0</v>
      </c>
      <c r="K724" s="880">
        <v>0</v>
      </c>
      <c r="L724" s="880">
        <v>0</v>
      </c>
      <c r="M724" s="880">
        <v>0</v>
      </c>
      <c r="N724" s="880">
        <v>0</v>
      </c>
      <c r="O724" s="880">
        <v>0</v>
      </c>
      <c r="P724" s="880">
        <v>0</v>
      </c>
    </row>
    <row r="725" spans="1:16" ht="12">
      <c r="A725" s="878" t="s">
        <v>816</v>
      </c>
      <c r="B725" s="878" t="s">
        <v>286</v>
      </c>
      <c r="C725" s="880">
        <v>0</v>
      </c>
      <c r="D725" s="880">
        <v>0</v>
      </c>
      <c r="E725" s="880">
        <v>0</v>
      </c>
      <c r="F725" s="880">
        <v>0</v>
      </c>
      <c r="G725" s="880">
        <v>0</v>
      </c>
      <c r="H725" s="880">
        <v>0</v>
      </c>
      <c r="I725" s="880">
        <v>0</v>
      </c>
      <c r="J725" s="880">
        <v>0</v>
      </c>
      <c r="K725" s="880">
        <v>0</v>
      </c>
      <c r="L725" s="880">
        <v>0</v>
      </c>
      <c r="M725" s="880">
        <v>0</v>
      </c>
      <c r="N725" s="880">
        <v>0</v>
      </c>
      <c r="O725" s="880">
        <v>0</v>
      </c>
      <c r="P725" s="880">
        <v>0</v>
      </c>
    </row>
    <row r="726" spans="1:16" ht="12">
      <c r="A726" s="878" t="s">
        <v>751</v>
      </c>
      <c r="B726" s="878" t="s">
        <v>286</v>
      </c>
      <c r="C726" s="880">
        <v>0</v>
      </c>
      <c r="D726" s="880">
        <v>0</v>
      </c>
      <c r="E726" s="880">
        <v>0</v>
      </c>
      <c r="F726" s="880">
        <v>0</v>
      </c>
      <c r="G726" s="880">
        <v>0</v>
      </c>
      <c r="H726" s="880">
        <v>0</v>
      </c>
      <c r="I726" s="880">
        <v>0</v>
      </c>
      <c r="J726" s="880">
        <v>0</v>
      </c>
      <c r="K726" s="880">
        <v>0</v>
      </c>
      <c r="L726" s="880">
        <v>0</v>
      </c>
      <c r="M726" s="880">
        <v>0</v>
      </c>
      <c r="N726" s="880">
        <v>0</v>
      </c>
      <c r="O726" s="880">
        <v>0</v>
      </c>
      <c r="P726" s="880">
        <v>0</v>
      </c>
    </row>
    <row r="727" spans="1:16" ht="12">
      <c r="A727" s="878" t="s">
        <v>1266</v>
      </c>
      <c r="B727" s="878" t="s">
        <v>286</v>
      </c>
      <c r="C727" s="880">
        <v>0</v>
      </c>
      <c r="D727" s="880">
        <v>0</v>
      </c>
      <c r="E727" s="880">
        <v>0</v>
      </c>
      <c r="F727" s="880">
        <v>0</v>
      </c>
      <c r="G727" s="880">
        <v>0</v>
      </c>
      <c r="H727" s="880">
        <v>0</v>
      </c>
      <c r="I727" s="880">
        <v>0</v>
      </c>
      <c r="J727" s="880">
        <v>0</v>
      </c>
      <c r="K727" s="880">
        <v>0</v>
      </c>
      <c r="L727" s="880">
        <v>0</v>
      </c>
      <c r="M727" s="880">
        <v>0</v>
      </c>
      <c r="N727" s="880">
        <v>0</v>
      </c>
      <c r="O727" s="880">
        <v>0</v>
      </c>
      <c r="P727" s="880">
        <v>0</v>
      </c>
    </row>
    <row r="728" spans="1:16" ht="12">
      <c r="A728" s="878" t="s">
        <v>802</v>
      </c>
      <c r="B728" s="878" t="s">
        <v>286</v>
      </c>
      <c r="C728" s="880">
        <v>0</v>
      </c>
      <c r="D728" s="880">
        <v>0</v>
      </c>
      <c r="E728" s="880">
        <v>0</v>
      </c>
      <c r="F728" s="880">
        <v>0</v>
      </c>
      <c r="G728" s="880">
        <v>0</v>
      </c>
      <c r="H728" s="880">
        <v>0</v>
      </c>
      <c r="I728" s="880">
        <v>0</v>
      </c>
      <c r="J728" s="880">
        <v>0</v>
      </c>
      <c r="K728" s="880">
        <v>0</v>
      </c>
      <c r="L728" s="880">
        <v>0</v>
      </c>
      <c r="M728" s="880">
        <v>0</v>
      </c>
      <c r="N728" s="880">
        <v>0</v>
      </c>
      <c r="O728" s="880">
        <v>0</v>
      </c>
      <c r="P728" s="880">
        <v>0</v>
      </c>
    </row>
    <row r="729" spans="1:16" ht="12">
      <c r="A729" s="878" t="s">
        <v>1267</v>
      </c>
      <c r="B729" s="878" t="s">
        <v>286</v>
      </c>
      <c r="C729" s="880">
        <v>0</v>
      </c>
      <c r="D729" s="880">
        <v>0</v>
      </c>
      <c r="E729" s="880">
        <v>0</v>
      </c>
      <c r="F729" s="880">
        <v>0</v>
      </c>
      <c r="G729" s="880">
        <v>0</v>
      </c>
      <c r="H729" s="880">
        <v>0</v>
      </c>
      <c r="I729" s="880">
        <v>0</v>
      </c>
      <c r="J729" s="880">
        <v>0</v>
      </c>
      <c r="K729" s="880">
        <v>0</v>
      </c>
      <c r="L729" s="880">
        <v>0</v>
      </c>
      <c r="M729" s="880">
        <v>0</v>
      </c>
      <c r="N729" s="880">
        <v>0</v>
      </c>
      <c r="O729" s="880">
        <v>0</v>
      </c>
      <c r="P729" s="880">
        <v>0</v>
      </c>
    </row>
    <row r="730" spans="1:16" ht="12">
      <c r="A730" s="878" t="s">
        <v>835</v>
      </c>
      <c r="B730" s="878" t="s">
        <v>286</v>
      </c>
      <c r="C730" s="880">
        <v>5</v>
      </c>
      <c r="D730" s="880">
        <v>5</v>
      </c>
      <c r="E730" s="880">
        <v>5</v>
      </c>
      <c r="F730" s="880">
        <v>5</v>
      </c>
      <c r="G730" s="880">
        <v>5</v>
      </c>
      <c r="H730" s="880">
        <v>5</v>
      </c>
      <c r="I730" s="880">
        <v>5</v>
      </c>
      <c r="J730" s="880">
        <v>5</v>
      </c>
      <c r="K730" s="880">
        <v>5</v>
      </c>
      <c r="L730" s="880">
        <v>5</v>
      </c>
      <c r="M730" s="880">
        <v>5</v>
      </c>
      <c r="N730" s="880">
        <v>5</v>
      </c>
      <c r="O730" s="880">
        <v>0</v>
      </c>
      <c r="P730" s="880">
        <v>4677</v>
      </c>
    </row>
    <row r="731" spans="1:16" ht="12">
      <c r="A731" s="878" t="s">
        <v>209</v>
      </c>
      <c r="B731" s="878" t="s">
        <v>286</v>
      </c>
      <c r="C731" s="880">
        <v>53</v>
      </c>
      <c r="D731" s="880">
        <v>0</v>
      </c>
      <c r="E731" s="880">
        <v>0</v>
      </c>
      <c r="F731" s="880">
        <v>0</v>
      </c>
      <c r="G731" s="880">
        <v>0</v>
      </c>
      <c r="H731" s="880">
        <v>0</v>
      </c>
      <c r="I731" s="880">
        <v>0</v>
      </c>
      <c r="J731" s="880">
        <v>0</v>
      </c>
      <c r="K731" s="880">
        <v>0</v>
      </c>
      <c r="L731" s="880">
        <v>0</v>
      </c>
      <c r="M731" s="880">
        <v>0</v>
      </c>
      <c r="N731" s="880">
        <v>0</v>
      </c>
      <c r="O731" s="880">
        <v>0</v>
      </c>
      <c r="P731" s="880">
        <v>2218</v>
      </c>
    </row>
    <row r="732" spans="1:16" ht="12">
      <c r="A732" s="878" t="s">
        <v>1268</v>
      </c>
      <c r="B732" s="878" t="s">
        <v>286</v>
      </c>
      <c r="C732" s="880">
        <v>0</v>
      </c>
      <c r="D732" s="880">
        <v>0</v>
      </c>
      <c r="E732" s="880">
        <v>0</v>
      </c>
      <c r="F732" s="880">
        <v>0</v>
      </c>
      <c r="G732" s="880">
        <v>0</v>
      </c>
      <c r="H732" s="880">
        <v>0</v>
      </c>
      <c r="I732" s="880">
        <v>0</v>
      </c>
      <c r="J732" s="880">
        <v>0</v>
      </c>
      <c r="K732" s="880">
        <v>0</v>
      </c>
      <c r="L732" s="880">
        <v>0</v>
      </c>
      <c r="M732" s="880">
        <v>0</v>
      </c>
      <c r="N732" s="880">
        <v>0</v>
      </c>
      <c r="O732" s="880">
        <v>0</v>
      </c>
      <c r="P732" s="880">
        <v>0</v>
      </c>
    </row>
    <row r="733" spans="1:16" ht="12">
      <c r="A733" s="878" t="s">
        <v>1269</v>
      </c>
      <c r="B733" s="878" t="s">
        <v>286</v>
      </c>
      <c r="C733" s="880">
        <v>0</v>
      </c>
      <c r="D733" s="880">
        <v>0</v>
      </c>
      <c r="E733" s="880">
        <v>0</v>
      </c>
      <c r="F733" s="880">
        <v>0</v>
      </c>
      <c r="G733" s="880">
        <v>0</v>
      </c>
      <c r="H733" s="880">
        <v>0</v>
      </c>
      <c r="I733" s="880">
        <v>0</v>
      </c>
      <c r="J733" s="880">
        <v>0</v>
      </c>
      <c r="K733" s="880">
        <v>0</v>
      </c>
      <c r="L733" s="880">
        <v>0</v>
      </c>
      <c r="M733" s="880">
        <v>0</v>
      </c>
      <c r="N733" s="880">
        <v>0</v>
      </c>
      <c r="O733" s="880">
        <v>0</v>
      </c>
      <c r="P733" s="880">
        <v>0</v>
      </c>
    </row>
    <row r="734" spans="1:16" ht="12">
      <c r="A734" s="878" t="s">
        <v>803</v>
      </c>
      <c r="B734" s="878" t="s">
        <v>286</v>
      </c>
      <c r="C734" s="880">
        <v>555</v>
      </c>
      <c r="D734" s="880">
        <v>555</v>
      </c>
      <c r="E734" s="880">
        <v>321</v>
      </c>
      <c r="F734" s="880">
        <v>321</v>
      </c>
      <c r="G734" s="880">
        <v>321</v>
      </c>
      <c r="H734" s="880">
        <v>0</v>
      </c>
      <c r="I734" s="880">
        <v>0</v>
      </c>
      <c r="J734" s="880">
        <v>0</v>
      </c>
      <c r="K734" s="880">
        <v>0</v>
      </c>
      <c r="L734" s="880">
        <v>0</v>
      </c>
      <c r="M734" s="880">
        <v>0</v>
      </c>
      <c r="N734" s="880">
        <v>0</v>
      </c>
      <c r="O734" s="880">
        <v>0</v>
      </c>
      <c r="P734" s="880">
        <v>149667</v>
      </c>
    </row>
    <row r="735" spans="1:16" ht="12">
      <c r="A735" s="878" t="s">
        <v>1270</v>
      </c>
      <c r="B735" s="878" t="s">
        <v>286</v>
      </c>
      <c r="C735" s="880">
        <v>0</v>
      </c>
      <c r="D735" s="880">
        <v>0</v>
      </c>
      <c r="E735" s="880">
        <v>0</v>
      </c>
      <c r="F735" s="880">
        <v>0</v>
      </c>
      <c r="G735" s="880">
        <v>0</v>
      </c>
      <c r="H735" s="880">
        <v>0</v>
      </c>
      <c r="I735" s="880">
        <v>0</v>
      </c>
      <c r="J735" s="880">
        <v>0</v>
      </c>
      <c r="K735" s="880">
        <v>0</v>
      </c>
      <c r="L735" s="880">
        <v>0</v>
      </c>
      <c r="M735" s="880">
        <v>0</v>
      </c>
      <c r="N735" s="880">
        <v>0</v>
      </c>
      <c r="O735" s="880">
        <v>0</v>
      </c>
      <c r="P735" s="880">
        <v>0</v>
      </c>
    </row>
    <row r="736" spans="1:16" ht="12">
      <c r="A736" s="878" t="s">
        <v>907</v>
      </c>
      <c r="B736" s="878" t="s">
        <v>286</v>
      </c>
      <c r="C736" s="880">
        <v>0</v>
      </c>
      <c r="D736" s="880">
        <v>0</v>
      </c>
      <c r="E736" s="880">
        <v>0</v>
      </c>
      <c r="F736" s="880">
        <v>0</v>
      </c>
      <c r="G736" s="880">
        <v>0</v>
      </c>
      <c r="H736" s="880">
        <v>0</v>
      </c>
      <c r="I736" s="880">
        <v>0</v>
      </c>
      <c r="J736" s="880">
        <v>0</v>
      </c>
      <c r="K736" s="880">
        <v>0</v>
      </c>
      <c r="L736" s="880">
        <v>0</v>
      </c>
      <c r="M736" s="880">
        <v>0</v>
      </c>
      <c r="N736" s="880">
        <v>0</v>
      </c>
      <c r="O736" s="880">
        <v>0</v>
      </c>
      <c r="P736" s="880">
        <v>0</v>
      </c>
    </row>
    <row r="737" spans="1:16" ht="12">
      <c r="A737" s="878" t="s">
        <v>1271</v>
      </c>
      <c r="B737" s="878" t="s">
        <v>286</v>
      </c>
      <c r="C737" s="880">
        <v>0</v>
      </c>
      <c r="D737" s="880">
        <v>0</v>
      </c>
      <c r="E737" s="880">
        <v>0</v>
      </c>
      <c r="F737" s="880">
        <v>0</v>
      </c>
      <c r="G737" s="880">
        <v>0</v>
      </c>
      <c r="H737" s="880">
        <v>0</v>
      </c>
      <c r="I737" s="880">
        <v>0</v>
      </c>
      <c r="J737" s="880">
        <v>0</v>
      </c>
      <c r="K737" s="880">
        <v>0</v>
      </c>
      <c r="L737" s="880">
        <v>0</v>
      </c>
      <c r="M737" s="880">
        <v>0</v>
      </c>
      <c r="N737" s="880">
        <v>0</v>
      </c>
      <c r="O737" s="880">
        <v>0</v>
      </c>
      <c r="P737" s="880">
        <v>0</v>
      </c>
    </row>
    <row r="738" spans="1:16" ht="12">
      <c r="A738" s="878" t="s">
        <v>944</v>
      </c>
      <c r="B738" s="878" t="s">
        <v>286</v>
      </c>
      <c r="C738" s="880">
        <v>0</v>
      </c>
      <c r="D738" s="880">
        <v>0</v>
      </c>
      <c r="E738" s="880">
        <v>0</v>
      </c>
      <c r="F738" s="880">
        <v>0</v>
      </c>
      <c r="G738" s="880">
        <v>0</v>
      </c>
      <c r="H738" s="880">
        <v>0</v>
      </c>
      <c r="I738" s="880">
        <v>0</v>
      </c>
      <c r="J738" s="880">
        <v>0</v>
      </c>
      <c r="K738" s="880">
        <v>0</v>
      </c>
      <c r="L738" s="880">
        <v>0</v>
      </c>
      <c r="M738" s="880">
        <v>0</v>
      </c>
      <c r="N738" s="880">
        <v>0</v>
      </c>
      <c r="O738" s="880">
        <v>0</v>
      </c>
      <c r="P738" s="880">
        <v>0</v>
      </c>
    </row>
    <row r="739" spans="1:16" ht="12">
      <c r="A739" s="878" t="s">
        <v>836</v>
      </c>
      <c r="B739" s="878" t="s">
        <v>286</v>
      </c>
      <c r="C739" s="880">
        <v>0</v>
      </c>
      <c r="D739" s="880">
        <v>0</v>
      </c>
      <c r="E739" s="880">
        <v>0</v>
      </c>
      <c r="F739" s="880">
        <v>0</v>
      </c>
      <c r="G739" s="880">
        <v>0</v>
      </c>
      <c r="H739" s="880">
        <v>0</v>
      </c>
      <c r="I739" s="880">
        <v>0</v>
      </c>
      <c r="J739" s="880">
        <v>0</v>
      </c>
      <c r="K739" s="880">
        <v>0</v>
      </c>
      <c r="L739" s="880">
        <v>0</v>
      </c>
      <c r="M739" s="880">
        <v>0</v>
      </c>
      <c r="N739" s="880">
        <v>0</v>
      </c>
      <c r="O739" s="880">
        <v>0</v>
      </c>
      <c r="P739" s="880">
        <v>0</v>
      </c>
    </row>
    <row r="740" spans="1:16" ht="12">
      <c r="A740" s="878" t="s">
        <v>837</v>
      </c>
      <c r="B740" s="878" t="s">
        <v>286</v>
      </c>
      <c r="C740" s="880">
        <v>0</v>
      </c>
      <c r="D740" s="880">
        <v>0</v>
      </c>
      <c r="E740" s="880">
        <v>0</v>
      </c>
      <c r="F740" s="880">
        <v>0</v>
      </c>
      <c r="G740" s="880">
        <v>0</v>
      </c>
      <c r="H740" s="880">
        <v>0</v>
      </c>
      <c r="I740" s="880">
        <v>0</v>
      </c>
      <c r="J740" s="880">
        <v>0</v>
      </c>
      <c r="K740" s="880">
        <v>0</v>
      </c>
      <c r="L740" s="880">
        <v>0</v>
      </c>
      <c r="M740" s="880">
        <v>0</v>
      </c>
      <c r="N740" s="880">
        <v>0</v>
      </c>
      <c r="O740" s="880">
        <v>0</v>
      </c>
      <c r="P740" s="880">
        <v>0</v>
      </c>
    </row>
    <row r="741" spans="1:16" ht="12">
      <c r="A741" s="878" t="s">
        <v>838</v>
      </c>
      <c r="B741" s="878" t="s">
        <v>286</v>
      </c>
      <c r="C741" s="880">
        <v>216</v>
      </c>
      <c r="D741" s="880">
        <v>224</v>
      </c>
      <c r="E741" s="880">
        <v>224</v>
      </c>
      <c r="F741" s="880">
        <v>224</v>
      </c>
      <c r="G741" s="880">
        <v>224</v>
      </c>
      <c r="H741" s="880">
        <v>224</v>
      </c>
      <c r="I741" s="880">
        <v>224</v>
      </c>
      <c r="J741" s="880">
        <v>224</v>
      </c>
      <c r="K741" s="880">
        <v>224</v>
      </c>
      <c r="L741" s="880">
        <v>224</v>
      </c>
      <c r="M741" s="880">
        <v>224</v>
      </c>
      <c r="N741" s="880">
        <v>224</v>
      </c>
      <c r="O741" s="880">
        <v>224</v>
      </c>
      <c r="P741" s="880">
        <v>223984</v>
      </c>
    </row>
    <row r="742" spans="1:16" ht="12">
      <c r="A742" s="878" t="s">
        <v>839</v>
      </c>
      <c r="B742" s="878" t="s">
        <v>286</v>
      </c>
      <c r="C742" s="880">
        <v>210</v>
      </c>
      <c r="D742" s="880">
        <v>219</v>
      </c>
      <c r="E742" s="880">
        <v>219</v>
      </c>
      <c r="F742" s="880">
        <v>219</v>
      </c>
      <c r="G742" s="880">
        <v>219</v>
      </c>
      <c r="H742" s="880">
        <v>219</v>
      </c>
      <c r="I742" s="880">
        <v>219</v>
      </c>
      <c r="J742" s="880">
        <v>219</v>
      </c>
      <c r="K742" s="880">
        <v>219</v>
      </c>
      <c r="L742" s="880">
        <v>219</v>
      </c>
      <c r="M742" s="880">
        <v>219</v>
      </c>
      <c r="N742" s="880">
        <v>219</v>
      </c>
      <c r="O742" s="880">
        <v>219</v>
      </c>
      <c r="P742" s="880">
        <v>218525</v>
      </c>
    </row>
    <row r="743" spans="1:16" ht="12">
      <c r="A743" s="878" t="s">
        <v>1272</v>
      </c>
      <c r="B743" s="878" t="s">
        <v>286</v>
      </c>
      <c r="C743" s="880">
        <v>0</v>
      </c>
      <c r="D743" s="880">
        <v>0</v>
      </c>
      <c r="E743" s="880">
        <v>0</v>
      </c>
      <c r="F743" s="880">
        <v>0</v>
      </c>
      <c r="G743" s="880">
        <v>0</v>
      </c>
      <c r="H743" s="880">
        <v>0</v>
      </c>
      <c r="I743" s="880">
        <v>0</v>
      </c>
      <c r="J743" s="880">
        <v>0</v>
      </c>
      <c r="K743" s="880">
        <v>0</v>
      </c>
      <c r="L743" s="880">
        <v>0</v>
      </c>
      <c r="M743" s="880">
        <v>0</v>
      </c>
      <c r="N743" s="880">
        <v>0</v>
      </c>
      <c r="O743" s="880">
        <v>0</v>
      </c>
      <c r="P743" s="880">
        <v>0</v>
      </c>
    </row>
    <row r="744" spans="1:16" ht="12">
      <c r="A744" s="878" t="s">
        <v>1273</v>
      </c>
      <c r="B744" s="878" t="s">
        <v>286</v>
      </c>
      <c r="C744" s="880">
        <v>0</v>
      </c>
      <c r="D744" s="880">
        <v>0</v>
      </c>
      <c r="E744" s="880">
        <v>0</v>
      </c>
      <c r="F744" s="880">
        <v>0</v>
      </c>
      <c r="G744" s="880">
        <v>0</v>
      </c>
      <c r="H744" s="880">
        <v>0</v>
      </c>
      <c r="I744" s="880">
        <v>0</v>
      </c>
      <c r="J744" s="880">
        <v>0</v>
      </c>
      <c r="K744" s="880">
        <v>0</v>
      </c>
      <c r="L744" s="880">
        <v>0</v>
      </c>
      <c r="M744" s="880">
        <v>0</v>
      </c>
      <c r="N744" s="880">
        <v>0</v>
      </c>
      <c r="O744" s="880">
        <v>0</v>
      </c>
      <c r="P744" s="880">
        <v>0</v>
      </c>
    </row>
    <row r="745" spans="1:16" ht="12">
      <c r="A745" s="878" t="s">
        <v>1274</v>
      </c>
      <c r="B745" s="878" t="s">
        <v>286</v>
      </c>
      <c r="C745" s="880">
        <v>0</v>
      </c>
      <c r="D745" s="880">
        <v>0</v>
      </c>
      <c r="E745" s="880">
        <v>0</v>
      </c>
      <c r="F745" s="880">
        <v>0</v>
      </c>
      <c r="G745" s="880">
        <v>0</v>
      </c>
      <c r="H745" s="880">
        <v>0</v>
      </c>
      <c r="I745" s="880">
        <v>0</v>
      </c>
      <c r="J745" s="880">
        <v>0</v>
      </c>
      <c r="K745" s="880">
        <v>0</v>
      </c>
      <c r="L745" s="880">
        <v>0</v>
      </c>
      <c r="M745" s="880">
        <v>0</v>
      </c>
      <c r="N745" s="880">
        <v>0</v>
      </c>
      <c r="O745" s="880">
        <v>0</v>
      </c>
      <c r="P745" s="880">
        <v>0</v>
      </c>
    </row>
    <row r="746" spans="1:16" ht="12">
      <c r="A746" s="878" t="s">
        <v>1275</v>
      </c>
      <c r="B746" s="878" t="s">
        <v>286</v>
      </c>
      <c r="C746" s="880">
        <v>0</v>
      </c>
      <c r="D746" s="880">
        <v>0</v>
      </c>
      <c r="E746" s="880">
        <v>0</v>
      </c>
      <c r="F746" s="880">
        <v>0</v>
      </c>
      <c r="G746" s="880">
        <v>0</v>
      </c>
      <c r="H746" s="880">
        <v>0</v>
      </c>
      <c r="I746" s="880">
        <v>0</v>
      </c>
      <c r="J746" s="880">
        <v>0</v>
      </c>
      <c r="K746" s="880">
        <v>0</v>
      </c>
      <c r="L746" s="880">
        <v>0</v>
      </c>
      <c r="M746" s="880">
        <v>0</v>
      </c>
      <c r="N746" s="880">
        <v>0</v>
      </c>
      <c r="O746" s="880">
        <v>0</v>
      </c>
      <c r="P746" s="880">
        <v>0</v>
      </c>
    </row>
    <row r="747" spans="1:16" ht="12">
      <c r="A747" s="878" t="s">
        <v>296</v>
      </c>
      <c r="B747" s="878" t="s">
        <v>286</v>
      </c>
      <c r="C747" s="880">
        <v>10695</v>
      </c>
      <c r="D747" s="880">
        <v>10706</v>
      </c>
      <c r="E747" s="880">
        <v>10706</v>
      </c>
      <c r="F747" s="880">
        <v>10706</v>
      </c>
      <c r="G747" s="880">
        <v>10706</v>
      </c>
      <c r="H747" s="880">
        <v>10706</v>
      </c>
      <c r="I747" s="880">
        <v>10706</v>
      </c>
      <c r="J747" s="880">
        <v>10706</v>
      </c>
      <c r="K747" s="880">
        <v>10706</v>
      </c>
      <c r="L747" s="880">
        <v>10706</v>
      </c>
      <c r="M747" s="880">
        <v>10706</v>
      </c>
      <c r="N747" s="880">
        <v>10706</v>
      </c>
      <c r="O747" s="880">
        <v>9073</v>
      </c>
      <c r="P747" s="880">
        <v>10637356</v>
      </c>
    </row>
    <row r="748" spans="1:16" ht="12">
      <c r="A748" s="878" t="s">
        <v>2848</v>
      </c>
      <c r="B748" s="878" t="s">
        <v>286</v>
      </c>
      <c r="C748" s="880">
        <v>0</v>
      </c>
      <c r="D748" s="880">
        <v>0</v>
      </c>
      <c r="E748" s="880">
        <v>0</v>
      </c>
      <c r="F748" s="880">
        <v>0</v>
      </c>
      <c r="G748" s="880">
        <v>0</v>
      </c>
      <c r="H748" s="880">
        <v>0</v>
      </c>
      <c r="I748" s="880">
        <v>0</v>
      </c>
      <c r="J748" s="880">
        <v>0</v>
      </c>
      <c r="K748" s="880">
        <v>0</v>
      </c>
      <c r="L748" s="880">
        <v>0</v>
      </c>
      <c r="M748" s="880">
        <v>0</v>
      </c>
      <c r="N748" s="880">
        <v>0</v>
      </c>
      <c r="O748" s="880">
        <v>0</v>
      </c>
      <c r="P748" s="880">
        <v>0</v>
      </c>
    </row>
    <row r="749" spans="1:16" ht="12">
      <c r="A749" s="878" t="s">
        <v>297</v>
      </c>
      <c r="B749" s="878" t="s">
        <v>286</v>
      </c>
      <c r="C749" s="880">
        <v>0</v>
      </c>
      <c r="D749" s="880">
        <v>0</v>
      </c>
      <c r="E749" s="880">
        <v>0</v>
      </c>
      <c r="F749" s="880">
        <v>0</v>
      </c>
      <c r="G749" s="880">
        <v>0</v>
      </c>
      <c r="H749" s="880">
        <v>0</v>
      </c>
      <c r="I749" s="880">
        <v>0</v>
      </c>
      <c r="J749" s="880">
        <v>0</v>
      </c>
      <c r="K749" s="880">
        <v>0</v>
      </c>
      <c r="L749" s="880">
        <v>0</v>
      </c>
      <c r="M749" s="880">
        <v>0</v>
      </c>
      <c r="N749" s="880">
        <v>0</v>
      </c>
      <c r="O749" s="880">
        <v>0</v>
      </c>
      <c r="P749" s="880">
        <v>0</v>
      </c>
    </row>
    <row r="750" spans="1:16" ht="12">
      <c r="A750" s="878" t="s">
        <v>1276</v>
      </c>
      <c r="B750" s="878" t="s">
        <v>286</v>
      </c>
      <c r="C750" s="880">
        <v>0</v>
      </c>
      <c r="D750" s="880">
        <v>0</v>
      </c>
      <c r="E750" s="880">
        <v>0</v>
      </c>
      <c r="F750" s="880">
        <v>0</v>
      </c>
      <c r="G750" s="880">
        <v>0</v>
      </c>
      <c r="H750" s="880">
        <v>0</v>
      </c>
      <c r="I750" s="880">
        <v>0</v>
      </c>
      <c r="J750" s="880">
        <v>0</v>
      </c>
      <c r="K750" s="880">
        <v>0</v>
      </c>
      <c r="L750" s="880">
        <v>0</v>
      </c>
      <c r="M750" s="880">
        <v>0</v>
      </c>
      <c r="N750" s="880">
        <v>0</v>
      </c>
      <c r="O750" s="880">
        <v>0</v>
      </c>
      <c r="P750" s="880">
        <v>0</v>
      </c>
    </row>
    <row r="751" spans="1:16" ht="12">
      <c r="A751" s="878" t="s">
        <v>817</v>
      </c>
      <c r="B751" s="878" t="s">
        <v>286</v>
      </c>
      <c r="C751" s="880">
        <v>23</v>
      </c>
      <c r="D751" s="880">
        <v>23</v>
      </c>
      <c r="E751" s="880">
        <v>23</v>
      </c>
      <c r="F751" s="880">
        <v>23</v>
      </c>
      <c r="G751" s="880">
        <v>23</v>
      </c>
      <c r="H751" s="880">
        <v>23</v>
      </c>
      <c r="I751" s="880">
        <v>23</v>
      </c>
      <c r="J751" s="880">
        <v>23</v>
      </c>
      <c r="K751" s="880">
        <v>23</v>
      </c>
      <c r="L751" s="880">
        <v>23</v>
      </c>
      <c r="M751" s="880">
        <v>23</v>
      </c>
      <c r="N751" s="880">
        <v>23</v>
      </c>
      <c r="O751" s="880">
        <v>23</v>
      </c>
      <c r="P751" s="880">
        <v>22994</v>
      </c>
    </row>
    <row r="752" spans="1:16" ht="12">
      <c r="A752" s="878" t="s">
        <v>1277</v>
      </c>
      <c r="B752" s="878" t="s">
        <v>286</v>
      </c>
      <c r="C752" s="880">
        <v>0</v>
      </c>
      <c r="D752" s="880">
        <v>0</v>
      </c>
      <c r="E752" s="880">
        <v>0</v>
      </c>
      <c r="F752" s="880">
        <v>0</v>
      </c>
      <c r="G752" s="880">
        <v>0</v>
      </c>
      <c r="H752" s="880">
        <v>0</v>
      </c>
      <c r="I752" s="880">
        <v>0</v>
      </c>
      <c r="J752" s="880">
        <v>0</v>
      </c>
      <c r="K752" s="880">
        <v>0</v>
      </c>
      <c r="L752" s="880">
        <v>0</v>
      </c>
      <c r="M752" s="880">
        <v>0</v>
      </c>
      <c r="N752" s="880">
        <v>0</v>
      </c>
      <c r="O752" s="880">
        <v>0</v>
      </c>
      <c r="P752" s="880">
        <v>0</v>
      </c>
    </row>
    <row r="753" spans="1:16" ht="12">
      <c r="A753" s="878" t="s">
        <v>240</v>
      </c>
      <c r="B753" s="878" t="s">
        <v>286</v>
      </c>
      <c r="C753" s="880">
        <v>0</v>
      </c>
      <c r="D753" s="880">
        <v>0</v>
      </c>
      <c r="E753" s="880">
        <v>0</v>
      </c>
      <c r="F753" s="880">
        <v>0</v>
      </c>
      <c r="G753" s="880">
        <v>0</v>
      </c>
      <c r="H753" s="880">
        <v>0</v>
      </c>
      <c r="I753" s="880">
        <v>0</v>
      </c>
      <c r="J753" s="880">
        <v>0</v>
      </c>
      <c r="K753" s="880">
        <v>0</v>
      </c>
      <c r="L753" s="880">
        <v>0</v>
      </c>
      <c r="M753" s="880">
        <v>0</v>
      </c>
      <c r="N753" s="880">
        <v>0</v>
      </c>
      <c r="O753" s="880">
        <v>0</v>
      </c>
      <c r="P753" s="880">
        <v>0</v>
      </c>
    </row>
    <row r="754" spans="1:16" ht="12">
      <c r="A754" s="878" t="s">
        <v>1278</v>
      </c>
      <c r="B754" s="878" t="s">
        <v>286</v>
      </c>
      <c r="C754" s="880">
        <v>0</v>
      </c>
      <c r="D754" s="880">
        <v>0</v>
      </c>
      <c r="E754" s="880">
        <v>0</v>
      </c>
      <c r="F754" s="880">
        <v>0</v>
      </c>
      <c r="G754" s="880">
        <v>0</v>
      </c>
      <c r="H754" s="880">
        <v>0</v>
      </c>
      <c r="I754" s="880">
        <v>0</v>
      </c>
      <c r="J754" s="880">
        <v>0</v>
      </c>
      <c r="K754" s="880">
        <v>0</v>
      </c>
      <c r="L754" s="880">
        <v>0</v>
      </c>
      <c r="M754" s="880">
        <v>0</v>
      </c>
      <c r="N754" s="880">
        <v>0</v>
      </c>
      <c r="O754" s="880">
        <v>0</v>
      </c>
      <c r="P754" s="880">
        <v>0</v>
      </c>
    </row>
    <row r="755" spans="1:16" ht="12">
      <c r="A755" s="878" t="s">
        <v>298</v>
      </c>
      <c r="B755" s="878" t="s">
        <v>286</v>
      </c>
      <c r="C755" s="880">
        <v>171</v>
      </c>
      <c r="D755" s="880">
        <v>171</v>
      </c>
      <c r="E755" s="880">
        <v>171</v>
      </c>
      <c r="F755" s="880">
        <v>171</v>
      </c>
      <c r="G755" s="880">
        <v>171</v>
      </c>
      <c r="H755" s="880">
        <v>171</v>
      </c>
      <c r="I755" s="880">
        <v>171</v>
      </c>
      <c r="J755" s="880">
        <v>171</v>
      </c>
      <c r="K755" s="880">
        <v>171</v>
      </c>
      <c r="L755" s="880">
        <v>171</v>
      </c>
      <c r="M755" s="880">
        <v>171</v>
      </c>
      <c r="N755" s="880">
        <v>171</v>
      </c>
      <c r="O755" s="880">
        <v>171</v>
      </c>
      <c r="P755" s="880">
        <v>170596</v>
      </c>
    </row>
    <row r="756" spans="1:16" ht="12">
      <c r="A756" s="878" t="s">
        <v>2849</v>
      </c>
      <c r="B756" s="878" t="s">
        <v>286</v>
      </c>
      <c r="C756" s="880">
        <v>0</v>
      </c>
      <c r="D756" s="880">
        <v>0</v>
      </c>
      <c r="E756" s="880">
        <v>0</v>
      </c>
      <c r="F756" s="880">
        <v>0</v>
      </c>
      <c r="G756" s="880">
        <v>0</v>
      </c>
      <c r="H756" s="880">
        <v>0</v>
      </c>
      <c r="I756" s="880">
        <v>0</v>
      </c>
      <c r="J756" s="880">
        <v>0</v>
      </c>
      <c r="K756" s="880">
        <v>0</v>
      </c>
      <c r="L756" s="880">
        <v>0</v>
      </c>
      <c r="M756" s="880">
        <v>0</v>
      </c>
      <c r="N756" s="880">
        <v>0</v>
      </c>
      <c r="O756" s="880">
        <v>0</v>
      </c>
      <c r="P756" s="880">
        <v>0</v>
      </c>
    </row>
    <row r="757" spans="1:16" ht="12">
      <c r="A757" s="878" t="s">
        <v>299</v>
      </c>
      <c r="B757" s="878" t="s">
        <v>286</v>
      </c>
      <c r="C757" s="880">
        <v>0</v>
      </c>
      <c r="D757" s="880">
        <v>0</v>
      </c>
      <c r="E757" s="880">
        <v>0</v>
      </c>
      <c r="F757" s="880">
        <v>0</v>
      </c>
      <c r="G757" s="880">
        <v>0</v>
      </c>
      <c r="H757" s="880">
        <v>0</v>
      </c>
      <c r="I757" s="880">
        <v>0</v>
      </c>
      <c r="J757" s="880">
        <v>0</v>
      </c>
      <c r="K757" s="880">
        <v>0</v>
      </c>
      <c r="L757" s="880">
        <v>0</v>
      </c>
      <c r="M757" s="880">
        <v>0</v>
      </c>
      <c r="N757" s="880">
        <v>0</v>
      </c>
      <c r="O757" s="880">
        <v>0</v>
      </c>
      <c r="P757" s="880">
        <v>0</v>
      </c>
    </row>
    <row r="758" spans="1:16" ht="12">
      <c r="A758" s="878" t="s">
        <v>1279</v>
      </c>
      <c r="B758" s="878" t="s">
        <v>286</v>
      </c>
      <c r="C758" s="880">
        <v>0</v>
      </c>
      <c r="D758" s="880">
        <v>0</v>
      </c>
      <c r="E758" s="880">
        <v>0</v>
      </c>
      <c r="F758" s="880">
        <v>0</v>
      </c>
      <c r="G758" s="880">
        <v>0</v>
      </c>
      <c r="H758" s="880">
        <v>0</v>
      </c>
      <c r="I758" s="880">
        <v>0</v>
      </c>
      <c r="J758" s="880">
        <v>0</v>
      </c>
      <c r="K758" s="880">
        <v>0</v>
      </c>
      <c r="L758" s="880">
        <v>0</v>
      </c>
      <c r="M758" s="880">
        <v>0</v>
      </c>
      <c r="N758" s="880">
        <v>0</v>
      </c>
      <c r="O758" s="880">
        <v>0</v>
      </c>
      <c r="P758" s="880">
        <v>0</v>
      </c>
    </row>
    <row r="759" spans="1:16" ht="12">
      <c r="A759" s="878" t="s">
        <v>1015</v>
      </c>
      <c r="B759" s="878" t="s">
        <v>286</v>
      </c>
      <c r="C759" s="880">
        <v>0</v>
      </c>
      <c r="D759" s="880">
        <v>0</v>
      </c>
      <c r="E759" s="880">
        <v>0</v>
      </c>
      <c r="F759" s="880">
        <v>0</v>
      </c>
      <c r="G759" s="880">
        <v>0</v>
      </c>
      <c r="H759" s="880">
        <v>0</v>
      </c>
      <c r="I759" s="880">
        <v>0</v>
      </c>
      <c r="J759" s="880">
        <v>0</v>
      </c>
      <c r="K759" s="880">
        <v>0</v>
      </c>
      <c r="L759" s="880">
        <v>0</v>
      </c>
      <c r="M759" s="880">
        <v>0</v>
      </c>
      <c r="N759" s="880">
        <v>0</v>
      </c>
      <c r="O759" s="880">
        <v>0</v>
      </c>
      <c r="P759" s="880">
        <v>0</v>
      </c>
    </row>
    <row r="760" spans="1:16" ht="12">
      <c r="A760" s="878" t="s">
        <v>1280</v>
      </c>
      <c r="B760" s="878" t="s">
        <v>286</v>
      </c>
      <c r="C760" s="880">
        <v>0</v>
      </c>
      <c r="D760" s="880">
        <v>0</v>
      </c>
      <c r="E760" s="880">
        <v>0</v>
      </c>
      <c r="F760" s="880">
        <v>0</v>
      </c>
      <c r="G760" s="880">
        <v>0</v>
      </c>
      <c r="H760" s="880">
        <v>0</v>
      </c>
      <c r="I760" s="880">
        <v>0</v>
      </c>
      <c r="J760" s="880">
        <v>0</v>
      </c>
      <c r="K760" s="880">
        <v>0</v>
      </c>
      <c r="L760" s="880">
        <v>0</v>
      </c>
      <c r="M760" s="880">
        <v>0</v>
      </c>
      <c r="N760" s="880">
        <v>0</v>
      </c>
      <c r="O760" s="880">
        <v>0</v>
      </c>
      <c r="P760" s="880">
        <v>0</v>
      </c>
    </row>
    <row r="761" spans="1:16" ht="12">
      <c r="A761" s="878" t="s">
        <v>564</v>
      </c>
      <c r="B761" s="878" t="s">
        <v>286</v>
      </c>
      <c r="C761" s="880">
        <v>24</v>
      </c>
      <c r="D761" s="880">
        <v>24</v>
      </c>
      <c r="E761" s="880">
        <v>24</v>
      </c>
      <c r="F761" s="880">
        <v>24</v>
      </c>
      <c r="G761" s="880">
        <v>24</v>
      </c>
      <c r="H761" s="880">
        <v>24</v>
      </c>
      <c r="I761" s="880">
        <v>24</v>
      </c>
      <c r="J761" s="880">
        <v>24</v>
      </c>
      <c r="K761" s="880">
        <v>24</v>
      </c>
      <c r="L761" s="880">
        <v>24</v>
      </c>
      <c r="M761" s="880">
        <v>24</v>
      </c>
      <c r="N761" s="880">
        <v>24</v>
      </c>
      <c r="O761" s="880">
        <v>24</v>
      </c>
      <c r="P761" s="880">
        <v>23785</v>
      </c>
    </row>
    <row r="762" spans="1:16" ht="12">
      <c r="A762" s="878" t="s">
        <v>588</v>
      </c>
      <c r="B762" s="878" t="s">
        <v>286</v>
      </c>
      <c r="C762" s="880">
        <v>313</v>
      </c>
      <c r="D762" s="880">
        <v>313</v>
      </c>
      <c r="E762" s="880">
        <v>313</v>
      </c>
      <c r="F762" s="880">
        <v>313</v>
      </c>
      <c r="G762" s="880">
        <v>313</v>
      </c>
      <c r="H762" s="880">
        <v>313</v>
      </c>
      <c r="I762" s="880">
        <v>313</v>
      </c>
      <c r="J762" s="880">
        <v>313</v>
      </c>
      <c r="K762" s="880">
        <v>313</v>
      </c>
      <c r="L762" s="880">
        <v>313</v>
      </c>
      <c r="M762" s="880">
        <v>313</v>
      </c>
      <c r="N762" s="880">
        <v>313</v>
      </c>
      <c r="O762" s="880">
        <v>313</v>
      </c>
      <c r="P762" s="880">
        <v>312542</v>
      </c>
    </row>
    <row r="763" spans="1:16" ht="12">
      <c r="A763" s="878" t="s">
        <v>1281</v>
      </c>
      <c r="B763" s="878" t="s">
        <v>286</v>
      </c>
      <c r="C763" s="880">
        <v>0</v>
      </c>
      <c r="D763" s="880">
        <v>0</v>
      </c>
      <c r="E763" s="880">
        <v>0</v>
      </c>
      <c r="F763" s="880">
        <v>0</v>
      </c>
      <c r="G763" s="880">
        <v>0</v>
      </c>
      <c r="H763" s="880">
        <v>0</v>
      </c>
      <c r="I763" s="880">
        <v>0</v>
      </c>
      <c r="J763" s="880">
        <v>0</v>
      </c>
      <c r="K763" s="880">
        <v>0</v>
      </c>
      <c r="L763" s="880">
        <v>0</v>
      </c>
      <c r="M763" s="880">
        <v>0</v>
      </c>
      <c r="N763" s="880">
        <v>0</v>
      </c>
      <c r="O763" s="880">
        <v>0</v>
      </c>
      <c r="P763" s="880">
        <v>0</v>
      </c>
    </row>
    <row r="764" spans="1:16" ht="12">
      <c r="A764" s="878" t="s">
        <v>840</v>
      </c>
      <c r="B764" s="878" t="s">
        <v>286</v>
      </c>
      <c r="C764" s="880">
        <v>0</v>
      </c>
      <c r="D764" s="880">
        <v>0</v>
      </c>
      <c r="E764" s="880">
        <v>0</v>
      </c>
      <c r="F764" s="880">
        <v>0</v>
      </c>
      <c r="G764" s="880">
        <v>0</v>
      </c>
      <c r="H764" s="880">
        <v>0</v>
      </c>
      <c r="I764" s="880">
        <v>0</v>
      </c>
      <c r="J764" s="880">
        <v>0</v>
      </c>
      <c r="K764" s="880">
        <v>0</v>
      </c>
      <c r="L764" s="880">
        <v>0</v>
      </c>
      <c r="M764" s="880">
        <v>0</v>
      </c>
      <c r="N764" s="880">
        <v>0</v>
      </c>
      <c r="O764" s="880">
        <v>0</v>
      </c>
      <c r="P764" s="880">
        <v>0</v>
      </c>
    </row>
    <row r="765" spans="1:16" ht="12">
      <c r="A765" s="878" t="s">
        <v>1282</v>
      </c>
      <c r="B765" s="878" t="s">
        <v>286</v>
      </c>
      <c r="C765" s="880">
        <v>0</v>
      </c>
      <c r="D765" s="880">
        <v>0</v>
      </c>
      <c r="E765" s="880">
        <v>0</v>
      </c>
      <c r="F765" s="880">
        <v>0</v>
      </c>
      <c r="G765" s="880">
        <v>0</v>
      </c>
      <c r="H765" s="880">
        <v>0</v>
      </c>
      <c r="I765" s="880">
        <v>0</v>
      </c>
      <c r="J765" s="880">
        <v>0</v>
      </c>
      <c r="K765" s="880">
        <v>0</v>
      </c>
      <c r="L765" s="880">
        <v>0</v>
      </c>
      <c r="M765" s="880">
        <v>0</v>
      </c>
      <c r="N765" s="880">
        <v>0</v>
      </c>
      <c r="O765" s="880">
        <v>0</v>
      </c>
      <c r="P765" s="880">
        <v>0</v>
      </c>
    </row>
    <row r="766" spans="1:16" ht="12">
      <c r="A766" s="878" t="s">
        <v>841</v>
      </c>
      <c r="B766" s="878" t="s">
        <v>286</v>
      </c>
      <c r="C766" s="880">
        <v>0</v>
      </c>
      <c r="D766" s="880">
        <v>0</v>
      </c>
      <c r="E766" s="880">
        <v>0</v>
      </c>
      <c r="F766" s="880">
        <v>0</v>
      </c>
      <c r="G766" s="880">
        <v>0</v>
      </c>
      <c r="H766" s="880">
        <v>0</v>
      </c>
      <c r="I766" s="880">
        <v>0</v>
      </c>
      <c r="J766" s="880">
        <v>0</v>
      </c>
      <c r="K766" s="880">
        <v>0</v>
      </c>
      <c r="L766" s="880">
        <v>0</v>
      </c>
      <c r="M766" s="880">
        <v>0</v>
      </c>
      <c r="N766" s="880">
        <v>0</v>
      </c>
      <c r="O766" s="880">
        <v>0</v>
      </c>
      <c r="P766" s="880">
        <v>0</v>
      </c>
    </row>
    <row r="767" spans="1:16" ht="12">
      <c r="A767" s="878" t="s">
        <v>1283</v>
      </c>
      <c r="B767" s="878" t="s">
        <v>286</v>
      </c>
      <c r="C767" s="880">
        <v>0</v>
      </c>
      <c r="D767" s="880">
        <v>0</v>
      </c>
      <c r="E767" s="880">
        <v>0</v>
      </c>
      <c r="F767" s="880">
        <v>0</v>
      </c>
      <c r="G767" s="880">
        <v>0</v>
      </c>
      <c r="H767" s="880">
        <v>0</v>
      </c>
      <c r="I767" s="880">
        <v>0</v>
      </c>
      <c r="J767" s="880">
        <v>0</v>
      </c>
      <c r="K767" s="880">
        <v>0</v>
      </c>
      <c r="L767" s="880">
        <v>0</v>
      </c>
      <c r="M767" s="880">
        <v>0</v>
      </c>
      <c r="N767" s="880">
        <v>0</v>
      </c>
      <c r="O767" s="880">
        <v>0</v>
      </c>
      <c r="P767" s="880">
        <v>0</v>
      </c>
    </row>
    <row r="768" spans="1:16" ht="12">
      <c r="A768" s="878" t="s">
        <v>842</v>
      </c>
      <c r="B768" s="878" t="s">
        <v>286</v>
      </c>
      <c r="C768" s="880">
        <v>157</v>
      </c>
      <c r="D768" s="880">
        <v>158</v>
      </c>
      <c r="E768" s="880">
        <v>159</v>
      </c>
      <c r="F768" s="880">
        <v>173</v>
      </c>
      <c r="G768" s="880">
        <v>185</v>
      </c>
      <c r="H768" s="880">
        <v>199</v>
      </c>
      <c r="I768" s="880">
        <v>211</v>
      </c>
      <c r="J768" s="880">
        <v>217</v>
      </c>
      <c r="K768" s="880">
        <v>224</v>
      </c>
      <c r="L768" s="880">
        <v>233</v>
      </c>
      <c r="M768" s="880">
        <v>238</v>
      </c>
      <c r="N768" s="880">
        <v>238</v>
      </c>
      <c r="O768" s="880">
        <v>260</v>
      </c>
      <c r="P768" s="880">
        <v>203848</v>
      </c>
    </row>
    <row r="769" spans="1:16" ht="12">
      <c r="A769" s="878" t="s">
        <v>1284</v>
      </c>
      <c r="B769" s="878" t="s">
        <v>286</v>
      </c>
      <c r="C769" s="880">
        <v>0</v>
      </c>
      <c r="D769" s="880">
        <v>0</v>
      </c>
      <c r="E769" s="880">
        <v>0</v>
      </c>
      <c r="F769" s="880">
        <v>0</v>
      </c>
      <c r="G769" s="880">
        <v>0</v>
      </c>
      <c r="H769" s="880">
        <v>0</v>
      </c>
      <c r="I769" s="880">
        <v>0</v>
      </c>
      <c r="J769" s="880">
        <v>0</v>
      </c>
      <c r="K769" s="880">
        <v>0</v>
      </c>
      <c r="L769" s="880">
        <v>0</v>
      </c>
      <c r="M769" s="880">
        <v>0</v>
      </c>
      <c r="N769" s="880">
        <v>0</v>
      </c>
      <c r="O769" s="880">
        <v>0</v>
      </c>
      <c r="P769" s="880">
        <v>0</v>
      </c>
    </row>
    <row r="770" spans="1:16" ht="12">
      <c r="A770" s="878" t="s">
        <v>843</v>
      </c>
      <c r="B770" s="878" t="s">
        <v>286</v>
      </c>
      <c r="C770" s="880">
        <v>150</v>
      </c>
      <c r="D770" s="880">
        <v>151</v>
      </c>
      <c r="E770" s="880">
        <v>153</v>
      </c>
      <c r="F770" s="880">
        <v>174</v>
      </c>
      <c r="G770" s="880">
        <v>187</v>
      </c>
      <c r="H770" s="880">
        <v>197</v>
      </c>
      <c r="I770" s="880">
        <v>209</v>
      </c>
      <c r="J770" s="880">
        <v>217</v>
      </c>
      <c r="K770" s="880">
        <v>226</v>
      </c>
      <c r="L770" s="880">
        <v>242</v>
      </c>
      <c r="M770" s="880">
        <v>253</v>
      </c>
      <c r="N770" s="880">
        <v>253</v>
      </c>
      <c r="O770" s="880">
        <v>302</v>
      </c>
      <c r="P770" s="880">
        <v>207322</v>
      </c>
    </row>
    <row r="771" spans="1:16" ht="12">
      <c r="A771" s="878" t="s">
        <v>1285</v>
      </c>
      <c r="B771" s="878" t="s">
        <v>286</v>
      </c>
      <c r="C771" s="880">
        <v>0</v>
      </c>
      <c r="D771" s="880">
        <v>0</v>
      </c>
      <c r="E771" s="880">
        <v>0</v>
      </c>
      <c r="F771" s="880">
        <v>0</v>
      </c>
      <c r="G771" s="880">
        <v>0</v>
      </c>
      <c r="H771" s="880">
        <v>0</v>
      </c>
      <c r="I771" s="880">
        <v>0</v>
      </c>
      <c r="J771" s="880">
        <v>0</v>
      </c>
      <c r="K771" s="880">
        <v>0</v>
      </c>
      <c r="L771" s="880">
        <v>0</v>
      </c>
      <c r="M771" s="880">
        <v>0</v>
      </c>
      <c r="N771" s="880">
        <v>0</v>
      </c>
      <c r="O771" s="880">
        <v>0</v>
      </c>
      <c r="P771" s="880">
        <v>0</v>
      </c>
    </row>
    <row r="772" spans="1:16" ht="12">
      <c r="A772" s="878" t="s">
        <v>56</v>
      </c>
      <c r="B772" s="878" t="s">
        <v>286</v>
      </c>
      <c r="C772" s="880">
        <v>49</v>
      </c>
      <c r="D772" s="880">
        <v>49</v>
      </c>
      <c r="E772" s="880">
        <v>49</v>
      </c>
      <c r="F772" s="880">
        <v>49</v>
      </c>
      <c r="G772" s="880">
        <v>49</v>
      </c>
      <c r="H772" s="880">
        <v>49</v>
      </c>
      <c r="I772" s="880">
        <v>49</v>
      </c>
      <c r="J772" s="880">
        <v>49</v>
      </c>
      <c r="K772" s="880">
        <v>49</v>
      </c>
      <c r="L772" s="880">
        <v>49</v>
      </c>
      <c r="M772" s="880">
        <v>49</v>
      </c>
      <c r="N772" s="880">
        <v>49</v>
      </c>
      <c r="O772" s="880">
        <v>49</v>
      </c>
      <c r="P772" s="880">
        <v>49486</v>
      </c>
    </row>
    <row r="773" spans="1:16" ht="12">
      <c r="A773" s="878" t="s">
        <v>1286</v>
      </c>
      <c r="B773" s="878" t="s">
        <v>286</v>
      </c>
      <c r="C773" s="880">
        <v>0</v>
      </c>
      <c r="D773" s="880">
        <v>0</v>
      </c>
      <c r="E773" s="880">
        <v>0</v>
      </c>
      <c r="F773" s="880">
        <v>0</v>
      </c>
      <c r="G773" s="880">
        <v>0</v>
      </c>
      <c r="H773" s="880">
        <v>0</v>
      </c>
      <c r="I773" s="880">
        <v>0</v>
      </c>
      <c r="J773" s="880">
        <v>0</v>
      </c>
      <c r="K773" s="880">
        <v>0</v>
      </c>
      <c r="L773" s="880">
        <v>0</v>
      </c>
      <c r="M773" s="880">
        <v>0</v>
      </c>
      <c r="N773" s="880">
        <v>0</v>
      </c>
      <c r="O773" s="880">
        <v>0</v>
      </c>
      <c r="P773" s="880">
        <v>0</v>
      </c>
    </row>
    <row r="774" spans="1:16" ht="12">
      <c r="A774" s="878" t="s">
        <v>57</v>
      </c>
      <c r="B774" s="878" t="s">
        <v>286</v>
      </c>
      <c r="C774" s="880">
        <v>0</v>
      </c>
      <c r="D774" s="880">
        <v>0</v>
      </c>
      <c r="E774" s="880">
        <v>0</v>
      </c>
      <c r="F774" s="880">
        <v>0</v>
      </c>
      <c r="G774" s="880">
        <v>0</v>
      </c>
      <c r="H774" s="880">
        <v>0</v>
      </c>
      <c r="I774" s="880">
        <v>0</v>
      </c>
      <c r="J774" s="880">
        <v>0</v>
      </c>
      <c r="K774" s="880">
        <v>0</v>
      </c>
      <c r="L774" s="880">
        <v>0</v>
      </c>
      <c r="M774" s="880">
        <v>0</v>
      </c>
      <c r="N774" s="880">
        <v>0</v>
      </c>
      <c r="O774" s="880">
        <v>0</v>
      </c>
      <c r="P774" s="880">
        <v>0</v>
      </c>
    </row>
    <row r="775" spans="1:16" ht="12">
      <c r="A775" s="878" t="s">
        <v>1287</v>
      </c>
      <c r="B775" s="878" t="s">
        <v>286</v>
      </c>
      <c r="C775" s="880">
        <v>0</v>
      </c>
      <c r="D775" s="880">
        <v>0</v>
      </c>
      <c r="E775" s="880">
        <v>0</v>
      </c>
      <c r="F775" s="880">
        <v>0</v>
      </c>
      <c r="G775" s="880">
        <v>0</v>
      </c>
      <c r="H775" s="880">
        <v>0</v>
      </c>
      <c r="I775" s="880">
        <v>0</v>
      </c>
      <c r="J775" s="880">
        <v>0</v>
      </c>
      <c r="K775" s="880">
        <v>0</v>
      </c>
      <c r="L775" s="880">
        <v>0</v>
      </c>
      <c r="M775" s="880">
        <v>0</v>
      </c>
      <c r="N775" s="880">
        <v>0</v>
      </c>
      <c r="O775" s="880">
        <v>0</v>
      </c>
      <c r="P775" s="880">
        <v>0</v>
      </c>
    </row>
    <row r="776" spans="1:16" ht="12">
      <c r="A776" s="878" t="s">
        <v>1288</v>
      </c>
      <c r="B776" s="878" t="s">
        <v>286</v>
      </c>
      <c r="C776" s="880">
        <v>0</v>
      </c>
      <c r="D776" s="880">
        <v>0</v>
      </c>
      <c r="E776" s="880">
        <v>0</v>
      </c>
      <c r="F776" s="880">
        <v>0</v>
      </c>
      <c r="G776" s="880">
        <v>0</v>
      </c>
      <c r="H776" s="880">
        <v>0</v>
      </c>
      <c r="I776" s="880">
        <v>0</v>
      </c>
      <c r="J776" s="880">
        <v>0</v>
      </c>
      <c r="K776" s="880">
        <v>0</v>
      </c>
      <c r="L776" s="880">
        <v>0</v>
      </c>
      <c r="M776" s="880">
        <v>0</v>
      </c>
      <c r="N776" s="880">
        <v>0</v>
      </c>
      <c r="O776" s="880">
        <v>0</v>
      </c>
      <c r="P776" s="880">
        <v>0</v>
      </c>
    </row>
    <row r="777" spans="1:16" ht="12">
      <c r="A777" s="878" t="s">
        <v>300</v>
      </c>
      <c r="B777" s="878" t="s">
        <v>286</v>
      </c>
      <c r="C777" s="880">
        <v>15008</v>
      </c>
      <c r="D777" s="880">
        <v>15068</v>
      </c>
      <c r="E777" s="880">
        <v>15855</v>
      </c>
      <c r="F777" s="880">
        <v>15938</v>
      </c>
      <c r="G777" s="880">
        <v>15980</v>
      </c>
      <c r="H777" s="880">
        <v>16111</v>
      </c>
      <c r="I777" s="880">
        <v>16216</v>
      </c>
      <c r="J777" s="880">
        <v>16237</v>
      </c>
      <c r="K777" s="880">
        <v>16263</v>
      </c>
      <c r="L777" s="880">
        <v>16274</v>
      </c>
      <c r="M777" s="880">
        <v>16282</v>
      </c>
      <c r="N777" s="880">
        <v>16773</v>
      </c>
      <c r="O777" s="880">
        <v>18495</v>
      </c>
      <c r="P777" s="880">
        <v>16145747</v>
      </c>
    </row>
    <row r="778" spans="1:16" ht="12">
      <c r="A778" s="878" t="s">
        <v>301</v>
      </c>
      <c r="B778" s="878" t="s">
        <v>286</v>
      </c>
      <c r="C778" s="880">
        <v>0</v>
      </c>
      <c r="D778" s="880">
        <v>0</v>
      </c>
      <c r="E778" s="880">
        <v>0</v>
      </c>
      <c r="F778" s="880">
        <v>0</v>
      </c>
      <c r="G778" s="880">
        <v>0</v>
      </c>
      <c r="H778" s="880">
        <v>0</v>
      </c>
      <c r="I778" s="880">
        <v>0</v>
      </c>
      <c r="J778" s="880">
        <v>0</v>
      </c>
      <c r="K778" s="880">
        <v>0</v>
      </c>
      <c r="L778" s="880">
        <v>0</v>
      </c>
      <c r="M778" s="880">
        <v>0</v>
      </c>
      <c r="N778" s="880">
        <v>0</v>
      </c>
      <c r="O778" s="880">
        <v>0</v>
      </c>
      <c r="P778" s="880">
        <v>0</v>
      </c>
    </row>
    <row r="779" spans="1:16" ht="12">
      <c r="A779" s="878" t="s">
        <v>1289</v>
      </c>
      <c r="B779" s="878" t="s">
        <v>286</v>
      </c>
      <c r="C779" s="880">
        <v>0</v>
      </c>
      <c r="D779" s="880">
        <v>0</v>
      </c>
      <c r="E779" s="880">
        <v>0</v>
      </c>
      <c r="F779" s="880">
        <v>0</v>
      </c>
      <c r="G779" s="880">
        <v>0</v>
      </c>
      <c r="H779" s="880">
        <v>0</v>
      </c>
      <c r="I779" s="880">
        <v>0</v>
      </c>
      <c r="J779" s="880">
        <v>0</v>
      </c>
      <c r="K779" s="880">
        <v>0</v>
      </c>
      <c r="L779" s="880">
        <v>0</v>
      </c>
      <c r="M779" s="880">
        <v>0</v>
      </c>
      <c r="N779" s="880">
        <v>0</v>
      </c>
      <c r="O779" s="880">
        <v>0</v>
      </c>
      <c r="P779" s="880">
        <v>0</v>
      </c>
    </row>
    <row r="780" spans="1:16" ht="12">
      <c r="A780" s="878" t="s">
        <v>945</v>
      </c>
      <c r="B780" s="878" t="s">
        <v>286</v>
      </c>
      <c r="C780" s="880">
        <v>0</v>
      </c>
      <c r="D780" s="880">
        <v>0</v>
      </c>
      <c r="E780" s="880">
        <v>0</v>
      </c>
      <c r="F780" s="880">
        <v>0</v>
      </c>
      <c r="G780" s="880">
        <v>0</v>
      </c>
      <c r="H780" s="880">
        <v>0</v>
      </c>
      <c r="I780" s="880">
        <v>0</v>
      </c>
      <c r="J780" s="880">
        <v>0</v>
      </c>
      <c r="K780" s="880">
        <v>0</v>
      </c>
      <c r="L780" s="880">
        <v>0</v>
      </c>
      <c r="M780" s="880">
        <v>0</v>
      </c>
      <c r="N780" s="880">
        <v>0</v>
      </c>
      <c r="O780" s="880">
        <v>0</v>
      </c>
      <c r="P780" s="880">
        <v>0</v>
      </c>
    </row>
    <row r="781" spans="1:16" ht="12">
      <c r="A781" s="878" t="s">
        <v>946</v>
      </c>
      <c r="B781" s="878" t="s">
        <v>286</v>
      </c>
      <c r="C781" s="880">
        <v>0</v>
      </c>
      <c r="D781" s="880">
        <v>0</v>
      </c>
      <c r="E781" s="880">
        <v>0</v>
      </c>
      <c r="F781" s="880">
        <v>0</v>
      </c>
      <c r="G781" s="880">
        <v>0</v>
      </c>
      <c r="H781" s="880">
        <v>0</v>
      </c>
      <c r="I781" s="880">
        <v>0</v>
      </c>
      <c r="J781" s="880">
        <v>0</v>
      </c>
      <c r="K781" s="880">
        <v>0</v>
      </c>
      <c r="L781" s="880">
        <v>0</v>
      </c>
      <c r="M781" s="880">
        <v>0</v>
      </c>
      <c r="N781" s="880">
        <v>0</v>
      </c>
      <c r="O781" s="880">
        <v>0</v>
      </c>
      <c r="P781" s="880">
        <v>0</v>
      </c>
    </row>
    <row r="782" spans="1:16" ht="12">
      <c r="A782" s="878" t="s">
        <v>302</v>
      </c>
      <c r="B782" s="878" t="s">
        <v>286</v>
      </c>
      <c r="C782" s="880">
        <v>8234</v>
      </c>
      <c r="D782" s="880">
        <v>8215</v>
      </c>
      <c r="E782" s="880">
        <v>8251</v>
      </c>
      <c r="F782" s="880">
        <v>8254</v>
      </c>
      <c r="G782" s="880">
        <v>8036</v>
      </c>
      <c r="H782" s="880">
        <v>8037</v>
      </c>
      <c r="I782" s="880">
        <v>8038</v>
      </c>
      <c r="J782" s="880">
        <v>8039</v>
      </c>
      <c r="K782" s="880">
        <v>8042</v>
      </c>
      <c r="L782" s="880">
        <v>8042</v>
      </c>
      <c r="M782" s="880">
        <v>8042</v>
      </c>
      <c r="N782" s="880">
        <v>8042</v>
      </c>
      <c r="O782" s="880">
        <v>8042</v>
      </c>
      <c r="P782" s="880">
        <v>8098315</v>
      </c>
    </row>
    <row r="783" spans="1:16" ht="12">
      <c r="A783" s="878" t="s">
        <v>1290</v>
      </c>
      <c r="B783" s="878" t="s">
        <v>286</v>
      </c>
      <c r="C783" s="880">
        <v>0</v>
      </c>
      <c r="D783" s="880">
        <v>0</v>
      </c>
      <c r="E783" s="880">
        <v>0</v>
      </c>
      <c r="F783" s="880">
        <v>0</v>
      </c>
      <c r="G783" s="880">
        <v>0</v>
      </c>
      <c r="H783" s="880">
        <v>0</v>
      </c>
      <c r="I783" s="880">
        <v>0</v>
      </c>
      <c r="J783" s="880">
        <v>0</v>
      </c>
      <c r="K783" s="880">
        <v>0</v>
      </c>
      <c r="L783" s="880">
        <v>0</v>
      </c>
      <c r="M783" s="880">
        <v>0</v>
      </c>
      <c r="N783" s="880">
        <v>0</v>
      </c>
      <c r="O783" s="880">
        <v>0</v>
      </c>
      <c r="P783" s="880">
        <v>0</v>
      </c>
    </row>
    <row r="784" spans="1:16" ht="12">
      <c r="A784" s="878" t="s">
        <v>303</v>
      </c>
      <c r="B784" s="878" t="s">
        <v>286</v>
      </c>
      <c r="C784" s="880">
        <v>0</v>
      </c>
      <c r="D784" s="880">
        <v>0</v>
      </c>
      <c r="E784" s="880">
        <v>0</v>
      </c>
      <c r="F784" s="880">
        <v>0</v>
      </c>
      <c r="G784" s="880">
        <v>0</v>
      </c>
      <c r="H784" s="880">
        <v>0</v>
      </c>
      <c r="I784" s="880">
        <v>0</v>
      </c>
      <c r="J784" s="880">
        <v>0</v>
      </c>
      <c r="K784" s="880">
        <v>0</v>
      </c>
      <c r="L784" s="880">
        <v>0</v>
      </c>
      <c r="M784" s="880">
        <v>0</v>
      </c>
      <c r="N784" s="880">
        <v>0</v>
      </c>
      <c r="O784" s="880">
        <v>0</v>
      </c>
      <c r="P784" s="880">
        <v>0</v>
      </c>
    </row>
    <row r="785" spans="1:16" ht="12">
      <c r="A785" s="878" t="s">
        <v>1291</v>
      </c>
      <c r="B785" s="878" t="s">
        <v>286</v>
      </c>
      <c r="C785" s="880">
        <v>0</v>
      </c>
      <c r="D785" s="880">
        <v>0</v>
      </c>
      <c r="E785" s="880">
        <v>0</v>
      </c>
      <c r="F785" s="880">
        <v>0</v>
      </c>
      <c r="G785" s="880">
        <v>0</v>
      </c>
      <c r="H785" s="880">
        <v>0</v>
      </c>
      <c r="I785" s="880">
        <v>0</v>
      </c>
      <c r="J785" s="880">
        <v>0</v>
      </c>
      <c r="K785" s="880">
        <v>0</v>
      </c>
      <c r="L785" s="880">
        <v>0</v>
      </c>
      <c r="M785" s="880">
        <v>0</v>
      </c>
      <c r="N785" s="880">
        <v>0</v>
      </c>
      <c r="O785" s="880">
        <v>0</v>
      </c>
      <c r="P785" s="880">
        <v>0</v>
      </c>
    </row>
    <row r="786" spans="1:16" ht="12">
      <c r="A786" s="878" t="s">
        <v>947</v>
      </c>
      <c r="B786" s="878" t="s">
        <v>286</v>
      </c>
      <c r="C786" s="880">
        <v>0</v>
      </c>
      <c r="D786" s="880">
        <v>0</v>
      </c>
      <c r="E786" s="880">
        <v>0</v>
      </c>
      <c r="F786" s="880">
        <v>0</v>
      </c>
      <c r="G786" s="880">
        <v>0</v>
      </c>
      <c r="H786" s="880">
        <v>0</v>
      </c>
      <c r="I786" s="880">
        <v>0</v>
      </c>
      <c r="J786" s="880">
        <v>0</v>
      </c>
      <c r="K786" s="880">
        <v>0</v>
      </c>
      <c r="L786" s="880">
        <v>0</v>
      </c>
      <c r="M786" s="880">
        <v>0</v>
      </c>
      <c r="N786" s="880">
        <v>0</v>
      </c>
      <c r="O786" s="880">
        <v>0</v>
      </c>
      <c r="P786" s="880">
        <v>0</v>
      </c>
    </row>
    <row r="787" spans="1:16" ht="12">
      <c r="A787" s="878" t="s">
        <v>844</v>
      </c>
      <c r="B787" s="878" t="s">
        <v>286</v>
      </c>
      <c r="C787" s="880">
        <v>0</v>
      </c>
      <c r="D787" s="880">
        <v>0</v>
      </c>
      <c r="E787" s="880">
        <v>0</v>
      </c>
      <c r="F787" s="880">
        <v>0</v>
      </c>
      <c r="G787" s="880">
        <v>0</v>
      </c>
      <c r="H787" s="880">
        <v>0</v>
      </c>
      <c r="I787" s="880">
        <v>0</v>
      </c>
      <c r="J787" s="880">
        <v>0</v>
      </c>
      <c r="K787" s="880">
        <v>0</v>
      </c>
      <c r="L787" s="880">
        <v>0</v>
      </c>
      <c r="M787" s="880">
        <v>0</v>
      </c>
      <c r="N787" s="880">
        <v>0</v>
      </c>
      <c r="O787" s="880">
        <v>0</v>
      </c>
      <c r="P787" s="880">
        <v>0</v>
      </c>
    </row>
    <row r="788" spans="1:16" ht="12">
      <c r="A788" s="878" t="s">
        <v>845</v>
      </c>
      <c r="B788" s="878" t="s">
        <v>286</v>
      </c>
      <c r="C788" s="880">
        <v>0</v>
      </c>
      <c r="D788" s="880">
        <v>0</v>
      </c>
      <c r="E788" s="880">
        <v>0</v>
      </c>
      <c r="F788" s="880">
        <v>0</v>
      </c>
      <c r="G788" s="880">
        <v>0</v>
      </c>
      <c r="H788" s="880">
        <v>0</v>
      </c>
      <c r="I788" s="880">
        <v>0</v>
      </c>
      <c r="J788" s="880">
        <v>0</v>
      </c>
      <c r="K788" s="880">
        <v>0</v>
      </c>
      <c r="L788" s="880">
        <v>0</v>
      </c>
      <c r="M788" s="880">
        <v>0</v>
      </c>
      <c r="N788" s="880">
        <v>0</v>
      </c>
      <c r="O788" s="880">
        <v>0</v>
      </c>
      <c r="P788" s="880">
        <v>0</v>
      </c>
    </row>
    <row r="789" spans="1:16" ht="12">
      <c r="A789" s="878" t="s">
        <v>846</v>
      </c>
      <c r="B789" s="878" t="s">
        <v>286</v>
      </c>
      <c r="C789" s="880">
        <v>176</v>
      </c>
      <c r="D789" s="880">
        <v>182</v>
      </c>
      <c r="E789" s="880">
        <v>182</v>
      </c>
      <c r="F789" s="880">
        <v>182</v>
      </c>
      <c r="G789" s="880">
        <v>182</v>
      </c>
      <c r="H789" s="880">
        <v>182</v>
      </c>
      <c r="I789" s="880">
        <v>182</v>
      </c>
      <c r="J789" s="880">
        <v>182</v>
      </c>
      <c r="K789" s="880">
        <v>182</v>
      </c>
      <c r="L789" s="880">
        <v>182</v>
      </c>
      <c r="M789" s="880">
        <v>182</v>
      </c>
      <c r="N789" s="880">
        <v>182</v>
      </c>
      <c r="O789" s="880">
        <v>182</v>
      </c>
      <c r="P789" s="880">
        <v>182003</v>
      </c>
    </row>
    <row r="790" spans="1:16" ht="12">
      <c r="A790" s="878" t="s">
        <v>847</v>
      </c>
      <c r="B790" s="878" t="s">
        <v>286</v>
      </c>
      <c r="C790" s="880">
        <v>198</v>
      </c>
      <c r="D790" s="880">
        <v>206</v>
      </c>
      <c r="E790" s="880">
        <v>206</v>
      </c>
      <c r="F790" s="880">
        <v>206</v>
      </c>
      <c r="G790" s="880">
        <v>206</v>
      </c>
      <c r="H790" s="880">
        <v>206</v>
      </c>
      <c r="I790" s="880">
        <v>206</v>
      </c>
      <c r="J790" s="880">
        <v>206</v>
      </c>
      <c r="K790" s="880">
        <v>206</v>
      </c>
      <c r="L790" s="880">
        <v>206</v>
      </c>
      <c r="M790" s="880">
        <v>206</v>
      </c>
      <c r="N790" s="880">
        <v>206</v>
      </c>
      <c r="O790" s="880">
        <v>206</v>
      </c>
      <c r="P790" s="880">
        <v>205860</v>
      </c>
    </row>
    <row r="791" spans="1:16" ht="12">
      <c r="A791" s="878" t="s">
        <v>304</v>
      </c>
      <c r="B791" s="878" t="s">
        <v>286</v>
      </c>
      <c r="C791" s="880">
        <v>4370</v>
      </c>
      <c r="D791" s="880">
        <v>4377</v>
      </c>
      <c r="E791" s="880">
        <v>4377</v>
      </c>
      <c r="F791" s="880">
        <v>4377</v>
      </c>
      <c r="G791" s="880">
        <v>4377</v>
      </c>
      <c r="H791" s="880">
        <v>4377</v>
      </c>
      <c r="I791" s="880">
        <v>4377</v>
      </c>
      <c r="J791" s="880">
        <v>4377</v>
      </c>
      <c r="K791" s="880">
        <v>4378</v>
      </c>
      <c r="L791" s="880">
        <v>4378</v>
      </c>
      <c r="M791" s="880">
        <v>4378</v>
      </c>
      <c r="N791" s="880">
        <v>4378</v>
      </c>
      <c r="O791" s="880">
        <v>4589</v>
      </c>
      <c r="P791" s="880">
        <v>4385954</v>
      </c>
    </row>
    <row r="792" spans="1:16" ht="12">
      <c r="A792" s="878" t="s">
        <v>2850</v>
      </c>
      <c r="B792" s="878" t="s">
        <v>286</v>
      </c>
      <c r="C792" s="880">
        <v>0</v>
      </c>
      <c r="D792" s="880">
        <v>0</v>
      </c>
      <c r="E792" s="880">
        <v>0</v>
      </c>
      <c r="F792" s="880">
        <v>0</v>
      </c>
      <c r="G792" s="880">
        <v>0</v>
      </c>
      <c r="H792" s="880">
        <v>0</v>
      </c>
      <c r="I792" s="880">
        <v>0</v>
      </c>
      <c r="J792" s="880">
        <v>0</v>
      </c>
      <c r="K792" s="880">
        <v>0</v>
      </c>
      <c r="L792" s="880">
        <v>0</v>
      </c>
      <c r="M792" s="880">
        <v>0</v>
      </c>
      <c r="N792" s="880">
        <v>0</v>
      </c>
      <c r="O792" s="880">
        <v>0</v>
      </c>
      <c r="P792" s="880">
        <v>0</v>
      </c>
    </row>
    <row r="793" spans="1:16" ht="12">
      <c r="A793" s="878" t="s">
        <v>1036</v>
      </c>
      <c r="B793" s="878" t="s">
        <v>286</v>
      </c>
      <c r="C793" s="880">
        <v>0</v>
      </c>
      <c r="D793" s="880">
        <v>0</v>
      </c>
      <c r="E793" s="880">
        <v>0</v>
      </c>
      <c r="F793" s="880">
        <v>0</v>
      </c>
      <c r="G793" s="880">
        <v>0</v>
      </c>
      <c r="H793" s="880">
        <v>0</v>
      </c>
      <c r="I793" s="880">
        <v>0</v>
      </c>
      <c r="J793" s="880">
        <v>0</v>
      </c>
      <c r="K793" s="880">
        <v>0</v>
      </c>
      <c r="L793" s="880">
        <v>0</v>
      </c>
      <c r="M793" s="880">
        <v>0</v>
      </c>
      <c r="N793" s="880">
        <v>0</v>
      </c>
      <c r="O793" s="880">
        <v>0</v>
      </c>
      <c r="P793" s="880">
        <v>0</v>
      </c>
    </row>
    <row r="794" spans="1:16" ht="12">
      <c r="A794" s="878" t="s">
        <v>1292</v>
      </c>
      <c r="B794" s="878" t="s">
        <v>286</v>
      </c>
      <c r="C794" s="880">
        <v>0</v>
      </c>
      <c r="D794" s="880">
        <v>0</v>
      </c>
      <c r="E794" s="880">
        <v>0</v>
      </c>
      <c r="F794" s="880">
        <v>0</v>
      </c>
      <c r="G794" s="880">
        <v>0</v>
      </c>
      <c r="H794" s="880">
        <v>0</v>
      </c>
      <c r="I794" s="880">
        <v>0</v>
      </c>
      <c r="J794" s="880">
        <v>0</v>
      </c>
      <c r="K794" s="880">
        <v>0</v>
      </c>
      <c r="L794" s="880">
        <v>0</v>
      </c>
      <c r="M794" s="880">
        <v>0</v>
      </c>
      <c r="N794" s="880">
        <v>0</v>
      </c>
      <c r="O794" s="880">
        <v>0</v>
      </c>
      <c r="P794" s="880">
        <v>0</v>
      </c>
    </row>
    <row r="795" spans="1:16" ht="12">
      <c r="A795" s="878" t="s">
        <v>1293</v>
      </c>
      <c r="B795" s="878" t="s">
        <v>286</v>
      </c>
      <c r="C795" s="880">
        <v>0</v>
      </c>
      <c r="D795" s="880">
        <v>0</v>
      </c>
      <c r="E795" s="880">
        <v>0</v>
      </c>
      <c r="F795" s="880">
        <v>0</v>
      </c>
      <c r="G795" s="880">
        <v>0</v>
      </c>
      <c r="H795" s="880">
        <v>0</v>
      </c>
      <c r="I795" s="880">
        <v>0</v>
      </c>
      <c r="J795" s="880">
        <v>0</v>
      </c>
      <c r="K795" s="880">
        <v>0</v>
      </c>
      <c r="L795" s="880">
        <v>0</v>
      </c>
      <c r="M795" s="880">
        <v>0</v>
      </c>
      <c r="N795" s="880">
        <v>0</v>
      </c>
      <c r="O795" s="880">
        <v>0</v>
      </c>
      <c r="P795" s="880">
        <v>0</v>
      </c>
    </row>
    <row r="796" spans="1:16" ht="12">
      <c r="A796" s="878" t="s">
        <v>1294</v>
      </c>
      <c r="B796" s="878" t="s">
        <v>286</v>
      </c>
      <c r="C796" s="880">
        <v>0</v>
      </c>
      <c r="D796" s="880">
        <v>0</v>
      </c>
      <c r="E796" s="880">
        <v>0</v>
      </c>
      <c r="F796" s="880">
        <v>0</v>
      </c>
      <c r="G796" s="880">
        <v>0</v>
      </c>
      <c r="H796" s="880">
        <v>0</v>
      </c>
      <c r="I796" s="880">
        <v>0</v>
      </c>
      <c r="J796" s="880">
        <v>0</v>
      </c>
      <c r="K796" s="880">
        <v>0</v>
      </c>
      <c r="L796" s="880">
        <v>0</v>
      </c>
      <c r="M796" s="880">
        <v>0</v>
      </c>
      <c r="N796" s="880">
        <v>0</v>
      </c>
      <c r="O796" s="880">
        <v>0</v>
      </c>
      <c r="P796" s="880">
        <v>0</v>
      </c>
    </row>
    <row r="797" spans="1:16" ht="12">
      <c r="A797" s="878" t="s">
        <v>1295</v>
      </c>
      <c r="B797" s="878" t="s">
        <v>286</v>
      </c>
      <c r="C797" s="880">
        <v>0</v>
      </c>
      <c r="D797" s="880">
        <v>0</v>
      </c>
      <c r="E797" s="880">
        <v>0</v>
      </c>
      <c r="F797" s="880">
        <v>0</v>
      </c>
      <c r="G797" s="880">
        <v>0</v>
      </c>
      <c r="H797" s="880">
        <v>0</v>
      </c>
      <c r="I797" s="880">
        <v>0</v>
      </c>
      <c r="J797" s="880">
        <v>0</v>
      </c>
      <c r="K797" s="880">
        <v>0</v>
      </c>
      <c r="L797" s="880">
        <v>0</v>
      </c>
      <c r="M797" s="880">
        <v>0</v>
      </c>
      <c r="N797" s="880">
        <v>0</v>
      </c>
      <c r="O797" s="880">
        <v>0</v>
      </c>
      <c r="P797" s="880">
        <v>0</v>
      </c>
    </row>
    <row r="798" spans="1:16" ht="12">
      <c r="A798" s="878" t="s">
        <v>867</v>
      </c>
      <c r="B798" s="878" t="s">
        <v>286</v>
      </c>
      <c r="C798" s="880">
        <v>0</v>
      </c>
      <c r="D798" s="880">
        <v>0</v>
      </c>
      <c r="E798" s="880">
        <v>0</v>
      </c>
      <c r="F798" s="880">
        <v>0</v>
      </c>
      <c r="G798" s="880">
        <v>0</v>
      </c>
      <c r="H798" s="880">
        <v>0</v>
      </c>
      <c r="I798" s="880">
        <v>0</v>
      </c>
      <c r="J798" s="880">
        <v>0</v>
      </c>
      <c r="K798" s="880">
        <v>0</v>
      </c>
      <c r="L798" s="880">
        <v>0</v>
      </c>
      <c r="M798" s="880">
        <v>0</v>
      </c>
      <c r="N798" s="880">
        <v>0</v>
      </c>
      <c r="O798" s="880">
        <v>0</v>
      </c>
      <c r="P798" s="880">
        <v>0</v>
      </c>
    </row>
    <row r="799" spans="1:16" ht="12">
      <c r="A799" s="878" t="s">
        <v>868</v>
      </c>
      <c r="B799" s="878" t="s">
        <v>286</v>
      </c>
      <c r="C799" s="880">
        <v>0</v>
      </c>
      <c r="D799" s="880">
        <v>0</v>
      </c>
      <c r="E799" s="880">
        <v>0</v>
      </c>
      <c r="F799" s="880">
        <v>0</v>
      </c>
      <c r="G799" s="880">
        <v>0</v>
      </c>
      <c r="H799" s="880">
        <v>0</v>
      </c>
      <c r="I799" s="880">
        <v>0</v>
      </c>
      <c r="J799" s="880">
        <v>0</v>
      </c>
      <c r="K799" s="880">
        <v>0</v>
      </c>
      <c r="L799" s="880">
        <v>0</v>
      </c>
      <c r="M799" s="880">
        <v>0</v>
      </c>
      <c r="N799" s="880">
        <v>0</v>
      </c>
      <c r="O799" s="880">
        <v>0</v>
      </c>
      <c r="P799" s="880">
        <v>0</v>
      </c>
    </row>
    <row r="800" spans="1:16" ht="12">
      <c r="A800" s="878" t="s">
        <v>869</v>
      </c>
      <c r="B800" s="878" t="s">
        <v>286</v>
      </c>
      <c r="C800" s="880">
        <v>0</v>
      </c>
      <c r="D800" s="880">
        <v>0</v>
      </c>
      <c r="E800" s="880">
        <v>0</v>
      </c>
      <c r="F800" s="880">
        <v>0</v>
      </c>
      <c r="G800" s="880">
        <v>0</v>
      </c>
      <c r="H800" s="880">
        <v>0</v>
      </c>
      <c r="I800" s="880">
        <v>0</v>
      </c>
      <c r="J800" s="880">
        <v>0</v>
      </c>
      <c r="K800" s="880">
        <v>0</v>
      </c>
      <c r="L800" s="880">
        <v>0</v>
      </c>
      <c r="M800" s="880">
        <v>0</v>
      </c>
      <c r="N800" s="880">
        <v>0</v>
      </c>
      <c r="O800" s="880">
        <v>0</v>
      </c>
      <c r="P800" s="880">
        <v>0</v>
      </c>
    </row>
    <row r="801" spans="1:16" ht="12">
      <c r="A801" s="878" t="s">
        <v>870</v>
      </c>
      <c r="B801" s="878" t="s">
        <v>286</v>
      </c>
      <c r="C801" s="880">
        <v>0</v>
      </c>
      <c r="D801" s="880">
        <v>0</v>
      </c>
      <c r="E801" s="880">
        <v>0</v>
      </c>
      <c r="F801" s="880">
        <v>0</v>
      </c>
      <c r="G801" s="880">
        <v>0</v>
      </c>
      <c r="H801" s="880">
        <v>0</v>
      </c>
      <c r="I801" s="880">
        <v>0</v>
      </c>
      <c r="J801" s="880">
        <v>0</v>
      </c>
      <c r="K801" s="880">
        <v>0</v>
      </c>
      <c r="L801" s="880">
        <v>0</v>
      </c>
      <c r="M801" s="880">
        <v>0</v>
      </c>
      <c r="N801" s="880">
        <v>0</v>
      </c>
      <c r="O801" s="880">
        <v>0</v>
      </c>
      <c r="P801" s="880">
        <v>0</v>
      </c>
    </row>
    <row r="802" spans="1:16" ht="12">
      <c r="A802" s="878" t="s">
        <v>871</v>
      </c>
      <c r="B802" s="878" t="s">
        <v>286</v>
      </c>
      <c r="C802" s="880">
        <v>0</v>
      </c>
      <c r="D802" s="880">
        <v>0</v>
      </c>
      <c r="E802" s="880">
        <v>0</v>
      </c>
      <c r="F802" s="880">
        <v>0</v>
      </c>
      <c r="G802" s="880">
        <v>0</v>
      </c>
      <c r="H802" s="880">
        <v>0</v>
      </c>
      <c r="I802" s="880">
        <v>0</v>
      </c>
      <c r="J802" s="880">
        <v>0</v>
      </c>
      <c r="K802" s="880">
        <v>0</v>
      </c>
      <c r="L802" s="880">
        <v>0</v>
      </c>
      <c r="M802" s="880">
        <v>0</v>
      </c>
      <c r="N802" s="880">
        <v>0</v>
      </c>
      <c r="O802" s="880">
        <v>0</v>
      </c>
      <c r="P802" s="880">
        <v>0</v>
      </c>
    </row>
    <row r="803" spans="1:16" ht="12">
      <c r="A803" s="878" t="s">
        <v>872</v>
      </c>
      <c r="B803" s="878" t="s">
        <v>286</v>
      </c>
      <c r="C803" s="880">
        <v>0</v>
      </c>
      <c r="D803" s="880">
        <v>0</v>
      </c>
      <c r="E803" s="880">
        <v>0</v>
      </c>
      <c r="F803" s="880">
        <v>0</v>
      </c>
      <c r="G803" s="880">
        <v>0</v>
      </c>
      <c r="H803" s="880">
        <v>0</v>
      </c>
      <c r="I803" s="880">
        <v>0</v>
      </c>
      <c r="J803" s="880">
        <v>0</v>
      </c>
      <c r="K803" s="880">
        <v>0</v>
      </c>
      <c r="L803" s="880">
        <v>0</v>
      </c>
      <c r="M803" s="880">
        <v>0</v>
      </c>
      <c r="N803" s="880">
        <v>0</v>
      </c>
      <c r="O803" s="880">
        <v>0</v>
      </c>
      <c r="P803" s="880">
        <v>0</v>
      </c>
    </row>
    <row r="804" spans="1:16" ht="12">
      <c r="A804" s="878" t="s">
        <v>2851</v>
      </c>
      <c r="B804" s="878" t="s">
        <v>286</v>
      </c>
      <c r="C804" s="880">
        <v>0</v>
      </c>
      <c r="D804" s="880">
        <v>0</v>
      </c>
      <c r="E804" s="880">
        <v>0</v>
      </c>
      <c r="F804" s="880">
        <v>0</v>
      </c>
      <c r="G804" s="880">
        <v>0</v>
      </c>
      <c r="H804" s="880">
        <v>0</v>
      </c>
      <c r="I804" s="880">
        <v>0</v>
      </c>
      <c r="J804" s="880">
        <v>0</v>
      </c>
      <c r="K804" s="880">
        <v>0</v>
      </c>
      <c r="L804" s="880">
        <v>0</v>
      </c>
      <c r="M804" s="880">
        <v>0</v>
      </c>
      <c r="N804" s="880">
        <v>0</v>
      </c>
      <c r="O804" s="880">
        <v>0</v>
      </c>
      <c r="P804" s="880">
        <v>0</v>
      </c>
    </row>
    <row r="805" spans="1:16" ht="12">
      <c r="A805" s="878" t="s">
        <v>873</v>
      </c>
      <c r="B805" s="878" t="s">
        <v>286</v>
      </c>
      <c r="C805" s="880">
        <v>0</v>
      </c>
      <c r="D805" s="880">
        <v>0</v>
      </c>
      <c r="E805" s="880">
        <v>0</v>
      </c>
      <c r="F805" s="880">
        <v>0</v>
      </c>
      <c r="G805" s="880">
        <v>0</v>
      </c>
      <c r="H805" s="880">
        <v>0</v>
      </c>
      <c r="I805" s="880">
        <v>0</v>
      </c>
      <c r="J805" s="880">
        <v>0</v>
      </c>
      <c r="K805" s="880">
        <v>0</v>
      </c>
      <c r="L805" s="880">
        <v>0</v>
      </c>
      <c r="M805" s="880">
        <v>0</v>
      </c>
      <c r="N805" s="880">
        <v>0</v>
      </c>
      <c r="O805" s="880">
        <v>0</v>
      </c>
      <c r="P805" s="880">
        <v>0</v>
      </c>
    </row>
    <row r="806" spans="1:16" ht="12">
      <c r="A806" s="878" t="s">
        <v>874</v>
      </c>
      <c r="B806" s="878" t="s">
        <v>286</v>
      </c>
      <c r="C806" s="880">
        <v>0</v>
      </c>
      <c r="D806" s="880">
        <v>0</v>
      </c>
      <c r="E806" s="880">
        <v>0</v>
      </c>
      <c r="F806" s="880">
        <v>0</v>
      </c>
      <c r="G806" s="880">
        <v>0</v>
      </c>
      <c r="H806" s="880">
        <v>0</v>
      </c>
      <c r="I806" s="880">
        <v>0</v>
      </c>
      <c r="J806" s="880">
        <v>0</v>
      </c>
      <c r="K806" s="880">
        <v>0</v>
      </c>
      <c r="L806" s="880">
        <v>0</v>
      </c>
      <c r="M806" s="880">
        <v>0</v>
      </c>
      <c r="N806" s="880">
        <v>0</v>
      </c>
      <c r="O806" s="880">
        <v>0</v>
      </c>
      <c r="P806" s="880">
        <v>0</v>
      </c>
    </row>
    <row r="807" spans="1:16" ht="12">
      <c r="A807" s="878" t="s">
        <v>875</v>
      </c>
      <c r="B807" s="878" t="s">
        <v>286</v>
      </c>
      <c r="C807" s="880">
        <v>0</v>
      </c>
      <c r="D807" s="880">
        <v>0</v>
      </c>
      <c r="E807" s="880">
        <v>0</v>
      </c>
      <c r="F807" s="880">
        <v>0</v>
      </c>
      <c r="G807" s="880">
        <v>0</v>
      </c>
      <c r="H807" s="880">
        <v>0</v>
      </c>
      <c r="I807" s="880">
        <v>0</v>
      </c>
      <c r="J807" s="880">
        <v>0</v>
      </c>
      <c r="K807" s="880">
        <v>0</v>
      </c>
      <c r="L807" s="880">
        <v>0</v>
      </c>
      <c r="M807" s="880">
        <v>0</v>
      </c>
      <c r="N807" s="880">
        <v>0</v>
      </c>
      <c r="O807" s="880">
        <v>0</v>
      </c>
      <c r="P807" s="880">
        <v>0</v>
      </c>
    </row>
    <row r="808" spans="1:16" ht="12">
      <c r="A808" s="878" t="s">
        <v>876</v>
      </c>
      <c r="B808" s="878" t="s">
        <v>286</v>
      </c>
      <c r="C808" s="880">
        <v>0</v>
      </c>
      <c r="D808" s="880">
        <v>0</v>
      </c>
      <c r="E808" s="880">
        <v>0</v>
      </c>
      <c r="F808" s="880">
        <v>0</v>
      </c>
      <c r="G808" s="880">
        <v>0</v>
      </c>
      <c r="H808" s="880">
        <v>0</v>
      </c>
      <c r="I808" s="880">
        <v>0</v>
      </c>
      <c r="J808" s="880">
        <v>0</v>
      </c>
      <c r="K808" s="880">
        <v>0</v>
      </c>
      <c r="L808" s="880">
        <v>0</v>
      </c>
      <c r="M808" s="880">
        <v>0</v>
      </c>
      <c r="N808" s="880">
        <v>0</v>
      </c>
      <c r="O808" s="880">
        <v>0</v>
      </c>
      <c r="P808" s="880">
        <v>0</v>
      </c>
    </row>
    <row r="809" spans="1:16" ht="12">
      <c r="A809" s="878" t="s">
        <v>689</v>
      </c>
      <c r="B809" s="878" t="s">
        <v>286</v>
      </c>
      <c r="C809" s="880">
        <v>0</v>
      </c>
      <c r="D809" s="880">
        <v>0</v>
      </c>
      <c r="E809" s="880">
        <v>0</v>
      </c>
      <c r="F809" s="880">
        <v>0</v>
      </c>
      <c r="G809" s="880">
        <v>0</v>
      </c>
      <c r="H809" s="880">
        <v>0</v>
      </c>
      <c r="I809" s="880">
        <v>0</v>
      </c>
      <c r="J809" s="880">
        <v>0</v>
      </c>
      <c r="K809" s="880">
        <v>0</v>
      </c>
      <c r="L809" s="880">
        <v>0</v>
      </c>
      <c r="M809" s="880">
        <v>0</v>
      </c>
      <c r="N809" s="880">
        <v>0</v>
      </c>
      <c r="O809" s="880">
        <v>0</v>
      </c>
      <c r="P809" s="880">
        <v>0</v>
      </c>
    </row>
    <row r="810" spans="1:16" ht="12">
      <c r="A810" s="878" t="s">
        <v>690</v>
      </c>
      <c r="B810" s="878" t="s">
        <v>286</v>
      </c>
      <c r="C810" s="880">
        <v>0</v>
      </c>
      <c r="D810" s="880">
        <v>0</v>
      </c>
      <c r="E810" s="880">
        <v>0</v>
      </c>
      <c r="F810" s="880">
        <v>0</v>
      </c>
      <c r="G810" s="880">
        <v>0</v>
      </c>
      <c r="H810" s="880">
        <v>0</v>
      </c>
      <c r="I810" s="880">
        <v>0</v>
      </c>
      <c r="J810" s="880">
        <v>0</v>
      </c>
      <c r="K810" s="880">
        <v>0</v>
      </c>
      <c r="L810" s="880">
        <v>0</v>
      </c>
      <c r="M810" s="880">
        <v>0</v>
      </c>
      <c r="N810" s="880">
        <v>0</v>
      </c>
      <c r="O810" s="880">
        <v>0</v>
      </c>
      <c r="P810" s="880">
        <v>0</v>
      </c>
    </row>
    <row r="811" spans="1:16" ht="12">
      <c r="A811" s="878" t="s">
        <v>691</v>
      </c>
      <c r="B811" s="878" t="s">
        <v>286</v>
      </c>
      <c r="C811" s="880">
        <v>0</v>
      </c>
      <c r="D811" s="880">
        <v>0</v>
      </c>
      <c r="E811" s="880">
        <v>0</v>
      </c>
      <c r="F811" s="880">
        <v>0</v>
      </c>
      <c r="G811" s="880">
        <v>0</v>
      </c>
      <c r="H811" s="880">
        <v>0</v>
      </c>
      <c r="I811" s="880">
        <v>0</v>
      </c>
      <c r="J811" s="880">
        <v>0</v>
      </c>
      <c r="K811" s="880">
        <v>0</v>
      </c>
      <c r="L811" s="880">
        <v>0</v>
      </c>
      <c r="M811" s="880">
        <v>0</v>
      </c>
      <c r="N811" s="880">
        <v>0</v>
      </c>
      <c r="O811" s="880">
        <v>0</v>
      </c>
      <c r="P811" s="880">
        <v>0</v>
      </c>
    </row>
    <row r="812" spans="1:16" ht="12">
      <c r="A812" s="878" t="s">
        <v>692</v>
      </c>
      <c r="B812" s="878" t="s">
        <v>286</v>
      </c>
      <c r="C812" s="880">
        <v>0</v>
      </c>
      <c r="D812" s="880">
        <v>0</v>
      </c>
      <c r="E812" s="880">
        <v>0</v>
      </c>
      <c r="F812" s="880">
        <v>0</v>
      </c>
      <c r="G812" s="880">
        <v>0</v>
      </c>
      <c r="H812" s="880">
        <v>0</v>
      </c>
      <c r="I812" s="880">
        <v>0</v>
      </c>
      <c r="J812" s="880">
        <v>0</v>
      </c>
      <c r="K812" s="880">
        <v>0</v>
      </c>
      <c r="L812" s="880">
        <v>0</v>
      </c>
      <c r="M812" s="880">
        <v>0</v>
      </c>
      <c r="N812" s="880">
        <v>0</v>
      </c>
      <c r="O812" s="880">
        <v>0</v>
      </c>
      <c r="P812" s="880">
        <v>0</v>
      </c>
    </row>
    <row r="813" spans="1:16" ht="12">
      <c r="A813" s="878" t="s">
        <v>305</v>
      </c>
      <c r="B813" s="878" t="s">
        <v>286</v>
      </c>
      <c r="C813" s="880">
        <v>70153</v>
      </c>
      <c r="D813" s="880">
        <v>70726</v>
      </c>
      <c r="E813" s="880">
        <v>71013</v>
      </c>
      <c r="F813" s="880">
        <v>71620</v>
      </c>
      <c r="G813" s="880">
        <v>71782</v>
      </c>
      <c r="H813" s="880">
        <v>71889</v>
      </c>
      <c r="I813" s="880">
        <v>72495</v>
      </c>
      <c r="J813" s="880">
        <v>72343</v>
      </c>
      <c r="K813" s="880">
        <v>73050</v>
      </c>
      <c r="L813" s="880">
        <v>72855</v>
      </c>
      <c r="M813" s="880">
        <v>72803</v>
      </c>
      <c r="N813" s="880">
        <v>73188</v>
      </c>
      <c r="O813" s="880">
        <v>73996</v>
      </c>
      <c r="P813" s="880">
        <v>72153233</v>
      </c>
    </row>
    <row r="814" spans="1:16" ht="12">
      <c r="A814" s="878" t="s">
        <v>2852</v>
      </c>
      <c r="B814" s="878" t="s">
        <v>286</v>
      </c>
      <c r="C814" s="880">
        <v>0</v>
      </c>
      <c r="D814" s="880">
        <v>0</v>
      </c>
      <c r="E814" s="880">
        <v>0</v>
      </c>
      <c r="F814" s="880">
        <v>0</v>
      </c>
      <c r="G814" s="880">
        <v>0</v>
      </c>
      <c r="H814" s="880">
        <v>0</v>
      </c>
      <c r="I814" s="880">
        <v>0</v>
      </c>
      <c r="J814" s="880">
        <v>0</v>
      </c>
      <c r="K814" s="880">
        <v>0</v>
      </c>
      <c r="L814" s="880">
        <v>0</v>
      </c>
      <c r="M814" s="880">
        <v>0</v>
      </c>
      <c r="N814" s="880">
        <v>0</v>
      </c>
      <c r="O814" s="880">
        <v>0</v>
      </c>
      <c r="P814" s="880">
        <v>0</v>
      </c>
    </row>
    <row r="815" spans="1:16" ht="12">
      <c r="A815" s="878" t="s">
        <v>306</v>
      </c>
      <c r="B815" s="878" t="s">
        <v>286</v>
      </c>
      <c r="C815" s="880">
        <v>0</v>
      </c>
      <c r="D815" s="880">
        <v>0</v>
      </c>
      <c r="E815" s="880">
        <v>0</v>
      </c>
      <c r="F815" s="880">
        <v>0</v>
      </c>
      <c r="G815" s="880">
        <v>0</v>
      </c>
      <c r="H815" s="880">
        <v>0</v>
      </c>
      <c r="I815" s="880">
        <v>0</v>
      </c>
      <c r="J815" s="880">
        <v>0</v>
      </c>
      <c r="K815" s="880">
        <v>0</v>
      </c>
      <c r="L815" s="880">
        <v>0</v>
      </c>
      <c r="M815" s="880">
        <v>0</v>
      </c>
      <c r="N815" s="880">
        <v>0</v>
      </c>
      <c r="O815" s="880">
        <v>0</v>
      </c>
      <c r="P815" s="880">
        <v>0</v>
      </c>
    </row>
    <row r="816" spans="1:16" ht="12">
      <c r="A816" s="878" t="s">
        <v>1296</v>
      </c>
      <c r="B816" s="878" t="s">
        <v>286</v>
      </c>
      <c r="C816" s="880">
        <v>0</v>
      </c>
      <c r="D816" s="880">
        <v>0</v>
      </c>
      <c r="E816" s="880">
        <v>0</v>
      </c>
      <c r="F816" s="880">
        <v>0</v>
      </c>
      <c r="G816" s="880">
        <v>0</v>
      </c>
      <c r="H816" s="880">
        <v>0</v>
      </c>
      <c r="I816" s="880">
        <v>0</v>
      </c>
      <c r="J816" s="880">
        <v>0</v>
      </c>
      <c r="K816" s="880">
        <v>0</v>
      </c>
      <c r="L816" s="880">
        <v>0</v>
      </c>
      <c r="M816" s="880">
        <v>0</v>
      </c>
      <c r="N816" s="880">
        <v>0</v>
      </c>
      <c r="O816" s="880">
        <v>0</v>
      </c>
      <c r="P816" s="880">
        <v>0</v>
      </c>
    </row>
    <row r="817" spans="1:16" ht="12">
      <c r="A817" s="878" t="s">
        <v>1297</v>
      </c>
      <c r="B817" s="878" t="s">
        <v>286</v>
      </c>
      <c r="C817" s="880">
        <v>0</v>
      </c>
      <c r="D817" s="880">
        <v>0</v>
      </c>
      <c r="E817" s="880">
        <v>0</v>
      </c>
      <c r="F817" s="880">
        <v>0</v>
      </c>
      <c r="G817" s="880">
        <v>0</v>
      </c>
      <c r="H817" s="880">
        <v>0</v>
      </c>
      <c r="I817" s="880">
        <v>0</v>
      </c>
      <c r="J817" s="880">
        <v>0</v>
      </c>
      <c r="K817" s="880">
        <v>0</v>
      </c>
      <c r="L817" s="880">
        <v>0</v>
      </c>
      <c r="M817" s="880">
        <v>0</v>
      </c>
      <c r="N817" s="880">
        <v>0</v>
      </c>
      <c r="O817" s="880">
        <v>0</v>
      </c>
      <c r="P817" s="880">
        <v>0</v>
      </c>
    </row>
    <row r="818" spans="1:16" ht="12">
      <c r="A818" s="878" t="s">
        <v>848</v>
      </c>
      <c r="B818" s="878" t="s">
        <v>286</v>
      </c>
      <c r="C818" s="880">
        <v>749</v>
      </c>
      <c r="D818" s="880">
        <v>749</v>
      </c>
      <c r="E818" s="880">
        <v>749</v>
      </c>
      <c r="F818" s="880">
        <v>749</v>
      </c>
      <c r="G818" s="880">
        <v>749</v>
      </c>
      <c r="H818" s="880">
        <v>749</v>
      </c>
      <c r="I818" s="880">
        <v>749</v>
      </c>
      <c r="J818" s="880">
        <v>749</v>
      </c>
      <c r="K818" s="880">
        <v>749</v>
      </c>
      <c r="L818" s="880">
        <v>749</v>
      </c>
      <c r="M818" s="880">
        <v>749</v>
      </c>
      <c r="N818" s="880">
        <v>749</v>
      </c>
      <c r="O818" s="880">
        <v>749</v>
      </c>
      <c r="P818" s="880">
        <v>748903</v>
      </c>
    </row>
    <row r="819" spans="1:16" ht="12">
      <c r="A819" s="878" t="s">
        <v>58</v>
      </c>
      <c r="B819" s="878" t="s">
        <v>286</v>
      </c>
      <c r="C819" s="880">
        <v>85</v>
      </c>
      <c r="D819" s="880">
        <v>85</v>
      </c>
      <c r="E819" s="880">
        <v>85</v>
      </c>
      <c r="F819" s="880">
        <v>85</v>
      </c>
      <c r="G819" s="880">
        <v>85</v>
      </c>
      <c r="H819" s="880">
        <v>85</v>
      </c>
      <c r="I819" s="880">
        <v>85</v>
      </c>
      <c r="J819" s="880">
        <v>85</v>
      </c>
      <c r="K819" s="880">
        <v>85</v>
      </c>
      <c r="L819" s="880">
        <v>85</v>
      </c>
      <c r="M819" s="880">
        <v>85</v>
      </c>
      <c r="N819" s="880">
        <v>85</v>
      </c>
      <c r="O819" s="880">
        <v>85</v>
      </c>
      <c r="P819" s="880">
        <v>85203</v>
      </c>
    </row>
    <row r="820" spans="1:16" ht="12">
      <c r="A820" s="878" t="s">
        <v>1298</v>
      </c>
      <c r="B820" s="878" t="s">
        <v>286</v>
      </c>
      <c r="C820" s="880">
        <v>0</v>
      </c>
      <c r="D820" s="880">
        <v>0</v>
      </c>
      <c r="E820" s="880">
        <v>0</v>
      </c>
      <c r="F820" s="880">
        <v>0</v>
      </c>
      <c r="G820" s="880">
        <v>0</v>
      </c>
      <c r="H820" s="880">
        <v>0</v>
      </c>
      <c r="I820" s="880">
        <v>0</v>
      </c>
      <c r="J820" s="880">
        <v>0</v>
      </c>
      <c r="K820" s="880">
        <v>0</v>
      </c>
      <c r="L820" s="880">
        <v>0</v>
      </c>
      <c r="M820" s="880">
        <v>0</v>
      </c>
      <c r="N820" s="880">
        <v>0</v>
      </c>
      <c r="O820" s="880">
        <v>0</v>
      </c>
      <c r="P820" s="880">
        <v>0</v>
      </c>
    </row>
    <row r="821" spans="1:16" ht="12">
      <c r="A821" s="878" t="s">
        <v>59</v>
      </c>
      <c r="B821" s="878" t="s">
        <v>286</v>
      </c>
      <c r="C821" s="880">
        <v>0</v>
      </c>
      <c r="D821" s="880">
        <v>0</v>
      </c>
      <c r="E821" s="880">
        <v>0</v>
      </c>
      <c r="F821" s="880">
        <v>0</v>
      </c>
      <c r="G821" s="880">
        <v>0</v>
      </c>
      <c r="H821" s="880">
        <v>0</v>
      </c>
      <c r="I821" s="880">
        <v>0</v>
      </c>
      <c r="J821" s="880">
        <v>0</v>
      </c>
      <c r="K821" s="880">
        <v>0</v>
      </c>
      <c r="L821" s="880">
        <v>0</v>
      </c>
      <c r="M821" s="880">
        <v>0</v>
      </c>
      <c r="N821" s="880">
        <v>0</v>
      </c>
      <c r="O821" s="880">
        <v>0</v>
      </c>
      <c r="P821" s="880">
        <v>0</v>
      </c>
    </row>
    <row r="822" spans="1:16" ht="12">
      <c r="A822" s="878" t="s">
        <v>1299</v>
      </c>
      <c r="B822" s="878" t="s">
        <v>286</v>
      </c>
      <c r="C822" s="880">
        <v>0</v>
      </c>
      <c r="D822" s="880">
        <v>0</v>
      </c>
      <c r="E822" s="880">
        <v>0</v>
      </c>
      <c r="F822" s="880">
        <v>0</v>
      </c>
      <c r="G822" s="880">
        <v>0</v>
      </c>
      <c r="H822" s="880">
        <v>0</v>
      </c>
      <c r="I822" s="880">
        <v>0</v>
      </c>
      <c r="J822" s="880">
        <v>0</v>
      </c>
      <c r="K822" s="880">
        <v>0</v>
      </c>
      <c r="L822" s="880">
        <v>0</v>
      </c>
      <c r="M822" s="880">
        <v>0</v>
      </c>
      <c r="N822" s="880">
        <v>0</v>
      </c>
      <c r="O822" s="880">
        <v>0</v>
      </c>
      <c r="P822" s="880">
        <v>0</v>
      </c>
    </row>
    <row r="823" spans="1:16" ht="12">
      <c r="A823" s="878" t="s">
        <v>60</v>
      </c>
      <c r="B823" s="878" t="s">
        <v>286</v>
      </c>
      <c r="C823" s="880">
        <v>0</v>
      </c>
      <c r="D823" s="880">
        <v>0</v>
      </c>
      <c r="E823" s="880">
        <v>0</v>
      </c>
      <c r="F823" s="880">
        <v>0</v>
      </c>
      <c r="G823" s="880">
        <v>0</v>
      </c>
      <c r="H823" s="880">
        <v>0</v>
      </c>
      <c r="I823" s="880">
        <v>0</v>
      </c>
      <c r="J823" s="880">
        <v>0</v>
      </c>
      <c r="K823" s="880">
        <v>0</v>
      </c>
      <c r="L823" s="880">
        <v>0</v>
      </c>
      <c r="M823" s="880">
        <v>0</v>
      </c>
      <c r="N823" s="880">
        <v>0</v>
      </c>
      <c r="O823" s="880">
        <v>0</v>
      </c>
      <c r="P823" s="880">
        <v>0</v>
      </c>
    </row>
    <row r="824" spans="1:16" ht="12">
      <c r="A824" s="878" t="s">
        <v>61</v>
      </c>
      <c r="B824" s="878" t="s">
        <v>286</v>
      </c>
      <c r="C824" s="880">
        <v>0</v>
      </c>
      <c r="D824" s="880">
        <v>0</v>
      </c>
      <c r="E824" s="880">
        <v>0</v>
      </c>
      <c r="F824" s="880">
        <v>0</v>
      </c>
      <c r="G824" s="880">
        <v>0</v>
      </c>
      <c r="H824" s="880">
        <v>0</v>
      </c>
      <c r="I824" s="880">
        <v>0</v>
      </c>
      <c r="J824" s="880">
        <v>0</v>
      </c>
      <c r="K824" s="880">
        <v>0</v>
      </c>
      <c r="L824" s="880">
        <v>0</v>
      </c>
      <c r="M824" s="880">
        <v>0</v>
      </c>
      <c r="N824" s="880">
        <v>0</v>
      </c>
      <c r="O824" s="880">
        <v>0</v>
      </c>
      <c r="P824" s="880">
        <v>0</v>
      </c>
    </row>
    <row r="825" spans="1:16" ht="12">
      <c r="A825" s="878" t="s">
        <v>62</v>
      </c>
      <c r="B825" s="878" t="s">
        <v>286</v>
      </c>
      <c r="C825" s="880">
        <v>1711</v>
      </c>
      <c r="D825" s="880">
        <v>1711</v>
      </c>
      <c r="E825" s="880">
        <v>1711</v>
      </c>
      <c r="F825" s="880">
        <v>1711</v>
      </c>
      <c r="G825" s="880">
        <v>1711</v>
      </c>
      <c r="H825" s="880">
        <v>1711</v>
      </c>
      <c r="I825" s="880">
        <v>1711</v>
      </c>
      <c r="J825" s="880">
        <v>1711</v>
      </c>
      <c r="K825" s="880">
        <v>1711</v>
      </c>
      <c r="L825" s="880">
        <v>1711</v>
      </c>
      <c r="M825" s="880">
        <v>1711</v>
      </c>
      <c r="N825" s="880">
        <v>1711</v>
      </c>
      <c r="O825" s="880">
        <v>1675</v>
      </c>
      <c r="P825" s="880">
        <v>1709219</v>
      </c>
    </row>
    <row r="826" spans="1:16" ht="12">
      <c r="A826" s="878" t="s">
        <v>63</v>
      </c>
      <c r="B826" s="878" t="s">
        <v>286</v>
      </c>
      <c r="C826" s="880">
        <v>0</v>
      </c>
      <c r="D826" s="880">
        <v>0</v>
      </c>
      <c r="E826" s="880">
        <v>0</v>
      </c>
      <c r="F826" s="880">
        <v>0</v>
      </c>
      <c r="G826" s="880">
        <v>0</v>
      </c>
      <c r="H826" s="880">
        <v>0</v>
      </c>
      <c r="I826" s="880">
        <v>0</v>
      </c>
      <c r="J826" s="880">
        <v>0</v>
      </c>
      <c r="K826" s="880">
        <v>0</v>
      </c>
      <c r="L826" s="880">
        <v>0</v>
      </c>
      <c r="M826" s="880">
        <v>0</v>
      </c>
      <c r="N826" s="880">
        <v>0</v>
      </c>
      <c r="O826" s="880">
        <v>0</v>
      </c>
      <c r="P826" s="880">
        <v>0</v>
      </c>
    </row>
    <row r="827" spans="1:16" ht="12">
      <c r="A827" s="878" t="s">
        <v>693</v>
      </c>
      <c r="B827" s="878" t="s">
        <v>286</v>
      </c>
      <c r="C827" s="880">
        <v>0</v>
      </c>
      <c r="D827" s="880">
        <v>0</v>
      </c>
      <c r="E827" s="880">
        <v>0</v>
      </c>
      <c r="F827" s="880">
        <v>0</v>
      </c>
      <c r="G827" s="880">
        <v>0</v>
      </c>
      <c r="H827" s="880">
        <v>0</v>
      </c>
      <c r="I827" s="880">
        <v>0</v>
      </c>
      <c r="J827" s="880">
        <v>0</v>
      </c>
      <c r="K827" s="880">
        <v>0</v>
      </c>
      <c r="L827" s="880">
        <v>0</v>
      </c>
      <c r="M827" s="880">
        <v>0</v>
      </c>
      <c r="N827" s="880">
        <v>0</v>
      </c>
      <c r="O827" s="880">
        <v>0</v>
      </c>
      <c r="P827" s="880">
        <v>0</v>
      </c>
    </row>
    <row r="828" spans="1:16" ht="12">
      <c r="A828" s="878" t="s">
        <v>1300</v>
      </c>
      <c r="B828" s="878" t="s">
        <v>286</v>
      </c>
      <c r="C828" s="880">
        <v>0</v>
      </c>
      <c r="D828" s="880">
        <v>0</v>
      </c>
      <c r="E828" s="880">
        <v>0</v>
      </c>
      <c r="F828" s="880">
        <v>0</v>
      </c>
      <c r="G828" s="880">
        <v>0</v>
      </c>
      <c r="H828" s="880">
        <v>0</v>
      </c>
      <c r="I828" s="880">
        <v>0</v>
      </c>
      <c r="J828" s="880">
        <v>0</v>
      </c>
      <c r="K828" s="880">
        <v>0</v>
      </c>
      <c r="L828" s="880">
        <v>0</v>
      </c>
      <c r="M828" s="880">
        <v>0</v>
      </c>
      <c r="N828" s="880">
        <v>0</v>
      </c>
      <c r="O828" s="880">
        <v>0</v>
      </c>
      <c r="P828" s="880">
        <v>0</v>
      </c>
    </row>
    <row r="829" spans="1:16" ht="12">
      <c r="A829" s="878" t="s">
        <v>1301</v>
      </c>
      <c r="B829" s="878" t="s">
        <v>286</v>
      </c>
      <c r="C829" s="880">
        <v>0</v>
      </c>
      <c r="D829" s="880">
        <v>0</v>
      </c>
      <c r="E829" s="880">
        <v>0</v>
      </c>
      <c r="F829" s="880">
        <v>0</v>
      </c>
      <c r="G829" s="880">
        <v>0</v>
      </c>
      <c r="H829" s="880">
        <v>0</v>
      </c>
      <c r="I829" s="880">
        <v>0</v>
      </c>
      <c r="J829" s="880">
        <v>0</v>
      </c>
      <c r="K829" s="880">
        <v>0</v>
      </c>
      <c r="L829" s="880">
        <v>0</v>
      </c>
      <c r="M829" s="880">
        <v>0</v>
      </c>
      <c r="N829" s="880">
        <v>0</v>
      </c>
      <c r="O829" s="880">
        <v>0</v>
      </c>
      <c r="P829" s="880">
        <v>0</v>
      </c>
    </row>
    <row r="830" spans="1:16" ht="12">
      <c r="A830" s="878" t="s">
        <v>1302</v>
      </c>
      <c r="B830" s="878" t="s">
        <v>286</v>
      </c>
      <c r="C830" s="880">
        <v>0</v>
      </c>
      <c r="D830" s="880">
        <v>0</v>
      </c>
      <c r="E830" s="880">
        <v>0</v>
      </c>
      <c r="F830" s="880">
        <v>0</v>
      </c>
      <c r="G830" s="880">
        <v>0</v>
      </c>
      <c r="H830" s="880">
        <v>0</v>
      </c>
      <c r="I830" s="880">
        <v>0</v>
      </c>
      <c r="J830" s="880">
        <v>0</v>
      </c>
      <c r="K830" s="880">
        <v>0</v>
      </c>
      <c r="L830" s="880">
        <v>0</v>
      </c>
      <c r="M830" s="880">
        <v>0</v>
      </c>
      <c r="N830" s="880">
        <v>0</v>
      </c>
      <c r="O830" s="880">
        <v>0</v>
      </c>
      <c r="P830" s="880">
        <v>0</v>
      </c>
    </row>
    <row r="831" spans="1:16" ht="12">
      <c r="A831" s="878" t="s">
        <v>1303</v>
      </c>
      <c r="B831" s="878" t="s">
        <v>286</v>
      </c>
      <c r="C831" s="880">
        <v>0</v>
      </c>
      <c r="D831" s="880">
        <v>0</v>
      </c>
      <c r="E831" s="880">
        <v>0</v>
      </c>
      <c r="F831" s="880">
        <v>0</v>
      </c>
      <c r="G831" s="880">
        <v>0</v>
      </c>
      <c r="H831" s="880">
        <v>0</v>
      </c>
      <c r="I831" s="880">
        <v>0</v>
      </c>
      <c r="J831" s="880">
        <v>0</v>
      </c>
      <c r="K831" s="880">
        <v>0</v>
      </c>
      <c r="L831" s="880">
        <v>0</v>
      </c>
      <c r="M831" s="880">
        <v>0</v>
      </c>
      <c r="N831" s="880">
        <v>0</v>
      </c>
      <c r="O831" s="880">
        <v>0</v>
      </c>
      <c r="P831" s="880">
        <v>0</v>
      </c>
    </row>
    <row r="832" spans="1:16" ht="12">
      <c r="A832" s="878" t="s">
        <v>1304</v>
      </c>
      <c r="B832" s="878" t="s">
        <v>286</v>
      </c>
      <c r="C832" s="880">
        <v>0</v>
      </c>
      <c r="D832" s="880">
        <v>0</v>
      </c>
      <c r="E832" s="880">
        <v>0</v>
      </c>
      <c r="F832" s="880">
        <v>0</v>
      </c>
      <c r="G832" s="880">
        <v>0</v>
      </c>
      <c r="H832" s="880">
        <v>0</v>
      </c>
      <c r="I832" s="880">
        <v>0</v>
      </c>
      <c r="J832" s="880">
        <v>0</v>
      </c>
      <c r="K832" s="880">
        <v>0</v>
      </c>
      <c r="L832" s="880">
        <v>0</v>
      </c>
      <c r="M832" s="880">
        <v>0</v>
      </c>
      <c r="N832" s="880">
        <v>0</v>
      </c>
      <c r="O832" s="880">
        <v>0</v>
      </c>
      <c r="P832" s="880">
        <v>0</v>
      </c>
    </row>
    <row r="833" spans="1:16" ht="12">
      <c r="A833" s="878" t="s">
        <v>818</v>
      </c>
      <c r="B833" s="878" t="s">
        <v>286</v>
      </c>
      <c r="C833" s="880">
        <v>0</v>
      </c>
      <c r="D833" s="880">
        <v>0</v>
      </c>
      <c r="E833" s="880">
        <v>0</v>
      </c>
      <c r="F833" s="880">
        <v>0</v>
      </c>
      <c r="G833" s="880">
        <v>0</v>
      </c>
      <c r="H833" s="880">
        <v>0</v>
      </c>
      <c r="I833" s="880">
        <v>0</v>
      </c>
      <c r="J833" s="880">
        <v>0</v>
      </c>
      <c r="K833" s="880">
        <v>0</v>
      </c>
      <c r="L833" s="880">
        <v>0</v>
      </c>
      <c r="M833" s="880">
        <v>0</v>
      </c>
      <c r="N833" s="880">
        <v>0</v>
      </c>
      <c r="O833" s="880">
        <v>0</v>
      </c>
      <c r="P833" s="880">
        <v>0</v>
      </c>
    </row>
    <row r="834" spans="1:16" ht="12">
      <c r="A834" s="878" t="s">
        <v>694</v>
      </c>
      <c r="B834" s="878" t="s">
        <v>286</v>
      </c>
      <c r="C834" s="880">
        <v>69</v>
      </c>
      <c r="D834" s="880">
        <v>69</v>
      </c>
      <c r="E834" s="880">
        <v>69</v>
      </c>
      <c r="F834" s="880">
        <v>69</v>
      </c>
      <c r="G834" s="880">
        <v>69</v>
      </c>
      <c r="H834" s="880">
        <v>69</v>
      </c>
      <c r="I834" s="880">
        <v>69</v>
      </c>
      <c r="J834" s="880">
        <v>69</v>
      </c>
      <c r="K834" s="880">
        <v>69</v>
      </c>
      <c r="L834" s="880">
        <v>69</v>
      </c>
      <c r="M834" s="880">
        <v>69</v>
      </c>
      <c r="N834" s="880">
        <v>69</v>
      </c>
      <c r="O834" s="880">
        <v>69</v>
      </c>
      <c r="P834" s="880">
        <v>69065</v>
      </c>
    </row>
    <row r="835" spans="1:16" ht="12">
      <c r="A835" s="878" t="s">
        <v>2853</v>
      </c>
      <c r="B835" s="878" t="s">
        <v>286</v>
      </c>
      <c r="C835" s="880">
        <v>0</v>
      </c>
      <c r="D835" s="880">
        <v>0</v>
      </c>
      <c r="E835" s="880">
        <v>0</v>
      </c>
      <c r="F835" s="880">
        <v>0</v>
      </c>
      <c r="G835" s="880">
        <v>0</v>
      </c>
      <c r="H835" s="880">
        <v>0</v>
      </c>
      <c r="I835" s="880">
        <v>0</v>
      </c>
      <c r="J835" s="880">
        <v>0</v>
      </c>
      <c r="K835" s="880">
        <v>0</v>
      </c>
      <c r="L835" s="880">
        <v>0</v>
      </c>
      <c r="M835" s="880">
        <v>0</v>
      </c>
      <c r="N835" s="880">
        <v>0</v>
      </c>
      <c r="O835" s="880">
        <v>0</v>
      </c>
      <c r="P835" s="880">
        <v>0</v>
      </c>
    </row>
    <row r="836" spans="1:16" ht="12">
      <c r="A836" s="878" t="s">
        <v>1305</v>
      </c>
      <c r="B836" s="878" t="s">
        <v>286</v>
      </c>
      <c r="C836" s="880">
        <v>0</v>
      </c>
      <c r="D836" s="880">
        <v>0</v>
      </c>
      <c r="E836" s="880">
        <v>0</v>
      </c>
      <c r="F836" s="880">
        <v>0</v>
      </c>
      <c r="G836" s="880">
        <v>0</v>
      </c>
      <c r="H836" s="880">
        <v>0</v>
      </c>
      <c r="I836" s="880">
        <v>0</v>
      </c>
      <c r="J836" s="880">
        <v>0</v>
      </c>
      <c r="K836" s="880">
        <v>0</v>
      </c>
      <c r="L836" s="880">
        <v>0</v>
      </c>
      <c r="M836" s="880">
        <v>0</v>
      </c>
      <c r="N836" s="880">
        <v>0</v>
      </c>
      <c r="O836" s="880">
        <v>0</v>
      </c>
      <c r="P836" s="880">
        <v>0</v>
      </c>
    </row>
    <row r="837" spans="1:16" ht="12">
      <c r="A837" s="878" t="s">
        <v>908</v>
      </c>
      <c r="B837" s="878" t="s">
        <v>286</v>
      </c>
      <c r="C837" s="880">
        <v>164</v>
      </c>
      <c r="D837" s="880">
        <v>164</v>
      </c>
      <c r="E837" s="880">
        <v>164</v>
      </c>
      <c r="F837" s="880">
        <v>164</v>
      </c>
      <c r="G837" s="880">
        <v>164</v>
      </c>
      <c r="H837" s="880">
        <v>164</v>
      </c>
      <c r="I837" s="880">
        <v>164</v>
      </c>
      <c r="J837" s="880">
        <v>164</v>
      </c>
      <c r="K837" s="880">
        <v>164</v>
      </c>
      <c r="L837" s="880">
        <v>72</v>
      </c>
      <c r="M837" s="880">
        <v>72</v>
      </c>
      <c r="N837" s="880">
        <v>72</v>
      </c>
      <c r="O837" s="880">
        <v>72</v>
      </c>
      <c r="P837" s="880">
        <v>137189</v>
      </c>
    </row>
    <row r="838" spans="1:16" ht="12">
      <c r="A838" s="878" t="s">
        <v>909</v>
      </c>
      <c r="B838" s="878" t="s">
        <v>286</v>
      </c>
      <c r="C838" s="880">
        <v>0</v>
      </c>
      <c r="D838" s="880">
        <v>0</v>
      </c>
      <c r="E838" s="880">
        <v>0</v>
      </c>
      <c r="F838" s="880">
        <v>0</v>
      </c>
      <c r="G838" s="880">
        <v>0</v>
      </c>
      <c r="H838" s="880">
        <v>0</v>
      </c>
      <c r="I838" s="880">
        <v>0</v>
      </c>
      <c r="J838" s="880">
        <v>0</v>
      </c>
      <c r="K838" s="880">
        <v>0</v>
      </c>
      <c r="L838" s="880">
        <v>0</v>
      </c>
      <c r="M838" s="880">
        <v>0</v>
      </c>
      <c r="N838" s="880">
        <v>0</v>
      </c>
      <c r="O838" s="880">
        <v>0</v>
      </c>
      <c r="P838" s="880">
        <v>0</v>
      </c>
    </row>
    <row r="839" spans="1:16" ht="12">
      <c r="A839" s="878" t="s">
        <v>1306</v>
      </c>
      <c r="B839" s="878" t="s">
        <v>286</v>
      </c>
      <c r="C839" s="880">
        <v>0</v>
      </c>
      <c r="D839" s="880">
        <v>0</v>
      </c>
      <c r="E839" s="880">
        <v>0</v>
      </c>
      <c r="F839" s="880">
        <v>0</v>
      </c>
      <c r="G839" s="880">
        <v>0</v>
      </c>
      <c r="H839" s="880">
        <v>0</v>
      </c>
      <c r="I839" s="880">
        <v>0</v>
      </c>
      <c r="J839" s="880">
        <v>0</v>
      </c>
      <c r="K839" s="880">
        <v>0</v>
      </c>
      <c r="L839" s="880">
        <v>0</v>
      </c>
      <c r="M839" s="880">
        <v>0</v>
      </c>
      <c r="N839" s="880">
        <v>0</v>
      </c>
      <c r="O839" s="880">
        <v>0</v>
      </c>
      <c r="P839" s="880">
        <v>0</v>
      </c>
    </row>
    <row r="840" spans="1:16" ht="12">
      <c r="A840" s="878" t="s">
        <v>819</v>
      </c>
      <c r="B840" s="878" t="s">
        <v>286</v>
      </c>
      <c r="C840" s="880">
        <v>557</v>
      </c>
      <c r="D840" s="880">
        <v>557</v>
      </c>
      <c r="E840" s="880">
        <v>557</v>
      </c>
      <c r="F840" s="880">
        <v>557</v>
      </c>
      <c r="G840" s="880">
        <v>557</v>
      </c>
      <c r="H840" s="880">
        <v>557</v>
      </c>
      <c r="I840" s="880">
        <v>557</v>
      </c>
      <c r="J840" s="880">
        <v>557</v>
      </c>
      <c r="K840" s="880">
        <v>557</v>
      </c>
      <c r="L840" s="880">
        <v>557</v>
      </c>
      <c r="M840" s="880">
        <v>557</v>
      </c>
      <c r="N840" s="880">
        <v>557</v>
      </c>
      <c r="O840" s="880">
        <v>557</v>
      </c>
      <c r="P840" s="880">
        <v>556690</v>
      </c>
    </row>
    <row r="841" spans="1:16" ht="12">
      <c r="A841" s="878" t="s">
        <v>1307</v>
      </c>
      <c r="B841" s="878" t="s">
        <v>286</v>
      </c>
      <c r="C841" s="880">
        <v>0</v>
      </c>
      <c r="D841" s="880">
        <v>0</v>
      </c>
      <c r="E841" s="880">
        <v>0</v>
      </c>
      <c r="F841" s="880">
        <v>0</v>
      </c>
      <c r="G841" s="880">
        <v>0</v>
      </c>
      <c r="H841" s="880">
        <v>0</v>
      </c>
      <c r="I841" s="880">
        <v>0</v>
      </c>
      <c r="J841" s="880">
        <v>0</v>
      </c>
      <c r="K841" s="880">
        <v>0</v>
      </c>
      <c r="L841" s="880">
        <v>0</v>
      </c>
      <c r="M841" s="880">
        <v>0</v>
      </c>
      <c r="N841" s="880">
        <v>0</v>
      </c>
      <c r="O841" s="880">
        <v>0</v>
      </c>
      <c r="P841" s="880">
        <v>0</v>
      </c>
    </row>
    <row r="842" spans="1:16" ht="12">
      <c r="A842" s="878" t="s">
        <v>210</v>
      </c>
      <c r="B842" s="878" t="s">
        <v>286</v>
      </c>
      <c r="C842" s="880">
        <v>0</v>
      </c>
      <c r="D842" s="880">
        <v>0</v>
      </c>
      <c r="E842" s="880">
        <v>0</v>
      </c>
      <c r="F842" s="880">
        <v>0</v>
      </c>
      <c r="G842" s="880">
        <v>0</v>
      </c>
      <c r="H842" s="880">
        <v>0</v>
      </c>
      <c r="I842" s="880">
        <v>0</v>
      </c>
      <c r="J842" s="880">
        <v>0</v>
      </c>
      <c r="K842" s="880">
        <v>0</v>
      </c>
      <c r="L842" s="880">
        <v>0</v>
      </c>
      <c r="M842" s="880">
        <v>0</v>
      </c>
      <c r="N842" s="880">
        <v>0</v>
      </c>
      <c r="O842" s="880">
        <v>0</v>
      </c>
      <c r="P842" s="880">
        <v>0</v>
      </c>
    </row>
    <row r="843" spans="1:16" ht="12">
      <c r="A843" s="878" t="s">
        <v>1308</v>
      </c>
      <c r="B843" s="878" t="s">
        <v>286</v>
      </c>
      <c r="C843" s="880">
        <v>0</v>
      </c>
      <c r="D843" s="880">
        <v>0</v>
      </c>
      <c r="E843" s="880">
        <v>0</v>
      </c>
      <c r="F843" s="880">
        <v>0</v>
      </c>
      <c r="G843" s="880">
        <v>0</v>
      </c>
      <c r="H843" s="880">
        <v>0</v>
      </c>
      <c r="I843" s="880">
        <v>0</v>
      </c>
      <c r="J843" s="880">
        <v>0</v>
      </c>
      <c r="K843" s="880">
        <v>0</v>
      </c>
      <c r="L843" s="880">
        <v>0</v>
      </c>
      <c r="M843" s="880">
        <v>0</v>
      </c>
      <c r="N843" s="880">
        <v>0</v>
      </c>
      <c r="O843" s="880">
        <v>0</v>
      </c>
      <c r="P843" s="880">
        <v>0</v>
      </c>
    </row>
    <row r="844" spans="1:16" ht="12">
      <c r="A844" s="878" t="s">
        <v>1309</v>
      </c>
      <c r="B844" s="878" t="s">
        <v>286</v>
      </c>
      <c r="C844" s="880">
        <v>0</v>
      </c>
      <c r="D844" s="880">
        <v>0</v>
      </c>
      <c r="E844" s="880">
        <v>0</v>
      </c>
      <c r="F844" s="880">
        <v>0</v>
      </c>
      <c r="G844" s="880">
        <v>0</v>
      </c>
      <c r="H844" s="880">
        <v>0</v>
      </c>
      <c r="I844" s="880">
        <v>0</v>
      </c>
      <c r="J844" s="880">
        <v>0</v>
      </c>
      <c r="K844" s="880">
        <v>0</v>
      </c>
      <c r="L844" s="880">
        <v>0</v>
      </c>
      <c r="M844" s="880">
        <v>0</v>
      </c>
      <c r="N844" s="880">
        <v>0</v>
      </c>
      <c r="O844" s="880">
        <v>0</v>
      </c>
      <c r="P844" s="880">
        <v>0</v>
      </c>
    </row>
    <row r="845" spans="1:16" ht="12">
      <c r="A845" s="878" t="s">
        <v>589</v>
      </c>
      <c r="B845" s="878" t="s">
        <v>286</v>
      </c>
      <c r="C845" s="880">
        <v>110</v>
      </c>
      <c r="D845" s="880">
        <v>110</v>
      </c>
      <c r="E845" s="880">
        <v>110</v>
      </c>
      <c r="F845" s="880">
        <v>110</v>
      </c>
      <c r="G845" s="880">
        <v>110</v>
      </c>
      <c r="H845" s="880">
        <v>110</v>
      </c>
      <c r="I845" s="880">
        <v>110</v>
      </c>
      <c r="J845" s="880">
        <v>110</v>
      </c>
      <c r="K845" s="880">
        <v>110</v>
      </c>
      <c r="L845" s="880">
        <v>110</v>
      </c>
      <c r="M845" s="880">
        <v>110</v>
      </c>
      <c r="N845" s="880">
        <v>110</v>
      </c>
      <c r="O845" s="880">
        <v>110</v>
      </c>
      <c r="P845" s="880">
        <v>109780</v>
      </c>
    </row>
    <row r="846" spans="1:16" ht="12">
      <c r="A846" s="878" t="s">
        <v>1310</v>
      </c>
      <c r="B846" s="878" t="s">
        <v>286</v>
      </c>
      <c r="C846" s="880">
        <v>0</v>
      </c>
      <c r="D846" s="880">
        <v>0</v>
      </c>
      <c r="E846" s="880">
        <v>0</v>
      </c>
      <c r="F846" s="880">
        <v>0</v>
      </c>
      <c r="G846" s="880">
        <v>0</v>
      </c>
      <c r="H846" s="880">
        <v>0</v>
      </c>
      <c r="I846" s="880">
        <v>0</v>
      </c>
      <c r="J846" s="880">
        <v>0</v>
      </c>
      <c r="K846" s="880">
        <v>0</v>
      </c>
      <c r="L846" s="880">
        <v>0</v>
      </c>
      <c r="M846" s="880">
        <v>0</v>
      </c>
      <c r="N846" s="880">
        <v>0</v>
      </c>
      <c r="O846" s="880">
        <v>0</v>
      </c>
      <c r="P846" s="880">
        <v>0</v>
      </c>
    </row>
    <row r="847" spans="1:16" ht="12">
      <c r="A847" s="878" t="s">
        <v>1311</v>
      </c>
      <c r="B847" s="878" t="s">
        <v>286</v>
      </c>
      <c r="C847" s="880">
        <v>0</v>
      </c>
      <c r="D847" s="880">
        <v>0</v>
      </c>
      <c r="E847" s="880">
        <v>0</v>
      </c>
      <c r="F847" s="880">
        <v>0</v>
      </c>
      <c r="G847" s="880">
        <v>0</v>
      </c>
      <c r="H847" s="880">
        <v>0</v>
      </c>
      <c r="I847" s="880">
        <v>0</v>
      </c>
      <c r="J847" s="880">
        <v>0</v>
      </c>
      <c r="K847" s="880">
        <v>0</v>
      </c>
      <c r="L847" s="880">
        <v>0</v>
      </c>
      <c r="M847" s="880">
        <v>0</v>
      </c>
      <c r="N847" s="880">
        <v>0</v>
      </c>
      <c r="O847" s="880">
        <v>0</v>
      </c>
      <c r="P847" s="880">
        <v>0</v>
      </c>
    </row>
    <row r="848" spans="1:16" ht="12">
      <c r="A848" s="878" t="s">
        <v>820</v>
      </c>
      <c r="B848" s="878" t="s">
        <v>286</v>
      </c>
      <c r="C848" s="880">
        <v>33</v>
      </c>
      <c r="D848" s="880">
        <v>33</v>
      </c>
      <c r="E848" s="880">
        <v>33</v>
      </c>
      <c r="F848" s="880">
        <v>33</v>
      </c>
      <c r="G848" s="880">
        <v>33</v>
      </c>
      <c r="H848" s="880">
        <v>33</v>
      </c>
      <c r="I848" s="880">
        <v>33</v>
      </c>
      <c r="J848" s="880">
        <v>33</v>
      </c>
      <c r="K848" s="880">
        <v>33</v>
      </c>
      <c r="L848" s="880">
        <v>33</v>
      </c>
      <c r="M848" s="880">
        <v>33</v>
      </c>
      <c r="N848" s="880">
        <v>33</v>
      </c>
      <c r="O848" s="880">
        <v>33</v>
      </c>
      <c r="P848" s="880">
        <v>32609</v>
      </c>
    </row>
    <row r="849" spans="1:16" ht="12">
      <c r="A849" s="878" t="s">
        <v>1312</v>
      </c>
      <c r="B849" s="878" t="s">
        <v>286</v>
      </c>
      <c r="C849" s="880">
        <v>0</v>
      </c>
      <c r="D849" s="880">
        <v>0</v>
      </c>
      <c r="E849" s="880">
        <v>0</v>
      </c>
      <c r="F849" s="880">
        <v>0</v>
      </c>
      <c r="G849" s="880">
        <v>0</v>
      </c>
      <c r="H849" s="880">
        <v>0</v>
      </c>
      <c r="I849" s="880">
        <v>0</v>
      </c>
      <c r="J849" s="880">
        <v>0</v>
      </c>
      <c r="K849" s="880">
        <v>0</v>
      </c>
      <c r="L849" s="880">
        <v>0</v>
      </c>
      <c r="M849" s="880">
        <v>0</v>
      </c>
      <c r="N849" s="880">
        <v>0</v>
      </c>
      <c r="O849" s="880">
        <v>0</v>
      </c>
      <c r="P849" s="880">
        <v>0</v>
      </c>
    </row>
    <row r="850" spans="1:16" ht="12">
      <c r="A850" s="878" t="s">
        <v>64</v>
      </c>
      <c r="B850" s="878" t="s">
        <v>286</v>
      </c>
      <c r="C850" s="880">
        <v>2348</v>
      </c>
      <c r="D850" s="880">
        <v>2348</v>
      </c>
      <c r="E850" s="880">
        <v>2348</v>
      </c>
      <c r="F850" s="880">
        <v>2348</v>
      </c>
      <c r="G850" s="880">
        <v>2348</v>
      </c>
      <c r="H850" s="880">
        <v>2348</v>
      </c>
      <c r="I850" s="880">
        <v>2348</v>
      </c>
      <c r="J850" s="880">
        <v>2348</v>
      </c>
      <c r="K850" s="880">
        <v>2348</v>
      </c>
      <c r="L850" s="880">
        <v>2348</v>
      </c>
      <c r="M850" s="880">
        <v>2348</v>
      </c>
      <c r="N850" s="880">
        <v>2348</v>
      </c>
      <c r="O850" s="880">
        <v>355</v>
      </c>
      <c r="P850" s="880">
        <v>2265268</v>
      </c>
    </row>
    <row r="851" spans="1:16" ht="12">
      <c r="A851" s="878" t="s">
        <v>195</v>
      </c>
      <c r="B851" s="878" t="s">
        <v>286</v>
      </c>
      <c r="C851" s="880">
        <v>0</v>
      </c>
      <c r="D851" s="880">
        <v>0</v>
      </c>
      <c r="E851" s="880">
        <v>0</v>
      </c>
      <c r="F851" s="880">
        <v>0</v>
      </c>
      <c r="G851" s="880">
        <v>0</v>
      </c>
      <c r="H851" s="880">
        <v>0</v>
      </c>
      <c r="I851" s="880">
        <v>0</v>
      </c>
      <c r="J851" s="880">
        <v>0</v>
      </c>
      <c r="K851" s="880">
        <v>0</v>
      </c>
      <c r="L851" s="880">
        <v>0</v>
      </c>
      <c r="M851" s="880">
        <v>0</v>
      </c>
      <c r="N851" s="880">
        <v>0</v>
      </c>
      <c r="O851" s="880">
        <v>0</v>
      </c>
      <c r="P851" s="880">
        <v>0</v>
      </c>
    </row>
    <row r="852" spans="1:16" ht="12">
      <c r="A852" s="878" t="s">
        <v>849</v>
      </c>
      <c r="B852" s="878" t="s">
        <v>286</v>
      </c>
      <c r="C852" s="880">
        <v>124</v>
      </c>
      <c r="D852" s="880">
        <v>124</v>
      </c>
      <c r="E852" s="880">
        <v>124</v>
      </c>
      <c r="F852" s="880">
        <v>124</v>
      </c>
      <c r="G852" s="880">
        <v>124</v>
      </c>
      <c r="H852" s="880">
        <v>124</v>
      </c>
      <c r="I852" s="880">
        <v>124</v>
      </c>
      <c r="J852" s="880">
        <v>124</v>
      </c>
      <c r="K852" s="880">
        <v>124</v>
      </c>
      <c r="L852" s="880">
        <v>81</v>
      </c>
      <c r="M852" s="880">
        <v>81</v>
      </c>
      <c r="N852" s="880">
        <v>81</v>
      </c>
      <c r="O852" s="880">
        <v>81</v>
      </c>
      <c r="P852" s="880">
        <v>111258</v>
      </c>
    </row>
    <row r="853" spans="1:16" ht="12">
      <c r="A853" s="878" t="s">
        <v>1313</v>
      </c>
      <c r="B853" s="878" t="s">
        <v>286</v>
      </c>
      <c r="C853" s="880">
        <v>0</v>
      </c>
      <c r="D853" s="880">
        <v>0</v>
      </c>
      <c r="E853" s="880">
        <v>0</v>
      </c>
      <c r="F853" s="880">
        <v>0</v>
      </c>
      <c r="G853" s="880">
        <v>0</v>
      </c>
      <c r="H853" s="880">
        <v>0</v>
      </c>
      <c r="I853" s="880">
        <v>0</v>
      </c>
      <c r="J853" s="880">
        <v>0</v>
      </c>
      <c r="K853" s="880">
        <v>0</v>
      </c>
      <c r="L853" s="880">
        <v>0</v>
      </c>
      <c r="M853" s="880">
        <v>0</v>
      </c>
      <c r="N853" s="880">
        <v>0</v>
      </c>
      <c r="O853" s="880">
        <v>0</v>
      </c>
      <c r="P853" s="880">
        <v>0</v>
      </c>
    </row>
    <row r="854" spans="1:16" ht="12">
      <c r="A854" s="878" t="s">
        <v>695</v>
      </c>
      <c r="B854" s="878" t="s">
        <v>286</v>
      </c>
      <c r="C854" s="880">
        <v>1656</v>
      </c>
      <c r="D854" s="880">
        <v>1656</v>
      </c>
      <c r="E854" s="880">
        <v>1656</v>
      </c>
      <c r="F854" s="880">
        <v>1656</v>
      </c>
      <c r="G854" s="880">
        <v>1656</v>
      </c>
      <c r="H854" s="880">
        <v>1656</v>
      </c>
      <c r="I854" s="880">
        <v>1656</v>
      </c>
      <c r="J854" s="880">
        <v>1656</v>
      </c>
      <c r="K854" s="880">
        <v>1656</v>
      </c>
      <c r="L854" s="880">
        <v>1656</v>
      </c>
      <c r="M854" s="880">
        <v>1656</v>
      </c>
      <c r="N854" s="880">
        <v>1656</v>
      </c>
      <c r="O854" s="880">
        <v>1656</v>
      </c>
      <c r="P854" s="880">
        <v>1655837</v>
      </c>
    </row>
    <row r="855" spans="1:16" ht="12">
      <c r="A855" s="878" t="s">
        <v>1314</v>
      </c>
      <c r="B855" s="878" t="s">
        <v>286</v>
      </c>
      <c r="C855" s="880">
        <v>0</v>
      </c>
      <c r="D855" s="880">
        <v>0</v>
      </c>
      <c r="E855" s="880">
        <v>0</v>
      </c>
      <c r="F855" s="880">
        <v>0</v>
      </c>
      <c r="G855" s="880">
        <v>0</v>
      </c>
      <c r="H855" s="880">
        <v>0</v>
      </c>
      <c r="I855" s="880">
        <v>0</v>
      </c>
      <c r="J855" s="880">
        <v>0</v>
      </c>
      <c r="K855" s="880">
        <v>0</v>
      </c>
      <c r="L855" s="880">
        <v>0</v>
      </c>
      <c r="M855" s="880">
        <v>0</v>
      </c>
      <c r="N855" s="880">
        <v>0</v>
      </c>
      <c r="O855" s="880">
        <v>0</v>
      </c>
      <c r="P855" s="880">
        <v>0</v>
      </c>
    </row>
    <row r="856" spans="1:16" ht="12">
      <c r="A856" s="878" t="s">
        <v>565</v>
      </c>
      <c r="B856" s="878" t="s">
        <v>286</v>
      </c>
      <c r="C856" s="880">
        <v>15928</v>
      </c>
      <c r="D856" s="880">
        <v>15928</v>
      </c>
      <c r="E856" s="880">
        <v>15928</v>
      </c>
      <c r="F856" s="880">
        <v>15928</v>
      </c>
      <c r="G856" s="880">
        <v>15928</v>
      </c>
      <c r="H856" s="880">
        <v>15928</v>
      </c>
      <c r="I856" s="880">
        <v>15928</v>
      </c>
      <c r="J856" s="880">
        <v>15928</v>
      </c>
      <c r="K856" s="880">
        <v>15928</v>
      </c>
      <c r="L856" s="880">
        <v>15928</v>
      </c>
      <c r="M856" s="880">
        <v>15928</v>
      </c>
      <c r="N856" s="880">
        <v>15928</v>
      </c>
      <c r="O856" s="880">
        <v>15928</v>
      </c>
      <c r="P856" s="880">
        <v>15927851</v>
      </c>
    </row>
    <row r="857" spans="1:16" ht="12">
      <c r="A857" s="878" t="s">
        <v>1315</v>
      </c>
      <c r="B857" s="878" t="s">
        <v>286</v>
      </c>
      <c r="C857" s="880">
        <v>0</v>
      </c>
      <c r="D857" s="880">
        <v>0</v>
      </c>
      <c r="E857" s="880">
        <v>0</v>
      </c>
      <c r="F857" s="880">
        <v>0</v>
      </c>
      <c r="G857" s="880">
        <v>0</v>
      </c>
      <c r="H857" s="880">
        <v>0</v>
      </c>
      <c r="I857" s="880">
        <v>0</v>
      </c>
      <c r="J857" s="880">
        <v>0</v>
      </c>
      <c r="K857" s="880">
        <v>0</v>
      </c>
      <c r="L857" s="880">
        <v>0</v>
      </c>
      <c r="M857" s="880">
        <v>0</v>
      </c>
      <c r="N857" s="880">
        <v>0</v>
      </c>
      <c r="O857" s="880">
        <v>0</v>
      </c>
      <c r="P857" s="880">
        <v>0</v>
      </c>
    </row>
    <row r="858" spans="1:16" ht="12">
      <c r="A858" s="878" t="s">
        <v>196</v>
      </c>
      <c r="B858" s="878" t="s">
        <v>286</v>
      </c>
      <c r="C858" s="880">
        <v>3</v>
      </c>
      <c r="D858" s="880">
        <v>3</v>
      </c>
      <c r="E858" s="880">
        <v>3</v>
      </c>
      <c r="F858" s="880">
        <v>3</v>
      </c>
      <c r="G858" s="880">
        <v>3</v>
      </c>
      <c r="H858" s="880">
        <v>3</v>
      </c>
      <c r="I858" s="880">
        <v>3</v>
      </c>
      <c r="J858" s="880">
        <v>3</v>
      </c>
      <c r="K858" s="880">
        <v>3</v>
      </c>
      <c r="L858" s="880">
        <v>3</v>
      </c>
      <c r="M858" s="880">
        <v>3</v>
      </c>
      <c r="N858" s="880">
        <v>3</v>
      </c>
      <c r="O858" s="880">
        <v>3</v>
      </c>
      <c r="P858" s="880">
        <v>2655</v>
      </c>
    </row>
    <row r="859" spans="1:16" ht="12">
      <c r="A859" s="878" t="s">
        <v>1316</v>
      </c>
      <c r="B859" s="878" t="s">
        <v>286</v>
      </c>
      <c r="C859" s="880">
        <v>0</v>
      </c>
      <c r="D859" s="880">
        <v>0</v>
      </c>
      <c r="E859" s="880">
        <v>0</v>
      </c>
      <c r="F859" s="880">
        <v>0</v>
      </c>
      <c r="G859" s="880">
        <v>0</v>
      </c>
      <c r="H859" s="880">
        <v>0</v>
      </c>
      <c r="I859" s="880">
        <v>0</v>
      </c>
      <c r="J859" s="880">
        <v>0</v>
      </c>
      <c r="K859" s="880">
        <v>0</v>
      </c>
      <c r="L859" s="880">
        <v>0</v>
      </c>
      <c r="M859" s="880">
        <v>0</v>
      </c>
      <c r="N859" s="880">
        <v>0</v>
      </c>
      <c r="O859" s="880">
        <v>0</v>
      </c>
      <c r="P859" s="880">
        <v>0</v>
      </c>
    </row>
    <row r="860" spans="1:16" ht="12">
      <c r="A860" s="878" t="s">
        <v>197</v>
      </c>
      <c r="B860" s="878" t="s">
        <v>286</v>
      </c>
      <c r="C860" s="880">
        <v>299</v>
      </c>
      <c r="D860" s="880">
        <v>299</v>
      </c>
      <c r="E860" s="880">
        <v>299</v>
      </c>
      <c r="F860" s="880">
        <v>299</v>
      </c>
      <c r="G860" s="880">
        <v>299</v>
      </c>
      <c r="H860" s="880">
        <v>299</v>
      </c>
      <c r="I860" s="880">
        <v>299</v>
      </c>
      <c r="J860" s="880">
        <v>299</v>
      </c>
      <c r="K860" s="880">
        <v>299</v>
      </c>
      <c r="L860" s="880">
        <v>299</v>
      </c>
      <c r="M860" s="880">
        <v>299</v>
      </c>
      <c r="N860" s="880">
        <v>299</v>
      </c>
      <c r="O860" s="880">
        <v>333</v>
      </c>
      <c r="P860" s="880">
        <v>299989</v>
      </c>
    </row>
    <row r="861" spans="1:16" ht="12">
      <c r="A861" s="878" t="s">
        <v>1317</v>
      </c>
      <c r="B861" s="878" t="s">
        <v>286</v>
      </c>
      <c r="C861" s="880">
        <v>0</v>
      </c>
      <c r="D861" s="880">
        <v>0</v>
      </c>
      <c r="E861" s="880">
        <v>0</v>
      </c>
      <c r="F861" s="880">
        <v>0</v>
      </c>
      <c r="G861" s="880">
        <v>0</v>
      </c>
      <c r="H861" s="880">
        <v>0</v>
      </c>
      <c r="I861" s="880">
        <v>0</v>
      </c>
      <c r="J861" s="880">
        <v>0</v>
      </c>
      <c r="K861" s="880">
        <v>0</v>
      </c>
      <c r="L861" s="880">
        <v>0</v>
      </c>
      <c r="M861" s="880">
        <v>0</v>
      </c>
      <c r="N861" s="880">
        <v>0</v>
      </c>
      <c r="O861" s="880">
        <v>0</v>
      </c>
      <c r="P861" s="880">
        <v>0</v>
      </c>
    </row>
    <row r="862" spans="1:16" ht="12">
      <c r="A862" s="878" t="s">
        <v>696</v>
      </c>
      <c r="B862" s="878" t="s">
        <v>286</v>
      </c>
      <c r="C862" s="880">
        <v>0</v>
      </c>
      <c r="D862" s="880">
        <v>0</v>
      </c>
      <c r="E862" s="880">
        <v>0</v>
      </c>
      <c r="F862" s="880">
        <v>0</v>
      </c>
      <c r="G862" s="880">
        <v>0</v>
      </c>
      <c r="H862" s="880">
        <v>0</v>
      </c>
      <c r="I862" s="880">
        <v>0</v>
      </c>
      <c r="J862" s="880">
        <v>0</v>
      </c>
      <c r="K862" s="880">
        <v>0</v>
      </c>
      <c r="L862" s="880">
        <v>0</v>
      </c>
      <c r="M862" s="880">
        <v>0</v>
      </c>
      <c r="N862" s="880">
        <v>0</v>
      </c>
      <c r="O862" s="880">
        <v>0</v>
      </c>
      <c r="P862" s="880">
        <v>0</v>
      </c>
    </row>
    <row r="863" spans="1:16" ht="12">
      <c r="A863" s="878" t="s">
        <v>1318</v>
      </c>
      <c r="B863" s="878" t="s">
        <v>286</v>
      </c>
      <c r="C863" s="880">
        <v>0</v>
      </c>
      <c r="D863" s="880">
        <v>0</v>
      </c>
      <c r="E863" s="880">
        <v>0</v>
      </c>
      <c r="F863" s="880">
        <v>0</v>
      </c>
      <c r="G863" s="880">
        <v>0</v>
      </c>
      <c r="H863" s="880">
        <v>0</v>
      </c>
      <c r="I863" s="880">
        <v>0</v>
      </c>
      <c r="J863" s="880">
        <v>0</v>
      </c>
      <c r="K863" s="880">
        <v>0</v>
      </c>
      <c r="L863" s="880">
        <v>0</v>
      </c>
      <c r="M863" s="880">
        <v>0</v>
      </c>
      <c r="N863" s="880">
        <v>0</v>
      </c>
      <c r="O863" s="880">
        <v>0</v>
      </c>
      <c r="P863" s="880">
        <v>0</v>
      </c>
    </row>
    <row r="864" spans="1:16" ht="12">
      <c r="A864" s="878" t="s">
        <v>697</v>
      </c>
      <c r="B864" s="878" t="s">
        <v>286</v>
      </c>
      <c r="C864" s="880">
        <v>0</v>
      </c>
      <c r="D864" s="880">
        <v>0</v>
      </c>
      <c r="E864" s="880">
        <v>0</v>
      </c>
      <c r="F864" s="880">
        <v>0</v>
      </c>
      <c r="G864" s="880">
        <v>0</v>
      </c>
      <c r="H864" s="880">
        <v>0</v>
      </c>
      <c r="I864" s="880">
        <v>0</v>
      </c>
      <c r="J864" s="880">
        <v>0</v>
      </c>
      <c r="K864" s="880">
        <v>0</v>
      </c>
      <c r="L864" s="880">
        <v>0</v>
      </c>
      <c r="M864" s="880">
        <v>0</v>
      </c>
      <c r="N864" s="880">
        <v>0</v>
      </c>
      <c r="O864" s="880">
        <v>0</v>
      </c>
      <c r="P864" s="880">
        <v>0</v>
      </c>
    </row>
    <row r="865" spans="1:16" ht="12">
      <c r="A865" s="878" t="s">
        <v>1319</v>
      </c>
      <c r="B865" s="878" t="s">
        <v>286</v>
      </c>
      <c r="C865" s="880">
        <v>0</v>
      </c>
      <c r="D865" s="880">
        <v>0</v>
      </c>
      <c r="E865" s="880">
        <v>0</v>
      </c>
      <c r="F865" s="880">
        <v>0</v>
      </c>
      <c r="G865" s="880">
        <v>0</v>
      </c>
      <c r="H865" s="880">
        <v>0</v>
      </c>
      <c r="I865" s="880">
        <v>0</v>
      </c>
      <c r="J865" s="880">
        <v>0</v>
      </c>
      <c r="K865" s="880">
        <v>0</v>
      </c>
      <c r="L865" s="880">
        <v>0</v>
      </c>
      <c r="M865" s="880">
        <v>0</v>
      </c>
      <c r="N865" s="880">
        <v>0</v>
      </c>
      <c r="O865" s="880">
        <v>0</v>
      </c>
      <c r="P865" s="880">
        <v>0</v>
      </c>
    </row>
    <row r="866" spans="1:16" ht="12">
      <c r="A866" s="878" t="s">
        <v>590</v>
      </c>
      <c r="B866" s="878" t="s">
        <v>286</v>
      </c>
      <c r="C866" s="880">
        <v>150</v>
      </c>
      <c r="D866" s="880">
        <v>150</v>
      </c>
      <c r="E866" s="880">
        <v>150</v>
      </c>
      <c r="F866" s="880">
        <v>150</v>
      </c>
      <c r="G866" s="880">
        <v>150</v>
      </c>
      <c r="H866" s="880">
        <v>150</v>
      </c>
      <c r="I866" s="880">
        <v>150</v>
      </c>
      <c r="J866" s="880">
        <v>150</v>
      </c>
      <c r="K866" s="880">
        <v>150</v>
      </c>
      <c r="L866" s="880">
        <v>150</v>
      </c>
      <c r="M866" s="880">
        <v>150</v>
      </c>
      <c r="N866" s="880">
        <v>150</v>
      </c>
      <c r="O866" s="880">
        <v>150</v>
      </c>
      <c r="P866" s="880">
        <v>150385</v>
      </c>
    </row>
    <row r="867" spans="1:16" ht="12">
      <c r="A867" s="878" t="s">
        <v>1320</v>
      </c>
      <c r="B867" s="878" t="s">
        <v>286</v>
      </c>
      <c r="C867" s="880">
        <v>0</v>
      </c>
      <c r="D867" s="880">
        <v>0</v>
      </c>
      <c r="E867" s="880">
        <v>0</v>
      </c>
      <c r="F867" s="880">
        <v>0</v>
      </c>
      <c r="G867" s="880">
        <v>0</v>
      </c>
      <c r="H867" s="880">
        <v>0</v>
      </c>
      <c r="I867" s="880">
        <v>0</v>
      </c>
      <c r="J867" s="880">
        <v>0</v>
      </c>
      <c r="K867" s="880">
        <v>0</v>
      </c>
      <c r="L867" s="880">
        <v>0</v>
      </c>
      <c r="M867" s="880">
        <v>0</v>
      </c>
      <c r="N867" s="880">
        <v>0</v>
      </c>
      <c r="O867" s="880">
        <v>0</v>
      </c>
      <c r="P867" s="880">
        <v>0</v>
      </c>
    </row>
    <row r="868" spans="1:16" ht="12">
      <c r="A868" s="878" t="s">
        <v>1037</v>
      </c>
      <c r="B868" s="878" t="s">
        <v>286</v>
      </c>
      <c r="C868" s="880">
        <v>0</v>
      </c>
      <c r="D868" s="880">
        <v>0</v>
      </c>
      <c r="E868" s="880">
        <v>0</v>
      </c>
      <c r="F868" s="880">
        <v>0</v>
      </c>
      <c r="G868" s="880">
        <v>0</v>
      </c>
      <c r="H868" s="880">
        <v>0</v>
      </c>
      <c r="I868" s="880">
        <v>0</v>
      </c>
      <c r="J868" s="880">
        <v>0</v>
      </c>
      <c r="K868" s="880">
        <v>0</v>
      </c>
      <c r="L868" s="880">
        <v>0</v>
      </c>
      <c r="M868" s="880">
        <v>0</v>
      </c>
      <c r="N868" s="880">
        <v>0</v>
      </c>
      <c r="O868" s="880">
        <v>0</v>
      </c>
      <c r="P868" s="880">
        <v>0</v>
      </c>
    </row>
    <row r="869" spans="1:16" ht="12">
      <c r="A869" s="878" t="s">
        <v>850</v>
      </c>
      <c r="B869" s="878" t="s">
        <v>286</v>
      </c>
      <c r="C869" s="880">
        <v>426</v>
      </c>
      <c r="D869" s="880">
        <v>426</v>
      </c>
      <c r="E869" s="880">
        <v>426</v>
      </c>
      <c r="F869" s="880">
        <v>426</v>
      </c>
      <c r="G869" s="880">
        <v>426</v>
      </c>
      <c r="H869" s="880">
        <v>426</v>
      </c>
      <c r="I869" s="880">
        <v>426</v>
      </c>
      <c r="J869" s="880">
        <v>426</v>
      </c>
      <c r="K869" s="880">
        <v>426</v>
      </c>
      <c r="L869" s="880">
        <v>414</v>
      </c>
      <c r="M869" s="880">
        <v>414</v>
      </c>
      <c r="N869" s="880">
        <v>414</v>
      </c>
      <c r="O869" s="880">
        <v>414</v>
      </c>
      <c r="P869" s="880">
        <v>422559</v>
      </c>
    </row>
    <row r="870" spans="1:16" ht="12">
      <c r="A870" s="878" t="s">
        <v>1321</v>
      </c>
      <c r="B870" s="878" t="s">
        <v>286</v>
      </c>
      <c r="C870" s="880">
        <v>0</v>
      </c>
      <c r="D870" s="880">
        <v>0</v>
      </c>
      <c r="E870" s="880">
        <v>0</v>
      </c>
      <c r="F870" s="880">
        <v>0</v>
      </c>
      <c r="G870" s="880">
        <v>0</v>
      </c>
      <c r="H870" s="880">
        <v>0</v>
      </c>
      <c r="I870" s="880">
        <v>0</v>
      </c>
      <c r="J870" s="880">
        <v>0</v>
      </c>
      <c r="K870" s="880">
        <v>0</v>
      </c>
      <c r="L870" s="880">
        <v>0</v>
      </c>
      <c r="M870" s="880">
        <v>0</v>
      </c>
      <c r="N870" s="880">
        <v>0</v>
      </c>
      <c r="O870" s="880">
        <v>0</v>
      </c>
      <c r="P870" s="880">
        <v>0</v>
      </c>
    </row>
    <row r="871" spans="1:16" ht="12">
      <c r="A871" s="878" t="s">
        <v>241</v>
      </c>
      <c r="B871" s="878" t="s">
        <v>286</v>
      </c>
      <c r="C871" s="880">
        <v>2619</v>
      </c>
      <c r="D871" s="880">
        <v>2619</v>
      </c>
      <c r="E871" s="880">
        <v>2619</v>
      </c>
      <c r="F871" s="880">
        <v>2619</v>
      </c>
      <c r="G871" s="880">
        <v>2619</v>
      </c>
      <c r="H871" s="880">
        <v>2619</v>
      </c>
      <c r="I871" s="880">
        <v>2619</v>
      </c>
      <c r="J871" s="880">
        <v>2619</v>
      </c>
      <c r="K871" s="880">
        <v>2619</v>
      </c>
      <c r="L871" s="880">
        <v>2619</v>
      </c>
      <c r="M871" s="880">
        <v>2619</v>
      </c>
      <c r="N871" s="880">
        <v>2619</v>
      </c>
      <c r="O871" s="880">
        <v>2619</v>
      </c>
      <c r="P871" s="880">
        <v>2618640</v>
      </c>
    </row>
    <row r="872" spans="1:16" ht="12">
      <c r="A872" s="878" t="s">
        <v>242</v>
      </c>
      <c r="B872" s="878" t="s">
        <v>286</v>
      </c>
      <c r="C872" s="880">
        <v>0</v>
      </c>
      <c r="D872" s="880">
        <v>0</v>
      </c>
      <c r="E872" s="880">
        <v>0</v>
      </c>
      <c r="F872" s="880">
        <v>0</v>
      </c>
      <c r="G872" s="880">
        <v>0</v>
      </c>
      <c r="H872" s="880">
        <v>0</v>
      </c>
      <c r="I872" s="880">
        <v>0</v>
      </c>
      <c r="J872" s="880">
        <v>0</v>
      </c>
      <c r="K872" s="880">
        <v>0</v>
      </c>
      <c r="L872" s="880">
        <v>0</v>
      </c>
      <c r="M872" s="880">
        <v>0</v>
      </c>
      <c r="N872" s="880">
        <v>0</v>
      </c>
      <c r="O872" s="880">
        <v>0</v>
      </c>
      <c r="P872" s="880">
        <v>0</v>
      </c>
    </row>
    <row r="873" spans="1:16" ht="12">
      <c r="A873" s="878" t="s">
        <v>1322</v>
      </c>
      <c r="B873" s="878" t="s">
        <v>286</v>
      </c>
      <c r="C873" s="880">
        <v>0</v>
      </c>
      <c r="D873" s="880">
        <v>0</v>
      </c>
      <c r="E873" s="880">
        <v>0</v>
      </c>
      <c r="F873" s="880">
        <v>0</v>
      </c>
      <c r="G873" s="880">
        <v>0</v>
      </c>
      <c r="H873" s="880">
        <v>0</v>
      </c>
      <c r="I873" s="880">
        <v>0</v>
      </c>
      <c r="J873" s="880">
        <v>0</v>
      </c>
      <c r="K873" s="880">
        <v>0</v>
      </c>
      <c r="L873" s="880">
        <v>0</v>
      </c>
      <c r="M873" s="880">
        <v>0</v>
      </c>
      <c r="N873" s="880">
        <v>0</v>
      </c>
      <c r="O873" s="880">
        <v>0</v>
      </c>
      <c r="P873" s="880">
        <v>0</v>
      </c>
    </row>
    <row r="874" spans="1:16" ht="12">
      <c r="A874" s="878" t="s">
        <v>1323</v>
      </c>
      <c r="B874" s="878" t="s">
        <v>286</v>
      </c>
      <c r="C874" s="880">
        <v>0</v>
      </c>
      <c r="D874" s="880">
        <v>0</v>
      </c>
      <c r="E874" s="880">
        <v>0</v>
      </c>
      <c r="F874" s="880">
        <v>0</v>
      </c>
      <c r="G874" s="880">
        <v>0</v>
      </c>
      <c r="H874" s="880">
        <v>0</v>
      </c>
      <c r="I874" s="880">
        <v>0</v>
      </c>
      <c r="J874" s="880">
        <v>0</v>
      </c>
      <c r="K874" s="880">
        <v>0</v>
      </c>
      <c r="L874" s="880">
        <v>0</v>
      </c>
      <c r="M874" s="880">
        <v>0</v>
      </c>
      <c r="N874" s="880">
        <v>0</v>
      </c>
      <c r="O874" s="880">
        <v>0</v>
      </c>
      <c r="P874" s="880">
        <v>0</v>
      </c>
    </row>
    <row r="875" spans="1:16" ht="12">
      <c r="A875" s="878" t="s">
        <v>948</v>
      </c>
      <c r="B875" s="878" t="s">
        <v>286</v>
      </c>
      <c r="C875" s="880">
        <v>0</v>
      </c>
      <c r="D875" s="880">
        <v>0</v>
      </c>
      <c r="E875" s="880">
        <v>0</v>
      </c>
      <c r="F875" s="880">
        <v>0</v>
      </c>
      <c r="G875" s="880">
        <v>0</v>
      </c>
      <c r="H875" s="880">
        <v>0</v>
      </c>
      <c r="I875" s="880">
        <v>0</v>
      </c>
      <c r="J875" s="880">
        <v>0</v>
      </c>
      <c r="K875" s="880">
        <v>0</v>
      </c>
      <c r="L875" s="880">
        <v>0</v>
      </c>
      <c r="M875" s="880">
        <v>0</v>
      </c>
      <c r="N875" s="880">
        <v>0</v>
      </c>
      <c r="O875" s="880">
        <v>0</v>
      </c>
      <c r="P875" s="880">
        <v>0</v>
      </c>
    </row>
    <row r="876" spans="1:16" ht="12">
      <c r="A876" s="878" t="s">
        <v>949</v>
      </c>
      <c r="B876" s="878" t="s">
        <v>286</v>
      </c>
      <c r="C876" s="880">
        <v>0</v>
      </c>
      <c r="D876" s="880">
        <v>0</v>
      </c>
      <c r="E876" s="880">
        <v>0</v>
      </c>
      <c r="F876" s="880">
        <v>0</v>
      </c>
      <c r="G876" s="880">
        <v>0</v>
      </c>
      <c r="H876" s="880">
        <v>0</v>
      </c>
      <c r="I876" s="880">
        <v>0</v>
      </c>
      <c r="J876" s="880">
        <v>0</v>
      </c>
      <c r="K876" s="880">
        <v>0</v>
      </c>
      <c r="L876" s="880">
        <v>0</v>
      </c>
      <c r="M876" s="880">
        <v>0</v>
      </c>
      <c r="N876" s="880">
        <v>0</v>
      </c>
      <c r="O876" s="880">
        <v>0</v>
      </c>
      <c r="P876" s="880">
        <v>0</v>
      </c>
    </row>
    <row r="877" spans="1:16" ht="12">
      <c r="A877" s="878" t="s">
        <v>821</v>
      </c>
      <c r="B877" s="878" t="s">
        <v>286</v>
      </c>
      <c r="C877" s="880">
        <v>38</v>
      </c>
      <c r="D877" s="880">
        <v>38</v>
      </c>
      <c r="E877" s="880">
        <v>38</v>
      </c>
      <c r="F877" s="880">
        <v>38</v>
      </c>
      <c r="G877" s="880">
        <v>38</v>
      </c>
      <c r="H877" s="880">
        <v>38</v>
      </c>
      <c r="I877" s="880">
        <v>38</v>
      </c>
      <c r="J877" s="880">
        <v>38</v>
      </c>
      <c r="K877" s="880">
        <v>38</v>
      </c>
      <c r="L877" s="880">
        <v>38</v>
      </c>
      <c r="M877" s="880">
        <v>38</v>
      </c>
      <c r="N877" s="880">
        <v>38</v>
      </c>
      <c r="O877" s="880">
        <v>38</v>
      </c>
      <c r="P877" s="880">
        <v>37839</v>
      </c>
    </row>
    <row r="878" spans="1:16" ht="12">
      <c r="A878" s="878" t="s">
        <v>1324</v>
      </c>
      <c r="B878" s="878" t="s">
        <v>286</v>
      </c>
      <c r="C878" s="880">
        <v>0</v>
      </c>
      <c r="D878" s="880">
        <v>0</v>
      </c>
      <c r="E878" s="880">
        <v>0</v>
      </c>
      <c r="F878" s="880">
        <v>0</v>
      </c>
      <c r="G878" s="880">
        <v>0</v>
      </c>
      <c r="H878" s="880">
        <v>0</v>
      </c>
      <c r="I878" s="880">
        <v>0</v>
      </c>
      <c r="J878" s="880">
        <v>0</v>
      </c>
      <c r="K878" s="880">
        <v>0</v>
      </c>
      <c r="L878" s="880">
        <v>0</v>
      </c>
      <c r="M878" s="880">
        <v>0</v>
      </c>
      <c r="N878" s="880">
        <v>0</v>
      </c>
      <c r="O878" s="880">
        <v>0</v>
      </c>
      <c r="P878" s="880">
        <v>0</v>
      </c>
    </row>
    <row r="879" spans="1:16" ht="12">
      <c r="A879" s="878" t="s">
        <v>822</v>
      </c>
      <c r="B879" s="878" t="s">
        <v>286</v>
      </c>
      <c r="C879" s="880">
        <v>1</v>
      </c>
      <c r="D879" s="880">
        <v>1</v>
      </c>
      <c r="E879" s="880">
        <v>1</v>
      </c>
      <c r="F879" s="880">
        <v>1</v>
      </c>
      <c r="G879" s="880">
        <v>1</v>
      </c>
      <c r="H879" s="880">
        <v>1</v>
      </c>
      <c r="I879" s="880">
        <v>1</v>
      </c>
      <c r="J879" s="880">
        <v>1</v>
      </c>
      <c r="K879" s="880">
        <v>1</v>
      </c>
      <c r="L879" s="880">
        <v>1</v>
      </c>
      <c r="M879" s="880">
        <v>1</v>
      </c>
      <c r="N879" s="880">
        <v>1</v>
      </c>
      <c r="O879" s="880">
        <v>1</v>
      </c>
      <c r="P879" s="880">
        <v>1390</v>
      </c>
    </row>
    <row r="880" spans="1:16" ht="12">
      <c r="A880" s="878" t="s">
        <v>1325</v>
      </c>
      <c r="B880" s="878" t="s">
        <v>286</v>
      </c>
      <c r="C880" s="880">
        <v>0</v>
      </c>
      <c r="D880" s="880">
        <v>0</v>
      </c>
      <c r="E880" s="880">
        <v>0</v>
      </c>
      <c r="F880" s="880">
        <v>0</v>
      </c>
      <c r="G880" s="880">
        <v>0</v>
      </c>
      <c r="H880" s="880">
        <v>0</v>
      </c>
      <c r="I880" s="880">
        <v>0</v>
      </c>
      <c r="J880" s="880">
        <v>0</v>
      </c>
      <c r="K880" s="880">
        <v>0</v>
      </c>
      <c r="L880" s="880">
        <v>0</v>
      </c>
      <c r="M880" s="880">
        <v>0</v>
      </c>
      <c r="N880" s="880">
        <v>0</v>
      </c>
      <c r="O880" s="880">
        <v>0</v>
      </c>
      <c r="P880" s="880">
        <v>0</v>
      </c>
    </row>
    <row r="881" spans="1:16" ht="12">
      <c r="A881" s="878" t="s">
        <v>307</v>
      </c>
      <c r="B881" s="878" t="s">
        <v>286</v>
      </c>
      <c r="C881" s="880">
        <v>269</v>
      </c>
      <c r="D881" s="880">
        <v>269</v>
      </c>
      <c r="E881" s="880">
        <v>269</v>
      </c>
      <c r="F881" s="880">
        <v>269</v>
      </c>
      <c r="G881" s="880">
        <v>269</v>
      </c>
      <c r="H881" s="880">
        <v>269</v>
      </c>
      <c r="I881" s="880">
        <v>236</v>
      </c>
      <c r="J881" s="880">
        <v>236</v>
      </c>
      <c r="K881" s="880">
        <v>236</v>
      </c>
      <c r="L881" s="880">
        <v>236</v>
      </c>
      <c r="M881" s="880">
        <v>236</v>
      </c>
      <c r="N881" s="880">
        <v>236</v>
      </c>
      <c r="O881" s="880">
        <v>236</v>
      </c>
      <c r="P881" s="880">
        <v>251133</v>
      </c>
    </row>
    <row r="882" spans="1:16" ht="12">
      <c r="A882" s="878" t="s">
        <v>1326</v>
      </c>
      <c r="B882" s="878" t="s">
        <v>286</v>
      </c>
      <c r="C882" s="880">
        <v>0</v>
      </c>
      <c r="D882" s="880">
        <v>0</v>
      </c>
      <c r="E882" s="880">
        <v>0</v>
      </c>
      <c r="F882" s="880">
        <v>0</v>
      </c>
      <c r="G882" s="880">
        <v>0</v>
      </c>
      <c r="H882" s="880">
        <v>0</v>
      </c>
      <c r="I882" s="880">
        <v>0</v>
      </c>
      <c r="J882" s="880">
        <v>0</v>
      </c>
      <c r="K882" s="880">
        <v>0</v>
      </c>
      <c r="L882" s="880">
        <v>0</v>
      </c>
      <c r="M882" s="880">
        <v>0</v>
      </c>
      <c r="N882" s="880">
        <v>0</v>
      </c>
      <c r="O882" s="880">
        <v>0</v>
      </c>
      <c r="P882" s="880">
        <v>0</v>
      </c>
    </row>
    <row r="883" spans="1:16" ht="12">
      <c r="A883" s="878" t="s">
        <v>308</v>
      </c>
      <c r="B883" s="878" t="s">
        <v>286</v>
      </c>
      <c r="C883" s="880">
        <v>0</v>
      </c>
      <c r="D883" s="880">
        <v>0</v>
      </c>
      <c r="E883" s="880">
        <v>0</v>
      </c>
      <c r="F883" s="880">
        <v>0</v>
      </c>
      <c r="G883" s="880">
        <v>0</v>
      </c>
      <c r="H883" s="880">
        <v>0</v>
      </c>
      <c r="I883" s="880">
        <v>0</v>
      </c>
      <c r="J883" s="880">
        <v>0</v>
      </c>
      <c r="K883" s="880">
        <v>0</v>
      </c>
      <c r="L883" s="880">
        <v>0</v>
      </c>
      <c r="M883" s="880">
        <v>0</v>
      </c>
      <c r="N883" s="880">
        <v>0</v>
      </c>
      <c r="O883" s="880">
        <v>0</v>
      </c>
      <c r="P883" s="880">
        <v>0</v>
      </c>
    </row>
    <row r="884" spans="1:16" ht="12">
      <c r="A884" s="878" t="s">
        <v>1327</v>
      </c>
      <c r="B884" s="878" t="s">
        <v>286</v>
      </c>
      <c r="C884" s="880">
        <v>0</v>
      </c>
      <c r="D884" s="880">
        <v>0</v>
      </c>
      <c r="E884" s="880">
        <v>0</v>
      </c>
      <c r="F884" s="880">
        <v>0</v>
      </c>
      <c r="G884" s="880">
        <v>0</v>
      </c>
      <c r="H884" s="880">
        <v>0</v>
      </c>
      <c r="I884" s="880">
        <v>0</v>
      </c>
      <c r="J884" s="880">
        <v>0</v>
      </c>
      <c r="K884" s="880">
        <v>0</v>
      </c>
      <c r="L884" s="880">
        <v>0</v>
      </c>
      <c r="M884" s="880">
        <v>0</v>
      </c>
      <c r="N884" s="880">
        <v>0</v>
      </c>
      <c r="O884" s="880">
        <v>0</v>
      </c>
      <c r="P884" s="880">
        <v>0</v>
      </c>
    </row>
    <row r="885" spans="1:16" ht="12">
      <c r="A885" s="878" t="s">
        <v>851</v>
      </c>
      <c r="B885" s="878" t="s">
        <v>286</v>
      </c>
      <c r="C885" s="880">
        <v>1</v>
      </c>
      <c r="D885" s="880">
        <v>1</v>
      </c>
      <c r="E885" s="880">
        <v>1</v>
      </c>
      <c r="F885" s="880">
        <v>1</v>
      </c>
      <c r="G885" s="880">
        <v>1</v>
      </c>
      <c r="H885" s="880">
        <v>1</v>
      </c>
      <c r="I885" s="880">
        <v>1</v>
      </c>
      <c r="J885" s="880">
        <v>1</v>
      </c>
      <c r="K885" s="880">
        <v>1</v>
      </c>
      <c r="L885" s="880">
        <v>1</v>
      </c>
      <c r="M885" s="880">
        <v>1</v>
      </c>
      <c r="N885" s="880">
        <v>1</v>
      </c>
      <c r="O885" s="880">
        <v>1</v>
      </c>
      <c r="P885" s="880">
        <v>1307</v>
      </c>
    </row>
    <row r="886" spans="1:16" ht="12">
      <c r="A886" s="878" t="s">
        <v>1328</v>
      </c>
      <c r="B886" s="878" t="s">
        <v>286</v>
      </c>
      <c r="C886" s="880">
        <v>0</v>
      </c>
      <c r="D886" s="880">
        <v>0</v>
      </c>
      <c r="E886" s="880">
        <v>0</v>
      </c>
      <c r="F886" s="880">
        <v>0</v>
      </c>
      <c r="G886" s="880">
        <v>0</v>
      </c>
      <c r="H886" s="880">
        <v>0</v>
      </c>
      <c r="I886" s="880">
        <v>0</v>
      </c>
      <c r="J886" s="880">
        <v>0</v>
      </c>
      <c r="K886" s="880">
        <v>0</v>
      </c>
      <c r="L886" s="880">
        <v>0</v>
      </c>
      <c r="M886" s="880">
        <v>0</v>
      </c>
      <c r="N886" s="880">
        <v>0</v>
      </c>
      <c r="O886" s="880">
        <v>0</v>
      </c>
      <c r="P886" s="880">
        <v>0</v>
      </c>
    </row>
    <row r="887" spans="1:16" ht="12">
      <c r="A887" s="878" t="s">
        <v>852</v>
      </c>
      <c r="B887" s="878" t="s">
        <v>286</v>
      </c>
      <c r="C887" s="880">
        <v>5</v>
      </c>
      <c r="D887" s="880">
        <v>5</v>
      </c>
      <c r="E887" s="880">
        <v>5</v>
      </c>
      <c r="F887" s="880">
        <v>5</v>
      </c>
      <c r="G887" s="880">
        <v>5</v>
      </c>
      <c r="H887" s="880">
        <v>5</v>
      </c>
      <c r="I887" s="880">
        <v>5</v>
      </c>
      <c r="J887" s="880">
        <v>5</v>
      </c>
      <c r="K887" s="880">
        <v>5</v>
      </c>
      <c r="L887" s="880">
        <v>5</v>
      </c>
      <c r="M887" s="880">
        <v>5</v>
      </c>
      <c r="N887" s="880">
        <v>5</v>
      </c>
      <c r="O887" s="880">
        <v>5</v>
      </c>
      <c r="P887" s="880">
        <v>4922</v>
      </c>
    </row>
    <row r="888" spans="1:16" ht="12">
      <c r="A888" s="878" t="s">
        <v>1329</v>
      </c>
      <c r="B888" s="878" t="s">
        <v>286</v>
      </c>
      <c r="C888" s="880">
        <v>0</v>
      </c>
      <c r="D888" s="880">
        <v>0</v>
      </c>
      <c r="E888" s="880">
        <v>0</v>
      </c>
      <c r="F888" s="880">
        <v>0</v>
      </c>
      <c r="G888" s="880">
        <v>0</v>
      </c>
      <c r="H888" s="880">
        <v>0</v>
      </c>
      <c r="I888" s="880">
        <v>0</v>
      </c>
      <c r="J888" s="880">
        <v>0</v>
      </c>
      <c r="K888" s="880">
        <v>0</v>
      </c>
      <c r="L888" s="880">
        <v>0</v>
      </c>
      <c r="M888" s="880">
        <v>0</v>
      </c>
      <c r="N888" s="880">
        <v>0</v>
      </c>
      <c r="O888" s="880">
        <v>0</v>
      </c>
      <c r="P888" s="880">
        <v>0</v>
      </c>
    </row>
    <row r="889" spans="1:16" ht="12">
      <c r="A889" s="878" t="s">
        <v>950</v>
      </c>
      <c r="B889" s="878" t="s">
        <v>286</v>
      </c>
      <c r="C889" s="880">
        <v>0</v>
      </c>
      <c r="D889" s="880">
        <v>0</v>
      </c>
      <c r="E889" s="880">
        <v>0</v>
      </c>
      <c r="F889" s="880">
        <v>0</v>
      </c>
      <c r="G889" s="880">
        <v>0</v>
      </c>
      <c r="H889" s="880">
        <v>0</v>
      </c>
      <c r="I889" s="880">
        <v>0</v>
      </c>
      <c r="J889" s="880">
        <v>0</v>
      </c>
      <c r="K889" s="880">
        <v>0</v>
      </c>
      <c r="L889" s="880">
        <v>0</v>
      </c>
      <c r="M889" s="880">
        <v>0</v>
      </c>
      <c r="N889" s="880">
        <v>0</v>
      </c>
      <c r="O889" s="880">
        <v>0</v>
      </c>
      <c r="P889" s="880">
        <v>0</v>
      </c>
    </row>
    <row r="890" spans="1:16" ht="12">
      <c r="A890" s="878" t="s">
        <v>2854</v>
      </c>
      <c r="B890" s="878" t="s">
        <v>286</v>
      </c>
      <c r="C890" s="880">
        <v>0</v>
      </c>
      <c r="D890" s="880">
        <v>0</v>
      </c>
      <c r="E890" s="880">
        <v>0</v>
      </c>
      <c r="F890" s="880">
        <v>0</v>
      </c>
      <c r="G890" s="880">
        <v>0</v>
      </c>
      <c r="H890" s="880">
        <v>0</v>
      </c>
      <c r="I890" s="880">
        <v>0</v>
      </c>
      <c r="J890" s="880">
        <v>0</v>
      </c>
      <c r="K890" s="880">
        <v>0</v>
      </c>
      <c r="L890" s="880">
        <v>0</v>
      </c>
      <c r="M890" s="880">
        <v>0</v>
      </c>
      <c r="N890" s="880">
        <v>0</v>
      </c>
      <c r="O890" s="880">
        <v>0</v>
      </c>
      <c r="P890" s="880">
        <v>0</v>
      </c>
    </row>
    <row r="891" spans="1:16">
      <c r="A891" s="527"/>
      <c r="B891" s="527"/>
      <c r="C891" s="527"/>
      <c r="D891" s="527"/>
      <c r="E891" s="527"/>
      <c r="F891" s="527"/>
      <c r="G891" s="527"/>
      <c r="H891" s="527"/>
      <c r="I891" s="527"/>
      <c r="J891" s="527"/>
      <c r="K891" s="527"/>
      <c r="L891" s="527"/>
      <c r="M891" s="527"/>
      <c r="N891" s="527"/>
      <c r="O891" s="527"/>
      <c r="P891" s="527"/>
    </row>
    <row r="892" spans="1:16">
      <c r="A892" s="527"/>
      <c r="B892" s="527"/>
      <c r="C892" s="527"/>
      <c r="D892" s="527"/>
      <c r="E892" s="527"/>
      <c r="F892" s="527"/>
      <c r="G892" s="527"/>
      <c r="H892" s="527"/>
      <c r="I892" s="527"/>
      <c r="J892" s="527"/>
      <c r="K892" s="527"/>
      <c r="L892" s="527"/>
      <c r="M892" s="527"/>
      <c r="N892" s="527"/>
      <c r="O892" s="527"/>
      <c r="P892" s="527"/>
    </row>
    <row r="893" spans="1:16" s="531" customFormat="1">
      <c r="B893" s="529" t="s">
        <v>1330</v>
      </c>
      <c r="C893" s="529">
        <f t="shared" ref="C893:P893" si="3">SUM(C637:C890)</f>
        <v>235363</v>
      </c>
      <c r="D893" s="529">
        <f t="shared" si="3"/>
        <v>236047</v>
      </c>
      <c r="E893" s="529">
        <f t="shared" si="3"/>
        <v>236262</v>
      </c>
      <c r="F893" s="529">
        <f t="shared" si="3"/>
        <v>237101</v>
      </c>
      <c r="G893" s="529">
        <f t="shared" si="3"/>
        <v>237243</v>
      </c>
      <c r="H893" s="529">
        <f t="shared" si="3"/>
        <v>237097</v>
      </c>
      <c r="I893" s="529">
        <f t="shared" si="3"/>
        <v>238149</v>
      </c>
      <c r="J893" s="529">
        <f t="shared" si="3"/>
        <v>238288</v>
      </c>
      <c r="K893" s="529">
        <f t="shared" si="3"/>
        <v>239011</v>
      </c>
      <c r="L893" s="529">
        <f t="shared" si="3"/>
        <v>239475</v>
      </c>
      <c r="M893" s="529">
        <f t="shared" si="3"/>
        <v>240067</v>
      </c>
      <c r="N893" s="529">
        <f t="shared" si="3"/>
        <v>241638</v>
      </c>
      <c r="O893" s="529">
        <f t="shared" si="3"/>
        <v>241174</v>
      </c>
      <c r="P893" s="529">
        <f t="shared" si="3"/>
        <v>238218585</v>
      </c>
    </row>
    <row r="894" spans="1:16">
      <c r="P894" s="10"/>
    </row>
  </sheetData>
  <mergeCells count="2">
    <mergeCell ref="A2:A3"/>
    <mergeCell ref="B2:B3"/>
  </mergeCells>
  <pageMargins left="0.2" right="0.21" top="0.37" bottom="0.37" header="0.16" footer="0.17"/>
  <pageSetup scale="40" orientation="landscape" r:id="rId1"/>
  <headerFooter>
    <oddFooter>&amp;R&amp;P of &amp;N</oddFooter>
  </headerFooter>
  <rowBreaks count="4" manualBreakCount="4">
    <brk id="190" max="16" man="1"/>
    <brk id="283" max="16" man="1"/>
    <brk id="385" max="16" man="1"/>
    <brk id="513" max="16" man="1"/>
  </rowBreaks>
  <customProperties>
    <customPr name="_pios_id" r:id="rId2"/>
  </customPropertie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165"/>
  <sheetViews>
    <sheetView zoomScale="110" zoomScaleNormal="110" workbookViewId="0">
      <pane xSplit="2" ySplit="3" topLeftCell="G157" activePane="bottomRight" state="frozen"/>
      <selection activeCell="B78" sqref="B78"/>
      <selection pane="topRight" activeCell="B78" sqref="B78"/>
      <selection pane="bottomLeft" activeCell="B78" sqref="B78"/>
      <selection pane="bottomRight" activeCell="B78" sqref="B78"/>
    </sheetView>
  </sheetViews>
  <sheetFormatPr defaultColWidth="9.140625" defaultRowHeight="11.4"/>
  <cols>
    <col min="1" max="1" width="40.42578125" style="532" bestFit="1" customWidth="1"/>
    <col min="2" max="2" width="31.85546875" style="532" bestFit="1" customWidth="1"/>
    <col min="3" max="3" width="15.140625" style="532" bestFit="1" customWidth="1"/>
    <col min="4" max="15" width="14.42578125" style="532" bestFit="1" customWidth="1"/>
    <col min="16" max="16" width="20.28515625" style="532" bestFit="1" customWidth="1"/>
    <col min="17" max="16384" width="9.140625" style="532"/>
  </cols>
  <sheetData>
    <row r="1" spans="1:30" ht="12" thickBot="1">
      <c r="A1" s="532" t="s">
        <v>931</v>
      </c>
    </row>
    <row r="2" spans="1:30" ht="13.2">
      <c r="A2" s="1227" t="s">
        <v>309</v>
      </c>
      <c r="B2" s="1227" t="s">
        <v>382</v>
      </c>
      <c r="C2" s="533"/>
      <c r="D2" s="533"/>
      <c r="E2" s="533"/>
      <c r="F2" s="533"/>
      <c r="G2" s="533"/>
      <c r="H2" s="534" t="s">
        <v>913</v>
      </c>
      <c r="I2" s="533"/>
      <c r="J2" s="533"/>
      <c r="K2" s="533"/>
      <c r="L2" s="533"/>
      <c r="M2" s="533"/>
      <c r="N2" s="533"/>
      <c r="O2" s="533"/>
      <c r="P2" s="759" t="s">
        <v>179</v>
      </c>
    </row>
    <row r="3" spans="1:30" ht="12" customHeight="1" thickBot="1">
      <c r="A3" s="1228"/>
      <c r="B3" s="1228"/>
      <c r="C3" s="526">
        <v>43800</v>
      </c>
      <c r="D3" s="526">
        <v>43831</v>
      </c>
      <c r="E3" s="526">
        <v>43862</v>
      </c>
      <c r="F3" s="526">
        <v>43891</v>
      </c>
      <c r="G3" s="526">
        <v>43922</v>
      </c>
      <c r="H3" s="526">
        <v>43952</v>
      </c>
      <c r="I3" s="526">
        <v>43983</v>
      </c>
      <c r="J3" s="526">
        <v>44013</v>
      </c>
      <c r="K3" s="526">
        <v>44044</v>
      </c>
      <c r="L3" s="526">
        <v>44075</v>
      </c>
      <c r="M3" s="526">
        <v>44105</v>
      </c>
      <c r="N3" s="526">
        <v>44136</v>
      </c>
      <c r="O3" s="526">
        <v>44166</v>
      </c>
      <c r="P3" s="526">
        <f>+O3</f>
        <v>44166</v>
      </c>
    </row>
    <row r="4" spans="1:30" ht="12">
      <c r="A4" s="878" t="s">
        <v>1016</v>
      </c>
      <c r="B4" s="878" t="s">
        <v>1017</v>
      </c>
      <c r="C4" s="880">
        <v>0</v>
      </c>
      <c r="D4" s="880">
        <v>0</v>
      </c>
      <c r="E4" s="880">
        <v>0</v>
      </c>
      <c r="F4" s="880">
        <v>0</v>
      </c>
      <c r="G4" s="880">
        <v>0</v>
      </c>
      <c r="H4" s="880">
        <v>0</v>
      </c>
      <c r="I4" s="880">
        <v>0</v>
      </c>
      <c r="J4" s="880">
        <v>0</v>
      </c>
      <c r="K4" s="880">
        <v>0</v>
      </c>
      <c r="L4" s="880">
        <v>0</v>
      </c>
      <c r="M4" s="880">
        <v>0</v>
      </c>
      <c r="N4" s="880">
        <v>0</v>
      </c>
      <c r="O4" s="880">
        <v>0</v>
      </c>
      <c r="P4" s="880">
        <v>0</v>
      </c>
      <c r="Q4" s="535"/>
      <c r="R4" s="535"/>
      <c r="S4" s="535"/>
      <c r="T4" s="535"/>
      <c r="U4" s="535"/>
      <c r="V4" s="535"/>
      <c r="W4" s="535"/>
      <c r="X4" s="535"/>
      <c r="Y4" s="535"/>
      <c r="Z4" s="535"/>
      <c r="AA4" s="535"/>
      <c r="AB4" s="535"/>
      <c r="AC4" s="535"/>
      <c r="AD4" s="535"/>
    </row>
    <row r="5" spans="1:30" ht="12">
      <c r="A5" s="878" t="s">
        <v>1018</v>
      </c>
      <c r="B5" s="878" t="s">
        <v>1017</v>
      </c>
      <c r="C5" s="880">
        <v>0</v>
      </c>
      <c r="D5" s="880">
        <v>0</v>
      </c>
      <c r="E5" s="880">
        <v>0</v>
      </c>
      <c r="F5" s="880">
        <v>0</v>
      </c>
      <c r="G5" s="880">
        <v>0</v>
      </c>
      <c r="H5" s="880">
        <v>0</v>
      </c>
      <c r="I5" s="880">
        <v>0</v>
      </c>
      <c r="J5" s="880">
        <v>0</v>
      </c>
      <c r="K5" s="880">
        <v>0</v>
      </c>
      <c r="L5" s="880">
        <v>0</v>
      </c>
      <c r="M5" s="880">
        <v>0</v>
      </c>
      <c r="N5" s="880">
        <v>0</v>
      </c>
      <c r="O5" s="880">
        <v>0</v>
      </c>
      <c r="P5" s="880">
        <v>0</v>
      </c>
      <c r="Q5" s="535"/>
      <c r="R5" s="535"/>
      <c r="S5" s="535"/>
      <c r="T5" s="535"/>
      <c r="U5" s="535"/>
      <c r="V5" s="535"/>
      <c r="W5" s="535"/>
      <c r="X5" s="535"/>
      <c r="Y5" s="535"/>
      <c r="Z5" s="535"/>
      <c r="AA5" s="535"/>
      <c r="AB5" s="535"/>
      <c r="AC5" s="535"/>
      <c r="AD5" s="535"/>
    </row>
    <row r="6" spans="1:30" ht="12">
      <c r="A6" s="878" t="s">
        <v>1019</v>
      </c>
      <c r="B6" s="878" t="s">
        <v>1017</v>
      </c>
      <c r="C6" s="880">
        <v>0</v>
      </c>
      <c r="D6" s="880">
        <v>0</v>
      </c>
      <c r="E6" s="880">
        <v>0</v>
      </c>
      <c r="F6" s="880">
        <v>0</v>
      </c>
      <c r="G6" s="880">
        <v>0</v>
      </c>
      <c r="H6" s="880">
        <v>0</v>
      </c>
      <c r="I6" s="880">
        <v>0</v>
      </c>
      <c r="J6" s="880">
        <v>0</v>
      </c>
      <c r="K6" s="880">
        <v>0</v>
      </c>
      <c r="L6" s="880">
        <v>0</v>
      </c>
      <c r="M6" s="880">
        <v>0</v>
      </c>
      <c r="N6" s="880">
        <v>0</v>
      </c>
      <c r="O6" s="880">
        <v>0</v>
      </c>
      <c r="P6" s="880">
        <v>0</v>
      </c>
      <c r="Q6" s="535"/>
      <c r="R6" s="535"/>
      <c r="S6" s="535"/>
      <c r="T6" s="535"/>
      <c r="U6" s="535"/>
      <c r="V6" s="535"/>
      <c r="W6" s="535"/>
      <c r="X6" s="535"/>
      <c r="Y6" s="535"/>
      <c r="Z6" s="535"/>
      <c r="AA6" s="535"/>
      <c r="AB6" s="535"/>
      <c r="AC6" s="535"/>
      <c r="AD6" s="535"/>
    </row>
    <row r="7" spans="1:30" ht="12">
      <c r="A7" s="878" t="s">
        <v>1020</v>
      </c>
      <c r="B7" s="878" t="s">
        <v>1017</v>
      </c>
      <c r="C7" s="880">
        <v>0</v>
      </c>
      <c r="D7" s="880">
        <v>0</v>
      </c>
      <c r="E7" s="880">
        <v>0</v>
      </c>
      <c r="F7" s="880">
        <v>0</v>
      </c>
      <c r="G7" s="880">
        <v>0</v>
      </c>
      <c r="H7" s="880">
        <v>0</v>
      </c>
      <c r="I7" s="880">
        <v>0</v>
      </c>
      <c r="J7" s="880">
        <v>0</v>
      </c>
      <c r="K7" s="880">
        <v>0</v>
      </c>
      <c r="L7" s="880">
        <v>0</v>
      </c>
      <c r="M7" s="880">
        <v>0</v>
      </c>
      <c r="N7" s="880">
        <v>0</v>
      </c>
      <c r="O7" s="880">
        <v>0</v>
      </c>
      <c r="P7" s="880">
        <v>0</v>
      </c>
      <c r="Q7" s="535"/>
      <c r="R7" s="535"/>
      <c r="S7" s="535"/>
      <c r="T7" s="535"/>
      <c r="U7" s="535"/>
      <c r="V7" s="535"/>
      <c r="W7" s="535"/>
      <c r="X7" s="535"/>
      <c r="Y7" s="535"/>
      <c r="Z7" s="535"/>
      <c r="AA7" s="535"/>
      <c r="AB7" s="535"/>
      <c r="AC7" s="535"/>
      <c r="AD7" s="535"/>
    </row>
    <row r="8" spans="1:30" ht="12">
      <c r="A8" s="878" t="s">
        <v>1021</v>
      </c>
      <c r="B8" s="878" t="s">
        <v>1017</v>
      </c>
      <c r="C8" s="880">
        <v>0</v>
      </c>
      <c r="D8" s="880">
        <v>0</v>
      </c>
      <c r="E8" s="880">
        <v>0</v>
      </c>
      <c r="F8" s="880">
        <v>0</v>
      </c>
      <c r="G8" s="880">
        <v>0</v>
      </c>
      <c r="H8" s="880">
        <v>0</v>
      </c>
      <c r="I8" s="880">
        <v>0</v>
      </c>
      <c r="J8" s="880">
        <v>0</v>
      </c>
      <c r="K8" s="880">
        <v>0</v>
      </c>
      <c r="L8" s="880">
        <v>0</v>
      </c>
      <c r="M8" s="880">
        <v>0</v>
      </c>
      <c r="N8" s="880">
        <v>0</v>
      </c>
      <c r="O8" s="880">
        <v>0</v>
      </c>
      <c r="P8" s="880">
        <v>0</v>
      </c>
      <c r="Q8" s="535"/>
      <c r="R8" s="535"/>
      <c r="S8" s="535"/>
      <c r="T8" s="535"/>
      <c r="U8" s="535"/>
      <c r="V8" s="535"/>
      <c r="W8" s="535"/>
      <c r="X8" s="535"/>
      <c r="Y8" s="535"/>
      <c r="Z8" s="535"/>
      <c r="AA8" s="535"/>
      <c r="AB8" s="535"/>
      <c r="AC8" s="535"/>
      <c r="AD8" s="535"/>
    </row>
    <row r="9" spans="1:30" ht="12">
      <c r="A9" s="878" t="s">
        <v>1022</v>
      </c>
      <c r="B9" s="878" t="s">
        <v>1017</v>
      </c>
      <c r="C9" s="880">
        <v>0</v>
      </c>
      <c r="D9" s="880">
        <v>0</v>
      </c>
      <c r="E9" s="880">
        <v>0</v>
      </c>
      <c r="F9" s="880">
        <v>0</v>
      </c>
      <c r="G9" s="880">
        <v>0</v>
      </c>
      <c r="H9" s="880">
        <v>0</v>
      </c>
      <c r="I9" s="880">
        <v>0</v>
      </c>
      <c r="J9" s="880">
        <v>0</v>
      </c>
      <c r="K9" s="880">
        <v>0</v>
      </c>
      <c r="L9" s="880">
        <v>0</v>
      </c>
      <c r="M9" s="880">
        <v>0</v>
      </c>
      <c r="N9" s="880">
        <v>0</v>
      </c>
      <c r="O9" s="880">
        <v>0</v>
      </c>
      <c r="P9" s="880">
        <v>0</v>
      </c>
      <c r="Q9" s="535"/>
      <c r="R9" s="535"/>
      <c r="S9" s="535"/>
      <c r="T9" s="535"/>
      <c r="U9" s="535"/>
      <c r="V9" s="535"/>
      <c r="W9" s="535"/>
      <c r="X9" s="535"/>
      <c r="Y9" s="535"/>
      <c r="Z9" s="535"/>
      <c r="AA9" s="535"/>
      <c r="AB9" s="535"/>
      <c r="AC9" s="535"/>
      <c r="AD9" s="535"/>
    </row>
    <row r="10" spans="1:30" ht="13.2" thickBot="1">
      <c r="A10" s="536"/>
      <c r="B10" s="537" t="s">
        <v>1029</v>
      </c>
      <c r="C10" s="538">
        <f>SUM(C4:C9)</f>
        <v>0</v>
      </c>
      <c r="D10" s="538">
        <f t="shared" ref="D10:P10" si="0">SUM(D4:D9)</f>
        <v>0</v>
      </c>
      <c r="E10" s="538">
        <f t="shared" si="0"/>
        <v>0</v>
      </c>
      <c r="F10" s="538">
        <f t="shared" si="0"/>
        <v>0</v>
      </c>
      <c r="G10" s="538">
        <f t="shared" si="0"/>
        <v>0</v>
      </c>
      <c r="H10" s="538">
        <f t="shared" si="0"/>
        <v>0</v>
      </c>
      <c r="I10" s="538">
        <f t="shared" si="0"/>
        <v>0</v>
      </c>
      <c r="J10" s="538">
        <f t="shared" si="0"/>
        <v>0</v>
      </c>
      <c r="K10" s="538">
        <f t="shared" si="0"/>
        <v>0</v>
      </c>
      <c r="L10" s="538">
        <f t="shared" si="0"/>
        <v>0</v>
      </c>
      <c r="M10" s="538">
        <f t="shared" si="0"/>
        <v>0</v>
      </c>
      <c r="N10" s="538">
        <f t="shared" si="0"/>
        <v>0</v>
      </c>
      <c r="O10" s="538">
        <f t="shared" si="0"/>
        <v>0</v>
      </c>
      <c r="P10" s="538">
        <f t="shared" si="0"/>
        <v>0</v>
      </c>
      <c r="Q10" s="535"/>
      <c r="R10" s="535"/>
      <c r="S10" s="535"/>
      <c r="T10" s="535"/>
      <c r="U10" s="535"/>
      <c r="V10" s="535"/>
      <c r="W10" s="535"/>
      <c r="X10" s="535"/>
      <c r="Y10" s="535"/>
      <c r="Z10" s="535"/>
      <c r="AA10" s="535"/>
      <c r="AB10" s="535"/>
      <c r="AC10" s="535"/>
      <c r="AD10" s="535"/>
    </row>
    <row r="11" spans="1:30">
      <c r="A11" s="536"/>
      <c r="B11" s="536"/>
      <c r="C11" s="536"/>
      <c r="D11" s="536"/>
      <c r="E11" s="536"/>
      <c r="F11" s="536"/>
      <c r="G11" s="536"/>
      <c r="H11" s="536"/>
      <c r="I11" s="536"/>
      <c r="J11" s="536"/>
      <c r="K11" s="536"/>
      <c r="L11" s="536"/>
      <c r="M11" s="536"/>
      <c r="N11" s="536"/>
      <c r="O11" s="536"/>
      <c r="P11" s="536"/>
      <c r="Q11" s="535"/>
      <c r="R11" s="535"/>
      <c r="S11" s="535"/>
      <c r="T11" s="535"/>
      <c r="U11" s="535"/>
      <c r="V11" s="535"/>
      <c r="W11" s="535"/>
      <c r="X11" s="535"/>
      <c r="Y11" s="535"/>
      <c r="Z11" s="535"/>
      <c r="AA11" s="535"/>
      <c r="AB11" s="535"/>
      <c r="AC11" s="535"/>
      <c r="AD11" s="535"/>
    </row>
    <row r="12" spans="1:30" ht="13.8">
      <c r="A12" s="884" t="s">
        <v>24</v>
      </c>
      <c r="B12" s="884" t="s">
        <v>310</v>
      </c>
      <c r="C12" s="879">
        <v>611</v>
      </c>
      <c r="D12" s="879">
        <v>611</v>
      </c>
      <c r="E12" s="879">
        <v>611</v>
      </c>
      <c r="F12" s="879">
        <v>611</v>
      </c>
      <c r="G12" s="879">
        <v>611</v>
      </c>
      <c r="H12" s="879">
        <v>611</v>
      </c>
      <c r="I12" s="879">
        <v>611</v>
      </c>
      <c r="J12" s="879">
        <v>611</v>
      </c>
      <c r="K12" s="879">
        <v>611</v>
      </c>
      <c r="L12" s="879">
        <v>611</v>
      </c>
      <c r="M12" s="879">
        <v>611</v>
      </c>
      <c r="N12" s="879">
        <v>611</v>
      </c>
      <c r="O12" s="879">
        <v>611</v>
      </c>
      <c r="P12" s="879">
        <v>611314</v>
      </c>
      <c r="Q12" s="535"/>
      <c r="R12" s="535"/>
      <c r="S12" s="535"/>
      <c r="T12" s="535"/>
      <c r="U12" s="535"/>
      <c r="V12" s="535"/>
      <c r="W12" s="535"/>
      <c r="X12" s="535"/>
      <c r="Y12" s="535"/>
      <c r="Z12" s="535"/>
      <c r="AA12" s="535"/>
      <c r="AB12" s="535"/>
      <c r="AC12" s="535"/>
      <c r="AD12" s="535"/>
    </row>
    <row r="13" spans="1:30" ht="13.8">
      <c r="A13" s="884" t="s">
        <v>25</v>
      </c>
      <c r="B13" s="884" t="s">
        <v>310</v>
      </c>
      <c r="C13" s="879">
        <v>9300</v>
      </c>
      <c r="D13" s="879">
        <v>9300</v>
      </c>
      <c r="E13" s="879">
        <v>9300</v>
      </c>
      <c r="F13" s="879">
        <v>9300</v>
      </c>
      <c r="G13" s="879">
        <v>9300</v>
      </c>
      <c r="H13" s="879">
        <v>9300</v>
      </c>
      <c r="I13" s="879">
        <v>9300</v>
      </c>
      <c r="J13" s="879">
        <v>9300</v>
      </c>
      <c r="K13" s="879">
        <v>9300</v>
      </c>
      <c r="L13" s="879">
        <v>9300</v>
      </c>
      <c r="M13" s="879">
        <v>9300</v>
      </c>
      <c r="N13" s="879">
        <v>9300</v>
      </c>
      <c r="O13" s="879">
        <v>9300</v>
      </c>
      <c r="P13" s="879">
        <v>9300166</v>
      </c>
      <c r="Q13" s="535"/>
      <c r="R13" s="535"/>
      <c r="S13" s="535"/>
      <c r="T13" s="535"/>
      <c r="U13" s="535"/>
      <c r="V13" s="535"/>
      <c r="W13" s="535"/>
      <c r="X13" s="535"/>
      <c r="Y13" s="535"/>
      <c r="Z13" s="535"/>
      <c r="AA13" s="535"/>
      <c r="AB13" s="535"/>
      <c r="AC13" s="535"/>
      <c r="AD13" s="535"/>
    </row>
    <row r="14" spans="1:30" ht="13.8">
      <c r="A14" s="884" t="s">
        <v>26</v>
      </c>
      <c r="B14" s="884" t="s">
        <v>310</v>
      </c>
      <c r="C14" s="879">
        <v>125</v>
      </c>
      <c r="D14" s="879">
        <v>125</v>
      </c>
      <c r="E14" s="879">
        <v>125</v>
      </c>
      <c r="F14" s="879">
        <v>125</v>
      </c>
      <c r="G14" s="879">
        <v>125</v>
      </c>
      <c r="H14" s="879">
        <v>125</v>
      </c>
      <c r="I14" s="879">
        <v>125</v>
      </c>
      <c r="J14" s="879">
        <v>125</v>
      </c>
      <c r="K14" s="879">
        <v>125</v>
      </c>
      <c r="L14" s="879">
        <v>125</v>
      </c>
      <c r="M14" s="879">
        <v>125</v>
      </c>
      <c r="N14" s="879">
        <v>125</v>
      </c>
      <c r="O14" s="879">
        <v>125</v>
      </c>
      <c r="P14" s="879">
        <v>125304</v>
      </c>
      <c r="Q14" s="535"/>
      <c r="R14" s="535"/>
      <c r="S14" s="535"/>
      <c r="T14" s="535"/>
      <c r="U14" s="535"/>
      <c r="V14" s="535"/>
      <c r="W14" s="535"/>
      <c r="X14" s="535"/>
      <c r="Y14" s="535"/>
      <c r="Z14" s="535"/>
      <c r="AA14" s="535"/>
      <c r="AB14" s="535"/>
      <c r="AC14" s="535"/>
      <c r="AD14" s="535"/>
    </row>
    <row r="15" spans="1:30" ht="13.8">
      <c r="A15" s="884" t="s">
        <v>27</v>
      </c>
      <c r="B15" s="884" t="s">
        <v>310</v>
      </c>
      <c r="C15" s="879">
        <v>215</v>
      </c>
      <c r="D15" s="879">
        <v>215</v>
      </c>
      <c r="E15" s="879">
        <v>215</v>
      </c>
      <c r="F15" s="879">
        <v>215</v>
      </c>
      <c r="G15" s="879">
        <v>215</v>
      </c>
      <c r="H15" s="879">
        <v>215</v>
      </c>
      <c r="I15" s="879">
        <v>215</v>
      </c>
      <c r="J15" s="879">
        <v>215</v>
      </c>
      <c r="K15" s="879">
        <v>215</v>
      </c>
      <c r="L15" s="879">
        <v>215</v>
      </c>
      <c r="M15" s="879">
        <v>215</v>
      </c>
      <c r="N15" s="879">
        <v>215</v>
      </c>
      <c r="O15" s="879">
        <v>215</v>
      </c>
      <c r="P15" s="879">
        <v>215357</v>
      </c>
      <c r="Q15" s="535"/>
      <c r="R15" s="535"/>
      <c r="S15" s="535"/>
      <c r="T15" s="535"/>
      <c r="U15" s="535"/>
      <c r="V15" s="535"/>
      <c r="W15" s="535"/>
      <c r="X15" s="535"/>
      <c r="Y15" s="535"/>
      <c r="Z15" s="535"/>
      <c r="AA15" s="535"/>
      <c r="AB15" s="535"/>
      <c r="AC15" s="535"/>
      <c r="AD15" s="535"/>
    </row>
    <row r="16" spans="1:30" ht="13.8">
      <c r="A16" s="884" t="s">
        <v>211</v>
      </c>
      <c r="B16" s="884" t="s">
        <v>310</v>
      </c>
      <c r="C16" s="879">
        <v>0</v>
      </c>
      <c r="D16" s="879">
        <v>0</v>
      </c>
      <c r="E16" s="879">
        <v>0</v>
      </c>
      <c r="F16" s="879">
        <v>0</v>
      </c>
      <c r="G16" s="879">
        <v>0</v>
      </c>
      <c r="H16" s="879">
        <v>0</v>
      </c>
      <c r="I16" s="879">
        <v>0</v>
      </c>
      <c r="J16" s="879">
        <v>0</v>
      </c>
      <c r="K16" s="879">
        <v>0</v>
      </c>
      <c r="L16" s="879">
        <v>0</v>
      </c>
      <c r="M16" s="879">
        <v>0</v>
      </c>
      <c r="N16" s="879">
        <v>0</v>
      </c>
      <c r="O16" s="879">
        <v>0</v>
      </c>
      <c r="P16" s="879">
        <v>0</v>
      </c>
      <c r="Q16" s="535"/>
      <c r="R16" s="535"/>
      <c r="S16" s="535"/>
      <c r="T16" s="535"/>
      <c r="U16" s="535"/>
      <c r="V16" s="535"/>
      <c r="W16" s="535"/>
      <c r="X16" s="535"/>
      <c r="Y16" s="535"/>
      <c r="Z16" s="535"/>
      <c r="AA16" s="535"/>
      <c r="AB16" s="535"/>
      <c r="AC16" s="535"/>
      <c r="AD16" s="535"/>
    </row>
    <row r="17" spans="1:30" ht="13.8">
      <c r="A17" s="884" t="s">
        <v>28</v>
      </c>
      <c r="B17" s="884" t="s">
        <v>310</v>
      </c>
      <c r="C17" s="879">
        <v>5873</v>
      </c>
      <c r="D17" s="879">
        <v>5873</v>
      </c>
      <c r="E17" s="879">
        <v>5931</v>
      </c>
      <c r="F17" s="879">
        <v>5873</v>
      </c>
      <c r="G17" s="879">
        <v>5873</v>
      </c>
      <c r="H17" s="879">
        <v>5873</v>
      </c>
      <c r="I17" s="879">
        <v>5873</v>
      </c>
      <c r="J17" s="879">
        <v>5873</v>
      </c>
      <c r="K17" s="879">
        <v>5873</v>
      </c>
      <c r="L17" s="879">
        <v>5873</v>
      </c>
      <c r="M17" s="879">
        <v>5873</v>
      </c>
      <c r="N17" s="879">
        <v>5873</v>
      </c>
      <c r="O17" s="879">
        <v>5873</v>
      </c>
      <c r="P17" s="879">
        <v>5877481</v>
      </c>
      <c r="Q17" s="535"/>
      <c r="R17" s="535"/>
      <c r="S17" s="535"/>
      <c r="T17" s="535"/>
      <c r="U17" s="535"/>
      <c r="V17" s="535"/>
      <c r="W17" s="535"/>
      <c r="X17" s="535"/>
      <c r="Y17" s="535"/>
      <c r="Z17" s="535"/>
      <c r="AA17" s="535"/>
      <c r="AB17" s="535"/>
      <c r="AC17" s="535"/>
      <c r="AD17" s="535"/>
    </row>
    <row r="18" spans="1:30" ht="13.8">
      <c r="A18" s="884" t="s">
        <v>29</v>
      </c>
      <c r="B18" s="884" t="s">
        <v>310</v>
      </c>
      <c r="C18" s="879">
        <v>0</v>
      </c>
      <c r="D18" s="879">
        <v>0</v>
      </c>
      <c r="E18" s="879">
        <v>0</v>
      </c>
      <c r="F18" s="879">
        <v>0</v>
      </c>
      <c r="G18" s="879">
        <v>0</v>
      </c>
      <c r="H18" s="879">
        <v>0</v>
      </c>
      <c r="I18" s="879">
        <v>0</v>
      </c>
      <c r="J18" s="879">
        <v>0</v>
      </c>
      <c r="K18" s="879">
        <v>0</v>
      </c>
      <c r="L18" s="879">
        <v>0</v>
      </c>
      <c r="M18" s="879">
        <v>0</v>
      </c>
      <c r="N18" s="879">
        <v>0</v>
      </c>
      <c r="O18" s="879">
        <v>0</v>
      </c>
      <c r="P18" s="879">
        <v>0</v>
      </c>
      <c r="Q18" s="535"/>
      <c r="R18" s="535"/>
      <c r="S18" s="535"/>
      <c r="T18" s="535"/>
      <c r="U18" s="535"/>
      <c r="V18" s="535"/>
      <c r="W18" s="535"/>
      <c r="X18" s="535"/>
      <c r="Y18" s="535"/>
      <c r="Z18" s="535"/>
      <c r="AA18" s="535"/>
      <c r="AB18" s="535"/>
      <c r="AC18" s="535"/>
      <c r="AD18" s="535"/>
    </row>
    <row r="19" spans="1:30" ht="13.8">
      <c r="A19" s="884" t="s">
        <v>30</v>
      </c>
      <c r="B19" s="884" t="s">
        <v>310</v>
      </c>
      <c r="C19" s="879">
        <v>4554</v>
      </c>
      <c r="D19" s="879">
        <v>4554</v>
      </c>
      <c r="E19" s="879">
        <v>4554</v>
      </c>
      <c r="F19" s="879">
        <v>4554</v>
      </c>
      <c r="G19" s="879">
        <v>4554</v>
      </c>
      <c r="H19" s="879">
        <v>4554</v>
      </c>
      <c r="I19" s="879">
        <v>4554</v>
      </c>
      <c r="J19" s="879">
        <v>4554</v>
      </c>
      <c r="K19" s="879">
        <v>4554</v>
      </c>
      <c r="L19" s="879">
        <v>4554</v>
      </c>
      <c r="M19" s="879">
        <v>4554</v>
      </c>
      <c r="N19" s="879">
        <v>4554</v>
      </c>
      <c r="O19" s="879">
        <v>4554</v>
      </c>
      <c r="P19" s="879">
        <v>4553839</v>
      </c>
      <c r="Q19" s="535"/>
      <c r="R19" s="535"/>
      <c r="S19" s="535"/>
      <c r="T19" s="535"/>
      <c r="U19" s="535"/>
      <c r="V19" s="535"/>
      <c r="W19" s="535"/>
      <c r="X19" s="535"/>
      <c r="Y19" s="535"/>
      <c r="Z19" s="535"/>
      <c r="AA19" s="535"/>
      <c r="AB19" s="535"/>
      <c r="AC19" s="535"/>
      <c r="AD19" s="535"/>
    </row>
    <row r="20" spans="1:30" ht="13.8">
      <c r="A20" s="884" t="s">
        <v>32</v>
      </c>
      <c r="B20" s="884" t="s">
        <v>310</v>
      </c>
      <c r="C20" s="879">
        <v>3445</v>
      </c>
      <c r="D20" s="879">
        <v>3445</v>
      </c>
      <c r="E20" s="879">
        <v>3445</v>
      </c>
      <c r="F20" s="879">
        <v>3445</v>
      </c>
      <c r="G20" s="879">
        <v>3445</v>
      </c>
      <c r="H20" s="879">
        <v>3445</v>
      </c>
      <c r="I20" s="879">
        <v>3445</v>
      </c>
      <c r="J20" s="879">
        <v>3445</v>
      </c>
      <c r="K20" s="879">
        <v>3445</v>
      </c>
      <c r="L20" s="879">
        <v>3445</v>
      </c>
      <c r="M20" s="879">
        <v>3445</v>
      </c>
      <c r="N20" s="879">
        <v>3445</v>
      </c>
      <c r="O20" s="879">
        <v>3445</v>
      </c>
      <c r="P20" s="879">
        <v>3444976</v>
      </c>
      <c r="Q20" s="535"/>
      <c r="R20" s="535"/>
      <c r="S20" s="535"/>
      <c r="T20" s="535"/>
      <c r="U20" s="535"/>
      <c r="V20" s="535"/>
      <c r="W20" s="535"/>
      <c r="X20" s="535"/>
      <c r="Y20" s="535"/>
      <c r="Z20" s="535"/>
      <c r="AA20" s="535"/>
      <c r="AB20" s="535"/>
      <c r="AC20" s="535"/>
      <c r="AD20" s="535"/>
    </row>
    <row r="21" spans="1:30" ht="13.8">
      <c r="A21" s="884" t="s">
        <v>1331</v>
      </c>
      <c r="B21" s="884" t="s">
        <v>310</v>
      </c>
      <c r="C21" s="879">
        <v>0</v>
      </c>
      <c r="D21" s="879">
        <v>0</v>
      </c>
      <c r="E21" s="879">
        <v>0</v>
      </c>
      <c r="F21" s="879">
        <v>0</v>
      </c>
      <c r="G21" s="879">
        <v>0</v>
      </c>
      <c r="H21" s="879">
        <v>0</v>
      </c>
      <c r="I21" s="879">
        <v>0</v>
      </c>
      <c r="J21" s="879">
        <v>0</v>
      </c>
      <c r="K21" s="879">
        <v>0</v>
      </c>
      <c r="L21" s="879">
        <v>0</v>
      </c>
      <c r="M21" s="879">
        <v>0</v>
      </c>
      <c r="N21" s="879">
        <v>0</v>
      </c>
      <c r="O21" s="879">
        <v>0</v>
      </c>
      <c r="P21" s="879">
        <v>0</v>
      </c>
      <c r="Q21" s="535"/>
      <c r="R21" s="535"/>
      <c r="S21" s="535"/>
      <c r="T21" s="535"/>
      <c r="U21" s="535"/>
      <c r="V21" s="535"/>
      <c r="W21" s="535"/>
      <c r="X21" s="535"/>
      <c r="Y21" s="535"/>
      <c r="Z21" s="535"/>
      <c r="AA21" s="535"/>
      <c r="AB21" s="535"/>
      <c r="AC21" s="535"/>
      <c r="AD21" s="535"/>
    </row>
    <row r="22" spans="1:30" ht="13.8">
      <c r="A22" s="884" t="s">
        <v>804</v>
      </c>
      <c r="B22" s="884" t="s">
        <v>310</v>
      </c>
      <c r="C22" s="879">
        <v>0</v>
      </c>
      <c r="D22" s="879">
        <v>0</v>
      </c>
      <c r="E22" s="879">
        <v>0</v>
      </c>
      <c r="F22" s="879">
        <v>0</v>
      </c>
      <c r="G22" s="879">
        <v>0</v>
      </c>
      <c r="H22" s="879">
        <v>0</v>
      </c>
      <c r="I22" s="879">
        <v>0</v>
      </c>
      <c r="J22" s="879">
        <v>0</v>
      </c>
      <c r="K22" s="879">
        <v>0</v>
      </c>
      <c r="L22" s="879">
        <v>0</v>
      </c>
      <c r="M22" s="879">
        <v>0</v>
      </c>
      <c r="N22" s="879">
        <v>0</v>
      </c>
      <c r="O22" s="879">
        <v>0</v>
      </c>
      <c r="P22" s="879">
        <v>0</v>
      </c>
      <c r="Q22" s="535"/>
      <c r="R22" s="535"/>
      <c r="S22" s="535"/>
      <c r="T22" s="535"/>
      <c r="U22" s="535"/>
      <c r="V22" s="535"/>
      <c r="W22" s="535"/>
      <c r="X22" s="535"/>
      <c r="Y22" s="535"/>
      <c r="Z22" s="535"/>
      <c r="AA22" s="535"/>
      <c r="AB22" s="535"/>
      <c r="AC22" s="535"/>
      <c r="AD22" s="535"/>
    </row>
    <row r="23" spans="1:30" ht="13.8">
      <c r="A23" s="884" t="s">
        <v>805</v>
      </c>
      <c r="B23" s="884" t="s">
        <v>310</v>
      </c>
      <c r="C23" s="879">
        <v>0</v>
      </c>
      <c r="D23" s="879">
        <v>0</v>
      </c>
      <c r="E23" s="879">
        <v>0</v>
      </c>
      <c r="F23" s="879">
        <v>0</v>
      </c>
      <c r="G23" s="879">
        <v>0</v>
      </c>
      <c r="H23" s="879">
        <v>0</v>
      </c>
      <c r="I23" s="879">
        <v>0</v>
      </c>
      <c r="J23" s="879">
        <v>0</v>
      </c>
      <c r="K23" s="879">
        <v>0</v>
      </c>
      <c r="L23" s="879">
        <v>0</v>
      </c>
      <c r="M23" s="879">
        <v>0</v>
      </c>
      <c r="N23" s="879">
        <v>0</v>
      </c>
      <c r="O23" s="879">
        <v>0</v>
      </c>
      <c r="P23" s="879">
        <v>0</v>
      </c>
      <c r="Q23" s="535"/>
      <c r="R23" s="535"/>
      <c r="S23" s="535"/>
      <c r="T23" s="535"/>
      <c r="U23" s="535"/>
      <c r="V23" s="535"/>
      <c r="W23" s="535"/>
      <c r="X23" s="535"/>
      <c r="Y23" s="535"/>
      <c r="Z23" s="535"/>
      <c r="AA23" s="535"/>
      <c r="AB23" s="535"/>
      <c r="AC23" s="535"/>
      <c r="AD23" s="535"/>
    </row>
    <row r="24" spans="1:30" ht="13.8">
      <c r="A24" s="884" t="s">
        <v>806</v>
      </c>
      <c r="B24" s="884" t="s">
        <v>310</v>
      </c>
      <c r="C24" s="879">
        <v>0</v>
      </c>
      <c r="D24" s="879">
        <v>0</v>
      </c>
      <c r="E24" s="879">
        <v>0</v>
      </c>
      <c r="F24" s="879">
        <v>0</v>
      </c>
      <c r="G24" s="879">
        <v>0</v>
      </c>
      <c r="H24" s="879">
        <v>0</v>
      </c>
      <c r="I24" s="879">
        <v>0</v>
      </c>
      <c r="J24" s="879">
        <v>0</v>
      </c>
      <c r="K24" s="879">
        <v>0</v>
      </c>
      <c r="L24" s="879">
        <v>0</v>
      </c>
      <c r="M24" s="879">
        <v>0</v>
      </c>
      <c r="N24" s="879">
        <v>0</v>
      </c>
      <c r="O24" s="879">
        <v>0</v>
      </c>
      <c r="P24" s="879">
        <v>0</v>
      </c>
      <c r="Q24" s="535"/>
      <c r="R24" s="535"/>
      <c r="S24" s="535"/>
      <c r="T24" s="535"/>
      <c r="U24" s="535"/>
      <c r="V24" s="535"/>
      <c r="W24" s="535"/>
      <c r="X24" s="535"/>
      <c r="Y24" s="535"/>
      <c r="Z24" s="535"/>
      <c r="AA24" s="535"/>
      <c r="AB24" s="535"/>
      <c r="AC24" s="535"/>
      <c r="AD24" s="535"/>
    </row>
    <row r="25" spans="1:30" ht="13.8">
      <c r="A25" s="884" t="s">
        <v>709</v>
      </c>
      <c r="B25" s="884" t="s">
        <v>310</v>
      </c>
      <c r="C25" s="879">
        <v>0</v>
      </c>
      <c r="D25" s="879">
        <v>0</v>
      </c>
      <c r="E25" s="879">
        <v>0</v>
      </c>
      <c r="F25" s="879">
        <v>0</v>
      </c>
      <c r="G25" s="879">
        <v>0</v>
      </c>
      <c r="H25" s="879">
        <v>0</v>
      </c>
      <c r="I25" s="879">
        <v>0</v>
      </c>
      <c r="J25" s="879">
        <v>0</v>
      </c>
      <c r="K25" s="879">
        <v>0</v>
      </c>
      <c r="L25" s="879">
        <v>0</v>
      </c>
      <c r="M25" s="879">
        <v>0</v>
      </c>
      <c r="N25" s="879">
        <v>0</v>
      </c>
      <c r="O25" s="879">
        <v>0</v>
      </c>
      <c r="P25" s="879">
        <v>0</v>
      </c>
      <c r="Q25" s="535"/>
      <c r="R25" s="535"/>
      <c r="S25" s="535"/>
      <c r="T25" s="535"/>
      <c r="U25" s="535"/>
      <c r="V25" s="535"/>
      <c r="W25" s="535"/>
      <c r="X25" s="535"/>
      <c r="Y25" s="535"/>
      <c r="Z25" s="535"/>
      <c r="AA25" s="535"/>
      <c r="AB25" s="535"/>
      <c r="AC25" s="535"/>
      <c r="AD25" s="535"/>
    </row>
    <row r="26" spans="1:30" ht="13.8">
      <c r="A26" s="884" t="s">
        <v>33</v>
      </c>
      <c r="B26" s="884" t="s">
        <v>310</v>
      </c>
      <c r="C26" s="879">
        <v>20501</v>
      </c>
      <c r="D26" s="879">
        <v>20501</v>
      </c>
      <c r="E26" s="879">
        <v>20501</v>
      </c>
      <c r="F26" s="879">
        <v>20501</v>
      </c>
      <c r="G26" s="879">
        <v>20501</v>
      </c>
      <c r="H26" s="879">
        <v>20501</v>
      </c>
      <c r="I26" s="879">
        <v>20501</v>
      </c>
      <c r="J26" s="879">
        <v>20501</v>
      </c>
      <c r="K26" s="879">
        <v>20501</v>
      </c>
      <c r="L26" s="879">
        <v>20501</v>
      </c>
      <c r="M26" s="879">
        <v>20501</v>
      </c>
      <c r="N26" s="879">
        <v>20501</v>
      </c>
      <c r="O26" s="879">
        <v>20501</v>
      </c>
      <c r="P26" s="879">
        <v>20500923</v>
      </c>
      <c r="Q26" s="535"/>
      <c r="R26" s="535"/>
      <c r="S26" s="535"/>
      <c r="T26" s="535"/>
      <c r="U26" s="535"/>
      <c r="V26" s="535"/>
      <c r="W26" s="535"/>
      <c r="X26" s="535"/>
      <c r="Y26" s="535"/>
      <c r="Z26" s="535"/>
      <c r="AA26" s="535"/>
      <c r="AB26" s="535"/>
      <c r="AC26" s="535"/>
      <c r="AD26" s="535"/>
    </row>
    <row r="27" spans="1:30" ht="13.8">
      <c r="A27" s="884" t="s">
        <v>1332</v>
      </c>
      <c r="B27" s="884" t="s">
        <v>310</v>
      </c>
      <c r="C27" s="879">
        <v>0</v>
      </c>
      <c r="D27" s="879">
        <v>0</v>
      </c>
      <c r="E27" s="879">
        <v>0</v>
      </c>
      <c r="F27" s="879">
        <v>0</v>
      </c>
      <c r="G27" s="879">
        <v>0</v>
      </c>
      <c r="H27" s="879">
        <v>0</v>
      </c>
      <c r="I27" s="879">
        <v>0</v>
      </c>
      <c r="J27" s="879">
        <v>0</v>
      </c>
      <c r="K27" s="879">
        <v>0</v>
      </c>
      <c r="L27" s="879">
        <v>0</v>
      </c>
      <c r="M27" s="879">
        <v>0</v>
      </c>
      <c r="N27" s="879">
        <v>0</v>
      </c>
      <c r="O27" s="879">
        <v>0</v>
      </c>
      <c r="P27" s="879">
        <v>0</v>
      </c>
      <c r="Q27" s="535"/>
      <c r="R27" s="535"/>
      <c r="S27" s="535"/>
      <c r="T27" s="535"/>
      <c r="U27" s="535"/>
      <c r="V27" s="535"/>
      <c r="W27" s="535"/>
      <c r="X27" s="535"/>
      <c r="Y27" s="535"/>
      <c r="Z27" s="535"/>
      <c r="AA27" s="535"/>
      <c r="AB27" s="535"/>
      <c r="AC27" s="535"/>
      <c r="AD27" s="535"/>
    </row>
    <row r="28" spans="1:30" ht="13.8">
      <c r="A28" s="884" t="s">
        <v>1333</v>
      </c>
      <c r="B28" s="884" t="s">
        <v>310</v>
      </c>
      <c r="C28" s="879">
        <v>0</v>
      </c>
      <c r="D28" s="879">
        <v>0</v>
      </c>
      <c r="E28" s="879">
        <v>0</v>
      </c>
      <c r="F28" s="879">
        <v>0</v>
      </c>
      <c r="G28" s="879">
        <v>0</v>
      </c>
      <c r="H28" s="879">
        <v>0</v>
      </c>
      <c r="I28" s="879">
        <v>0</v>
      </c>
      <c r="J28" s="879">
        <v>0</v>
      </c>
      <c r="K28" s="879">
        <v>0</v>
      </c>
      <c r="L28" s="879">
        <v>0</v>
      </c>
      <c r="M28" s="879">
        <v>0</v>
      </c>
      <c r="N28" s="879">
        <v>0</v>
      </c>
      <c r="O28" s="879">
        <v>0</v>
      </c>
      <c r="P28" s="879">
        <v>0</v>
      </c>
      <c r="Q28" s="535"/>
      <c r="R28" s="535"/>
      <c r="S28" s="535"/>
      <c r="T28" s="535"/>
      <c r="U28" s="535"/>
      <c r="V28" s="535"/>
      <c r="W28" s="535"/>
      <c r="X28" s="535"/>
      <c r="Y28" s="535"/>
      <c r="Z28" s="535"/>
      <c r="AA28" s="535"/>
      <c r="AB28" s="535"/>
      <c r="AC28" s="535"/>
      <c r="AD28" s="535"/>
    </row>
    <row r="29" spans="1:30" ht="13.8">
      <c r="A29" s="884" t="s">
        <v>34</v>
      </c>
      <c r="B29" s="884" t="s">
        <v>310</v>
      </c>
      <c r="C29" s="879">
        <v>411</v>
      </c>
      <c r="D29" s="879">
        <v>411</v>
      </c>
      <c r="E29" s="879">
        <v>411</v>
      </c>
      <c r="F29" s="879">
        <v>411</v>
      </c>
      <c r="G29" s="879">
        <v>411</v>
      </c>
      <c r="H29" s="879">
        <v>411</v>
      </c>
      <c r="I29" s="879">
        <v>411</v>
      </c>
      <c r="J29" s="879">
        <v>411</v>
      </c>
      <c r="K29" s="879">
        <v>411</v>
      </c>
      <c r="L29" s="879">
        <v>411</v>
      </c>
      <c r="M29" s="879">
        <v>411</v>
      </c>
      <c r="N29" s="879">
        <v>411</v>
      </c>
      <c r="O29" s="879">
        <v>411</v>
      </c>
      <c r="P29" s="879">
        <v>410556</v>
      </c>
      <c r="Q29" s="535"/>
      <c r="R29" s="535"/>
      <c r="S29" s="535"/>
      <c r="T29" s="535"/>
      <c r="U29" s="535"/>
      <c r="V29" s="535"/>
      <c r="W29" s="535"/>
      <c r="X29" s="535"/>
      <c r="Y29" s="535"/>
      <c r="Z29" s="535"/>
      <c r="AA29" s="535"/>
      <c r="AB29" s="535"/>
      <c r="AC29" s="535"/>
      <c r="AD29" s="535"/>
    </row>
    <row r="30" spans="1:30" ht="13.8">
      <c r="A30" s="884" t="s">
        <v>595</v>
      </c>
      <c r="B30" s="884" t="s">
        <v>310</v>
      </c>
      <c r="C30" s="879">
        <v>0</v>
      </c>
      <c r="D30" s="879">
        <v>0</v>
      </c>
      <c r="E30" s="879">
        <v>0</v>
      </c>
      <c r="F30" s="879">
        <v>0</v>
      </c>
      <c r="G30" s="879">
        <v>0</v>
      </c>
      <c r="H30" s="879">
        <v>0</v>
      </c>
      <c r="I30" s="879">
        <v>0</v>
      </c>
      <c r="J30" s="879">
        <v>0</v>
      </c>
      <c r="K30" s="879">
        <v>0</v>
      </c>
      <c r="L30" s="879">
        <v>0</v>
      </c>
      <c r="M30" s="879">
        <v>0</v>
      </c>
      <c r="N30" s="879">
        <v>0</v>
      </c>
      <c r="O30" s="879">
        <v>0</v>
      </c>
      <c r="P30" s="879">
        <v>0</v>
      </c>
      <c r="Q30" s="535"/>
      <c r="R30" s="535"/>
      <c r="S30" s="535"/>
      <c r="T30" s="535"/>
      <c r="U30" s="535"/>
      <c r="V30" s="535"/>
      <c r="W30" s="535"/>
      <c r="X30" s="535"/>
      <c r="Y30" s="535"/>
      <c r="Z30" s="535"/>
      <c r="AA30" s="535"/>
      <c r="AB30" s="535"/>
      <c r="AC30" s="535"/>
      <c r="AD30" s="535"/>
    </row>
    <row r="31" spans="1:30" ht="13.8">
      <c r="A31" s="884" t="s">
        <v>596</v>
      </c>
      <c r="B31" s="884" t="s">
        <v>310</v>
      </c>
      <c r="C31" s="879">
        <v>0</v>
      </c>
      <c r="D31" s="879">
        <v>0</v>
      </c>
      <c r="E31" s="879">
        <v>0</v>
      </c>
      <c r="F31" s="879">
        <v>0</v>
      </c>
      <c r="G31" s="879">
        <v>0</v>
      </c>
      <c r="H31" s="879">
        <v>0</v>
      </c>
      <c r="I31" s="879">
        <v>0</v>
      </c>
      <c r="J31" s="879">
        <v>0</v>
      </c>
      <c r="K31" s="879">
        <v>0</v>
      </c>
      <c r="L31" s="879">
        <v>0</v>
      </c>
      <c r="M31" s="879">
        <v>0</v>
      </c>
      <c r="N31" s="879">
        <v>0</v>
      </c>
      <c r="O31" s="879">
        <v>0</v>
      </c>
      <c r="P31" s="879">
        <v>0</v>
      </c>
      <c r="Q31" s="535"/>
      <c r="R31" s="535"/>
      <c r="S31" s="535"/>
      <c r="T31" s="535"/>
      <c r="U31" s="535"/>
      <c r="V31" s="535"/>
      <c r="W31" s="535"/>
      <c r="X31" s="535"/>
      <c r="Y31" s="535"/>
      <c r="Z31" s="535"/>
      <c r="AA31" s="535"/>
      <c r="AB31" s="535"/>
      <c r="AC31" s="535"/>
      <c r="AD31" s="535"/>
    </row>
    <row r="32" spans="1:30" ht="13.8">
      <c r="A32" s="884" t="s">
        <v>35</v>
      </c>
      <c r="B32" s="884" t="s">
        <v>310</v>
      </c>
      <c r="C32" s="879">
        <v>1493471</v>
      </c>
      <c r="D32" s="879">
        <v>1499122</v>
      </c>
      <c r="E32" s="879">
        <v>1506803</v>
      </c>
      <c r="F32" s="879">
        <v>1523843</v>
      </c>
      <c r="G32" s="879">
        <v>1532042</v>
      </c>
      <c r="H32" s="879">
        <v>1541820</v>
      </c>
      <c r="I32" s="879">
        <v>1557854</v>
      </c>
      <c r="J32" s="879">
        <v>1571388</v>
      </c>
      <c r="K32" s="879">
        <v>1579807</v>
      </c>
      <c r="L32" s="879">
        <v>1588038</v>
      </c>
      <c r="M32" s="879">
        <v>1600052</v>
      </c>
      <c r="N32" s="879">
        <v>1605124</v>
      </c>
      <c r="O32" s="879">
        <v>1611861</v>
      </c>
      <c r="P32" s="879">
        <v>1554879948</v>
      </c>
      <c r="Q32" s="535"/>
      <c r="R32" s="535"/>
      <c r="S32" s="535"/>
      <c r="T32" s="535"/>
      <c r="U32" s="535"/>
      <c r="V32" s="535"/>
      <c r="W32" s="535"/>
      <c r="X32" s="535"/>
      <c r="Y32" s="535"/>
      <c r="Z32" s="535"/>
      <c r="AA32" s="535"/>
      <c r="AB32" s="535"/>
      <c r="AC32" s="535"/>
      <c r="AD32" s="535"/>
    </row>
    <row r="33" spans="1:30" ht="13.8">
      <c r="A33" s="884" t="s">
        <v>1334</v>
      </c>
      <c r="B33" s="884" t="s">
        <v>310</v>
      </c>
      <c r="C33" s="879">
        <v>0</v>
      </c>
      <c r="D33" s="879">
        <v>0</v>
      </c>
      <c r="E33" s="879">
        <v>0</v>
      </c>
      <c r="F33" s="879">
        <v>0</v>
      </c>
      <c r="G33" s="879">
        <v>0</v>
      </c>
      <c r="H33" s="879">
        <v>0</v>
      </c>
      <c r="I33" s="879">
        <v>0</v>
      </c>
      <c r="J33" s="879">
        <v>0</v>
      </c>
      <c r="K33" s="879">
        <v>0</v>
      </c>
      <c r="L33" s="879">
        <v>0</v>
      </c>
      <c r="M33" s="879">
        <v>0</v>
      </c>
      <c r="N33" s="879">
        <v>0</v>
      </c>
      <c r="O33" s="879">
        <v>0</v>
      </c>
      <c r="P33" s="879">
        <v>0</v>
      </c>
      <c r="Q33" s="535"/>
      <c r="R33" s="535"/>
      <c r="S33" s="535"/>
      <c r="T33" s="535"/>
      <c r="U33" s="535"/>
      <c r="V33" s="535"/>
      <c r="W33" s="535"/>
      <c r="X33" s="535"/>
      <c r="Y33" s="535"/>
      <c r="Z33" s="535"/>
      <c r="AA33" s="535"/>
      <c r="AB33" s="535"/>
      <c r="AC33" s="535"/>
      <c r="AD33" s="535"/>
    </row>
    <row r="34" spans="1:30" ht="13.8">
      <c r="A34" s="884" t="s">
        <v>1023</v>
      </c>
      <c r="B34" s="884" t="s">
        <v>310</v>
      </c>
      <c r="C34" s="879">
        <v>0</v>
      </c>
      <c r="D34" s="879">
        <v>0</v>
      </c>
      <c r="E34" s="879">
        <v>0</v>
      </c>
      <c r="F34" s="879">
        <v>0</v>
      </c>
      <c r="G34" s="879">
        <v>0</v>
      </c>
      <c r="H34" s="879">
        <v>0</v>
      </c>
      <c r="I34" s="879">
        <v>0</v>
      </c>
      <c r="J34" s="879">
        <v>0</v>
      </c>
      <c r="K34" s="879">
        <v>0</v>
      </c>
      <c r="L34" s="879">
        <v>0</v>
      </c>
      <c r="M34" s="879">
        <v>0</v>
      </c>
      <c r="N34" s="879">
        <v>0</v>
      </c>
      <c r="O34" s="879">
        <v>0</v>
      </c>
      <c r="P34" s="879">
        <v>0</v>
      </c>
      <c r="Q34" s="535"/>
      <c r="R34" s="535"/>
      <c r="S34" s="535"/>
      <c r="T34" s="535"/>
      <c r="U34" s="535"/>
      <c r="V34" s="535"/>
      <c r="W34" s="535"/>
      <c r="X34" s="535"/>
      <c r="Y34" s="535"/>
      <c r="Z34" s="535"/>
      <c r="AA34" s="535"/>
      <c r="AB34" s="535"/>
      <c r="AC34" s="535"/>
      <c r="AD34" s="535"/>
    </row>
    <row r="35" spans="1:30" ht="13.8">
      <c r="A35" s="884" t="s">
        <v>36</v>
      </c>
      <c r="B35" s="884" t="s">
        <v>310</v>
      </c>
      <c r="C35" s="879">
        <v>33308</v>
      </c>
      <c r="D35" s="879">
        <v>33308</v>
      </c>
      <c r="E35" s="879">
        <v>33308</v>
      </c>
      <c r="F35" s="879">
        <v>33308</v>
      </c>
      <c r="G35" s="879">
        <v>33308</v>
      </c>
      <c r="H35" s="879">
        <v>33308</v>
      </c>
      <c r="I35" s="879">
        <v>33308</v>
      </c>
      <c r="J35" s="879">
        <v>33308</v>
      </c>
      <c r="K35" s="879">
        <v>33308</v>
      </c>
      <c r="L35" s="879">
        <v>33308</v>
      </c>
      <c r="M35" s="879">
        <v>33308</v>
      </c>
      <c r="N35" s="879">
        <v>33308</v>
      </c>
      <c r="O35" s="879">
        <v>33308</v>
      </c>
      <c r="P35" s="879">
        <v>33307946</v>
      </c>
      <c r="Q35" s="535"/>
      <c r="R35" s="535"/>
      <c r="S35" s="535"/>
      <c r="T35" s="535"/>
      <c r="U35" s="535"/>
      <c r="V35" s="535"/>
      <c r="W35" s="535"/>
      <c r="X35" s="535"/>
      <c r="Y35" s="535"/>
      <c r="Z35" s="535"/>
      <c r="AA35" s="535"/>
      <c r="AB35" s="535"/>
      <c r="AC35" s="535"/>
      <c r="AD35" s="535"/>
    </row>
    <row r="36" spans="1:30" ht="13.8">
      <c r="A36" s="884" t="s">
        <v>1335</v>
      </c>
      <c r="B36" s="884" t="s">
        <v>310</v>
      </c>
      <c r="C36" s="879">
        <v>0</v>
      </c>
      <c r="D36" s="879">
        <v>0</v>
      </c>
      <c r="E36" s="879">
        <v>0</v>
      </c>
      <c r="F36" s="879">
        <v>0</v>
      </c>
      <c r="G36" s="879">
        <v>0</v>
      </c>
      <c r="H36" s="879">
        <v>0</v>
      </c>
      <c r="I36" s="879">
        <v>0</v>
      </c>
      <c r="J36" s="879">
        <v>0</v>
      </c>
      <c r="K36" s="879">
        <v>0</v>
      </c>
      <c r="L36" s="879">
        <v>0</v>
      </c>
      <c r="M36" s="879">
        <v>0</v>
      </c>
      <c r="N36" s="879">
        <v>0</v>
      </c>
      <c r="O36" s="879">
        <v>0</v>
      </c>
      <c r="P36" s="879">
        <v>0</v>
      </c>
      <c r="Q36" s="535"/>
      <c r="R36" s="535"/>
      <c r="S36" s="535"/>
      <c r="T36" s="535"/>
      <c r="U36" s="535"/>
      <c r="V36" s="535"/>
      <c r="W36" s="535"/>
      <c r="X36" s="535"/>
      <c r="Y36" s="535"/>
      <c r="Z36" s="535"/>
      <c r="AA36" s="535"/>
      <c r="AB36" s="535"/>
      <c r="AC36" s="535"/>
      <c r="AD36" s="535"/>
    </row>
    <row r="37" spans="1:30" ht="13.8">
      <c r="A37" s="884" t="s">
        <v>37</v>
      </c>
      <c r="B37" s="884" t="s">
        <v>310</v>
      </c>
      <c r="C37" s="879">
        <v>465552</v>
      </c>
      <c r="D37" s="879">
        <v>465652</v>
      </c>
      <c r="E37" s="879">
        <v>466180</v>
      </c>
      <c r="F37" s="879">
        <v>467773</v>
      </c>
      <c r="G37" s="879">
        <v>468134</v>
      </c>
      <c r="H37" s="879">
        <v>468397</v>
      </c>
      <c r="I37" s="879">
        <v>468371</v>
      </c>
      <c r="J37" s="879">
        <v>471098</v>
      </c>
      <c r="K37" s="879">
        <v>456436</v>
      </c>
      <c r="L37" s="879">
        <v>457153</v>
      </c>
      <c r="M37" s="879">
        <v>480493</v>
      </c>
      <c r="N37" s="879">
        <v>479902</v>
      </c>
      <c r="O37" s="879">
        <v>487450</v>
      </c>
      <c r="P37" s="879">
        <v>468840763</v>
      </c>
      <c r="Q37" s="535"/>
      <c r="R37" s="535"/>
      <c r="S37" s="535"/>
      <c r="T37" s="535"/>
      <c r="U37" s="535"/>
      <c r="V37" s="535"/>
      <c r="W37" s="535"/>
      <c r="X37" s="535"/>
      <c r="Y37" s="535"/>
      <c r="Z37" s="535"/>
      <c r="AA37" s="535"/>
      <c r="AB37" s="535"/>
      <c r="AC37" s="535"/>
      <c r="AD37" s="535"/>
    </row>
    <row r="38" spans="1:30" ht="13.8">
      <c r="A38" s="884" t="s">
        <v>2855</v>
      </c>
      <c r="B38" s="884" t="s">
        <v>310</v>
      </c>
      <c r="C38" s="879">
        <v>0</v>
      </c>
      <c r="D38" s="879">
        <v>0</v>
      </c>
      <c r="E38" s="879">
        <v>0</v>
      </c>
      <c r="F38" s="879">
        <v>0</v>
      </c>
      <c r="G38" s="879">
        <v>0</v>
      </c>
      <c r="H38" s="879">
        <v>0</v>
      </c>
      <c r="I38" s="879">
        <v>0</v>
      </c>
      <c r="J38" s="879">
        <v>0</v>
      </c>
      <c r="K38" s="879">
        <v>0</v>
      </c>
      <c r="L38" s="879">
        <v>0</v>
      </c>
      <c r="M38" s="879">
        <v>0</v>
      </c>
      <c r="N38" s="879">
        <v>0</v>
      </c>
      <c r="O38" s="879">
        <v>0</v>
      </c>
      <c r="P38" s="879">
        <v>0</v>
      </c>
      <c r="Q38" s="535"/>
      <c r="R38" s="535"/>
      <c r="S38" s="535"/>
      <c r="T38" s="535"/>
      <c r="U38" s="535"/>
      <c r="V38" s="535"/>
      <c r="W38" s="535"/>
      <c r="X38" s="535"/>
      <c r="Y38" s="535"/>
      <c r="Z38" s="535"/>
      <c r="AA38" s="535"/>
      <c r="AB38" s="535"/>
      <c r="AC38" s="535"/>
      <c r="AD38" s="535"/>
    </row>
    <row r="39" spans="1:30" ht="13.8">
      <c r="A39" s="884" t="s">
        <v>1336</v>
      </c>
      <c r="B39" s="884" t="s">
        <v>310</v>
      </c>
      <c r="C39" s="879">
        <v>0</v>
      </c>
      <c r="D39" s="879">
        <v>0</v>
      </c>
      <c r="E39" s="879">
        <v>0</v>
      </c>
      <c r="F39" s="879">
        <v>0</v>
      </c>
      <c r="G39" s="879">
        <v>0</v>
      </c>
      <c r="H39" s="879">
        <v>0</v>
      </c>
      <c r="I39" s="879">
        <v>0</v>
      </c>
      <c r="J39" s="879">
        <v>0</v>
      </c>
      <c r="K39" s="879">
        <v>0</v>
      </c>
      <c r="L39" s="879">
        <v>0</v>
      </c>
      <c r="M39" s="879">
        <v>0</v>
      </c>
      <c r="N39" s="879">
        <v>0</v>
      </c>
      <c r="O39" s="879">
        <v>0</v>
      </c>
      <c r="P39" s="879">
        <v>0</v>
      </c>
      <c r="Q39" s="535"/>
      <c r="R39" s="535"/>
      <c r="S39" s="535"/>
      <c r="T39" s="535"/>
      <c r="U39" s="535"/>
      <c r="V39" s="535"/>
      <c r="W39" s="535"/>
      <c r="X39" s="535"/>
      <c r="Y39" s="535"/>
      <c r="Z39" s="535"/>
      <c r="AA39" s="535"/>
      <c r="AB39" s="535"/>
      <c r="AC39" s="535"/>
      <c r="AD39" s="535"/>
    </row>
    <row r="40" spans="1:30" ht="13.8">
      <c r="A40" s="884" t="s">
        <v>38</v>
      </c>
      <c r="B40" s="884" t="s">
        <v>310</v>
      </c>
      <c r="C40" s="879">
        <v>38240</v>
      </c>
      <c r="D40" s="879">
        <v>38264</v>
      </c>
      <c r="E40" s="879">
        <v>38309</v>
      </c>
      <c r="F40" s="879">
        <v>38451</v>
      </c>
      <c r="G40" s="879">
        <v>38494</v>
      </c>
      <c r="H40" s="879">
        <v>38515</v>
      </c>
      <c r="I40" s="879">
        <v>38559</v>
      </c>
      <c r="J40" s="879">
        <v>38673</v>
      </c>
      <c r="K40" s="879">
        <v>38846</v>
      </c>
      <c r="L40" s="879">
        <v>39076</v>
      </c>
      <c r="M40" s="879">
        <v>39283</v>
      </c>
      <c r="N40" s="879">
        <v>39345</v>
      </c>
      <c r="O40" s="879">
        <v>39462</v>
      </c>
      <c r="P40" s="879">
        <v>38722162</v>
      </c>
      <c r="Q40" s="535"/>
      <c r="R40" s="535"/>
      <c r="S40" s="535"/>
      <c r="T40" s="535"/>
      <c r="U40" s="535"/>
      <c r="V40" s="535"/>
      <c r="W40" s="535"/>
      <c r="X40" s="535"/>
      <c r="Y40" s="535"/>
      <c r="Z40" s="535"/>
      <c r="AA40" s="535"/>
      <c r="AB40" s="535"/>
      <c r="AC40" s="535"/>
      <c r="AD40" s="535"/>
    </row>
    <row r="41" spans="1:30" ht="13.8">
      <c r="A41" s="884" t="s">
        <v>1337</v>
      </c>
      <c r="B41" s="884" t="s">
        <v>310</v>
      </c>
      <c r="C41" s="879">
        <v>0</v>
      </c>
      <c r="D41" s="879">
        <v>0</v>
      </c>
      <c r="E41" s="879">
        <v>0</v>
      </c>
      <c r="F41" s="879">
        <v>0</v>
      </c>
      <c r="G41" s="879">
        <v>0</v>
      </c>
      <c r="H41" s="879">
        <v>0</v>
      </c>
      <c r="I41" s="879">
        <v>0</v>
      </c>
      <c r="J41" s="879">
        <v>0</v>
      </c>
      <c r="K41" s="879">
        <v>0</v>
      </c>
      <c r="L41" s="879">
        <v>0</v>
      </c>
      <c r="M41" s="879">
        <v>0</v>
      </c>
      <c r="N41" s="879">
        <v>0</v>
      </c>
      <c r="O41" s="879">
        <v>0</v>
      </c>
      <c r="P41" s="879">
        <v>0</v>
      </c>
      <c r="Q41" s="535"/>
      <c r="R41" s="535"/>
      <c r="S41" s="535"/>
      <c r="T41" s="535"/>
      <c r="U41" s="535"/>
      <c r="V41" s="535"/>
      <c r="W41" s="535"/>
      <c r="X41" s="535"/>
      <c r="Y41" s="535"/>
      <c r="Z41" s="535"/>
      <c r="AA41" s="535"/>
      <c r="AB41" s="535"/>
      <c r="AC41" s="535"/>
      <c r="AD41" s="535"/>
    </row>
    <row r="42" spans="1:30" ht="13.8">
      <c r="A42" s="884" t="s">
        <v>2856</v>
      </c>
      <c r="B42" s="884" t="s">
        <v>310</v>
      </c>
      <c r="C42" s="879">
        <v>0</v>
      </c>
      <c r="D42" s="879">
        <v>0</v>
      </c>
      <c r="E42" s="879">
        <v>0</v>
      </c>
      <c r="F42" s="879">
        <v>0</v>
      </c>
      <c r="G42" s="879">
        <v>0</v>
      </c>
      <c r="H42" s="879">
        <v>0</v>
      </c>
      <c r="I42" s="879">
        <v>0</v>
      </c>
      <c r="J42" s="879">
        <v>0</v>
      </c>
      <c r="K42" s="879">
        <v>0</v>
      </c>
      <c r="L42" s="879">
        <v>0</v>
      </c>
      <c r="M42" s="879">
        <v>0</v>
      </c>
      <c r="N42" s="879">
        <v>0</v>
      </c>
      <c r="O42" s="879">
        <v>0</v>
      </c>
      <c r="P42" s="879">
        <v>0</v>
      </c>
      <c r="Q42" s="535"/>
      <c r="R42" s="535"/>
      <c r="S42" s="535"/>
      <c r="T42" s="535"/>
      <c r="U42" s="535"/>
      <c r="V42" s="535"/>
      <c r="W42" s="535"/>
      <c r="X42" s="535"/>
      <c r="Y42" s="535"/>
      <c r="Z42" s="535"/>
      <c r="AA42" s="535"/>
      <c r="AB42" s="535"/>
      <c r="AC42" s="535"/>
      <c r="AD42" s="535"/>
    </row>
    <row r="43" spans="1:30" ht="13.8">
      <c r="A43" s="884" t="s">
        <v>39</v>
      </c>
      <c r="B43" s="884" t="s">
        <v>310</v>
      </c>
      <c r="C43" s="879">
        <v>85865</v>
      </c>
      <c r="D43" s="879">
        <v>85865</v>
      </c>
      <c r="E43" s="879">
        <v>85865</v>
      </c>
      <c r="F43" s="879">
        <v>85865</v>
      </c>
      <c r="G43" s="879">
        <v>85865</v>
      </c>
      <c r="H43" s="879">
        <v>85865</v>
      </c>
      <c r="I43" s="879">
        <v>85865</v>
      </c>
      <c r="J43" s="879">
        <v>85865</v>
      </c>
      <c r="K43" s="879">
        <v>85865</v>
      </c>
      <c r="L43" s="879">
        <v>85865</v>
      </c>
      <c r="M43" s="879">
        <v>85865</v>
      </c>
      <c r="N43" s="879">
        <v>85865</v>
      </c>
      <c r="O43" s="879">
        <v>85865</v>
      </c>
      <c r="P43" s="879">
        <v>85865423</v>
      </c>
      <c r="Q43" s="535"/>
      <c r="R43" s="535"/>
      <c r="S43" s="535"/>
      <c r="T43" s="535"/>
      <c r="U43" s="535"/>
      <c r="V43" s="535"/>
      <c r="W43" s="535"/>
      <c r="X43" s="535"/>
      <c r="Y43" s="535"/>
      <c r="Z43" s="535"/>
      <c r="AA43" s="535"/>
      <c r="AB43" s="535"/>
      <c r="AC43" s="535"/>
      <c r="AD43" s="535"/>
    </row>
    <row r="44" spans="1:30" ht="13.8">
      <c r="A44" s="884" t="s">
        <v>40</v>
      </c>
      <c r="B44" s="884" t="s">
        <v>310</v>
      </c>
      <c r="C44" s="879">
        <v>27164</v>
      </c>
      <c r="D44" s="879">
        <v>27164</v>
      </c>
      <c r="E44" s="879">
        <v>27164</v>
      </c>
      <c r="F44" s="879">
        <v>27164</v>
      </c>
      <c r="G44" s="879">
        <v>27164</v>
      </c>
      <c r="H44" s="879">
        <v>27164</v>
      </c>
      <c r="I44" s="879">
        <v>27164</v>
      </c>
      <c r="J44" s="879">
        <v>27164</v>
      </c>
      <c r="K44" s="879">
        <v>27164</v>
      </c>
      <c r="L44" s="879">
        <v>27164</v>
      </c>
      <c r="M44" s="879">
        <v>27164</v>
      </c>
      <c r="N44" s="879">
        <v>27164</v>
      </c>
      <c r="O44" s="879">
        <v>27164</v>
      </c>
      <c r="P44" s="879">
        <v>27164308</v>
      </c>
      <c r="Q44" s="535"/>
      <c r="R44" s="535"/>
      <c r="S44" s="535"/>
      <c r="T44" s="535"/>
      <c r="U44" s="535"/>
      <c r="V44" s="535"/>
      <c r="W44" s="535"/>
      <c r="X44" s="535"/>
      <c r="Y44" s="535"/>
      <c r="Z44" s="535"/>
      <c r="AA44" s="535"/>
      <c r="AB44" s="535"/>
      <c r="AC44" s="535"/>
      <c r="AD44" s="535"/>
    </row>
    <row r="45" spans="1:30" ht="13.8">
      <c r="A45" s="884" t="s">
        <v>1338</v>
      </c>
      <c r="B45" s="884" t="s">
        <v>310</v>
      </c>
      <c r="C45" s="879">
        <v>0</v>
      </c>
      <c r="D45" s="879">
        <v>0</v>
      </c>
      <c r="E45" s="879">
        <v>0</v>
      </c>
      <c r="F45" s="879">
        <v>0</v>
      </c>
      <c r="G45" s="879">
        <v>0</v>
      </c>
      <c r="H45" s="879">
        <v>0</v>
      </c>
      <c r="I45" s="879">
        <v>0</v>
      </c>
      <c r="J45" s="879">
        <v>0</v>
      </c>
      <c r="K45" s="879">
        <v>0</v>
      </c>
      <c r="L45" s="879">
        <v>0</v>
      </c>
      <c r="M45" s="879">
        <v>0</v>
      </c>
      <c r="N45" s="879">
        <v>0</v>
      </c>
      <c r="O45" s="879">
        <v>0</v>
      </c>
      <c r="P45" s="879">
        <v>0</v>
      </c>
      <c r="Q45" s="535"/>
      <c r="R45" s="535"/>
      <c r="S45" s="535"/>
      <c r="T45" s="535"/>
      <c r="U45" s="535"/>
      <c r="V45" s="535"/>
      <c r="W45" s="535"/>
      <c r="X45" s="535"/>
      <c r="Y45" s="535"/>
      <c r="Z45" s="535"/>
      <c r="AA45" s="535"/>
      <c r="AB45" s="535"/>
      <c r="AC45" s="535"/>
      <c r="AD45" s="535"/>
    </row>
    <row r="46" spans="1:30" ht="13.8">
      <c r="A46" s="884" t="s">
        <v>1024</v>
      </c>
      <c r="B46" s="884" t="s">
        <v>310</v>
      </c>
      <c r="C46" s="879">
        <v>0</v>
      </c>
      <c r="D46" s="879">
        <v>0</v>
      </c>
      <c r="E46" s="879">
        <v>0</v>
      </c>
      <c r="F46" s="879">
        <v>0</v>
      </c>
      <c r="G46" s="879">
        <v>0</v>
      </c>
      <c r="H46" s="879">
        <v>0</v>
      </c>
      <c r="I46" s="879">
        <v>0</v>
      </c>
      <c r="J46" s="879">
        <v>0</v>
      </c>
      <c r="K46" s="879">
        <v>0</v>
      </c>
      <c r="L46" s="879">
        <v>0</v>
      </c>
      <c r="M46" s="879">
        <v>0</v>
      </c>
      <c r="N46" s="879">
        <v>0</v>
      </c>
      <c r="O46" s="879">
        <v>0</v>
      </c>
      <c r="P46" s="879">
        <v>0</v>
      </c>
      <c r="Q46" s="535"/>
      <c r="R46" s="535"/>
      <c r="S46" s="535"/>
      <c r="T46" s="535"/>
      <c r="U46" s="535"/>
      <c r="V46" s="535"/>
      <c r="W46" s="535"/>
      <c r="X46" s="535"/>
      <c r="Y46" s="535"/>
      <c r="Z46" s="535"/>
      <c r="AA46" s="535"/>
      <c r="AB46" s="535"/>
      <c r="AC46" s="535"/>
      <c r="AD46" s="535"/>
    </row>
    <row r="47" spans="1:30" ht="13.8">
      <c r="A47" s="884" t="s">
        <v>1339</v>
      </c>
      <c r="B47" s="884" t="s">
        <v>310</v>
      </c>
      <c r="C47" s="879">
        <v>0</v>
      </c>
      <c r="D47" s="879">
        <v>0</v>
      </c>
      <c r="E47" s="879">
        <v>0</v>
      </c>
      <c r="F47" s="879">
        <v>0</v>
      </c>
      <c r="G47" s="879">
        <v>0</v>
      </c>
      <c r="H47" s="879">
        <v>0</v>
      </c>
      <c r="I47" s="879">
        <v>0</v>
      </c>
      <c r="J47" s="879">
        <v>0</v>
      </c>
      <c r="K47" s="879">
        <v>0</v>
      </c>
      <c r="L47" s="879">
        <v>0</v>
      </c>
      <c r="M47" s="879">
        <v>0</v>
      </c>
      <c r="N47" s="879">
        <v>0</v>
      </c>
      <c r="O47" s="879">
        <v>0</v>
      </c>
      <c r="P47" s="879">
        <v>0</v>
      </c>
      <c r="Q47" s="535"/>
      <c r="R47" s="535"/>
      <c r="S47" s="535"/>
      <c r="T47" s="535"/>
      <c r="U47" s="535"/>
      <c r="V47" s="535"/>
      <c r="W47" s="535"/>
      <c r="X47" s="535"/>
      <c r="Y47" s="535"/>
      <c r="Z47" s="535"/>
      <c r="AA47" s="535"/>
      <c r="AB47" s="535"/>
      <c r="AC47" s="535"/>
      <c r="AD47" s="535"/>
    </row>
    <row r="48" spans="1:30" ht="13.8">
      <c r="A48" s="884" t="s">
        <v>41</v>
      </c>
      <c r="B48" s="884" t="s">
        <v>310</v>
      </c>
      <c r="C48" s="879">
        <v>106100</v>
      </c>
      <c r="D48" s="879">
        <v>106120</v>
      </c>
      <c r="E48" s="879">
        <v>106533</v>
      </c>
      <c r="F48" s="879">
        <v>106686</v>
      </c>
      <c r="G48" s="879">
        <v>106757</v>
      </c>
      <c r="H48" s="879">
        <v>106786</v>
      </c>
      <c r="I48" s="879">
        <v>106786</v>
      </c>
      <c r="J48" s="879">
        <v>107111</v>
      </c>
      <c r="K48" s="879">
        <v>107220</v>
      </c>
      <c r="L48" s="879">
        <v>107306</v>
      </c>
      <c r="M48" s="879">
        <v>107535</v>
      </c>
      <c r="N48" s="879">
        <v>107607</v>
      </c>
      <c r="O48" s="879">
        <v>111975</v>
      </c>
      <c r="P48" s="879">
        <v>107123753</v>
      </c>
      <c r="Q48" s="535"/>
      <c r="R48" s="535"/>
      <c r="S48" s="535"/>
      <c r="T48" s="535"/>
      <c r="U48" s="535"/>
      <c r="V48" s="535"/>
      <c r="W48" s="535"/>
      <c r="X48" s="535"/>
      <c r="Y48" s="535"/>
      <c r="Z48" s="535"/>
      <c r="AA48" s="535"/>
      <c r="AB48" s="535"/>
      <c r="AC48" s="535"/>
      <c r="AD48" s="535"/>
    </row>
    <row r="49" spans="1:30" ht="13.8">
      <c r="A49" s="884" t="s">
        <v>2857</v>
      </c>
      <c r="B49" s="884" t="s">
        <v>310</v>
      </c>
      <c r="C49" s="879">
        <v>28</v>
      </c>
      <c r="D49" s="879">
        <v>28</v>
      </c>
      <c r="E49" s="879">
        <v>28</v>
      </c>
      <c r="F49" s="879">
        <v>28</v>
      </c>
      <c r="G49" s="879">
        <v>28</v>
      </c>
      <c r="H49" s="879">
        <v>28</v>
      </c>
      <c r="I49" s="879">
        <v>28</v>
      </c>
      <c r="J49" s="879">
        <v>28</v>
      </c>
      <c r="K49" s="879">
        <v>28</v>
      </c>
      <c r="L49" s="879">
        <v>28</v>
      </c>
      <c r="M49" s="879">
        <v>28</v>
      </c>
      <c r="N49" s="879">
        <v>28</v>
      </c>
      <c r="O49" s="879">
        <v>28</v>
      </c>
      <c r="P49" s="879">
        <v>27879</v>
      </c>
      <c r="Q49" s="535"/>
      <c r="R49" s="535"/>
      <c r="S49" s="535"/>
      <c r="T49" s="535"/>
      <c r="U49" s="535"/>
      <c r="V49" s="535"/>
      <c r="W49" s="535"/>
      <c r="X49" s="535"/>
      <c r="Y49" s="535"/>
      <c r="Z49" s="535"/>
      <c r="AA49" s="535"/>
      <c r="AB49" s="535"/>
      <c r="AC49" s="535"/>
      <c r="AD49" s="535"/>
    </row>
    <row r="50" spans="1:30" ht="13.8">
      <c r="A50" s="884" t="s">
        <v>1340</v>
      </c>
      <c r="B50" s="884" t="s">
        <v>310</v>
      </c>
      <c r="C50" s="879">
        <v>0</v>
      </c>
      <c r="D50" s="879">
        <v>0</v>
      </c>
      <c r="E50" s="879">
        <v>0</v>
      </c>
      <c r="F50" s="879">
        <v>0</v>
      </c>
      <c r="G50" s="879">
        <v>0</v>
      </c>
      <c r="H50" s="879">
        <v>0</v>
      </c>
      <c r="I50" s="879">
        <v>0</v>
      </c>
      <c r="J50" s="879">
        <v>0</v>
      </c>
      <c r="K50" s="879">
        <v>0</v>
      </c>
      <c r="L50" s="879">
        <v>0</v>
      </c>
      <c r="M50" s="879">
        <v>0</v>
      </c>
      <c r="N50" s="879">
        <v>0</v>
      </c>
      <c r="O50" s="879">
        <v>0</v>
      </c>
      <c r="P50" s="879">
        <v>0</v>
      </c>
      <c r="Q50" s="535"/>
      <c r="R50" s="535"/>
      <c r="S50" s="535"/>
      <c r="T50" s="535"/>
      <c r="U50" s="535"/>
      <c r="V50" s="535"/>
      <c r="W50" s="535"/>
      <c r="X50" s="535"/>
      <c r="Y50" s="535"/>
      <c r="Z50" s="535"/>
      <c r="AA50" s="535"/>
      <c r="AB50" s="535"/>
      <c r="AC50" s="535"/>
      <c r="AD50" s="535"/>
    </row>
    <row r="51" spans="1:30" ht="13.8">
      <c r="A51" s="884" t="s">
        <v>42</v>
      </c>
      <c r="B51" s="884" t="s">
        <v>310</v>
      </c>
      <c r="C51" s="879">
        <v>24770</v>
      </c>
      <c r="D51" s="879">
        <v>24770</v>
      </c>
      <c r="E51" s="879">
        <v>24770</v>
      </c>
      <c r="F51" s="879">
        <v>24770</v>
      </c>
      <c r="G51" s="879">
        <v>24770</v>
      </c>
      <c r="H51" s="879">
        <v>24770</v>
      </c>
      <c r="I51" s="879">
        <v>24770</v>
      </c>
      <c r="J51" s="879">
        <v>24770</v>
      </c>
      <c r="K51" s="879">
        <v>24770</v>
      </c>
      <c r="L51" s="879">
        <v>24770</v>
      </c>
      <c r="M51" s="879">
        <v>24770</v>
      </c>
      <c r="N51" s="879">
        <v>24770</v>
      </c>
      <c r="O51" s="879">
        <v>24770</v>
      </c>
      <c r="P51" s="879">
        <v>24769770</v>
      </c>
      <c r="Q51" s="535"/>
      <c r="R51" s="535"/>
      <c r="S51" s="535"/>
      <c r="T51" s="535"/>
      <c r="U51" s="535"/>
      <c r="V51" s="535"/>
      <c r="W51" s="535"/>
      <c r="X51" s="535"/>
      <c r="Y51" s="535"/>
      <c r="Z51" s="535"/>
      <c r="AA51" s="535"/>
      <c r="AB51" s="535"/>
      <c r="AC51" s="535"/>
      <c r="AD51" s="535"/>
    </row>
    <row r="52" spans="1:30" ht="13.8">
      <c r="A52" s="884" t="s">
        <v>43</v>
      </c>
      <c r="B52" s="884" t="s">
        <v>310</v>
      </c>
      <c r="C52" s="879">
        <v>0</v>
      </c>
      <c r="D52" s="879">
        <v>0</v>
      </c>
      <c r="E52" s="879">
        <v>0</v>
      </c>
      <c r="F52" s="879">
        <v>0</v>
      </c>
      <c r="G52" s="879">
        <v>0</v>
      </c>
      <c r="H52" s="879">
        <v>0</v>
      </c>
      <c r="I52" s="879">
        <v>0</v>
      </c>
      <c r="J52" s="879">
        <v>0</v>
      </c>
      <c r="K52" s="879">
        <v>0</v>
      </c>
      <c r="L52" s="879">
        <v>0</v>
      </c>
      <c r="M52" s="879">
        <v>0</v>
      </c>
      <c r="N52" s="879">
        <v>0</v>
      </c>
      <c r="O52" s="879">
        <v>0</v>
      </c>
      <c r="P52" s="879">
        <v>0</v>
      </c>
      <c r="Q52" s="535"/>
      <c r="R52" s="535"/>
      <c r="S52" s="535"/>
      <c r="T52" s="535"/>
      <c r="U52" s="535"/>
      <c r="V52" s="535"/>
      <c r="W52" s="535"/>
      <c r="X52" s="535"/>
      <c r="Y52" s="535"/>
      <c r="Z52" s="535"/>
      <c r="AA52" s="535"/>
      <c r="AB52" s="535"/>
      <c r="AC52" s="535"/>
      <c r="AD52" s="535"/>
    </row>
    <row r="53" spans="1:30" ht="13.8">
      <c r="A53" s="884" t="s">
        <v>1341</v>
      </c>
      <c r="B53" s="884" t="s">
        <v>310</v>
      </c>
      <c r="C53" s="879">
        <v>0</v>
      </c>
      <c r="D53" s="879">
        <v>0</v>
      </c>
      <c r="E53" s="879">
        <v>0</v>
      </c>
      <c r="F53" s="879">
        <v>0</v>
      </c>
      <c r="G53" s="879">
        <v>0</v>
      </c>
      <c r="H53" s="879">
        <v>0</v>
      </c>
      <c r="I53" s="879">
        <v>0</v>
      </c>
      <c r="J53" s="879">
        <v>0</v>
      </c>
      <c r="K53" s="879">
        <v>0</v>
      </c>
      <c r="L53" s="879">
        <v>0</v>
      </c>
      <c r="M53" s="879">
        <v>0</v>
      </c>
      <c r="N53" s="879">
        <v>0</v>
      </c>
      <c r="O53" s="879">
        <v>0</v>
      </c>
      <c r="P53" s="879">
        <v>0</v>
      </c>
      <c r="Q53" s="535"/>
      <c r="R53" s="535"/>
      <c r="S53" s="535"/>
      <c r="T53" s="535"/>
      <c r="U53" s="535"/>
      <c r="V53" s="535"/>
      <c r="W53" s="535"/>
      <c r="X53" s="535"/>
      <c r="Y53" s="535"/>
      <c r="Z53" s="535"/>
      <c r="AA53" s="535"/>
      <c r="AB53" s="535"/>
      <c r="AC53" s="535"/>
      <c r="AD53" s="535"/>
    </row>
    <row r="54" spans="1:30" ht="13.8">
      <c r="A54" s="884" t="s">
        <v>44</v>
      </c>
      <c r="B54" s="884" t="s">
        <v>310</v>
      </c>
      <c r="C54" s="879">
        <v>21945</v>
      </c>
      <c r="D54" s="879">
        <v>22025</v>
      </c>
      <c r="E54" s="879">
        <v>22035</v>
      </c>
      <c r="F54" s="879">
        <v>22006</v>
      </c>
      <c r="G54" s="879">
        <v>22029</v>
      </c>
      <c r="H54" s="879">
        <v>22071</v>
      </c>
      <c r="I54" s="879">
        <v>22103</v>
      </c>
      <c r="J54" s="879">
        <v>22200</v>
      </c>
      <c r="K54" s="879">
        <v>22225</v>
      </c>
      <c r="L54" s="879">
        <v>22265</v>
      </c>
      <c r="M54" s="879">
        <v>22275</v>
      </c>
      <c r="N54" s="879">
        <v>22297</v>
      </c>
      <c r="O54" s="879">
        <v>22337</v>
      </c>
      <c r="P54" s="879">
        <v>22139378</v>
      </c>
      <c r="Q54" s="535"/>
      <c r="R54" s="535"/>
      <c r="S54" s="535"/>
      <c r="T54" s="535"/>
      <c r="U54" s="535"/>
      <c r="V54" s="535"/>
      <c r="W54" s="535"/>
      <c r="X54" s="535"/>
      <c r="Y54" s="535"/>
      <c r="Z54" s="535"/>
      <c r="AA54" s="535"/>
      <c r="AB54" s="535"/>
      <c r="AC54" s="535"/>
      <c r="AD54" s="535"/>
    </row>
    <row r="55" spans="1:30" ht="13.8">
      <c r="A55" s="884" t="s">
        <v>45</v>
      </c>
      <c r="B55" s="884" t="s">
        <v>310</v>
      </c>
      <c r="C55" s="879">
        <v>1188701</v>
      </c>
      <c r="D55" s="879">
        <v>1196049</v>
      </c>
      <c r="E55" s="879">
        <v>1200488</v>
      </c>
      <c r="F55" s="879">
        <v>1207879</v>
      </c>
      <c r="G55" s="879">
        <v>1212563</v>
      </c>
      <c r="H55" s="879">
        <v>1217926</v>
      </c>
      <c r="I55" s="879">
        <v>1224423</v>
      </c>
      <c r="J55" s="879">
        <v>1230497</v>
      </c>
      <c r="K55" s="879">
        <v>1237232</v>
      </c>
      <c r="L55" s="879">
        <v>1243020</v>
      </c>
      <c r="M55" s="879">
        <v>1250068</v>
      </c>
      <c r="N55" s="879">
        <v>1255161</v>
      </c>
      <c r="O55" s="879">
        <v>1260691</v>
      </c>
      <c r="P55" s="879">
        <v>1225000161</v>
      </c>
      <c r="Q55" s="535"/>
      <c r="R55" s="535"/>
      <c r="S55" s="535"/>
      <c r="T55" s="535"/>
      <c r="U55" s="535"/>
      <c r="V55" s="535"/>
      <c r="W55" s="535"/>
      <c r="X55" s="535"/>
      <c r="Y55" s="535"/>
      <c r="Z55" s="535"/>
      <c r="AA55" s="535"/>
      <c r="AB55" s="535"/>
      <c r="AC55" s="535"/>
      <c r="AD55" s="535"/>
    </row>
    <row r="56" spans="1:30" ht="13.8">
      <c r="A56" s="884" t="s">
        <v>1342</v>
      </c>
      <c r="B56" s="884" t="s">
        <v>310</v>
      </c>
      <c r="C56" s="879">
        <v>0</v>
      </c>
      <c r="D56" s="879">
        <v>0</v>
      </c>
      <c r="E56" s="879">
        <v>0</v>
      </c>
      <c r="F56" s="879">
        <v>0</v>
      </c>
      <c r="G56" s="879">
        <v>0</v>
      </c>
      <c r="H56" s="879">
        <v>0</v>
      </c>
      <c r="I56" s="879">
        <v>0</v>
      </c>
      <c r="J56" s="879">
        <v>0</v>
      </c>
      <c r="K56" s="879">
        <v>0</v>
      </c>
      <c r="L56" s="879">
        <v>0</v>
      </c>
      <c r="M56" s="879">
        <v>0</v>
      </c>
      <c r="N56" s="879">
        <v>0</v>
      </c>
      <c r="O56" s="879">
        <v>0</v>
      </c>
      <c r="P56" s="879">
        <v>0</v>
      </c>
      <c r="Q56" s="535"/>
      <c r="R56" s="535"/>
      <c r="S56" s="535"/>
      <c r="T56" s="535"/>
      <c r="U56" s="535"/>
      <c r="V56" s="535"/>
      <c r="W56" s="535"/>
      <c r="X56" s="535"/>
      <c r="Y56" s="535"/>
      <c r="Z56" s="535"/>
      <c r="AA56" s="535"/>
      <c r="AB56" s="535"/>
      <c r="AC56" s="535"/>
      <c r="AD56" s="535"/>
    </row>
    <row r="57" spans="1:30" ht="13.8">
      <c r="A57" s="884" t="s">
        <v>46</v>
      </c>
      <c r="B57" s="884" t="s">
        <v>310</v>
      </c>
      <c r="C57" s="879">
        <v>38800</v>
      </c>
      <c r="D57" s="879">
        <v>38786</v>
      </c>
      <c r="E57" s="879">
        <v>38911</v>
      </c>
      <c r="F57" s="879">
        <v>39103</v>
      </c>
      <c r="G57" s="879">
        <v>39330</v>
      </c>
      <c r="H57" s="879">
        <v>39389</v>
      </c>
      <c r="I57" s="879">
        <v>39362</v>
      </c>
      <c r="J57" s="879">
        <v>39253</v>
      </c>
      <c r="K57" s="879">
        <v>39550</v>
      </c>
      <c r="L57" s="879">
        <v>39644</v>
      </c>
      <c r="M57" s="879">
        <v>39712</v>
      </c>
      <c r="N57" s="879">
        <v>39666</v>
      </c>
      <c r="O57" s="879">
        <v>39689</v>
      </c>
      <c r="P57" s="879">
        <v>39329172</v>
      </c>
      <c r="Q57" s="535"/>
      <c r="R57" s="535"/>
      <c r="S57" s="535"/>
      <c r="T57" s="535"/>
      <c r="U57" s="535"/>
      <c r="V57" s="535"/>
      <c r="W57" s="535"/>
      <c r="X57" s="535"/>
      <c r="Y57" s="535"/>
      <c r="Z57" s="535"/>
      <c r="AA57" s="535"/>
      <c r="AB57" s="535"/>
      <c r="AC57" s="535"/>
      <c r="AD57" s="535"/>
    </row>
    <row r="58" spans="1:30" ht="13.8">
      <c r="A58" s="884" t="s">
        <v>1343</v>
      </c>
      <c r="B58" s="884" t="s">
        <v>310</v>
      </c>
      <c r="C58" s="879">
        <v>0</v>
      </c>
      <c r="D58" s="879">
        <v>0</v>
      </c>
      <c r="E58" s="879">
        <v>0</v>
      </c>
      <c r="F58" s="879">
        <v>0</v>
      </c>
      <c r="G58" s="879">
        <v>0</v>
      </c>
      <c r="H58" s="879">
        <v>0</v>
      </c>
      <c r="I58" s="879">
        <v>0</v>
      </c>
      <c r="J58" s="879">
        <v>0</v>
      </c>
      <c r="K58" s="879">
        <v>0</v>
      </c>
      <c r="L58" s="879">
        <v>0</v>
      </c>
      <c r="M58" s="879">
        <v>0</v>
      </c>
      <c r="N58" s="879">
        <v>0</v>
      </c>
      <c r="O58" s="879">
        <v>0</v>
      </c>
      <c r="P58" s="879">
        <v>0</v>
      </c>
      <c r="Q58" s="535"/>
      <c r="R58" s="535"/>
      <c r="S58" s="535"/>
      <c r="T58" s="535"/>
      <c r="U58" s="535"/>
      <c r="V58" s="535"/>
      <c r="W58" s="535"/>
      <c r="X58" s="535"/>
      <c r="Y58" s="535"/>
      <c r="Z58" s="535"/>
      <c r="AA58" s="535"/>
      <c r="AB58" s="535"/>
      <c r="AC58" s="535"/>
      <c r="AD58" s="535"/>
    </row>
    <row r="59" spans="1:30" ht="13.8">
      <c r="A59" s="884" t="s">
        <v>1025</v>
      </c>
      <c r="B59" s="884" t="s">
        <v>310</v>
      </c>
      <c r="C59" s="879">
        <v>0</v>
      </c>
      <c r="D59" s="879">
        <v>0</v>
      </c>
      <c r="E59" s="879">
        <v>0</v>
      </c>
      <c r="F59" s="879">
        <v>0</v>
      </c>
      <c r="G59" s="879">
        <v>0</v>
      </c>
      <c r="H59" s="879">
        <v>0</v>
      </c>
      <c r="I59" s="879">
        <v>0</v>
      </c>
      <c r="J59" s="879">
        <v>0</v>
      </c>
      <c r="K59" s="879">
        <v>0</v>
      </c>
      <c r="L59" s="879">
        <v>0</v>
      </c>
      <c r="M59" s="879">
        <v>0</v>
      </c>
      <c r="N59" s="879">
        <v>0</v>
      </c>
      <c r="O59" s="879">
        <v>0</v>
      </c>
      <c r="P59" s="879">
        <v>0</v>
      </c>
      <c r="Q59" s="535"/>
      <c r="R59" s="535"/>
      <c r="S59" s="535"/>
      <c r="T59" s="535"/>
      <c r="U59" s="535"/>
      <c r="V59" s="535"/>
      <c r="W59" s="535"/>
      <c r="X59" s="535"/>
      <c r="Y59" s="535"/>
      <c r="Z59" s="535"/>
      <c r="AA59" s="535"/>
      <c r="AB59" s="535"/>
      <c r="AC59" s="535"/>
      <c r="AD59" s="535"/>
    </row>
    <row r="60" spans="1:30" ht="13.8">
      <c r="A60" s="884" t="s">
        <v>1026</v>
      </c>
      <c r="B60" s="884" t="s">
        <v>310</v>
      </c>
      <c r="C60" s="879">
        <v>0</v>
      </c>
      <c r="D60" s="879">
        <v>0</v>
      </c>
      <c r="E60" s="879">
        <v>0</v>
      </c>
      <c r="F60" s="879">
        <v>0</v>
      </c>
      <c r="G60" s="879">
        <v>0</v>
      </c>
      <c r="H60" s="879">
        <v>0</v>
      </c>
      <c r="I60" s="879">
        <v>0</v>
      </c>
      <c r="J60" s="879">
        <v>0</v>
      </c>
      <c r="K60" s="879">
        <v>0</v>
      </c>
      <c r="L60" s="879">
        <v>0</v>
      </c>
      <c r="M60" s="879">
        <v>0</v>
      </c>
      <c r="N60" s="879">
        <v>0</v>
      </c>
      <c r="O60" s="879">
        <v>0</v>
      </c>
      <c r="P60" s="879">
        <v>0</v>
      </c>
      <c r="Q60" s="535"/>
      <c r="R60" s="535"/>
      <c r="S60" s="535"/>
      <c r="T60" s="535"/>
      <c r="U60" s="535"/>
      <c r="V60" s="535"/>
      <c r="W60" s="535"/>
      <c r="X60" s="535"/>
      <c r="Y60" s="535"/>
      <c r="Z60" s="535"/>
      <c r="AA60" s="535"/>
      <c r="AB60" s="535"/>
      <c r="AC60" s="535"/>
      <c r="AD60" s="535"/>
    </row>
    <row r="61" spans="1:30" ht="13.8">
      <c r="A61" s="884" t="s">
        <v>1038</v>
      </c>
      <c r="B61" s="884" t="s">
        <v>310</v>
      </c>
      <c r="C61" s="879">
        <v>83654</v>
      </c>
      <c r="D61" s="879">
        <v>84653</v>
      </c>
      <c r="E61" s="879">
        <v>85920</v>
      </c>
      <c r="F61" s="879">
        <v>86149</v>
      </c>
      <c r="G61" s="879">
        <v>86229</v>
      </c>
      <c r="H61" s="879">
        <v>86903</v>
      </c>
      <c r="I61" s="879">
        <v>86903</v>
      </c>
      <c r="J61" s="879">
        <v>87554</v>
      </c>
      <c r="K61" s="879">
        <v>87816</v>
      </c>
      <c r="L61" s="879">
        <v>88107</v>
      </c>
      <c r="M61" s="879">
        <v>88240</v>
      </c>
      <c r="N61" s="879">
        <v>90048</v>
      </c>
      <c r="O61" s="879">
        <v>91315</v>
      </c>
      <c r="P61" s="879">
        <v>87167232</v>
      </c>
      <c r="Q61" s="535"/>
      <c r="R61" s="535"/>
      <c r="S61" s="535"/>
      <c r="T61" s="535"/>
      <c r="U61" s="535"/>
      <c r="V61" s="535"/>
      <c r="W61" s="535"/>
      <c r="X61" s="535"/>
      <c r="Y61" s="535"/>
      <c r="Z61" s="535"/>
      <c r="AA61" s="535"/>
      <c r="AB61" s="535"/>
      <c r="AC61" s="535"/>
      <c r="AD61" s="535"/>
    </row>
    <row r="62" spans="1:30" ht="13.8">
      <c r="A62" s="884" t="s">
        <v>1344</v>
      </c>
      <c r="B62" s="884" t="s">
        <v>310</v>
      </c>
      <c r="C62" s="879">
        <v>0</v>
      </c>
      <c r="D62" s="879">
        <v>0</v>
      </c>
      <c r="E62" s="879">
        <v>0</v>
      </c>
      <c r="F62" s="879">
        <v>0</v>
      </c>
      <c r="G62" s="879">
        <v>0</v>
      </c>
      <c r="H62" s="879">
        <v>0</v>
      </c>
      <c r="I62" s="879">
        <v>0</v>
      </c>
      <c r="J62" s="879">
        <v>0</v>
      </c>
      <c r="K62" s="879">
        <v>0</v>
      </c>
      <c r="L62" s="879">
        <v>0</v>
      </c>
      <c r="M62" s="879">
        <v>0</v>
      </c>
      <c r="N62" s="879">
        <v>0</v>
      </c>
      <c r="O62" s="879">
        <v>0</v>
      </c>
      <c r="P62" s="879">
        <v>0</v>
      </c>
      <c r="Q62" s="535"/>
      <c r="R62" s="535"/>
      <c r="S62" s="535"/>
      <c r="T62" s="535"/>
      <c r="U62" s="535"/>
      <c r="V62" s="535"/>
      <c r="W62" s="535"/>
      <c r="X62" s="535"/>
      <c r="Y62" s="535"/>
      <c r="Z62" s="535"/>
      <c r="AA62" s="535"/>
      <c r="AB62" s="535"/>
      <c r="AC62" s="535"/>
      <c r="AD62" s="535"/>
    </row>
    <row r="63" spans="1:30" ht="13.8">
      <c r="A63" s="884" t="s">
        <v>910</v>
      </c>
      <c r="B63" s="884" t="s">
        <v>310</v>
      </c>
      <c r="C63" s="879">
        <v>0</v>
      </c>
      <c r="D63" s="879">
        <v>0</v>
      </c>
      <c r="E63" s="879">
        <v>0</v>
      </c>
      <c r="F63" s="879">
        <v>0</v>
      </c>
      <c r="G63" s="879">
        <v>0</v>
      </c>
      <c r="H63" s="879">
        <v>0</v>
      </c>
      <c r="I63" s="879">
        <v>0</v>
      </c>
      <c r="J63" s="879">
        <v>0</v>
      </c>
      <c r="K63" s="879">
        <v>0</v>
      </c>
      <c r="L63" s="879">
        <v>0</v>
      </c>
      <c r="M63" s="879">
        <v>0</v>
      </c>
      <c r="N63" s="879">
        <v>0</v>
      </c>
      <c r="O63" s="879">
        <v>0</v>
      </c>
      <c r="P63" s="879">
        <v>0</v>
      </c>
      <c r="Q63" s="535"/>
      <c r="R63" s="535"/>
      <c r="S63" s="535"/>
      <c r="T63" s="535"/>
      <c r="U63" s="535"/>
      <c r="V63" s="535"/>
      <c r="W63" s="535"/>
      <c r="X63" s="535"/>
      <c r="Y63" s="535"/>
      <c r="Z63" s="535"/>
      <c r="AA63" s="535"/>
      <c r="AB63" s="535"/>
      <c r="AC63" s="535"/>
      <c r="AD63" s="535"/>
    </row>
    <row r="64" spans="1:30" ht="13.8">
      <c r="A64" s="884" t="s">
        <v>1345</v>
      </c>
      <c r="B64" s="884" t="s">
        <v>310</v>
      </c>
      <c r="C64" s="879">
        <v>0</v>
      </c>
      <c r="D64" s="879">
        <v>0</v>
      </c>
      <c r="E64" s="879">
        <v>0</v>
      </c>
      <c r="F64" s="879">
        <v>0</v>
      </c>
      <c r="G64" s="879">
        <v>0</v>
      </c>
      <c r="H64" s="879">
        <v>0</v>
      </c>
      <c r="I64" s="879">
        <v>0</v>
      </c>
      <c r="J64" s="879">
        <v>0</v>
      </c>
      <c r="K64" s="879">
        <v>0</v>
      </c>
      <c r="L64" s="879">
        <v>0</v>
      </c>
      <c r="M64" s="879">
        <v>0</v>
      </c>
      <c r="N64" s="879">
        <v>0</v>
      </c>
      <c r="O64" s="879">
        <v>0</v>
      </c>
      <c r="P64" s="879">
        <v>0</v>
      </c>
      <c r="Q64" s="535"/>
      <c r="R64" s="535"/>
      <c r="S64" s="535"/>
      <c r="T64" s="535"/>
      <c r="U64" s="535"/>
      <c r="V64" s="535"/>
      <c r="W64" s="535"/>
      <c r="X64" s="535"/>
      <c r="Y64" s="535"/>
      <c r="Z64" s="535"/>
      <c r="AA64" s="535"/>
      <c r="AB64" s="535"/>
      <c r="AC64" s="535"/>
      <c r="AD64" s="535"/>
    </row>
    <row r="65" spans="1:30" ht="13.8">
      <c r="A65" s="884" t="s">
        <v>951</v>
      </c>
      <c r="B65" s="884" t="s">
        <v>310</v>
      </c>
      <c r="C65" s="879">
        <v>26230</v>
      </c>
      <c r="D65" s="879">
        <v>26322</v>
      </c>
      <c r="E65" s="879">
        <v>28151</v>
      </c>
      <c r="F65" s="879">
        <v>30247</v>
      </c>
      <c r="G65" s="879">
        <v>31724</v>
      </c>
      <c r="H65" s="879">
        <v>34046</v>
      </c>
      <c r="I65" s="879">
        <v>34665</v>
      </c>
      <c r="J65" s="879">
        <v>34661</v>
      </c>
      <c r="K65" s="879">
        <v>34658</v>
      </c>
      <c r="L65" s="879">
        <v>38391</v>
      </c>
      <c r="M65" s="879">
        <v>38413</v>
      </c>
      <c r="N65" s="879">
        <v>38435</v>
      </c>
      <c r="O65" s="879">
        <v>41485</v>
      </c>
      <c r="P65" s="879">
        <v>33630753</v>
      </c>
      <c r="Q65" s="535"/>
      <c r="R65" s="535"/>
      <c r="S65" s="535"/>
      <c r="T65" s="535"/>
      <c r="U65" s="535"/>
      <c r="V65" s="535"/>
      <c r="W65" s="535"/>
      <c r="X65" s="535"/>
      <c r="Y65" s="535"/>
      <c r="Z65" s="535"/>
      <c r="AA65" s="535"/>
      <c r="AB65" s="535"/>
      <c r="AC65" s="535"/>
      <c r="AD65" s="535"/>
    </row>
    <row r="66" spans="1:30" ht="13.8">
      <c r="A66" s="884" t="s">
        <v>1346</v>
      </c>
      <c r="B66" s="884" t="s">
        <v>310</v>
      </c>
      <c r="C66" s="879">
        <v>0</v>
      </c>
      <c r="D66" s="879">
        <v>0</v>
      </c>
      <c r="E66" s="879">
        <v>0</v>
      </c>
      <c r="F66" s="879">
        <v>0</v>
      </c>
      <c r="G66" s="879">
        <v>0</v>
      </c>
      <c r="H66" s="879">
        <v>0</v>
      </c>
      <c r="I66" s="879">
        <v>0</v>
      </c>
      <c r="J66" s="879">
        <v>0</v>
      </c>
      <c r="K66" s="879">
        <v>0</v>
      </c>
      <c r="L66" s="879">
        <v>0</v>
      </c>
      <c r="M66" s="879">
        <v>0</v>
      </c>
      <c r="N66" s="879">
        <v>0</v>
      </c>
      <c r="O66" s="879">
        <v>0</v>
      </c>
      <c r="P66" s="879">
        <v>0</v>
      </c>
      <c r="Q66" s="535"/>
      <c r="R66" s="535"/>
      <c r="S66" s="535"/>
      <c r="T66" s="535"/>
      <c r="U66" s="535"/>
      <c r="V66" s="535"/>
      <c r="W66" s="535"/>
      <c r="X66" s="535"/>
      <c r="Y66" s="535"/>
      <c r="Z66" s="535"/>
      <c r="AA66" s="535"/>
      <c r="AB66" s="535"/>
      <c r="AC66" s="535"/>
      <c r="AD66" s="535"/>
    </row>
    <row r="67" spans="1:30" ht="13.8">
      <c r="A67" s="884" t="s">
        <v>952</v>
      </c>
      <c r="B67" s="884" t="s">
        <v>310</v>
      </c>
      <c r="C67" s="879">
        <v>24546</v>
      </c>
      <c r="D67" s="879">
        <v>24949</v>
      </c>
      <c r="E67" s="879">
        <v>25087</v>
      </c>
      <c r="F67" s="879">
        <v>25388</v>
      </c>
      <c r="G67" s="879">
        <v>25555</v>
      </c>
      <c r="H67" s="879">
        <v>25785</v>
      </c>
      <c r="I67" s="879">
        <v>26095</v>
      </c>
      <c r="J67" s="879">
        <v>26091</v>
      </c>
      <c r="K67" s="879">
        <v>26184</v>
      </c>
      <c r="L67" s="879">
        <v>26257</v>
      </c>
      <c r="M67" s="879">
        <v>26317</v>
      </c>
      <c r="N67" s="879">
        <v>26368</v>
      </c>
      <c r="O67" s="879">
        <v>26430</v>
      </c>
      <c r="P67" s="879">
        <v>25797033</v>
      </c>
      <c r="Q67" s="535"/>
      <c r="R67" s="535"/>
      <c r="S67" s="535"/>
      <c r="T67" s="535"/>
      <c r="U67" s="535"/>
      <c r="V67" s="535"/>
      <c r="W67" s="535"/>
      <c r="X67" s="535"/>
      <c r="Y67" s="535"/>
      <c r="Z67" s="535"/>
      <c r="AA67" s="535"/>
      <c r="AB67" s="535"/>
      <c r="AC67" s="535"/>
      <c r="AD67" s="535"/>
    </row>
    <row r="68" spans="1:30" ht="13.8">
      <c r="A68" s="884" t="s">
        <v>1347</v>
      </c>
      <c r="B68" s="884" t="s">
        <v>310</v>
      </c>
      <c r="C68" s="879">
        <v>0</v>
      </c>
      <c r="D68" s="879">
        <v>0</v>
      </c>
      <c r="E68" s="879">
        <v>0</v>
      </c>
      <c r="F68" s="879">
        <v>0</v>
      </c>
      <c r="G68" s="879">
        <v>0</v>
      </c>
      <c r="H68" s="879">
        <v>0</v>
      </c>
      <c r="I68" s="879">
        <v>0</v>
      </c>
      <c r="J68" s="879">
        <v>0</v>
      </c>
      <c r="K68" s="879">
        <v>0</v>
      </c>
      <c r="L68" s="879">
        <v>0</v>
      </c>
      <c r="M68" s="879">
        <v>0</v>
      </c>
      <c r="N68" s="879">
        <v>0</v>
      </c>
      <c r="O68" s="879">
        <v>0</v>
      </c>
      <c r="P68" s="879">
        <v>0</v>
      </c>
      <c r="Q68" s="535"/>
      <c r="R68" s="535"/>
      <c r="S68" s="535"/>
      <c r="T68" s="535"/>
      <c r="U68" s="535"/>
      <c r="V68" s="535"/>
      <c r="W68" s="535"/>
      <c r="X68" s="535"/>
      <c r="Y68" s="535"/>
      <c r="Z68" s="535"/>
      <c r="AA68" s="535"/>
      <c r="AB68" s="535"/>
      <c r="AC68" s="535"/>
      <c r="AD68" s="535"/>
    </row>
    <row r="69" spans="1:30" ht="13.8">
      <c r="A69" s="884" t="s">
        <v>1039</v>
      </c>
      <c r="B69" s="884" t="s">
        <v>310</v>
      </c>
      <c r="C69" s="879">
        <v>194540</v>
      </c>
      <c r="D69" s="879">
        <v>199358</v>
      </c>
      <c r="E69" s="879">
        <v>200848</v>
      </c>
      <c r="F69" s="879">
        <v>201687</v>
      </c>
      <c r="G69" s="879">
        <v>202512</v>
      </c>
      <c r="H69" s="879">
        <v>203194</v>
      </c>
      <c r="I69" s="879">
        <v>191105</v>
      </c>
      <c r="J69" s="879">
        <v>192335</v>
      </c>
      <c r="K69" s="879">
        <v>193148</v>
      </c>
      <c r="L69" s="879">
        <v>194220</v>
      </c>
      <c r="M69" s="879">
        <v>194907</v>
      </c>
      <c r="N69" s="879">
        <v>195793</v>
      </c>
      <c r="O69" s="879">
        <v>197492</v>
      </c>
      <c r="P69" s="879">
        <v>197093412</v>
      </c>
      <c r="Q69" s="535"/>
      <c r="R69" s="535"/>
      <c r="S69" s="535"/>
      <c r="T69" s="535"/>
      <c r="U69" s="535"/>
      <c r="V69" s="535"/>
      <c r="W69" s="535"/>
      <c r="X69" s="535"/>
      <c r="Y69" s="535"/>
      <c r="Z69" s="535"/>
      <c r="AA69" s="535"/>
      <c r="AB69" s="535"/>
      <c r="AC69" s="535"/>
      <c r="AD69" s="535"/>
    </row>
    <row r="70" spans="1:30" ht="13.8">
      <c r="A70" s="884" t="s">
        <v>1348</v>
      </c>
      <c r="B70" s="884" t="s">
        <v>310</v>
      </c>
      <c r="C70" s="879">
        <v>0</v>
      </c>
      <c r="D70" s="879">
        <v>0</v>
      </c>
      <c r="E70" s="879">
        <v>0</v>
      </c>
      <c r="F70" s="879">
        <v>0</v>
      </c>
      <c r="G70" s="879">
        <v>0</v>
      </c>
      <c r="H70" s="879">
        <v>0</v>
      </c>
      <c r="I70" s="879">
        <v>0</v>
      </c>
      <c r="J70" s="879">
        <v>0</v>
      </c>
      <c r="K70" s="879">
        <v>0</v>
      </c>
      <c r="L70" s="879">
        <v>0</v>
      </c>
      <c r="M70" s="879">
        <v>0</v>
      </c>
      <c r="N70" s="879">
        <v>0</v>
      </c>
      <c r="O70" s="879">
        <v>0</v>
      </c>
      <c r="P70" s="879">
        <v>0</v>
      </c>
      <c r="Q70" s="535"/>
      <c r="R70" s="535"/>
      <c r="S70" s="535"/>
      <c r="T70" s="535"/>
      <c r="U70" s="535"/>
      <c r="V70" s="535"/>
      <c r="W70" s="535"/>
      <c r="X70" s="535"/>
      <c r="Y70" s="535"/>
      <c r="Z70" s="535"/>
      <c r="AA70" s="535"/>
      <c r="AB70" s="535"/>
      <c r="AC70" s="535"/>
      <c r="AD70" s="535"/>
    </row>
    <row r="71" spans="1:30" ht="13.8">
      <c r="A71" s="884" t="s">
        <v>1349</v>
      </c>
      <c r="B71" s="884" t="s">
        <v>310</v>
      </c>
      <c r="C71" s="879">
        <v>0</v>
      </c>
      <c r="D71" s="879">
        <v>0</v>
      </c>
      <c r="E71" s="879">
        <v>0</v>
      </c>
      <c r="F71" s="879">
        <v>0</v>
      </c>
      <c r="G71" s="879">
        <v>0</v>
      </c>
      <c r="H71" s="879">
        <v>0</v>
      </c>
      <c r="I71" s="879">
        <v>0</v>
      </c>
      <c r="J71" s="879">
        <v>0</v>
      </c>
      <c r="K71" s="879">
        <v>0</v>
      </c>
      <c r="L71" s="879">
        <v>0</v>
      </c>
      <c r="M71" s="879">
        <v>0</v>
      </c>
      <c r="N71" s="879">
        <v>0</v>
      </c>
      <c r="O71" s="879">
        <v>0</v>
      </c>
      <c r="P71" s="879">
        <v>0</v>
      </c>
      <c r="Q71" s="535"/>
      <c r="R71" s="535"/>
      <c r="S71" s="535"/>
      <c r="T71" s="535"/>
      <c r="U71" s="535"/>
      <c r="V71" s="535"/>
      <c r="W71" s="535"/>
      <c r="X71" s="535"/>
      <c r="Y71" s="535"/>
      <c r="Z71" s="535"/>
      <c r="AA71" s="535"/>
      <c r="AB71" s="535"/>
      <c r="AC71" s="535"/>
      <c r="AD71" s="535"/>
    </row>
    <row r="72" spans="1:30" ht="13.8">
      <c r="A72" s="884" t="s">
        <v>953</v>
      </c>
      <c r="B72" s="884" t="s">
        <v>310</v>
      </c>
      <c r="C72" s="879">
        <v>9659</v>
      </c>
      <c r="D72" s="879">
        <v>10008</v>
      </c>
      <c r="E72" s="879">
        <v>10796</v>
      </c>
      <c r="F72" s="879">
        <v>11312</v>
      </c>
      <c r="G72" s="879">
        <v>11036</v>
      </c>
      <c r="H72" s="879">
        <v>11192</v>
      </c>
      <c r="I72" s="879">
        <v>11789</v>
      </c>
      <c r="J72" s="879">
        <v>12078</v>
      </c>
      <c r="K72" s="879">
        <v>12748</v>
      </c>
      <c r="L72" s="879">
        <v>12510</v>
      </c>
      <c r="M72" s="879">
        <v>12081</v>
      </c>
      <c r="N72" s="879">
        <v>12090</v>
      </c>
      <c r="O72" s="879">
        <v>12484</v>
      </c>
      <c r="P72" s="879">
        <v>11559428</v>
      </c>
      <c r="Q72" s="535"/>
      <c r="R72" s="535"/>
      <c r="S72" s="535"/>
      <c r="T72" s="535"/>
      <c r="U72" s="535"/>
      <c r="V72" s="535"/>
      <c r="W72" s="535"/>
      <c r="X72" s="535"/>
      <c r="Y72" s="535"/>
      <c r="Z72" s="535"/>
      <c r="AA72" s="535"/>
      <c r="AB72" s="535"/>
      <c r="AC72" s="535"/>
      <c r="AD72" s="535"/>
    </row>
    <row r="73" spans="1:30" ht="13.8">
      <c r="A73" s="884" t="s">
        <v>1350</v>
      </c>
      <c r="B73" s="884" t="s">
        <v>310</v>
      </c>
      <c r="C73" s="879">
        <v>0</v>
      </c>
      <c r="D73" s="879">
        <v>0</v>
      </c>
      <c r="E73" s="879">
        <v>0</v>
      </c>
      <c r="F73" s="879">
        <v>0</v>
      </c>
      <c r="G73" s="879">
        <v>0</v>
      </c>
      <c r="H73" s="879">
        <v>0</v>
      </c>
      <c r="I73" s="879">
        <v>0</v>
      </c>
      <c r="J73" s="879">
        <v>0</v>
      </c>
      <c r="K73" s="879">
        <v>0</v>
      </c>
      <c r="L73" s="879">
        <v>0</v>
      </c>
      <c r="M73" s="879">
        <v>0</v>
      </c>
      <c r="N73" s="879">
        <v>0</v>
      </c>
      <c r="O73" s="879">
        <v>0</v>
      </c>
      <c r="P73" s="879">
        <v>0</v>
      </c>
      <c r="Q73" s="535"/>
      <c r="R73" s="535"/>
      <c r="S73" s="535"/>
      <c r="T73" s="535"/>
      <c r="U73" s="535"/>
      <c r="V73" s="535"/>
      <c r="W73" s="535"/>
      <c r="X73" s="535"/>
      <c r="Y73" s="535"/>
      <c r="Z73" s="535"/>
      <c r="AA73" s="535"/>
      <c r="AB73" s="535"/>
      <c r="AC73" s="535"/>
      <c r="AD73" s="535"/>
    </row>
    <row r="74" spans="1:30" ht="13.8">
      <c r="A74" s="884" t="s">
        <v>954</v>
      </c>
      <c r="B74" s="884" t="s">
        <v>310</v>
      </c>
      <c r="C74" s="879">
        <v>0</v>
      </c>
      <c r="D74" s="879">
        <v>0</v>
      </c>
      <c r="E74" s="879">
        <v>0</v>
      </c>
      <c r="F74" s="879">
        <v>0</v>
      </c>
      <c r="G74" s="879">
        <v>0</v>
      </c>
      <c r="H74" s="879">
        <v>0</v>
      </c>
      <c r="I74" s="879">
        <v>13153</v>
      </c>
      <c r="J74" s="879">
        <v>13202</v>
      </c>
      <c r="K74" s="879">
        <v>13227</v>
      </c>
      <c r="L74" s="879">
        <v>13375</v>
      </c>
      <c r="M74" s="879">
        <v>13445</v>
      </c>
      <c r="N74" s="879">
        <v>13484</v>
      </c>
      <c r="O74" s="879">
        <v>13519</v>
      </c>
      <c r="P74" s="879">
        <v>7220324</v>
      </c>
      <c r="Q74" s="535"/>
      <c r="R74" s="535"/>
      <c r="S74" s="535"/>
      <c r="T74" s="535"/>
      <c r="U74" s="535"/>
      <c r="V74" s="535"/>
      <c r="W74" s="535"/>
      <c r="X74" s="535"/>
      <c r="Y74" s="535"/>
      <c r="Z74" s="535"/>
      <c r="AA74" s="535"/>
      <c r="AB74" s="535"/>
      <c r="AC74" s="535"/>
      <c r="AD74" s="535"/>
    </row>
    <row r="75" spans="1:30" ht="13.8">
      <c r="A75" s="884" t="s">
        <v>1351</v>
      </c>
      <c r="B75" s="884" t="s">
        <v>310</v>
      </c>
      <c r="C75" s="879">
        <v>0</v>
      </c>
      <c r="D75" s="879">
        <v>0</v>
      </c>
      <c r="E75" s="879">
        <v>0</v>
      </c>
      <c r="F75" s="879">
        <v>0</v>
      </c>
      <c r="G75" s="879">
        <v>0</v>
      </c>
      <c r="H75" s="879">
        <v>0</v>
      </c>
      <c r="I75" s="879">
        <v>0</v>
      </c>
      <c r="J75" s="879">
        <v>0</v>
      </c>
      <c r="K75" s="879">
        <v>0</v>
      </c>
      <c r="L75" s="879">
        <v>0</v>
      </c>
      <c r="M75" s="879">
        <v>0</v>
      </c>
      <c r="N75" s="879">
        <v>0</v>
      </c>
      <c r="O75" s="879">
        <v>0</v>
      </c>
      <c r="P75" s="879">
        <v>0</v>
      </c>
      <c r="Q75" s="535"/>
      <c r="R75" s="535"/>
      <c r="S75" s="535"/>
      <c r="T75" s="535"/>
      <c r="U75" s="535"/>
      <c r="V75" s="535"/>
      <c r="W75" s="535"/>
      <c r="X75" s="535"/>
      <c r="Y75" s="535"/>
      <c r="Z75" s="535"/>
      <c r="AA75" s="535"/>
      <c r="AB75" s="535"/>
      <c r="AC75" s="535"/>
      <c r="AD75" s="535"/>
    </row>
    <row r="76" spans="1:30" ht="13.8">
      <c r="A76" s="884" t="s">
        <v>47</v>
      </c>
      <c r="B76" s="884" t="s">
        <v>310</v>
      </c>
      <c r="C76" s="879">
        <v>18968</v>
      </c>
      <c r="D76" s="879">
        <v>18965</v>
      </c>
      <c r="E76" s="879">
        <v>19003</v>
      </c>
      <c r="F76" s="879">
        <v>18970</v>
      </c>
      <c r="G76" s="879">
        <v>18970</v>
      </c>
      <c r="H76" s="879">
        <v>19055</v>
      </c>
      <c r="I76" s="879">
        <v>19118</v>
      </c>
      <c r="J76" s="879">
        <v>19307</v>
      </c>
      <c r="K76" s="879">
        <v>19354</v>
      </c>
      <c r="L76" s="879">
        <v>19331</v>
      </c>
      <c r="M76" s="879">
        <v>19378</v>
      </c>
      <c r="N76" s="879">
        <v>19397</v>
      </c>
      <c r="O76" s="879">
        <v>19451</v>
      </c>
      <c r="P76" s="879">
        <v>19171547</v>
      </c>
      <c r="Q76" s="535"/>
      <c r="R76" s="535"/>
      <c r="S76" s="535"/>
      <c r="T76" s="535"/>
      <c r="U76" s="535"/>
      <c r="V76" s="535"/>
      <c r="W76" s="535"/>
      <c r="X76" s="535"/>
      <c r="Y76" s="535"/>
      <c r="Z76" s="535"/>
      <c r="AA76" s="535"/>
      <c r="AB76" s="535"/>
      <c r="AC76" s="535"/>
      <c r="AD76" s="535"/>
    </row>
    <row r="77" spans="1:30" ht="13.8">
      <c r="A77" s="884" t="s">
        <v>1352</v>
      </c>
      <c r="B77" s="884" t="s">
        <v>310</v>
      </c>
      <c r="C77" s="879">
        <v>0</v>
      </c>
      <c r="D77" s="879">
        <v>0</v>
      </c>
      <c r="E77" s="879">
        <v>0</v>
      </c>
      <c r="F77" s="879">
        <v>0</v>
      </c>
      <c r="G77" s="879">
        <v>0</v>
      </c>
      <c r="H77" s="879">
        <v>0</v>
      </c>
      <c r="I77" s="879">
        <v>0</v>
      </c>
      <c r="J77" s="879">
        <v>0</v>
      </c>
      <c r="K77" s="879">
        <v>0</v>
      </c>
      <c r="L77" s="879">
        <v>0</v>
      </c>
      <c r="M77" s="879">
        <v>0</v>
      </c>
      <c r="N77" s="879">
        <v>0</v>
      </c>
      <c r="O77" s="879">
        <v>0</v>
      </c>
      <c r="P77" s="879">
        <v>0</v>
      </c>
      <c r="Q77" s="535"/>
      <c r="R77" s="535"/>
      <c r="S77" s="535"/>
      <c r="T77" s="535"/>
      <c r="U77" s="535"/>
      <c r="V77" s="535"/>
      <c r="W77" s="535"/>
      <c r="X77" s="535"/>
      <c r="Y77" s="535"/>
      <c r="Z77" s="535"/>
      <c r="AA77" s="535"/>
      <c r="AB77" s="535"/>
      <c r="AC77" s="535"/>
      <c r="AD77" s="535"/>
    </row>
    <row r="78" spans="1:30" ht="13.8">
      <c r="A78" s="884" t="s">
        <v>48</v>
      </c>
      <c r="B78" s="884" t="s">
        <v>310</v>
      </c>
      <c r="C78" s="879">
        <v>83047</v>
      </c>
      <c r="D78" s="879">
        <v>83046</v>
      </c>
      <c r="E78" s="879">
        <v>83043</v>
      </c>
      <c r="F78" s="879">
        <v>83098</v>
      </c>
      <c r="G78" s="879">
        <v>83098</v>
      </c>
      <c r="H78" s="879">
        <v>83096</v>
      </c>
      <c r="I78" s="879">
        <v>83091</v>
      </c>
      <c r="J78" s="879">
        <v>83098</v>
      </c>
      <c r="K78" s="879">
        <v>83120</v>
      </c>
      <c r="L78" s="879">
        <v>83118</v>
      </c>
      <c r="M78" s="879">
        <v>83186</v>
      </c>
      <c r="N78" s="879">
        <v>83221</v>
      </c>
      <c r="O78" s="879">
        <v>83258</v>
      </c>
      <c r="P78" s="879">
        <v>83114035</v>
      </c>
      <c r="Q78" s="535"/>
      <c r="R78" s="535"/>
      <c r="S78" s="535"/>
      <c r="T78" s="535"/>
      <c r="U78" s="535"/>
      <c r="V78" s="535"/>
      <c r="W78" s="535"/>
      <c r="X78" s="535"/>
      <c r="Y78" s="535"/>
      <c r="Z78" s="535"/>
      <c r="AA78" s="535"/>
      <c r="AB78" s="535"/>
      <c r="AC78" s="535"/>
      <c r="AD78" s="535"/>
    </row>
    <row r="79" spans="1:30" ht="13.8">
      <c r="A79" s="884" t="s">
        <v>1353</v>
      </c>
      <c r="B79" s="884" t="s">
        <v>310</v>
      </c>
      <c r="C79" s="879">
        <v>0</v>
      </c>
      <c r="D79" s="879">
        <v>0</v>
      </c>
      <c r="E79" s="879">
        <v>0</v>
      </c>
      <c r="F79" s="879">
        <v>0</v>
      </c>
      <c r="G79" s="879">
        <v>0</v>
      </c>
      <c r="H79" s="879">
        <v>0</v>
      </c>
      <c r="I79" s="879">
        <v>0</v>
      </c>
      <c r="J79" s="879">
        <v>0</v>
      </c>
      <c r="K79" s="879">
        <v>0</v>
      </c>
      <c r="L79" s="879">
        <v>0</v>
      </c>
      <c r="M79" s="879">
        <v>0</v>
      </c>
      <c r="N79" s="879">
        <v>0</v>
      </c>
      <c r="O79" s="879">
        <v>0</v>
      </c>
      <c r="P79" s="879">
        <v>0</v>
      </c>
      <c r="Q79" s="535"/>
      <c r="R79" s="535"/>
      <c r="S79" s="535"/>
      <c r="T79" s="535"/>
      <c r="U79" s="535"/>
      <c r="V79" s="535"/>
      <c r="W79" s="535"/>
      <c r="X79" s="535"/>
      <c r="Y79" s="535"/>
      <c r="Z79" s="535"/>
      <c r="AA79" s="535"/>
      <c r="AB79" s="535"/>
      <c r="AC79" s="535"/>
      <c r="AD79" s="535"/>
    </row>
    <row r="80" spans="1:30" ht="13.8">
      <c r="A80" s="884" t="s">
        <v>49</v>
      </c>
      <c r="B80" s="884" t="s">
        <v>310</v>
      </c>
      <c r="C80" s="879">
        <v>47928</v>
      </c>
      <c r="D80" s="879">
        <v>48162</v>
      </c>
      <c r="E80" s="879">
        <v>48500</v>
      </c>
      <c r="F80" s="879">
        <v>48879</v>
      </c>
      <c r="G80" s="879">
        <v>48907</v>
      </c>
      <c r="H80" s="879">
        <v>49446</v>
      </c>
      <c r="I80" s="879">
        <v>49507</v>
      </c>
      <c r="J80" s="879">
        <v>50086</v>
      </c>
      <c r="K80" s="879">
        <v>49868</v>
      </c>
      <c r="L80" s="879">
        <v>49977</v>
      </c>
      <c r="M80" s="879">
        <v>51424</v>
      </c>
      <c r="N80" s="879">
        <v>51501</v>
      </c>
      <c r="O80" s="879">
        <v>50530</v>
      </c>
      <c r="P80" s="879">
        <v>49623818</v>
      </c>
      <c r="Q80" s="535"/>
      <c r="R80" s="535"/>
      <c r="S80" s="535"/>
      <c r="T80" s="535"/>
      <c r="U80" s="535"/>
      <c r="V80" s="535"/>
      <c r="W80" s="535"/>
      <c r="X80" s="535"/>
      <c r="Y80" s="535"/>
      <c r="Z80" s="535"/>
      <c r="AA80" s="535"/>
      <c r="AB80" s="535"/>
      <c r="AC80" s="535"/>
      <c r="AD80" s="535"/>
    </row>
    <row r="81" spans="1:30" ht="13.8">
      <c r="A81" s="884" t="s">
        <v>1354</v>
      </c>
      <c r="B81" s="884" t="s">
        <v>310</v>
      </c>
      <c r="C81" s="879">
        <v>0</v>
      </c>
      <c r="D81" s="879">
        <v>0</v>
      </c>
      <c r="E81" s="879">
        <v>0</v>
      </c>
      <c r="F81" s="879">
        <v>0</v>
      </c>
      <c r="G81" s="879">
        <v>0</v>
      </c>
      <c r="H81" s="879">
        <v>0</v>
      </c>
      <c r="I81" s="879">
        <v>0</v>
      </c>
      <c r="J81" s="879">
        <v>0</v>
      </c>
      <c r="K81" s="879">
        <v>0</v>
      </c>
      <c r="L81" s="879">
        <v>0</v>
      </c>
      <c r="M81" s="879">
        <v>0</v>
      </c>
      <c r="N81" s="879">
        <v>0</v>
      </c>
      <c r="O81" s="879">
        <v>0</v>
      </c>
      <c r="P81" s="879">
        <v>0</v>
      </c>
      <c r="Q81" s="535"/>
      <c r="R81" s="535"/>
      <c r="S81" s="535"/>
      <c r="T81" s="535"/>
      <c r="U81" s="535"/>
      <c r="V81" s="535"/>
      <c r="W81" s="535"/>
      <c r="X81" s="535"/>
      <c r="Y81" s="535"/>
      <c r="Z81" s="535"/>
      <c r="AA81" s="535"/>
      <c r="AB81" s="535"/>
      <c r="AC81" s="535"/>
      <c r="AD81" s="535"/>
    </row>
    <row r="82" spans="1:30" ht="13.8">
      <c r="A82" s="884" t="s">
        <v>911</v>
      </c>
      <c r="B82" s="884" t="s">
        <v>310</v>
      </c>
      <c r="C82" s="879">
        <v>1413</v>
      </c>
      <c r="D82" s="879">
        <v>1413</v>
      </c>
      <c r="E82" s="879">
        <v>1413</v>
      </c>
      <c r="F82" s="879">
        <v>1413</v>
      </c>
      <c r="G82" s="879">
        <v>1413</v>
      </c>
      <c r="H82" s="879">
        <v>1413</v>
      </c>
      <c r="I82" s="879">
        <v>1413</v>
      </c>
      <c r="J82" s="879">
        <v>1413</v>
      </c>
      <c r="K82" s="879">
        <v>1413</v>
      </c>
      <c r="L82" s="879">
        <v>1413</v>
      </c>
      <c r="M82" s="879">
        <v>1413</v>
      </c>
      <c r="N82" s="879">
        <v>1413</v>
      </c>
      <c r="O82" s="879">
        <v>1413</v>
      </c>
      <c r="P82" s="879">
        <v>1413480</v>
      </c>
      <c r="Q82" s="535"/>
      <c r="R82" s="535"/>
      <c r="S82" s="535"/>
      <c r="T82" s="535"/>
      <c r="U82" s="535"/>
      <c r="V82" s="535"/>
      <c r="W82" s="535"/>
      <c r="X82" s="535"/>
      <c r="Y82" s="535"/>
      <c r="Z82" s="535"/>
      <c r="AA82" s="535"/>
      <c r="AB82" s="535"/>
      <c r="AC82" s="535"/>
      <c r="AD82" s="535"/>
    </row>
    <row r="83" spans="1:30" ht="13.8">
      <c r="A83" s="884" t="s">
        <v>1355</v>
      </c>
      <c r="B83" s="884" t="s">
        <v>310</v>
      </c>
      <c r="C83" s="879">
        <v>0</v>
      </c>
      <c r="D83" s="879">
        <v>0</v>
      </c>
      <c r="E83" s="879">
        <v>0</v>
      </c>
      <c r="F83" s="879">
        <v>0</v>
      </c>
      <c r="G83" s="879">
        <v>0</v>
      </c>
      <c r="H83" s="879">
        <v>0</v>
      </c>
      <c r="I83" s="879">
        <v>0</v>
      </c>
      <c r="J83" s="879">
        <v>0</v>
      </c>
      <c r="K83" s="879">
        <v>0</v>
      </c>
      <c r="L83" s="879">
        <v>0</v>
      </c>
      <c r="M83" s="879">
        <v>0</v>
      </c>
      <c r="N83" s="879">
        <v>0</v>
      </c>
      <c r="O83" s="879">
        <v>0</v>
      </c>
      <c r="P83" s="879">
        <v>0</v>
      </c>
      <c r="Q83" s="535"/>
      <c r="R83" s="535"/>
      <c r="S83" s="535"/>
      <c r="T83" s="535"/>
      <c r="U83" s="535"/>
      <c r="V83" s="535"/>
      <c r="W83" s="535"/>
      <c r="X83" s="535"/>
      <c r="Y83" s="535"/>
      <c r="Z83" s="535"/>
      <c r="AA83" s="535"/>
      <c r="AB83" s="535"/>
      <c r="AC83" s="535"/>
      <c r="AD83" s="535"/>
    </row>
    <row r="84" spans="1:30" ht="13.8">
      <c r="A84" s="884" t="s">
        <v>50</v>
      </c>
      <c r="B84" s="884" t="s">
        <v>310</v>
      </c>
      <c r="C84" s="879">
        <v>4884</v>
      </c>
      <c r="D84" s="879">
        <v>4759</v>
      </c>
      <c r="E84" s="879">
        <v>4835</v>
      </c>
      <c r="F84" s="879">
        <v>4959</v>
      </c>
      <c r="G84" s="879">
        <v>5007</v>
      </c>
      <c r="H84" s="879">
        <v>5081</v>
      </c>
      <c r="I84" s="879">
        <v>5125</v>
      </c>
      <c r="J84" s="879">
        <v>5183</v>
      </c>
      <c r="K84" s="879">
        <v>5249</v>
      </c>
      <c r="L84" s="879">
        <v>5301</v>
      </c>
      <c r="M84" s="879">
        <v>5361</v>
      </c>
      <c r="N84" s="879">
        <v>5463</v>
      </c>
      <c r="O84" s="879">
        <v>1</v>
      </c>
      <c r="P84" s="879">
        <v>4897003</v>
      </c>
      <c r="Q84" s="535"/>
      <c r="R84" s="535"/>
      <c r="S84" s="535"/>
      <c r="T84" s="535"/>
      <c r="U84" s="535"/>
      <c r="V84" s="535"/>
      <c r="W84" s="535"/>
      <c r="X84" s="535"/>
      <c r="Y84" s="535"/>
      <c r="Z84" s="535"/>
      <c r="AA84" s="535"/>
      <c r="AB84" s="535"/>
      <c r="AC84" s="535"/>
      <c r="AD84" s="535"/>
    </row>
    <row r="85" spans="1:30" ht="13.8">
      <c r="A85" s="884" t="s">
        <v>1040</v>
      </c>
      <c r="B85" s="884" t="s">
        <v>310</v>
      </c>
      <c r="C85" s="879">
        <v>0</v>
      </c>
      <c r="D85" s="879">
        <v>0</v>
      </c>
      <c r="E85" s="879">
        <v>0</v>
      </c>
      <c r="F85" s="879">
        <v>0</v>
      </c>
      <c r="G85" s="879">
        <v>0</v>
      </c>
      <c r="H85" s="879">
        <v>0</v>
      </c>
      <c r="I85" s="879">
        <v>0</v>
      </c>
      <c r="J85" s="879">
        <v>0</v>
      </c>
      <c r="K85" s="879">
        <v>0</v>
      </c>
      <c r="L85" s="879">
        <v>0</v>
      </c>
      <c r="M85" s="879">
        <v>0</v>
      </c>
      <c r="N85" s="879">
        <v>0</v>
      </c>
      <c r="O85" s="879">
        <v>0</v>
      </c>
      <c r="P85" s="879">
        <v>0</v>
      </c>
      <c r="Q85" s="535"/>
      <c r="R85" s="535"/>
      <c r="S85" s="535"/>
      <c r="T85" s="535"/>
      <c r="U85" s="535"/>
      <c r="V85" s="535"/>
      <c r="W85" s="535"/>
      <c r="X85" s="535"/>
      <c r="Y85" s="535"/>
      <c r="Z85" s="535"/>
      <c r="AA85" s="535"/>
      <c r="AB85" s="535"/>
      <c r="AC85" s="535"/>
      <c r="AD85" s="535"/>
    </row>
    <row r="86" spans="1:30" ht="13.8">
      <c r="A86" s="884" t="s">
        <v>2858</v>
      </c>
      <c r="B86" s="884" t="s">
        <v>310</v>
      </c>
      <c r="C86" s="879">
        <v>0</v>
      </c>
      <c r="D86" s="879">
        <v>0</v>
      </c>
      <c r="E86" s="879">
        <v>0</v>
      </c>
      <c r="F86" s="879">
        <v>0</v>
      </c>
      <c r="G86" s="879">
        <v>0</v>
      </c>
      <c r="H86" s="879">
        <v>0</v>
      </c>
      <c r="I86" s="879">
        <v>0</v>
      </c>
      <c r="J86" s="879">
        <v>0</v>
      </c>
      <c r="K86" s="879">
        <v>0</v>
      </c>
      <c r="L86" s="879">
        <v>0</v>
      </c>
      <c r="M86" s="879">
        <v>0</v>
      </c>
      <c r="N86" s="879">
        <v>0</v>
      </c>
      <c r="O86" s="879">
        <v>0</v>
      </c>
      <c r="P86" s="879">
        <v>0</v>
      </c>
      <c r="Q86" s="535"/>
      <c r="R86" s="535"/>
      <c r="S86" s="535"/>
      <c r="T86" s="535"/>
      <c r="U86" s="535"/>
      <c r="V86" s="535"/>
      <c r="W86" s="535"/>
      <c r="X86" s="535"/>
      <c r="Y86" s="535"/>
      <c r="Z86" s="535"/>
      <c r="AA86" s="535"/>
      <c r="AB86" s="535"/>
      <c r="AC86" s="535"/>
      <c r="AD86" s="535"/>
    </row>
    <row r="87" spans="1:30" ht="13.8">
      <c r="A87" s="884" t="s">
        <v>51</v>
      </c>
      <c r="B87" s="884" t="s">
        <v>310</v>
      </c>
      <c r="C87" s="879">
        <v>14910</v>
      </c>
      <c r="D87" s="879">
        <v>14414</v>
      </c>
      <c r="E87" s="879">
        <v>14660</v>
      </c>
      <c r="F87" s="879">
        <v>14897</v>
      </c>
      <c r="G87" s="879">
        <v>15020</v>
      </c>
      <c r="H87" s="879">
        <v>15172</v>
      </c>
      <c r="I87" s="879">
        <v>15309</v>
      </c>
      <c r="J87" s="879">
        <v>15434</v>
      </c>
      <c r="K87" s="879">
        <v>15610</v>
      </c>
      <c r="L87" s="879">
        <v>15760</v>
      </c>
      <c r="M87" s="879">
        <v>15926</v>
      </c>
      <c r="N87" s="879">
        <v>16130</v>
      </c>
      <c r="O87" s="879">
        <v>1</v>
      </c>
      <c r="P87" s="879">
        <v>14648937</v>
      </c>
      <c r="Q87" s="535"/>
      <c r="R87" s="535"/>
      <c r="S87" s="535"/>
      <c r="T87" s="535"/>
      <c r="U87" s="535"/>
      <c r="V87" s="535"/>
      <c r="W87" s="535"/>
      <c r="X87" s="535"/>
      <c r="Y87" s="535"/>
      <c r="Z87" s="535"/>
      <c r="AA87" s="535"/>
      <c r="AB87" s="535"/>
      <c r="AC87" s="535"/>
      <c r="AD87" s="535"/>
    </row>
    <row r="88" spans="1:30" ht="13.8">
      <c r="A88" s="884" t="s">
        <v>1356</v>
      </c>
      <c r="B88" s="884" t="s">
        <v>310</v>
      </c>
      <c r="C88" s="879">
        <v>0</v>
      </c>
      <c r="D88" s="879">
        <v>0</v>
      </c>
      <c r="E88" s="879">
        <v>0</v>
      </c>
      <c r="F88" s="879">
        <v>0</v>
      </c>
      <c r="G88" s="879">
        <v>0</v>
      </c>
      <c r="H88" s="879">
        <v>0</v>
      </c>
      <c r="I88" s="879">
        <v>0</v>
      </c>
      <c r="J88" s="879">
        <v>0</v>
      </c>
      <c r="K88" s="879">
        <v>0</v>
      </c>
      <c r="L88" s="879">
        <v>0</v>
      </c>
      <c r="M88" s="879">
        <v>0</v>
      </c>
      <c r="N88" s="879">
        <v>0</v>
      </c>
      <c r="O88" s="879">
        <v>0</v>
      </c>
      <c r="P88" s="879">
        <v>0</v>
      </c>
      <c r="Q88" s="535"/>
      <c r="R88" s="535"/>
      <c r="S88" s="535"/>
      <c r="T88" s="535"/>
      <c r="U88" s="535"/>
      <c r="V88" s="535"/>
      <c r="W88" s="535"/>
      <c r="X88" s="535"/>
      <c r="Y88" s="535"/>
      <c r="Z88" s="535"/>
      <c r="AA88" s="535"/>
      <c r="AB88" s="535"/>
      <c r="AC88" s="535"/>
      <c r="AD88" s="535"/>
    </row>
    <row r="89" spans="1:30" ht="13.8">
      <c r="A89" s="884" t="s">
        <v>1041</v>
      </c>
      <c r="B89" s="884" t="s">
        <v>310</v>
      </c>
      <c r="C89" s="879">
        <v>0</v>
      </c>
      <c r="D89" s="879">
        <v>0</v>
      </c>
      <c r="E89" s="879">
        <v>0</v>
      </c>
      <c r="F89" s="879">
        <v>0</v>
      </c>
      <c r="G89" s="879">
        <v>0</v>
      </c>
      <c r="H89" s="879">
        <v>0</v>
      </c>
      <c r="I89" s="879">
        <v>0</v>
      </c>
      <c r="J89" s="879">
        <v>0</v>
      </c>
      <c r="K89" s="879">
        <v>0</v>
      </c>
      <c r="L89" s="879">
        <v>0</v>
      </c>
      <c r="M89" s="879">
        <v>0</v>
      </c>
      <c r="N89" s="879">
        <v>0</v>
      </c>
      <c r="O89" s="879">
        <v>0</v>
      </c>
      <c r="P89" s="879">
        <v>0</v>
      </c>
      <c r="Q89" s="535"/>
      <c r="R89" s="535"/>
      <c r="S89" s="535"/>
      <c r="T89" s="535"/>
      <c r="U89" s="535"/>
      <c r="V89" s="535"/>
      <c r="W89" s="535"/>
      <c r="X89" s="535"/>
      <c r="Y89" s="535"/>
      <c r="Z89" s="535"/>
      <c r="AA89" s="535"/>
      <c r="AB89" s="535"/>
      <c r="AC89" s="535"/>
      <c r="AD89" s="535"/>
    </row>
    <row r="90" spans="1:30" ht="13.8">
      <c r="A90" s="884" t="s">
        <v>52</v>
      </c>
      <c r="B90" s="884" t="s">
        <v>310</v>
      </c>
      <c r="C90" s="879">
        <v>49</v>
      </c>
      <c r="D90" s="879">
        <v>49</v>
      </c>
      <c r="E90" s="879">
        <v>49</v>
      </c>
      <c r="F90" s="879">
        <v>49</v>
      </c>
      <c r="G90" s="879">
        <v>49</v>
      </c>
      <c r="H90" s="879">
        <v>49</v>
      </c>
      <c r="I90" s="879">
        <v>49</v>
      </c>
      <c r="J90" s="879">
        <v>49</v>
      </c>
      <c r="K90" s="879">
        <v>49</v>
      </c>
      <c r="L90" s="879">
        <v>50</v>
      </c>
      <c r="M90" s="879">
        <v>0</v>
      </c>
      <c r="N90" s="879">
        <v>1</v>
      </c>
      <c r="O90" s="879">
        <v>1</v>
      </c>
      <c r="P90" s="879">
        <v>39258</v>
      </c>
      <c r="Q90" s="535"/>
      <c r="R90" s="535"/>
      <c r="S90" s="535"/>
      <c r="T90" s="535"/>
      <c r="U90" s="535"/>
      <c r="V90" s="535"/>
      <c r="W90" s="535"/>
      <c r="X90" s="535"/>
      <c r="Y90" s="535"/>
      <c r="Z90" s="535"/>
      <c r="AA90" s="535"/>
      <c r="AB90" s="535"/>
      <c r="AC90" s="535"/>
      <c r="AD90" s="535"/>
    </row>
    <row r="91" spans="1:30" ht="13.8">
      <c r="A91" s="884" t="s">
        <v>1357</v>
      </c>
      <c r="B91" s="884" t="s">
        <v>310</v>
      </c>
      <c r="C91" s="879">
        <v>0</v>
      </c>
      <c r="D91" s="879">
        <v>0</v>
      </c>
      <c r="E91" s="879">
        <v>0</v>
      </c>
      <c r="F91" s="879">
        <v>0</v>
      </c>
      <c r="G91" s="879">
        <v>0</v>
      </c>
      <c r="H91" s="879">
        <v>0</v>
      </c>
      <c r="I91" s="879">
        <v>0</v>
      </c>
      <c r="J91" s="879">
        <v>0</v>
      </c>
      <c r="K91" s="879">
        <v>0</v>
      </c>
      <c r="L91" s="879">
        <v>0</v>
      </c>
      <c r="M91" s="879">
        <v>0</v>
      </c>
      <c r="N91" s="879">
        <v>0</v>
      </c>
      <c r="O91" s="879">
        <v>0</v>
      </c>
      <c r="P91" s="879">
        <v>0</v>
      </c>
      <c r="Q91" s="535"/>
      <c r="R91" s="535"/>
      <c r="S91" s="535"/>
      <c r="T91" s="535"/>
      <c r="U91" s="535"/>
      <c r="V91" s="535"/>
      <c r="W91" s="535"/>
      <c r="X91" s="535"/>
      <c r="Y91" s="535"/>
      <c r="Z91" s="535"/>
      <c r="AA91" s="535"/>
      <c r="AB91" s="535"/>
      <c r="AC91" s="535"/>
      <c r="AD91" s="535"/>
    </row>
    <row r="92" spans="1:30" ht="13.8">
      <c r="A92" s="884" t="s">
        <v>955</v>
      </c>
      <c r="B92" s="884" t="s">
        <v>310</v>
      </c>
      <c r="C92" s="879">
        <v>0</v>
      </c>
      <c r="D92" s="879">
        <v>0</v>
      </c>
      <c r="E92" s="879">
        <v>0</v>
      </c>
      <c r="F92" s="879">
        <v>0</v>
      </c>
      <c r="G92" s="879">
        <v>0</v>
      </c>
      <c r="H92" s="879">
        <v>0</v>
      </c>
      <c r="I92" s="879">
        <v>0</v>
      </c>
      <c r="J92" s="879">
        <v>0</v>
      </c>
      <c r="K92" s="879">
        <v>0</v>
      </c>
      <c r="L92" s="879">
        <v>0</v>
      </c>
      <c r="M92" s="879">
        <v>0</v>
      </c>
      <c r="N92" s="879">
        <v>0</v>
      </c>
      <c r="O92" s="879">
        <v>0</v>
      </c>
      <c r="P92" s="879">
        <v>0</v>
      </c>
      <c r="Q92" s="535"/>
      <c r="R92" s="535"/>
      <c r="S92" s="535"/>
      <c r="T92" s="535"/>
      <c r="U92" s="535"/>
      <c r="V92" s="535"/>
      <c r="W92" s="535"/>
      <c r="X92" s="535"/>
      <c r="Y92" s="535"/>
      <c r="Z92" s="535"/>
      <c r="AA92" s="535"/>
      <c r="AB92" s="535"/>
      <c r="AC92" s="535"/>
      <c r="AD92" s="535"/>
    </row>
    <row r="93" spans="1:30" ht="13.8">
      <c r="A93" s="884" t="s">
        <v>53</v>
      </c>
      <c r="B93" s="884" t="s">
        <v>310</v>
      </c>
      <c r="C93" s="879">
        <v>0</v>
      </c>
      <c r="D93" s="879">
        <v>0</v>
      </c>
      <c r="E93" s="879">
        <v>0</v>
      </c>
      <c r="F93" s="879">
        <v>0</v>
      </c>
      <c r="G93" s="879">
        <v>0</v>
      </c>
      <c r="H93" s="879">
        <v>0</v>
      </c>
      <c r="I93" s="879">
        <v>0</v>
      </c>
      <c r="J93" s="879">
        <v>0</v>
      </c>
      <c r="K93" s="879">
        <v>0</v>
      </c>
      <c r="L93" s="879">
        <v>0</v>
      </c>
      <c r="M93" s="879">
        <v>0</v>
      </c>
      <c r="N93" s="879">
        <v>1</v>
      </c>
      <c r="O93" s="879">
        <v>1</v>
      </c>
      <c r="P93" s="879">
        <v>91</v>
      </c>
      <c r="Q93" s="535"/>
      <c r="R93" s="535"/>
      <c r="S93" s="535"/>
      <c r="T93" s="535"/>
      <c r="U93" s="535"/>
      <c r="V93" s="535"/>
      <c r="W93" s="535"/>
      <c r="X93" s="535"/>
      <c r="Y93" s="535"/>
      <c r="Z93" s="535"/>
      <c r="AA93" s="535"/>
      <c r="AB93" s="535"/>
      <c r="AC93" s="535"/>
      <c r="AD93" s="535"/>
    </row>
    <row r="94" spans="1:30" ht="13.8">
      <c r="A94" s="884" t="s">
        <v>1358</v>
      </c>
      <c r="B94" s="884" t="s">
        <v>310</v>
      </c>
      <c r="C94" s="879">
        <v>0</v>
      </c>
      <c r="D94" s="879">
        <v>0</v>
      </c>
      <c r="E94" s="879">
        <v>0</v>
      </c>
      <c r="F94" s="879">
        <v>0</v>
      </c>
      <c r="G94" s="879">
        <v>0</v>
      </c>
      <c r="H94" s="879">
        <v>0</v>
      </c>
      <c r="I94" s="879">
        <v>0</v>
      </c>
      <c r="J94" s="879">
        <v>0</v>
      </c>
      <c r="K94" s="879">
        <v>0</v>
      </c>
      <c r="L94" s="879">
        <v>0</v>
      </c>
      <c r="M94" s="879">
        <v>0</v>
      </c>
      <c r="N94" s="879">
        <v>0</v>
      </c>
      <c r="O94" s="879">
        <v>0</v>
      </c>
      <c r="P94" s="879">
        <v>0</v>
      </c>
      <c r="Q94" s="535"/>
      <c r="R94" s="535"/>
      <c r="S94" s="535"/>
      <c r="T94" s="535"/>
      <c r="U94" s="535"/>
      <c r="V94" s="535"/>
      <c r="W94" s="535"/>
      <c r="X94" s="535"/>
      <c r="Y94" s="535"/>
      <c r="Z94" s="535"/>
      <c r="AA94" s="535"/>
      <c r="AB94" s="535"/>
      <c r="AC94" s="535"/>
      <c r="AD94" s="535"/>
    </row>
    <row r="95" spans="1:30" ht="13.8">
      <c r="A95" s="884" t="s">
        <v>956</v>
      </c>
      <c r="B95" s="884" t="s">
        <v>310</v>
      </c>
      <c r="C95" s="879">
        <v>0</v>
      </c>
      <c r="D95" s="879">
        <v>0</v>
      </c>
      <c r="E95" s="879">
        <v>0</v>
      </c>
      <c r="F95" s="879">
        <v>0</v>
      </c>
      <c r="G95" s="879">
        <v>0</v>
      </c>
      <c r="H95" s="879">
        <v>0</v>
      </c>
      <c r="I95" s="879">
        <v>0</v>
      </c>
      <c r="J95" s="879">
        <v>0</v>
      </c>
      <c r="K95" s="879">
        <v>0</v>
      </c>
      <c r="L95" s="879">
        <v>0</v>
      </c>
      <c r="M95" s="879">
        <v>0</v>
      </c>
      <c r="N95" s="879">
        <v>0</v>
      </c>
      <c r="O95" s="879">
        <v>0</v>
      </c>
      <c r="P95" s="879">
        <v>0</v>
      </c>
      <c r="Q95" s="535"/>
      <c r="R95" s="535"/>
      <c r="S95" s="535"/>
      <c r="T95" s="535"/>
      <c r="U95" s="535"/>
      <c r="V95" s="535"/>
      <c r="W95" s="535"/>
      <c r="X95" s="535"/>
      <c r="Y95" s="535"/>
      <c r="Z95" s="535"/>
      <c r="AA95" s="535"/>
      <c r="AB95" s="535"/>
      <c r="AC95" s="535"/>
      <c r="AD95" s="535"/>
    </row>
    <row r="96" spans="1:30" ht="13.8">
      <c r="A96" s="884" t="s">
        <v>957</v>
      </c>
      <c r="B96" s="884" t="s">
        <v>310</v>
      </c>
      <c r="C96" s="879">
        <v>0</v>
      </c>
      <c r="D96" s="879">
        <v>0</v>
      </c>
      <c r="E96" s="879">
        <v>0</v>
      </c>
      <c r="F96" s="879">
        <v>0</v>
      </c>
      <c r="G96" s="879">
        <v>0</v>
      </c>
      <c r="H96" s="879">
        <v>0</v>
      </c>
      <c r="I96" s="879">
        <v>0</v>
      </c>
      <c r="J96" s="879">
        <v>0</v>
      </c>
      <c r="K96" s="879">
        <v>0</v>
      </c>
      <c r="L96" s="879">
        <v>0</v>
      </c>
      <c r="M96" s="879">
        <v>0</v>
      </c>
      <c r="N96" s="879">
        <v>0</v>
      </c>
      <c r="O96" s="879">
        <v>0</v>
      </c>
      <c r="P96" s="879">
        <v>0</v>
      </c>
      <c r="Q96" s="535"/>
      <c r="R96" s="535"/>
      <c r="S96" s="535"/>
      <c r="T96" s="535"/>
      <c r="U96" s="535"/>
      <c r="V96" s="535"/>
      <c r="W96" s="535"/>
      <c r="X96" s="535"/>
      <c r="Y96" s="535"/>
      <c r="Z96" s="535"/>
      <c r="AA96" s="535"/>
      <c r="AB96" s="535"/>
      <c r="AC96" s="535"/>
      <c r="AD96" s="535"/>
    </row>
    <row r="97" spans="1:30" ht="13.8">
      <c r="A97" s="884" t="s">
        <v>958</v>
      </c>
      <c r="B97" s="884" t="s">
        <v>310</v>
      </c>
      <c r="C97" s="879">
        <v>0</v>
      </c>
      <c r="D97" s="879">
        <v>0</v>
      </c>
      <c r="E97" s="879">
        <v>0</v>
      </c>
      <c r="F97" s="879">
        <v>0</v>
      </c>
      <c r="G97" s="879">
        <v>0</v>
      </c>
      <c r="H97" s="879">
        <v>0</v>
      </c>
      <c r="I97" s="879">
        <v>0</v>
      </c>
      <c r="J97" s="879">
        <v>0</v>
      </c>
      <c r="K97" s="879">
        <v>0</v>
      </c>
      <c r="L97" s="879">
        <v>0</v>
      </c>
      <c r="M97" s="879">
        <v>0</v>
      </c>
      <c r="N97" s="879">
        <v>0</v>
      </c>
      <c r="O97" s="879">
        <v>0</v>
      </c>
      <c r="P97" s="879">
        <v>0</v>
      </c>
      <c r="Q97" s="535"/>
      <c r="R97" s="535"/>
      <c r="S97" s="535"/>
      <c r="T97" s="535"/>
      <c r="U97" s="535"/>
      <c r="V97" s="535"/>
      <c r="W97" s="535"/>
      <c r="X97" s="535"/>
      <c r="Y97" s="535"/>
      <c r="Z97" s="535"/>
      <c r="AA97" s="535"/>
      <c r="AB97" s="535"/>
      <c r="AC97" s="535"/>
      <c r="AD97" s="535"/>
    </row>
    <row r="98" spans="1:30" ht="13.8">
      <c r="A98" s="884" t="s">
        <v>1027</v>
      </c>
      <c r="B98" s="884" t="s">
        <v>310</v>
      </c>
      <c r="C98" s="879">
        <v>0</v>
      </c>
      <c r="D98" s="879">
        <v>0</v>
      </c>
      <c r="E98" s="879">
        <v>0</v>
      </c>
      <c r="F98" s="879">
        <v>0</v>
      </c>
      <c r="G98" s="879">
        <v>0</v>
      </c>
      <c r="H98" s="879">
        <v>0</v>
      </c>
      <c r="I98" s="879">
        <v>0</v>
      </c>
      <c r="J98" s="879">
        <v>0</v>
      </c>
      <c r="K98" s="879">
        <v>0</v>
      </c>
      <c r="L98" s="879">
        <v>0</v>
      </c>
      <c r="M98" s="879">
        <v>0</v>
      </c>
      <c r="N98" s="879">
        <v>0</v>
      </c>
      <c r="O98" s="879">
        <v>0</v>
      </c>
      <c r="P98" s="879">
        <v>0</v>
      </c>
      <c r="Q98" s="535"/>
      <c r="R98" s="535"/>
      <c r="S98" s="535"/>
      <c r="T98" s="535"/>
      <c r="U98" s="535"/>
      <c r="V98" s="535"/>
      <c r="W98" s="535"/>
      <c r="X98" s="535"/>
      <c r="Y98" s="535"/>
      <c r="Z98" s="535"/>
      <c r="AA98" s="535"/>
      <c r="AB98" s="535"/>
      <c r="AC98" s="535"/>
      <c r="AD98" s="535"/>
    </row>
    <row r="99" spans="1:30" ht="13.8">
      <c r="A99" s="884" t="s">
        <v>1028</v>
      </c>
      <c r="B99" s="884" t="s">
        <v>310</v>
      </c>
      <c r="C99" s="879">
        <v>0</v>
      </c>
      <c r="D99" s="879">
        <v>0</v>
      </c>
      <c r="E99" s="879">
        <v>0</v>
      </c>
      <c r="F99" s="879">
        <v>0</v>
      </c>
      <c r="G99" s="879">
        <v>0</v>
      </c>
      <c r="H99" s="879">
        <v>0</v>
      </c>
      <c r="I99" s="879">
        <v>0</v>
      </c>
      <c r="J99" s="879">
        <v>0</v>
      </c>
      <c r="K99" s="879">
        <v>0</v>
      </c>
      <c r="L99" s="879">
        <v>0</v>
      </c>
      <c r="M99" s="879">
        <v>0</v>
      </c>
      <c r="N99" s="879">
        <v>0</v>
      </c>
      <c r="O99" s="879">
        <v>0</v>
      </c>
      <c r="P99" s="879">
        <v>0</v>
      </c>
      <c r="Q99" s="535"/>
      <c r="R99" s="535"/>
      <c r="S99" s="535"/>
      <c r="T99" s="535"/>
      <c r="U99" s="535"/>
      <c r="V99" s="535"/>
      <c r="W99" s="535"/>
      <c r="X99" s="535"/>
      <c r="Y99" s="535"/>
      <c r="Z99" s="535"/>
      <c r="AA99" s="535"/>
      <c r="AB99" s="535"/>
      <c r="AC99" s="535"/>
      <c r="AD99" s="535"/>
    </row>
    <row r="100" spans="1:30" ht="13.8">
      <c r="A100" s="884" t="s">
        <v>54</v>
      </c>
      <c r="B100" s="884" t="s">
        <v>310</v>
      </c>
      <c r="C100" s="879">
        <v>5296</v>
      </c>
      <c r="D100" s="879">
        <v>5374</v>
      </c>
      <c r="E100" s="879">
        <v>5375</v>
      </c>
      <c r="F100" s="879">
        <v>5375</v>
      </c>
      <c r="G100" s="879">
        <v>5375</v>
      </c>
      <c r="H100" s="879">
        <v>5376</v>
      </c>
      <c r="I100" s="879">
        <v>5376</v>
      </c>
      <c r="J100" s="879">
        <v>5376</v>
      </c>
      <c r="K100" s="879">
        <v>5376</v>
      </c>
      <c r="L100" s="879">
        <v>5376</v>
      </c>
      <c r="M100" s="879">
        <v>5376</v>
      </c>
      <c r="N100" s="879">
        <v>5376</v>
      </c>
      <c r="O100" s="879">
        <v>5446</v>
      </c>
      <c r="P100" s="879">
        <v>5375399</v>
      </c>
      <c r="Q100" s="535"/>
      <c r="R100" s="535"/>
      <c r="S100" s="535"/>
      <c r="T100" s="535"/>
      <c r="U100" s="535"/>
      <c r="V100" s="535"/>
      <c r="W100" s="535"/>
      <c r="X100" s="535"/>
      <c r="Y100" s="535"/>
      <c r="Z100" s="535"/>
      <c r="AA100" s="535"/>
      <c r="AB100" s="535"/>
      <c r="AC100" s="535"/>
      <c r="AD100" s="535"/>
    </row>
    <row r="101" spans="1:30" ht="13.8">
      <c r="A101" s="884" t="s">
        <v>1359</v>
      </c>
      <c r="B101" s="884" t="s">
        <v>310</v>
      </c>
      <c r="C101" s="879">
        <v>0</v>
      </c>
      <c r="D101" s="879">
        <v>0</v>
      </c>
      <c r="E101" s="879">
        <v>0</v>
      </c>
      <c r="F101" s="879">
        <v>0</v>
      </c>
      <c r="G101" s="879">
        <v>0</v>
      </c>
      <c r="H101" s="879">
        <v>0</v>
      </c>
      <c r="I101" s="879">
        <v>0</v>
      </c>
      <c r="J101" s="879">
        <v>0</v>
      </c>
      <c r="K101" s="879">
        <v>0</v>
      </c>
      <c r="L101" s="879">
        <v>0</v>
      </c>
      <c r="M101" s="879">
        <v>0</v>
      </c>
      <c r="N101" s="879">
        <v>0</v>
      </c>
      <c r="O101" s="879">
        <v>0</v>
      </c>
      <c r="P101" s="879">
        <v>0</v>
      </c>
      <c r="Q101" s="535"/>
      <c r="R101" s="535"/>
      <c r="S101" s="535"/>
      <c r="T101" s="535"/>
      <c r="U101" s="535"/>
      <c r="V101" s="535"/>
      <c r="W101" s="535"/>
      <c r="X101" s="535"/>
      <c r="Y101" s="535"/>
      <c r="Z101" s="535"/>
      <c r="AA101" s="535"/>
      <c r="AB101" s="535"/>
      <c r="AC101" s="535"/>
      <c r="AD101" s="535"/>
    </row>
    <row r="102" spans="1:30" ht="13.8">
      <c r="A102" s="884" t="s">
        <v>312</v>
      </c>
      <c r="B102" s="884" t="s">
        <v>310</v>
      </c>
      <c r="C102" s="879">
        <v>8922</v>
      </c>
      <c r="D102" s="879">
        <v>8922</v>
      </c>
      <c r="E102" s="879">
        <v>8922</v>
      </c>
      <c r="F102" s="879">
        <v>8922</v>
      </c>
      <c r="G102" s="879">
        <v>8922</v>
      </c>
      <c r="H102" s="879">
        <v>8922</v>
      </c>
      <c r="I102" s="879">
        <v>8922</v>
      </c>
      <c r="J102" s="879">
        <v>8922</v>
      </c>
      <c r="K102" s="879">
        <v>8922</v>
      </c>
      <c r="L102" s="879">
        <v>8922</v>
      </c>
      <c r="M102" s="879">
        <v>8922</v>
      </c>
      <c r="N102" s="879">
        <v>8922</v>
      </c>
      <c r="O102" s="879">
        <v>10569</v>
      </c>
      <c r="P102" s="879">
        <v>8990846</v>
      </c>
      <c r="Q102" s="535"/>
      <c r="R102" s="535"/>
      <c r="S102" s="535"/>
      <c r="T102" s="535"/>
      <c r="U102" s="535"/>
      <c r="V102" s="535"/>
      <c r="W102" s="535"/>
      <c r="X102" s="535"/>
      <c r="Y102" s="535"/>
      <c r="Z102" s="535"/>
      <c r="AA102" s="535"/>
      <c r="AB102" s="535"/>
      <c r="AC102" s="535"/>
      <c r="AD102" s="535"/>
    </row>
    <row r="103" spans="1:30" ht="13.8">
      <c r="A103" s="884"/>
      <c r="B103" s="884"/>
      <c r="C103" s="443"/>
      <c r="D103" s="443"/>
      <c r="E103" s="443"/>
      <c r="F103" s="443"/>
      <c r="G103" s="443"/>
      <c r="H103" s="443"/>
      <c r="I103" s="443"/>
      <c r="J103" s="443"/>
      <c r="K103" s="443"/>
      <c r="L103" s="443"/>
      <c r="M103" s="443"/>
      <c r="N103" s="443"/>
      <c r="O103" s="443"/>
      <c r="P103" s="443"/>
      <c r="Q103" s="535"/>
      <c r="R103" s="535"/>
      <c r="S103" s="535"/>
      <c r="T103" s="535"/>
      <c r="U103" s="535"/>
      <c r="V103" s="535"/>
      <c r="W103" s="535"/>
      <c r="X103" s="535"/>
      <c r="Y103" s="535"/>
      <c r="Z103" s="535"/>
      <c r="AA103" s="535"/>
      <c r="AB103" s="535"/>
      <c r="AC103" s="535"/>
      <c r="AD103" s="535"/>
    </row>
    <row r="104" spans="1:30" s="541" customFormat="1">
      <c r="A104" s="885"/>
      <c r="B104" s="886" t="s">
        <v>1030</v>
      </c>
      <c r="C104" s="886">
        <f t="shared" ref="C104:P104" si="1">SUM(C12:C102)</f>
        <v>4093025</v>
      </c>
      <c r="D104" s="886">
        <f t="shared" si="1"/>
        <v>4112582</v>
      </c>
      <c r="E104" s="886">
        <f t="shared" si="1"/>
        <v>4132089</v>
      </c>
      <c r="F104" s="886">
        <f t="shared" si="1"/>
        <v>4163256</v>
      </c>
      <c r="G104" s="886">
        <f t="shared" si="1"/>
        <v>4179336</v>
      </c>
      <c r="H104" s="886">
        <f t="shared" si="1"/>
        <v>4199804</v>
      </c>
      <c r="I104" s="886">
        <f t="shared" si="1"/>
        <v>4225248</v>
      </c>
      <c r="J104" s="886">
        <f t="shared" si="1"/>
        <v>4251179</v>
      </c>
      <c r="K104" s="886">
        <f t="shared" si="1"/>
        <v>4254228</v>
      </c>
      <c r="L104" s="886">
        <f t="shared" si="1"/>
        <v>4274780</v>
      </c>
      <c r="M104" s="886">
        <f t="shared" si="1"/>
        <v>4319977</v>
      </c>
      <c r="N104" s="886">
        <f t="shared" si="1"/>
        <v>4332915</v>
      </c>
      <c r="O104" s="886">
        <f t="shared" si="1"/>
        <v>4343031</v>
      </c>
      <c r="P104" s="886">
        <f t="shared" si="1"/>
        <v>4221953175</v>
      </c>
      <c r="Q104" s="540"/>
      <c r="R104" s="540"/>
      <c r="S104" s="540"/>
      <c r="T104" s="540"/>
      <c r="U104" s="540"/>
      <c r="V104" s="540"/>
      <c r="W104" s="540"/>
      <c r="X104" s="540"/>
      <c r="Y104" s="540"/>
      <c r="Z104" s="540"/>
      <c r="AA104" s="540"/>
      <c r="AB104" s="540"/>
      <c r="AC104" s="540"/>
      <c r="AD104" s="540"/>
    </row>
    <row r="105" spans="1:30" s="890" customFormat="1">
      <c r="A105" s="887"/>
      <c r="B105" s="888"/>
      <c r="C105" s="888"/>
      <c r="D105" s="888"/>
      <c r="E105" s="888"/>
      <c r="F105" s="888"/>
      <c r="G105" s="888"/>
      <c r="H105" s="888"/>
      <c r="I105" s="888"/>
      <c r="J105" s="888"/>
      <c r="K105" s="888"/>
      <c r="L105" s="888"/>
      <c r="M105" s="888"/>
      <c r="N105" s="888"/>
      <c r="O105" s="888"/>
      <c r="P105" s="888"/>
      <c r="Q105" s="889"/>
      <c r="R105" s="889"/>
      <c r="S105" s="889"/>
      <c r="T105" s="889"/>
      <c r="U105" s="889"/>
      <c r="V105" s="889"/>
      <c r="W105" s="889"/>
      <c r="X105" s="889"/>
      <c r="Y105" s="889"/>
      <c r="Z105" s="889"/>
      <c r="AA105" s="889"/>
      <c r="AB105" s="889"/>
      <c r="AC105" s="889"/>
      <c r="AD105" s="889"/>
    </row>
    <row r="106" spans="1:30" ht="13.8">
      <c r="A106" s="884" t="s">
        <v>65</v>
      </c>
      <c r="B106" s="884" t="s">
        <v>314</v>
      </c>
      <c r="C106" s="880">
        <v>0</v>
      </c>
      <c r="D106" s="880">
        <v>0</v>
      </c>
      <c r="E106" s="880">
        <v>0</v>
      </c>
      <c r="F106" s="880">
        <v>0</v>
      </c>
      <c r="G106" s="880">
        <v>0</v>
      </c>
      <c r="H106" s="880">
        <v>0</v>
      </c>
      <c r="I106" s="880">
        <v>0</v>
      </c>
      <c r="J106" s="880">
        <v>0</v>
      </c>
      <c r="K106" s="880">
        <v>0</v>
      </c>
      <c r="L106" s="880">
        <v>0</v>
      </c>
      <c r="M106" s="880">
        <v>0</v>
      </c>
      <c r="N106" s="880">
        <v>0</v>
      </c>
      <c r="O106" s="880">
        <v>0</v>
      </c>
      <c r="P106" s="880">
        <v>0</v>
      </c>
      <c r="Q106" s="535"/>
      <c r="R106" s="535"/>
      <c r="S106" s="535"/>
      <c r="T106" s="535"/>
      <c r="U106" s="535"/>
      <c r="V106" s="535"/>
      <c r="W106" s="535"/>
      <c r="X106" s="535"/>
      <c r="Y106" s="535"/>
      <c r="Z106" s="535"/>
      <c r="AA106" s="535"/>
      <c r="AB106" s="535"/>
      <c r="AC106" s="535"/>
      <c r="AD106" s="535"/>
    </row>
    <row r="107" spans="1:30" ht="13.8">
      <c r="A107" s="884" t="s">
        <v>313</v>
      </c>
      <c r="B107" s="884" t="s">
        <v>314</v>
      </c>
      <c r="C107" s="880">
        <v>121</v>
      </c>
      <c r="D107" s="880">
        <v>121</v>
      </c>
      <c r="E107" s="880">
        <v>121</v>
      </c>
      <c r="F107" s="880">
        <v>121</v>
      </c>
      <c r="G107" s="880">
        <v>121</v>
      </c>
      <c r="H107" s="880">
        <v>121</v>
      </c>
      <c r="I107" s="880">
        <v>121</v>
      </c>
      <c r="J107" s="880">
        <v>121</v>
      </c>
      <c r="K107" s="880">
        <v>121</v>
      </c>
      <c r="L107" s="880">
        <v>121</v>
      </c>
      <c r="M107" s="880">
        <v>121</v>
      </c>
      <c r="N107" s="880">
        <v>121</v>
      </c>
      <c r="O107" s="880">
        <v>121</v>
      </c>
      <c r="P107" s="880">
        <v>121045</v>
      </c>
      <c r="Q107" s="535"/>
      <c r="R107" s="535"/>
      <c r="S107" s="535"/>
      <c r="T107" s="535"/>
      <c r="U107" s="535"/>
      <c r="V107" s="535"/>
      <c r="W107" s="535"/>
      <c r="X107" s="535"/>
      <c r="Y107" s="535"/>
      <c r="Z107" s="535"/>
      <c r="AA107" s="535"/>
      <c r="AB107" s="535"/>
      <c r="AC107" s="535"/>
      <c r="AD107" s="535"/>
    </row>
    <row r="108" spans="1:30" ht="13.8">
      <c r="A108" s="884" t="s">
        <v>66</v>
      </c>
      <c r="B108" s="884" t="s">
        <v>314</v>
      </c>
      <c r="C108" s="880">
        <v>0</v>
      </c>
      <c r="D108" s="880">
        <v>0</v>
      </c>
      <c r="E108" s="880">
        <v>0</v>
      </c>
      <c r="F108" s="880">
        <v>0</v>
      </c>
      <c r="G108" s="880">
        <v>0</v>
      </c>
      <c r="H108" s="880">
        <v>0</v>
      </c>
      <c r="I108" s="880">
        <v>0</v>
      </c>
      <c r="J108" s="880">
        <v>0</v>
      </c>
      <c r="K108" s="880">
        <v>0</v>
      </c>
      <c r="L108" s="880">
        <v>0</v>
      </c>
      <c r="M108" s="880">
        <v>0</v>
      </c>
      <c r="N108" s="880">
        <v>0</v>
      </c>
      <c r="O108" s="880">
        <v>0</v>
      </c>
      <c r="P108" s="880">
        <v>0</v>
      </c>
      <c r="Q108" s="535"/>
      <c r="R108" s="535"/>
      <c r="S108" s="535"/>
      <c r="T108" s="535"/>
      <c r="U108" s="535"/>
      <c r="V108" s="535"/>
      <c r="W108" s="535"/>
      <c r="X108" s="535"/>
      <c r="Y108" s="535"/>
      <c r="Z108" s="535"/>
      <c r="AA108" s="535"/>
      <c r="AB108" s="535"/>
      <c r="AC108" s="535"/>
      <c r="AD108" s="535"/>
    </row>
    <row r="109" spans="1:30" ht="13.8">
      <c r="A109" s="884" t="s">
        <v>1360</v>
      </c>
      <c r="B109" s="884" t="s">
        <v>314</v>
      </c>
      <c r="C109" s="880">
        <v>356</v>
      </c>
      <c r="D109" s="880">
        <v>356</v>
      </c>
      <c r="E109" s="880">
        <v>356</v>
      </c>
      <c r="F109" s="880">
        <v>356</v>
      </c>
      <c r="G109" s="880">
        <v>356</v>
      </c>
      <c r="H109" s="880">
        <v>356</v>
      </c>
      <c r="I109" s="880">
        <v>356</v>
      </c>
      <c r="J109" s="880">
        <v>356</v>
      </c>
      <c r="K109" s="880">
        <v>356</v>
      </c>
      <c r="L109" s="880">
        <v>356</v>
      </c>
      <c r="M109" s="880">
        <v>356</v>
      </c>
      <c r="N109" s="880">
        <v>356</v>
      </c>
      <c r="O109" s="880">
        <v>356</v>
      </c>
      <c r="P109" s="880">
        <v>355786</v>
      </c>
      <c r="Q109" s="535"/>
      <c r="R109" s="535"/>
      <c r="S109" s="535"/>
      <c r="T109" s="535"/>
      <c r="U109" s="535"/>
      <c r="V109" s="535"/>
      <c r="W109" s="535"/>
      <c r="X109" s="535"/>
      <c r="Y109" s="535"/>
      <c r="Z109" s="535"/>
      <c r="AA109" s="535"/>
      <c r="AB109" s="535"/>
      <c r="AC109" s="535"/>
      <c r="AD109" s="535"/>
    </row>
    <row r="110" spans="1:30" ht="13.8">
      <c r="A110" s="884" t="s">
        <v>1361</v>
      </c>
      <c r="B110" s="884" t="s">
        <v>314</v>
      </c>
      <c r="C110" s="880">
        <v>0</v>
      </c>
      <c r="D110" s="880">
        <v>0</v>
      </c>
      <c r="E110" s="880">
        <v>0</v>
      </c>
      <c r="F110" s="880">
        <v>0</v>
      </c>
      <c r="G110" s="880">
        <v>0</v>
      </c>
      <c r="H110" s="880">
        <v>0</v>
      </c>
      <c r="I110" s="880">
        <v>0</v>
      </c>
      <c r="J110" s="880">
        <v>0</v>
      </c>
      <c r="K110" s="880">
        <v>0</v>
      </c>
      <c r="L110" s="880">
        <v>0</v>
      </c>
      <c r="M110" s="880">
        <v>0</v>
      </c>
      <c r="N110" s="880">
        <v>0</v>
      </c>
      <c r="O110" s="880">
        <v>0</v>
      </c>
      <c r="P110" s="880">
        <v>0</v>
      </c>
      <c r="Q110" s="535"/>
      <c r="R110" s="535"/>
      <c r="S110" s="535"/>
      <c r="T110" s="535"/>
      <c r="U110" s="535"/>
      <c r="V110" s="535"/>
      <c r="W110" s="535"/>
      <c r="X110" s="535"/>
      <c r="Y110" s="535"/>
      <c r="Z110" s="535"/>
      <c r="AA110" s="535"/>
      <c r="AB110" s="535"/>
      <c r="AC110" s="535"/>
      <c r="AD110" s="535"/>
    </row>
    <row r="111" spans="1:30" ht="13.8">
      <c r="A111" s="884" t="s">
        <v>2859</v>
      </c>
      <c r="B111" s="884" t="s">
        <v>314</v>
      </c>
      <c r="C111" s="880">
        <v>0</v>
      </c>
      <c r="D111" s="880">
        <v>0</v>
      </c>
      <c r="E111" s="880">
        <v>0</v>
      </c>
      <c r="F111" s="880">
        <v>0</v>
      </c>
      <c r="G111" s="880">
        <v>0</v>
      </c>
      <c r="H111" s="880">
        <v>0</v>
      </c>
      <c r="I111" s="880">
        <v>0</v>
      </c>
      <c r="J111" s="880">
        <v>0</v>
      </c>
      <c r="K111" s="880">
        <v>0</v>
      </c>
      <c r="L111" s="880">
        <v>0</v>
      </c>
      <c r="M111" s="880">
        <v>0</v>
      </c>
      <c r="N111" s="880">
        <v>0</v>
      </c>
      <c r="O111" s="880">
        <v>0</v>
      </c>
      <c r="P111" s="880">
        <v>0</v>
      </c>
      <c r="Q111" s="535"/>
      <c r="R111" s="535"/>
      <c r="S111" s="535"/>
      <c r="T111" s="535"/>
      <c r="U111" s="535"/>
      <c r="V111" s="535"/>
      <c r="W111" s="535"/>
      <c r="X111" s="535"/>
      <c r="Y111" s="535"/>
      <c r="Z111" s="535"/>
      <c r="AA111" s="535"/>
      <c r="AB111" s="535"/>
      <c r="AC111" s="535"/>
      <c r="AD111" s="535"/>
    </row>
    <row r="112" spans="1:30" ht="13.8">
      <c r="A112" s="884" t="s">
        <v>698</v>
      </c>
      <c r="B112" s="884" t="s">
        <v>314</v>
      </c>
      <c r="C112" s="880">
        <v>18548</v>
      </c>
      <c r="D112" s="880">
        <v>18548</v>
      </c>
      <c r="E112" s="880">
        <v>18548</v>
      </c>
      <c r="F112" s="880">
        <v>18548</v>
      </c>
      <c r="G112" s="880">
        <v>18548</v>
      </c>
      <c r="H112" s="880">
        <v>18548</v>
      </c>
      <c r="I112" s="880">
        <v>18548</v>
      </c>
      <c r="J112" s="880">
        <v>18548</v>
      </c>
      <c r="K112" s="880">
        <v>18548</v>
      </c>
      <c r="L112" s="880">
        <v>18548</v>
      </c>
      <c r="M112" s="880">
        <v>18548</v>
      </c>
      <c r="N112" s="880">
        <v>18548</v>
      </c>
      <c r="O112" s="880">
        <v>18548</v>
      </c>
      <c r="P112" s="880">
        <v>18547873</v>
      </c>
      <c r="Q112" s="535"/>
      <c r="R112" s="535"/>
      <c r="S112" s="535"/>
      <c r="T112" s="535"/>
      <c r="U112" s="535"/>
      <c r="V112" s="535"/>
      <c r="W112" s="535"/>
      <c r="X112" s="535"/>
      <c r="Y112" s="535"/>
      <c r="Z112" s="535"/>
      <c r="AA112" s="535"/>
      <c r="AB112" s="535"/>
      <c r="AC112" s="535"/>
      <c r="AD112" s="535"/>
    </row>
    <row r="113" spans="1:30" ht="13.8">
      <c r="A113" s="884" t="s">
        <v>699</v>
      </c>
      <c r="B113" s="884" t="s">
        <v>314</v>
      </c>
      <c r="C113" s="880">
        <v>0</v>
      </c>
      <c r="D113" s="880">
        <v>0</v>
      </c>
      <c r="E113" s="880">
        <v>0</v>
      </c>
      <c r="F113" s="880">
        <v>0</v>
      </c>
      <c r="G113" s="880">
        <v>0</v>
      </c>
      <c r="H113" s="880">
        <v>0</v>
      </c>
      <c r="I113" s="880">
        <v>0</v>
      </c>
      <c r="J113" s="880">
        <v>0</v>
      </c>
      <c r="K113" s="880">
        <v>0</v>
      </c>
      <c r="L113" s="880">
        <v>0</v>
      </c>
      <c r="M113" s="880">
        <v>0</v>
      </c>
      <c r="N113" s="880">
        <v>0</v>
      </c>
      <c r="O113" s="880">
        <v>0</v>
      </c>
      <c r="P113" s="880">
        <v>0</v>
      </c>
      <c r="Q113" s="535"/>
      <c r="R113" s="535"/>
      <c r="S113" s="535"/>
      <c r="T113" s="535"/>
      <c r="U113" s="535"/>
      <c r="V113" s="535"/>
      <c r="W113" s="535"/>
      <c r="X113" s="535"/>
      <c r="Y113" s="535"/>
      <c r="Z113" s="535"/>
      <c r="AA113" s="535"/>
      <c r="AB113" s="535"/>
      <c r="AC113" s="535"/>
      <c r="AD113" s="535"/>
    </row>
    <row r="114" spans="1:30" ht="13.8">
      <c r="A114" s="884" t="s">
        <v>315</v>
      </c>
      <c r="B114" s="884" t="s">
        <v>314</v>
      </c>
      <c r="C114" s="880">
        <v>3142</v>
      </c>
      <c r="D114" s="880">
        <v>3142</v>
      </c>
      <c r="E114" s="880">
        <v>3142</v>
      </c>
      <c r="F114" s="880">
        <v>3142</v>
      </c>
      <c r="G114" s="880">
        <v>3142</v>
      </c>
      <c r="H114" s="880">
        <v>3142</v>
      </c>
      <c r="I114" s="880">
        <v>3142</v>
      </c>
      <c r="J114" s="880">
        <v>3142</v>
      </c>
      <c r="K114" s="880">
        <v>3142</v>
      </c>
      <c r="L114" s="880">
        <v>3142</v>
      </c>
      <c r="M114" s="880">
        <v>3142</v>
      </c>
      <c r="N114" s="880">
        <v>3142</v>
      </c>
      <c r="O114" s="880">
        <v>3142</v>
      </c>
      <c r="P114" s="880">
        <v>3141752</v>
      </c>
      <c r="Q114" s="535"/>
      <c r="R114" s="535"/>
      <c r="S114" s="535"/>
      <c r="T114" s="535"/>
      <c r="U114" s="535"/>
      <c r="V114" s="535"/>
      <c r="W114" s="535"/>
      <c r="X114" s="535"/>
      <c r="Y114" s="535"/>
      <c r="Z114" s="535"/>
      <c r="AA114" s="535"/>
      <c r="AB114" s="535"/>
      <c r="AC114" s="535"/>
      <c r="AD114" s="535"/>
    </row>
    <row r="115" spans="1:30" ht="13.8">
      <c r="A115" s="884" t="s">
        <v>2860</v>
      </c>
      <c r="B115" s="884" t="s">
        <v>314</v>
      </c>
      <c r="C115" s="880">
        <v>0</v>
      </c>
      <c r="D115" s="880">
        <v>0</v>
      </c>
      <c r="E115" s="880">
        <v>0</v>
      </c>
      <c r="F115" s="880">
        <v>0</v>
      </c>
      <c r="G115" s="880">
        <v>0</v>
      </c>
      <c r="H115" s="880">
        <v>0</v>
      </c>
      <c r="I115" s="880">
        <v>0</v>
      </c>
      <c r="J115" s="880">
        <v>0</v>
      </c>
      <c r="K115" s="880">
        <v>0</v>
      </c>
      <c r="L115" s="880">
        <v>0</v>
      </c>
      <c r="M115" s="880">
        <v>0</v>
      </c>
      <c r="N115" s="880">
        <v>0</v>
      </c>
      <c r="O115" s="880">
        <v>0</v>
      </c>
      <c r="P115" s="880">
        <v>0</v>
      </c>
      <c r="Q115" s="535"/>
      <c r="R115" s="535"/>
      <c r="S115" s="535"/>
      <c r="T115" s="535"/>
      <c r="U115" s="535"/>
      <c r="V115" s="535"/>
      <c r="W115" s="535"/>
      <c r="X115" s="535"/>
      <c r="Y115" s="535"/>
      <c r="Z115" s="535"/>
      <c r="AA115" s="535"/>
      <c r="AB115" s="535"/>
      <c r="AC115" s="535"/>
      <c r="AD115" s="535"/>
    </row>
    <row r="116" spans="1:30" ht="13.8">
      <c r="A116" s="884" t="s">
        <v>316</v>
      </c>
      <c r="B116" s="884" t="s">
        <v>314</v>
      </c>
      <c r="C116" s="880">
        <v>0</v>
      </c>
      <c r="D116" s="880">
        <v>0</v>
      </c>
      <c r="E116" s="880">
        <v>0</v>
      </c>
      <c r="F116" s="880">
        <v>0</v>
      </c>
      <c r="G116" s="880">
        <v>0</v>
      </c>
      <c r="H116" s="880">
        <v>0</v>
      </c>
      <c r="I116" s="880">
        <v>0</v>
      </c>
      <c r="J116" s="880">
        <v>0</v>
      </c>
      <c r="K116" s="880">
        <v>0</v>
      </c>
      <c r="L116" s="880">
        <v>0</v>
      </c>
      <c r="M116" s="880">
        <v>0</v>
      </c>
      <c r="N116" s="880">
        <v>0</v>
      </c>
      <c r="O116" s="880">
        <v>0</v>
      </c>
      <c r="P116" s="880">
        <v>0</v>
      </c>
    </row>
    <row r="117" spans="1:30" ht="13.8">
      <c r="A117" s="884" t="s">
        <v>1362</v>
      </c>
      <c r="B117" s="884" t="s">
        <v>314</v>
      </c>
      <c r="C117" s="880">
        <v>0</v>
      </c>
      <c r="D117" s="880">
        <v>0</v>
      </c>
      <c r="E117" s="880">
        <v>0</v>
      </c>
      <c r="F117" s="880">
        <v>0</v>
      </c>
      <c r="G117" s="880">
        <v>0</v>
      </c>
      <c r="H117" s="880">
        <v>0</v>
      </c>
      <c r="I117" s="880">
        <v>0</v>
      </c>
      <c r="J117" s="880">
        <v>0</v>
      </c>
      <c r="K117" s="880">
        <v>0</v>
      </c>
      <c r="L117" s="880">
        <v>0</v>
      </c>
      <c r="M117" s="880">
        <v>0</v>
      </c>
      <c r="N117" s="880">
        <v>0</v>
      </c>
      <c r="O117" s="880">
        <v>0</v>
      </c>
      <c r="P117" s="880">
        <v>0</v>
      </c>
    </row>
    <row r="118" spans="1:30" ht="13.8">
      <c r="A118" s="884" t="s">
        <v>317</v>
      </c>
      <c r="B118" s="884" t="s">
        <v>314</v>
      </c>
      <c r="C118" s="880">
        <v>1125</v>
      </c>
      <c r="D118" s="880">
        <v>1146</v>
      </c>
      <c r="E118" s="880">
        <v>1146</v>
      </c>
      <c r="F118" s="880">
        <v>1146</v>
      </c>
      <c r="G118" s="880">
        <v>1144</v>
      </c>
      <c r="H118" s="880">
        <v>1144</v>
      </c>
      <c r="I118" s="880">
        <v>1144</v>
      </c>
      <c r="J118" s="880">
        <v>1829</v>
      </c>
      <c r="K118" s="880">
        <v>1829</v>
      </c>
      <c r="L118" s="880">
        <v>1829</v>
      </c>
      <c r="M118" s="880">
        <v>1829</v>
      </c>
      <c r="N118" s="880">
        <v>1829</v>
      </c>
      <c r="O118" s="880">
        <v>1916</v>
      </c>
      <c r="P118" s="880">
        <v>1461296</v>
      </c>
    </row>
    <row r="119" spans="1:30" ht="13.8">
      <c r="A119" s="884" t="s">
        <v>2861</v>
      </c>
      <c r="B119" s="884" t="s">
        <v>314</v>
      </c>
      <c r="C119" s="880">
        <v>0</v>
      </c>
      <c r="D119" s="880">
        <v>0</v>
      </c>
      <c r="E119" s="880">
        <v>0</v>
      </c>
      <c r="F119" s="880">
        <v>0</v>
      </c>
      <c r="G119" s="880">
        <v>0</v>
      </c>
      <c r="H119" s="880">
        <v>0</v>
      </c>
      <c r="I119" s="880">
        <v>0</v>
      </c>
      <c r="J119" s="880">
        <v>0</v>
      </c>
      <c r="K119" s="880">
        <v>0</v>
      </c>
      <c r="L119" s="880">
        <v>0</v>
      </c>
      <c r="M119" s="880">
        <v>0</v>
      </c>
      <c r="N119" s="880">
        <v>0</v>
      </c>
      <c r="O119" s="880">
        <v>0</v>
      </c>
      <c r="P119" s="880">
        <v>0</v>
      </c>
    </row>
    <row r="120" spans="1:30" ht="13.8">
      <c r="A120" s="884" t="s">
        <v>807</v>
      </c>
      <c r="B120" s="884" t="s">
        <v>314</v>
      </c>
      <c r="C120" s="880">
        <v>0</v>
      </c>
      <c r="D120" s="880">
        <v>0</v>
      </c>
      <c r="E120" s="880">
        <v>0</v>
      </c>
      <c r="F120" s="880">
        <v>0</v>
      </c>
      <c r="G120" s="880">
        <v>0</v>
      </c>
      <c r="H120" s="880">
        <v>0</v>
      </c>
      <c r="I120" s="880">
        <v>0</v>
      </c>
      <c r="J120" s="880">
        <v>0</v>
      </c>
      <c r="K120" s="880">
        <v>0</v>
      </c>
      <c r="L120" s="880">
        <v>0</v>
      </c>
      <c r="M120" s="880">
        <v>0</v>
      </c>
      <c r="N120" s="880">
        <v>0</v>
      </c>
      <c r="O120" s="880">
        <v>0</v>
      </c>
      <c r="P120" s="880">
        <v>0</v>
      </c>
    </row>
    <row r="121" spans="1:30" ht="13.8">
      <c r="A121" s="884" t="s">
        <v>912</v>
      </c>
      <c r="B121" s="884" t="s">
        <v>314</v>
      </c>
      <c r="C121" s="880">
        <v>0</v>
      </c>
      <c r="D121" s="880">
        <v>0</v>
      </c>
      <c r="E121" s="880">
        <v>0</v>
      </c>
      <c r="F121" s="880">
        <v>0</v>
      </c>
      <c r="G121" s="880">
        <v>0</v>
      </c>
      <c r="H121" s="880">
        <v>0</v>
      </c>
      <c r="I121" s="880">
        <v>0</v>
      </c>
      <c r="J121" s="880">
        <v>0</v>
      </c>
      <c r="K121" s="880">
        <v>0</v>
      </c>
      <c r="L121" s="880">
        <v>0</v>
      </c>
      <c r="M121" s="880">
        <v>0</v>
      </c>
      <c r="N121" s="880">
        <v>0</v>
      </c>
      <c r="O121" s="880">
        <v>0</v>
      </c>
      <c r="P121" s="880">
        <v>0</v>
      </c>
    </row>
    <row r="122" spans="1:30" ht="13.8">
      <c r="A122" s="884" t="s">
        <v>1363</v>
      </c>
      <c r="B122" s="884" t="s">
        <v>314</v>
      </c>
      <c r="C122" s="880">
        <v>0</v>
      </c>
      <c r="D122" s="880">
        <v>0</v>
      </c>
      <c r="E122" s="880">
        <v>0</v>
      </c>
      <c r="F122" s="880">
        <v>0</v>
      </c>
      <c r="G122" s="880">
        <v>0</v>
      </c>
      <c r="H122" s="880">
        <v>0</v>
      </c>
      <c r="I122" s="880">
        <v>0</v>
      </c>
      <c r="J122" s="880">
        <v>0</v>
      </c>
      <c r="K122" s="880">
        <v>0</v>
      </c>
      <c r="L122" s="880">
        <v>0</v>
      </c>
      <c r="M122" s="880">
        <v>0</v>
      </c>
      <c r="N122" s="880">
        <v>0</v>
      </c>
      <c r="O122" s="880">
        <v>0</v>
      </c>
      <c r="P122" s="880">
        <v>0</v>
      </c>
    </row>
    <row r="123" spans="1:30" ht="13.8">
      <c r="A123" s="884" t="s">
        <v>959</v>
      </c>
      <c r="B123" s="884" t="s">
        <v>314</v>
      </c>
      <c r="C123" s="880">
        <v>0</v>
      </c>
      <c r="D123" s="880">
        <v>0</v>
      </c>
      <c r="E123" s="880">
        <v>0</v>
      </c>
      <c r="F123" s="880">
        <v>0</v>
      </c>
      <c r="G123" s="880">
        <v>0</v>
      </c>
      <c r="H123" s="880">
        <v>0</v>
      </c>
      <c r="I123" s="880">
        <v>0</v>
      </c>
      <c r="J123" s="880">
        <v>0</v>
      </c>
      <c r="K123" s="880">
        <v>0</v>
      </c>
      <c r="L123" s="880">
        <v>0</v>
      </c>
      <c r="M123" s="880">
        <v>0</v>
      </c>
      <c r="N123" s="880">
        <v>0</v>
      </c>
      <c r="O123" s="880">
        <v>0</v>
      </c>
      <c r="P123" s="880">
        <v>0</v>
      </c>
    </row>
    <row r="124" spans="1:30" ht="13.8">
      <c r="A124" s="884" t="s">
        <v>808</v>
      </c>
      <c r="B124" s="884" t="s">
        <v>314</v>
      </c>
      <c r="C124" s="880">
        <v>0</v>
      </c>
      <c r="D124" s="880">
        <v>0</v>
      </c>
      <c r="E124" s="880">
        <v>0</v>
      </c>
      <c r="F124" s="880">
        <v>0</v>
      </c>
      <c r="G124" s="880">
        <v>0</v>
      </c>
      <c r="H124" s="880">
        <v>0</v>
      </c>
      <c r="I124" s="880">
        <v>0</v>
      </c>
      <c r="J124" s="880">
        <v>0</v>
      </c>
      <c r="K124" s="880">
        <v>0</v>
      </c>
      <c r="L124" s="880">
        <v>0</v>
      </c>
      <c r="M124" s="880">
        <v>0</v>
      </c>
      <c r="N124" s="880">
        <v>0</v>
      </c>
      <c r="O124" s="880">
        <v>0</v>
      </c>
      <c r="P124" s="880">
        <v>0</v>
      </c>
    </row>
    <row r="125" spans="1:30" ht="13.8">
      <c r="A125" s="884" t="s">
        <v>809</v>
      </c>
      <c r="B125" s="884" t="s">
        <v>314</v>
      </c>
      <c r="C125" s="880">
        <v>0</v>
      </c>
      <c r="D125" s="880">
        <v>0</v>
      </c>
      <c r="E125" s="880">
        <v>0</v>
      </c>
      <c r="F125" s="880">
        <v>0</v>
      </c>
      <c r="G125" s="880">
        <v>0</v>
      </c>
      <c r="H125" s="880">
        <v>0</v>
      </c>
      <c r="I125" s="880">
        <v>0</v>
      </c>
      <c r="J125" s="880">
        <v>0</v>
      </c>
      <c r="K125" s="880">
        <v>0</v>
      </c>
      <c r="L125" s="880">
        <v>0</v>
      </c>
      <c r="M125" s="880">
        <v>0</v>
      </c>
      <c r="N125" s="880">
        <v>0</v>
      </c>
      <c r="O125" s="880">
        <v>0</v>
      </c>
      <c r="P125" s="880">
        <v>0</v>
      </c>
    </row>
    <row r="126" spans="1:30" ht="13.8">
      <c r="A126" s="884" t="s">
        <v>319</v>
      </c>
      <c r="B126" s="884" t="s">
        <v>314</v>
      </c>
      <c r="C126" s="880">
        <v>6173</v>
      </c>
      <c r="D126" s="880">
        <v>6173</v>
      </c>
      <c r="E126" s="880">
        <v>6173</v>
      </c>
      <c r="F126" s="880">
        <v>6202</v>
      </c>
      <c r="G126" s="880">
        <v>6202</v>
      </c>
      <c r="H126" s="880">
        <v>6202</v>
      </c>
      <c r="I126" s="880">
        <v>6202</v>
      </c>
      <c r="J126" s="880">
        <v>6202</v>
      </c>
      <c r="K126" s="880">
        <v>6202</v>
      </c>
      <c r="L126" s="880">
        <v>6202</v>
      </c>
      <c r="M126" s="880">
        <v>6202</v>
      </c>
      <c r="N126" s="880">
        <v>6202</v>
      </c>
      <c r="O126" s="880">
        <v>5324</v>
      </c>
      <c r="P126" s="880">
        <v>6159554</v>
      </c>
    </row>
    <row r="127" spans="1:30" ht="13.8">
      <c r="A127" s="884" t="s">
        <v>2862</v>
      </c>
      <c r="B127" s="884" t="s">
        <v>314</v>
      </c>
      <c r="C127" s="880">
        <v>0</v>
      </c>
      <c r="D127" s="880">
        <v>0</v>
      </c>
      <c r="E127" s="880">
        <v>0</v>
      </c>
      <c r="F127" s="880">
        <v>0</v>
      </c>
      <c r="G127" s="880">
        <v>0</v>
      </c>
      <c r="H127" s="880">
        <v>0</v>
      </c>
      <c r="I127" s="880">
        <v>0</v>
      </c>
      <c r="J127" s="880">
        <v>0</v>
      </c>
      <c r="K127" s="880">
        <v>0</v>
      </c>
      <c r="L127" s="880">
        <v>0</v>
      </c>
      <c r="M127" s="880">
        <v>0</v>
      </c>
      <c r="N127" s="880">
        <v>0</v>
      </c>
      <c r="O127" s="880">
        <v>0</v>
      </c>
      <c r="P127" s="880">
        <v>0</v>
      </c>
    </row>
    <row r="128" spans="1:30" ht="13.8">
      <c r="A128" s="884" t="s">
        <v>320</v>
      </c>
      <c r="B128" s="884" t="s">
        <v>314</v>
      </c>
      <c r="C128" s="880">
        <v>0</v>
      </c>
      <c r="D128" s="880">
        <v>0</v>
      </c>
      <c r="E128" s="880">
        <v>0</v>
      </c>
      <c r="F128" s="880">
        <v>0</v>
      </c>
      <c r="G128" s="880">
        <v>0</v>
      </c>
      <c r="H128" s="880">
        <v>0</v>
      </c>
      <c r="I128" s="880">
        <v>0</v>
      </c>
      <c r="J128" s="880">
        <v>0</v>
      </c>
      <c r="K128" s="880">
        <v>0</v>
      </c>
      <c r="L128" s="880">
        <v>0</v>
      </c>
      <c r="M128" s="880">
        <v>0</v>
      </c>
      <c r="N128" s="880">
        <v>0</v>
      </c>
      <c r="O128" s="880">
        <v>0</v>
      </c>
      <c r="P128" s="880">
        <v>0</v>
      </c>
    </row>
    <row r="129" spans="1:16" ht="13.8">
      <c r="A129" s="884" t="s">
        <v>1364</v>
      </c>
      <c r="B129" s="884" t="s">
        <v>314</v>
      </c>
      <c r="C129" s="880">
        <v>0</v>
      </c>
      <c r="D129" s="880">
        <v>0</v>
      </c>
      <c r="E129" s="880">
        <v>0</v>
      </c>
      <c r="F129" s="880">
        <v>0</v>
      </c>
      <c r="G129" s="880">
        <v>0</v>
      </c>
      <c r="H129" s="880">
        <v>0</v>
      </c>
      <c r="I129" s="880">
        <v>0</v>
      </c>
      <c r="J129" s="880">
        <v>0</v>
      </c>
      <c r="K129" s="880">
        <v>0</v>
      </c>
      <c r="L129" s="880">
        <v>0</v>
      </c>
      <c r="M129" s="880">
        <v>0</v>
      </c>
      <c r="N129" s="880">
        <v>0</v>
      </c>
      <c r="O129" s="880">
        <v>0</v>
      </c>
      <c r="P129" s="880">
        <v>0</v>
      </c>
    </row>
    <row r="130" spans="1:16" ht="13.8">
      <c r="A130" s="884" t="s">
        <v>321</v>
      </c>
      <c r="B130" s="884" t="s">
        <v>314</v>
      </c>
      <c r="C130" s="880">
        <v>0</v>
      </c>
      <c r="D130" s="880">
        <v>0</v>
      </c>
      <c r="E130" s="880">
        <v>0</v>
      </c>
      <c r="F130" s="880">
        <v>0</v>
      </c>
      <c r="G130" s="880">
        <v>0</v>
      </c>
      <c r="H130" s="880">
        <v>0</v>
      </c>
      <c r="I130" s="880">
        <v>0</v>
      </c>
      <c r="J130" s="880">
        <v>0</v>
      </c>
      <c r="K130" s="880">
        <v>0</v>
      </c>
      <c r="L130" s="880">
        <v>0</v>
      </c>
      <c r="M130" s="880">
        <v>0</v>
      </c>
      <c r="N130" s="880">
        <v>0</v>
      </c>
      <c r="O130" s="880">
        <v>0</v>
      </c>
      <c r="P130" s="880">
        <v>0</v>
      </c>
    </row>
    <row r="131" spans="1:16" ht="13.8">
      <c r="A131" s="884" t="s">
        <v>2863</v>
      </c>
      <c r="B131" s="884" t="s">
        <v>314</v>
      </c>
      <c r="C131" s="880">
        <v>0</v>
      </c>
      <c r="D131" s="880">
        <v>0</v>
      </c>
      <c r="E131" s="880">
        <v>0</v>
      </c>
      <c r="F131" s="880">
        <v>0</v>
      </c>
      <c r="G131" s="880">
        <v>0</v>
      </c>
      <c r="H131" s="880">
        <v>0</v>
      </c>
      <c r="I131" s="880">
        <v>0</v>
      </c>
      <c r="J131" s="880">
        <v>0</v>
      </c>
      <c r="K131" s="880">
        <v>0</v>
      </c>
      <c r="L131" s="880">
        <v>0</v>
      </c>
      <c r="M131" s="880">
        <v>0</v>
      </c>
      <c r="N131" s="880">
        <v>0</v>
      </c>
      <c r="O131" s="880">
        <v>0</v>
      </c>
      <c r="P131" s="880">
        <v>0</v>
      </c>
    </row>
    <row r="132" spans="1:16" ht="13.8">
      <c r="A132" s="884" t="s">
        <v>322</v>
      </c>
      <c r="B132" s="884" t="s">
        <v>314</v>
      </c>
      <c r="C132" s="880">
        <v>0</v>
      </c>
      <c r="D132" s="880">
        <v>0</v>
      </c>
      <c r="E132" s="880">
        <v>0</v>
      </c>
      <c r="F132" s="880">
        <v>0</v>
      </c>
      <c r="G132" s="880">
        <v>0</v>
      </c>
      <c r="H132" s="880">
        <v>0</v>
      </c>
      <c r="I132" s="880">
        <v>0</v>
      </c>
      <c r="J132" s="880">
        <v>0</v>
      </c>
      <c r="K132" s="880">
        <v>0</v>
      </c>
      <c r="L132" s="880">
        <v>0</v>
      </c>
      <c r="M132" s="880">
        <v>0</v>
      </c>
      <c r="N132" s="880">
        <v>0</v>
      </c>
      <c r="O132" s="880">
        <v>0</v>
      </c>
      <c r="P132" s="880">
        <v>0</v>
      </c>
    </row>
    <row r="133" spans="1:16" ht="13.8">
      <c r="A133" s="884" t="s">
        <v>1365</v>
      </c>
      <c r="B133" s="884" t="s">
        <v>314</v>
      </c>
      <c r="C133" s="880">
        <v>0</v>
      </c>
      <c r="D133" s="880">
        <v>0</v>
      </c>
      <c r="E133" s="880">
        <v>0</v>
      </c>
      <c r="F133" s="880">
        <v>0</v>
      </c>
      <c r="G133" s="880">
        <v>0</v>
      </c>
      <c r="H133" s="880">
        <v>0</v>
      </c>
      <c r="I133" s="880">
        <v>0</v>
      </c>
      <c r="J133" s="880">
        <v>0</v>
      </c>
      <c r="K133" s="880">
        <v>0</v>
      </c>
      <c r="L133" s="880">
        <v>0</v>
      </c>
      <c r="M133" s="880">
        <v>0</v>
      </c>
      <c r="N133" s="880">
        <v>0</v>
      </c>
      <c r="O133" s="880">
        <v>0</v>
      </c>
      <c r="P133" s="880">
        <v>0</v>
      </c>
    </row>
    <row r="134" spans="1:16" ht="13.8">
      <c r="A134" s="884" t="s">
        <v>327</v>
      </c>
      <c r="B134" s="884" t="s">
        <v>314</v>
      </c>
      <c r="C134" s="880">
        <v>0</v>
      </c>
      <c r="D134" s="880">
        <v>0</v>
      </c>
      <c r="E134" s="880">
        <v>0</v>
      </c>
      <c r="F134" s="880">
        <v>0</v>
      </c>
      <c r="G134" s="880">
        <v>0</v>
      </c>
      <c r="H134" s="880">
        <v>0</v>
      </c>
      <c r="I134" s="880">
        <v>0</v>
      </c>
      <c r="J134" s="880">
        <v>0</v>
      </c>
      <c r="K134" s="880">
        <v>0</v>
      </c>
      <c r="L134" s="880">
        <v>0</v>
      </c>
      <c r="M134" s="880">
        <v>0</v>
      </c>
      <c r="N134" s="880">
        <v>0</v>
      </c>
      <c r="O134" s="880">
        <v>0</v>
      </c>
      <c r="P134" s="880">
        <v>0</v>
      </c>
    </row>
    <row r="135" spans="1:16" ht="13.8">
      <c r="A135" s="884" t="s">
        <v>2864</v>
      </c>
      <c r="B135" s="884" t="s">
        <v>314</v>
      </c>
      <c r="C135" s="880">
        <v>0</v>
      </c>
      <c r="D135" s="880">
        <v>0</v>
      </c>
      <c r="E135" s="880">
        <v>0</v>
      </c>
      <c r="F135" s="880">
        <v>0</v>
      </c>
      <c r="G135" s="880">
        <v>0</v>
      </c>
      <c r="H135" s="880">
        <v>0</v>
      </c>
      <c r="I135" s="880">
        <v>0</v>
      </c>
      <c r="J135" s="880">
        <v>0</v>
      </c>
      <c r="K135" s="880">
        <v>0</v>
      </c>
      <c r="L135" s="880">
        <v>0</v>
      </c>
      <c r="M135" s="880">
        <v>0</v>
      </c>
      <c r="N135" s="880">
        <v>0</v>
      </c>
      <c r="O135" s="880">
        <v>0</v>
      </c>
      <c r="P135" s="880">
        <v>0</v>
      </c>
    </row>
    <row r="136" spans="1:16" ht="13.8">
      <c r="A136" s="884" t="s">
        <v>328</v>
      </c>
      <c r="B136" s="884" t="s">
        <v>314</v>
      </c>
      <c r="C136" s="880">
        <v>7446</v>
      </c>
      <c r="D136" s="880">
        <v>7446</v>
      </c>
      <c r="E136" s="880">
        <v>7446</v>
      </c>
      <c r="F136" s="880">
        <v>7446</v>
      </c>
      <c r="G136" s="880">
        <v>7046</v>
      </c>
      <c r="H136" s="880">
        <v>7046</v>
      </c>
      <c r="I136" s="880">
        <v>7046</v>
      </c>
      <c r="J136" s="880">
        <v>7046</v>
      </c>
      <c r="K136" s="880">
        <v>7046</v>
      </c>
      <c r="L136" s="880">
        <v>7045</v>
      </c>
      <c r="M136" s="880">
        <v>7045</v>
      </c>
      <c r="N136" s="880">
        <v>7045</v>
      </c>
      <c r="O136" s="880">
        <v>7304</v>
      </c>
      <c r="P136" s="880">
        <v>7173221</v>
      </c>
    </row>
    <row r="137" spans="1:16" ht="13.8">
      <c r="A137" s="884" t="s">
        <v>329</v>
      </c>
      <c r="B137" s="884" t="s">
        <v>314</v>
      </c>
      <c r="C137" s="880">
        <v>0</v>
      </c>
      <c r="D137" s="880">
        <v>0</v>
      </c>
      <c r="E137" s="880">
        <v>0</v>
      </c>
      <c r="F137" s="880">
        <v>0</v>
      </c>
      <c r="G137" s="880">
        <v>0</v>
      </c>
      <c r="H137" s="880">
        <v>0</v>
      </c>
      <c r="I137" s="880">
        <v>0</v>
      </c>
      <c r="J137" s="880">
        <v>0</v>
      </c>
      <c r="K137" s="880">
        <v>0</v>
      </c>
      <c r="L137" s="880">
        <v>0</v>
      </c>
      <c r="M137" s="880">
        <v>0</v>
      </c>
      <c r="N137" s="880">
        <v>0</v>
      </c>
      <c r="O137" s="880">
        <v>0</v>
      </c>
      <c r="P137" s="880">
        <v>0</v>
      </c>
    </row>
    <row r="138" spans="1:16" ht="13.8">
      <c r="A138" s="884" t="s">
        <v>1366</v>
      </c>
      <c r="B138" s="884" t="s">
        <v>314</v>
      </c>
      <c r="C138" s="880">
        <v>0</v>
      </c>
      <c r="D138" s="880">
        <v>0</v>
      </c>
      <c r="E138" s="880">
        <v>0</v>
      </c>
      <c r="F138" s="880">
        <v>0</v>
      </c>
      <c r="G138" s="880">
        <v>0</v>
      </c>
      <c r="H138" s="880">
        <v>0</v>
      </c>
      <c r="I138" s="880">
        <v>0</v>
      </c>
      <c r="J138" s="880">
        <v>0</v>
      </c>
      <c r="K138" s="880">
        <v>0</v>
      </c>
      <c r="L138" s="880">
        <v>0</v>
      </c>
      <c r="M138" s="880">
        <v>0</v>
      </c>
      <c r="N138" s="880">
        <v>0</v>
      </c>
      <c r="O138" s="880">
        <v>0</v>
      </c>
      <c r="P138" s="880">
        <v>0</v>
      </c>
    </row>
    <row r="139" spans="1:16" ht="13.8">
      <c r="A139" s="884" t="s">
        <v>700</v>
      </c>
      <c r="B139" s="884" t="s">
        <v>314</v>
      </c>
      <c r="C139" s="880">
        <v>0</v>
      </c>
      <c r="D139" s="880">
        <v>0</v>
      </c>
      <c r="E139" s="880">
        <v>0</v>
      </c>
      <c r="F139" s="880">
        <v>0</v>
      </c>
      <c r="G139" s="880">
        <v>0</v>
      </c>
      <c r="H139" s="880">
        <v>0</v>
      </c>
      <c r="I139" s="880">
        <v>0</v>
      </c>
      <c r="J139" s="880">
        <v>0</v>
      </c>
      <c r="K139" s="880">
        <v>0</v>
      </c>
      <c r="L139" s="880">
        <v>0</v>
      </c>
      <c r="M139" s="880">
        <v>0</v>
      </c>
      <c r="N139" s="880">
        <v>0</v>
      </c>
      <c r="O139" s="880">
        <v>0</v>
      </c>
      <c r="P139" s="880">
        <v>0</v>
      </c>
    </row>
    <row r="140" spans="1:16" ht="13.8">
      <c r="A140" s="884" t="s">
        <v>701</v>
      </c>
      <c r="B140" s="884" t="s">
        <v>314</v>
      </c>
      <c r="C140" s="880">
        <v>0</v>
      </c>
      <c r="D140" s="880">
        <v>0</v>
      </c>
      <c r="E140" s="880">
        <v>0</v>
      </c>
      <c r="F140" s="880">
        <v>0</v>
      </c>
      <c r="G140" s="880">
        <v>0</v>
      </c>
      <c r="H140" s="880">
        <v>0</v>
      </c>
      <c r="I140" s="880">
        <v>0</v>
      </c>
      <c r="J140" s="880">
        <v>0</v>
      </c>
      <c r="K140" s="880">
        <v>0</v>
      </c>
      <c r="L140" s="880">
        <v>0</v>
      </c>
      <c r="M140" s="880">
        <v>0</v>
      </c>
      <c r="N140" s="880">
        <v>0</v>
      </c>
      <c r="O140" s="880">
        <v>0</v>
      </c>
      <c r="P140" s="880">
        <v>0</v>
      </c>
    </row>
    <row r="141" spans="1:16" ht="13.8">
      <c r="A141" s="884" t="s">
        <v>702</v>
      </c>
      <c r="B141" s="884" t="s">
        <v>314</v>
      </c>
      <c r="C141" s="880">
        <v>0</v>
      </c>
      <c r="D141" s="880">
        <v>0</v>
      </c>
      <c r="E141" s="880">
        <v>0</v>
      </c>
      <c r="F141" s="880">
        <v>0</v>
      </c>
      <c r="G141" s="880">
        <v>0</v>
      </c>
      <c r="H141" s="880">
        <v>0</v>
      </c>
      <c r="I141" s="880">
        <v>0</v>
      </c>
      <c r="J141" s="880">
        <v>0</v>
      </c>
      <c r="K141" s="880">
        <v>0</v>
      </c>
      <c r="L141" s="880">
        <v>0</v>
      </c>
      <c r="M141" s="880">
        <v>0</v>
      </c>
      <c r="N141" s="880">
        <v>0</v>
      </c>
      <c r="O141" s="880">
        <v>0</v>
      </c>
      <c r="P141" s="880">
        <v>0</v>
      </c>
    </row>
    <row r="142" spans="1:16" ht="13.8">
      <c r="A142" s="884" t="s">
        <v>330</v>
      </c>
      <c r="B142" s="884" t="s">
        <v>314</v>
      </c>
      <c r="C142" s="880">
        <v>2751</v>
      </c>
      <c r="D142" s="880">
        <v>2751</v>
      </c>
      <c r="E142" s="880">
        <v>2751</v>
      </c>
      <c r="F142" s="880">
        <v>2751</v>
      </c>
      <c r="G142" s="880">
        <v>2751</v>
      </c>
      <c r="H142" s="880">
        <v>2751</v>
      </c>
      <c r="I142" s="880">
        <v>2751</v>
      </c>
      <c r="J142" s="880">
        <v>2751</v>
      </c>
      <c r="K142" s="880">
        <v>2751</v>
      </c>
      <c r="L142" s="880">
        <v>2751</v>
      </c>
      <c r="M142" s="880">
        <v>2751</v>
      </c>
      <c r="N142" s="880">
        <v>2751</v>
      </c>
      <c r="O142" s="880">
        <v>2751</v>
      </c>
      <c r="P142" s="880">
        <v>2750795</v>
      </c>
    </row>
    <row r="143" spans="1:16" ht="13.8">
      <c r="A143" s="884" t="s">
        <v>2865</v>
      </c>
      <c r="B143" s="884" t="s">
        <v>314</v>
      </c>
      <c r="C143" s="880">
        <v>0</v>
      </c>
      <c r="D143" s="880">
        <v>0</v>
      </c>
      <c r="E143" s="880">
        <v>0</v>
      </c>
      <c r="F143" s="880">
        <v>0</v>
      </c>
      <c r="G143" s="880">
        <v>0</v>
      </c>
      <c r="H143" s="880">
        <v>0</v>
      </c>
      <c r="I143" s="880">
        <v>0</v>
      </c>
      <c r="J143" s="880">
        <v>0</v>
      </c>
      <c r="K143" s="880">
        <v>0</v>
      </c>
      <c r="L143" s="880">
        <v>0</v>
      </c>
      <c r="M143" s="880">
        <v>0</v>
      </c>
      <c r="N143" s="880">
        <v>0</v>
      </c>
      <c r="O143" s="880">
        <v>0</v>
      </c>
      <c r="P143" s="880">
        <v>0</v>
      </c>
    </row>
    <row r="144" spans="1:16" ht="13.8">
      <c r="A144" s="884" t="s">
        <v>331</v>
      </c>
      <c r="B144" s="884" t="s">
        <v>314</v>
      </c>
      <c r="C144" s="880">
        <v>0</v>
      </c>
      <c r="D144" s="880">
        <v>0</v>
      </c>
      <c r="E144" s="880">
        <v>0</v>
      </c>
      <c r="F144" s="880">
        <v>0</v>
      </c>
      <c r="G144" s="880">
        <v>0</v>
      </c>
      <c r="H144" s="880">
        <v>0</v>
      </c>
      <c r="I144" s="880">
        <v>0</v>
      </c>
      <c r="J144" s="880">
        <v>0</v>
      </c>
      <c r="K144" s="880">
        <v>0</v>
      </c>
      <c r="L144" s="880">
        <v>0</v>
      </c>
      <c r="M144" s="880">
        <v>0</v>
      </c>
      <c r="N144" s="880">
        <v>0</v>
      </c>
      <c r="O144" s="880">
        <v>0</v>
      </c>
      <c r="P144" s="880">
        <v>0</v>
      </c>
    </row>
    <row r="145" spans="1:16" ht="13.8">
      <c r="A145" s="884" t="s">
        <v>1367</v>
      </c>
      <c r="B145" s="884" t="s">
        <v>314</v>
      </c>
      <c r="C145" s="880">
        <v>0</v>
      </c>
      <c r="D145" s="880">
        <v>0</v>
      </c>
      <c r="E145" s="880">
        <v>0</v>
      </c>
      <c r="F145" s="880">
        <v>0</v>
      </c>
      <c r="G145" s="880">
        <v>0</v>
      </c>
      <c r="H145" s="880">
        <v>0</v>
      </c>
      <c r="I145" s="880">
        <v>0</v>
      </c>
      <c r="J145" s="880">
        <v>0</v>
      </c>
      <c r="K145" s="880">
        <v>0</v>
      </c>
      <c r="L145" s="880">
        <v>0</v>
      </c>
      <c r="M145" s="880">
        <v>0</v>
      </c>
      <c r="N145" s="880">
        <v>0</v>
      </c>
      <c r="O145" s="880">
        <v>0</v>
      </c>
      <c r="P145" s="880">
        <v>0</v>
      </c>
    </row>
    <row r="146" spans="1:16" ht="13.8">
      <c r="A146" s="884" t="s">
        <v>703</v>
      </c>
      <c r="B146" s="884" t="s">
        <v>314</v>
      </c>
      <c r="C146" s="880">
        <v>0</v>
      </c>
      <c r="D146" s="880">
        <v>0</v>
      </c>
      <c r="E146" s="880">
        <v>0</v>
      </c>
      <c r="F146" s="880">
        <v>0</v>
      </c>
      <c r="G146" s="880">
        <v>0</v>
      </c>
      <c r="H146" s="880">
        <v>0</v>
      </c>
      <c r="I146" s="880">
        <v>0</v>
      </c>
      <c r="J146" s="880">
        <v>0</v>
      </c>
      <c r="K146" s="880">
        <v>0</v>
      </c>
      <c r="L146" s="880">
        <v>0</v>
      </c>
      <c r="M146" s="880">
        <v>0</v>
      </c>
      <c r="N146" s="880">
        <v>0</v>
      </c>
      <c r="O146" s="880">
        <v>0</v>
      </c>
      <c r="P146" s="880">
        <v>0</v>
      </c>
    </row>
    <row r="147" spans="1:16" ht="13.8">
      <c r="A147" s="884" t="s">
        <v>704</v>
      </c>
      <c r="B147" s="884" t="s">
        <v>314</v>
      </c>
      <c r="C147" s="880">
        <v>18</v>
      </c>
      <c r="D147" s="880">
        <v>18</v>
      </c>
      <c r="E147" s="880">
        <v>18</v>
      </c>
      <c r="F147" s="880">
        <v>21</v>
      </c>
      <c r="G147" s="880">
        <v>21</v>
      </c>
      <c r="H147" s="880">
        <v>21</v>
      </c>
      <c r="I147" s="880">
        <v>21</v>
      </c>
      <c r="J147" s="880">
        <v>21</v>
      </c>
      <c r="K147" s="880">
        <v>21</v>
      </c>
      <c r="L147" s="880">
        <v>21</v>
      </c>
      <c r="M147" s="880">
        <v>21</v>
      </c>
      <c r="N147" s="880">
        <v>21</v>
      </c>
      <c r="O147" s="880">
        <v>38</v>
      </c>
      <c r="P147" s="880">
        <v>20878</v>
      </c>
    </row>
    <row r="148" spans="1:16" ht="13.8">
      <c r="A148" s="884" t="s">
        <v>2866</v>
      </c>
      <c r="B148" s="884" t="s">
        <v>314</v>
      </c>
      <c r="C148" s="880">
        <v>0</v>
      </c>
      <c r="D148" s="880">
        <v>0</v>
      </c>
      <c r="E148" s="880">
        <v>0</v>
      </c>
      <c r="F148" s="880">
        <v>0</v>
      </c>
      <c r="G148" s="880">
        <v>0</v>
      </c>
      <c r="H148" s="880">
        <v>0</v>
      </c>
      <c r="I148" s="880">
        <v>0</v>
      </c>
      <c r="J148" s="880">
        <v>0</v>
      </c>
      <c r="K148" s="880">
        <v>0</v>
      </c>
      <c r="L148" s="880">
        <v>0</v>
      </c>
      <c r="M148" s="880">
        <v>0</v>
      </c>
      <c r="N148" s="880">
        <v>0</v>
      </c>
      <c r="O148" s="880">
        <v>0</v>
      </c>
      <c r="P148" s="880">
        <v>0</v>
      </c>
    </row>
    <row r="149" spans="1:16" ht="13.8">
      <c r="A149" s="884" t="s">
        <v>332</v>
      </c>
      <c r="B149" s="884" t="s">
        <v>314</v>
      </c>
      <c r="C149" s="880">
        <v>0</v>
      </c>
      <c r="D149" s="880">
        <v>0</v>
      </c>
      <c r="E149" s="880">
        <v>0</v>
      </c>
      <c r="F149" s="880">
        <v>0</v>
      </c>
      <c r="G149" s="880">
        <v>0</v>
      </c>
      <c r="H149" s="880">
        <v>0</v>
      </c>
      <c r="I149" s="880">
        <v>0</v>
      </c>
      <c r="J149" s="880">
        <v>0</v>
      </c>
      <c r="K149" s="880">
        <v>0</v>
      </c>
      <c r="L149" s="880">
        <v>0</v>
      </c>
      <c r="M149" s="880">
        <v>0</v>
      </c>
      <c r="N149" s="880">
        <v>0</v>
      </c>
      <c r="O149" s="880">
        <v>0</v>
      </c>
      <c r="P149" s="880">
        <v>0</v>
      </c>
    </row>
    <row r="150" spans="1:16" ht="13.8">
      <c r="A150" s="884" t="s">
        <v>1368</v>
      </c>
      <c r="B150" s="884" t="s">
        <v>314</v>
      </c>
      <c r="C150" s="880">
        <v>0</v>
      </c>
      <c r="D150" s="880">
        <v>0</v>
      </c>
      <c r="E150" s="880">
        <v>0</v>
      </c>
      <c r="F150" s="880">
        <v>0</v>
      </c>
      <c r="G150" s="880">
        <v>0</v>
      </c>
      <c r="H150" s="880">
        <v>0</v>
      </c>
      <c r="I150" s="880">
        <v>0</v>
      </c>
      <c r="J150" s="880">
        <v>0</v>
      </c>
      <c r="K150" s="880">
        <v>0</v>
      </c>
      <c r="L150" s="880">
        <v>0</v>
      </c>
      <c r="M150" s="880">
        <v>0</v>
      </c>
      <c r="N150" s="880">
        <v>0</v>
      </c>
      <c r="O150" s="880">
        <v>0</v>
      </c>
      <c r="P150" s="880">
        <v>0</v>
      </c>
    </row>
    <row r="151" spans="1:16" ht="13.8">
      <c r="A151" s="884" t="s">
        <v>333</v>
      </c>
      <c r="B151" s="884" t="s">
        <v>314</v>
      </c>
      <c r="C151" s="880">
        <v>2732</v>
      </c>
      <c r="D151" s="880">
        <v>2732</v>
      </c>
      <c r="E151" s="880">
        <v>2733</v>
      </c>
      <c r="F151" s="880">
        <v>2733</v>
      </c>
      <c r="G151" s="880">
        <v>2788</v>
      </c>
      <c r="H151" s="880">
        <v>2819</v>
      </c>
      <c r="I151" s="880">
        <v>2799</v>
      </c>
      <c r="J151" s="880">
        <v>2799</v>
      </c>
      <c r="K151" s="880">
        <v>2800</v>
      </c>
      <c r="L151" s="880">
        <v>2938</v>
      </c>
      <c r="M151" s="880">
        <v>2938</v>
      </c>
      <c r="N151" s="880">
        <v>2938</v>
      </c>
      <c r="O151" s="880">
        <v>2972</v>
      </c>
      <c r="P151" s="880">
        <v>2822447</v>
      </c>
    </row>
    <row r="152" spans="1:16" ht="13.8">
      <c r="A152" s="884" t="s">
        <v>2867</v>
      </c>
      <c r="B152" s="884" t="s">
        <v>314</v>
      </c>
      <c r="C152" s="880">
        <v>0</v>
      </c>
      <c r="D152" s="880">
        <v>0</v>
      </c>
      <c r="E152" s="880">
        <v>0</v>
      </c>
      <c r="F152" s="880">
        <v>0</v>
      </c>
      <c r="G152" s="880">
        <v>0</v>
      </c>
      <c r="H152" s="880">
        <v>0</v>
      </c>
      <c r="I152" s="880">
        <v>0</v>
      </c>
      <c r="J152" s="880">
        <v>0</v>
      </c>
      <c r="K152" s="880">
        <v>0</v>
      </c>
      <c r="L152" s="880">
        <v>0</v>
      </c>
      <c r="M152" s="880">
        <v>0</v>
      </c>
      <c r="N152" s="880">
        <v>0</v>
      </c>
      <c r="O152" s="880">
        <v>0</v>
      </c>
      <c r="P152" s="880">
        <v>0</v>
      </c>
    </row>
    <row r="153" spans="1:16" ht="13.8">
      <c r="A153" s="884" t="s">
        <v>334</v>
      </c>
      <c r="B153" s="884" t="s">
        <v>314</v>
      </c>
      <c r="C153" s="880">
        <v>0</v>
      </c>
      <c r="D153" s="880">
        <v>0</v>
      </c>
      <c r="E153" s="880">
        <v>0</v>
      </c>
      <c r="F153" s="880">
        <v>0</v>
      </c>
      <c r="G153" s="880">
        <v>0</v>
      </c>
      <c r="H153" s="880">
        <v>0</v>
      </c>
      <c r="I153" s="880">
        <v>0</v>
      </c>
      <c r="J153" s="880">
        <v>0</v>
      </c>
      <c r="K153" s="880">
        <v>0</v>
      </c>
      <c r="L153" s="880">
        <v>0</v>
      </c>
      <c r="M153" s="880">
        <v>0</v>
      </c>
      <c r="N153" s="880">
        <v>0</v>
      </c>
      <c r="O153" s="880">
        <v>0</v>
      </c>
      <c r="P153" s="880">
        <v>0</v>
      </c>
    </row>
    <row r="154" spans="1:16" ht="13.8">
      <c r="A154" s="884" t="s">
        <v>1369</v>
      </c>
      <c r="B154" s="884" t="s">
        <v>314</v>
      </c>
      <c r="C154" s="880">
        <v>0</v>
      </c>
      <c r="D154" s="880">
        <v>0</v>
      </c>
      <c r="E154" s="880">
        <v>0</v>
      </c>
      <c r="F154" s="880">
        <v>0</v>
      </c>
      <c r="G154" s="880">
        <v>0</v>
      </c>
      <c r="H154" s="880">
        <v>0</v>
      </c>
      <c r="I154" s="880">
        <v>0</v>
      </c>
      <c r="J154" s="880">
        <v>0</v>
      </c>
      <c r="K154" s="880">
        <v>0</v>
      </c>
      <c r="L154" s="880">
        <v>0</v>
      </c>
      <c r="M154" s="880">
        <v>0</v>
      </c>
      <c r="N154" s="880">
        <v>0</v>
      </c>
      <c r="O154" s="880">
        <v>0</v>
      </c>
      <c r="P154" s="880">
        <v>0</v>
      </c>
    </row>
    <row r="155" spans="1:16" ht="13.8">
      <c r="A155" s="884" t="s">
        <v>705</v>
      </c>
      <c r="B155" s="884" t="s">
        <v>314</v>
      </c>
      <c r="C155" s="880">
        <v>0</v>
      </c>
      <c r="D155" s="880">
        <v>0</v>
      </c>
      <c r="E155" s="880">
        <v>0</v>
      </c>
      <c r="F155" s="880">
        <v>0</v>
      </c>
      <c r="G155" s="880">
        <v>0</v>
      </c>
      <c r="H155" s="880">
        <v>0</v>
      </c>
      <c r="I155" s="880">
        <v>0</v>
      </c>
      <c r="J155" s="880">
        <v>0</v>
      </c>
      <c r="K155" s="880">
        <v>0</v>
      </c>
      <c r="L155" s="880">
        <v>0</v>
      </c>
      <c r="M155" s="880">
        <v>0</v>
      </c>
      <c r="N155" s="880">
        <v>0</v>
      </c>
      <c r="O155" s="880">
        <v>0</v>
      </c>
      <c r="P155" s="880">
        <v>0</v>
      </c>
    </row>
    <row r="156" spans="1:16" ht="13.8">
      <c r="A156" s="884" t="s">
        <v>706</v>
      </c>
      <c r="B156" s="884" t="s">
        <v>314</v>
      </c>
      <c r="C156" s="880">
        <v>0</v>
      </c>
      <c r="D156" s="880">
        <v>0</v>
      </c>
      <c r="E156" s="880">
        <v>0</v>
      </c>
      <c r="F156" s="880">
        <v>0</v>
      </c>
      <c r="G156" s="880">
        <v>0</v>
      </c>
      <c r="H156" s="880">
        <v>0</v>
      </c>
      <c r="I156" s="880">
        <v>0</v>
      </c>
      <c r="J156" s="880">
        <v>0</v>
      </c>
      <c r="K156" s="880">
        <v>0</v>
      </c>
      <c r="L156" s="880">
        <v>0</v>
      </c>
      <c r="M156" s="880">
        <v>0</v>
      </c>
      <c r="N156" s="880">
        <v>0</v>
      </c>
      <c r="O156" s="880">
        <v>0</v>
      </c>
      <c r="P156" s="880">
        <v>0</v>
      </c>
    </row>
    <row r="157" spans="1:16" ht="13.8">
      <c r="A157" s="884" t="s">
        <v>198</v>
      </c>
      <c r="B157" s="884" t="s">
        <v>314</v>
      </c>
      <c r="C157" s="880">
        <v>156</v>
      </c>
      <c r="D157" s="880">
        <v>156</v>
      </c>
      <c r="E157" s="880">
        <v>156</v>
      </c>
      <c r="F157" s="880">
        <v>156</v>
      </c>
      <c r="G157" s="880">
        <v>156</v>
      </c>
      <c r="H157" s="880">
        <v>156</v>
      </c>
      <c r="I157" s="880">
        <v>156</v>
      </c>
      <c r="J157" s="880">
        <v>156</v>
      </c>
      <c r="K157" s="880">
        <v>156</v>
      </c>
      <c r="L157" s="880">
        <v>156</v>
      </c>
      <c r="M157" s="880">
        <v>156</v>
      </c>
      <c r="N157" s="880">
        <v>156</v>
      </c>
      <c r="O157" s="880">
        <v>156</v>
      </c>
      <c r="P157" s="880">
        <v>155624</v>
      </c>
    </row>
    <row r="158" spans="1:16" ht="13.8">
      <c r="A158" s="884" t="s">
        <v>2868</v>
      </c>
      <c r="B158" s="884" t="s">
        <v>314</v>
      </c>
      <c r="C158" s="880">
        <v>0</v>
      </c>
      <c r="D158" s="880">
        <v>0</v>
      </c>
      <c r="E158" s="880">
        <v>0</v>
      </c>
      <c r="F158" s="880">
        <v>0</v>
      </c>
      <c r="G158" s="880">
        <v>0</v>
      </c>
      <c r="H158" s="880">
        <v>0</v>
      </c>
      <c r="I158" s="880">
        <v>0</v>
      </c>
      <c r="J158" s="880">
        <v>0</v>
      </c>
      <c r="K158" s="880">
        <v>0</v>
      </c>
      <c r="L158" s="880">
        <v>0</v>
      </c>
      <c r="M158" s="880">
        <v>0</v>
      </c>
      <c r="N158" s="880">
        <v>0</v>
      </c>
      <c r="O158" s="880">
        <v>0</v>
      </c>
      <c r="P158" s="880">
        <v>0</v>
      </c>
    </row>
    <row r="159" spans="1:16" ht="13.8">
      <c r="A159" s="884" t="s">
        <v>335</v>
      </c>
      <c r="B159" s="884" t="s">
        <v>314</v>
      </c>
      <c r="C159" s="880">
        <v>0</v>
      </c>
      <c r="D159" s="880">
        <v>0</v>
      </c>
      <c r="E159" s="880">
        <v>0</v>
      </c>
      <c r="F159" s="880">
        <v>0</v>
      </c>
      <c r="G159" s="880">
        <v>0</v>
      </c>
      <c r="H159" s="880">
        <v>0</v>
      </c>
      <c r="I159" s="880">
        <v>0</v>
      </c>
      <c r="J159" s="880">
        <v>0</v>
      </c>
      <c r="K159" s="880">
        <v>0</v>
      </c>
      <c r="L159" s="880">
        <v>0</v>
      </c>
      <c r="M159" s="880">
        <v>0</v>
      </c>
      <c r="N159" s="880">
        <v>0</v>
      </c>
      <c r="O159" s="880">
        <v>0</v>
      </c>
      <c r="P159" s="880">
        <v>0</v>
      </c>
    </row>
    <row r="160" spans="1:16" ht="13.8">
      <c r="A160" s="884" t="s">
        <v>1370</v>
      </c>
      <c r="B160" s="884" t="s">
        <v>314</v>
      </c>
      <c r="C160" s="880">
        <v>0</v>
      </c>
      <c r="D160" s="880">
        <v>0</v>
      </c>
      <c r="E160" s="880">
        <v>0</v>
      </c>
      <c r="F160" s="880">
        <v>0</v>
      </c>
      <c r="G160" s="880">
        <v>0</v>
      </c>
      <c r="H160" s="880">
        <v>0</v>
      </c>
      <c r="I160" s="880">
        <v>0</v>
      </c>
      <c r="J160" s="880">
        <v>0</v>
      </c>
      <c r="K160" s="880">
        <v>0</v>
      </c>
      <c r="L160" s="880">
        <v>0</v>
      </c>
      <c r="M160" s="880">
        <v>0</v>
      </c>
      <c r="N160" s="880">
        <v>0</v>
      </c>
      <c r="O160" s="880">
        <v>0</v>
      </c>
      <c r="P160" s="880">
        <v>0</v>
      </c>
    </row>
    <row r="161" spans="1:16" ht="13.8">
      <c r="A161" s="884" t="s">
        <v>707</v>
      </c>
      <c r="B161" s="884" t="s">
        <v>314</v>
      </c>
      <c r="C161" s="880">
        <v>0</v>
      </c>
      <c r="D161" s="880">
        <v>0</v>
      </c>
      <c r="E161" s="880">
        <v>0</v>
      </c>
      <c r="F161" s="880">
        <v>0</v>
      </c>
      <c r="G161" s="880">
        <v>0</v>
      </c>
      <c r="H161" s="880">
        <v>0</v>
      </c>
      <c r="I161" s="880">
        <v>0</v>
      </c>
      <c r="J161" s="880">
        <v>0</v>
      </c>
      <c r="K161" s="880">
        <v>0</v>
      </c>
      <c r="L161" s="880">
        <v>0</v>
      </c>
      <c r="M161" s="880">
        <v>0</v>
      </c>
      <c r="N161" s="880">
        <v>0</v>
      </c>
      <c r="O161" s="880">
        <v>0</v>
      </c>
      <c r="P161" s="880">
        <v>0</v>
      </c>
    </row>
    <row r="162" spans="1:16" ht="13.8">
      <c r="A162" s="884" t="s">
        <v>1371</v>
      </c>
      <c r="B162" s="884" t="s">
        <v>314</v>
      </c>
      <c r="C162" s="880">
        <v>0</v>
      </c>
      <c r="D162" s="880">
        <v>0</v>
      </c>
      <c r="E162" s="880">
        <v>0</v>
      </c>
      <c r="F162" s="880">
        <v>0</v>
      </c>
      <c r="G162" s="880">
        <v>0</v>
      </c>
      <c r="H162" s="880">
        <v>0</v>
      </c>
      <c r="I162" s="880">
        <v>0</v>
      </c>
      <c r="J162" s="880">
        <v>0</v>
      </c>
      <c r="K162" s="880">
        <v>0</v>
      </c>
      <c r="L162" s="880">
        <v>0</v>
      </c>
      <c r="M162" s="880">
        <v>0</v>
      </c>
      <c r="N162" s="880">
        <v>0</v>
      </c>
      <c r="O162" s="880">
        <v>0</v>
      </c>
      <c r="P162" s="880">
        <v>0</v>
      </c>
    </row>
    <row r="163" spans="1:16" ht="13.8">
      <c r="A163" s="884" t="s">
        <v>708</v>
      </c>
      <c r="B163" s="884" t="s">
        <v>314</v>
      </c>
      <c r="C163" s="880">
        <v>0</v>
      </c>
      <c r="D163" s="880">
        <v>0</v>
      </c>
      <c r="E163" s="880">
        <v>0</v>
      </c>
      <c r="F163" s="880">
        <v>0</v>
      </c>
      <c r="G163" s="880">
        <v>0</v>
      </c>
      <c r="H163" s="880">
        <v>0</v>
      </c>
      <c r="I163" s="880">
        <v>0</v>
      </c>
      <c r="J163" s="880">
        <v>0</v>
      </c>
      <c r="K163" s="880">
        <v>0</v>
      </c>
      <c r="L163" s="880">
        <v>0</v>
      </c>
      <c r="M163" s="880">
        <v>0</v>
      </c>
      <c r="N163" s="880">
        <v>0</v>
      </c>
      <c r="O163" s="880">
        <v>0</v>
      </c>
      <c r="P163" s="880">
        <v>0</v>
      </c>
    </row>
    <row r="164" spans="1:16" ht="13.8">
      <c r="A164" s="884"/>
      <c r="B164" s="884"/>
      <c r="C164" s="443"/>
      <c r="D164" s="443"/>
      <c r="E164" s="443"/>
      <c r="F164" s="443"/>
      <c r="G164" s="443"/>
      <c r="H164" s="443"/>
      <c r="I164" s="443"/>
      <c r="J164" s="443"/>
      <c r="K164" s="443"/>
      <c r="L164" s="443"/>
      <c r="M164" s="443"/>
      <c r="N164" s="443"/>
      <c r="O164" s="443"/>
      <c r="P164" s="443"/>
    </row>
    <row r="165" spans="1:16" s="542" customFormat="1" ht="12.6">
      <c r="B165" s="539" t="s">
        <v>1372</v>
      </c>
      <c r="C165" s="539">
        <f t="shared" ref="C165:O165" si="2">SUM(C106:C163)</f>
        <v>42568</v>
      </c>
      <c r="D165" s="539">
        <f t="shared" si="2"/>
        <v>42589</v>
      </c>
      <c r="E165" s="539">
        <f t="shared" si="2"/>
        <v>42590</v>
      </c>
      <c r="F165" s="539">
        <f t="shared" si="2"/>
        <v>42622</v>
      </c>
      <c r="G165" s="539">
        <f t="shared" si="2"/>
        <v>42275</v>
      </c>
      <c r="H165" s="539">
        <f t="shared" si="2"/>
        <v>42306</v>
      </c>
      <c r="I165" s="539">
        <f t="shared" si="2"/>
        <v>42286</v>
      </c>
      <c r="J165" s="539">
        <f t="shared" si="2"/>
        <v>42971</v>
      </c>
      <c r="K165" s="539">
        <f t="shared" si="2"/>
        <v>42972</v>
      </c>
      <c r="L165" s="539">
        <f t="shared" si="2"/>
        <v>43109</v>
      </c>
      <c r="M165" s="539">
        <f t="shared" si="2"/>
        <v>43109</v>
      </c>
      <c r="N165" s="539">
        <f t="shared" si="2"/>
        <v>43109</v>
      </c>
      <c r="O165" s="539">
        <f t="shared" si="2"/>
        <v>42628</v>
      </c>
      <c r="P165" s="539">
        <f>SUM(P106:P163)</f>
        <v>42710271</v>
      </c>
    </row>
  </sheetData>
  <mergeCells count="2">
    <mergeCell ref="A2:A3"/>
    <mergeCell ref="B2:B3"/>
  </mergeCells>
  <pageMargins left="0.2" right="0.21" top="0.5" bottom="0.66" header="0.16" footer="0.42"/>
  <pageSetup scale="65" orientation="landscape" r:id="rId1"/>
  <rowBreaks count="1" manualBreakCount="1">
    <brk id="65" max="16383" man="1"/>
  </rowBreaks>
  <customProperties>
    <customPr name="_pios_id" r:id="rId2"/>
  </customPropertie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Filed Document" ma:contentTypeID="0x0101006E56B4D1795A2E4DB2F0B01679ED314A004FEA1D77CE308A4EA6E35C2A7381B207" ma:contentTypeVersion="36" ma:contentTypeDescription="" ma:contentTypeScope="" ma:versionID="d4b54fc14f90d8597a44cb56fb44f68f">
  <xsd:schema xmlns:xsd="http://www.w3.org/2001/XMLSchema" xmlns:xs="http://www.w3.org/2001/XMLSchema" xmlns:p="http://schemas.microsoft.com/office/2006/metadata/properties" xmlns:ns1="http://schemas.microsoft.com/sharepoint/v3" xmlns:ns2="dc463f71-b30c-4ab2-9473-d307f9d35888" targetNamespace="http://schemas.microsoft.com/office/2006/metadata/properties" ma:root="true" ma:fieldsID="5371b12cbd0ca12feeca5b6edfa8e73e" ns1:_="" ns2:_="">
    <xsd:import namespace="http://schemas.microsoft.com/sharepoint/v3"/>
    <xsd:import namespace="dc463f71-b30c-4ab2-9473-d307f9d35888"/>
    <xsd:element name="properties">
      <xsd:complexType>
        <xsd:sequence>
          <xsd:element name="documentManagement">
            <xsd:complexType>
              <xsd:all>
                <xsd:element ref="ns2:IsConfidential" minOccurs="0"/>
                <xsd:element ref="ns2:IsHighlyConfidential" minOccurs="0"/>
                <xsd:element ref="ns2:Date1" minOccurs="0"/>
                <xsd:element ref="ns2:DocketNumber" minOccurs="0"/>
                <xsd:element ref="ns2:DocumentSetType" minOccurs="0"/>
                <xsd:element ref="ns2:IndustryCode" minOccurs="0"/>
                <xsd:element ref="ns2:CaseType" minOccurs="0"/>
                <xsd:element ref="ns2:CaseStatus" minOccurs="0"/>
                <xsd:element ref="ns2:AgendaOrder" minOccurs="0"/>
                <xsd:element ref="ns2:DelegatedOrder" minOccurs="0"/>
                <xsd:element ref="ns2:IsDocumentOrder" minOccurs="0"/>
                <xsd:element ref="ns2:CaseCompanyNames" minOccurs="0"/>
                <xsd:element ref="ns2:OpenedDate" minOccurs="0"/>
                <xsd:element ref="ns2:Prefix" minOccurs="0"/>
                <xsd:element ref="ns2:Visibility" minOccurs="0"/>
                <xsd:element ref="ns1:Nickname" minOccurs="0"/>
                <xsd:element ref="ns2:SignificantOrde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Nickname" ma:index="17" nillable="true" ma:displayName="Nickname" ma:internalName="Nicknam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c463f71-b30c-4ab2-9473-d307f9d35888" elementFormDefault="qualified">
    <xsd:import namespace="http://schemas.microsoft.com/office/2006/documentManagement/types"/>
    <xsd:import namespace="http://schemas.microsoft.com/office/infopath/2007/PartnerControls"/>
    <xsd:element name="IsConfidential" ma:index="2" nillable="true" ma:displayName="Is Confidential" ma:default="0" ma:internalName="IsConfidential" ma:readOnly="false">
      <xsd:simpleType>
        <xsd:restriction base="dms:Boolean"/>
      </xsd:simpleType>
    </xsd:element>
    <xsd:element name="IsHighlyConfidential" ma:index="3" nillable="true" ma:displayName="Is Highly Confidential" ma:default="0" ma:internalName="IsHighlyConfidential" ma:readOnly="false">
      <xsd:simpleType>
        <xsd:restriction base="dms:Boolean"/>
      </xsd:simpleType>
    </xsd:element>
    <xsd:element name="Date1" ma:index="4" nillable="true" ma:displayName="Date" ma:default="[today]" ma:description="Date the document set was requested" ma:format="DateOnly" ma:internalName="Date1" ma:readOnly="false">
      <xsd:simpleType>
        <xsd:restriction base="dms:DateTime"/>
      </xsd:simpleType>
    </xsd:element>
    <xsd:element name="DocketNumber" ma:index="5" nillable="true" ma:displayName="Docket Number" ma:internalName="DocketNumber" ma:readOnly="false">
      <xsd:simpleType>
        <xsd:restriction base="dms:Text">
          <xsd:maxLength value="255"/>
        </xsd:restriction>
      </xsd:simpleType>
    </xsd:element>
    <xsd:element name="DocumentSetType" ma:index="6" nillable="true" ma:displayName="Document Set Type" ma:internalName="DocumentSetType" ma:readOnly="false">
      <xsd:simpleType>
        <xsd:restriction base="dms:Text">
          <xsd:maxLength value="255"/>
        </xsd:restriction>
      </xsd:simpleType>
    </xsd:element>
    <xsd:element name="IndustryCode" ma:index="7" nillable="true" ma:displayName="Industry Code" ma:internalName="IndustryCode" ma:readOnly="false">
      <xsd:simpleType>
        <xsd:restriction base="dms:Text">
          <xsd:maxLength value="255"/>
        </xsd:restriction>
      </xsd:simpleType>
    </xsd:element>
    <xsd:element name="CaseType" ma:index="8" nillable="true" ma:displayName="CaseType" ma:internalName="CaseType" ma:readOnly="false">
      <xsd:simpleType>
        <xsd:restriction base="dms:Text">
          <xsd:maxLength value="255"/>
        </xsd:restriction>
      </xsd:simpleType>
    </xsd:element>
    <xsd:element name="CaseStatus" ma:index="9" nillable="true" ma:displayName="CaseStatus" ma:internalName="CaseStatus" ma:readOnly="false">
      <xsd:simpleType>
        <xsd:restriction base="dms:Text">
          <xsd:maxLength value="255"/>
        </xsd:restriction>
      </xsd:simpleType>
    </xsd:element>
    <xsd:element name="AgendaOrder" ma:index="10" nillable="true" ma:displayName="Agenda Order" ma:default="0" ma:internalName="AgendaOrder" ma:readOnly="false">
      <xsd:simpleType>
        <xsd:restriction base="dms:Boolean"/>
      </xsd:simpleType>
    </xsd:element>
    <xsd:element name="DelegatedOrder" ma:index="11" nillable="true" ma:displayName="DelegatedOrder" ma:default="0" ma:description="Is this a delegated order?" ma:internalName="DelegatedOrder" ma:readOnly="false">
      <xsd:simpleType>
        <xsd:restriction base="dms:Boolean"/>
      </xsd:simpleType>
    </xsd:element>
    <xsd:element name="IsDocumentOrder" ma:index="12" nillable="true" ma:displayName="IsDocumentOrder" ma:default="0" ma:internalName="IsDocumentOrder" ma:readOnly="false">
      <xsd:simpleType>
        <xsd:restriction base="dms:Boolean"/>
      </xsd:simpleType>
    </xsd:element>
    <xsd:element name="CaseCompanyNames" ma:index="13" nillable="true" ma:displayName="Company Names" ma:description="Company names delimited by ;" ma:internalName="CaseCompanyNames" ma:readOnly="false">
      <xsd:simpleType>
        <xsd:restriction base="dms:Note">
          <xsd:maxLength value="255"/>
        </xsd:restriction>
      </xsd:simpleType>
    </xsd:element>
    <xsd:element name="OpenedDate" ma:index="14" nillable="true" ma:displayName="OpenedDate" ma:format="DateOnly" ma:internalName="OpenedDate">
      <xsd:simpleType>
        <xsd:restriction base="dms:DateTime"/>
      </xsd:simpleType>
    </xsd:element>
    <xsd:element name="Prefix" ma:index="15" nillable="true" ma:displayName="Prefix" ma:description="Docket number prefix" ma:internalName="Prefix">
      <xsd:simpleType>
        <xsd:restriction base="dms:Text">
          <xsd:maxLength value="255"/>
        </xsd:restriction>
      </xsd:simpleType>
    </xsd:element>
    <xsd:element name="Visibility" ma:index="16" nillable="true" ma:displayName="Visibility" ma:default="Full Visibility" ma:format="Dropdown" ma:internalName="Visibility" ma:readOnly="false">
      <xsd:simpleType>
        <xsd:restriction base="dms:Choice">
          <xsd:enumeration value="Full Visibility"/>
        </xsd:restriction>
      </xsd:simpleType>
    </xsd:element>
    <xsd:element name="SignificantOrder" ma:index="24" nillable="true" ma:displayName="SignificantOrder" ma:default="0" ma:description="Whether this document set contains a significant order" ma:internalName="SignificantOrder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20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015f1b76-b32e-440f-80a7-f0ca4d8a872c" ContentTypeId="0x0101006E56B4D1795A2E4DB2F0B01679ED314A" PreviousValue="true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refix xmlns="dc463f71-b30c-4ab2-9473-d307f9d35888">UG</Prefix>
    <DocumentSetType xmlns="dc463f71-b30c-4ab2-9473-d307f9d35888">Initial Filing</DocumentSetType>
    <Visibility xmlns="dc463f71-b30c-4ab2-9473-d307f9d35888">Full Visibility</Visibility>
    <IsConfidential xmlns="dc463f71-b30c-4ab2-9473-d307f9d35888">false</IsConfidential>
    <AgendaOrder xmlns="dc463f71-b30c-4ab2-9473-d307f9d35888">false</AgendaOrder>
    <CaseType xmlns="dc463f71-b30c-4ab2-9473-d307f9d35888">Staff Investigation</CaseType>
    <IndustryCode xmlns="dc463f71-b30c-4ab2-9473-d307f9d35888">150</IndustryCode>
    <CaseStatus xmlns="dc463f71-b30c-4ab2-9473-d307f9d35888">Closed</CaseStatus>
    <OpenedDate xmlns="dc463f71-b30c-4ab2-9473-d307f9d35888">2021-03-31T07:00:00+00:00</OpenedDate>
    <SignificantOrder xmlns="dc463f71-b30c-4ab2-9473-d307f9d35888">false</SignificantOrder>
    <Date1 xmlns="dc463f71-b30c-4ab2-9473-d307f9d35888">2021-03-31T07:00:00+00:00</Date1>
    <IsDocumentOrder xmlns="dc463f71-b30c-4ab2-9473-d307f9d35888">false</IsDocumentOrder>
    <IsHighlyConfidential xmlns="dc463f71-b30c-4ab2-9473-d307f9d35888">false</IsHighlyConfidential>
    <CaseCompanyNames xmlns="dc463f71-b30c-4ab2-9473-d307f9d35888">Puget Sound Energy</CaseCompanyNames>
    <Nickname xmlns="http://schemas.microsoft.com/sharepoint/v3" xsi:nil="true"/>
    <DocketNumber xmlns="dc463f71-b30c-4ab2-9473-d307f9d35888">210213</DocketNumber>
    <DelegatedOrder xmlns="dc463f71-b30c-4ab2-9473-d307f9d35888">false</DelegatedOrder>
  </documentManagement>
</p:properties>
</file>

<file path=customXml/itemProps1.xml><?xml version="1.0" encoding="utf-8"?>
<ds:datastoreItem xmlns:ds="http://schemas.openxmlformats.org/officeDocument/2006/customXml" ds:itemID="{A05A4A00-94D2-448B-B4D0-1EE797B7E403}"/>
</file>

<file path=customXml/itemProps2.xml><?xml version="1.0" encoding="utf-8"?>
<ds:datastoreItem xmlns:ds="http://schemas.openxmlformats.org/officeDocument/2006/customXml" ds:itemID="{052BD56A-AFB2-4D50-A5A0-2B87A91E134B}"/>
</file>

<file path=customXml/itemProps3.xml><?xml version="1.0" encoding="utf-8"?>
<ds:datastoreItem xmlns:ds="http://schemas.openxmlformats.org/officeDocument/2006/customXml" ds:itemID="{726CB665-B68D-4979-8B4F-6F9587EF6ED6}"/>
</file>

<file path=customXml/itemProps4.xml><?xml version="1.0" encoding="utf-8"?>
<ds:datastoreItem xmlns:ds="http://schemas.openxmlformats.org/officeDocument/2006/customXml" ds:itemID="{695090F6-05DB-4498-8054-21F93A28AE8F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13</vt:i4>
      </vt:variant>
      <vt:variant>
        <vt:lpstr>Named Ranges</vt:lpstr>
      </vt:variant>
      <vt:variant>
        <vt:i4>5</vt:i4>
      </vt:variant>
    </vt:vector>
  </HeadingPairs>
  <TitlesOfParts>
    <vt:vector size="18" baseType="lpstr">
      <vt:lpstr>Lead</vt:lpstr>
      <vt:lpstr>Allocations</vt:lpstr>
      <vt:lpstr>E &amp; G RB</vt:lpstr>
      <vt:lpstr>Dec 2020 BS</vt:lpstr>
      <vt:lpstr>2020 Dec IS </vt:lpstr>
      <vt:lpstr>SAP DL Downld</vt:lpstr>
      <vt:lpstr>Meter count Updated</vt:lpstr>
      <vt:lpstr>Electric</vt:lpstr>
      <vt:lpstr>Gas</vt:lpstr>
      <vt:lpstr>Combined-2020</vt:lpstr>
      <vt:lpstr>DLReconBBS</vt:lpstr>
      <vt:lpstr>Elect. Customer Counts Pg 10a  </vt:lpstr>
      <vt:lpstr>Gas Customer Counts Pg 10b</vt:lpstr>
      <vt:lpstr>'Dec 2020 BS'!GasRBLine</vt:lpstr>
      <vt:lpstr>'Combined-2020'!Print_Area</vt:lpstr>
      <vt:lpstr>'Elect. Customer Counts Pg 10a  '!Print_Area</vt:lpstr>
      <vt:lpstr>'Gas Customer Counts Pg 10b'!Print_Area</vt:lpstr>
      <vt:lpstr>'Combined-2020'!Print_Titles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H. Story</dc:creator>
  <cp:lastModifiedBy>Marvelous Marina</cp:lastModifiedBy>
  <cp:lastPrinted>2021-01-13T23:45:09Z</cp:lastPrinted>
  <dcterms:created xsi:type="dcterms:W3CDTF">1998-06-15T20:16:33Z</dcterms:created>
  <dcterms:modified xsi:type="dcterms:W3CDTF">2021-03-23T17:54:37Z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0x0101006E56B4D1795A2E4DB2F0B01679ED314A004FEA1D77CE308A4EA6E35C2A7381B207</vt:lpwstr>
  </property>
  <property fmtid="{D5CDD505-2E9C-101B-9397-08002B2CF9AE}" pid="3" name="_docset_NoMedatataSyncRequired">
    <vt:lpwstr>False</vt:lpwstr>
  </property>
  <property fmtid="{D5CDD505-2E9C-101B-9397-08002B2CF9AE}" pid="4" name="IsEFSEC">
    <vt:bool>false</vt:bool>
  </property>
</Properties>
</file>